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drawings/drawing8.xml" ContentType="application/vnd.openxmlformats-officedocument.drawing+xml"/>
  <Override PartName="/xl/charts/chart42.xml" ContentType="application/vnd.openxmlformats-officedocument.drawingml.chart+xml"/>
  <Override PartName="/xl/drawings/drawing9.xml" ContentType="application/vnd.openxmlformats-officedocument.drawing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drawings/drawing10.xml" ContentType="application/vnd.openxmlformats-officedocument.drawing+xml"/>
  <Override PartName="/xl/charts/chart77.xml" ContentType="application/vnd.openxmlformats-officedocument.drawingml.chart+xml"/>
  <Override PartName="/xl/drawings/drawing11.xml" ContentType="application/vnd.openxmlformats-officedocument.drawing+xml"/>
  <Override PartName="/xl/charts/chart7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6" windowWidth="19140" windowHeight="8472" tabRatio="622" activeTab="2"/>
  </bookViews>
  <sheets>
    <sheet name="Hub coords" sheetId="1" r:id="rId1"/>
    <sheet name="Time_vs_accuracy" sheetId="16" r:id="rId2"/>
    <sheet name="Time vs horz err individ hubs" sheetId="26" r:id="rId3"/>
    <sheet name="All_times_R" sheetId="22" r:id="rId4"/>
    <sheet name="Sum_all_times_R" sheetId="30" r:id="rId5"/>
    <sheet name="R_GeoXH_vs_TR1" sheetId="38" r:id="rId6"/>
    <sheet name="Mean_15min" sheetId="39" r:id="rId7"/>
    <sheet name="R_TR1_15min_vs_GeoXH_draw21" sheetId="31" r:id="rId8"/>
    <sheet name="R_T6P5_PFO_vs_L1" sheetId="33" r:id="rId9"/>
    <sheet name="R_5A_PFO_vs_L1" sheetId="34" r:id="rId10"/>
    <sheet name="R_scripts" sheetId="24" r:id="rId11"/>
    <sheet name="R_results" sheetId="25" r:id="rId12"/>
    <sheet name="5min_all_by_hub" sheetId="17" r:id="rId13"/>
    <sheet name="10min_all_by_hub" sheetId="28" r:id="rId14"/>
    <sheet name="15min_all_by_hub" sheetId="19" r:id="rId15"/>
    <sheet name="20min_all_by_hub" sheetId="29" r:id="rId16"/>
    <sheet name="30min_all_by_hub" sheetId="18" r:id="rId17"/>
    <sheet name="1hr_GEO_PFO" sheetId="35" r:id="rId18"/>
    <sheet name="L1_GeoXH_Rinex" sheetId="40" r:id="rId19"/>
    <sheet name="TR1 Justin results" sheetId="36" r:id="rId20"/>
    <sheet name="15min_rinex_test files" sheetId="21" r:id="rId21"/>
    <sheet name="Draw21_GeoXH_rinex" sheetId="32" r:id="rId22"/>
    <sheet name="TR1 15min files" sheetId="37" r:id="rId23"/>
  </sheets>
  <externalReferences>
    <externalReference r:id="rId24"/>
  </externalReferences>
  <calcPr calcId="145621"/>
</workbook>
</file>

<file path=xl/calcChain.xml><?xml version="1.0" encoding="utf-8"?>
<calcChain xmlns="http://schemas.openxmlformats.org/spreadsheetml/2006/main">
  <c r="T51" i="40" l="1"/>
  <c r="R51" i="40"/>
  <c r="Q51" i="40"/>
  <c r="T50" i="40"/>
  <c r="R50" i="40"/>
  <c r="Q50" i="40"/>
  <c r="T49" i="40"/>
  <c r="R49" i="40"/>
  <c r="Q49" i="40"/>
  <c r="T48" i="40"/>
  <c r="R48" i="40"/>
  <c r="Q48" i="40"/>
  <c r="S47" i="40"/>
  <c r="L47" i="40"/>
  <c r="N47" i="40" s="1"/>
  <c r="K47" i="40"/>
  <c r="M47" i="40" s="1"/>
  <c r="O47" i="40" s="1"/>
  <c r="P47" i="40" s="1"/>
  <c r="S46" i="40"/>
  <c r="L46" i="40"/>
  <c r="N46" i="40" s="1"/>
  <c r="K46" i="40"/>
  <c r="M46" i="40" s="1"/>
  <c r="S45" i="40"/>
  <c r="L45" i="40"/>
  <c r="N45" i="40" s="1"/>
  <c r="K45" i="40"/>
  <c r="M45" i="40" s="1"/>
  <c r="O45" i="40" s="1"/>
  <c r="P45" i="40" s="1"/>
  <c r="S44" i="40"/>
  <c r="L44" i="40"/>
  <c r="N44" i="40" s="1"/>
  <c r="K44" i="40"/>
  <c r="M44" i="40" s="1"/>
  <c r="S43" i="40"/>
  <c r="L43" i="40"/>
  <c r="N43" i="40" s="1"/>
  <c r="K43" i="40"/>
  <c r="M43" i="40" s="1"/>
  <c r="O43" i="40" s="1"/>
  <c r="P43" i="40" s="1"/>
  <c r="S42" i="40"/>
  <c r="L42" i="40"/>
  <c r="N42" i="40" s="1"/>
  <c r="K42" i="40"/>
  <c r="M42" i="40" s="1"/>
  <c r="S41" i="40"/>
  <c r="L41" i="40"/>
  <c r="N41" i="40" s="1"/>
  <c r="K41" i="40"/>
  <c r="M41" i="40" s="1"/>
  <c r="O41" i="40" s="1"/>
  <c r="P41" i="40" s="1"/>
  <c r="S40" i="40"/>
  <c r="L40" i="40"/>
  <c r="N40" i="40" s="1"/>
  <c r="K40" i="40"/>
  <c r="M40" i="40" s="1"/>
  <c r="S39" i="40"/>
  <c r="L39" i="40"/>
  <c r="N39" i="40" s="1"/>
  <c r="K39" i="40"/>
  <c r="M39" i="40" s="1"/>
  <c r="O39" i="40" s="1"/>
  <c r="P39" i="40" s="1"/>
  <c r="S38" i="40"/>
  <c r="L38" i="40"/>
  <c r="N38" i="40" s="1"/>
  <c r="K38" i="40"/>
  <c r="M38" i="40" s="1"/>
  <c r="S37" i="40"/>
  <c r="L37" i="40"/>
  <c r="N37" i="40" s="1"/>
  <c r="K37" i="40"/>
  <c r="M37" i="40" s="1"/>
  <c r="O37" i="40" s="1"/>
  <c r="P37" i="40" s="1"/>
  <c r="S36" i="40"/>
  <c r="L36" i="40"/>
  <c r="N36" i="40" s="1"/>
  <c r="K36" i="40"/>
  <c r="M36" i="40" s="1"/>
  <c r="S35" i="40"/>
  <c r="L35" i="40"/>
  <c r="N35" i="40" s="1"/>
  <c r="K35" i="40"/>
  <c r="M35" i="40" s="1"/>
  <c r="O35" i="40" s="1"/>
  <c r="P35" i="40" s="1"/>
  <c r="S34" i="40"/>
  <c r="L34" i="40"/>
  <c r="N34" i="40" s="1"/>
  <c r="K34" i="40"/>
  <c r="M34" i="40" s="1"/>
  <c r="S33" i="40"/>
  <c r="L33" i="40"/>
  <c r="N33" i="40" s="1"/>
  <c r="K33" i="40"/>
  <c r="M33" i="40" s="1"/>
  <c r="O33" i="40" s="1"/>
  <c r="P33" i="40" s="1"/>
  <c r="S32" i="40"/>
  <c r="L32" i="40"/>
  <c r="N32" i="40" s="1"/>
  <c r="K32" i="40"/>
  <c r="M32" i="40" s="1"/>
  <c r="S31" i="40"/>
  <c r="L31" i="40"/>
  <c r="N31" i="40" s="1"/>
  <c r="K31" i="40"/>
  <c r="M31" i="40" s="1"/>
  <c r="O31" i="40" s="1"/>
  <c r="P31" i="40" s="1"/>
  <c r="S30" i="40"/>
  <c r="L30" i="40"/>
  <c r="N30" i="40" s="1"/>
  <c r="K30" i="40"/>
  <c r="M30" i="40" s="1"/>
  <c r="S29" i="40"/>
  <c r="L29" i="40"/>
  <c r="N29" i="40" s="1"/>
  <c r="K29" i="40"/>
  <c r="M29" i="40" s="1"/>
  <c r="O29" i="40" s="1"/>
  <c r="P29" i="40" s="1"/>
  <c r="S28" i="40"/>
  <c r="L28" i="40"/>
  <c r="N28" i="40" s="1"/>
  <c r="K28" i="40"/>
  <c r="M28" i="40" s="1"/>
  <c r="S27" i="40"/>
  <c r="L27" i="40"/>
  <c r="N27" i="40" s="1"/>
  <c r="K27" i="40"/>
  <c r="M27" i="40" s="1"/>
  <c r="O27" i="40" s="1"/>
  <c r="P27" i="40" s="1"/>
  <c r="S26" i="40"/>
  <c r="L26" i="40"/>
  <c r="N26" i="40" s="1"/>
  <c r="K26" i="40"/>
  <c r="M26" i="40" s="1"/>
  <c r="S25" i="40"/>
  <c r="L25" i="40"/>
  <c r="N25" i="40" s="1"/>
  <c r="K25" i="40"/>
  <c r="M25" i="40" s="1"/>
  <c r="O25" i="40" s="1"/>
  <c r="P25" i="40" s="1"/>
  <c r="S24" i="40"/>
  <c r="L24" i="40"/>
  <c r="N24" i="40" s="1"/>
  <c r="K24" i="40"/>
  <c r="M24" i="40" s="1"/>
  <c r="S23" i="40"/>
  <c r="L23" i="40"/>
  <c r="N23" i="40" s="1"/>
  <c r="K23" i="40"/>
  <c r="M23" i="40" s="1"/>
  <c r="O23" i="40" s="1"/>
  <c r="P23" i="40" s="1"/>
  <c r="S22" i="40"/>
  <c r="L22" i="40"/>
  <c r="N22" i="40" s="1"/>
  <c r="K22" i="40"/>
  <c r="M22" i="40" s="1"/>
  <c r="S21" i="40"/>
  <c r="L21" i="40"/>
  <c r="N21" i="40" s="1"/>
  <c r="K21" i="40"/>
  <c r="M21" i="40" s="1"/>
  <c r="O21" i="40" s="1"/>
  <c r="P21" i="40" s="1"/>
  <c r="S20" i="40"/>
  <c r="L20" i="40"/>
  <c r="N20" i="40" s="1"/>
  <c r="K20" i="40"/>
  <c r="M20" i="40" s="1"/>
  <c r="S19" i="40"/>
  <c r="L19" i="40"/>
  <c r="N19" i="40" s="1"/>
  <c r="K19" i="40"/>
  <c r="M19" i="40" s="1"/>
  <c r="O19" i="40" s="1"/>
  <c r="P19" i="40" s="1"/>
  <c r="S18" i="40"/>
  <c r="L18" i="40"/>
  <c r="N18" i="40" s="1"/>
  <c r="K18" i="40"/>
  <c r="M18" i="40" s="1"/>
  <c r="S17" i="40"/>
  <c r="L17" i="40"/>
  <c r="N17" i="40" s="1"/>
  <c r="K17" i="40"/>
  <c r="M17" i="40" s="1"/>
  <c r="O17" i="40" s="1"/>
  <c r="P17" i="40" s="1"/>
  <c r="S16" i="40"/>
  <c r="L16" i="40"/>
  <c r="N16" i="40" s="1"/>
  <c r="K16" i="40"/>
  <c r="M16" i="40" s="1"/>
  <c r="S15" i="40"/>
  <c r="S50" i="40" s="1"/>
  <c r="L15" i="40"/>
  <c r="N15" i="40" s="1"/>
  <c r="K15" i="40"/>
  <c r="M15" i="40" s="1"/>
  <c r="N50" i="40" l="1"/>
  <c r="N48" i="40"/>
  <c r="N51" i="40"/>
  <c r="N49" i="40"/>
  <c r="O16" i="40"/>
  <c r="P16" i="40" s="1"/>
  <c r="O18" i="40"/>
  <c r="P18" i="40" s="1"/>
  <c r="O20" i="40"/>
  <c r="P20" i="40" s="1"/>
  <c r="O22" i="40"/>
  <c r="P22" i="40" s="1"/>
  <c r="O24" i="40"/>
  <c r="P24" i="40" s="1"/>
  <c r="O26" i="40"/>
  <c r="P26" i="40" s="1"/>
  <c r="O28" i="40"/>
  <c r="P28" i="40" s="1"/>
  <c r="O30" i="40"/>
  <c r="P30" i="40" s="1"/>
  <c r="O32" i="40"/>
  <c r="P32" i="40" s="1"/>
  <c r="O34" i="40"/>
  <c r="P34" i="40" s="1"/>
  <c r="O36" i="40"/>
  <c r="P36" i="40" s="1"/>
  <c r="O38" i="40"/>
  <c r="P38" i="40" s="1"/>
  <c r="O40" i="40"/>
  <c r="P40" i="40" s="1"/>
  <c r="O42" i="40"/>
  <c r="P42" i="40" s="1"/>
  <c r="O44" i="40"/>
  <c r="P44" i="40" s="1"/>
  <c r="O46" i="40"/>
  <c r="P46" i="40" s="1"/>
  <c r="M51" i="40"/>
  <c r="M49" i="40"/>
  <c r="O15" i="40"/>
  <c r="M50" i="40"/>
  <c r="M48" i="40"/>
  <c r="S49" i="40"/>
  <c r="S51" i="40"/>
  <c r="S48" i="40"/>
  <c r="O53" i="40" l="1"/>
  <c r="O51" i="40"/>
  <c r="O49" i="40"/>
  <c r="O50" i="40"/>
  <c r="O48" i="40"/>
  <c r="P15" i="40"/>
  <c r="O52" i="40" l="1"/>
  <c r="G1040" i="29" l="1"/>
  <c r="C1040" i="29"/>
  <c r="D1040" i="29"/>
  <c r="E1040" i="29"/>
  <c r="F1040" i="29"/>
  <c r="B1040" i="29"/>
  <c r="F1041" i="29"/>
  <c r="K16" i="37" l="1"/>
  <c r="L16" i="37"/>
  <c r="K17" i="37"/>
  <c r="L17" i="37"/>
  <c r="K18" i="37"/>
  <c r="L18" i="37"/>
  <c r="K19" i="37"/>
  <c r="L19" i="37"/>
  <c r="K20" i="37"/>
  <c r="L20" i="37"/>
  <c r="K21" i="37"/>
  <c r="L21" i="37"/>
  <c r="K22" i="37"/>
  <c r="L22" i="37"/>
  <c r="K23" i="37"/>
  <c r="L23" i="37"/>
  <c r="K24" i="37"/>
  <c r="L24" i="37"/>
  <c r="K25" i="37"/>
  <c r="L25" i="37"/>
  <c r="K26" i="37"/>
  <c r="L26" i="37"/>
  <c r="K27" i="37"/>
  <c r="L27" i="37"/>
  <c r="K28" i="37"/>
  <c r="L28" i="37"/>
  <c r="K29" i="37"/>
  <c r="L29" i="37"/>
  <c r="K30" i="37"/>
  <c r="L30" i="37"/>
  <c r="K31" i="37"/>
  <c r="L31" i="37"/>
  <c r="K32" i="37"/>
  <c r="L32" i="37"/>
  <c r="K33" i="37"/>
  <c r="L33" i="37"/>
  <c r="K34" i="37"/>
  <c r="L34" i="37"/>
  <c r="K35" i="37"/>
  <c r="L35" i="37"/>
  <c r="K36" i="37"/>
  <c r="L36" i="37"/>
  <c r="K37" i="37"/>
  <c r="L37" i="37"/>
  <c r="K38" i="37"/>
  <c r="L38" i="37"/>
  <c r="K39" i="37"/>
  <c r="L39" i="37"/>
  <c r="K40" i="37"/>
  <c r="L40" i="37"/>
  <c r="K41" i="37"/>
  <c r="L41" i="37"/>
  <c r="K42" i="37"/>
  <c r="L42" i="37"/>
  <c r="K43" i="37"/>
  <c r="L43" i="37"/>
  <c r="K44" i="37"/>
  <c r="L44" i="37"/>
  <c r="K45" i="37"/>
  <c r="L45" i="37"/>
  <c r="K46" i="37"/>
  <c r="L46" i="37"/>
  <c r="K47" i="37"/>
  <c r="L47" i="37"/>
  <c r="L15" i="37"/>
  <c r="K15" i="37"/>
  <c r="K14" i="35"/>
  <c r="L14" i="35"/>
  <c r="K15" i="35"/>
  <c r="L15" i="35"/>
  <c r="K16" i="35"/>
  <c r="L16" i="35"/>
  <c r="K17" i="35"/>
  <c r="L17" i="35"/>
  <c r="K18" i="35"/>
  <c r="L18" i="35"/>
  <c r="K19" i="35"/>
  <c r="L19" i="35"/>
  <c r="K20" i="35"/>
  <c r="L20" i="35"/>
  <c r="K21" i="35"/>
  <c r="L21" i="35"/>
  <c r="K22" i="35"/>
  <c r="L22" i="35"/>
  <c r="K23" i="35"/>
  <c r="L23" i="35"/>
  <c r="K24" i="35"/>
  <c r="L24" i="35"/>
  <c r="K25" i="35"/>
  <c r="L25" i="35"/>
  <c r="K26" i="35"/>
  <c r="L26" i="35"/>
  <c r="K27" i="35"/>
  <c r="L27" i="35"/>
  <c r="K28" i="35"/>
  <c r="L28" i="35"/>
  <c r="K29" i="35"/>
  <c r="L29" i="35"/>
  <c r="K30" i="35"/>
  <c r="L30" i="35"/>
  <c r="K31" i="35"/>
  <c r="L31" i="35"/>
  <c r="K32" i="35"/>
  <c r="L32" i="35"/>
  <c r="K33" i="35"/>
  <c r="L33" i="35"/>
  <c r="K34" i="35"/>
  <c r="L34" i="35"/>
  <c r="K35" i="35"/>
  <c r="L35" i="35"/>
  <c r="K36" i="35"/>
  <c r="L36" i="35"/>
  <c r="K37" i="35"/>
  <c r="L37" i="35"/>
  <c r="K38" i="35"/>
  <c r="L38" i="35"/>
  <c r="K39" i="35"/>
  <c r="L39" i="35"/>
  <c r="K40" i="35"/>
  <c r="L40" i="35"/>
  <c r="K41" i="35"/>
  <c r="L41" i="35"/>
  <c r="K42" i="35"/>
  <c r="L42" i="35"/>
  <c r="K43" i="35"/>
  <c r="L43" i="35"/>
  <c r="K44" i="35"/>
  <c r="L44" i="35"/>
  <c r="K45" i="35"/>
  <c r="L45" i="35"/>
  <c r="L13" i="35"/>
  <c r="K13" i="35"/>
  <c r="B1043" i="18"/>
  <c r="D1042" i="18"/>
  <c r="B1042" i="18"/>
  <c r="E1041" i="18"/>
  <c r="D1041" i="18"/>
  <c r="C1041" i="18"/>
  <c r="B1041" i="18"/>
  <c r="K7" i="18"/>
  <c r="L7" i="18"/>
  <c r="K8" i="18"/>
  <c r="L8" i="18"/>
  <c r="K9" i="18"/>
  <c r="L9" i="18"/>
  <c r="K10" i="18"/>
  <c r="L10" i="18"/>
  <c r="K11" i="18"/>
  <c r="L11" i="18"/>
  <c r="K12" i="18"/>
  <c r="L12" i="18"/>
  <c r="K13" i="18"/>
  <c r="L13" i="18"/>
  <c r="K14" i="18"/>
  <c r="L14" i="18"/>
  <c r="K15" i="18"/>
  <c r="L15" i="18"/>
  <c r="K16" i="18"/>
  <c r="L16" i="18"/>
  <c r="K17" i="18"/>
  <c r="L17" i="18"/>
  <c r="K18" i="18"/>
  <c r="L18" i="18"/>
  <c r="K19" i="18"/>
  <c r="L19" i="18"/>
  <c r="K20" i="18"/>
  <c r="L20" i="18"/>
  <c r="K21" i="18"/>
  <c r="L21" i="18"/>
  <c r="K22" i="18"/>
  <c r="L22" i="18"/>
  <c r="K23" i="18"/>
  <c r="L23" i="18"/>
  <c r="K24" i="18"/>
  <c r="L24" i="18"/>
  <c r="K25" i="18"/>
  <c r="L25" i="18"/>
  <c r="K26" i="18"/>
  <c r="L26" i="18"/>
  <c r="K27" i="18"/>
  <c r="L27" i="18"/>
  <c r="K28" i="18"/>
  <c r="L28" i="18"/>
  <c r="K29" i="18"/>
  <c r="L29" i="18"/>
  <c r="K30" i="18"/>
  <c r="L30" i="18"/>
  <c r="K31" i="18"/>
  <c r="L31" i="18"/>
  <c r="K32" i="18"/>
  <c r="L32" i="18"/>
  <c r="K33" i="18"/>
  <c r="L33" i="18"/>
  <c r="K34" i="18"/>
  <c r="L34" i="18"/>
  <c r="K35" i="18"/>
  <c r="L35" i="18"/>
  <c r="K36" i="18"/>
  <c r="L36" i="18"/>
  <c r="K37" i="18"/>
  <c r="L37" i="18"/>
  <c r="K38" i="18"/>
  <c r="L38" i="18"/>
  <c r="K39" i="18"/>
  <c r="L39" i="18"/>
  <c r="K40" i="18"/>
  <c r="L40" i="18"/>
  <c r="K41" i="18"/>
  <c r="L41" i="18"/>
  <c r="K42" i="18"/>
  <c r="L42" i="18"/>
  <c r="K43" i="18"/>
  <c r="L43" i="18"/>
  <c r="K44" i="18"/>
  <c r="L44" i="18"/>
  <c r="K45" i="18"/>
  <c r="L45" i="18"/>
  <c r="K46" i="18"/>
  <c r="L46" i="18"/>
  <c r="K47" i="18"/>
  <c r="L47" i="18"/>
  <c r="K48" i="18"/>
  <c r="L48" i="18"/>
  <c r="K49" i="18"/>
  <c r="L49" i="18"/>
  <c r="K50" i="18"/>
  <c r="L50" i="18"/>
  <c r="K51" i="18"/>
  <c r="L51" i="18"/>
  <c r="K52" i="18"/>
  <c r="L52" i="18"/>
  <c r="K53" i="18"/>
  <c r="L53" i="18"/>
  <c r="K54" i="18"/>
  <c r="L54" i="18"/>
  <c r="K55" i="18"/>
  <c r="L55" i="18"/>
  <c r="K56" i="18"/>
  <c r="L56" i="18"/>
  <c r="K57" i="18"/>
  <c r="L57" i="18"/>
  <c r="K58" i="18"/>
  <c r="L58" i="18"/>
  <c r="K59" i="18"/>
  <c r="L59" i="18"/>
  <c r="K60" i="18"/>
  <c r="L60" i="18"/>
  <c r="K61" i="18"/>
  <c r="L61" i="18"/>
  <c r="K62" i="18"/>
  <c r="L62" i="18"/>
  <c r="K63" i="18"/>
  <c r="L63" i="18"/>
  <c r="K64" i="18"/>
  <c r="L64" i="18"/>
  <c r="K65" i="18"/>
  <c r="L65" i="18"/>
  <c r="K66" i="18"/>
  <c r="L66" i="18"/>
  <c r="K67" i="18"/>
  <c r="L67" i="18"/>
  <c r="K68" i="18"/>
  <c r="L68" i="18"/>
  <c r="K69" i="18"/>
  <c r="L69" i="18"/>
  <c r="K70" i="18"/>
  <c r="L70" i="18"/>
  <c r="K71" i="18"/>
  <c r="L71" i="18"/>
  <c r="K72" i="18"/>
  <c r="L72" i="18"/>
  <c r="K73" i="18"/>
  <c r="L73" i="18"/>
  <c r="K74" i="18"/>
  <c r="L74" i="18"/>
  <c r="K75" i="18"/>
  <c r="L75" i="18"/>
  <c r="K76" i="18"/>
  <c r="L76" i="18"/>
  <c r="K77" i="18"/>
  <c r="L77" i="18"/>
  <c r="K78" i="18"/>
  <c r="L78" i="18"/>
  <c r="K79" i="18"/>
  <c r="L79" i="18"/>
  <c r="K80" i="18"/>
  <c r="L80" i="18"/>
  <c r="K81" i="18"/>
  <c r="L81" i="18"/>
  <c r="K82" i="18"/>
  <c r="L82" i="18"/>
  <c r="K83" i="18"/>
  <c r="L83" i="18"/>
  <c r="K84" i="18"/>
  <c r="L84" i="18"/>
  <c r="K85" i="18"/>
  <c r="L85" i="18"/>
  <c r="K86" i="18"/>
  <c r="L86" i="18"/>
  <c r="K87" i="18"/>
  <c r="L87" i="18"/>
  <c r="K88" i="18"/>
  <c r="L88" i="18"/>
  <c r="K89" i="18"/>
  <c r="L89" i="18"/>
  <c r="K90" i="18"/>
  <c r="L90" i="18"/>
  <c r="K91" i="18"/>
  <c r="L91" i="18"/>
  <c r="K92" i="18"/>
  <c r="L92" i="18"/>
  <c r="K93" i="18"/>
  <c r="L93" i="18"/>
  <c r="K94" i="18"/>
  <c r="L94" i="18"/>
  <c r="K95" i="18"/>
  <c r="L95" i="18"/>
  <c r="K96" i="18"/>
  <c r="L96" i="18"/>
  <c r="K97" i="18"/>
  <c r="L97" i="18"/>
  <c r="K98" i="18"/>
  <c r="L98" i="18"/>
  <c r="K99" i="18"/>
  <c r="L99" i="18"/>
  <c r="K100" i="18"/>
  <c r="L100" i="18"/>
  <c r="K101" i="18"/>
  <c r="L101" i="18"/>
  <c r="K102" i="18"/>
  <c r="L102" i="18"/>
  <c r="K103" i="18"/>
  <c r="L103" i="18"/>
  <c r="K104" i="18"/>
  <c r="L104" i="18"/>
  <c r="K105" i="18"/>
  <c r="L105" i="18"/>
  <c r="K106" i="18"/>
  <c r="L106" i="18"/>
  <c r="K107" i="18"/>
  <c r="L107" i="18"/>
  <c r="K108" i="18"/>
  <c r="L108" i="18"/>
  <c r="K109" i="18"/>
  <c r="L109" i="18"/>
  <c r="K110" i="18"/>
  <c r="L110" i="18"/>
  <c r="K111" i="18"/>
  <c r="L111" i="18"/>
  <c r="K112" i="18"/>
  <c r="L112" i="18"/>
  <c r="K113" i="18"/>
  <c r="L113" i="18"/>
  <c r="K114" i="18"/>
  <c r="L114" i="18"/>
  <c r="K115" i="18"/>
  <c r="L115" i="18"/>
  <c r="K116" i="18"/>
  <c r="L116" i="18"/>
  <c r="K117" i="18"/>
  <c r="L117" i="18"/>
  <c r="K118" i="18"/>
  <c r="L118" i="18"/>
  <c r="K119" i="18"/>
  <c r="L119" i="18"/>
  <c r="K120" i="18"/>
  <c r="L120" i="18"/>
  <c r="K121" i="18"/>
  <c r="L121" i="18"/>
  <c r="K122" i="18"/>
  <c r="L122" i="18"/>
  <c r="K123" i="18"/>
  <c r="L123" i="18"/>
  <c r="K124" i="18"/>
  <c r="L124" i="18"/>
  <c r="K125" i="18"/>
  <c r="L125" i="18"/>
  <c r="K126" i="18"/>
  <c r="L126" i="18"/>
  <c r="K127" i="18"/>
  <c r="L127" i="18"/>
  <c r="K128" i="18"/>
  <c r="L128" i="18"/>
  <c r="K129" i="18"/>
  <c r="L129" i="18"/>
  <c r="K130" i="18"/>
  <c r="L130" i="18"/>
  <c r="K131" i="18"/>
  <c r="L131" i="18"/>
  <c r="K132" i="18"/>
  <c r="L132" i="18"/>
  <c r="K133" i="18"/>
  <c r="L133" i="18"/>
  <c r="K134" i="18"/>
  <c r="L134" i="18"/>
  <c r="K135" i="18"/>
  <c r="L135" i="18"/>
  <c r="K136" i="18"/>
  <c r="L136" i="18"/>
  <c r="K137" i="18"/>
  <c r="L137" i="18"/>
  <c r="K138" i="18"/>
  <c r="L138" i="18"/>
  <c r="K139" i="18"/>
  <c r="L139" i="18"/>
  <c r="K140" i="18"/>
  <c r="L140" i="18"/>
  <c r="K141" i="18"/>
  <c r="L141" i="18"/>
  <c r="K142" i="18"/>
  <c r="L142" i="18"/>
  <c r="K143" i="18"/>
  <c r="L143" i="18"/>
  <c r="K144" i="18"/>
  <c r="L144" i="18"/>
  <c r="K145" i="18"/>
  <c r="L145" i="18"/>
  <c r="K146" i="18"/>
  <c r="L146" i="18"/>
  <c r="K147" i="18"/>
  <c r="L147" i="18"/>
  <c r="K148" i="18"/>
  <c r="L148" i="18"/>
  <c r="K149" i="18"/>
  <c r="L149" i="18"/>
  <c r="K150" i="18"/>
  <c r="L150" i="18"/>
  <c r="K151" i="18"/>
  <c r="L151" i="18"/>
  <c r="K152" i="18"/>
  <c r="L152" i="18"/>
  <c r="K153" i="18"/>
  <c r="L153" i="18"/>
  <c r="K154" i="18"/>
  <c r="L154" i="18"/>
  <c r="K155" i="18"/>
  <c r="L155" i="18"/>
  <c r="K156" i="18"/>
  <c r="L156" i="18"/>
  <c r="K157" i="18"/>
  <c r="L157" i="18"/>
  <c r="K158" i="18"/>
  <c r="L158" i="18"/>
  <c r="K159" i="18"/>
  <c r="L159" i="18"/>
  <c r="K160" i="18"/>
  <c r="L160" i="18"/>
  <c r="K161" i="18"/>
  <c r="L161" i="18"/>
  <c r="K162" i="18"/>
  <c r="L162" i="18"/>
  <c r="K163" i="18"/>
  <c r="L163" i="18"/>
  <c r="K164" i="18"/>
  <c r="L164" i="18"/>
  <c r="K165" i="18"/>
  <c r="L165" i="18"/>
  <c r="K166" i="18"/>
  <c r="L166" i="18"/>
  <c r="K167" i="18"/>
  <c r="L167" i="18"/>
  <c r="K168" i="18"/>
  <c r="L168" i="18"/>
  <c r="K169" i="18"/>
  <c r="L169" i="18"/>
  <c r="K170" i="18"/>
  <c r="L170" i="18"/>
  <c r="K171" i="18"/>
  <c r="L171" i="18"/>
  <c r="K172" i="18"/>
  <c r="L172" i="18"/>
  <c r="K173" i="18"/>
  <c r="L173" i="18"/>
  <c r="K174" i="18"/>
  <c r="L174" i="18"/>
  <c r="K175" i="18"/>
  <c r="L175" i="18"/>
  <c r="K176" i="18"/>
  <c r="L176" i="18"/>
  <c r="K177" i="18"/>
  <c r="L177" i="18"/>
  <c r="K178" i="18"/>
  <c r="L178" i="18"/>
  <c r="K179" i="18"/>
  <c r="L179" i="18"/>
  <c r="K180" i="18"/>
  <c r="L180" i="18"/>
  <c r="K181" i="18"/>
  <c r="L181" i="18"/>
  <c r="K182" i="18"/>
  <c r="L182" i="18"/>
  <c r="K183" i="18"/>
  <c r="L183" i="18"/>
  <c r="K184" i="18"/>
  <c r="L184" i="18"/>
  <c r="K185" i="18"/>
  <c r="L185" i="18"/>
  <c r="K186" i="18"/>
  <c r="L186" i="18"/>
  <c r="K187" i="18"/>
  <c r="L187" i="18"/>
  <c r="K188" i="18"/>
  <c r="L188" i="18"/>
  <c r="K189" i="18"/>
  <c r="L189" i="18"/>
  <c r="K190" i="18"/>
  <c r="L190" i="18"/>
  <c r="K191" i="18"/>
  <c r="L191" i="18"/>
  <c r="K192" i="18"/>
  <c r="L192" i="18"/>
  <c r="K193" i="18"/>
  <c r="L193" i="18"/>
  <c r="K194" i="18"/>
  <c r="L194" i="18"/>
  <c r="K195" i="18"/>
  <c r="L195" i="18"/>
  <c r="K196" i="18"/>
  <c r="L196" i="18"/>
  <c r="K197" i="18"/>
  <c r="L197" i="18"/>
  <c r="K198" i="18"/>
  <c r="L198" i="18"/>
  <c r="K199" i="18"/>
  <c r="L199" i="18"/>
  <c r="K200" i="18"/>
  <c r="L200" i="18"/>
  <c r="K201" i="18"/>
  <c r="L201" i="18"/>
  <c r="K202" i="18"/>
  <c r="L202" i="18"/>
  <c r="K203" i="18"/>
  <c r="L203" i="18"/>
  <c r="K204" i="18"/>
  <c r="L204" i="18"/>
  <c r="K205" i="18"/>
  <c r="L205" i="18"/>
  <c r="K206" i="18"/>
  <c r="L206" i="18"/>
  <c r="K207" i="18"/>
  <c r="L207" i="18"/>
  <c r="K208" i="18"/>
  <c r="L208" i="18"/>
  <c r="K209" i="18"/>
  <c r="L209" i="18"/>
  <c r="K210" i="18"/>
  <c r="L210" i="18"/>
  <c r="K211" i="18"/>
  <c r="L211" i="18"/>
  <c r="K212" i="18"/>
  <c r="L212" i="18"/>
  <c r="K213" i="18"/>
  <c r="L213" i="18"/>
  <c r="K214" i="18"/>
  <c r="L214" i="18"/>
  <c r="K215" i="18"/>
  <c r="L215" i="18"/>
  <c r="K216" i="18"/>
  <c r="L216" i="18"/>
  <c r="K217" i="18"/>
  <c r="L217" i="18"/>
  <c r="K218" i="18"/>
  <c r="L218" i="18"/>
  <c r="K219" i="18"/>
  <c r="L219" i="18"/>
  <c r="K220" i="18"/>
  <c r="L220" i="18"/>
  <c r="K221" i="18"/>
  <c r="L221" i="18"/>
  <c r="K222" i="18"/>
  <c r="L222" i="18"/>
  <c r="K223" i="18"/>
  <c r="L223" i="18"/>
  <c r="K224" i="18"/>
  <c r="L224" i="18"/>
  <c r="K225" i="18"/>
  <c r="L225" i="18"/>
  <c r="K226" i="18"/>
  <c r="L226" i="18"/>
  <c r="K227" i="18"/>
  <c r="L227" i="18"/>
  <c r="K228" i="18"/>
  <c r="L228" i="18"/>
  <c r="K229" i="18"/>
  <c r="L229" i="18"/>
  <c r="K230" i="18"/>
  <c r="L230" i="18"/>
  <c r="K231" i="18"/>
  <c r="L231" i="18"/>
  <c r="K232" i="18"/>
  <c r="L232" i="18"/>
  <c r="K233" i="18"/>
  <c r="L233" i="18"/>
  <c r="K234" i="18"/>
  <c r="L234" i="18"/>
  <c r="K235" i="18"/>
  <c r="L235" i="18"/>
  <c r="K236" i="18"/>
  <c r="L236" i="18"/>
  <c r="K237" i="18"/>
  <c r="L237" i="18"/>
  <c r="K238" i="18"/>
  <c r="L238" i="18"/>
  <c r="K239" i="18"/>
  <c r="L239" i="18"/>
  <c r="K240" i="18"/>
  <c r="L240" i="18"/>
  <c r="K241" i="18"/>
  <c r="L241" i="18"/>
  <c r="K242" i="18"/>
  <c r="L242" i="18"/>
  <c r="K243" i="18"/>
  <c r="L243" i="18"/>
  <c r="K244" i="18"/>
  <c r="L244" i="18"/>
  <c r="K245" i="18"/>
  <c r="L245" i="18"/>
  <c r="K246" i="18"/>
  <c r="L246" i="18"/>
  <c r="K247" i="18"/>
  <c r="L247" i="18"/>
  <c r="K248" i="18"/>
  <c r="L248" i="18"/>
  <c r="K249" i="18"/>
  <c r="L249" i="18"/>
  <c r="K250" i="18"/>
  <c r="L250" i="18"/>
  <c r="K251" i="18"/>
  <c r="L251" i="18"/>
  <c r="K252" i="18"/>
  <c r="L252" i="18"/>
  <c r="K253" i="18"/>
  <c r="L253" i="18"/>
  <c r="K254" i="18"/>
  <c r="L254" i="18"/>
  <c r="K255" i="18"/>
  <c r="L255" i="18"/>
  <c r="K256" i="18"/>
  <c r="L256" i="18"/>
  <c r="K257" i="18"/>
  <c r="L257" i="18"/>
  <c r="K258" i="18"/>
  <c r="L258" i="18"/>
  <c r="K259" i="18"/>
  <c r="L259" i="18"/>
  <c r="K260" i="18"/>
  <c r="L260" i="18"/>
  <c r="K261" i="18"/>
  <c r="L261" i="18"/>
  <c r="K262" i="18"/>
  <c r="L262" i="18"/>
  <c r="K263" i="18"/>
  <c r="L263" i="18"/>
  <c r="K264" i="18"/>
  <c r="L264" i="18"/>
  <c r="K265" i="18"/>
  <c r="L265" i="18"/>
  <c r="K266" i="18"/>
  <c r="L266" i="18"/>
  <c r="K267" i="18"/>
  <c r="L267" i="18"/>
  <c r="K268" i="18"/>
  <c r="L268" i="18"/>
  <c r="K269" i="18"/>
  <c r="L269" i="18"/>
  <c r="K270" i="18"/>
  <c r="L270" i="18"/>
  <c r="K271" i="18"/>
  <c r="L271" i="18"/>
  <c r="K272" i="18"/>
  <c r="L272" i="18"/>
  <c r="K273" i="18"/>
  <c r="L273" i="18"/>
  <c r="K274" i="18"/>
  <c r="L274" i="18"/>
  <c r="K275" i="18"/>
  <c r="L275" i="18"/>
  <c r="K276" i="18"/>
  <c r="L276" i="18"/>
  <c r="K277" i="18"/>
  <c r="L277" i="18"/>
  <c r="K278" i="18"/>
  <c r="L278" i="18"/>
  <c r="K279" i="18"/>
  <c r="L279" i="18"/>
  <c r="K280" i="18"/>
  <c r="L280" i="18"/>
  <c r="K281" i="18"/>
  <c r="L281" i="18"/>
  <c r="K282" i="18"/>
  <c r="L282" i="18"/>
  <c r="K283" i="18"/>
  <c r="L283" i="18"/>
  <c r="K284" i="18"/>
  <c r="L284" i="18"/>
  <c r="K285" i="18"/>
  <c r="L285" i="18"/>
  <c r="K286" i="18"/>
  <c r="L286" i="18"/>
  <c r="K287" i="18"/>
  <c r="L287" i="18"/>
  <c r="K288" i="18"/>
  <c r="L288" i="18"/>
  <c r="K289" i="18"/>
  <c r="L289" i="18"/>
  <c r="K290" i="18"/>
  <c r="L290" i="18"/>
  <c r="K291" i="18"/>
  <c r="L291" i="18"/>
  <c r="K292" i="18"/>
  <c r="L292" i="18"/>
  <c r="K293" i="18"/>
  <c r="L293" i="18"/>
  <c r="K294" i="18"/>
  <c r="L294" i="18"/>
  <c r="K295" i="18"/>
  <c r="L295" i="18"/>
  <c r="K296" i="18"/>
  <c r="L296" i="18"/>
  <c r="K297" i="18"/>
  <c r="L297" i="18"/>
  <c r="K298" i="18"/>
  <c r="L298" i="18"/>
  <c r="K299" i="18"/>
  <c r="L299" i="18"/>
  <c r="K300" i="18"/>
  <c r="L300" i="18"/>
  <c r="K301" i="18"/>
  <c r="L301" i="18"/>
  <c r="K302" i="18"/>
  <c r="L302" i="18"/>
  <c r="K303" i="18"/>
  <c r="L303" i="18"/>
  <c r="K304" i="18"/>
  <c r="L304" i="18"/>
  <c r="K305" i="18"/>
  <c r="L305" i="18"/>
  <c r="K306" i="18"/>
  <c r="L306" i="18"/>
  <c r="K307" i="18"/>
  <c r="L307" i="18"/>
  <c r="K308" i="18"/>
  <c r="L308" i="18"/>
  <c r="K309" i="18"/>
  <c r="L309" i="18"/>
  <c r="K310" i="18"/>
  <c r="L310" i="18"/>
  <c r="K311" i="18"/>
  <c r="L311" i="18"/>
  <c r="K312" i="18"/>
  <c r="L312" i="18"/>
  <c r="K313" i="18"/>
  <c r="L313" i="18"/>
  <c r="K314" i="18"/>
  <c r="L314" i="18"/>
  <c r="K315" i="18"/>
  <c r="L315" i="18"/>
  <c r="K316" i="18"/>
  <c r="L316" i="18"/>
  <c r="K317" i="18"/>
  <c r="L317" i="18"/>
  <c r="K318" i="18"/>
  <c r="L318" i="18"/>
  <c r="K319" i="18"/>
  <c r="L319" i="18"/>
  <c r="K320" i="18"/>
  <c r="L320" i="18"/>
  <c r="K321" i="18"/>
  <c r="L321" i="18"/>
  <c r="K322" i="18"/>
  <c r="L322" i="18"/>
  <c r="K323" i="18"/>
  <c r="L323" i="18"/>
  <c r="K324" i="18"/>
  <c r="L324" i="18"/>
  <c r="K325" i="18"/>
  <c r="L325" i="18"/>
  <c r="K326" i="18"/>
  <c r="L326" i="18"/>
  <c r="K327" i="18"/>
  <c r="L327" i="18"/>
  <c r="K328" i="18"/>
  <c r="L328" i="18"/>
  <c r="K329" i="18"/>
  <c r="L329" i="18"/>
  <c r="K330" i="18"/>
  <c r="L330" i="18"/>
  <c r="K331" i="18"/>
  <c r="L331" i="18"/>
  <c r="K332" i="18"/>
  <c r="L332" i="18"/>
  <c r="K333" i="18"/>
  <c r="L333" i="18"/>
  <c r="K334" i="18"/>
  <c r="L334" i="18"/>
  <c r="K335" i="18"/>
  <c r="L335" i="18"/>
  <c r="K336" i="18"/>
  <c r="L336" i="18"/>
  <c r="K337" i="18"/>
  <c r="L337" i="18"/>
  <c r="K338" i="18"/>
  <c r="L338" i="18"/>
  <c r="K339" i="18"/>
  <c r="L339" i="18"/>
  <c r="K340" i="18"/>
  <c r="L340" i="18"/>
  <c r="K341" i="18"/>
  <c r="L341" i="18"/>
  <c r="K342" i="18"/>
  <c r="L342" i="18"/>
  <c r="K343" i="18"/>
  <c r="L343" i="18"/>
  <c r="K344" i="18"/>
  <c r="L344" i="18"/>
  <c r="K345" i="18"/>
  <c r="L345" i="18"/>
  <c r="K346" i="18"/>
  <c r="L346" i="18"/>
  <c r="K347" i="18"/>
  <c r="L347" i="18"/>
  <c r="K348" i="18"/>
  <c r="L348" i="18"/>
  <c r="K349" i="18"/>
  <c r="L349" i="18"/>
  <c r="K350" i="18"/>
  <c r="L350" i="18"/>
  <c r="K351" i="18"/>
  <c r="L351" i="18"/>
  <c r="K352" i="18"/>
  <c r="L352" i="18"/>
  <c r="K353" i="18"/>
  <c r="L353" i="18"/>
  <c r="K354" i="18"/>
  <c r="L354" i="18"/>
  <c r="K355" i="18"/>
  <c r="L355" i="18"/>
  <c r="K356" i="18"/>
  <c r="L356" i="18"/>
  <c r="K357" i="18"/>
  <c r="L357" i="18"/>
  <c r="K358" i="18"/>
  <c r="L358" i="18"/>
  <c r="K359" i="18"/>
  <c r="L359" i="18"/>
  <c r="K360" i="18"/>
  <c r="L360" i="18"/>
  <c r="K361" i="18"/>
  <c r="L361" i="18"/>
  <c r="K362" i="18"/>
  <c r="L362" i="18"/>
  <c r="K363" i="18"/>
  <c r="L363" i="18"/>
  <c r="K364" i="18"/>
  <c r="L364" i="18"/>
  <c r="K365" i="18"/>
  <c r="L365" i="18"/>
  <c r="K366" i="18"/>
  <c r="L366" i="18"/>
  <c r="K367" i="18"/>
  <c r="L367" i="18"/>
  <c r="K368" i="18"/>
  <c r="L368" i="18"/>
  <c r="K369" i="18"/>
  <c r="L369" i="18"/>
  <c r="K370" i="18"/>
  <c r="L370" i="18"/>
  <c r="K371" i="18"/>
  <c r="L371" i="18"/>
  <c r="K372" i="18"/>
  <c r="L372" i="18"/>
  <c r="K373" i="18"/>
  <c r="L373" i="18"/>
  <c r="K374" i="18"/>
  <c r="L374" i="18"/>
  <c r="K375" i="18"/>
  <c r="L375" i="18"/>
  <c r="K376" i="18"/>
  <c r="L376" i="18"/>
  <c r="K377" i="18"/>
  <c r="L377" i="18"/>
  <c r="K378" i="18"/>
  <c r="L378" i="18"/>
  <c r="K379" i="18"/>
  <c r="L379" i="18"/>
  <c r="K380" i="18"/>
  <c r="L380" i="18"/>
  <c r="K381" i="18"/>
  <c r="L381" i="18"/>
  <c r="K382" i="18"/>
  <c r="L382" i="18"/>
  <c r="K383" i="18"/>
  <c r="L383" i="18"/>
  <c r="K384" i="18"/>
  <c r="L384" i="18"/>
  <c r="K385" i="18"/>
  <c r="L385" i="18"/>
  <c r="K386" i="18"/>
  <c r="L386" i="18"/>
  <c r="K387" i="18"/>
  <c r="L387" i="18"/>
  <c r="K388" i="18"/>
  <c r="L388" i="18"/>
  <c r="K389" i="18"/>
  <c r="L389" i="18"/>
  <c r="K390" i="18"/>
  <c r="L390" i="18"/>
  <c r="K391" i="18"/>
  <c r="L391" i="18"/>
  <c r="K392" i="18"/>
  <c r="L392" i="18"/>
  <c r="K393" i="18"/>
  <c r="L393" i="18"/>
  <c r="K394" i="18"/>
  <c r="L394" i="18"/>
  <c r="K395" i="18"/>
  <c r="L395" i="18"/>
  <c r="K396" i="18"/>
  <c r="L396" i="18"/>
  <c r="K397" i="18"/>
  <c r="L397" i="18"/>
  <c r="K398" i="18"/>
  <c r="L398" i="18"/>
  <c r="K399" i="18"/>
  <c r="L399" i="18"/>
  <c r="K400" i="18"/>
  <c r="L400" i="18"/>
  <c r="K401" i="18"/>
  <c r="L401" i="18"/>
  <c r="K402" i="18"/>
  <c r="L402" i="18"/>
  <c r="K403" i="18"/>
  <c r="L403" i="18"/>
  <c r="K404" i="18"/>
  <c r="L404" i="18"/>
  <c r="K405" i="18"/>
  <c r="L405" i="18"/>
  <c r="K406" i="18"/>
  <c r="L406" i="18"/>
  <c r="K407" i="18"/>
  <c r="L407" i="18"/>
  <c r="K408" i="18"/>
  <c r="L408" i="18"/>
  <c r="K409" i="18"/>
  <c r="L409" i="18"/>
  <c r="K410" i="18"/>
  <c r="L410" i="18"/>
  <c r="K411" i="18"/>
  <c r="L411" i="18"/>
  <c r="K412" i="18"/>
  <c r="L412" i="18"/>
  <c r="K413" i="18"/>
  <c r="L413" i="18"/>
  <c r="K414" i="18"/>
  <c r="L414" i="18"/>
  <c r="K415" i="18"/>
  <c r="L415" i="18"/>
  <c r="K416" i="18"/>
  <c r="L416" i="18"/>
  <c r="K417" i="18"/>
  <c r="L417" i="18"/>
  <c r="K418" i="18"/>
  <c r="L418" i="18"/>
  <c r="K419" i="18"/>
  <c r="L419" i="18"/>
  <c r="K420" i="18"/>
  <c r="L420" i="18"/>
  <c r="K421" i="18"/>
  <c r="L421" i="18"/>
  <c r="K422" i="18"/>
  <c r="L422" i="18"/>
  <c r="K423" i="18"/>
  <c r="L423" i="18"/>
  <c r="K424" i="18"/>
  <c r="L424" i="18"/>
  <c r="K425" i="18"/>
  <c r="L425" i="18"/>
  <c r="K426" i="18"/>
  <c r="L426" i="18"/>
  <c r="K427" i="18"/>
  <c r="L427" i="18"/>
  <c r="K428" i="18"/>
  <c r="L428" i="18"/>
  <c r="K429" i="18"/>
  <c r="L429" i="18"/>
  <c r="K430" i="18"/>
  <c r="L430" i="18"/>
  <c r="K431" i="18"/>
  <c r="L431" i="18"/>
  <c r="K432" i="18"/>
  <c r="L432" i="18"/>
  <c r="K433" i="18"/>
  <c r="L433" i="18"/>
  <c r="K434" i="18"/>
  <c r="L434" i="18"/>
  <c r="K435" i="18"/>
  <c r="L435" i="18"/>
  <c r="K436" i="18"/>
  <c r="L436" i="18"/>
  <c r="K437" i="18"/>
  <c r="L437" i="18"/>
  <c r="K438" i="18"/>
  <c r="L438" i="18"/>
  <c r="K439" i="18"/>
  <c r="L439" i="18"/>
  <c r="K440" i="18"/>
  <c r="L440" i="18"/>
  <c r="K441" i="18"/>
  <c r="L441" i="18"/>
  <c r="K442" i="18"/>
  <c r="L442" i="18"/>
  <c r="K443" i="18"/>
  <c r="L443" i="18"/>
  <c r="K444" i="18"/>
  <c r="L444" i="18"/>
  <c r="K445" i="18"/>
  <c r="L445" i="18"/>
  <c r="K446" i="18"/>
  <c r="L446" i="18"/>
  <c r="K447" i="18"/>
  <c r="L447" i="18"/>
  <c r="K448" i="18"/>
  <c r="L448" i="18"/>
  <c r="K449" i="18"/>
  <c r="L449" i="18"/>
  <c r="K450" i="18"/>
  <c r="L450" i="18"/>
  <c r="K451" i="18"/>
  <c r="L451" i="18"/>
  <c r="K452" i="18"/>
  <c r="L452" i="18"/>
  <c r="K453" i="18"/>
  <c r="L453" i="18"/>
  <c r="K454" i="18"/>
  <c r="L454" i="18"/>
  <c r="K455" i="18"/>
  <c r="L455" i="18"/>
  <c r="K456" i="18"/>
  <c r="L456" i="18"/>
  <c r="K457" i="18"/>
  <c r="L457" i="18"/>
  <c r="K458" i="18"/>
  <c r="L458" i="18"/>
  <c r="K459" i="18"/>
  <c r="L459" i="18"/>
  <c r="K460" i="18"/>
  <c r="L460" i="18"/>
  <c r="K461" i="18"/>
  <c r="L461" i="18"/>
  <c r="K462" i="18"/>
  <c r="L462" i="18"/>
  <c r="K463" i="18"/>
  <c r="L463" i="18"/>
  <c r="K464" i="18"/>
  <c r="L464" i="18"/>
  <c r="K465" i="18"/>
  <c r="L465" i="18"/>
  <c r="K466" i="18"/>
  <c r="L466" i="18"/>
  <c r="K467" i="18"/>
  <c r="L467" i="18"/>
  <c r="K468" i="18"/>
  <c r="L468" i="18"/>
  <c r="K469" i="18"/>
  <c r="L469" i="18"/>
  <c r="K470" i="18"/>
  <c r="L470" i="18"/>
  <c r="K471" i="18"/>
  <c r="L471" i="18"/>
  <c r="K472" i="18"/>
  <c r="L472" i="18"/>
  <c r="K473" i="18"/>
  <c r="L473" i="18"/>
  <c r="K474" i="18"/>
  <c r="L474" i="18"/>
  <c r="K475" i="18"/>
  <c r="L475" i="18"/>
  <c r="K476" i="18"/>
  <c r="L476" i="18"/>
  <c r="K477" i="18"/>
  <c r="L477" i="18"/>
  <c r="K478" i="18"/>
  <c r="L478" i="18"/>
  <c r="K479" i="18"/>
  <c r="L479" i="18"/>
  <c r="K480" i="18"/>
  <c r="L480" i="18"/>
  <c r="K481" i="18"/>
  <c r="L481" i="18"/>
  <c r="K482" i="18"/>
  <c r="L482" i="18"/>
  <c r="K483" i="18"/>
  <c r="L483" i="18"/>
  <c r="K484" i="18"/>
  <c r="L484" i="18"/>
  <c r="K485" i="18"/>
  <c r="L485" i="18"/>
  <c r="K486" i="18"/>
  <c r="L486" i="18"/>
  <c r="K487" i="18"/>
  <c r="L487" i="18"/>
  <c r="K488" i="18"/>
  <c r="L488" i="18"/>
  <c r="K489" i="18"/>
  <c r="L489" i="18"/>
  <c r="K490" i="18"/>
  <c r="L490" i="18"/>
  <c r="K491" i="18"/>
  <c r="L491" i="18"/>
  <c r="K492" i="18"/>
  <c r="L492" i="18"/>
  <c r="K493" i="18"/>
  <c r="L493" i="18"/>
  <c r="K494" i="18"/>
  <c r="L494" i="18"/>
  <c r="K495" i="18"/>
  <c r="L495" i="18"/>
  <c r="K496" i="18"/>
  <c r="L496" i="18"/>
  <c r="K497" i="18"/>
  <c r="L497" i="18"/>
  <c r="K498" i="18"/>
  <c r="L498" i="18"/>
  <c r="K499" i="18"/>
  <c r="L499" i="18"/>
  <c r="K500" i="18"/>
  <c r="L500" i="18"/>
  <c r="K501" i="18"/>
  <c r="L501" i="18"/>
  <c r="K502" i="18"/>
  <c r="L502" i="18"/>
  <c r="K503" i="18"/>
  <c r="L503" i="18"/>
  <c r="K504" i="18"/>
  <c r="L504" i="18"/>
  <c r="K505" i="18"/>
  <c r="L505" i="18"/>
  <c r="K506" i="18"/>
  <c r="L506" i="18"/>
  <c r="K507" i="18"/>
  <c r="L507" i="18"/>
  <c r="K508" i="18"/>
  <c r="L508" i="18"/>
  <c r="K509" i="18"/>
  <c r="L509" i="18"/>
  <c r="K510" i="18"/>
  <c r="L510" i="18"/>
  <c r="K511" i="18"/>
  <c r="L511" i="18"/>
  <c r="K512" i="18"/>
  <c r="L512" i="18"/>
  <c r="K513" i="18"/>
  <c r="L513" i="18"/>
  <c r="K514" i="18"/>
  <c r="L514" i="18"/>
  <c r="K515" i="18"/>
  <c r="L515" i="18"/>
  <c r="K516" i="18"/>
  <c r="L516" i="18"/>
  <c r="K517" i="18"/>
  <c r="L517" i="18"/>
  <c r="K518" i="18"/>
  <c r="L518" i="18"/>
  <c r="K519" i="18"/>
  <c r="L519" i="18"/>
  <c r="K520" i="18"/>
  <c r="L520" i="18"/>
  <c r="K521" i="18"/>
  <c r="L521" i="18"/>
  <c r="K522" i="18"/>
  <c r="L522" i="18"/>
  <c r="K523" i="18"/>
  <c r="L523" i="18"/>
  <c r="K524" i="18"/>
  <c r="L524" i="18"/>
  <c r="K525" i="18"/>
  <c r="L525" i="18"/>
  <c r="K526" i="18"/>
  <c r="L526" i="18"/>
  <c r="K527" i="18"/>
  <c r="L527" i="18"/>
  <c r="K528" i="18"/>
  <c r="L528" i="18"/>
  <c r="K529" i="18"/>
  <c r="L529" i="18"/>
  <c r="K530" i="18"/>
  <c r="L530" i="18"/>
  <c r="K531" i="18"/>
  <c r="L531" i="18"/>
  <c r="K532" i="18"/>
  <c r="L532" i="18"/>
  <c r="K533" i="18"/>
  <c r="L533" i="18"/>
  <c r="K534" i="18"/>
  <c r="L534" i="18"/>
  <c r="K535" i="18"/>
  <c r="L535" i="18"/>
  <c r="K536" i="18"/>
  <c r="L536" i="18"/>
  <c r="K537" i="18"/>
  <c r="L537" i="18"/>
  <c r="K538" i="18"/>
  <c r="L538" i="18"/>
  <c r="K539" i="18"/>
  <c r="L539" i="18"/>
  <c r="K540" i="18"/>
  <c r="L540" i="18"/>
  <c r="K541" i="18"/>
  <c r="L541" i="18"/>
  <c r="K542" i="18"/>
  <c r="L542" i="18"/>
  <c r="K543" i="18"/>
  <c r="L543" i="18"/>
  <c r="K544" i="18"/>
  <c r="L544" i="18"/>
  <c r="K545" i="18"/>
  <c r="L545" i="18"/>
  <c r="K546" i="18"/>
  <c r="L546" i="18"/>
  <c r="K547" i="18"/>
  <c r="L547" i="18"/>
  <c r="K548" i="18"/>
  <c r="L548" i="18"/>
  <c r="K549" i="18"/>
  <c r="L549" i="18"/>
  <c r="K550" i="18"/>
  <c r="L550" i="18"/>
  <c r="K551" i="18"/>
  <c r="L551" i="18"/>
  <c r="K552" i="18"/>
  <c r="L552" i="18"/>
  <c r="K553" i="18"/>
  <c r="L553" i="18"/>
  <c r="K554" i="18"/>
  <c r="L554" i="18"/>
  <c r="K555" i="18"/>
  <c r="L555" i="18"/>
  <c r="K556" i="18"/>
  <c r="L556" i="18"/>
  <c r="K557" i="18"/>
  <c r="L557" i="18"/>
  <c r="K558" i="18"/>
  <c r="L558" i="18"/>
  <c r="K559" i="18"/>
  <c r="L559" i="18"/>
  <c r="K560" i="18"/>
  <c r="L560" i="18"/>
  <c r="K561" i="18"/>
  <c r="L561" i="18"/>
  <c r="K562" i="18"/>
  <c r="L562" i="18"/>
  <c r="K563" i="18"/>
  <c r="L563" i="18"/>
  <c r="K564" i="18"/>
  <c r="L564" i="18"/>
  <c r="K565" i="18"/>
  <c r="L565" i="18"/>
  <c r="K566" i="18"/>
  <c r="L566" i="18"/>
  <c r="K567" i="18"/>
  <c r="L567" i="18"/>
  <c r="K568" i="18"/>
  <c r="L568" i="18"/>
  <c r="K569" i="18"/>
  <c r="L569" i="18"/>
  <c r="K570" i="18"/>
  <c r="L570" i="18"/>
  <c r="K571" i="18"/>
  <c r="L571" i="18"/>
  <c r="K572" i="18"/>
  <c r="L572" i="18"/>
  <c r="K573" i="18"/>
  <c r="L573" i="18"/>
  <c r="K574" i="18"/>
  <c r="L574" i="18"/>
  <c r="K575" i="18"/>
  <c r="L575" i="18"/>
  <c r="K576" i="18"/>
  <c r="L576" i="18"/>
  <c r="K577" i="18"/>
  <c r="L577" i="18"/>
  <c r="K578" i="18"/>
  <c r="L578" i="18"/>
  <c r="K579" i="18"/>
  <c r="L579" i="18"/>
  <c r="K580" i="18"/>
  <c r="L580" i="18"/>
  <c r="K581" i="18"/>
  <c r="L581" i="18"/>
  <c r="K582" i="18"/>
  <c r="L582" i="18"/>
  <c r="K583" i="18"/>
  <c r="L583" i="18"/>
  <c r="K584" i="18"/>
  <c r="L584" i="18"/>
  <c r="K585" i="18"/>
  <c r="L585" i="18"/>
  <c r="K586" i="18"/>
  <c r="L586" i="18"/>
  <c r="K587" i="18"/>
  <c r="L587" i="18"/>
  <c r="K588" i="18"/>
  <c r="L588" i="18"/>
  <c r="K589" i="18"/>
  <c r="L589" i="18"/>
  <c r="K590" i="18"/>
  <c r="L590" i="18"/>
  <c r="K591" i="18"/>
  <c r="L591" i="18"/>
  <c r="K592" i="18"/>
  <c r="L592" i="18"/>
  <c r="K593" i="18"/>
  <c r="L593" i="18"/>
  <c r="K594" i="18"/>
  <c r="L594" i="18"/>
  <c r="K595" i="18"/>
  <c r="L595" i="18"/>
  <c r="K596" i="18"/>
  <c r="L596" i="18"/>
  <c r="K597" i="18"/>
  <c r="L597" i="18"/>
  <c r="K598" i="18"/>
  <c r="L598" i="18"/>
  <c r="K599" i="18"/>
  <c r="L599" i="18"/>
  <c r="K600" i="18"/>
  <c r="L600" i="18"/>
  <c r="K601" i="18"/>
  <c r="L601" i="18"/>
  <c r="K602" i="18"/>
  <c r="L602" i="18"/>
  <c r="K603" i="18"/>
  <c r="L603" i="18"/>
  <c r="K604" i="18"/>
  <c r="L604" i="18"/>
  <c r="K605" i="18"/>
  <c r="L605" i="18"/>
  <c r="K606" i="18"/>
  <c r="L606" i="18"/>
  <c r="K607" i="18"/>
  <c r="L607" i="18"/>
  <c r="K608" i="18"/>
  <c r="L608" i="18"/>
  <c r="K609" i="18"/>
  <c r="L609" i="18"/>
  <c r="K610" i="18"/>
  <c r="L610" i="18"/>
  <c r="K611" i="18"/>
  <c r="L611" i="18"/>
  <c r="K612" i="18"/>
  <c r="L612" i="18"/>
  <c r="K613" i="18"/>
  <c r="L613" i="18"/>
  <c r="K614" i="18"/>
  <c r="L614" i="18"/>
  <c r="K615" i="18"/>
  <c r="L615" i="18"/>
  <c r="K616" i="18"/>
  <c r="L616" i="18"/>
  <c r="K617" i="18"/>
  <c r="L617" i="18"/>
  <c r="K618" i="18"/>
  <c r="L618" i="18"/>
  <c r="K619" i="18"/>
  <c r="L619" i="18"/>
  <c r="K620" i="18"/>
  <c r="L620" i="18"/>
  <c r="K621" i="18"/>
  <c r="L621" i="18"/>
  <c r="K622" i="18"/>
  <c r="L622" i="18"/>
  <c r="K623" i="18"/>
  <c r="L623" i="18"/>
  <c r="K624" i="18"/>
  <c r="L624" i="18"/>
  <c r="K625" i="18"/>
  <c r="L625" i="18"/>
  <c r="K626" i="18"/>
  <c r="L626" i="18"/>
  <c r="K627" i="18"/>
  <c r="L627" i="18"/>
  <c r="K628" i="18"/>
  <c r="L628" i="18"/>
  <c r="K629" i="18"/>
  <c r="L629" i="18"/>
  <c r="K630" i="18"/>
  <c r="L630" i="18"/>
  <c r="K631" i="18"/>
  <c r="L631" i="18"/>
  <c r="K632" i="18"/>
  <c r="L632" i="18"/>
  <c r="K633" i="18"/>
  <c r="L633" i="18"/>
  <c r="K634" i="18"/>
  <c r="L634" i="18"/>
  <c r="K635" i="18"/>
  <c r="L635" i="18"/>
  <c r="K636" i="18"/>
  <c r="L636" i="18"/>
  <c r="K637" i="18"/>
  <c r="L637" i="18"/>
  <c r="K638" i="18"/>
  <c r="L638" i="18"/>
  <c r="K639" i="18"/>
  <c r="L639" i="18"/>
  <c r="K640" i="18"/>
  <c r="L640" i="18"/>
  <c r="K641" i="18"/>
  <c r="L641" i="18"/>
  <c r="K642" i="18"/>
  <c r="L642" i="18"/>
  <c r="K643" i="18"/>
  <c r="L643" i="18"/>
  <c r="K644" i="18"/>
  <c r="L644" i="18"/>
  <c r="K645" i="18"/>
  <c r="L645" i="18"/>
  <c r="K646" i="18"/>
  <c r="L646" i="18"/>
  <c r="K647" i="18"/>
  <c r="L647" i="18"/>
  <c r="K648" i="18"/>
  <c r="L648" i="18"/>
  <c r="K649" i="18"/>
  <c r="L649" i="18"/>
  <c r="K650" i="18"/>
  <c r="L650" i="18"/>
  <c r="K651" i="18"/>
  <c r="L651" i="18"/>
  <c r="K652" i="18"/>
  <c r="L652" i="18"/>
  <c r="K653" i="18"/>
  <c r="L653" i="18"/>
  <c r="K654" i="18"/>
  <c r="L654" i="18"/>
  <c r="K655" i="18"/>
  <c r="L655" i="18"/>
  <c r="K656" i="18"/>
  <c r="L656" i="18"/>
  <c r="K657" i="18"/>
  <c r="L657" i="18"/>
  <c r="K658" i="18"/>
  <c r="L658" i="18"/>
  <c r="K659" i="18"/>
  <c r="L659" i="18"/>
  <c r="K660" i="18"/>
  <c r="L660" i="18"/>
  <c r="K661" i="18"/>
  <c r="L661" i="18"/>
  <c r="K662" i="18"/>
  <c r="L662" i="18"/>
  <c r="K663" i="18"/>
  <c r="L663" i="18"/>
  <c r="K664" i="18"/>
  <c r="L664" i="18"/>
  <c r="K665" i="18"/>
  <c r="L665" i="18"/>
  <c r="K666" i="18"/>
  <c r="L666" i="18"/>
  <c r="K667" i="18"/>
  <c r="L667" i="18"/>
  <c r="K668" i="18"/>
  <c r="L668" i="18"/>
  <c r="K669" i="18"/>
  <c r="L669" i="18"/>
  <c r="K670" i="18"/>
  <c r="L670" i="18"/>
  <c r="K671" i="18"/>
  <c r="L671" i="18"/>
  <c r="K672" i="18"/>
  <c r="L672" i="18"/>
  <c r="K673" i="18"/>
  <c r="L673" i="18"/>
  <c r="K674" i="18"/>
  <c r="L674" i="18"/>
  <c r="K675" i="18"/>
  <c r="L675" i="18"/>
  <c r="K676" i="18"/>
  <c r="L676" i="18"/>
  <c r="K677" i="18"/>
  <c r="L677" i="18"/>
  <c r="K678" i="18"/>
  <c r="L678" i="18"/>
  <c r="K679" i="18"/>
  <c r="L679" i="18"/>
  <c r="K680" i="18"/>
  <c r="L680" i="18"/>
  <c r="K681" i="18"/>
  <c r="L681" i="18"/>
  <c r="K682" i="18"/>
  <c r="L682" i="18"/>
  <c r="K683" i="18"/>
  <c r="L683" i="18"/>
  <c r="K684" i="18"/>
  <c r="L684" i="18"/>
  <c r="K685" i="18"/>
  <c r="L685" i="18"/>
  <c r="K686" i="18"/>
  <c r="L686" i="18"/>
  <c r="K687" i="18"/>
  <c r="L687" i="18"/>
  <c r="K688" i="18"/>
  <c r="L688" i="18"/>
  <c r="K689" i="18"/>
  <c r="L689" i="18"/>
  <c r="K690" i="18"/>
  <c r="L690" i="18"/>
  <c r="K691" i="18"/>
  <c r="L691" i="18"/>
  <c r="K692" i="18"/>
  <c r="L692" i="18"/>
  <c r="K693" i="18"/>
  <c r="L693" i="18"/>
  <c r="K694" i="18"/>
  <c r="L694" i="18"/>
  <c r="K695" i="18"/>
  <c r="L695" i="18"/>
  <c r="K696" i="18"/>
  <c r="L696" i="18"/>
  <c r="K697" i="18"/>
  <c r="L697" i="18"/>
  <c r="K698" i="18"/>
  <c r="L698" i="18"/>
  <c r="K699" i="18"/>
  <c r="L699" i="18"/>
  <c r="K700" i="18"/>
  <c r="L700" i="18"/>
  <c r="K701" i="18"/>
  <c r="L701" i="18"/>
  <c r="K702" i="18"/>
  <c r="L702" i="18"/>
  <c r="K703" i="18"/>
  <c r="L703" i="18"/>
  <c r="K704" i="18"/>
  <c r="L704" i="18"/>
  <c r="K705" i="18"/>
  <c r="L705" i="18"/>
  <c r="K706" i="18"/>
  <c r="L706" i="18"/>
  <c r="K707" i="18"/>
  <c r="L707" i="18"/>
  <c r="K708" i="18"/>
  <c r="L708" i="18"/>
  <c r="K709" i="18"/>
  <c r="L709" i="18"/>
  <c r="K710" i="18"/>
  <c r="L710" i="18"/>
  <c r="K711" i="18"/>
  <c r="L711" i="18"/>
  <c r="K712" i="18"/>
  <c r="L712" i="18"/>
  <c r="K713" i="18"/>
  <c r="L713" i="18"/>
  <c r="K714" i="18"/>
  <c r="L714" i="18"/>
  <c r="K715" i="18"/>
  <c r="L715" i="18"/>
  <c r="K716" i="18"/>
  <c r="L716" i="18"/>
  <c r="K717" i="18"/>
  <c r="L717" i="18"/>
  <c r="K718" i="18"/>
  <c r="L718" i="18"/>
  <c r="K719" i="18"/>
  <c r="L719" i="18"/>
  <c r="K720" i="18"/>
  <c r="L720" i="18"/>
  <c r="K721" i="18"/>
  <c r="L721" i="18"/>
  <c r="K722" i="18"/>
  <c r="L722" i="18"/>
  <c r="K723" i="18"/>
  <c r="L723" i="18"/>
  <c r="K724" i="18"/>
  <c r="L724" i="18"/>
  <c r="K725" i="18"/>
  <c r="L725" i="18"/>
  <c r="K726" i="18"/>
  <c r="L726" i="18"/>
  <c r="K727" i="18"/>
  <c r="L727" i="18"/>
  <c r="K728" i="18"/>
  <c r="L728" i="18"/>
  <c r="K729" i="18"/>
  <c r="L729" i="18"/>
  <c r="K730" i="18"/>
  <c r="L730" i="18"/>
  <c r="K731" i="18"/>
  <c r="L731" i="18"/>
  <c r="K732" i="18"/>
  <c r="L732" i="18"/>
  <c r="K733" i="18"/>
  <c r="L733" i="18"/>
  <c r="K734" i="18"/>
  <c r="L734" i="18"/>
  <c r="K735" i="18"/>
  <c r="L735" i="18"/>
  <c r="K736" i="18"/>
  <c r="L736" i="18"/>
  <c r="K737" i="18"/>
  <c r="L737" i="18"/>
  <c r="K738" i="18"/>
  <c r="L738" i="18"/>
  <c r="K739" i="18"/>
  <c r="L739" i="18"/>
  <c r="K740" i="18"/>
  <c r="L740" i="18"/>
  <c r="K741" i="18"/>
  <c r="L741" i="18"/>
  <c r="K742" i="18"/>
  <c r="L742" i="18"/>
  <c r="K743" i="18"/>
  <c r="L743" i="18"/>
  <c r="K744" i="18"/>
  <c r="L744" i="18"/>
  <c r="K745" i="18"/>
  <c r="L745" i="18"/>
  <c r="K746" i="18"/>
  <c r="L746" i="18"/>
  <c r="K747" i="18"/>
  <c r="L747" i="18"/>
  <c r="K748" i="18"/>
  <c r="L748" i="18"/>
  <c r="K749" i="18"/>
  <c r="L749" i="18"/>
  <c r="K750" i="18"/>
  <c r="L750" i="18"/>
  <c r="K751" i="18"/>
  <c r="L751" i="18"/>
  <c r="K752" i="18"/>
  <c r="L752" i="18"/>
  <c r="K753" i="18"/>
  <c r="L753" i="18"/>
  <c r="K754" i="18"/>
  <c r="L754" i="18"/>
  <c r="K755" i="18"/>
  <c r="L755" i="18"/>
  <c r="K756" i="18"/>
  <c r="L756" i="18"/>
  <c r="K757" i="18"/>
  <c r="L757" i="18"/>
  <c r="K758" i="18"/>
  <c r="L758" i="18"/>
  <c r="K759" i="18"/>
  <c r="L759" i="18"/>
  <c r="K760" i="18"/>
  <c r="L760" i="18"/>
  <c r="K761" i="18"/>
  <c r="L761" i="18"/>
  <c r="K762" i="18"/>
  <c r="L762" i="18"/>
  <c r="K763" i="18"/>
  <c r="L763" i="18"/>
  <c r="K764" i="18"/>
  <c r="L764" i="18"/>
  <c r="K765" i="18"/>
  <c r="L765" i="18"/>
  <c r="K766" i="18"/>
  <c r="L766" i="18"/>
  <c r="K767" i="18"/>
  <c r="L767" i="18"/>
  <c r="K768" i="18"/>
  <c r="L768" i="18"/>
  <c r="K769" i="18"/>
  <c r="L769" i="18"/>
  <c r="K770" i="18"/>
  <c r="L770" i="18"/>
  <c r="K771" i="18"/>
  <c r="L771" i="18"/>
  <c r="K772" i="18"/>
  <c r="L772" i="18"/>
  <c r="K773" i="18"/>
  <c r="L773" i="18"/>
  <c r="K774" i="18"/>
  <c r="L774" i="18"/>
  <c r="K775" i="18"/>
  <c r="L775" i="18"/>
  <c r="K776" i="18"/>
  <c r="L776" i="18"/>
  <c r="K777" i="18"/>
  <c r="L777" i="18"/>
  <c r="K778" i="18"/>
  <c r="L778" i="18"/>
  <c r="K779" i="18"/>
  <c r="L779" i="18"/>
  <c r="K780" i="18"/>
  <c r="L780" i="18"/>
  <c r="K781" i="18"/>
  <c r="L781" i="18"/>
  <c r="K782" i="18"/>
  <c r="L782" i="18"/>
  <c r="K783" i="18"/>
  <c r="L783" i="18"/>
  <c r="K784" i="18"/>
  <c r="L784" i="18"/>
  <c r="K785" i="18"/>
  <c r="L785" i="18"/>
  <c r="K786" i="18"/>
  <c r="L786" i="18"/>
  <c r="K787" i="18"/>
  <c r="L787" i="18"/>
  <c r="K788" i="18"/>
  <c r="L788" i="18"/>
  <c r="K789" i="18"/>
  <c r="L789" i="18"/>
  <c r="K790" i="18"/>
  <c r="L790" i="18"/>
  <c r="K791" i="18"/>
  <c r="L791" i="18"/>
  <c r="K792" i="18"/>
  <c r="L792" i="18"/>
  <c r="K793" i="18"/>
  <c r="L793" i="18"/>
  <c r="K794" i="18"/>
  <c r="L794" i="18"/>
  <c r="K795" i="18"/>
  <c r="L795" i="18"/>
  <c r="K796" i="18"/>
  <c r="L796" i="18"/>
  <c r="K797" i="18"/>
  <c r="L797" i="18"/>
  <c r="K798" i="18"/>
  <c r="L798" i="18"/>
  <c r="K799" i="18"/>
  <c r="L799" i="18"/>
  <c r="K800" i="18"/>
  <c r="L800" i="18"/>
  <c r="K801" i="18"/>
  <c r="L801" i="18"/>
  <c r="K802" i="18"/>
  <c r="L802" i="18"/>
  <c r="K803" i="18"/>
  <c r="L803" i="18"/>
  <c r="K804" i="18"/>
  <c r="L804" i="18"/>
  <c r="K805" i="18"/>
  <c r="L805" i="18"/>
  <c r="K806" i="18"/>
  <c r="L806" i="18"/>
  <c r="K807" i="18"/>
  <c r="L807" i="18"/>
  <c r="K808" i="18"/>
  <c r="L808" i="18"/>
  <c r="K809" i="18"/>
  <c r="L809" i="18"/>
  <c r="K810" i="18"/>
  <c r="L810" i="18"/>
  <c r="K811" i="18"/>
  <c r="L811" i="18"/>
  <c r="K812" i="18"/>
  <c r="L812" i="18"/>
  <c r="K813" i="18"/>
  <c r="L813" i="18"/>
  <c r="K814" i="18"/>
  <c r="L814" i="18"/>
  <c r="K815" i="18"/>
  <c r="L815" i="18"/>
  <c r="K816" i="18"/>
  <c r="L816" i="18"/>
  <c r="K817" i="18"/>
  <c r="L817" i="18"/>
  <c r="K818" i="18"/>
  <c r="L818" i="18"/>
  <c r="K819" i="18"/>
  <c r="L819" i="18"/>
  <c r="K820" i="18"/>
  <c r="L820" i="18"/>
  <c r="K821" i="18"/>
  <c r="L821" i="18"/>
  <c r="K822" i="18"/>
  <c r="L822" i="18"/>
  <c r="K823" i="18"/>
  <c r="L823" i="18"/>
  <c r="K824" i="18"/>
  <c r="L824" i="18"/>
  <c r="K825" i="18"/>
  <c r="L825" i="18"/>
  <c r="K826" i="18"/>
  <c r="L826" i="18"/>
  <c r="K827" i="18"/>
  <c r="L827" i="18"/>
  <c r="K828" i="18"/>
  <c r="L828" i="18"/>
  <c r="K829" i="18"/>
  <c r="L829" i="18"/>
  <c r="K830" i="18"/>
  <c r="L830" i="18"/>
  <c r="K831" i="18"/>
  <c r="L831" i="18"/>
  <c r="K832" i="18"/>
  <c r="L832" i="18"/>
  <c r="K833" i="18"/>
  <c r="L833" i="18"/>
  <c r="K834" i="18"/>
  <c r="L834" i="18"/>
  <c r="K835" i="18"/>
  <c r="L835" i="18"/>
  <c r="K836" i="18"/>
  <c r="L836" i="18"/>
  <c r="K837" i="18"/>
  <c r="L837" i="18"/>
  <c r="K838" i="18"/>
  <c r="L838" i="18"/>
  <c r="K839" i="18"/>
  <c r="L839" i="18"/>
  <c r="K840" i="18"/>
  <c r="L840" i="18"/>
  <c r="K841" i="18"/>
  <c r="L841" i="18"/>
  <c r="K842" i="18"/>
  <c r="L842" i="18"/>
  <c r="K843" i="18"/>
  <c r="L843" i="18"/>
  <c r="K844" i="18"/>
  <c r="L844" i="18"/>
  <c r="K845" i="18"/>
  <c r="L845" i="18"/>
  <c r="K846" i="18"/>
  <c r="L846" i="18"/>
  <c r="K847" i="18"/>
  <c r="L847" i="18"/>
  <c r="K848" i="18"/>
  <c r="L848" i="18"/>
  <c r="K849" i="18"/>
  <c r="L849" i="18"/>
  <c r="K850" i="18"/>
  <c r="L850" i="18"/>
  <c r="K851" i="18"/>
  <c r="L851" i="18"/>
  <c r="K852" i="18"/>
  <c r="L852" i="18"/>
  <c r="K853" i="18"/>
  <c r="L853" i="18"/>
  <c r="K854" i="18"/>
  <c r="L854" i="18"/>
  <c r="K855" i="18"/>
  <c r="L855" i="18"/>
  <c r="K856" i="18"/>
  <c r="L856" i="18"/>
  <c r="K857" i="18"/>
  <c r="L857" i="18"/>
  <c r="K858" i="18"/>
  <c r="L858" i="18"/>
  <c r="K859" i="18"/>
  <c r="L859" i="18"/>
  <c r="K860" i="18"/>
  <c r="L860" i="18"/>
  <c r="K861" i="18"/>
  <c r="L861" i="18"/>
  <c r="K862" i="18"/>
  <c r="L862" i="18"/>
  <c r="K863" i="18"/>
  <c r="L863" i="18"/>
  <c r="K864" i="18"/>
  <c r="L864" i="18"/>
  <c r="K865" i="18"/>
  <c r="L865" i="18"/>
  <c r="K866" i="18"/>
  <c r="L866" i="18"/>
  <c r="K867" i="18"/>
  <c r="L867" i="18"/>
  <c r="K868" i="18"/>
  <c r="L868" i="18"/>
  <c r="K869" i="18"/>
  <c r="L869" i="18"/>
  <c r="K870" i="18"/>
  <c r="L870" i="18"/>
  <c r="K871" i="18"/>
  <c r="L871" i="18"/>
  <c r="K872" i="18"/>
  <c r="L872" i="18"/>
  <c r="K873" i="18"/>
  <c r="L873" i="18"/>
  <c r="K874" i="18"/>
  <c r="L874" i="18"/>
  <c r="K875" i="18"/>
  <c r="L875" i="18"/>
  <c r="K876" i="18"/>
  <c r="L876" i="18"/>
  <c r="K877" i="18"/>
  <c r="L877" i="18"/>
  <c r="K878" i="18"/>
  <c r="L878" i="18"/>
  <c r="K879" i="18"/>
  <c r="L879" i="18"/>
  <c r="K880" i="18"/>
  <c r="L880" i="18"/>
  <c r="K881" i="18"/>
  <c r="L881" i="18"/>
  <c r="K882" i="18"/>
  <c r="L882" i="18"/>
  <c r="K883" i="18"/>
  <c r="L883" i="18"/>
  <c r="K884" i="18"/>
  <c r="L884" i="18"/>
  <c r="K885" i="18"/>
  <c r="L885" i="18"/>
  <c r="K886" i="18"/>
  <c r="L886" i="18"/>
  <c r="K887" i="18"/>
  <c r="L887" i="18"/>
  <c r="K888" i="18"/>
  <c r="L888" i="18"/>
  <c r="K889" i="18"/>
  <c r="L889" i="18"/>
  <c r="K890" i="18"/>
  <c r="L890" i="18"/>
  <c r="K891" i="18"/>
  <c r="L891" i="18"/>
  <c r="K892" i="18"/>
  <c r="L892" i="18"/>
  <c r="K893" i="18"/>
  <c r="L893" i="18"/>
  <c r="K894" i="18"/>
  <c r="L894" i="18"/>
  <c r="K895" i="18"/>
  <c r="L895" i="18"/>
  <c r="K896" i="18"/>
  <c r="L896" i="18"/>
  <c r="K897" i="18"/>
  <c r="L897" i="18"/>
  <c r="K898" i="18"/>
  <c r="L898" i="18"/>
  <c r="K899" i="18"/>
  <c r="L899" i="18"/>
  <c r="K900" i="18"/>
  <c r="L900" i="18"/>
  <c r="K901" i="18"/>
  <c r="L901" i="18"/>
  <c r="K902" i="18"/>
  <c r="L902" i="18"/>
  <c r="K903" i="18"/>
  <c r="L903" i="18"/>
  <c r="K904" i="18"/>
  <c r="L904" i="18"/>
  <c r="K905" i="18"/>
  <c r="L905" i="18"/>
  <c r="K906" i="18"/>
  <c r="L906" i="18"/>
  <c r="K907" i="18"/>
  <c r="L907" i="18"/>
  <c r="K908" i="18"/>
  <c r="L908" i="18"/>
  <c r="K909" i="18"/>
  <c r="L909" i="18"/>
  <c r="K910" i="18"/>
  <c r="L910" i="18"/>
  <c r="K911" i="18"/>
  <c r="L911" i="18"/>
  <c r="K912" i="18"/>
  <c r="L912" i="18"/>
  <c r="K913" i="18"/>
  <c r="L913" i="18"/>
  <c r="K914" i="18"/>
  <c r="L914" i="18"/>
  <c r="K915" i="18"/>
  <c r="L915" i="18"/>
  <c r="K916" i="18"/>
  <c r="L916" i="18"/>
  <c r="K917" i="18"/>
  <c r="L917" i="18"/>
  <c r="K918" i="18"/>
  <c r="L918" i="18"/>
  <c r="K919" i="18"/>
  <c r="L919" i="18"/>
  <c r="K920" i="18"/>
  <c r="L920" i="18"/>
  <c r="K921" i="18"/>
  <c r="L921" i="18"/>
  <c r="K922" i="18"/>
  <c r="L922" i="18"/>
  <c r="K923" i="18"/>
  <c r="L923" i="18"/>
  <c r="K924" i="18"/>
  <c r="L924" i="18"/>
  <c r="K925" i="18"/>
  <c r="L925" i="18"/>
  <c r="K926" i="18"/>
  <c r="L926" i="18"/>
  <c r="K927" i="18"/>
  <c r="L927" i="18"/>
  <c r="K928" i="18"/>
  <c r="L928" i="18"/>
  <c r="K929" i="18"/>
  <c r="L929" i="18"/>
  <c r="K930" i="18"/>
  <c r="L930" i="18"/>
  <c r="K931" i="18"/>
  <c r="L931" i="18"/>
  <c r="K932" i="18"/>
  <c r="L932" i="18"/>
  <c r="K933" i="18"/>
  <c r="L933" i="18"/>
  <c r="K934" i="18"/>
  <c r="L934" i="18"/>
  <c r="K935" i="18"/>
  <c r="L935" i="18"/>
  <c r="K936" i="18"/>
  <c r="L936" i="18"/>
  <c r="K937" i="18"/>
  <c r="L937" i="18"/>
  <c r="K938" i="18"/>
  <c r="L938" i="18"/>
  <c r="K939" i="18"/>
  <c r="L939" i="18"/>
  <c r="K940" i="18"/>
  <c r="L940" i="18"/>
  <c r="K941" i="18"/>
  <c r="L941" i="18"/>
  <c r="K942" i="18"/>
  <c r="L942" i="18"/>
  <c r="K943" i="18"/>
  <c r="L943" i="18"/>
  <c r="K944" i="18"/>
  <c r="L944" i="18"/>
  <c r="K945" i="18"/>
  <c r="L945" i="18"/>
  <c r="K946" i="18"/>
  <c r="L946" i="18"/>
  <c r="K947" i="18"/>
  <c r="L947" i="18"/>
  <c r="K948" i="18"/>
  <c r="L948" i="18"/>
  <c r="K949" i="18"/>
  <c r="L949" i="18"/>
  <c r="K950" i="18"/>
  <c r="L950" i="18"/>
  <c r="K951" i="18"/>
  <c r="L951" i="18"/>
  <c r="K952" i="18"/>
  <c r="L952" i="18"/>
  <c r="K953" i="18"/>
  <c r="L953" i="18"/>
  <c r="K954" i="18"/>
  <c r="L954" i="18"/>
  <c r="K955" i="18"/>
  <c r="L955" i="18"/>
  <c r="K956" i="18"/>
  <c r="L956" i="18"/>
  <c r="K957" i="18"/>
  <c r="L957" i="18"/>
  <c r="K958" i="18"/>
  <c r="L958" i="18"/>
  <c r="K959" i="18"/>
  <c r="L959" i="18"/>
  <c r="K960" i="18"/>
  <c r="L960" i="18"/>
  <c r="K961" i="18"/>
  <c r="L961" i="18"/>
  <c r="K962" i="18"/>
  <c r="L962" i="18"/>
  <c r="K963" i="18"/>
  <c r="L963" i="18"/>
  <c r="K964" i="18"/>
  <c r="L964" i="18"/>
  <c r="K965" i="18"/>
  <c r="L965" i="18"/>
  <c r="K966" i="18"/>
  <c r="L966" i="18"/>
  <c r="K967" i="18"/>
  <c r="L967" i="18"/>
  <c r="K968" i="18"/>
  <c r="L968" i="18"/>
  <c r="K969" i="18"/>
  <c r="L969" i="18"/>
  <c r="K970" i="18"/>
  <c r="L970" i="18"/>
  <c r="K971" i="18"/>
  <c r="L971" i="18"/>
  <c r="K972" i="18"/>
  <c r="L972" i="18"/>
  <c r="K973" i="18"/>
  <c r="L973" i="18"/>
  <c r="K974" i="18"/>
  <c r="L974" i="18"/>
  <c r="K975" i="18"/>
  <c r="L975" i="18"/>
  <c r="K976" i="18"/>
  <c r="L976" i="18"/>
  <c r="K977" i="18"/>
  <c r="L977" i="18"/>
  <c r="K978" i="18"/>
  <c r="L978" i="18"/>
  <c r="K979" i="18"/>
  <c r="L979" i="18"/>
  <c r="K980" i="18"/>
  <c r="L980" i="18"/>
  <c r="K981" i="18"/>
  <c r="L981" i="18"/>
  <c r="K982" i="18"/>
  <c r="L982" i="18"/>
  <c r="K983" i="18"/>
  <c r="L983" i="18"/>
  <c r="K984" i="18"/>
  <c r="L984" i="18"/>
  <c r="K985" i="18"/>
  <c r="L985" i="18"/>
  <c r="K986" i="18"/>
  <c r="L986" i="18"/>
  <c r="K987" i="18"/>
  <c r="L987" i="18"/>
  <c r="K988" i="18"/>
  <c r="L988" i="18"/>
  <c r="K989" i="18"/>
  <c r="L989" i="18"/>
  <c r="K990" i="18"/>
  <c r="L990" i="18"/>
  <c r="K991" i="18"/>
  <c r="L991" i="18"/>
  <c r="K992" i="18"/>
  <c r="L992" i="18"/>
  <c r="K993" i="18"/>
  <c r="L993" i="18"/>
  <c r="K994" i="18"/>
  <c r="L994" i="18"/>
  <c r="K995" i="18"/>
  <c r="L995" i="18"/>
  <c r="L6" i="18"/>
  <c r="K6" i="18"/>
  <c r="K7" i="29"/>
  <c r="L7" i="29"/>
  <c r="K8" i="29"/>
  <c r="L8" i="29"/>
  <c r="K9" i="29"/>
  <c r="L9" i="29"/>
  <c r="K10" i="29"/>
  <c r="L10" i="29"/>
  <c r="K11" i="29"/>
  <c r="L11" i="29"/>
  <c r="K12" i="29"/>
  <c r="L12" i="29"/>
  <c r="K13" i="29"/>
  <c r="L13" i="29"/>
  <c r="K14" i="29"/>
  <c r="L14" i="29"/>
  <c r="K15" i="29"/>
  <c r="L15" i="29"/>
  <c r="K16" i="29"/>
  <c r="L16" i="29"/>
  <c r="K17" i="29"/>
  <c r="L17" i="29"/>
  <c r="K18" i="29"/>
  <c r="L18" i="29"/>
  <c r="K19" i="29"/>
  <c r="L19" i="29"/>
  <c r="K20" i="29"/>
  <c r="L20" i="29"/>
  <c r="K21" i="29"/>
  <c r="L21" i="29"/>
  <c r="K22" i="29"/>
  <c r="L22" i="29"/>
  <c r="K23" i="29"/>
  <c r="L23" i="29"/>
  <c r="K24" i="29"/>
  <c r="L24" i="29"/>
  <c r="K25" i="29"/>
  <c r="L25" i="29"/>
  <c r="K26" i="29"/>
  <c r="L26" i="29"/>
  <c r="K27" i="29"/>
  <c r="L27" i="29"/>
  <c r="K28" i="29"/>
  <c r="L28" i="29"/>
  <c r="K29" i="29"/>
  <c r="L29" i="29"/>
  <c r="K30" i="29"/>
  <c r="L30" i="29"/>
  <c r="K31" i="29"/>
  <c r="L31" i="29"/>
  <c r="K32" i="29"/>
  <c r="L32" i="29"/>
  <c r="K33" i="29"/>
  <c r="L33" i="29"/>
  <c r="K34" i="29"/>
  <c r="L34" i="29"/>
  <c r="K35" i="29"/>
  <c r="L35" i="29"/>
  <c r="K36" i="29"/>
  <c r="L36" i="29"/>
  <c r="K37" i="29"/>
  <c r="L37" i="29"/>
  <c r="K38" i="29"/>
  <c r="L38" i="29"/>
  <c r="K39" i="29"/>
  <c r="L39" i="29"/>
  <c r="K40" i="29"/>
  <c r="L40" i="29"/>
  <c r="K41" i="29"/>
  <c r="L41" i="29"/>
  <c r="K42" i="29"/>
  <c r="L42" i="29"/>
  <c r="K43" i="29"/>
  <c r="L43" i="29"/>
  <c r="K44" i="29"/>
  <c r="L44" i="29"/>
  <c r="K45" i="29"/>
  <c r="L45" i="29"/>
  <c r="K46" i="29"/>
  <c r="L46" i="29"/>
  <c r="K47" i="29"/>
  <c r="L47" i="29"/>
  <c r="K48" i="29"/>
  <c r="L48" i="29"/>
  <c r="K49" i="29"/>
  <c r="L49" i="29"/>
  <c r="K50" i="29"/>
  <c r="L50" i="29"/>
  <c r="K51" i="29"/>
  <c r="L51" i="29"/>
  <c r="K52" i="29"/>
  <c r="L52" i="29"/>
  <c r="K53" i="29"/>
  <c r="L53" i="29"/>
  <c r="K54" i="29"/>
  <c r="L54" i="29"/>
  <c r="K55" i="29"/>
  <c r="L55" i="29"/>
  <c r="K56" i="29"/>
  <c r="L56" i="29"/>
  <c r="K57" i="29"/>
  <c r="L57" i="29"/>
  <c r="K58" i="29"/>
  <c r="L58" i="29"/>
  <c r="K59" i="29"/>
  <c r="L59" i="29"/>
  <c r="K60" i="29"/>
  <c r="L60" i="29"/>
  <c r="K61" i="29"/>
  <c r="L61" i="29"/>
  <c r="K62" i="29"/>
  <c r="L62" i="29"/>
  <c r="K63" i="29"/>
  <c r="L63" i="29"/>
  <c r="K64" i="29"/>
  <c r="L64" i="29"/>
  <c r="K65" i="29"/>
  <c r="L65" i="29"/>
  <c r="K66" i="29"/>
  <c r="L66" i="29"/>
  <c r="K67" i="29"/>
  <c r="L67" i="29"/>
  <c r="K68" i="29"/>
  <c r="L68" i="29"/>
  <c r="K69" i="29"/>
  <c r="L69" i="29"/>
  <c r="K70" i="29"/>
  <c r="L70" i="29"/>
  <c r="K71" i="29"/>
  <c r="L71" i="29"/>
  <c r="K72" i="29"/>
  <c r="L72" i="29"/>
  <c r="K73" i="29"/>
  <c r="L73" i="29"/>
  <c r="K74" i="29"/>
  <c r="L74" i="29"/>
  <c r="K75" i="29"/>
  <c r="L75" i="29"/>
  <c r="K76" i="29"/>
  <c r="L76" i="29"/>
  <c r="K77" i="29"/>
  <c r="L77" i="29"/>
  <c r="K78" i="29"/>
  <c r="L78" i="29"/>
  <c r="K79" i="29"/>
  <c r="L79" i="29"/>
  <c r="K80" i="29"/>
  <c r="L80" i="29"/>
  <c r="K81" i="29"/>
  <c r="L81" i="29"/>
  <c r="K82" i="29"/>
  <c r="L82" i="29"/>
  <c r="K83" i="29"/>
  <c r="L83" i="29"/>
  <c r="K84" i="29"/>
  <c r="L84" i="29"/>
  <c r="K85" i="29"/>
  <c r="L85" i="29"/>
  <c r="K86" i="29"/>
  <c r="L86" i="29"/>
  <c r="K87" i="29"/>
  <c r="L87" i="29"/>
  <c r="K88" i="29"/>
  <c r="L88" i="29"/>
  <c r="K89" i="29"/>
  <c r="L89" i="29"/>
  <c r="K90" i="29"/>
  <c r="L90" i="29"/>
  <c r="K91" i="29"/>
  <c r="L91" i="29"/>
  <c r="K92" i="29"/>
  <c r="L92" i="29"/>
  <c r="K93" i="29"/>
  <c r="L93" i="29"/>
  <c r="K94" i="29"/>
  <c r="L94" i="29"/>
  <c r="K95" i="29"/>
  <c r="L95" i="29"/>
  <c r="K96" i="29"/>
  <c r="L96" i="29"/>
  <c r="K97" i="29"/>
  <c r="L97" i="29"/>
  <c r="K98" i="29"/>
  <c r="L98" i="29"/>
  <c r="K99" i="29"/>
  <c r="L99" i="29"/>
  <c r="K100" i="29"/>
  <c r="L100" i="29"/>
  <c r="K101" i="29"/>
  <c r="L101" i="29"/>
  <c r="K102" i="29"/>
  <c r="L102" i="29"/>
  <c r="K103" i="29"/>
  <c r="L103" i="29"/>
  <c r="K104" i="29"/>
  <c r="L104" i="29"/>
  <c r="K105" i="29"/>
  <c r="L105" i="29"/>
  <c r="K106" i="29"/>
  <c r="L106" i="29"/>
  <c r="K107" i="29"/>
  <c r="L107" i="29"/>
  <c r="K108" i="29"/>
  <c r="L108" i="29"/>
  <c r="K109" i="29"/>
  <c r="L109" i="29"/>
  <c r="K110" i="29"/>
  <c r="L110" i="29"/>
  <c r="K111" i="29"/>
  <c r="L111" i="29"/>
  <c r="K112" i="29"/>
  <c r="L112" i="29"/>
  <c r="K113" i="29"/>
  <c r="L113" i="29"/>
  <c r="K114" i="29"/>
  <c r="L114" i="29"/>
  <c r="K115" i="29"/>
  <c r="L115" i="29"/>
  <c r="K116" i="29"/>
  <c r="L116" i="29"/>
  <c r="K117" i="29"/>
  <c r="L117" i="29"/>
  <c r="K118" i="29"/>
  <c r="L118" i="29"/>
  <c r="K119" i="29"/>
  <c r="L119" i="29"/>
  <c r="K120" i="29"/>
  <c r="L120" i="29"/>
  <c r="K121" i="29"/>
  <c r="L121" i="29"/>
  <c r="K122" i="29"/>
  <c r="L122" i="29"/>
  <c r="K123" i="29"/>
  <c r="L123" i="29"/>
  <c r="K124" i="29"/>
  <c r="L124" i="29"/>
  <c r="K125" i="29"/>
  <c r="L125" i="29"/>
  <c r="K126" i="29"/>
  <c r="L126" i="29"/>
  <c r="K127" i="29"/>
  <c r="L127" i="29"/>
  <c r="K128" i="29"/>
  <c r="L128" i="29"/>
  <c r="K129" i="29"/>
  <c r="L129" i="29"/>
  <c r="K130" i="29"/>
  <c r="L130" i="29"/>
  <c r="K131" i="29"/>
  <c r="L131" i="29"/>
  <c r="K132" i="29"/>
  <c r="L132" i="29"/>
  <c r="K133" i="29"/>
  <c r="L133" i="29"/>
  <c r="K134" i="29"/>
  <c r="L134" i="29"/>
  <c r="K135" i="29"/>
  <c r="L135" i="29"/>
  <c r="K136" i="29"/>
  <c r="L136" i="29"/>
  <c r="K137" i="29"/>
  <c r="L137" i="29"/>
  <c r="K138" i="29"/>
  <c r="L138" i="29"/>
  <c r="K139" i="29"/>
  <c r="L139" i="29"/>
  <c r="K140" i="29"/>
  <c r="L140" i="29"/>
  <c r="K141" i="29"/>
  <c r="L141" i="29"/>
  <c r="K142" i="29"/>
  <c r="L142" i="29"/>
  <c r="K143" i="29"/>
  <c r="L143" i="29"/>
  <c r="K144" i="29"/>
  <c r="L144" i="29"/>
  <c r="K145" i="29"/>
  <c r="L145" i="29"/>
  <c r="K146" i="29"/>
  <c r="L146" i="29"/>
  <c r="K147" i="29"/>
  <c r="L147" i="29"/>
  <c r="K148" i="29"/>
  <c r="L148" i="29"/>
  <c r="K149" i="29"/>
  <c r="L149" i="29"/>
  <c r="K150" i="29"/>
  <c r="L150" i="29"/>
  <c r="K151" i="29"/>
  <c r="L151" i="29"/>
  <c r="K152" i="29"/>
  <c r="L152" i="29"/>
  <c r="K153" i="29"/>
  <c r="L153" i="29"/>
  <c r="K154" i="29"/>
  <c r="L154" i="29"/>
  <c r="K155" i="29"/>
  <c r="L155" i="29"/>
  <c r="K156" i="29"/>
  <c r="L156" i="29"/>
  <c r="K157" i="29"/>
  <c r="L157" i="29"/>
  <c r="K158" i="29"/>
  <c r="L158" i="29"/>
  <c r="K159" i="29"/>
  <c r="L159" i="29"/>
  <c r="K160" i="29"/>
  <c r="L160" i="29"/>
  <c r="K161" i="29"/>
  <c r="L161" i="29"/>
  <c r="K162" i="29"/>
  <c r="L162" i="29"/>
  <c r="K163" i="29"/>
  <c r="L163" i="29"/>
  <c r="K164" i="29"/>
  <c r="L164" i="29"/>
  <c r="K165" i="29"/>
  <c r="L165" i="29"/>
  <c r="K166" i="29"/>
  <c r="L166" i="29"/>
  <c r="K167" i="29"/>
  <c r="L167" i="29"/>
  <c r="K168" i="29"/>
  <c r="L168" i="29"/>
  <c r="K169" i="29"/>
  <c r="L169" i="29"/>
  <c r="K170" i="29"/>
  <c r="L170" i="29"/>
  <c r="K171" i="29"/>
  <c r="L171" i="29"/>
  <c r="K172" i="29"/>
  <c r="L172" i="29"/>
  <c r="K173" i="29"/>
  <c r="L173" i="29"/>
  <c r="K174" i="29"/>
  <c r="L174" i="29"/>
  <c r="K175" i="29"/>
  <c r="L175" i="29"/>
  <c r="K176" i="29"/>
  <c r="L176" i="29"/>
  <c r="K177" i="29"/>
  <c r="L177" i="29"/>
  <c r="K178" i="29"/>
  <c r="L178" i="29"/>
  <c r="K179" i="29"/>
  <c r="L179" i="29"/>
  <c r="K180" i="29"/>
  <c r="L180" i="29"/>
  <c r="K181" i="29"/>
  <c r="L181" i="29"/>
  <c r="K182" i="29"/>
  <c r="L182" i="29"/>
  <c r="K183" i="29"/>
  <c r="L183" i="29"/>
  <c r="K184" i="29"/>
  <c r="L184" i="29"/>
  <c r="K185" i="29"/>
  <c r="L185" i="29"/>
  <c r="K186" i="29"/>
  <c r="L186" i="29"/>
  <c r="K187" i="29"/>
  <c r="L187" i="29"/>
  <c r="K188" i="29"/>
  <c r="L188" i="29"/>
  <c r="K189" i="29"/>
  <c r="L189" i="29"/>
  <c r="K190" i="29"/>
  <c r="L190" i="29"/>
  <c r="K191" i="29"/>
  <c r="L191" i="29"/>
  <c r="K192" i="29"/>
  <c r="L192" i="29"/>
  <c r="K193" i="29"/>
  <c r="L193" i="29"/>
  <c r="K194" i="29"/>
  <c r="L194" i="29"/>
  <c r="K195" i="29"/>
  <c r="L195" i="29"/>
  <c r="K196" i="29"/>
  <c r="L196" i="29"/>
  <c r="K197" i="29"/>
  <c r="L197" i="29"/>
  <c r="K198" i="29"/>
  <c r="L198" i="29"/>
  <c r="K199" i="29"/>
  <c r="L199" i="29"/>
  <c r="K200" i="29"/>
  <c r="L200" i="29"/>
  <c r="K201" i="29"/>
  <c r="L201" i="29"/>
  <c r="K202" i="29"/>
  <c r="L202" i="29"/>
  <c r="K203" i="29"/>
  <c r="L203" i="29"/>
  <c r="K204" i="29"/>
  <c r="L204" i="29"/>
  <c r="K205" i="29"/>
  <c r="L205" i="29"/>
  <c r="K206" i="29"/>
  <c r="L206" i="29"/>
  <c r="K207" i="29"/>
  <c r="L207" i="29"/>
  <c r="K208" i="29"/>
  <c r="L208" i="29"/>
  <c r="K209" i="29"/>
  <c r="L209" i="29"/>
  <c r="K210" i="29"/>
  <c r="L210" i="29"/>
  <c r="K211" i="29"/>
  <c r="L211" i="29"/>
  <c r="K212" i="29"/>
  <c r="L212" i="29"/>
  <c r="K213" i="29"/>
  <c r="L213" i="29"/>
  <c r="K214" i="29"/>
  <c r="L214" i="29"/>
  <c r="K215" i="29"/>
  <c r="L215" i="29"/>
  <c r="K216" i="29"/>
  <c r="L216" i="29"/>
  <c r="K217" i="29"/>
  <c r="L217" i="29"/>
  <c r="K218" i="29"/>
  <c r="L218" i="29"/>
  <c r="K219" i="29"/>
  <c r="L219" i="29"/>
  <c r="K220" i="29"/>
  <c r="L220" i="29"/>
  <c r="K221" i="29"/>
  <c r="L221" i="29"/>
  <c r="K222" i="29"/>
  <c r="L222" i="29"/>
  <c r="K223" i="29"/>
  <c r="L223" i="29"/>
  <c r="K224" i="29"/>
  <c r="L224" i="29"/>
  <c r="K225" i="29"/>
  <c r="L225" i="29"/>
  <c r="K226" i="29"/>
  <c r="L226" i="29"/>
  <c r="K227" i="29"/>
  <c r="L227" i="29"/>
  <c r="K228" i="29"/>
  <c r="L228" i="29"/>
  <c r="K229" i="29"/>
  <c r="L229" i="29"/>
  <c r="K230" i="29"/>
  <c r="L230" i="29"/>
  <c r="K231" i="29"/>
  <c r="L231" i="29"/>
  <c r="K232" i="29"/>
  <c r="L232" i="29"/>
  <c r="K233" i="29"/>
  <c r="L233" i="29"/>
  <c r="K234" i="29"/>
  <c r="L234" i="29"/>
  <c r="K235" i="29"/>
  <c r="L235" i="29"/>
  <c r="K236" i="29"/>
  <c r="L236" i="29"/>
  <c r="K237" i="29"/>
  <c r="L237" i="29"/>
  <c r="K238" i="29"/>
  <c r="L238" i="29"/>
  <c r="K239" i="29"/>
  <c r="L239" i="29"/>
  <c r="K240" i="29"/>
  <c r="L240" i="29"/>
  <c r="K241" i="29"/>
  <c r="L241" i="29"/>
  <c r="K242" i="29"/>
  <c r="L242" i="29"/>
  <c r="K243" i="29"/>
  <c r="L243" i="29"/>
  <c r="K244" i="29"/>
  <c r="L244" i="29"/>
  <c r="K245" i="29"/>
  <c r="L245" i="29"/>
  <c r="K246" i="29"/>
  <c r="L246" i="29"/>
  <c r="K247" i="29"/>
  <c r="L247" i="29"/>
  <c r="K248" i="29"/>
  <c r="L248" i="29"/>
  <c r="K249" i="29"/>
  <c r="L249" i="29"/>
  <c r="K250" i="29"/>
  <c r="L250" i="29"/>
  <c r="K251" i="29"/>
  <c r="L251" i="29"/>
  <c r="K252" i="29"/>
  <c r="L252" i="29"/>
  <c r="K253" i="29"/>
  <c r="L253" i="29"/>
  <c r="K254" i="29"/>
  <c r="L254" i="29"/>
  <c r="K255" i="29"/>
  <c r="L255" i="29"/>
  <c r="K256" i="29"/>
  <c r="L256" i="29"/>
  <c r="K257" i="29"/>
  <c r="L257" i="29"/>
  <c r="K258" i="29"/>
  <c r="L258" i="29"/>
  <c r="K259" i="29"/>
  <c r="L259" i="29"/>
  <c r="K260" i="29"/>
  <c r="L260" i="29"/>
  <c r="K261" i="29"/>
  <c r="L261" i="29"/>
  <c r="K262" i="29"/>
  <c r="L262" i="29"/>
  <c r="K263" i="29"/>
  <c r="L263" i="29"/>
  <c r="K264" i="29"/>
  <c r="L264" i="29"/>
  <c r="K265" i="29"/>
  <c r="L265" i="29"/>
  <c r="K266" i="29"/>
  <c r="L266" i="29"/>
  <c r="K267" i="29"/>
  <c r="L267" i="29"/>
  <c r="K268" i="29"/>
  <c r="L268" i="29"/>
  <c r="K269" i="29"/>
  <c r="L269" i="29"/>
  <c r="K270" i="29"/>
  <c r="L270" i="29"/>
  <c r="K271" i="29"/>
  <c r="L271" i="29"/>
  <c r="K272" i="29"/>
  <c r="L272" i="29"/>
  <c r="K273" i="29"/>
  <c r="L273" i="29"/>
  <c r="K274" i="29"/>
  <c r="L274" i="29"/>
  <c r="K275" i="29"/>
  <c r="L275" i="29"/>
  <c r="K276" i="29"/>
  <c r="L276" i="29"/>
  <c r="K277" i="29"/>
  <c r="L277" i="29"/>
  <c r="K278" i="29"/>
  <c r="L278" i="29"/>
  <c r="K279" i="29"/>
  <c r="L279" i="29"/>
  <c r="K280" i="29"/>
  <c r="L280" i="29"/>
  <c r="K281" i="29"/>
  <c r="L281" i="29"/>
  <c r="K282" i="29"/>
  <c r="L282" i="29"/>
  <c r="K283" i="29"/>
  <c r="L283" i="29"/>
  <c r="K284" i="29"/>
  <c r="L284" i="29"/>
  <c r="K285" i="29"/>
  <c r="L285" i="29"/>
  <c r="K286" i="29"/>
  <c r="L286" i="29"/>
  <c r="K287" i="29"/>
  <c r="L287" i="29"/>
  <c r="K288" i="29"/>
  <c r="L288" i="29"/>
  <c r="K289" i="29"/>
  <c r="L289" i="29"/>
  <c r="K290" i="29"/>
  <c r="L290" i="29"/>
  <c r="K291" i="29"/>
  <c r="L291" i="29"/>
  <c r="K292" i="29"/>
  <c r="L292" i="29"/>
  <c r="K293" i="29"/>
  <c r="L293" i="29"/>
  <c r="K294" i="29"/>
  <c r="L294" i="29"/>
  <c r="K295" i="29"/>
  <c r="L295" i="29"/>
  <c r="K296" i="29"/>
  <c r="L296" i="29"/>
  <c r="K297" i="29"/>
  <c r="L297" i="29"/>
  <c r="K298" i="29"/>
  <c r="L298" i="29"/>
  <c r="K299" i="29"/>
  <c r="L299" i="29"/>
  <c r="K300" i="29"/>
  <c r="L300" i="29"/>
  <c r="K301" i="29"/>
  <c r="L301" i="29"/>
  <c r="K302" i="29"/>
  <c r="L302" i="29"/>
  <c r="K303" i="29"/>
  <c r="L303" i="29"/>
  <c r="K304" i="29"/>
  <c r="L304" i="29"/>
  <c r="K305" i="29"/>
  <c r="L305" i="29"/>
  <c r="K306" i="29"/>
  <c r="L306" i="29"/>
  <c r="K307" i="29"/>
  <c r="L307" i="29"/>
  <c r="K308" i="29"/>
  <c r="L308" i="29"/>
  <c r="K309" i="29"/>
  <c r="L309" i="29"/>
  <c r="K310" i="29"/>
  <c r="L310" i="29"/>
  <c r="K311" i="29"/>
  <c r="L311" i="29"/>
  <c r="K312" i="29"/>
  <c r="L312" i="29"/>
  <c r="K313" i="29"/>
  <c r="L313" i="29"/>
  <c r="K314" i="29"/>
  <c r="L314" i="29"/>
  <c r="K315" i="29"/>
  <c r="L315" i="29"/>
  <c r="K316" i="29"/>
  <c r="L316" i="29"/>
  <c r="K317" i="29"/>
  <c r="L317" i="29"/>
  <c r="K318" i="29"/>
  <c r="L318" i="29"/>
  <c r="K319" i="29"/>
  <c r="L319" i="29"/>
  <c r="K320" i="29"/>
  <c r="L320" i="29"/>
  <c r="K321" i="29"/>
  <c r="L321" i="29"/>
  <c r="K322" i="29"/>
  <c r="L322" i="29"/>
  <c r="K323" i="29"/>
  <c r="L323" i="29"/>
  <c r="K324" i="29"/>
  <c r="L324" i="29"/>
  <c r="K325" i="29"/>
  <c r="L325" i="29"/>
  <c r="K326" i="29"/>
  <c r="L326" i="29"/>
  <c r="K327" i="29"/>
  <c r="L327" i="29"/>
  <c r="K328" i="29"/>
  <c r="L328" i="29"/>
  <c r="K329" i="29"/>
  <c r="L329" i="29"/>
  <c r="K330" i="29"/>
  <c r="L330" i="29"/>
  <c r="K331" i="29"/>
  <c r="L331" i="29"/>
  <c r="K332" i="29"/>
  <c r="L332" i="29"/>
  <c r="K333" i="29"/>
  <c r="L333" i="29"/>
  <c r="K334" i="29"/>
  <c r="L334" i="29"/>
  <c r="K335" i="29"/>
  <c r="L335" i="29"/>
  <c r="K336" i="29"/>
  <c r="L336" i="29"/>
  <c r="K337" i="29"/>
  <c r="L337" i="29"/>
  <c r="K338" i="29"/>
  <c r="L338" i="29"/>
  <c r="K339" i="29"/>
  <c r="L339" i="29"/>
  <c r="K340" i="29"/>
  <c r="L340" i="29"/>
  <c r="K341" i="29"/>
  <c r="L341" i="29"/>
  <c r="K342" i="29"/>
  <c r="L342" i="29"/>
  <c r="K343" i="29"/>
  <c r="L343" i="29"/>
  <c r="K344" i="29"/>
  <c r="L344" i="29"/>
  <c r="K345" i="29"/>
  <c r="L345" i="29"/>
  <c r="K346" i="29"/>
  <c r="L346" i="29"/>
  <c r="K347" i="29"/>
  <c r="L347" i="29"/>
  <c r="K348" i="29"/>
  <c r="L348" i="29"/>
  <c r="K349" i="29"/>
  <c r="L349" i="29"/>
  <c r="K350" i="29"/>
  <c r="L350" i="29"/>
  <c r="K351" i="29"/>
  <c r="L351" i="29"/>
  <c r="K352" i="29"/>
  <c r="L352" i="29"/>
  <c r="K353" i="29"/>
  <c r="L353" i="29"/>
  <c r="K354" i="29"/>
  <c r="L354" i="29"/>
  <c r="K355" i="29"/>
  <c r="L355" i="29"/>
  <c r="K356" i="29"/>
  <c r="L356" i="29"/>
  <c r="K357" i="29"/>
  <c r="L357" i="29"/>
  <c r="K358" i="29"/>
  <c r="L358" i="29"/>
  <c r="K359" i="29"/>
  <c r="L359" i="29"/>
  <c r="K360" i="29"/>
  <c r="L360" i="29"/>
  <c r="K361" i="29"/>
  <c r="L361" i="29"/>
  <c r="K362" i="29"/>
  <c r="L362" i="29"/>
  <c r="K363" i="29"/>
  <c r="L363" i="29"/>
  <c r="K364" i="29"/>
  <c r="L364" i="29"/>
  <c r="K365" i="29"/>
  <c r="L365" i="29"/>
  <c r="K366" i="29"/>
  <c r="L366" i="29"/>
  <c r="K367" i="29"/>
  <c r="L367" i="29"/>
  <c r="K368" i="29"/>
  <c r="L368" i="29"/>
  <c r="K369" i="29"/>
  <c r="L369" i="29"/>
  <c r="K370" i="29"/>
  <c r="L370" i="29"/>
  <c r="K371" i="29"/>
  <c r="L371" i="29"/>
  <c r="K372" i="29"/>
  <c r="L372" i="29"/>
  <c r="K373" i="29"/>
  <c r="L373" i="29"/>
  <c r="K374" i="29"/>
  <c r="L374" i="29"/>
  <c r="K375" i="29"/>
  <c r="L375" i="29"/>
  <c r="K376" i="29"/>
  <c r="L376" i="29"/>
  <c r="K377" i="29"/>
  <c r="L377" i="29"/>
  <c r="K378" i="29"/>
  <c r="L378" i="29"/>
  <c r="K379" i="29"/>
  <c r="L379" i="29"/>
  <c r="K380" i="29"/>
  <c r="L380" i="29"/>
  <c r="K381" i="29"/>
  <c r="L381" i="29"/>
  <c r="K382" i="29"/>
  <c r="L382" i="29"/>
  <c r="K383" i="29"/>
  <c r="L383" i="29"/>
  <c r="K384" i="29"/>
  <c r="L384" i="29"/>
  <c r="K385" i="29"/>
  <c r="L385" i="29"/>
  <c r="K386" i="29"/>
  <c r="L386" i="29"/>
  <c r="K387" i="29"/>
  <c r="L387" i="29"/>
  <c r="K388" i="29"/>
  <c r="L388" i="29"/>
  <c r="K389" i="29"/>
  <c r="L389" i="29"/>
  <c r="K390" i="29"/>
  <c r="L390" i="29"/>
  <c r="K391" i="29"/>
  <c r="L391" i="29"/>
  <c r="K392" i="29"/>
  <c r="L392" i="29"/>
  <c r="K393" i="29"/>
  <c r="L393" i="29"/>
  <c r="K394" i="29"/>
  <c r="L394" i="29"/>
  <c r="K395" i="29"/>
  <c r="L395" i="29"/>
  <c r="K396" i="29"/>
  <c r="L396" i="29"/>
  <c r="K397" i="29"/>
  <c r="L397" i="29"/>
  <c r="K398" i="29"/>
  <c r="L398" i="29"/>
  <c r="K399" i="29"/>
  <c r="L399" i="29"/>
  <c r="K400" i="29"/>
  <c r="L400" i="29"/>
  <c r="K401" i="29"/>
  <c r="L401" i="29"/>
  <c r="K402" i="29"/>
  <c r="L402" i="29"/>
  <c r="K403" i="29"/>
  <c r="L403" i="29"/>
  <c r="K404" i="29"/>
  <c r="L404" i="29"/>
  <c r="K405" i="29"/>
  <c r="L405" i="29"/>
  <c r="K406" i="29"/>
  <c r="L406" i="29"/>
  <c r="K407" i="29"/>
  <c r="L407" i="29"/>
  <c r="K408" i="29"/>
  <c r="L408" i="29"/>
  <c r="K409" i="29"/>
  <c r="L409" i="29"/>
  <c r="K410" i="29"/>
  <c r="L410" i="29"/>
  <c r="K411" i="29"/>
  <c r="L411" i="29"/>
  <c r="K412" i="29"/>
  <c r="L412" i="29"/>
  <c r="K413" i="29"/>
  <c r="L413" i="29"/>
  <c r="K414" i="29"/>
  <c r="L414" i="29"/>
  <c r="K415" i="29"/>
  <c r="L415" i="29"/>
  <c r="K416" i="29"/>
  <c r="L416" i="29"/>
  <c r="K417" i="29"/>
  <c r="L417" i="29"/>
  <c r="K418" i="29"/>
  <c r="L418" i="29"/>
  <c r="K419" i="29"/>
  <c r="L419" i="29"/>
  <c r="K420" i="29"/>
  <c r="L420" i="29"/>
  <c r="K421" i="29"/>
  <c r="L421" i="29"/>
  <c r="K422" i="29"/>
  <c r="L422" i="29"/>
  <c r="K423" i="29"/>
  <c r="L423" i="29"/>
  <c r="K424" i="29"/>
  <c r="L424" i="29"/>
  <c r="K425" i="29"/>
  <c r="L425" i="29"/>
  <c r="K426" i="29"/>
  <c r="L426" i="29"/>
  <c r="K427" i="29"/>
  <c r="L427" i="29"/>
  <c r="K428" i="29"/>
  <c r="L428" i="29"/>
  <c r="K429" i="29"/>
  <c r="L429" i="29"/>
  <c r="K430" i="29"/>
  <c r="L430" i="29"/>
  <c r="K431" i="29"/>
  <c r="L431" i="29"/>
  <c r="K432" i="29"/>
  <c r="L432" i="29"/>
  <c r="K433" i="29"/>
  <c r="L433" i="29"/>
  <c r="K434" i="29"/>
  <c r="L434" i="29"/>
  <c r="K435" i="29"/>
  <c r="L435" i="29"/>
  <c r="K436" i="29"/>
  <c r="L436" i="29"/>
  <c r="K437" i="29"/>
  <c r="L437" i="29"/>
  <c r="K438" i="29"/>
  <c r="L438" i="29"/>
  <c r="K439" i="29"/>
  <c r="L439" i="29"/>
  <c r="K440" i="29"/>
  <c r="L440" i="29"/>
  <c r="K441" i="29"/>
  <c r="L441" i="29"/>
  <c r="K442" i="29"/>
  <c r="L442" i="29"/>
  <c r="K443" i="29"/>
  <c r="L443" i="29"/>
  <c r="K444" i="29"/>
  <c r="L444" i="29"/>
  <c r="K445" i="29"/>
  <c r="L445" i="29"/>
  <c r="K446" i="29"/>
  <c r="L446" i="29"/>
  <c r="K447" i="29"/>
  <c r="L447" i="29"/>
  <c r="K448" i="29"/>
  <c r="L448" i="29"/>
  <c r="K449" i="29"/>
  <c r="L449" i="29"/>
  <c r="K450" i="29"/>
  <c r="L450" i="29"/>
  <c r="K451" i="29"/>
  <c r="L451" i="29"/>
  <c r="K452" i="29"/>
  <c r="L452" i="29"/>
  <c r="K453" i="29"/>
  <c r="L453" i="29"/>
  <c r="K454" i="29"/>
  <c r="L454" i="29"/>
  <c r="K455" i="29"/>
  <c r="L455" i="29"/>
  <c r="K456" i="29"/>
  <c r="L456" i="29"/>
  <c r="K457" i="29"/>
  <c r="L457" i="29"/>
  <c r="K458" i="29"/>
  <c r="L458" i="29"/>
  <c r="K459" i="29"/>
  <c r="L459" i="29"/>
  <c r="K460" i="29"/>
  <c r="L460" i="29"/>
  <c r="K461" i="29"/>
  <c r="L461" i="29"/>
  <c r="K462" i="29"/>
  <c r="L462" i="29"/>
  <c r="K463" i="29"/>
  <c r="L463" i="29"/>
  <c r="K464" i="29"/>
  <c r="L464" i="29"/>
  <c r="K465" i="29"/>
  <c r="L465" i="29"/>
  <c r="K466" i="29"/>
  <c r="L466" i="29"/>
  <c r="K467" i="29"/>
  <c r="L467" i="29"/>
  <c r="K468" i="29"/>
  <c r="L468" i="29"/>
  <c r="K469" i="29"/>
  <c r="L469" i="29"/>
  <c r="K470" i="29"/>
  <c r="L470" i="29"/>
  <c r="K471" i="29"/>
  <c r="L471" i="29"/>
  <c r="K472" i="29"/>
  <c r="L472" i="29"/>
  <c r="K473" i="29"/>
  <c r="L473" i="29"/>
  <c r="K474" i="29"/>
  <c r="L474" i="29"/>
  <c r="K475" i="29"/>
  <c r="L475" i="29"/>
  <c r="K476" i="29"/>
  <c r="L476" i="29"/>
  <c r="K477" i="29"/>
  <c r="L477" i="29"/>
  <c r="K478" i="29"/>
  <c r="L478" i="29"/>
  <c r="K479" i="29"/>
  <c r="L479" i="29"/>
  <c r="K480" i="29"/>
  <c r="L480" i="29"/>
  <c r="K481" i="29"/>
  <c r="L481" i="29"/>
  <c r="K482" i="29"/>
  <c r="L482" i="29"/>
  <c r="K483" i="29"/>
  <c r="L483" i="29"/>
  <c r="K484" i="29"/>
  <c r="L484" i="29"/>
  <c r="K485" i="29"/>
  <c r="L485" i="29"/>
  <c r="K486" i="29"/>
  <c r="L486" i="29"/>
  <c r="K487" i="29"/>
  <c r="L487" i="29"/>
  <c r="K488" i="29"/>
  <c r="L488" i="29"/>
  <c r="K489" i="29"/>
  <c r="L489" i="29"/>
  <c r="K490" i="29"/>
  <c r="L490" i="29"/>
  <c r="K491" i="29"/>
  <c r="L491" i="29"/>
  <c r="K492" i="29"/>
  <c r="L492" i="29"/>
  <c r="K493" i="29"/>
  <c r="L493" i="29"/>
  <c r="K494" i="29"/>
  <c r="L494" i="29"/>
  <c r="K495" i="29"/>
  <c r="L495" i="29"/>
  <c r="K496" i="29"/>
  <c r="L496" i="29"/>
  <c r="K497" i="29"/>
  <c r="L497" i="29"/>
  <c r="K498" i="29"/>
  <c r="L498" i="29"/>
  <c r="K499" i="29"/>
  <c r="L499" i="29"/>
  <c r="K500" i="29"/>
  <c r="L500" i="29"/>
  <c r="K501" i="29"/>
  <c r="L501" i="29"/>
  <c r="K502" i="29"/>
  <c r="L502" i="29"/>
  <c r="K503" i="29"/>
  <c r="L503" i="29"/>
  <c r="K504" i="29"/>
  <c r="L504" i="29"/>
  <c r="K505" i="29"/>
  <c r="L505" i="29"/>
  <c r="K506" i="29"/>
  <c r="L506" i="29"/>
  <c r="K507" i="29"/>
  <c r="L507" i="29"/>
  <c r="K508" i="29"/>
  <c r="L508" i="29"/>
  <c r="K509" i="29"/>
  <c r="L509" i="29"/>
  <c r="K510" i="29"/>
  <c r="L510" i="29"/>
  <c r="K511" i="29"/>
  <c r="L511" i="29"/>
  <c r="K512" i="29"/>
  <c r="L512" i="29"/>
  <c r="K513" i="29"/>
  <c r="L513" i="29"/>
  <c r="K514" i="29"/>
  <c r="L514" i="29"/>
  <c r="K515" i="29"/>
  <c r="L515" i="29"/>
  <c r="K516" i="29"/>
  <c r="L516" i="29"/>
  <c r="K517" i="29"/>
  <c r="L517" i="29"/>
  <c r="K518" i="29"/>
  <c r="L518" i="29"/>
  <c r="K519" i="29"/>
  <c r="L519" i="29"/>
  <c r="K520" i="29"/>
  <c r="L520" i="29"/>
  <c r="K521" i="29"/>
  <c r="L521" i="29"/>
  <c r="K522" i="29"/>
  <c r="L522" i="29"/>
  <c r="K523" i="29"/>
  <c r="L523" i="29"/>
  <c r="K524" i="29"/>
  <c r="L524" i="29"/>
  <c r="K525" i="29"/>
  <c r="L525" i="29"/>
  <c r="K526" i="29"/>
  <c r="L526" i="29"/>
  <c r="K527" i="29"/>
  <c r="L527" i="29"/>
  <c r="K528" i="29"/>
  <c r="L528" i="29"/>
  <c r="K529" i="29"/>
  <c r="L529" i="29"/>
  <c r="K530" i="29"/>
  <c r="L530" i="29"/>
  <c r="K531" i="29"/>
  <c r="L531" i="29"/>
  <c r="K532" i="29"/>
  <c r="L532" i="29"/>
  <c r="K533" i="29"/>
  <c r="L533" i="29"/>
  <c r="K534" i="29"/>
  <c r="L534" i="29"/>
  <c r="K535" i="29"/>
  <c r="L535" i="29"/>
  <c r="K536" i="29"/>
  <c r="L536" i="29"/>
  <c r="K537" i="29"/>
  <c r="L537" i="29"/>
  <c r="K538" i="29"/>
  <c r="L538" i="29"/>
  <c r="K539" i="29"/>
  <c r="L539" i="29"/>
  <c r="K540" i="29"/>
  <c r="L540" i="29"/>
  <c r="K541" i="29"/>
  <c r="L541" i="29"/>
  <c r="K542" i="29"/>
  <c r="L542" i="29"/>
  <c r="K543" i="29"/>
  <c r="L543" i="29"/>
  <c r="K544" i="29"/>
  <c r="L544" i="29"/>
  <c r="K545" i="29"/>
  <c r="L545" i="29"/>
  <c r="K546" i="29"/>
  <c r="L546" i="29"/>
  <c r="K547" i="29"/>
  <c r="L547" i="29"/>
  <c r="K548" i="29"/>
  <c r="L548" i="29"/>
  <c r="K549" i="29"/>
  <c r="L549" i="29"/>
  <c r="K550" i="29"/>
  <c r="L550" i="29"/>
  <c r="K551" i="29"/>
  <c r="L551" i="29"/>
  <c r="K552" i="29"/>
  <c r="L552" i="29"/>
  <c r="K553" i="29"/>
  <c r="L553" i="29"/>
  <c r="K554" i="29"/>
  <c r="L554" i="29"/>
  <c r="K555" i="29"/>
  <c r="L555" i="29"/>
  <c r="K556" i="29"/>
  <c r="L556" i="29"/>
  <c r="K557" i="29"/>
  <c r="L557" i="29"/>
  <c r="K558" i="29"/>
  <c r="L558" i="29"/>
  <c r="K559" i="29"/>
  <c r="L559" i="29"/>
  <c r="K560" i="29"/>
  <c r="L560" i="29"/>
  <c r="K561" i="29"/>
  <c r="L561" i="29"/>
  <c r="K562" i="29"/>
  <c r="L562" i="29"/>
  <c r="K563" i="29"/>
  <c r="L563" i="29"/>
  <c r="K564" i="29"/>
  <c r="L564" i="29"/>
  <c r="K565" i="29"/>
  <c r="L565" i="29"/>
  <c r="K566" i="29"/>
  <c r="L566" i="29"/>
  <c r="K567" i="29"/>
  <c r="L567" i="29"/>
  <c r="K568" i="29"/>
  <c r="L568" i="29"/>
  <c r="K569" i="29"/>
  <c r="L569" i="29"/>
  <c r="K570" i="29"/>
  <c r="L570" i="29"/>
  <c r="K571" i="29"/>
  <c r="L571" i="29"/>
  <c r="K572" i="29"/>
  <c r="L572" i="29"/>
  <c r="K573" i="29"/>
  <c r="L573" i="29"/>
  <c r="K574" i="29"/>
  <c r="L574" i="29"/>
  <c r="K575" i="29"/>
  <c r="L575" i="29"/>
  <c r="K576" i="29"/>
  <c r="L576" i="29"/>
  <c r="K577" i="29"/>
  <c r="L577" i="29"/>
  <c r="K578" i="29"/>
  <c r="L578" i="29"/>
  <c r="K579" i="29"/>
  <c r="L579" i="29"/>
  <c r="K580" i="29"/>
  <c r="L580" i="29"/>
  <c r="K581" i="29"/>
  <c r="L581" i="29"/>
  <c r="K582" i="29"/>
  <c r="L582" i="29"/>
  <c r="K583" i="29"/>
  <c r="L583" i="29"/>
  <c r="K584" i="29"/>
  <c r="L584" i="29"/>
  <c r="K585" i="29"/>
  <c r="L585" i="29"/>
  <c r="K586" i="29"/>
  <c r="L586" i="29"/>
  <c r="K587" i="29"/>
  <c r="L587" i="29"/>
  <c r="K588" i="29"/>
  <c r="L588" i="29"/>
  <c r="K589" i="29"/>
  <c r="L589" i="29"/>
  <c r="K590" i="29"/>
  <c r="L590" i="29"/>
  <c r="K591" i="29"/>
  <c r="L591" i="29"/>
  <c r="K592" i="29"/>
  <c r="L592" i="29"/>
  <c r="K593" i="29"/>
  <c r="L593" i="29"/>
  <c r="K594" i="29"/>
  <c r="L594" i="29"/>
  <c r="K595" i="29"/>
  <c r="L595" i="29"/>
  <c r="K596" i="29"/>
  <c r="L596" i="29"/>
  <c r="K597" i="29"/>
  <c r="L597" i="29"/>
  <c r="K598" i="29"/>
  <c r="L598" i="29"/>
  <c r="K599" i="29"/>
  <c r="L599" i="29"/>
  <c r="K600" i="29"/>
  <c r="L600" i="29"/>
  <c r="K601" i="29"/>
  <c r="L601" i="29"/>
  <c r="K602" i="29"/>
  <c r="L602" i="29"/>
  <c r="K603" i="29"/>
  <c r="L603" i="29"/>
  <c r="K604" i="29"/>
  <c r="L604" i="29"/>
  <c r="K605" i="29"/>
  <c r="L605" i="29"/>
  <c r="K606" i="29"/>
  <c r="L606" i="29"/>
  <c r="K607" i="29"/>
  <c r="L607" i="29"/>
  <c r="K608" i="29"/>
  <c r="L608" i="29"/>
  <c r="K609" i="29"/>
  <c r="L609" i="29"/>
  <c r="K610" i="29"/>
  <c r="L610" i="29"/>
  <c r="K611" i="29"/>
  <c r="L611" i="29"/>
  <c r="K612" i="29"/>
  <c r="L612" i="29"/>
  <c r="K613" i="29"/>
  <c r="L613" i="29"/>
  <c r="K614" i="29"/>
  <c r="L614" i="29"/>
  <c r="K615" i="29"/>
  <c r="L615" i="29"/>
  <c r="K616" i="29"/>
  <c r="L616" i="29"/>
  <c r="K617" i="29"/>
  <c r="L617" i="29"/>
  <c r="K618" i="29"/>
  <c r="L618" i="29"/>
  <c r="K619" i="29"/>
  <c r="L619" i="29"/>
  <c r="K620" i="29"/>
  <c r="L620" i="29"/>
  <c r="K621" i="29"/>
  <c r="L621" i="29"/>
  <c r="K622" i="29"/>
  <c r="L622" i="29"/>
  <c r="K623" i="29"/>
  <c r="L623" i="29"/>
  <c r="K624" i="29"/>
  <c r="L624" i="29"/>
  <c r="K625" i="29"/>
  <c r="L625" i="29"/>
  <c r="K626" i="29"/>
  <c r="L626" i="29"/>
  <c r="K627" i="29"/>
  <c r="L627" i="29"/>
  <c r="K628" i="29"/>
  <c r="L628" i="29"/>
  <c r="K629" i="29"/>
  <c r="L629" i="29"/>
  <c r="K630" i="29"/>
  <c r="L630" i="29"/>
  <c r="K631" i="29"/>
  <c r="L631" i="29"/>
  <c r="K632" i="29"/>
  <c r="L632" i="29"/>
  <c r="K633" i="29"/>
  <c r="L633" i="29"/>
  <c r="K634" i="29"/>
  <c r="L634" i="29"/>
  <c r="K635" i="29"/>
  <c r="L635" i="29"/>
  <c r="K636" i="29"/>
  <c r="L636" i="29"/>
  <c r="K637" i="29"/>
  <c r="L637" i="29"/>
  <c r="K638" i="29"/>
  <c r="L638" i="29"/>
  <c r="K639" i="29"/>
  <c r="L639" i="29"/>
  <c r="K640" i="29"/>
  <c r="L640" i="29"/>
  <c r="K641" i="29"/>
  <c r="L641" i="29"/>
  <c r="K642" i="29"/>
  <c r="L642" i="29"/>
  <c r="K643" i="29"/>
  <c r="L643" i="29"/>
  <c r="K644" i="29"/>
  <c r="L644" i="29"/>
  <c r="K645" i="29"/>
  <c r="L645" i="29"/>
  <c r="K646" i="29"/>
  <c r="L646" i="29"/>
  <c r="K647" i="29"/>
  <c r="L647" i="29"/>
  <c r="K648" i="29"/>
  <c r="L648" i="29"/>
  <c r="K649" i="29"/>
  <c r="L649" i="29"/>
  <c r="K650" i="29"/>
  <c r="L650" i="29"/>
  <c r="K651" i="29"/>
  <c r="L651" i="29"/>
  <c r="K652" i="29"/>
  <c r="L652" i="29"/>
  <c r="K653" i="29"/>
  <c r="L653" i="29"/>
  <c r="K654" i="29"/>
  <c r="L654" i="29"/>
  <c r="K655" i="29"/>
  <c r="L655" i="29"/>
  <c r="K656" i="29"/>
  <c r="L656" i="29"/>
  <c r="K657" i="29"/>
  <c r="L657" i="29"/>
  <c r="K658" i="29"/>
  <c r="L658" i="29"/>
  <c r="K659" i="29"/>
  <c r="L659" i="29"/>
  <c r="K660" i="29"/>
  <c r="L660" i="29"/>
  <c r="K661" i="29"/>
  <c r="L661" i="29"/>
  <c r="K662" i="29"/>
  <c r="L662" i="29"/>
  <c r="K663" i="29"/>
  <c r="L663" i="29"/>
  <c r="K664" i="29"/>
  <c r="L664" i="29"/>
  <c r="K665" i="29"/>
  <c r="L665" i="29"/>
  <c r="K666" i="29"/>
  <c r="L666" i="29"/>
  <c r="K667" i="29"/>
  <c r="L667" i="29"/>
  <c r="K668" i="29"/>
  <c r="L668" i="29"/>
  <c r="K669" i="29"/>
  <c r="L669" i="29"/>
  <c r="K670" i="29"/>
  <c r="L670" i="29"/>
  <c r="K671" i="29"/>
  <c r="L671" i="29"/>
  <c r="K672" i="29"/>
  <c r="L672" i="29"/>
  <c r="K673" i="29"/>
  <c r="L673" i="29"/>
  <c r="K674" i="29"/>
  <c r="L674" i="29"/>
  <c r="K675" i="29"/>
  <c r="L675" i="29"/>
  <c r="K676" i="29"/>
  <c r="L676" i="29"/>
  <c r="K677" i="29"/>
  <c r="L677" i="29"/>
  <c r="K678" i="29"/>
  <c r="L678" i="29"/>
  <c r="K679" i="29"/>
  <c r="L679" i="29"/>
  <c r="K680" i="29"/>
  <c r="L680" i="29"/>
  <c r="K681" i="29"/>
  <c r="L681" i="29"/>
  <c r="K682" i="29"/>
  <c r="L682" i="29"/>
  <c r="K683" i="29"/>
  <c r="L683" i="29"/>
  <c r="K684" i="29"/>
  <c r="L684" i="29"/>
  <c r="K685" i="29"/>
  <c r="L685" i="29"/>
  <c r="K686" i="29"/>
  <c r="L686" i="29"/>
  <c r="K687" i="29"/>
  <c r="L687" i="29"/>
  <c r="K688" i="29"/>
  <c r="L688" i="29"/>
  <c r="K689" i="29"/>
  <c r="L689" i="29"/>
  <c r="K690" i="29"/>
  <c r="L690" i="29"/>
  <c r="K691" i="29"/>
  <c r="L691" i="29"/>
  <c r="K692" i="29"/>
  <c r="L692" i="29"/>
  <c r="K693" i="29"/>
  <c r="L693" i="29"/>
  <c r="K694" i="29"/>
  <c r="L694" i="29"/>
  <c r="K695" i="29"/>
  <c r="L695" i="29"/>
  <c r="K696" i="29"/>
  <c r="L696" i="29"/>
  <c r="K697" i="29"/>
  <c r="L697" i="29"/>
  <c r="K698" i="29"/>
  <c r="L698" i="29"/>
  <c r="K699" i="29"/>
  <c r="L699" i="29"/>
  <c r="K700" i="29"/>
  <c r="L700" i="29"/>
  <c r="K701" i="29"/>
  <c r="L701" i="29"/>
  <c r="K702" i="29"/>
  <c r="L702" i="29"/>
  <c r="K703" i="29"/>
  <c r="L703" i="29"/>
  <c r="K704" i="29"/>
  <c r="L704" i="29"/>
  <c r="K705" i="29"/>
  <c r="L705" i="29"/>
  <c r="K706" i="29"/>
  <c r="L706" i="29"/>
  <c r="K707" i="29"/>
  <c r="L707" i="29"/>
  <c r="K708" i="29"/>
  <c r="L708" i="29"/>
  <c r="K709" i="29"/>
  <c r="L709" i="29"/>
  <c r="K710" i="29"/>
  <c r="L710" i="29"/>
  <c r="K711" i="29"/>
  <c r="L711" i="29"/>
  <c r="K712" i="29"/>
  <c r="L712" i="29"/>
  <c r="K713" i="29"/>
  <c r="L713" i="29"/>
  <c r="K714" i="29"/>
  <c r="L714" i="29"/>
  <c r="K715" i="29"/>
  <c r="L715" i="29"/>
  <c r="K716" i="29"/>
  <c r="L716" i="29"/>
  <c r="K717" i="29"/>
  <c r="L717" i="29"/>
  <c r="K718" i="29"/>
  <c r="L718" i="29"/>
  <c r="K719" i="29"/>
  <c r="L719" i="29"/>
  <c r="K720" i="29"/>
  <c r="L720" i="29"/>
  <c r="K721" i="29"/>
  <c r="L721" i="29"/>
  <c r="K722" i="29"/>
  <c r="L722" i="29"/>
  <c r="K723" i="29"/>
  <c r="L723" i="29"/>
  <c r="K724" i="29"/>
  <c r="L724" i="29"/>
  <c r="K725" i="29"/>
  <c r="L725" i="29"/>
  <c r="K726" i="29"/>
  <c r="L726" i="29"/>
  <c r="K727" i="29"/>
  <c r="L727" i="29"/>
  <c r="K728" i="29"/>
  <c r="L728" i="29"/>
  <c r="K729" i="29"/>
  <c r="L729" i="29"/>
  <c r="K730" i="29"/>
  <c r="L730" i="29"/>
  <c r="K731" i="29"/>
  <c r="L731" i="29"/>
  <c r="K732" i="29"/>
  <c r="L732" i="29"/>
  <c r="K733" i="29"/>
  <c r="L733" i="29"/>
  <c r="K734" i="29"/>
  <c r="L734" i="29"/>
  <c r="K735" i="29"/>
  <c r="L735" i="29"/>
  <c r="K736" i="29"/>
  <c r="L736" i="29"/>
  <c r="K737" i="29"/>
  <c r="L737" i="29"/>
  <c r="K738" i="29"/>
  <c r="L738" i="29"/>
  <c r="K739" i="29"/>
  <c r="L739" i="29"/>
  <c r="K740" i="29"/>
  <c r="L740" i="29"/>
  <c r="K741" i="29"/>
  <c r="L741" i="29"/>
  <c r="K742" i="29"/>
  <c r="L742" i="29"/>
  <c r="K743" i="29"/>
  <c r="L743" i="29"/>
  <c r="K744" i="29"/>
  <c r="L744" i="29"/>
  <c r="K745" i="29"/>
  <c r="L745" i="29"/>
  <c r="K746" i="29"/>
  <c r="L746" i="29"/>
  <c r="K747" i="29"/>
  <c r="L747" i="29"/>
  <c r="K748" i="29"/>
  <c r="L748" i="29"/>
  <c r="K749" i="29"/>
  <c r="L749" i="29"/>
  <c r="K750" i="29"/>
  <c r="L750" i="29"/>
  <c r="K751" i="29"/>
  <c r="L751" i="29"/>
  <c r="K752" i="29"/>
  <c r="L752" i="29"/>
  <c r="K753" i="29"/>
  <c r="L753" i="29"/>
  <c r="K754" i="29"/>
  <c r="L754" i="29"/>
  <c r="K755" i="29"/>
  <c r="L755" i="29"/>
  <c r="K756" i="29"/>
  <c r="L756" i="29"/>
  <c r="K757" i="29"/>
  <c r="L757" i="29"/>
  <c r="K758" i="29"/>
  <c r="L758" i="29"/>
  <c r="K759" i="29"/>
  <c r="L759" i="29"/>
  <c r="K760" i="29"/>
  <c r="L760" i="29"/>
  <c r="K761" i="29"/>
  <c r="L761" i="29"/>
  <c r="K762" i="29"/>
  <c r="L762" i="29"/>
  <c r="K763" i="29"/>
  <c r="L763" i="29"/>
  <c r="K764" i="29"/>
  <c r="L764" i="29"/>
  <c r="K765" i="29"/>
  <c r="L765" i="29"/>
  <c r="K766" i="29"/>
  <c r="L766" i="29"/>
  <c r="K767" i="29"/>
  <c r="L767" i="29"/>
  <c r="K768" i="29"/>
  <c r="L768" i="29"/>
  <c r="K769" i="29"/>
  <c r="L769" i="29"/>
  <c r="K770" i="29"/>
  <c r="L770" i="29"/>
  <c r="K771" i="29"/>
  <c r="L771" i="29"/>
  <c r="K772" i="29"/>
  <c r="L772" i="29"/>
  <c r="K773" i="29"/>
  <c r="L773" i="29"/>
  <c r="K774" i="29"/>
  <c r="L774" i="29"/>
  <c r="K775" i="29"/>
  <c r="L775" i="29"/>
  <c r="K776" i="29"/>
  <c r="L776" i="29"/>
  <c r="K777" i="29"/>
  <c r="L777" i="29"/>
  <c r="K778" i="29"/>
  <c r="L778" i="29"/>
  <c r="K779" i="29"/>
  <c r="L779" i="29"/>
  <c r="K780" i="29"/>
  <c r="L780" i="29"/>
  <c r="K781" i="29"/>
  <c r="L781" i="29"/>
  <c r="K782" i="29"/>
  <c r="L782" i="29"/>
  <c r="K783" i="29"/>
  <c r="L783" i="29"/>
  <c r="K784" i="29"/>
  <c r="L784" i="29"/>
  <c r="K785" i="29"/>
  <c r="L785" i="29"/>
  <c r="K786" i="29"/>
  <c r="L786" i="29"/>
  <c r="K787" i="29"/>
  <c r="L787" i="29"/>
  <c r="K788" i="29"/>
  <c r="L788" i="29"/>
  <c r="K789" i="29"/>
  <c r="L789" i="29"/>
  <c r="K790" i="29"/>
  <c r="L790" i="29"/>
  <c r="K791" i="29"/>
  <c r="L791" i="29"/>
  <c r="K792" i="29"/>
  <c r="L792" i="29"/>
  <c r="K793" i="29"/>
  <c r="L793" i="29"/>
  <c r="K794" i="29"/>
  <c r="L794" i="29"/>
  <c r="K795" i="29"/>
  <c r="L795" i="29"/>
  <c r="K796" i="29"/>
  <c r="L796" i="29"/>
  <c r="K797" i="29"/>
  <c r="L797" i="29"/>
  <c r="K798" i="29"/>
  <c r="L798" i="29"/>
  <c r="K799" i="29"/>
  <c r="L799" i="29"/>
  <c r="K800" i="29"/>
  <c r="L800" i="29"/>
  <c r="K801" i="29"/>
  <c r="L801" i="29"/>
  <c r="K802" i="29"/>
  <c r="L802" i="29"/>
  <c r="K803" i="29"/>
  <c r="L803" i="29"/>
  <c r="K804" i="29"/>
  <c r="L804" i="29"/>
  <c r="K805" i="29"/>
  <c r="L805" i="29"/>
  <c r="K806" i="29"/>
  <c r="L806" i="29"/>
  <c r="K807" i="29"/>
  <c r="L807" i="29"/>
  <c r="K808" i="29"/>
  <c r="L808" i="29"/>
  <c r="K809" i="29"/>
  <c r="L809" i="29"/>
  <c r="K810" i="29"/>
  <c r="L810" i="29"/>
  <c r="K811" i="29"/>
  <c r="L811" i="29"/>
  <c r="K812" i="29"/>
  <c r="L812" i="29"/>
  <c r="K813" i="29"/>
  <c r="L813" i="29"/>
  <c r="K814" i="29"/>
  <c r="L814" i="29"/>
  <c r="K815" i="29"/>
  <c r="L815" i="29"/>
  <c r="K816" i="29"/>
  <c r="L816" i="29"/>
  <c r="K817" i="29"/>
  <c r="L817" i="29"/>
  <c r="K818" i="29"/>
  <c r="L818" i="29"/>
  <c r="K819" i="29"/>
  <c r="L819" i="29"/>
  <c r="K820" i="29"/>
  <c r="L820" i="29"/>
  <c r="K821" i="29"/>
  <c r="L821" i="29"/>
  <c r="K822" i="29"/>
  <c r="L822" i="29"/>
  <c r="K823" i="29"/>
  <c r="L823" i="29"/>
  <c r="K824" i="29"/>
  <c r="L824" i="29"/>
  <c r="K825" i="29"/>
  <c r="L825" i="29"/>
  <c r="K826" i="29"/>
  <c r="L826" i="29"/>
  <c r="K827" i="29"/>
  <c r="L827" i="29"/>
  <c r="K828" i="29"/>
  <c r="L828" i="29"/>
  <c r="K829" i="29"/>
  <c r="L829" i="29"/>
  <c r="K830" i="29"/>
  <c r="L830" i="29"/>
  <c r="K831" i="29"/>
  <c r="L831" i="29"/>
  <c r="K832" i="29"/>
  <c r="L832" i="29"/>
  <c r="K833" i="29"/>
  <c r="L833" i="29"/>
  <c r="K834" i="29"/>
  <c r="L834" i="29"/>
  <c r="K835" i="29"/>
  <c r="L835" i="29"/>
  <c r="K836" i="29"/>
  <c r="L836" i="29"/>
  <c r="K837" i="29"/>
  <c r="L837" i="29"/>
  <c r="K838" i="29"/>
  <c r="L838" i="29"/>
  <c r="K839" i="29"/>
  <c r="L839" i="29"/>
  <c r="K840" i="29"/>
  <c r="L840" i="29"/>
  <c r="K841" i="29"/>
  <c r="L841" i="29"/>
  <c r="K842" i="29"/>
  <c r="L842" i="29"/>
  <c r="K843" i="29"/>
  <c r="L843" i="29"/>
  <c r="K844" i="29"/>
  <c r="L844" i="29"/>
  <c r="K845" i="29"/>
  <c r="L845" i="29"/>
  <c r="K846" i="29"/>
  <c r="L846" i="29"/>
  <c r="K847" i="29"/>
  <c r="L847" i="29"/>
  <c r="K848" i="29"/>
  <c r="L848" i="29"/>
  <c r="K849" i="29"/>
  <c r="L849" i="29"/>
  <c r="K850" i="29"/>
  <c r="L850" i="29"/>
  <c r="K851" i="29"/>
  <c r="L851" i="29"/>
  <c r="K852" i="29"/>
  <c r="L852" i="29"/>
  <c r="K853" i="29"/>
  <c r="L853" i="29"/>
  <c r="K854" i="29"/>
  <c r="L854" i="29"/>
  <c r="K855" i="29"/>
  <c r="L855" i="29"/>
  <c r="K856" i="29"/>
  <c r="L856" i="29"/>
  <c r="K857" i="29"/>
  <c r="L857" i="29"/>
  <c r="K858" i="29"/>
  <c r="L858" i="29"/>
  <c r="K859" i="29"/>
  <c r="L859" i="29"/>
  <c r="K860" i="29"/>
  <c r="L860" i="29"/>
  <c r="K861" i="29"/>
  <c r="L861" i="29"/>
  <c r="K862" i="29"/>
  <c r="L862" i="29"/>
  <c r="K863" i="29"/>
  <c r="L863" i="29"/>
  <c r="K864" i="29"/>
  <c r="L864" i="29"/>
  <c r="K865" i="29"/>
  <c r="L865" i="29"/>
  <c r="K866" i="29"/>
  <c r="L866" i="29"/>
  <c r="K867" i="29"/>
  <c r="L867" i="29"/>
  <c r="K868" i="29"/>
  <c r="L868" i="29"/>
  <c r="K869" i="29"/>
  <c r="L869" i="29"/>
  <c r="K870" i="29"/>
  <c r="L870" i="29"/>
  <c r="K871" i="29"/>
  <c r="L871" i="29"/>
  <c r="K872" i="29"/>
  <c r="L872" i="29"/>
  <c r="K873" i="29"/>
  <c r="L873" i="29"/>
  <c r="K874" i="29"/>
  <c r="L874" i="29"/>
  <c r="K875" i="29"/>
  <c r="L875" i="29"/>
  <c r="K876" i="29"/>
  <c r="L876" i="29"/>
  <c r="K877" i="29"/>
  <c r="L877" i="29"/>
  <c r="K878" i="29"/>
  <c r="L878" i="29"/>
  <c r="K879" i="29"/>
  <c r="L879" i="29"/>
  <c r="K880" i="29"/>
  <c r="L880" i="29"/>
  <c r="K881" i="29"/>
  <c r="L881" i="29"/>
  <c r="K882" i="29"/>
  <c r="L882" i="29"/>
  <c r="K883" i="29"/>
  <c r="L883" i="29"/>
  <c r="K884" i="29"/>
  <c r="L884" i="29"/>
  <c r="K885" i="29"/>
  <c r="L885" i="29"/>
  <c r="K886" i="29"/>
  <c r="L886" i="29"/>
  <c r="K887" i="29"/>
  <c r="L887" i="29"/>
  <c r="K888" i="29"/>
  <c r="L888" i="29"/>
  <c r="K889" i="29"/>
  <c r="L889" i="29"/>
  <c r="K890" i="29"/>
  <c r="L890" i="29"/>
  <c r="K891" i="29"/>
  <c r="L891" i="29"/>
  <c r="K892" i="29"/>
  <c r="L892" i="29"/>
  <c r="K893" i="29"/>
  <c r="L893" i="29"/>
  <c r="K894" i="29"/>
  <c r="L894" i="29"/>
  <c r="K895" i="29"/>
  <c r="L895" i="29"/>
  <c r="K896" i="29"/>
  <c r="L896" i="29"/>
  <c r="K897" i="29"/>
  <c r="L897" i="29"/>
  <c r="K898" i="29"/>
  <c r="L898" i="29"/>
  <c r="K899" i="29"/>
  <c r="L899" i="29"/>
  <c r="K900" i="29"/>
  <c r="L900" i="29"/>
  <c r="K901" i="29"/>
  <c r="L901" i="29"/>
  <c r="K902" i="29"/>
  <c r="L902" i="29"/>
  <c r="K903" i="29"/>
  <c r="L903" i="29"/>
  <c r="K904" i="29"/>
  <c r="L904" i="29"/>
  <c r="K905" i="29"/>
  <c r="L905" i="29"/>
  <c r="K906" i="29"/>
  <c r="L906" i="29"/>
  <c r="K907" i="29"/>
  <c r="L907" i="29"/>
  <c r="K908" i="29"/>
  <c r="L908" i="29"/>
  <c r="K909" i="29"/>
  <c r="L909" i="29"/>
  <c r="K910" i="29"/>
  <c r="L910" i="29"/>
  <c r="K911" i="29"/>
  <c r="L911" i="29"/>
  <c r="K912" i="29"/>
  <c r="L912" i="29"/>
  <c r="K913" i="29"/>
  <c r="L913" i="29"/>
  <c r="K914" i="29"/>
  <c r="L914" i="29"/>
  <c r="K915" i="29"/>
  <c r="L915" i="29"/>
  <c r="K916" i="29"/>
  <c r="L916" i="29"/>
  <c r="K917" i="29"/>
  <c r="L917" i="29"/>
  <c r="K918" i="29"/>
  <c r="L918" i="29"/>
  <c r="K919" i="29"/>
  <c r="L919" i="29"/>
  <c r="K920" i="29"/>
  <c r="L920" i="29"/>
  <c r="K921" i="29"/>
  <c r="L921" i="29"/>
  <c r="K922" i="29"/>
  <c r="L922" i="29"/>
  <c r="K923" i="29"/>
  <c r="L923" i="29"/>
  <c r="K924" i="29"/>
  <c r="L924" i="29"/>
  <c r="K925" i="29"/>
  <c r="L925" i="29"/>
  <c r="K926" i="29"/>
  <c r="L926" i="29"/>
  <c r="K927" i="29"/>
  <c r="L927" i="29"/>
  <c r="K928" i="29"/>
  <c r="L928" i="29"/>
  <c r="K929" i="29"/>
  <c r="L929" i="29"/>
  <c r="K930" i="29"/>
  <c r="L930" i="29"/>
  <c r="K931" i="29"/>
  <c r="L931" i="29"/>
  <c r="K932" i="29"/>
  <c r="L932" i="29"/>
  <c r="K933" i="29"/>
  <c r="L933" i="29"/>
  <c r="K934" i="29"/>
  <c r="L934" i="29"/>
  <c r="K935" i="29"/>
  <c r="L935" i="29"/>
  <c r="K936" i="29"/>
  <c r="L936" i="29"/>
  <c r="K937" i="29"/>
  <c r="L937" i="29"/>
  <c r="K938" i="29"/>
  <c r="L938" i="29"/>
  <c r="K939" i="29"/>
  <c r="L939" i="29"/>
  <c r="K940" i="29"/>
  <c r="L940" i="29"/>
  <c r="K941" i="29"/>
  <c r="L941" i="29"/>
  <c r="K942" i="29"/>
  <c r="L942" i="29"/>
  <c r="K943" i="29"/>
  <c r="L943" i="29"/>
  <c r="K944" i="29"/>
  <c r="L944" i="29"/>
  <c r="K945" i="29"/>
  <c r="L945" i="29"/>
  <c r="K946" i="29"/>
  <c r="L946" i="29"/>
  <c r="K947" i="29"/>
  <c r="L947" i="29"/>
  <c r="K948" i="29"/>
  <c r="L948" i="29"/>
  <c r="K949" i="29"/>
  <c r="L949" i="29"/>
  <c r="K950" i="29"/>
  <c r="L950" i="29"/>
  <c r="K951" i="29"/>
  <c r="L951" i="29"/>
  <c r="K952" i="29"/>
  <c r="L952" i="29"/>
  <c r="K953" i="29"/>
  <c r="L953" i="29"/>
  <c r="K954" i="29"/>
  <c r="L954" i="29"/>
  <c r="K955" i="29"/>
  <c r="L955" i="29"/>
  <c r="K956" i="29"/>
  <c r="L956" i="29"/>
  <c r="K957" i="29"/>
  <c r="L957" i="29"/>
  <c r="K958" i="29"/>
  <c r="L958" i="29"/>
  <c r="K959" i="29"/>
  <c r="L959" i="29"/>
  <c r="K960" i="29"/>
  <c r="L960" i="29"/>
  <c r="K961" i="29"/>
  <c r="L961" i="29"/>
  <c r="K962" i="29"/>
  <c r="L962" i="29"/>
  <c r="K963" i="29"/>
  <c r="L963" i="29"/>
  <c r="K964" i="29"/>
  <c r="L964" i="29"/>
  <c r="K965" i="29"/>
  <c r="L965" i="29"/>
  <c r="K966" i="29"/>
  <c r="L966" i="29"/>
  <c r="K967" i="29"/>
  <c r="L967" i="29"/>
  <c r="K968" i="29"/>
  <c r="L968" i="29"/>
  <c r="K969" i="29"/>
  <c r="L969" i="29"/>
  <c r="K970" i="29"/>
  <c r="L970" i="29"/>
  <c r="K971" i="29"/>
  <c r="L971" i="29"/>
  <c r="K972" i="29"/>
  <c r="L972" i="29"/>
  <c r="K973" i="29"/>
  <c r="L973" i="29"/>
  <c r="K974" i="29"/>
  <c r="L974" i="29"/>
  <c r="K975" i="29"/>
  <c r="L975" i="29"/>
  <c r="K976" i="29"/>
  <c r="L976" i="29"/>
  <c r="K977" i="29"/>
  <c r="L977" i="29"/>
  <c r="K978" i="29"/>
  <c r="L978" i="29"/>
  <c r="K979" i="29"/>
  <c r="L979" i="29"/>
  <c r="K980" i="29"/>
  <c r="L980" i="29"/>
  <c r="K981" i="29"/>
  <c r="L981" i="29"/>
  <c r="K982" i="29"/>
  <c r="L982" i="29"/>
  <c r="K983" i="29"/>
  <c r="L983" i="29"/>
  <c r="K984" i="29"/>
  <c r="L984" i="29"/>
  <c r="K985" i="29"/>
  <c r="L985" i="29"/>
  <c r="K986" i="29"/>
  <c r="L986" i="29"/>
  <c r="K987" i="29"/>
  <c r="L987" i="29"/>
  <c r="K988" i="29"/>
  <c r="L988" i="29"/>
  <c r="K989" i="29"/>
  <c r="L989" i="29"/>
  <c r="K990" i="29"/>
  <c r="L990" i="29"/>
  <c r="K991" i="29"/>
  <c r="L991" i="29"/>
  <c r="K992" i="29"/>
  <c r="L992" i="29"/>
  <c r="K993" i="29"/>
  <c r="L993" i="29"/>
  <c r="K994" i="29"/>
  <c r="L994" i="29"/>
  <c r="K995" i="29"/>
  <c r="L995" i="29"/>
  <c r="L6" i="29"/>
  <c r="K6" i="29"/>
  <c r="B1043" i="19"/>
  <c r="D1042" i="19"/>
  <c r="B1042" i="19"/>
  <c r="E1041" i="19"/>
  <c r="D1041" i="19"/>
  <c r="C1041" i="19"/>
  <c r="B1041" i="19"/>
  <c r="K7" i="19"/>
  <c r="L7" i="19"/>
  <c r="K8" i="19"/>
  <c r="L8" i="19"/>
  <c r="K9" i="19"/>
  <c r="L9" i="19"/>
  <c r="K10" i="19"/>
  <c r="L10" i="19"/>
  <c r="K11" i="19"/>
  <c r="L11" i="19"/>
  <c r="K12" i="19"/>
  <c r="L12" i="19"/>
  <c r="K13" i="19"/>
  <c r="L13" i="19"/>
  <c r="K14" i="19"/>
  <c r="L14" i="19"/>
  <c r="K15" i="19"/>
  <c r="L15" i="19"/>
  <c r="K16" i="19"/>
  <c r="L16" i="19"/>
  <c r="K17" i="19"/>
  <c r="L17" i="19"/>
  <c r="K18" i="19"/>
  <c r="L18" i="19"/>
  <c r="K19" i="19"/>
  <c r="L19" i="19"/>
  <c r="K20" i="19"/>
  <c r="L20" i="19"/>
  <c r="K21" i="19"/>
  <c r="L21" i="19"/>
  <c r="K22" i="19"/>
  <c r="L22" i="19"/>
  <c r="K23" i="19"/>
  <c r="L23" i="19"/>
  <c r="K24" i="19"/>
  <c r="L24" i="19"/>
  <c r="K25" i="19"/>
  <c r="L25" i="19"/>
  <c r="K26" i="19"/>
  <c r="L26" i="19"/>
  <c r="K27" i="19"/>
  <c r="L27" i="19"/>
  <c r="K28" i="19"/>
  <c r="L28" i="19"/>
  <c r="K29" i="19"/>
  <c r="L29" i="19"/>
  <c r="K30" i="19"/>
  <c r="L30" i="19"/>
  <c r="K31" i="19"/>
  <c r="L31" i="19"/>
  <c r="K32" i="19"/>
  <c r="L32" i="19"/>
  <c r="K33" i="19"/>
  <c r="L33" i="19"/>
  <c r="K34" i="19"/>
  <c r="L34" i="19"/>
  <c r="K35" i="19"/>
  <c r="L35" i="19"/>
  <c r="K36" i="19"/>
  <c r="L36" i="19"/>
  <c r="K37" i="19"/>
  <c r="L37" i="19"/>
  <c r="K38" i="19"/>
  <c r="L38" i="19"/>
  <c r="K39" i="19"/>
  <c r="L39" i="19"/>
  <c r="K40" i="19"/>
  <c r="L40" i="19"/>
  <c r="K41" i="19"/>
  <c r="L41" i="19"/>
  <c r="K42" i="19"/>
  <c r="L42" i="19"/>
  <c r="K43" i="19"/>
  <c r="L43" i="19"/>
  <c r="K44" i="19"/>
  <c r="L44" i="19"/>
  <c r="K45" i="19"/>
  <c r="L45" i="19"/>
  <c r="K46" i="19"/>
  <c r="L46" i="19"/>
  <c r="K47" i="19"/>
  <c r="L47" i="19"/>
  <c r="K48" i="19"/>
  <c r="L48" i="19"/>
  <c r="K49" i="19"/>
  <c r="L49" i="19"/>
  <c r="K50" i="19"/>
  <c r="L50" i="19"/>
  <c r="K51" i="19"/>
  <c r="L51" i="19"/>
  <c r="K52" i="19"/>
  <c r="L52" i="19"/>
  <c r="K53" i="19"/>
  <c r="L53" i="19"/>
  <c r="K54" i="19"/>
  <c r="L54" i="19"/>
  <c r="K55" i="19"/>
  <c r="L55" i="19"/>
  <c r="K56" i="19"/>
  <c r="L56" i="19"/>
  <c r="K57" i="19"/>
  <c r="L57" i="19"/>
  <c r="K58" i="19"/>
  <c r="L58" i="19"/>
  <c r="K59" i="19"/>
  <c r="L59" i="19"/>
  <c r="K60" i="19"/>
  <c r="L60" i="19"/>
  <c r="K61" i="19"/>
  <c r="L61" i="19"/>
  <c r="K62" i="19"/>
  <c r="L62" i="19"/>
  <c r="K63" i="19"/>
  <c r="L63" i="19"/>
  <c r="K64" i="19"/>
  <c r="L64" i="19"/>
  <c r="K65" i="19"/>
  <c r="L65" i="19"/>
  <c r="K66" i="19"/>
  <c r="L66" i="19"/>
  <c r="K67" i="19"/>
  <c r="L67" i="19"/>
  <c r="K68" i="19"/>
  <c r="L68" i="19"/>
  <c r="K69" i="19"/>
  <c r="L69" i="19"/>
  <c r="K70" i="19"/>
  <c r="L70" i="19"/>
  <c r="K71" i="19"/>
  <c r="L71" i="19"/>
  <c r="K72" i="19"/>
  <c r="L72" i="19"/>
  <c r="K73" i="19"/>
  <c r="L73" i="19"/>
  <c r="K74" i="19"/>
  <c r="L74" i="19"/>
  <c r="K75" i="19"/>
  <c r="L75" i="19"/>
  <c r="K76" i="19"/>
  <c r="L76" i="19"/>
  <c r="K77" i="19"/>
  <c r="L77" i="19"/>
  <c r="K78" i="19"/>
  <c r="L78" i="19"/>
  <c r="K79" i="19"/>
  <c r="L79" i="19"/>
  <c r="K80" i="19"/>
  <c r="L80" i="19"/>
  <c r="K81" i="19"/>
  <c r="L81" i="19"/>
  <c r="K82" i="19"/>
  <c r="L82" i="19"/>
  <c r="K83" i="19"/>
  <c r="L83" i="19"/>
  <c r="K84" i="19"/>
  <c r="L84" i="19"/>
  <c r="K85" i="19"/>
  <c r="L85" i="19"/>
  <c r="K86" i="19"/>
  <c r="L86" i="19"/>
  <c r="K87" i="19"/>
  <c r="L87" i="19"/>
  <c r="K88" i="19"/>
  <c r="L88" i="19"/>
  <c r="K89" i="19"/>
  <c r="L89" i="19"/>
  <c r="K90" i="19"/>
  <c r="L90" i="19"/>
  <c r="K91" i="19"/>
  <c r="L91" i="19"/>
  <c r="K92" i="19"/>
  <c r="L92" i="19"/>
  <c r="K93" i="19"/>
  <c r="L93" i="19"/>
  <c r="K94" i="19"/>
  <c r="L94" i="19"/>
  <c r="K95" i="19"/>
  <c r="L95" i="19"/>
  <c r="K96" i="19"/>
  <c r="L96" i="19"/>
  <c r="K97" i="19"/>
  <c r="L97" i="19"/>
  <c r="K98" i="19"/>
  <c r="L98" i="19"/>
  <c r="K99" i="19"/>
  <c r="L99" i="19"/>
  <c r="K100" i="19"/>
  <c r="L100" i="19"/>
  <c r="K101" i="19"/>
  <c r="L101" i="19"/>
  <c r="K102" i="19"/>
  <c r="L102" i="19"/>
  <c r="K103" i="19"/>
  <c r="L103" i="19"/>
  <c r="K104" i="19"/>
  <c r="L104" i="19"/>
  <c r="K105" i="19"/>
  <c r="L105" i="19"/>
  <c r="K106" i="19"/>
  <c r="L106" i="19"/>
  <c r="K107" i="19"/>
  <c r="L107" i="19"/>
  <c r="K108" i="19"/>
  <c r="L108" i="19"/>
  <c r="K109" i="19"/>
  <c r="L109" i="19"/>
  <c r="K110" i="19"/>
  <c r="L110" i="19"/>
  <c r="K111" i="19"/>
  <c r="L111" i="19"/>
  <c r="K112" i="19"/>
  <c r="L112" i="19"/>
  <c r="K113" i="19"/>
  <c r="L113" i="19"/>
  <c r="K114" i="19"/>
  <c r="L114" i="19"/>
  <c r="K115" i="19"/>
  <c r="L115" i="19"/>
  <c r="K116" i="19"/>
  <c r="L116" i="19"/>
  <c r="K117" i="19"/>
  <c r="L117" i="19"/>
  <c r="K118" i="19"/>
  <c r="L118" i="19"/>
  <c r="K119" i="19"/>
  <c r="L119" i="19"/>
  <c r="K120" i="19"/>
  <c r="L120" i="19"/>
  <c r="K121" i="19"/>
  <c r="L121" i="19"/>
  <c r="K122" i="19"/>
  <c r="L122" i="19"/>
  <c r="K123" i="19"/>
  <c r="L123" i="19"/>
  <c r="K124" i="19"/>
  <c r="L124" i="19"/>
  <c r="K125" i="19"/>
  <c r="L125" i="19"/>
  <c r="K126" i="19"/>
  <c r="L126" i="19"/>
  <c r="K127" i="19"/>
  <c r="L127" i="19"/>
  <c r="K128" i="19"/>
  <c r="L128" i="19"/>
  <c r="K129" i="19"/>
  <c r="L129" i="19"/>
  <c r="K130" i="19"/>
  <c r="L130" i="19"/>
  <c r="K131" i="19"/>
  <c r="L131" i="19"/>
  <c r="K132" i="19"/>
  <c r="L132" i="19"/>
  <c r="K133" i="19"/>
  <c r="L133" i="19"/>
  <c r="K134" i="19"/>
  <c r="L134" i="19"/>
  <c r="K135" i="19"/>
  <c r="L135" i="19"/>
  <c r="K136" i="19"/>
  <c r="L136" i="19"/>
  <c r="K137" i="19"/>
  <c r="L137" i="19"/>
  <c r="K138" i="19"/>
  <c r="L138" i="19"/>
  <c r="K139" i="19"/>
  <c r="L139" i="19"/>
  <c r="K140" i="19"/>
  <c r="L140" i="19"/>
  <c r="K141" i="19"/>
  <c r="L141" i="19"/>
  <c r="K142" i="19"/>
  <c r="L142" i="19"/>
  <c r="K143" i="19"/>
  <c r="L143" i="19"/>
  <c r="K144" i="19"/>
  <c r="L144" i="19"/>
  <c r="K145" i="19"/>
  <c r="L145" i="19"/>
  <c r="K146" i="19"/>
  <c r="L146" i="19"/>
  <c r="K147" i="19"/>
  <c r="L147" i="19"/>
  <c r="K148" i="19"/>
  <c r="L148" i="19"/>
  <c r="K149" i="19"/>
  <c r="L149" i="19"/>
  <c r="K150" i="19"/>
  <c r="L150" i="19"/>
  <c r="K151" i="19"/>
  <c r="L151" i="19"/>
  <c r="K152" i="19"/>
  <c r="L152" i="19"/>
  <c r="K153" i="19"/>
  <c r="L153" i="19"/>
  <c r="K154" i="19"/>
  <c r="L154" i="19"/>
  <c r="K155" i="19"/>
  <c r="L155" i="19"/>
  <c r="K156" i="19"/>
  <c r="L156" i="19"/>
  <c r="K157" i="19"/>
  <c r="L157" i="19"/>
  <c r="K158" i="19"/>
  <c r="L158" i="19"/>
  <c r="K159" i="19"/>
  <c r="L159" i="19"/>
  <c r="K160" i="19"/>
  <c r="L160" i="19"/>
  <c r="K161" i="19"/>
  <c r="L161" i="19"/>
  <c r="K162" i="19"/>
  <c r="L162" i="19"/>
  <c r="K163" i="19"/>
  <c r="L163" i="19"/>
  <c r="K164" i="19"/>
  <c r="L164" i="19"/>
  <c r="K165" i="19"/>
  <c r="L165" i="19"/>
  <c r="K166" i="19"/>
  <c r="L166" i="19"/>
  <c r="K167" i="19"/>
  <c r="L167" i="19"/>
  <c r="K168" i="19"/>
  <c r="L168" i="19"/>
  <c r="K169" i="19"/>
  <c r="L169" i="19"/>
  <c r="K170" i="19"/>
  <c r="L170" i="19"/>
  <c r="K171" i="19"/>
  <c r="L171" i="19"/>
  <c r="K172" i="19"/>
  <c r="L172" i="19"/>
  <c r="K173" i="19"/>
  <c r="L173" i="19"/>
  <c r="K174" i="19"/>
  <c r="L174" i="19"/>
  <c r="K175" i="19"/>
  <c r="L175" i="19"/>
  <c r="K176" i="19"/>
  <c r="L176" i="19"/>
  <c r="K177" i="19"/>
  <c r="L177" i="19"/>
  <c r="K178" i="19"/>
  <c r="L178" i="19"/>
  <c r="K179" i="19"/>
  <c r="L179" i="19"/>
  <c r="K180" i="19"/>
  <c r="L180" i="19"/>
  <c r="K181" i="19"/>
  <c r="L181" i="19"/>
  <c r="K182" i="19"/>
  <c r="L182" i="19"/>
  <c r="K183" i="19"/>
  <c r="L183" i="19"/>
  <c r="K184" i="19"/>
  <c r="L184" i="19"/>
  <c r="K185" i="19"/>
  <c r="L185" i="19"/>
  <c r="K186" i="19"/>
  <c r="L186" i="19"/>
  <c r="K187" i="19"/>
  <c r="L187" i="19"/>
  <c r="K188" i="19"/>
  <c r="L188" i="19"/>
  <c r="K189" i="19"/>
  <c r="L189" i="19"/>
  <c r="K190" i="19"/>
  <c r="L190" i="19"/>
  <c r="K191" i="19"/>
  <c r="L191" i="19"/>
  <c r="K192" i="19"/>
  <c r="L192" i="19"/>
  <c r="K193" i="19"/>
  <c r="L193" i="19"/>
  <c r="K194" i="19"/>
  <c r="L194" i="19"/>
  <c r="K195" i="19"/>
  <c r="L195" i="19"/>
  <c r="K196" i="19"/>
  <c r="L196" i="19"/>
  <c r="K197" i="19"/>
  <c r="L197" i="19"/>
  <c r="K198" i="19"/>
  <c r="L198" i="19"/>
  <c r="K199" i="19"/>
  <c r="L199" i="19"/>
  <c r="K200" i="19"/>
  <c r="L200" i="19"/>
  <c r="K201" i="19"/>
  <c r="L201" i="19"/>
  <c r="K202" i="19"/>
  <c r="L202" i="19"/>
  <c r="K203" i="19"/>
  <c r="L203" i="19"/>
  <c r="K204" i="19"/>
  <c r="L204" i="19"/>
  <c r="K205" i="19"/>
  <c r="L205" i="19"/>
  <c r="K206" i="19"/>
  <c r="L206" i="19"/>
  <c r="K207" i="19"/>
  <c r="L207" i="19"/>
  <c r="K208" i="19"/>
  <c r="L208" i="19"/>
  <c r="K209" i="19"/>
  <c r="L209" i="19"/>
  <c r="K210" i="19"/>
  <c r="L210" i="19"/>
  <c r="K211" i="19"/>
  <c r="L211" i="19"/>
  <c r="K212" i="19"/>
  <c r="L212" i="19"/>
  <c r="K213" i="19"/>
  <c r="L213" i="19"/>
  <c r="K214" i="19"/>
  <c r="L214" i="19"/>
  <c r="K215" i="19"/>
  <c r="L215" i="19"/>
  <c r="K216" i="19"/>
  <c r="L216" i="19"/>
  <c r="K217" i="19"/>
  <c r="L217" i="19"/>
  <c r="K218" i="19"/>
  <c r="L218" i="19"/>
  <c r="K219" i="19"/>
  <c r="L219" i="19"/>
  <c r="K220" i="19"/>
  <c r="L220" i="19"/>
  <c r="K221" i="19"/>
  <c r="L221" i="19"/>
  <c r="K222" i="19"/>
  <c r="L222" i="19"/>
  <c r="K223" i="19"/>
  <c r="L223" i="19"/>
  <c r="K224" i="19"/>
  <c r="L224" i="19"/>
  <c r="K225" i="19"/>
  <c r="L225" i="19"/>
  <c r="K226" i="19"/>
  <c r="L226" i="19"/>
  <c r="K227" i="19"/>
  <c r="L227" i="19"/>
  <c r="K228" i="19"/>
  <c r="L228" i="19"/>
  <c r="K229" i="19"/>
  <c r="L229" i="19"/>
  <c r="K230" i="19"/>
  <c r="L230" i="19"/>
  <c r="K231" i="19"/>
  <c r="L231" i="19"/>
  <c r="K232" i="19"/>
  <c r="L232" i="19"/>
  <c r="K233" i="19"/>
  <c r="L233" i="19"/>
  <c r="K234" i="19"/>
  <c r="L234" i="19"/>
  <c r="K235" i="19"/>
  <c r="L235" i="19"/>
  <c r="K236" i="19"/>
  <c r="L236" i="19"/>
  <c r="K237" i="19"/>
  <c r="L237" i="19"/>
  <c r="K238" i="19"/>
  <c r="L238" i="19"/>
  <c r="K239" i="19"/>
  <c r="L239" i="19"/>
  <c r="K240" i="19"/>
  <c r="L240" i="19"/>
  <c r="K241" i="19"/>
  <c r="L241" i="19"/>
  <c r="K242" i="19"/>
  <c r="L242" i="19"/>
  <c r="K243" i="19"/>
  <c r="L243" i="19"/>
  <c r="K244" i="19"/>
  <c r="L244" i="19"/>
  <c r="K245" i="19"/>
  <c r="L245" i="19"/>
  <c r="K246" i="19"/>
  <c r="L246" i="19"/>
  <c r="K247" i="19"/>
  <c r="L247" i="19"/>
  <c r="K248" i="19"/>
  <c r="L248" i="19"/>
  <c r="K249" i="19"/>
  <c r="L249" i="19"/>
  <c r="K250" i="19"/>
  <c r="L250" i="19"/>
  <c r="K251" i="19"/>
  <c r="L251" i="19"/>
  <c r="K252" i="19"/>
  <c r="L252" i="19"/>
  <c r="K253" i="19"/>
  <c r="L253" i="19"/>
  <c r="K254" i="19"/>
  <c r="L254" i="19"/>
  <c r="K255" i="19"/>
  <c r="L255" i="19"/>
  <c r="K256" i="19"/>
  <c r="L256" i="19"/>
  <c r="K257" i="19"/>
  <c r="L257" i="19"/>
  <c r="K258" i="19"/>
  <c r="L258" i="19"/>
  <c r="K259" i="19"/>
  <c r="L259" i="19"/>
  <c r="K260" i="19"/>
  <c r="L260" i="19"/>
  <c r="K261" i="19"/>
  <c r="L261" i="19"/>
  <c r="K262" i="19"/>
  <c r="L262" i="19"/>
  <c r="K263" i="19"/>
  <c r="L263" i="19"/>
  <c r="K264" i="19"/>
  <c r="L264" i="19"/>
  <c r="K265" i="19"/>
  <c r="L265" i="19"/>
  <c r="K266" i="19"/>
  <c r="L266" i="19"/>
  <c r="K267" i="19"/>
  <c r="L267" i="19"/>
  <c r="K268" i="19"/>
  <c r="L268" i="19"/>
  <c r="K269" i="19"/>
  <c r="L269" i="19"/>
  <c r="K270" i="19"/>
  <c r="L270" i="19"/>
  <c r="K271" i="19"/>
  <c r="L271" i="19"/>
  <c r="K272" i="19"/>
  <c r="L272" i="19"/>
  <c r="K273" i="19"/>
  <c r="L273" i="19"/>
  <c r="K274" i="19"/>
  <c r="L274" i="19"/>
  <c r="K275" i="19"/>
  <c r="L275" i="19"/>
  <c r="K276" i="19"/>
  <c r="L276" i="19"/>
  <c r="K277" i="19"/>
  <c r="L277" i="19"/>
  <c r="K278" i="19"/>
  <c r="L278" i="19"/>
  <c r="K279" i="19"/>
  <c r="L279" i="19"/>
  <c r="K280" i="19"/>
  <c r="L280" i="19"/>
  <c r="K281" i="19"/>
  <c r="L281" i="19"/>
  <c r="K282" i="19"/>
  <c r="L282" i="19"/>
  <c r="K283" i="19"/>
  <c r="L283" i="19"/>
  <c r="K284" i="19"/>
  <c r="L284" i="19"/>
  <c r="K285" i="19"/>
  <c r="L285" i="19"/>
  <c r="K286" i="19"/>
  <c r="L286" i="19"/>
  <c r="K287" i="19"/>
  <c r="L287" i="19"/>
  <c r="K288" i="19"/>
  <c r="L288" i="19"/>
  <c r="K289" i="19"/>
  <c r="L289" i="19"/>
  <c r="K290" i="19"/>
  <c r="L290" i="19"/>
  <c r="K291" i="19"/>
  <c r="L291" i="19"/>
  <c r="K292" i="19"/>
  <c r="L292" i="19"/>
  <c r="K293" i="19"/>
  <c r="L293" i="19"/>
  <c r="K294" i="19"/>
  <c r="L294" i="19"/>
  <c r="K295" i="19"/>
  <c r="L295" i="19"/>
  <c r="K296" i="19"/>
  <c r="L296" i="19"/>
  <c r="K297" i="19"/>
  <c r="L297" i="19"/>
  <c r="K298" i="19"/>
  <c r="L298" i="19"/>
  <c r="K299" i="19"/>
  <c r="L299" i="19"/>
  <c r="K300" i="19"/>
  <c r="L300" i="19"/>
  <c r="K301" i="19"/>
  <c r="L301" i="19"/>
  <c r="K302" i="19"/>
  <c r="L302" i="19"/>
  <c r="K303" i="19"/>
  <c r="L303" i="19"/>
  <c r="K304" i="19"/>
  <c r="L304" i="19"/>
  <c r="K305" i="19"/>
  <c r="L305" i="19"/>
  <c r="K306" i="19"/>
  <c r="L306" i="19"/>
  <c r="K307" i="19"/>
  <c r="L307" i="19"/>
  <c r="K308" i="19"/>
  <c r="L308" i="19"/>
  <c r="K309" i="19"/>
  <c r="L309" i="19"/>
  <c r="K310" i="19"/>
  <c r="L310" i="19"/>
  <c r="K311" i="19"/>
  <c r="L311" i="19"/>
  <c r="K312" i="19"/>
  <c r="L312" i="19"/>
  <c r="K313" i="19"/>
  <c r="L313" i="19"/>
  <c r="K314" i="19"/>
  <c r="L314" i="19"/>
  <c r="K315" i="19"/>
  <c r="L315" i="19"/>
  <c r="K316" i="19"/>
  <c r="L316" i="19"/>
  <c r="K317" i="19"/>
  <c r="L317" i="19"/>
  <c r="K318" i="19"/>
  <c r="L318" i="19"/>
  <c r="K319" i="19"/>
  <c r="L319" i="19"/>
  <c r="K320" i="19"/>
  <c r="L320" i="19"/>
  <c r="K321" i="19"/>
  <c r="L321" i="19"/>
  <c r="K322" i="19"/>
  <c r="L322" i="19"/>
  <c r="K323" i="19"/>
  <c r="L323" i="19"/>
  <c r="K324" i="19"/>
  <c r="L324" i="19"/>
  <c r="K325" i="19"/>
  <c r="L325" i="19"/>
  <c r="K326" i="19"/>
  <c r="L326" i="19"/>
  <c r="K327" i="19"/>
  <c r="L327" i="19"/>
  <c r="K328" i="19"/>
  <c r="L328" i="19"/>
  <c r="K329" i="19"/>
  <c r="L329" i="19"/>
  <c r="K330" i="19"/>
  <c r="L330" i="19"/>
  <c r="K331" i="19"/>
  <c r="L331" i="19"/>
  <c r="K332" i="19"/>
  <c r="L332" i="19"/>
  <c r="K333" i="19"/>
  <c r="L333" i="19"/>
  <c r="K334" i="19"/>
  <c r="L334" i="19"/>
  <c r="K335" i="19"/>
  <c r="L335" i="19"/>
  <c r="K336" i="19"/>
  <c r="L336" i="19"/>
  <c r="K337" i="19"/>
  <c r="L337" i="19"/>
  <c r="K338" i="19"/>
  <c r="L338" i="19"/>
  <c r="K339" i="19"/>
  <c r="L339" i="19"/>
  <c r="K340" i="19"/>
  <c r="L340" i="19"/>
  <c r="K341" i="19"/>
  <c r="L341" i="19"/>
  <c r="K342" i="19"/>
  <c r="L342" i="19"/>
  <c r="K343" i="19"/>
  <c r="L343" i="19"/>
  <c r="K344" i="19"/>
  <c r="L344" i="19"/>
  <c r="K345" i="19"/>
  <c r="L345" i="19"/>
  <c r="K346" i="19"/>
  <c r="L346" i="19"/>
  <c r="K347" i="19"/>
  <c r="L347" i="19"/>
  <c r="K348" i="19"/>
  <c r="L348" i="19"/>
  <c r="K349" i="19"/>
  <c r="L349" i="19"/>
  <c r="K350" i="19"/>
  <c r="L350" i="19"/>
  <c r="K351" i="19"/>
  <c r="L351" i="19"/>
  <c r="K352" i="19"/>
  <c r="L352" i="19"/>
  <c r="K353" i="19"/>
  <c r="L353" i="19"/>
  <c r="K354" i="19"/>
  <c r="L354" i="19"/>
  <c r="K355" i="19"/>
  <c r="L355" i="19"/>
  <c r="K356" i="19"/>
  <c r="L356" i="19"/>
  <c r="K357" i="19"/>
  <c r="L357" i="19"/>
  <c r="K358" i="19"/>
  <c r="L358" i="19"/>
  <c r="K359" i="19"/>
  <c r="L359" i="19"/>
  <c r="K360" i="19"/>
  <c r="L360" i="19"/>
  <c r="K361" i="19"/>
  <c r="L361" i="19"/>
  <c r="K362" i="19"/>
  <c r="L362" i="19"/>
  <c r="K363" i="19"/>
  <c r="L363" i="19"/>
  <c r="K364" i="19"/>
  <c r="L364" i="19"/>
  <c r="K365" i="19"/>
  <c r="L365" i="19"/>
  <c r="K366" i="19"/>
  <c r="L366" i="19"/>
  <c r="K367" i="19"/>
  <c r="L367" i="19"/>
  <c r="K368" i="19"/>
  <c r="L368" i="19"/>
  <c r="K369" i="19"/>
  <c r="L369" i="19"/>
  <c r="K370" i="19"/>
  <c r="L370" i="19"/>
  <c r="K371" i="19"/>
  <c r="L371" i="19"/>
  <c r="K372" i="19"/>
  <c r="L372" i="19"/>
  <c r="K373" i="19"/>
  <c r="L373" i="19"/>
  <c r="K374" i="19"/>
  <c r="L374" i="19"/>
  <c r="K375" i="19"/>
  <c r="L375" i="19"/>
  <c r="K376" i="19"/>
  <c r="L376" i="19"/>
  <c r="K377" i="19"/>
  <c r="L377" i="19"/>
  <c r="K378" i="19"/>
  <c r="L378" i="19"/>
  <c r="K379" i="19"/>
  <c r="L379" i="19"/>
  <c r="K380" i="19"/>
  <c r="L380" i="19"/>
  <c r="K381" i="19"/>
  <c r="L381" i="19"/>
  <c r="K382" i="19"/>
  <c r="L382" i="19"/>
  <c r="K383" i="19"/>
  <c r="L383" i="19"/>
  <c r="K384" i="19"/>
  <c r="L384" i="19"/>
  <c r="K385" i="19"/>
  <c r="L385" i="19"/>
  <c r="K386" i="19"/>
  <c r="L386" i="19"/>
  <c r="K387" i="19"/>
  <c r="L387" i="19"/>
  <c r="K388" i="19"/>
  <c r="L388" i="19"/>
  <c r="K389" i="19"/>
  <c r="L389" i="19"/>
  <c r="K390" i="19"/>
  <c r="L390" i="19"/>
  <c r="K391" i="19"/>
  <c r="L391" i="19"/>
  <c r="K392" i="19"/>
  <c r="L392" i="19"/>
  <c r="K393" i="19"/>
  <c r="L393" i="19"/>
  <c r="K394" i="19"/>
  <c r="L394" i="19"/>
  <c r="K395" i="19"/>
  <c r="L395" i="19"/>
  <c r="K396" i="19"/>
  <c r="L396" i="19"/>
  <c r="K397" i="19"/>
  <c r="L397" i="19"/>
  <c r="K398" i="19"/>
  <c r="L398" i="19"/>
  <c r="K399" i="19"/>
  <c r="L399" i="19"/>
  <c r="K400" i="19"/>
  <c r="L400" i="19"/>
  <c r="K401" i="19"/>
  <c r="L401" i="19"/>
  <c r="K402" i="19"/>
  <c r="L402" i="19"/>
  <c r="K403" i="19"/>
  <c r="L403" i="19"/>
  <c r="K404" i="19"/>
  <c r="L404" i="19"/>
  <c r="K405" i="19"/>
  <c r="L405" i="19"/>
  <c r="K406" i="19"/>
  <c r="L406" i="19"/>
  <c r="K407" i="19"/>
  <c r="L407" i="19"/>
  <c r="K408" i="19"/>
  <c r="L408" i="19"/>
  <c r="K409" i="19"/>
  <c r="L409" i="19"/>
  <c r="K410" i="19"/>
  <c r="L410" i="19"/>
  <c r="K411" i="19"/>
  <c r="L411" i="19"/>
  <c r="K412" i="19"/>
  <c r="L412" i="19"/>
  <c r="K413" i="19"/>
  <c r="L413" i="19"/>
  <c r="K414" i="19"/>
  <c r="L414" i="19"/>
  <c r="K415" i="19"/>
  <c r="L415" i="19"/>
  <c r="K416" i="19"/>
  <c r="L416" i="19"/>
  <c r="K417" i="19"/>
  <c r="L417" i="19"/>
  <c r="K418" i="19"/>
  <c r="L418" i="19"/>
  <c r="K419" i="19"/>
  <c r="L419" i="19"/>
  <c r="K420" i="19"/>
  <c r="L420" i="19"/>
  <c r="K421" i="19"/>
  <c r="L421" i="19"/>
  <c r="K422" i="19"/>
  <c r="L422" i="19"/>
  <c r="K423" i="19"/>
  <c r="L423" i="19"/>
  <c r="K424" i="19"/>
  <c r="L424" i="19"/>
  <c r="K425" i="19"/>
  <c r="L425" i="19"/>
  <c r="K426" i="19"/>
  <c r="L426" i="19"/>
  <c r="K427" i="19"/>
  <c r="L427" i="19"/>
  <c r="K428" i="19"/>
  <c r="L428" i="19"/>
  <c r="K429" i="19"/>
  <c r="L429" i="19"/>
  <c r="K430" i="19"/>
  <c r="L430" i="19"/>
  <c r="K431" i="19"/>
  <c r="L431" i="19"/>
  <c r="K432" i="19"/>
  <c r="L432" i="19"/>
  <c r="K433" i="19"/>
  <c r="L433" i="19"/>
  <c r="K434" i="19"/>
  <c r="L434" i="19"/>
  <c r="K435" i="19"/>
  <c r="L435" i="19"/>
  <c r="K436" i="19"/>
  <c r="L436" i="19"/>
  <c r="K437" i="19"/>
  <c r="L437" i="19"/>
  <c r="K438" i="19"/>
  <c r="L438" i="19"/>
  <c r="K439" i="19"/>
  <c r="L439" i="19"/>
  <c r="K440" i="19"/>
  <c r="L440" i="19"/>
  <c r="K441" i="19"/>
  <c r="L441" i="19"/>
  <c r="K442" i="19"/>
  <c r="L442" i="19"/>
  <c r="K443" i="19"/>
  <c r="L443" i="19"/>
  <c r="K444" i="19"/>
  <c r="L444" i="19"/>
  <c r="K445" i="19"/>
  <c r="L445" i="19"/>
  <c r="K446" i="19"/>
  <c r="L446" i="19"/>
  <c r="K447" i="19"/>
  <c r="L447" i="19"/>
  <c r="K448" i="19"/>
  <c r="L448" i="19"/>
  <c r="K449" i="19"/>
  <c r="L449" i="19"/>
  <c r="K450" i="19"/>
  <c r="L450" i="19"/>
  <c r="K451" i="19"/>
  <c r="L451" i="19"/>
  <c r="K452" i="19"/>
  <c r="L452" i="19"/>
  <c r="K453" i="19"/>
  <c r="L453" i="19"/>
  <c r="K454" i="19"/>
  <c r="L454" i="19"/>
  <c r="K455" i="19"/>
  <c r="L455" i="19"/>
  <c r="K456" i="19"/>
  <c r="L456" i="19"/>
  <c r="K457" i="19"/>
  <c r="L457" i="19"/>
  <c r="K458" i="19"/>
  <c r="L458" i="19"/>
  <c r="K459" i="19"/>
  <c r="L459" i="19"/>
  <c r="K460" i="19"/>
  <c r="L460" i="19"/>
  <c r="K461" i="19"/>
  <c r="L461" i="19"/>
  <c r="K462" i="19"/>
  <c r="L462" i="19"/>
  <c r="K463" i="19"/>
  <c r="L463" i="19"/>
  <c r="K464" i="19"/>
  <c r="L464" i="19"/>
  <c r="K465" i="19"/>
  <c r="L465" i="19"/>
  <c r="K466" i="19"/>
  <c r="L466" i="19"/>
  <c r="K467" i="19"/>
  <c r="L467" i="19"/>
  <c r="K468" i="19"/>
  <c r="L468" i="19"/>
  <c r="K469" i="19"/>
  <c r="L469" i="19"/>
  <c r="K470" i="19"/>
  <c r="L470" i="19"/>
  <c r="K471" i="19"/>
  <c r="L471" i="19"/>
  <c r="K472" i="19"/>
  <c r="L472" i="19"/>
  <c r="K473" i="19"/>
  <c r="L473" i="19"/>
  <c r="K474" i="19"/>
  <c r="L474" i="19"/>
  <c r="K475" i="19"/>
  <c r="L475" i="19"/>
  <c r="K476" i="19"/>
  <c r="L476" i="19"/>
  <c r="K477" i="19"/>
  <c r="L477" i="19"/>
  <c r="K478" i="19"/>
  <c r="L478" i="19"/>
  <c r="K479" i="19"/>
  <c r="L479" i="19"/>
  <c r="K480" i="19"/>
  <c r="L480" i="19"/>
  <c r="K481" i="19"/>
  <c r="L481" i="19"/>
  <c r="K482" i="19"/>
  <c r="L482" i="19"/>
  <c r="K483" i="19"/>
  <c r="L483" i="19"/>
  <c r="K484" i="19"/>
  <c r="L484" i="19"/>
  <c r="K485" i="19"/>
  <c r="L485" i="19"/>
  <c r="K486" i="19"/>
  <c r="L486" i="19"/>
  <c r="K487" i="19"/>
  <c r="L487" i="19"/>
  <c r="K488" i="19"/>
  <c r="L488" i="19"/>
  <c r="K489" i="19"/>
  <c r="L489" i="19"/>
  <c r="K490" i="19"/>
  <c r="L490" i="19"/>
  <c r="K491" i="19"/>
  <c r="L491" i="19"/>
  <c r="K492" i="19"/>
  <c r="L492" i="19"/>
  <c r="K493" i="19"/>
  <c r="L493" i="19"/>
  <c r="K494" i="19"/>
  <c r="L494" i="19"/>
  <c r="K495" i="19"/>
  <c r="L495" i="19"/>
  <c r="K496" i="19"/>
  <c r="L496" i="19"/>
  <c r="K497" i="19"/>
  <c r="L497" i="19"/>
  <c r="K498" i="19"/>
  <c r="L498" i="19"/>
  <c r="K499" i="19"/>
  <c r="L499" i="19"/>
  <c r="K500" i="19"/>
  <c r="L500" i="19"/>
  <c r="K501" i="19"/>
  <c r="L501" i="19"/>
  <c r="K502" i="19"/>
  <c r="L502" i="19"/>
  <c r="K503" i="19"/>
  <c r="L503" i="19"/>
  <c r="K504" i="19"/>
  <c r="L504" i="19"/>
  <c r="K505" i="19"/>
  <c r="L505" i="19"/>
  <c r="K506" i="19"/>
  <c r="L506" i="19"/>
  <c r="K507" i="19"/>
  <c r="L507" i="19"/>
  <c r="K508" i="19"/>
  <c r="L508" i="19"/>
  <c r="K509" i="19"/>
  <c r="L509" i="19"/>
  <c r="K510" i="19"/>
  <c r="L510" i="19"/>
  <c r="K511" i="19"/>
  <c r="L511" i="19"/>
  <c r="K512" i="19"/>
  <c r="L512" i="19"/>
  <c r="K513" i="19"/>
  <c r="L513" i="19"/>
  <c r="K514" i="19"/>
  <c r="L514" i="19"/>
  <c r="K515" i="19"/>
  <c r="L515" i="19"/>
  <c r="K516" i="19"/>
  <c r="L516" i="19"/>
  <c r="K517" i="19"/>
  <c r="L517" i="19"/>
  <c r="K518" i="19"/>
  <c r="L518" i="19"/>
  <c r="K519" i="19"/>
  <c r="L519" i="19"/>
  <c r="K520" i="19"/>
  <c r="L520" i="19"/>
  <c r="K521" i="19"/>
  <c r="L521" i="19"/>
  <c r="K522" i="19"/>
  <c r="L522" i="19"/>
  <c r="K523" i="19"/>
  <c r="L523" i="19"/>
  <c r="K524" i="19"/>
  <c r="L524" i="19"/>
  <c r="K525" i="19"/>
  <c r="L525" i="19"/>
  <c r="K526" i="19"/>
  <c r="L526" i="19"/>
  <c r="K527" i="19"/>
  <c r="L527" i="19"/>
  <c r="K528" i="19"/>
  <c r="L528" i="19"/>
  <c r="K529" i="19"/>
  <c r="L529" i="19"/>
  <c r="K530" i="19"/>
  <c r="L530" i="19"/>
  <c r="K531" i="19"/>
  <c r="L531" i="19"/>
  <c r="K532" i="19"/>
  <c r="L532" i="19"/>
  <c r="K533" i="19"/>
  <c r="L533" i="19"/>
  <c r="K534" i="19"/>
  <c r="L534" i="19"/>
  <c r="K535" i="19"/>
  <c r="L535" i="19"/>
  <c r="K536" i="19"/>
  <c r="L536" i="19"/>
  <c r="K537" i="19"/>
  <c r="L537" i="19"/>
  <c r="K538" i="19"/>
  <c r="L538" i="19"/>
  <c r="K539" i="19"/>
  <c r="L539" i="19"/>
  <c r="K540" i="19"/>
  <c r="L540" i="19"/>
  <c r="K541" i="19"/>
  <c r="L541" i="19"/>
  <c r="K542" i="19"/>
  <c r="L542" i="19"/>
  <c r="K543" i="19"/>
  <c r="L543" i="19"/>
  <c r="K544" i="19"/>
  <c r="L544" i="19"/>
  <c r="K545" i="19"/>
  <c r="L545" i="19"/>
  <c r="K546" i="19"/>
  <c r="L546" i="19"/>
  <c r="K547" i="19"/>
  <c r="L547" i="19"/>
  <c r="K548" i="19"/>
  <c r="L548" i="19"/>
  <c r="K549" i="19"/>
  <c r="L549" i="19"/>
  <c r="K550" i="19"/>
  <c r="L550" i="19"/>
  <c r="K551" i="19"/>
  <c r="L551" i="19"/>
  <c r="K552" i="19"/>
  <c r="L552" i="19"/>
  <c r="K553" i="19"/>
  <c r="L553" i="19"/>
  <c r="K554" i="19"/>
  <c r="L554" i="19"/>
  <c r="K555" i="19"/>
  <c r="L555" i="19"/>
  <c r="K556" i="19"/>
  <c r="L556" i="19"/>
  <c r="K557" i="19"/>
  <c r="L557" i="19"/>
  <c r="K558" i="19"/>
  <c r="L558" i="19"/>
  <c r="K559" i="19"/>
  <c r="L559" i="19"/>
  <c r="K560" i="19"/>
  <c r="L560" i="19"/>
  <c r="K561" i="19"/>
  <c r="L561" i="19"/>
  <c r="K562" i="19"/>
  <c r="L562" i="19"/>
  <c r="K563" i="19"/>
  <c r="L563" i="19"/>
  <c r="K564" i="19"/>
  <c r="L564" i="19"/>
  <c r="K565" i="19"/>
  <c r="L565" i="19"/>
  <c r="K566" i="19"/>
  <c r="L566" i="19"/>
  <c r="K567" i="19"/>
  <c r="L567" i="19"/>
  <c r="K568" i="19"/>
  <c r="L568" i="19"/>
  <c r="K569" i="19"/>
  <c r="L569" i="19"/>
  <c r="K570" i="19"/>
  <c r="L570" i="19"/>
  <c r="K571" i="19"/>
  <c r="L571" i="19"/>
  <c r="K572" i="19"/>
  <c r="L572" i="19"/>
  <c r="K573" i="19"/>
  <c r="L573" i="19"/>
  <c r="K574" i="19"/>
  <c r="L574" i="19"/>
  <c r="K575" i="19"/>
  <c r="L575" i="19"/>
  <c r="K576" i="19"/>
  <c r="L576" i="19"/>
  <c r="K577" i="19"/>
  <c r="L577" i="19"/>
  <c r="K578" i="19"/>
  <c r="L578" i="19"/>
  <c r="K579" i="19"/>
  <c r="L579" i="19"/>
  <c r="K580" i="19"/>
  <c r="L580" i="19"/>
  <c r="K581" i="19"/>
  <c r="L581" i="19"/>
  <c r="K582" i="19"/>
  <c r="L582" i="19"/>
  <c r="K583" i="19"/>
  <c r="L583" i="19"/>
  <c r="K584" i="19"/>
  <c r="L584" i="19"/>
  <c r="K585" i="19"/>
  <c r="L585" i="19"/>
  <c r="K586" i="19"/>
  <c r="L586" i="19"/>
  <c r="K587" i="19"/>
  <c r="L587" i="19"/>
  <c r="K588" i="19"/>
  <c r="L588" i="19"/>
  <c r="K589" i="19"/>
  <c r="L589" i="19"/>
  <c r="K590" i="19"/>
  <c r="L590" i="19"/>
  <c r="K591" i="19"/>
  <c r="L591" i="19"/>
  <c r="K592" i="19"/>
  <c r="L592" i="19"/>
  <c r="K593" i="19"/>
  <c r="L593" i="19"/>
  <c r="K594" i="19"/>
  <c r="L594" i="19"/>
  <c r="K595" i="19"/>
  <c r="L595" i="19"/>
  <c r="K596" i="19"/>
  <c r="L596" i="19"/>
  <c r="K597" i="19"/>
  <c r="L597" i="19"/>
  <c r="K598" i="19"/>
  <c r="L598" i="19"/>
  <c r="K599" i="19"/>
  <c r="L599" i="19"/>
  <c r="K600" i="19"/>
  <c r="L600" i="19"/>
  <c r="K601" i="19"/>
  <c r="L601" i="19"/>
  <c r="K602" i="19"/>
  <c r="L602" i="19"/>
  <c r="K603" i="19"/>
  <c r="L603" i="19"/>
  <c r="K604" i="19"/>
  <c r="L604" i="19"/>
  <c r="K605" i="19"/>
  <c r="L605" i="19"/>
  <c r="K606" i="19"/>
  <c r="L606" i="19"/>
  <c r="K607" i="19"/>
  <c r="L607" i="19"/>
  <c r="K608" i="19"/>
  <c r="L608" i="19"/>
  <c r="K609" i="19"/>
  <c r="L609" i="19"/>
  <c r="K610" i="19"/>
  <c r="L610" i="19"/>
  <c r="K611" i="19"/>
  <c r="L611" i="19"/>
  <c r="K612" i="19"/>
  <c r="L612" i="19"/>
  <c r="K613" i="19"/>
  <c r="L613" i="19"/>
  <c r="K614" i="19"/>
  <c r="L614" i="19"/>
  <c r="K615" i="19"/>
  <c r="L615" i="19"/>
  <c r="K616" i="19"/>
  <c r="L616" i="19"/>
  <c r="K617" i="19"/>
  <c r="L617" i="19"/>
  <c r="K618" i="19"/>
  <c r="L618" i="19"/>
  <c r="K619" i="19"/>
  <c r="L619" i="19"/>
  <c r="K620" i="19"/>
  <c r="L620" i="19"/>
  <c r="K621" i="19"/>
  <c r="L621" i="19"/>
  <c r="K622" i="19"/>
  <c r="L622" i="19"/>
  <c r="K623" i="19"/>
  <c r="L623" i="19"/>
  <c r="K624" i="19"/>
  <c r="L624" i="19"/>
  <c r="K625" i="19"/>
  <c r="L625" i="19"/>
  <c r="K626" i="19"/>
  <c r="L626" i="19"/>
  <c r="K627" i="19"/>
  <c r="L627" i="19"/>
  <c r="K628" i="19"/>
  <c r="L628" i="19"/>
  <c r="K629" i="19"/>
  <c r="L629" i="19"/>
  <c r="K630" i="19"/>
  <c r="L630" i="19"/>
  <c r="K631" i="19"/>
  <c r="L631" i="19"/>
  <c r="K632" i="19"/>
  <c r="L632" i="19"/>
  <c r="K633" i="19"/>
  <c r="L633" i="19"/>
  <c r="K634" i="19"/>
  <c r="L634" i="19"/>
  <c r="K635" i="19"/>
  <c r="L635" i="19"/>
  <c r="K636" i="19"/>
  <c r="L636" i="19"/>
  <c r="K637" i="19"/>
  <c r="L637" i="19"/>
  <c r="K638" i="19"/>
  <c r="L638" i="19"/>
  <c r="K639" i="19"/>
  <c r="L639" i="19"/>
  <c r="K640" i="19"/>
  <c r="L640" i="19"/>
  <c r="K641" i="19"/>
  <c r="L641" i="19"/>
  <c r="K642" i="19"/>
  <c r="L642" i="19"/>
  <c r="K643" i="19"/>
  <c r="L643" i="19"/>
  <c r="K644" i="19"/>
  <c r="L644" i="19"/>
  <c r="K645" i="19"/>
  <c r="L645" i="19"/>
  <c r="K646" i="19"/>
  <c r="L646" i="19"/>
  <c r="K647" i="19"/>
  <c r="L647" i="19"/>
  <c r="K648" i="19"/>
  <c r="L648" i="19"/>
  <c r="K649" i="19"/>
  <c r="L649" i="19"/>
  <c r="K650" i="19"/>
  <c r="L650" i="19"/>
  <c r="K651" i="19"/>
  <c r="L651" i="19"/>
  <c r="K652" i="19"/>
  <c r="L652" i="19"/>
  <c r="K653" i="19"/>
  <c r="L653" i="19"/>
  <c r="K654" i="19"/>
  <c r="L654" i="19"/>
  <c r="K655" i="19"/>
  <c r="L655" i="19"/>
  <c r="K656" i="19"/>
  <c r="L656" i="19"/>
  <c r="K657" i="19"/>
  <c r="L657" i="19"/>
  <c r="K658" i="19"/>
  <c r="L658" i="19"/>
  <c r="K659" i="19"/>
  <c r="L659" i="19"/>
  <c r="K660" i="19"/>
  <c r="L660" i="19"/>
  <c r="K661" i="19"/>
  <c r="L661" i="19"/>
  <c r="K662" i="19"/>
  <c r="L662" i="19"/>
  <c r="K663" i="19"/>
  <c r="L663" i="19"/>
  <c r="K664" i="19"/>
  <c r="L664" i="19"/>
  <c r="K665" i="19"/>
  <c r="L665" i="19"/>
  <c r="K666" i="19"/>
  <c r="L666" i="19"/>
  <c r="K667" i="19"/>
  <c r="L667" i="19"/>
  <c r="K668" i="19"/>
  <c r="L668" i="19"/>
  <c r="K669" i="19"/>
  <c r="L669" i="19"/>
  <c r="K670" i="19"/>
  <c r="L670" i="19"/>
  <c r="K671" i="19"/>
  <c r="L671" i="19"/>
  <c r="K672" i="19"/>
  <c r="L672" i="19"/>
  <c r="K673" i="19"/>
  <c r="L673" i="19"/>
  <c r="K674" i="19"/>
  <c r="L674" i="19"/>
  <c r="K675" i="19"/>
  <c r="L675" i="19"/>
  <c r="K676" i="19"/>
  <c r="L676" i="19"/>
  <c r="K677" i="19"/>
  <c r="L677" i="19"/>
  <c r="K678" i="19"/>
  <c r="L678" i="19"/>
  <c r="K679" i="19"/>
  <c r="L679" i="19"/>
  <c r="K680" i="19"/>
  <c r="L680" i="19"/>
  <c r="K681" i="19"/>
  <c r="L681" i="19"/>
  <c r="K682" i="19"/>
  <c r="L682" i="19"/>
  <c r="K683" i="19"/>
  <c r="L683" i="19"/>
  <c r="K684" i="19"/>
  <c r="L684" i="19"/>
  <c r="K685" i="19"/>
  <c r="L685" i="19"/>
  <c r="K686" i="19"/>
  <c r="L686" i="19"/>
  <c r="K687" i="19"/>
  <c r="L687" i="19"/>
  <c r="K688" i="19"/>
  <c r="L688" i="19"/>
  <c r="K689" i="19"/>
  <c r="L689" i="19"/>
  <c r="K690" i="19"/>
  <c r="L690" i="19"/>
  <c r="K691" i="19"/>
  <c r="L691" i="19"/>
  <c r="K692" i="19"/>
  <c r="L692" i="19"/>
  <c r="K693" i="19"/>
  <c r="L693" i="19"/>
  <c r="K694" i="19"/>
  <c r="L694" i="19"/>
  <c r="K695" i="19"/>
  <c r="L695" i="19"/>
  <c r="K696" i="19"/>
  <c r="L696" i="19"/>
  <c r="K697" i="19"/>
  <c r="L697" i="19"/>
  <c r="K698" i="19"/>
  <c r="L698" i="19"/>
  <c r="K699" i="19"/>
  <c r="L699" i="19"/>
  <c r="K700" i="19"/>
  <c r="L700" i="19"/>
  <c r="K701" i="19"/>
  <c r="L701" i="19"/>
  <c r="K702" i="19"/>
  <c r="L702" i="19"/>
  <c r="K703" i="19"/>
  <c r="L703" i="19"/>
  <c r="K704" i="19"/>
  <c r="L704" i="19"/>
  <c r="K705" i="19"/>
  <c r="L705" i="19"/>
  <c r="K706" i="19"/>
  <c r="L706" i="19"/>
  <c r="K707" i="19"/>
  <c r="L707" i="19"/>
  <c r="K708" i="19"/>
  <c r="L708" i="19"/>
  <c r="K709" i="19"/>
  <c r="L709" i="19"/>
  <c r="K710" i="19"/>
  <c r="L710" i="19"/>
  <c r="K711" i="19"/>
  <c r="L711" i="19"/>
  <c r="K712" i="19"/>
  <c r="L712" i="19"/>
  <c r="K713" i="19"/>
  <c r="L713" i="19"/>
  <c r="K714" i="19"/>
  <c r="L714" i="19"/>
  <c r="K715" i="19"/>
  <c r="L715" i="19"/>
  <c r="K716" i="19"/>
  <c r="L716" i="19"/>
  <c r="K717" i="19"/>
  <c r="L717" i="19"/>
  <c r="K718" i="19"/>
  <c r="L718" i="19"/>
  <c r="K719" i="19"/>
  <c r="L719" i="19"/>
  <c r="K720" i="19"/>
  <c r="L720" i="19"/>
  <c r="K721" i="19"/>
  <c r="L721" i="19"/>
  <c r="K722" i="19"/>
  <c r="L722" i="19"/>
  <c r="K723" i="19"/>
  <c r="L723" i="19"/>
  <c r="K724" i="19"/>
  <c r="L724" i="19"/>
  <c r="K725" i="19"/>
  <c r="L725" i="19"/>
  <c r="K726" i="19"/>
  <c r="L726" i="19"/>
  <c r="K727" i="19"/>
  <c r="L727" i="19"/>
  <c r="K728" i="19"/>
  <c r="L728" i="19"/>
  <c r="K729" i="19"/>
  <c r="L729" i="19"/>
  <c r="K730" i="19"/>
  <c r="L730" i="19"/>
  <c r="K731" i="19"/>
  <c r="L731" i="19"/>
  <c r="K732" i="19"/>
  <c r="L732" i="19"/>
  <c r="K733" i="19"/>
  <c r="L733" i="19"/>
  <c r="K734" i="19"/>
  <c r="L734" i="19"/>
  <c r="K735" i="19"/>
  <c r="L735" i="19"/>
  <c r="K736" i="19"/>
  <c r="L736" i="19"/>
  <c r="K737" i="19"/>
  <c r="L737" i="19"/>
  <c r="K738" i="19"/>
  <c r="L738" i="19"/>
  <c r="K739" i="19"/>
  <c r="L739" i="19"/>
  <c r="K740" i="19"/>
  <c r="L740" i="19"/>
  <c r="K741" i="19"/>
  <c r="L741" i="19"/>
  <c r="K742" i="19"/>
  <c r="L742" i="19"/>
  <c r="K743" i="19"/>
  <c r="L743" i="19"/>
  <c r="K744" i="19"/>
  <c r="L744" i="19"/>
  <c r="K745" i="19"/>
  <c r="L745" i="19"/>
  <c r="K746" i="19"/>
  <c r="L746" i="19"/>
  <c r="K747" i="19"/>
  <c r="L747" i="19"/>
  <c r="K748" i="19"/>
  <c r="L748" i="19"/>
  <c r="K749" i="19"/>
  <c r="L749" i="19"/>
  <c r="K750" i="19"/>
  <c r="L750" i="19"/>
  <c r="K751" i="19"/>
  <c r="L751" i="19"/>
  <c r="K752" i="19"/>
  <c r="L752" i="19"/>
  <c r="K753" i="19"/>
  <c r="L753" i="19"/>
  <c r="K754" i="19"/>
  <c r="L754" i="19"/>
  <c r="K755" i="19"/>
  <c r="L755" i="19"/>
  <c r="K756" i="19"/>
  <c r="L756" i="19"/>
  <c r="K757" i="19"/>
  <c r="L757" i="19"/>
  <c r="K758" i="19"/>
  <c r="L758" i="19"/>
  <c r="K759" i="19"/>
  <c r="L759" i="19"/>
  <c r="K760" i="19"/>
  <c r="L760" i="19"/>
  <c r="K761" i="19"/>
  <c r="L761" i="19"/>
  <c r="K762" i="19"/>
  <c r="L762" i="19"/>
  <c r="K763" i="19"/>
  <c r="L763" i="19"/>
  <c r="K764" i="19"/>
  <c r="L764" i="19"/>
  <c r="K765" i="19"/>
  <c r="L765" i="19"/>
  <c r="K766" i="19"/>
  <c r="L766" i="19"/>
  <c r="K767" i="19"/>
  <c r="L767" i="19"/>
  <c r="K768" i="19"/>
  <c r="L768" i="19"/>
  <c r="K769" i="19"/>
  <c r="L769" i="19"/>
  <c r="K770" i="19"/>
  <c r="L770" i="19"/>
  <c r="K771" i="19"/>
  <c r="L771" i="19"/>
  <c r="K772" i="19"/>
  <c r="L772" i="19"/>
  <c r="K773" i="19"/>
  <c r="L773" i="19"/>
  <c r="K774" i="19"/>
  <c r="L774" i="19"/>
  <c r="K775" i="19"/>
  <c r="L775" i="19"/>
  <c r="K776" i="19"/>
  <c r="L776" i="19"/>
  <c r="K777" i="19"/>
  <c r="L777" i="19"/>
  <c r="K778" i="19"/>
  <c r="L778" i="19"/>
  <c r="K779" i="19"/>
  <c r="L779" i="19"/>
  <c r="K780" i="19"/>
  <c r="L780" i="19"/>
  <c r="K781" i="19"/>
  <c r="L781" i="19"/>
  <c r="K782" i="19"/>
  <c r="L782" i="19"/>
  <c r="K783" i="19"/>
  <c r="L783" i="19"/>
  <c r="K784" i="19"/>
  <c r="L784" i="19"/>
  <c r="K785" i="19"/>
  <c r="L785" i="19"/>
  <c r="K786" i="19"/>
  <c r="L786" i="19"/>
  <c r="K787" i="19"/>
  <c r="L787" i="19"/>
  <c r="K788" i="19"/>
  <c r="L788" i="19"/>
  <c r="K789" i="19"/>
  <c r="L789" i="19"/>
  <c r="K790" i="19"/>
  <c r="L790" i="19"/>
  <c r="K791" i="19"/>
  <c r="L791" i="19"/>
  <c r="K792" i="19"/>
  <c r="L792" i="19"/>
  <c r="K793" i="19"/>
  <c r="L793" i="19"/>
  <c r="K794" i="19"/>
  <c r="L794" i="19"/>
  <c r="K795" i="19"/>
  <c r="L795" i="19"/>
  <c r="K796" i="19"/>
  <c r="L796" i="19"/>
  <c r="K797" i="19"/>
  <c r="L797" i="19"/>
  <c r="K798" i="19"/>
  <c r="L798" i="19"/>
  <c r="K799" i="19"/>
  <c r="L799" i="19"/>
  <c r="K800" i="19"/>
  <c r="L800" i="19"/>
  <c r="K801" i="19"/>
  <c r="L801" i="19"/>
  <c r="K802" i="19"/>
  <c r="L802" i="19"/>
  <c r="K803" i="19"/>
  <c r="L803" i="19"/>
  <c r="K804" i="19"/>
  <c r="L804" i="19"/>
  <c r="K805" i="19"/>
  <c r="L805" i="19"/>
  <c r="K806" i="19"/>
  <c r="L806" i="19"/>
  <c r="K807" i="19"/>
  <c r="L807" i="19"/>
  <c r="K808" i="19"/>
  <c r="L808" i="19"/>
  <c r="K809" i="19"/>
  <c r="L809" i="19"/>
  <c r="K810" i="19"/>
  <c r="L810" i="19"/>
  <c r="K811" i="19"/>
  <c r="L811" i="19"/>
  <c r="K812" i="19"/>
  <c r="L812" i="19"/>
  <c r="K813" i="19"/>
  <c r="L813" i="19"/>
  <c r="K814" i="19"/>
  <c r="L814" i="19"/>
  <c r="K815" i="19"/>
  <c r="L815" i="19"/>
  <c r="K816" i="19"/>
  <c r="L816" i="19"/>
  <c r="K817" i="19"/>
  <c r="L817" i="19"/>
  <c r="K818" i="19"/>
  <c r="L818" i="19"/>
  <c r="K819" i="19"/>
  <c r="L819" i="19"/>
  <c r="K820" i="19"/>
  <c r="L820" i="19"/>
  <c r="K821" i="19"/>
  <c r="L821" i="19"/>
  <c r="K822" i="19"/>
  <c r="L822" i="19"/>
  <c r="K823" i="19"/>
  <c r="L823" i="19"/>
  <c r="K824" i="19"/>
  <c r="L824" i="19"/>
  <c r="K825" i="19"/>
  <c r="L825" i="19"/>
  <c r="K826" i="19"/>
  <c r="L826" i="19"/>
  <c r="K827" i="19"/>
  <c r="L827" i="19"/>
  <c r="K828" i="19"/>
  <c r="L828" i="19"/>
  <c r="K829" i="19"/>
  <c r="L829" i="19"/>
  <c r="K830" i="19"/>
  <c r="L830" i="19"/>
  <c r="K831" i="19"/>
  <c r="L831" i="19"/>
  <c r="K832" i="19"/>
  <c r="L832" i="19"/>
  <c r="K833" i="19"/>
  <c r="L833" i="19"/>
  <c r="K834" i="19"/>
  <c r="L834" i="19"/>
  <c r="K835" i="19"/>
  <c r="L835" i="19"/>
  <c r="K836" i="19"/>
  <c r="L836" i="19"/>
  <c r="K837" i="19"/>
  <c r="L837" i="19"/>
  <c r="K838" i="19"/>
  <c r="L838" i="19"/>
  <c r="K839" i="19"/>
  <c r="L839" i="19"/>
  <c r="K840" i="19"/>
  <c r="L840" i="19"/>
  <c r="K841" i="19"/>
  <c r="L841" i="19"/>
  <c r="K842" i="19"/>
  <c r="L842" i="19"/>
  <c r="K843" i="19"/>
  <c r="L843" i="19"/>
  <c r="K844" i="19"/>
  <c r="L844" i="19"/>
  <c r="K845" i="19"/>
  <c r="L845" i="19"/>
  <c r="K846" i="19"/>
  <c r="L846" i="19"/>
  <c r="K847" i="19"/>
  <c r="L847" i="19"/>
  <c r="K848" i="19"/>
  <c r="L848" i="19"/>
  <c r="K849" i="19"/>
  <c r="L849" i="19"/>
  <c r="K850" i="19"/>
  <c r="L850" i="19"/>
  <c r="K851" i="19"/>
  <c r="L851" i="19"/>
  <c r="K852" i="19"/>
  <c r="L852" i="19"/>
  <c r="K853" i="19"/>
  <c r="L853" i="19"/>
  <c r="K854" i="19"/>
  <c r="L854" i="19"/>
  <c r="K855" i="19"/>
  <c r="L855" i="19"/>
  <c r="K856" i="19"/>
  <c r="L856" i="19"/>
  <c r="K857" i="19"/>
  <c r="L857" i="19"/>
  <c r="K858" i="19"/>
  <c r="L858" i="19"/>
  <c r="K859" i="19"/>
  <c r="L859" i="19"/>
  <c r="K860" i="19"/>
  <c r="L860" i="19"/>
  <c r="K861" i="19"/>
  <c r="L861" i="19"/>
  <c r="K862" i="19"/>
  <c r="L862" i="19"/>
  <c r="K863" i="19"/>
  <c r="L863" i="19"/>
  <c r="K864" i="19"/>
  <c r="L864" i="19"/>
  <c r="K865" i="19"/>
  <c r="L865" i="19"/>
  <c r="K866" i="19"/>
  <c r="L866" i="19"/>
  <c r="K867" i="19"/>
  <c r="L867" i="19"/>
  <c r="K868" i="19"/>
  <c r="L868" i="19"/>
  <c r="K869" i="19"/>
  <c r="L869" i="19"/>
  <c r="K870" i="19"/>
  <c r="L870" i="19"/>
  <c r="K871" i="19"/>
  <c r="L871" i="19"/>
  <c r="K872" i="19"/>
  <c r="L872" i="19"/>
  <c r="K873" i="19"/>
  <c r="L873" i="19"/>
  <c r="K874" i="19"/>
  <c r="L874" i="19"/>
  <c r="K875" i="19"/>
  <c r="L875" i="19"/>
  <c r="K876" i="19"/>
  <c r="L876" i="19"/>
  <c r="K877" i="19"/>
  <c r="L877" i="19"/>
  <c r="K878" i="19"/>
  <c r="L878" i="19"/>
  <c r="K879" i="19"/>
  <c r="L879" i="19"/>
  <c r="K880" i="19"/>
  <c r="L880" i="19"/>
  <c r="K881" i="19"/>
  <c r="L881" i="19"/>
  <c r="K882" i="19"/>
  <c r="L882" i="19"/>
  <c r="K883" i="19"/>
  <c r="L883" i="19"/>
  <c r="K884" i="19"/>
  <c r="L884" i="19"/>
  <c r="K885" i="19"/>
  <c r="L885" i="19"/>
  <c r="K886" i="19"/>
  <c r="L886" i="19"/>
  <c r="K887" i="19"/>
  <c r="L887" i="19"/>
  <c r="K888" i="19"/>
  <c r="L888" i="19"/>
  <c r="K889" i="19"/>
  <c r="L889" i="19"/>
  <c r="K890" i="19"/>
  <c r="L890" i="19"/>
  <c r="K891" i="19"/>
  <c r="L891" i="19"/>
  <c r="K892" i="19"/>
  <c r="L892" i="19"/>
  <c r="K893" i="19"/>
  <c r="L893" i="19"/>
  <c r="K894" i="19"/>
  <c r="L894" i="19"/>
  <c r="K895" i="19"/>
  <c r="L895" i="19"/>
  <c r="K896" i="19"/>
  <c r="L896" i="19"/>
  <c r="K897" i="19"/>
  <c r="L897" i="19"/>
  <c r="K898" i="19"/>
  <c r="L898" i="19"/>
  <c r="K899" i="19"/>
  <c r="L899" i="19"/>
  <c r="K900" i="19"/>
  <c r="L900" i="19"/>
  <c r="K901" i="19"/>
  <c r="L901" i="19"/>
  <c r="K902" i="19"/>
  <c r="L902" i="19"/>
  <c r="K903" i="19"/>
  <c r="L903" i="19"/>
  <c r="K904" i="19"/>
  <c r="L904" i="19"/>
  <c r="K905" i="19"/>
  <c r="L905" i="19"/>
  <c r="K906" i="19"/>
  <c r="L906" i="19"/>
  <c r="K907" i="19"/>
  <c r="L907" i="19"/>
  <c r="K908" i="19"/>
  <c r="L908" i="19"/>
  <c r="K909" i="19"/>
  <c r="L909" i="19"/>
  <c r="K910" i="19"/>
  <c r="L910" i="19"/>
  <c r="K911" i="19"/>
  <c r="L911" i="19"/>
  <c r="K912" i="19"/>
  <c r="L912" i="19"/>
  <c r="K913" i="19"/>
  <c r="L913" i="19"/>
  <c r="K914" i="19"/>
  <c r="L914" i="19"/>
  <c r="K915" i="19"/>
  <c r="L915" i="19"/>
  <c r="K916" i="19"/>
  <c r="L916" i="19"/>
  <c r="K917" i="19"/>
  <c r="L917" i="19"/>
  <c r="K918" i="19"/>
  <c r="L918" i="19"/>
  <c r="K919" i="19"/>
  <c r="L919" i="19"/>
  <c r="K920" i="19"/>
  <c r="L920" i="19"/>
  <c r="K921" i="19"/>
  <c r="L921" i="19"/>
  <c r="K922" i="19"/>
  <c r="L922" i="19"/>
  <c r="K923" i="19"/>
  <c r="L923" i="19"/>
  <c r="K924" i="19"/>
  <c r="L924" i="19"/>
  <c r="K925" i="19"/>
  <c r="L925" i="19"/>
  <c r="K926" i="19"/>
  <c r="L926" i="19"/>
  <c r="K927" i="19"/>
  <c r="L927" i="19"/>
  <c r="K928" i="19"/>
  <c r="L928" i="19"/>
  <c r="K929" i="19"/>
  <c r="L929" i="19"/>
  <c r="K930" i="19"/>
  <c r="L930" i="19"/>
  <c r="K931" i="19"/>
  <c r="L931" i="19"/>
  <c r="K932" i="19"/>
  <c r="L932" i="19"/>
  <c r="K933" i="19"/>
  <c r="L933" i="19"/>
  <c r="K934" i="19"/>
  <c r="L934" i="19"/>
  <c r="K935" i="19"/>
  <c r="L935" i="19"/>
  <c r="K936" i="19"/>
  <c r="L936" i="19"/>
  <c r="K937" i="19"/>
  <c r="L937" i="19"/>
  <c r="K938" i="19"/>
  <c r="L938" i="19"/>
  <c r="K939" i="19"/>
  <c r="L939" i="19"/>
  <c r="K940" i="19"/>
  <c r="L940" i="19"/>
  <c r="K941" i="19"/>
  <c r="L941" i="19"/>
  <c r="K942" i="19"/>
  <c r="L942" i="19"/>
  <c r="K943" i="19"/>
  <c r="L943" i="19"/>
  <c r="K944" i="19"/>
  <c r="L944" i="19"/>
  <c r="K945" i="19"/>
  <c r="L945" i="19"/>
  <c r="K946" i="19"/>
  <c r="L946" i="19"/>
  <c r="K947" i="19"/>
  <c r="L947" i="19"/>
  <c r="K948" i="19"/>
  <c r="L948" i="19"/>
  <c r="K949" i="19"/>
  <c r="L949" i="19"/>
  <c r="K950" i="19"/>
  <c r="L950" i="19"/>
  <c r="K951" i="19"/>
  <c r="L951" i="19"/>
  <c r="K952" i="19"/>
  <c r="L952" i="19"/>
  <c r="K953" i="19"/>
  <c r="L953" i="19"/>
  <c r="K954" i="19"/>
  <c r="L954" i="19"/>
  <c r="K955" i="19"/>
  <c r="L955" i="19"/>
  <c r="K956" i="19"/>
  <c r="L956" i="19"/>
  <c r="K957" i="19"/>
  <c r="L957" i="19"/>
  <c r="K958" i="19"/>
  <c r="L958" i="19"/>
  <c r="K959" i="19"/>
  <c r="L959" i="19"/>
  <c r="K960" i="19"/>
  <c r="L960" i="19"/>
  <c r="K961" i="19"/>
  <c r="L961" i="19"/>
  <c r="K962" i="19"/>
  <c r="L962" i="19"/>
  <c r="K963" i="19"/>
  <c r="L963" i="19"/>
  <c r="K964" i="19"/>
  <c r="L964" i="19"/>
  <c r="K965" i="19"/>
  <c r="L965" i="19"/>
  <c r="K966" i="19"/>
  <c r="L966" i="19"/>
  <c r="K967" i="19"/>
  <c r="L967" i="19"/>
  <c r="K968" i="19"/>
  <c r="L968" i="19"/>
  <c r="K969" i="19"/>
  <c r="L969" i="19"/>
  <c r="K970" i="19"/>
  <c r="L970" i="19"/>
  <c r="K971" i="19"/>
  <c r="L971" i="19"/>
  <c r="K972" i="19"/>
  <c r="L972" i="19"/>
  <c r="K973" i="19"/>
  <c r="L973" i="19"/>
  <c r="K974" i="19"/>
  <c r="L974" i="19"/>
  <c r="K975" i="19"/>
  <c r="L975" i="19"/>
  <c r="K976" i="19"/>
  <c r="L976" i="19"/>
  <c r="K977" i="19"/>
  <c r="L977" i="19"/>
  <c r="K978" i="19"/>
  <c r="L978" i="19"/>
  <c r="K979" i="19"/>
  <c r="L979" i="19"/>
  <c r="K980" i="19"/>
  <c r="L980" i="19"/>
  <c r="K981" i="19"/>
  <c r="L981" i="19"/>
  <c r="K982" i="19"/>
  <c r="L982" i="19"/>
  <c r="K983" i="19"/>
  <c r="L983" i="19"/>
  <c r="K984" i="19"/>
  <c r="L984" i="19"/>
  <c r="K985" i="19"/>
  <c r="L985" i="19"/>
  <c r="K986" i="19"/>
  <c r="L986" i="19"/>
  <c r="K987" i="19"/>
  <c r="L987" i="19"/>
  <c r="K988" i="19"/>
  <c r="L988" i="19"/>
  <c r="K989" i="19"/>
  <c r="L989" i="19"/>
  <c r="K990" i="19"/>
  <c r="L990" i="19"/>
  <c r="K991" i="19"/>
  <c r="L991" i="19"/>
  <c r="K992" i="19"/>
  <c r="L992" i="19"/>
  <c r="K993" i="19"/>
  <c r="L993" i="19"/>
  <c r="K994" i="19"/>
  <c r="L994" i="19"/>
  <c r="K995" i="19"/>
  <c r="L995" i="19"/>
  <c r="L6" i="19"/>
  <c r="K6" i="19"/>
  <c r="D1042" i="17"/>
  <c r="D1042" i="28"/>
  <c r="B1043" i="28"/>
  <c r="B1042" i="28"/>
  <c r="B1041" i="28"/>
  <c r="J7" i="28"/>
  <c r="K7" i="28"/>
  <c r="J8" i="28"/>
  <c r="K8" i="28"/>
  <c r="J9" i="28"/>
  <c r="K9" i="28"/>
  <c r="J10" i="28"/>
  <c r="K10" i="28"/>
  <c r="J11" i="28"/>
  <c r="K11" i="28"/>
  <c r="J12" i="28"/>
  <c r="K12" i="28"/>
  <c r="J13" i="28"/>
  <c r="K13" i="28"/>
  <c r="J14" i="28"/>
  <c r="K14" i="28"/>
  <c r="J15" i="28"/>
  <c r="K15" i="28"/>
  <c r="J16" i="28"/>
  <c r="K16" i="28"/>
  <c r="J17" i="28"/>
  <c r="K17" i="28"/>
  <c r="J18" i="28"/>
  <c r="K18" i="28"/>
  <c r="J19" i="28"/>
  <c r="K19" i="28"/>
  <c r="J20" i="28"/>
  <c r="K20" i="28"/>
  <c r="J21" i="28"/>
  <c r="K21" i="28"/>
  <c r="J22" i="28"/>
  <c r="K22" i="28"/>
  <c r="J23" i="28"/>
  <c r="K23" i="28"/>
  <c r="J24" i="28"/>
  <c r="K24" i="28"/>
  <c r="J25" i="28"/>
  <c r="K25" i="28"/>
  <c r="J26" i="28"/>
  <c r="K26" i="28"/>
  <c r="J27" i="28"/>
  <c r="K27" i="28"/>
  <c r="J28" i="28"/>
  <c r="K28" i="28"/>
  <c r="J29" i="28"/>
  <c r="K29" i="28"/>
  <c r="J30" i="28"/>
  <c r="K30" i="28"/>
  <c r="J31" i="28"/>
  <c r="K31" i="28"/>
  <c r="J32" i="28"/>
  <c r="K32" i="28"/>
  <c r="J33" i="28"/>
  <c r="K33" i="28"/>
  <c r="J34" i="28"/>
  <c r="K34" i="28"/>
  <c r="J35" i="28"/>
  <c r="K35" i="28"/>
  <c r="J36" i="28"/>
  <c r="K36" i="28"/>
  <c r="J37" i="28"/>
  <c r="K37" i="28"/>
  <c r="J38" i="28"/>
  <c r="K38" i="28"/>
  <c r="J39" i="28"/>
  <c r="K39" i="28"/>
  <c r="J40" i="28"/>
  <c r="K40" i="28"/>
  <c r="J41" i="28"/>
  <c r="K41" i="28"/>
  <c r="J42" i="28"/>
  <c r="K42" i="28"/>
  <c r="J43" i="28"/>
  <c r="K43" i="28"/>
  <c r="J44" i="28"/>
  <c r="K44" i="28"/>
  <c r="J45" i="28"/>
  <c r="K45" i="28"/>
  <c r="J46" i="28"/>
  <c r="K46" i="28"/>
  <c r="J47" i="28"/>
  <c r="K47" i="28"/>
  <c r="J48" i="28"/>
  <c r="K48" i="28"/>
  <c r="J49" i="28"/>
  <c r="K49" i="28"/>
  <c r="J50" i="28"/>
  <c r="K50" i="28"/>
  <c r="J51" i="28"/>
  <c r="K51" i="28"/>
  <c r="J52" i="28"/>
  <c r="K52" i="28"/>
  <c r="J53" i="28"/>
  <c r="K53" i="28"/>
  <c r="J54" i="28"/>
  <c r="K54" i="28"/>
  <c r="J55" i="28"/>
  <c r="K55" i="28"/>
  <c r="J56" i="28"/>
  <c r="K56" i="28"/>
  <c r="J57" i="28"/>
  <c r="K57" i="28"/>
  <c r="J58" i="28"/>
  <c r="K58" i="28"/>
  <c r="J59" i="28"/>
  <c r="K59" i="28"/>
  <c r="J60" i="28"/>
  <c r="K60" i="28"/>
  <c r="J61" i="28"/>
  <c r="K61" i="28"/>
  <c r="J62" i="28"/>
  <c r="K62" i="28"/>
  <c r="J63" i="28"/>
  <c r="K63" i="28"/>
  <c r="J64" i="28"/>
  <c r="K64" i="28"/>
  <c r="J65" i="28"/>
  <c r="K65" i="28"/>
  <c r="J66" i="28"/>
  <c r="K66" i="28"/>
  <c r="J67" i="28"/>
  <c r="K67" i="28"/>
  <c r="J68" i="28"/>
  <c r="K68" i="28"/>
  <c r="J69" i="28"/>
  <c r="K69" i="28"/>
  <c r="J70" i="28"/>
  <c r="K70" i="28"/>
  <c r="J71" i="28"/>
  <c r="K71" i="28"/>
  <c r="J72" i="28"/>
  <c r="K72" i="28"/>
  <c r="J73" i="28"/>
  <c r="K73" i="28"/>
  <c r="J74" i="28"/>
  <c r="K74" i="28"/>
  <c r="J75" i="28"/>
  <c r="K75" i="28"/>
  <c r="J76" i="28"/>
  <c r="K76" i="28"/>
  <c r="J77" i="28"/>
  <c r="K77" i="28"/>
  <c r="J78" i="28"/>
  <c r="K78" i="28"/>
  <c r="J79" i="28"/>
  <c r="K79" i="28"/>
  <c r="J80" i="28"/>
  <c r="K80" i="28"/>
  <c r="J81" i="28"/>
  <c r="K81" i="28"/>
  <c r="J82" i="28"/>
  <c r="K82" i="28"/>
  <c r="J83" i="28"/>
  <c r="K83" i="28"/>
  <c r="J84" i="28"/>
  <c r="K84" i="28"/>
  <c r="J85" i="28"/>
  <c r="K85" i="28"/>
  <c r="J86" i="28"/>
  <c r="K86" i="28"/>
  <c r="J87" i="28"/>
  <c r="K87" i="28"/>
  <c r="J88" i="28"/>
  <c r="K88" i="28"/>
  <c r="J89" i="28"/>
  <c r="K89" i="28"/>
  <c r="J90" i="28"/>
  <c r="K90" i="28"/>
  <c r="J91" i="28"/>
  <c r="K91" i="28"/>
  <c r="J92" i="28"/>
  <c r="K92" i="28"/>
  <c r="J93" i="28"/>
  <c r="K93" i="28"/>
  <c r="J94" i="28"/>
  <c r="K94" i="28"/>
  <c r="J95" i="28"/>
  <c r="K95" i="28"/>
  <c r="J96" i="28"/>
  <c r="K96" i="28"/>
  <c r="J97" i="28"/>
  <c r="K97" i="28"/>
  <c r="J98" i="28"/>
  <c r="K98" i="28"/>
  <c r="J99" i="28"/>
  <c r="K99" i="28"/>
  <c r="J100" i="28"/>
  <c r="K100" i="28"/>
  <c r="J101" i="28"/>
  <c r="K101" i="28"/>
  <c r="J102" i="28"/>
  <c r="K102" i="28"/>
  <c r="J103" i="28"/>
  <c r="K103" i="28"/>
  <c r="J104" i="28"/>
  <c r="K104" i="28"/>
  <c r="J105" i="28"/>
  <c r="K105" i="28"/>
  <c r="J106" i="28"/>
  <c r="K106" i="28"/>
  <c r="J107" i="28"/>
  <c r="K107" i="28"/>
  <c r="J108" i="28"/>
  <c r="K108" i="28"/>
  <c r="J109" i="28"/>
  <c r="K109" i="28"/>
  <c r="J110" i="28"/>
  <c r="K110" i="28"/>
  <c r="J111" i="28"/>
  <c r="K111" i="28"/>
  <c r="J112" i="28"/>
  <c r="K112" i="28"/>
  <c r="J113" i="28"/>
  <c r="K113" i="28"/>
  <c r="J114" i="28"/>
  <c r="K114" i="28"/>
  <c r="J115" i="28"/>
  <c r="K115" i="28"/>
  <c r="J116" i="28"/>
  <c r="K116" i="28"/>
  <c r="J117" i="28"/>
  <c r="K117" i="28"/>
  <c r="J118" i="28"/>
  <c r="K118" i="28"/>
  <c r="J119" i="28"/>
  <c r="K119" i="28"/>
  <c r="J120" i="28"/>
  <c r="K120" i="28"/>
  <c r="J121" i="28"/>
  <c r="K121" i="28"/>
  <c r="J122" i="28"/>
  <c r="K122" i="28"/>
  <c r="J123" i="28"/>
  <c r="K123" i="28"/>
  <c r="J124" i="28"/>
  <c r="K124" i="28"/>
  <c r="J125" i="28"/>
  <c r="K125" i="28"/>
  <c r="J126" i="28"/>
  <c r="K126" i="28"/>
  <c r="J127" i="28"/>
  <c r="K127" i="28"/>
  <c r="J128" i="28"/>
  <c r="K128" i="28"/>
  <c r="J129" i="28"/>
  <c r="K129" i="28"/>
  <c r="J130" i="28"/>
  <c r="K130" i="28"/>
  <c r="J131" i="28"/>
  <c r="K131" i="28"/>
  <c r="J132" i="28"/>
  <c r="K132" i="28"/>
  <c r="J133" i="28"/>
  <c r="K133" i="28"/>
  <c r="J134" i="28"/>
  <c r="K134" i="28"/>
  <c r="J135" i="28"/>
  <c r="K135" i="28"/>
  <c r="J136" i="28"/>
  <c r="K136" i="28"/>
  <c r="J137" i="28"/>
  <c r="K137" i="28"/>
  <c r="J138" i="28"/>
  <c r="K138" i="28"/>
  <c r="J139" i="28"/>
  <c r="K139" i="28"/>
  <c r="J140" i="28"/>
  <c r="K140" i="28"/>
  <c r="J141" i="28"/>
  <c r="K141" i="28"/>
  <c r="J142" i="28"/>
  <c r="K142" i="28"/>
  <c r="J143" i="28"/>
  <c r="K143" i="28"/>
  <c r="J144" i="28"/>
  <c r="K144" i="28"/>
  <c r="J145" i="28"/>
  <c r="K145" i="28"/>
  <c r="J146" i="28"/>
  <c r="K146" i="28"/>
  <c r="J147" i="28"/>
  <c r="K147" i="28"/>
  <c r="J148" i="28"/>
  <c r="K148" i="28"/>
  <c r="J149" i="28"/>
  <c r="K149" i="28"/>
  <c r="J150" i="28"/>
  <c r="K150" i="28"/>
  <c r="J151" i="28"/>
  <c r="K151" i="28"/>
  <c r="J152" i="28"/>
  <c r="K152" i="28"/>
  <c r="J153" i="28"/>
  <c r="K153" i="28"/>
  <c r="J154" i="28"/>
  <c r="K154" i="28"/>
  <c r="J155" i="28"/>
  <c r="K155" i="28"/>
  <c r="J156" i="28"/>
  <c r="K156" i="28"/>
  <c r="J157" i="28"/>
  <c r="K157" i="28"/>
  <c r="J158" i="28"/>
  <c r="K158" i="28"/>
  <c r="J159" i="28"/>
  <c r="K159" i="28"/>
  <c r="J160" i="28"/>
  <c r="K160" i="28"/>
  <c r="J161" i="28"/>
  <c r="K161" i="28"/>
  <c r="J162" i="28"/>
  <c r="K162" i="28"/>
  <c r="J163" i="28"/>
  <c r="K163" i="28"/>
  <c r="J164" i="28"/>
  <c r="K164" i="28"/>
  <c r="J165" i="28"/>
  <c r="K165" i="28"/>
  <c r="J166" i="28"/>
  <c r="K166" i="28"/>
  <c r="J167" i="28"/>
  <c r="K167" i="28"/>
  <c r="J168" i="28"/>
  <c r="K168" i="28"/>
  <c r="J169" i="28"/>
  <c r="K169" i="28"/>
  <c r="J170" i="28"/>
  <c r="K170" i="28"/>
  <c r="J171" i="28"/>
  <c r="K171" i="28"/>
  <c r="J172" i="28"/>
  <c r="K172" i="28"/>
  <c r="J173" i="28"/>
  <c r="K173" i="28"/>
  <c r="J174" i="28"/>
  <c r="K174" i="28"/>
  <c r="J175" i="28"/>
  <c r="K175" i="28"/>
  <c r="J176" i="28"/>
  <c r="K176" i="28"/>
  <c r="J177" i="28"/>
  <c r="K177" i="28"/>
  <c r="J178" i="28"/>
  <c r="K178" i="28"/>
  <c r="J179" i="28"/>
  <c r="K179" i="28"/>
  <c r="J180" i="28"/>
  <c r="K180" i="28"/>
  <c r="J181" i="28"/>
  <c r="K181" i="28"/>
  <c r="J182" i="28"/>
  <c r="K182" i="28"/>
  <c r="J183" i="28"/>
  <c r="K183" i="28"/>
  <c r="J184" i="28"/>
  <c r="K184" i="28"/>
  <c r="J185" i="28"/>
  <c r="K185" i="28"/>
  <c r="J186" i="28"/>
  <c r="K186" i="28"/>
  <c r="J187" i="28"/>
  <c r="K187" i="28"/>
  <c r="J188" i="28"/>
  <c r="K188" i="28"/>
  <c r="J189" i="28"/>
  <c r="K189" i="28"/>
  <c r="J190" i="28"/>
  <c r="K190" i="28"/>
  <c r="J191" i="28"/>
  <c r="K191" i="28"/>
  <c r="J192" i="28"/>
  <c r="K192" i="28"/>
  <c r="J193" i="28"/>
  <c r="K193" i="28"/>
  <c r="J194" i="28"/>
  <c r="K194" i="28"/>
  <c r="J195" i="28"/>
  <c r="K195" i="28"/>
  <c r="J196" i="28"/>
  <c r="K196" i="28"/>
  <c r="J197" i="28"/>
  <c r="K197" i="28"/>
  <c r="J198" i="28"/>
  <c r="K198" i="28"/>
  <c r="J199" i="28"/>
  <c r="K199" i="28"/>
  <c r="J200" i="28"/>
  <c r="K200" i="28"/>
  <c r="J201" i="28"/>
  <c r="K201" i="28"/>
  <c r="J202" i="28"/>
  <c r="K202" i="28"/>
  <c r="J203" i="28"/>
  <c r="K203" i="28"/>
  <c r="J204" i="28"/>
  <c r="K204" i="28"/>
  <c r="J205" i="28"/>
  <c r="K205" i="28"/>
  <c r="J206" i="28"/>
  <c r="K206" i="28"/>
  <c r="J207" i="28"/>
  <c r="K207" i="28"/>
  <c r="J208" i="28"/>
  <c r="K208" i="28"/>
  <c r="J209" i="28"/>
  <c r="K209" i="28"/>
  <c r="J210" i="28"/>
  <c r="K210" i="28"/>
  <c r="J211" i="28"/>
  <c r="K211" i="28"/>
  <c r="J212" i="28"/>
  <c r="K212" i="28"/>
  <c r="J213" i="28"/>
  <c r="K213" i="28"/>
  <c r="J214" i="28"/>
  <c r="K214" i="28"/>
  <c r="J215" i="28"/>
  <c r="K215" i="28"/>
  <c r="J216" i="28"/>
  <c r="K216" i="28"/>
  <c r="J217" i="28"/>
  <c r="K217" i="28"/>
  <c r="J218" i="28"/>
  <c r="K218" i="28"/>
  <c r="J219" i="28"/>
  <c r="K219" i="28"/>
  <c r="J220" i="28"/>
  <c r="K220" i="28"/>
  <c r="J221" i="28"/>
  <c r="K221" i="28"/>
  <c r="J222" i="28"/>
  <c r="K222" i="28"/>
  <c r="J223" i="28"/>
  <c r="K223" i="28"/>
  <c r="J224" i="28"/>
  <c r="K224" i="28"/>
  <c r="J225" i="28"/>
  <c r="K225" i="28"/>
  <c r="J226" i="28"/>
  <c r="K226" i="28"/>
  <c r="J227" i="28"/>
  <c r="K227" i="28"/>
  <c r="J228" i="28"/>
  <c r="K228" i="28"/>
  <c r="J229" i="28"/>
  <c r="K229" i="28"/>
  <c r="J230" i="28"/>
  <c r="K230" i="28"/>
  <c r="J231" i="28"/>
  <c r="K231" i="28"/>
  <c r="J232" i="28"/>
  <c r="K232" i="28"/>
  <c r="J233" i="28"/>
  <c r="K233" i="28"/>
  <c r="J234" i="28"/>
  <c r="K234" i="28"/>
  <c r="J235" i="28"/>
  <c r="K235" i="28"/>
  <c r="J236" i="28"/>
  <c r="K236" i="28"/>
  <c r="J237" i="28"/>
  <c r="K237" i="28"/>
  <c r="J238" i="28"/>
  <c r="K238" i="28"/>
  <c r="J239" i="28"/>
  <c r="K239" i="28"/>
  <c r="J240" i="28"/>
  <c r="K240" i="28"/>
  <c r="J241" i="28"/>
  <c r="K241" i="28"/>
  <c r="J242" i="28"/>
  <c r="K242" i="28"/>
  <c r="J243" i="28"/>
  <c r="K243" i="28"/>
  <c r="J244" i="28"/>
  <c r="K244" i="28"/>
  <c r="J245" i="28"/>
  <c r="K245" i="28"/>
  <c r="J246" i="28"/>
  <c r="K246" i="28"/>
  <c r="J247" i="28"/>
  <c r="K247" i="28"/>
  <c r="J248" i="28"/>
  <c r="K248" i="28"/>
  <c r="J249" i="28"/>
  <c r="K249" i="28"/>
  <c r="J250" i="28"/>
  <c r="K250" i="28"/>
  <c r="J251" i="28"/>
  <c r="K251" i="28"/>
  <c r="J252" i="28"/>
  <c r="K252" i="28"/>
  <c r="J253" i="28"/>
  <c r="K253" i="28"/>
  <c r="J254" i="28"/>
  <c r="K254" i="28"/>
  <c r="J255" i="28"/>
  <c r="K255" i="28"/>
  <c r="J256" i="28"/>
  <c r="K256" i="28"/>
  <c r="J257" i="28"/>
  <c r="K257" i="28"/>
  <c r="J258" i="28"/>
  <c r="K258" i="28"/>
  <c r="J259" i="28"/>
  <c r="K259" i="28"/>
  <c r="J260" i="28"/>
  <c r="K260" i="28"/>
  <c r="J261" i="28"/>
  <c r="K261" i="28"/>
  <c r="J262" i="28"/>
  <c r="K262" i="28"/>
  <c r="J263" i="28"/>
  <c r="K263" i="28"/>
  <c r="J264" i="28"/>
  <c r="K264" i="28"/>
  <c r="J265" i="28"/>
  <c r="K265" i="28"/>
  <c r="J266" i="28"/>
  <c r="K266" i="28"/>
  <c r="J267" i="28"/>
  <c r="K267" i="28"/>
  <c r="J268" i="28"/>
  <c r="K268" i="28"/>
  <c r="J269" i="28"/>
  <c r="K269" i="28"/>
  <c r="J270" i="28"/>
  <c r="K270" i="28"/>
  <c r="J271" i="28"/>
  <c r="K271" i="28"/>
  <c r="J272" i="28"/>
  <c r="K272" i="28"/>
  <c r="J273" i="28"/>
  <c r="K273" i="28"/>
  <c r="J274" i="28"/>
  <c r="K274" i="28"/>
  <c r="J275" i="28"/>
  <c r="K275" i="28"/>
  <c r="J276" i="28"/>
  <c r="K276" i="28"/>
  <c r="J277" i="28"/>
  <c r="K277" i="28"/>
  <c r="J278" i="28"/>
  <c r="K278" i="28"/>
  <c r="J279" i="28"/>
  <c r="K279" i="28"/>
  <c r="J280" i="28"/>
  <c r="K280" i="28"/>
  <c r="J281" i="28"/>
  <c r="K281" i="28"/>
  <c r="J282" i="28"/>
  <c r="K282" i="28"/>
  <c r="J283" i="28"/>
  <c r="K283" i="28"/>
  <c r="J284" i="28"/>
  <c r="K284" i="28"/>
  <c r="J285" i="28"/>
  <c r="K285" i="28"/>
  <c r="J286" i="28"/>
  <c r="K286" i="28"/>
  <c r="J287" i="28"/>
  <c r="K287" i="28"/>
  <c r="J288" i="28"/>
  <c r="K288" i="28"/>
  <c r="J289" i="28"/>
  <c r="K289" i="28"/>
  <c r="J290" i="28"/>
  <c r="K290" i="28"/>
  <c r="J291" i="28"/>
  <c r="K291" i="28"/>
  <c r="J292" i="28"/>
  <c r="K292" i="28"/>
  <c r="J293" i="28"/>
  <c r="K293" i="28"/>
  <c r="J294" i="28"/>
  <c r="K294" i="28"/>
  <c r="J295" i="28"/>
  <c r="K295" i="28"/>
  <c r="J296" i="28"/>
  <c r="K296" i="28"/>
  <c r="J297" i="28"/>
  <c r="K297" i="28"/>
  <c r="J298" i="28"/>
  <c r="K298" i="28"/>
  <c r="J299" i="28"/>
  <c r="K299" i="28"/>
  <c r="J300" i="28"/>
  <c r="K300" i="28"/>
  <c r="J301" i="28"/>
  <c r="K301" i="28"/>
  <c r="J302" i="28"/>
  <c r="K302" i="28"/>
  <c r="J303" i="28"/>
  <c r="K303" i="28"/>
  <c r="J304" i="28"/>
  <c r="K304" i="28"/>
  <c r="J305" i="28"/>
  <c r="K305" i="28"/>
  <c r="J306" i="28"/>
  <c r="K306" i="28"/>
  <c r="J307" i="28"/>
  <c r="K307" i="28"/>
  <c r="J308" i="28"/>
  <c r="K308" i="28"/>
  <c r="J309" i="28"/>
  <c r="K309" i="28"/>
  <c r="J310" i="28"/>
  <c r="K310" i="28"/>
  <c r="J311" i="28"/>
  <c r="K311" i="28"/>
  <c r="J312" i="28"/>
  <c r="K312" i="28"/>
  <c r="J313" i="28"/>
  <c r="K313" i="28"/>
  <c r="J314" i="28"/>
  <c r="K314" i="28"/>
  <c r="J315" i="28"/>
  <c r="K315" i="28"/>
  <c r="J316" i="28"/>
  <c r="K316" i="28"/>
  <c r="J317" i="28"/>
  <c r="K317" i="28"/>
  <c r="J318" i="28"/>
  <c r="K318" i="28"/>
  <c r="J319" i="28"/>
  <c r="K319" i="28"/>
  <c r="J320" i="28"/>
  <c r="K320" i="28"/>
  <c r="J321" i="28"/>
  <c r="K321" i="28"/>
  <c r="J322" i="28"/>
  <c r="K322" i="28"/>
  <c r="J323" i="28"/>
  <c r="K323" i="28"/>
  <c r="J324" i="28"/>
  <c r="K324" i="28"/>
  <c r="J325" i="28"/>
  <c r="K325" i="28"/>
  <c r="J326" i="28"/>
  <c r="K326" i="28"/>
  <c r="J327" i="28"/>
  <c r="K327" i="28"/>
  <c r="J328" i="28"/>
  <c r="K328" i="28"/>
  <c r="J329" i="28"/>
  <c r="K329" i="28"/>
  <c r="J330" i="28"/>
  <c r="K330" i="28"/>
  <c r="J331" i="28"/>
  <c r="K331" i="28"/>
  <c r="J332" i="28"/>
  <c r="K332" i="28"/>
  <c r="J333" i="28"/>
  <c r="K333" i="28"/>
  <c r="J334" i="28"/>
  <c r="K334" i="28"/>
  <c r="J335" i="28"/>
  <c r="K335" i="28"/>
  <c r="J336" i="28"/>
  <c r="K336" i="28"/>
  <c r="J337" i="28"/>
  <c r="K337" i="28"/>
  <c r="J338" i="28"/>
  <c r="K338" i="28"/>
  <c r="J339" i="28"/>
  <c r="K339" i="28"/>
  <c r="J340" i="28"/>
  <c r="K340" i="28"/>
  <c r="J341" i="28"/>
  <c r="K341" i="28"/>
  <c r="J342" i="28"/>
  <c r="K342" i="28"/>
  <c r="J343" i="28"/>
  <c r="K343" i="28"/>
  <c r="J344" i="28"/>
  <c r="K344" i="28"/>
  <c r="J345" i="28"/>
  <c r="K345" i="28"/>
  <c r="J346" i="28"/>
  <c r="K346" i="28"/>
  <c r="J347" i="28"/>
  <c r="K347" i="28"/>
  <c r="J348" i="28"/>
  <c r="K348" i="28"/>
  <c r="J349" i="28"/>
  <c r="K349" i="28"/>
  <c r="J350" i="28"/>
  <c r="K350" i="28"/>
  <c r="J351" i="28"/>
  <c r="K351" i="28"/>
  <c r="J352" i="28"/>
  <c r="K352" i="28"/>
  <c r="J353" i="28"/>
  <c r="K353" i="28"/>
  <c r="J354" i="28"/>
  <c r="K354" i="28"/>
  <c r="J355" i="28"/>
  <c r="K355" i="28"/>
  <c r="J356" i="28"/>
  <c r="K356" i="28"/>
  <c r="J357" i="28"/>
  <c r="K357" i="28"/>
  <c r="J358" i="28"/>
  <c r="K358" i="28"/>
  <c r="J359" i="28"/>
  <c r="K359" i="28"/>
  <c r="J360" i="28"/>
  <c r="K360" i="28"/>
  <c r="J361" i="28"/>
  <c r="K361" i="28"/>
  <c r="J362" i="28"/>
  <c r="K362" i="28"/>
  <c r="J363" i="28"/>
  <c r="K363" i="28"/>
  <c r="J364" i="28"/>
  <c r="K364" i="28"/>
  <c r="J365" i="28"/>
  <c r="K365" i="28"/>
  <c r="J366" i="28"/>
  <c r="K366" i="28"/>
  <c r="J367" i="28"/>
  <c r="K367" i="28"/>
  <c r="J368" i="28"/>
  <c r="K368" i="28"/>
  <c r="J369" i="28"/>
  <c r="K369" i="28"/>
  <c r="J370" i="28"/>
  <c r="K370" i="28"/>
  <c r="J371" i="28"/>
  <c r="K371" i="28"/>
  <c r="J372" i="28"/>
  <c r="K372" i="28"/>
  <c r="J373" i="28"/>
  <c r="K373" i="28"/>
  <c r="J374" i="28"/>
  <c r="K374" i="28"/>
  <c r="J375" i="28"/>
  <c r="K375" i="28"/>
  <c r="J376" i="28"/>
  <c r="K376" i="28"/>
  <c r="J377" i="28"/>
  <c r="K377" i="28"/>
  <c r="J378" i="28"/>
  <c r="K378" i="28"/>
  <c r="J379" i="28"/>
  <c r="K379" i="28"/>
  <c r="J380" i="28"/>
  <c r="K380" i="28"/>
  <c r="J381" i="28"/>
  <c r="K381" i="28"/>
  <c r="J382" i="28"/>
  <c r="K382" i="28"/>
  <c r="J383" i="28"/>
  <c r="K383" i="28"/>
  <c r="J384" i="28"/>
  <c r="K384" i="28"/>
  <c r="J385" i="28"/>
  <c r="K385" i="28"/>
  <c r="J386" i="28"/>
  <c r="K386" i="28"/>
  <c r="J387" i="28"/>
  <c r="K387" i="28"/>
  <c r="J388" i="28"/>
  <c r="K388" i="28"/>
  <c r="J389" i="28"/>
  <c r="K389" i="28"/>
  <c r="J390" i="28"/>
  <c r="K390" i="28"/>
  <c r="J391" i="28"/>
  <c r="K391" i="28"/>
  <c r="J392" i="28"/>
  <c r="K392" i="28"/>
  <c r="J393" i="28"/>
  <c r="K393" i="28"/>
  <c r="J394" i="28"/>
  <c r="K394" i="28"/>
  <c r="J395" i="28"/>
  <c r="K395" i="28"/>
  <c r="J396" i="28"/>
  <c r="K396" i="28"/>
  <c r="J397" i="28"/>
  <c r="K397" i="28"/>
  <c r="J398" i="28"/>
  <c r="K398" i="28"/>
  <c r="J399" i="28"/>
  <c r="K399" i="28"/>
  <c r="J400" i="28"/>
  <c r="K400" i="28"/>
  <c r="J401" i="28"/>
  <c r="K401" i="28"/>
  <c r="J402" i="28"/>
  <c r="K402" i="28"/>
  <c r="J403" i="28"/>
  <c r="K403" i="28"/>
  <c r="J404" i="28"/>
  <c r="K404" i="28"/>
  <c r="J405" i="28"/>
  <c r="K405" i="28"/>
  <c r="J406" i="28"/>
  <c r="K406" i="28"/>
  <c r="J407" i="28"/>
  <c r="K407" i="28"/>
  <c r="J408" i="28"/>
  <c r="K408" i="28"/>
  <c r="J409" i="28"/>
  <c r="K409" i="28"/>
  <c r="J410" i="28"/>
  <c r="K410" i="28"/>
  <c r="J411" i="28"/>
  <c r="K411" i="28"/>
  <c r="J412" i="28"/>
  <c r="K412" i="28"/>
  <c r="J413" i="28"/>
  <c r="K413" i="28"/>
  <c r="J414" i="28"/>
  <c r="K414" i="28"/>
  <c r="J415" i="28"/>
  <c r="K415" i="28"/>
  <c r="J416" i="28"/>
  <c r="K416" i="28"/>
  <c r="J417" i="28"/>
  <c r="K417" i="28"/>
  <c r="J418" i="28"/>
  <c r="K418" i="28"/>
  <c r="J419" i="28"/>
  <c r="K419" i="28"/>
  <c r="J420" i="28"/>
  <c r="K420" i="28"/>
  <c r="J421" i="28"/>
  <c r="K421" i="28"/>
  <c r="J422" i="28"/>
  <c r="K422" i="28"/>
  <c r="J423" i="28"/>
  <c r="K423" i="28"/>
  <c r="J424" i="28"/>
  <c r="K424" i="28"/>
  <c r="J425" i="28"/>
  <c r="K425" i="28"/>
  <c r="J426" i="28"/>
  <c r="K426" i="28"/>
  <c r="J427" i="28"/>
  <c r="K427" i="28"/>
  <c r="J428" i="28"/>
  <c r="K428" i="28"/>
  <c r="J429" i="28"/>
  <c r="K429" i="28"/>
  <c r="J430" i="28"/>
  <c r="K430" i="28"/>
  <c r="J431" i="28"/>
  <c r="K431" i="28"/>
  <c r="J432" i="28"/>
  <c r="K432" i="28"/>
  <c r="J433" i="28"/>
  <c r="K433" i="28"/>
  <c r="J434" i="28"/>
  <c r="K434" i="28"/>
  <c r="J435" i="28"/>
  <c r="K435" i="28"/>
  <c r="J436" i="28"/>
  <c r="K436" i="28"/>
  <c r="J437" i="28"/>
  <c r="K437" i="28"/>
  <c r="J438" i="28"/>
  <c r="K438" i="28"/>
  <c r="J439" i="28"/>
  <c r="K439" i="28"/>
  <c r="J440" i="28"/>
  <c r="K440" i="28"/>
  <c r="J441" i="28"/>
  <c r="K441" i="28"/>
  <c r="J442" i="28"/>
  <c r="K442" i="28"/>
  <c r="J443" i="28"/>
  <c r="K443" i="28"/>
  <c r="J444" i="28"/>
  <c r="K444" i="28"/>
  <c r="J445" i="28"/>
  <c r="K445" i="28"/>
  <c r="J446" i="28"/>
  <c r="K446" i="28"/>
  <c r="J447" i="28"/>
  <c r="K447" i="28"/>
  <c r="J448" i="28"/>
  <c r="K448" i="28"/>
  <c r="J449" i="28"/>
  <c r="K449" i="28"/>
  <c r="J450" i="28"/>
  <c r="K450" i="28"/>
  <c r="J451" i="28"/>
  <c r="K451" i="28"/>
  <c r="J452" i="28"/>
  <c r="K452" i="28"/>
  <c r="J453" i="28"/>
  <c r="K453" i="28"/>
  <c r="J454" i="28"/>
  <c r="K454" i="28"/>
  <c r="J455" i="28"/>
  <c r="K455" i="28"/>
  <c r="J456" i="28"/>
  <c r="K456" i="28"/>
  <c r="J457" i="28"/>
  <c r="K457" i="28"/>
  <c r="J458" i="28"/>
  <c r="K458" i="28"/>
  <c r="J459" i="28"/>
  <c r="K459" i="28"/>
  <c r="J460" i="28"/>
  <c r="K460" i="28"/>
  <c r="J461" i="28"/>
  <c r="K461" i="28"/>
  <c r="J462" i="28"/>
  <c r="K462" i="28"/>
  <c r="J463" i="28"/>
  <c r="K463" i="28"/>
  <c r="J464" i="28"/>
  <c r="K464" i="28"/>
  <c r="J465" i="28"/>
  <c r="K465" i="28"/>
  <c r="J466" i="28"/>
  <c r="K466" i="28"/>
  <c r="J467" i="28"/>
  <c r="K467" i="28"/>
  <c r="J468" i="28"/>
  <c r="K468" i="28"/>
  <c r="J469" i="28"/>
  <c r="K469" i="28"/>
  <c r="J470" i="28"/>
  <c r="K470" i="28"/>
  <c r="J471" i="28"/>
  <c r="K471" i="28"/>
  <c r="J472" i="28"/>
  <c r="K472" i="28"/>
  <c r="J473" i="28"/>
  <c r="K473" i="28"/>
  <c r="J474" i="28"/>
  <c r="K474" i="28"/>
  <c r="J475" i="28"/>
  <c r="K475" i="28"/>
  <c r="J476" i="28"/>
  <c r="K476" i="28"/>
  <c r="J477" i="28"/>
  <c r="K477" i="28"/>
  <c r="J478" i="28"/>
  <c r="K478" i="28"/>
  <c r="J479" i="28"/>
  <c r="K479" i="28"/>
  <c r="J480" i="28"/>
  <c r="K480" i="28"/>
  <c r="J481" i="28"/>
  <c r="K481" i="28"/>
  <c r="J482" i="28"/>
  <c r="K482" i="28"/>
  <c r="J483" i="28"/>
  <c r="K483" i="28"/>
  <c r="J484" i="28"/>
  <c r="K484" i="28"/>
  <c r="J485" i="28"/>
  <c r="K485" i="28"/>
  <c r="J486" i="28"/>
  <c r="K486" i="28"/>
  <c r="J487" i="28"/>
  <c r="K487" i="28"/>
  <c r="J488" i="28"/>
  <c r="K488" i="28"/>
  <c r="J489" i="28"/>
  <c r="K489" i="28"/>
  <c r="J490" i="28"/>
  <c r="K490" i="28"/>
  <c r="J491" i="28"/>
  <c r="K491" i="28"/>
  <c r="J492" i="28"/>
  <c r="K492" i="28"/>
  <c r="J493" i="28"/>
  <c r="K493" i="28"/>
  <c r="J494" i="28"/>
  <c r="K494" i="28"/>
  <c r="J495" i="28"/>
  <c r="K495" i="28"/>
  <c r="J496" i="28"/>
  <c r="K496" i="28"/>
  <c r="J497" i="28"/>
  <c r="K497" i="28"/>
  <c r="J498" i="28"/>
  <c r="K498" i="28"/>
  <c r="J499" i="28"/>
  <c r="K499" i="28"/>
  <c r="J500" i="28"/>
  <c r="K500" i="28"/>
  <c r="J501" i="28"/>
  <c r="K501" i="28"/>
  <c r="J502" i="28"/>
  <c r="K502" i="28"/>
  <c r="J503" i="28"/>
  <c r="K503" i="28"/>
  <c r="J504" i="28"/>
  <c r="K504" i="28"/>
  <c r="J505" i="28"/>
  <c r="K505" i="28"/>
  <c r="J506" i="28"/>
  <c r="K506" i="28"/>
  <c r="J507" i="28"/>
  <c r="K507" i="28"/>
  <c r="J508" i="28"/>
  <c r="K508" i="28"/>
  <c r="J509" i="28"/>
  <c r="K509" i="28"/>
  <c r="J510" i="28"/>
  <c r="K510" i="28"/>
  <c r="J511" i="28"/>
  <c r="K511" i="28"/>
  <c r="J512" i="28"/>
  <c r="K512" i="28"/>
  <c r="J513" i="28"/>
  <c r="K513" i="28"/>
  <c r="J514" i="28"/>
  <c r="K514" i="28"/>
  <c r="J515" i="28"/>
  <c r="K515" i="28"/>
  <c r="J516" i="28"/>
  <c r="K516" i="28"/>
  <c r="J517" i="28"/>
  <c r="K517" i="28"/>
  <c r="J518" i="28"/>
  <c r="K518" i="28"/>
  <c r="J519" i="28"/>
  <c r="K519" i="28"/>
  <c r="J520" i="28"/>
  <c r="K520" i="28"/>
  <c r="J521" i="28"/>
  <c r="K521" i="28"/>
  <c r="J522" i="28"/>
  <c r="K522" i="28"/>
  <c r="J523" i="28"/>
  <c r="K523" i="28"/>
  <c r="J524" i="28"/>
  <c r="K524" i="28"/>
  <c r="J525" i="28"/>
  <c r="K525" i="28"/>
  <c r="J526" i="28"/>
  <c r="K526" i="28"/>
  <c r="J527" i="28"/>
  <c r="K527" i="28"/>
  <c r="J528" i="28"/>
  <c r="K528" i="28"/>
  <c r="J529" i="28"/>
  <c r="K529" i="28"/>
  <c r="J530" i="28"/>
  <c r="K530" i="28"/>
  <c r="J531" i="28"/>
  <c r="K531" i="28"/>
  <c r="J532" i="28"/>
  <c r="K532" i="28"/>
  <c r="J533" i="28"/>
  <c r="K533" i="28"/>
  <c r="J534" i="28"/>
  <c r="K534" i="28"/>
  <c r="J535" i="28"/>
  <c r="K535" i="28"/>
  <c r="J536" i="28"/>
  <c r="K536" i="28"/>
  <c r="J537" i="28"/>
  <c r="K537" i="28"/>
  <c r="J538" i="28"/>
  <c r="K538" i="28"/>
  <c r="J539" i="28"/>
  <c r="K539" i="28"/>
  <c r="J540" i="28"/>
  <c r="K540" i="28"/>
  <c r="J541" i="28"/>
  <c r="K541" i="28"/>
  <c r="J542" i="28"/>
  <c r="K542" i="28"/>
  <c r="J543" i="28"/>
  <c r="K543" i="28"/>
  <c r="J544" i="28"/>
  <c r="K544" i="28"/>
  <c r="J545" i="28"/>
  <c r="K545" i="28"/>
  <c r="J546" i="28"/>
  <c r="K546" i="28"/>
  <c r="J547" i="28"/>
  <c r="K547" i="28"/>
  <c r="J548" i="28"/>
  <c r="K548" i="28"/>
  <c r="J549" i="28"/>
  <c r="K549" i="28"/>
  <c r="J550" i="28"/>
  <c r="K550" i="28"/>
  <c r="J551" i="28"/>
  <c r="K551" i="28"/>
  <c r="J552" i="28"/>
  <c r="K552" i="28"/>
  <c r="J553" i="28"/>
  <c r="K553" i="28"/>
  <c r="J554" i="28"/>
  <c r="K554" i="28"/>
  <c r="J555" i="28"/>
  <c r="K555" i="28"/>
  <c r="J556" i="28"/>
  <c r="K556" i="28"/>
  <c r="J557" i="28"/>
  <c r="K557" i="28"/>
  <c r="J558" i="28"/>
  <c r="K558" i="28"/>
  <c r="J559" i="28"/>
  <c r="K559" i="28"/>
  <c r="J560" i="28"/>
  <c r="K560" i="28"/>
  <c r="J561" i="28"/>
  <c r="K561" i="28"/>
  <c r="J562" i="28"/>
  <c r="K562" i="28"/>
  <c r="J563" i="28"/>
  <c r="K563" i="28"/>
  <c r="J564" i="28"/>
  <c r="K564" i="28"/>
  <c r="J565" i="28"/>
  <c r="K565" i="28"/>
  <c r="J566" i="28"/>
  <c r="K566" i="28"/>
  <c r="J567" i="28"/>
  <c r="K567" i="28"/>
  <c r="J568" i="28"/>
  <c r="K568" i="28"/>
  <c r="J569" i="28"/>
  <c r="K569" i="28"/>
  <c r="J570" i="28"/>
  <c r="K570" i="28"/>
  <c r="J571" i="28"/>
  <c r="K571" i="28"/>
  <c r="J572" i="28"/>
  <c r="K572" i="28"/>
  <c r="J573" i="28"/>
  <c r="K573" i="28"/>
  <c r="J574" i="28"/>
  <c r="K574" i="28"/>
  <c r="J575" i="28"/>
  <c r="K575" i="28"/>
  <c r="J576" i="28"/>
  <c r="K576" i="28"/>
  <c r="J577" i="28"/>
  <c r="K577" i="28"/>
  <c r="J578" i="28"/>
  <c r="K578" i="28"/>
  <c r="J579" i="28"/>
  <c r="K579" i="28"/>
  <c r="J580" i="28"/>
  <c r="K580" i="28"/>
  <c r="J581" i="28"/>
  <c r="K581" i="28"/>
  <c r="J582" i="28"/>
  <c r="K582" i="28"/>
  <c r="J583" i="28"/>
  <c r="K583" i="28"/>
  <c r="J584" i="28"/>
  <c r="K584" i="28"/>
  <c r="J585" i="28"/>
  <c r="K585" i="28"/>
  <c r="J586" i="28"/>
  <c r="K586" i="28"/>
  <c r="J587" i="28"/>
  <c r="K587" i="28"/>
  <c r="J588" i="28"/>
  <c r="K588" i="28"/>
  <c r="J589" i="28"/>
  <c r="K589" i="28"/>
  <c r="J590" i="28"/>
  <c r="K590" i="28"/>
  <c r="J591" i="28"/>
  <c r="K591" i="28"/>
  <c r="J592" i="28"/>
  <c r="K592" i="28"/>
  <c r="J593" i="28"/>
  <c r="K593" i="28"/>
  <c r="J594" i="28"/>
  <c r="K594" i="28"/>
  <c r="J595" i="28"/>
  <c r="K595" i="28"/>
  <c r="J596" i="28"/>
  <c r="K596" i="28"/>
  <c r="J597" i="28"/>
  <c r="K597" i="28"/>
  <c r="J598" i="28"/>
  <c r="K598" i="28"/>
  <c r="J599" i="28"/>
  <c r="K599" i="28"/>
  <c r="J600" i="28"/>
  <c r="K600" i="28"/>
  <c r="J601" i="28"/>
  <c r="K601" i="28"/>
  <c r="J602" i="28"/>
  <c r="K602" i="28"/>
  <c r="J603" i="28"/>
  <c r="K603" i="28"/>
  <c r="J604" i="28"/>
  <c r="K604" i="28"/>
  <c r="J605" i="28"/>
  <c r="K605" i="28"/>
  <c r="J606" i="28"/>
  <c r="K606" i="28"/>
  <c r="J607" i="28"/>
  <c r="K607" i="28"/>
  <c r="J608" i="28"/>
  <c r="K608" i="28"/>
  <c r="J609" i="28"/>
  <c r="K609" i="28"/>
  <c r="J610" i="28"/>
  <c r="K610" i="28"/>
  <c r="J611" i="28"/>
  <c r="K611" i="28"/>
  <c r="J612" i="28"/>
  <c r="K612" i="28"/>
  <c r="J613" i="28"/>
  <c r="K613" i="28"/>
  <c r="J614" i="28"/>
  <c r="K614" i="28"/>
  <c r="J615" i="28"/>
  <c r="K615" i="28"/>
  <c r="J616" i="28"/>
  <c r="K616" i="28"/>
  <c r="J617" i="28"/>
  <c r="K617" i="28"/>
  <c r="J618" i="28"/>
  <c r="K618" i="28"/>
  <c r="J619" i="28"/>
  <c r="K619" i="28"/>
  <c r="J620" i="28"/>
  <c r="K620" i="28"/>
  <c r="J621" i="28"/>
  <c r="K621" i="28"/>
  <c r="J622" i="28"/>
  <c r="K622" i="28"/>
  <c r="J623" i="28"/>
  <c r="K623" i="28"/>
  <c r="J624" i="28"/>
  <c r="K624" i="28"/>
  <c r="J625" i="28"/>
  <c r="K625" i="28"/>
  <c r="J626" i="28"/>
  <c r="K626" i="28"/>
  <c r="J627" i="28"/>
  <c r="K627" i="28"/>
  <c r="J628" i="28"/>
  <c r="K628" i="28"/>
  <c r="J629" i="28"/>
  <c r="K629" i="28"/>
  <c r="J630" i="28"/>
  <c r="K630" i="28"/>
  <c r="J631" i="28"/>
  <c r="K631" i="28"/>
  <c r="J632" i="28"/>
  <c r="K632" i="28"/>
  <c r="J633" i="28"/>
  <c r="K633" i="28"/>
  <c r="J634" i="28"/>
  <c r="K634" i="28"/>
  <c r="J635" i="28"/>
  <c r="K635" i="28"/>
  <c r="J636" i="28"/>
  <c r="K636" i="28"/>
  <c r="J637" i="28"/>
  <c r="K637" i="28"/>
  <c r="J638" i="28"/>
  <c r="K638" i="28"/>
  <c r="J639" i="28"/>
  <c r="K639" i="28"/>
  <c r="J640" i="28"/>
  <c r="K640" i="28"/>
  <c r="J641" i="28"/>
  <c r="K641" i="28"/>
  <c r="J642" i="28"/>
  <c r="K642" i="28"/>
  <c r="J643" i="28"/>
  <c r="K643" i="28"/>
  <c r="J644" i="28"/>
  <c r="K644" i="28"/>
  <c r="J645" i="28"/>
  <c r="K645" i="28"/>
  <c r="J646" i="28"/>
  <c r="K646" i="28"/>
  <c r="J647" i="28"/>
  <c r="K647" i="28"/>
  <c r="J648" i="28"/>
  <c r="K648" i="28"/>
  <c r="J649" i="28"/>
  <c r="K649" i="28"/>
  <c r="J650" i="28"/>
  <c r="K650" i="28"/>
  <c r="J651" i="28"/>
  <c r="K651" i="28"/>
  <c r="J652" i="28"/>
  <c r="K652" i="28"/>
  <c r="J653" i="28"/>
  <c r="K653" i="28"/>
  <c r="J654" i="28"/>
  <c r="K654" i="28"/>
  <c r="J655" i="28"/>
  <c r="K655" i="28"/>
  <c r="J656" i="28"/>
  <c r="K656" i="28"/>
  <c r="J657" i="28"/>
  <c r="K657" i="28"/>
  <c r="J658" i="28"/>
  <c r="K658" i="28"/>
  <c r="J659" i="28"/>
  <c r="K659" i="28"/>
  <c r="J660" i="28"/>
  <c r="K660" i="28"/>
  <c r="J661" i="28"/>
  <c r="K661" i="28"/>
  <c r="J662" i="28"/>
  <c r="K662" i="28"/>
  <c r="J663" i="28"/>
  <c r="K663" i="28"/>
  <c r="J664" i="28"/>
  <c r="K664" i="28"/>
  <c r="J665" i="28"/>
  <c r="K665" i="28"/>
  <c r="J666" i="28"/>
  <c r="K666" i="28"/>
  <c r="J667" i="28"/>
  <c r="K667" i="28"/>
  <c r="J668" i="28"/>
  <c r="K668" i="28"/>
  <c r="J669" i="28"/>
  <c r="K669" i="28"/>
  <c r="J670" i="28"/>
  <c r="K670" i="28"/>
  <c r="J671" i="28"/>
  <c r="K671" i="28"/>
  <c r="J672" i="28"/>
  <c r="K672" i="28"/>
  <c r="J673" i="28"/>
  <c r="K673" i="28"/>
  <c r="J674" i="28"/>
  <c r="K674" i="28"/>
  <c r="J675" i="28"/>
  <c r="K675" i="28"/>
  <c r="J676" i="28"/>
  <c r="K676" i="28"/>
  <c r="J677" i="28"/>
  <c r="K677" i="28"/>
  <c r="J678" i="28"/>
  <c r="K678" i="28"/>
  <c r="J679" i="28"/>
  <c r="K679" i="28"/>
  <c r="J680" i="28"/>
  <c r="K680" i="28"/>
  <c r="J681" i="28"/>
  <c r="K681" i="28"/>
  <c r="J682" i="28"/>
  <c r="K682" i="28"/>
  <c r="J683" i="28"/>
  <c r="K683" i="28"/>
  <c r="J684" i="28"/>
  <c r="K684" i="28"/>
  <c r="J685" i="28"/>
  <c r="K685" i="28"/>
  <c r="J686" i="28"/>
  <c r="K686" i="28"/>
  <c r="J687" i="28"/>
  <c r="K687" i="28"/>
  <c r="J688" i="28"/>
  <c r="K688" i="28"/>
  <c r="J689" i="28"/>
  <c r="K689" i="28"/>
  <c r="J690" i="28"/>
  <c r="K690" i="28"/>
  <c r="J691" i="28"/>
  <c r="K691" i="28"/>
  <c r="J692" i="28"/>
  <c r="K692" i="28"/>
  <c r="J693" i="28"/>
  <c r="K693" i="28"/>
  <c r="J694" i="28"/>
  <c r="K694" i="28"/>
  <c r="J695" i="28"/>
  <c r="K695" i="28"/>
  <c r="J696" i="28"/>
  <c r="K696" i="28"/>
  <c r="J697" i="28"/>
  <c r="K697" i="28"/>
  <c r="J698" i="28"/>
  <c r="K698" i="28"/>
  <c r="J699" i="28"/>
  <c r="K699" i="28"/>
  <c r="J700" i="28"/>
  <c r="K700" i="28"/>
  <c r="J701" i="28"/>
  <c r="K701" i="28"/>
  <c r="J702" i="28"/>
  <c r="K702" i="28"/>
  <c r="J703" i="28"/>
  <c r="K703" i="28"/>
  <c r="J704" i="28"/>
  <c r="K704" i="28"/>
  <c r="J705" i="28"/>
  <c r="K705" i="28"/>
  <c r="J706" i="28"/>
  <c r="K706" i="28"/>
  <c r="J707" i="28"/>
  <c r="K707" i="28"/>
  <c r="J708" i="28"/>
  <c r="K708" i="28"/>
  <c r="J709" i="28"/>
  <c r="K709" i="28"/>
  <c r="J710" i="28"/>
  <c r="K710" i="28"/>
  <c r="J711" i="28"/>
  <c r="K711" i="28"/>
  <c r="J712" i="28"/>
  <c r="K712" i="28"/>
  <c r="J713" i="28"/>
  <c r="K713" i="28"/>
  <c r="J714" i="28"/>
  <c r="K714" i="28"/>
  <c r="J715" i="28"/>
  <c r="K715" i="28"/>
  <c r="J716" i="28"/>
  <c r="K716" i="28"/>
  <c r="J717" i="28"/>
  <c r="K717" i="28"/>
  <c r="J718" i="28"/>
  <c r="K718" i="28"/>
  <c r="J719" i="28"/>
  <c r="K719" i="28"/>
  <c r="J720" i="28"/>
  <c r="K720" i="28"/>
  <c r="J721" i="28"/>
  <c r="K721" i="28"/>
  <c r="J722" i="28"/>
  <c r="K722" i="28"/>
  <c r="J723" i="28"/>
  <c r="K723" i="28"/>
  <c r="J724" i="28"/>
  <c r="K724" i="28"/>
  <c r="J725" i="28"/>
  <c r="K725" i="28"/>
  <c r="J726" i="28"/>
  <c r="K726" i="28"/>
  <c r="J727" i="28"/>
  <c r="K727" i="28"/>
  <c r="J728" i="28"/>
  <c r="K728" i="28"/>
  <c r="J729" i="28"/>
  <c r="K729" i="28"/>
  <c r="J730" i="28"/>
  <c r="K730" i="28"/>
  <c r="J731" i="28"/>
  <c r="K731" i="28"/>
  <c r="J732" i="28"/>
  <c r="K732" i="28"/>
  <c r="J733" i="28"/>
  <c r="K733" i="28"/>
  <c r="J734" i="28"/>
  <c r="K734" i="28"/>
  <c r="J735" i="28"/>
  <c r="K735" i="28"/>
  <c r="J736" i="28"/>
  <c r="K736" i="28"/>
  <c r="J737" i="28"/>
  <c r="K737" i="28"/>
  <c r="J738" i="28"/>
  <c r="K738" i="28"/>
  <c r="J739" i="28"/>
  <c r="K739" i="28"/>
  <c r="J740" i="28"/>
  <c r="K740" i="28"/>
  <c r="J741" i="28"/>
  <c r="K741" i="28"/>
  <c r="J742" i="28"/>
  <c r="K742" i="28"/>
  <c r="J743" i="28"/>
  <c r="K743" i="28"/>
  <c r="J744" i="28"/>
  <c r="K744" i="28"/>
  <c r="J745" i="28"/>
  <c r="K745" i="28"/>
  <c r="J746" i="28"/>
  <c r="K746" i="28"/>
  <c r="J747" i="28"/>
  <c r="K747" i="28"/>
  <c r="J748" i="28"/>
  <c r="K748" i="28"/>
  <c r="J749" i="28"/>
  <c r="K749" i="28"/>
  <c r="J750" i="28"/>
  <c r="K750" i="28"/>
  <c r="J751" i="28"/>
  <c r="K751" i="28"/>
  <c r="J752" i="28"/>
  <c r="K752" i="28"/>
  <c r="J753" i="28"/>
  <c r="K753" i="28"/>
  <c r="J754" i="28"/>
  <c r="K754" i="28"/>
  <c r="J755" i="28"/>
  <c r="K755" i="28"/>
  <c r="J756" i="28"/>
  <c r="K756" i="28"/>
  <c r="J757" i="28"/>
  <c r="K757" i="28"/>
  <c r="J758" i="28"/>
  <c r="K758" i="28"/>
  <c r="J759" i="28"/>
  <c r="K759" i="28"/>
  <c r="J760" i="28"/>
  <c r="K760" i="28"/>
  <c r="J761" i="28"/>
  <c r="K761" i="28"/>
  <c r="J762" i="28"/>
  <c r="K762" i="28"/>
  <c r="J763" i="28"/>
  <c r="K763" i="28"/>
  <c r="J764" i="28"/>
  <c r="K764" i="28"/>
  <c r="J765" i="28"/>
  <c r="K765" i="28"/>
  <c r="J766" i="28"/>
  <c r="K766" i="28"/>
  <c r="J767" i="28"/>
  <c r="K767" i="28"/>
  <c r="J768" i="28"/>
  <c r="K768" i="28"/>
  <c r="J769" i="28"/>
  <c r="K769" i="28"/>
  <c r="J770" i="28"/>
  <c r="K770" i="28"/>
  <c r="J771" i="28"/>
  <c r="K771" i="28"/>
  <c r="J772" i="28"/>
  <c r="K772" i="28"/>
  <c r="J773" i="28"/>
  <c r="K773" i="28"/>
  <c r="J774" i="28"/>
  <c r="K774" i="28"/>
  <c r="J775" i="28"/>
  <c r="K775" i="28"/>
  <c r="J776" i="28"/>
  <c r="K776" i="28"/>
  <c r="J777" i="28"/>
  <c r="K777" i="28"/>
  <c r="J778" i="28"/>
  <c r="K778" i="28"/>
  <c r="J779" i="28"/>
  <c r="K779" i="28"/>
  <c r="J780" i="28"/>
  <c r="K780" i="28"/>
  <c r="J781" i="28"/>
  <c r="K781" i="28"/>
  <c r="J782" i="28"/>
  <c r="K782" i="28"/>
  <c r="J783" i="28"/>
  <c r="K783" i="28"/>
  <c r="J784" i="28"/>
  <c r="K784" i="28"/>
  <c r="J785" i="28"/>
  <c r="K785" i="28"/>
  <c r="J786" i="28"/>
  <c r="K786" i="28"/>
  <c r="J787" i="28"/>
  <c r="K787" i="28"/>
  <c r="J788" i="28"/>
  <c r="K788" i="28"/>
  <c r="J789" i="28"/>
  <c r="K789" i="28"/>
  <c r="J790" i="28"/>
  <c r="K790" i="28"/>
  <c r="J791" i="28"/>
  <c r="K791" i="28"/>
  <c r="J792" i="28"/>
  <c r="K792" i="28"/>
  <c r="J793" i="28"/>
  <c r="K793" i="28"/>
  <c r="J794" i="28"/>
  <c r="K794" i="28"/>
  <c r="J795" i="28"/>
  <c r="K795" i="28"/>
  <c r="J796" i="28"/>
  <c r="K796" i="28"/>
  <c r="J797" i="28"/>
  <c r="K797" i="28"/>
  <c r="J798" i="28"/>
  <c r="K798" i="28"/>
  <c r="J799" i="28"/>
  <c r="K799" i="28"/>
  <c r="J800" i="28"/>
  <c r="K800" i="28"/>
  <c r="J801" i="28"/>
  <c r="K801" i="28"/>
  <c r="J802" i="28"/>
  <c r="K802" i="28"/>
  <c r="J803" i="28"/>
  <c r="K803" i="28"/>
  <c r="J804" i="28"/>
  <c r="K804" i="28"/>
  <c r="J805" i="28"/>
  <c r="K805" i="28"/>
  <c r="J806" i="28"/>
  <c r="K806" i="28"/>
  <c r="J807" i="28"/>
  <c r="K807" i="28"/>
  <c r="J808" i="28"/>
  <c r="K808" i="28"/>
  <c r="J809" i="28"/>
  <c r="K809" i="28"/>
  <c r="J810" i="28"/>
  <c r="K810" i="28"/>
  <c r="J811" i="28"/>
  <c r="K811" i="28"/>
  <c r="J812" i="28"/>
  <c r="K812" i="28"/>
  <c r="J813" i="28"/>
  <c r="K813" i="28"/>
  <c r="J814" i="28"/>
  <c r="K814" i="28"/>
  <c r="J815" i="28"/>
  <c r="K815" i="28"/>
  <c r="J816" i="28"/>
  <c r="K816" i="28"/>
  <c r="J817" i="28"/>
  <c r="K817" i="28"/>
  <c r="J818" i="28"/>
  <c r="K818" i="28"/>
  <c r="J819" i="28"/>
  <c r="K819" i="28"/>
  <c r="J820" i="28"/>
  <c r="K820" i="28"/>
  <c r="J821" i="28"/>
  <c r="K821" i="28"/>
  <c r="J822" i="28"/>
  <c r="K822" i="28"/>
  <c r="J823" i="28"/>
  <c r="K823" i="28"/>
  <c r="J824" i="28"/>
  <c r="K824" i="28"/>
  <c r="J825" i="28"/>
  <c r="K825" i="28"/>
  <c r="J826" i="28"/>
  <c r="K826" i="28"/>
  <c r="J827" i="28"/>
  <c r="K827" i="28"/>
  <c r="J828" i="28"/>
  <c r="K828" i="28"/>
  <c r="J829" i="28"/>
  <c r="K829" i="28"/>
  <c r="J830" i="28"/>
  <c r="K830" i="28"/>
  <c r="J831" i="28"/>
  <c r="K831" i="28"/>
  <c r="J832" i="28"/>
  <c r="K832" i="28"/>
  <c r="J833" i="28"/>
  <c r="K833" i="28"/>
  <c r="J834" i="28"/>
  <c r="K834" i="28"/>
  <c r="J835" i="28"/>
  <c r="K835" i="28"/>
  <c r="J836" i="28"/>
  <c r="K836" i="28"/>
  <c r="J837" i="28"/>
  <c r="K837" i="28"/>
  <c r="J838" i="28"/>
  <c r="K838" i="28"/>
  <c r="J839" i="28"/>
  <c r="K839" i="28"/>
  <c r="J840" i="28"/>
  <c r="K840" i="28"/>
  <c r="J841" i="28"/>
  <c r="K841" i="28"/>
  <c r="J842" i="28"/>
  <c r="K842" i="28"/>
  <c r="J843" i="28"/>
  <c r="K843" i="28"/>
  <c r="J844" i="28"/>
  <c r="K844" i="28"/>
  <c r="J845" i="28"/>
  <c r="K845" i="28"/>
  <c r="J846" i="28"/>
  <c r="K846" i="28"/>
  <c r="J847" i="28"/>
  <c r="K847" i="28"/>
  <c r="J848" i="28"/>
  <c r="K848" i="28"/>
  <c r="J849" i="28"/>
  <c r="K849" i="28"/>
  <c r="J850" i="28"/>
  <c r="K850" i="28"/>
  <c r="J851" i="28"/>
  <c r="K851" i="28"/>
  <c r="J852" i="28"/>
  <c r="K852" i="28"/>
  <c r="J853" i="28"/>
  <c r="K853" i="28"/>
  <c r="J854" i="28"/>
  <c r="K854" i="28"/>
  <c r="J855" i="28"/>
  <c r="K855" i="28"/>
  <c r="J856" i="28"/>
  <c r="K856" i="28"/>
  <c r="J857" i="28"/>
  <c r="K857" i="28"/>
  <c r="J858" i="28"/>
  <c r="K858" i="28"/>
  <c r="J859" i="28"/>
  <c r="K859" i="28"/>
  <c r="J860" i="28"/>
  <c r="K860" i="28"/>
  <c r="J861" i="28"/>
  <c r="K861" i="28"/>
  <c r="J862" i="28"/>
  <c r="K862" i="28"/>
  <c r="J863" i="28"/>
  <c r="K863" i="28"/>
  <c r="J864" i="28"/>
  <c r="K864" i="28"/>
  <c r="J865" i="28"/>
  <c r="K865" i="28"/>
  <c r="J866" i="28"/>
  <c r="K866" i="28"/>
  <c r="J867" i="28"/>
  <c r="K867" i="28"/>
  <c r="J868" i="28"/>
  <c r="K868" i="28"/>
  <c r="J869" i="28"/>
  <c r="K869" i="28"/>
  <c r="J870" i="28"/>
  <c r="K870" i="28"/>
  <c r="J871" i="28"/>
  <c r="K871" i="28"/>
  <c r="J872" i="28"/>
  <c r="K872" i="28"/>
  <c r="J873" i="28"/>
  <c r="K873" i="28"/>
  <c r="J874" i="28"/>
  <c r="K874" i="28"/>
  <c r="J875" i="28"/>
  <c r="K875" i="28"/>
  <c r="J876" i="28"/>
  <c r="K876" i="28"/>
  <c r="J877" i="28"/>
  <c r="K877" i="28"/>
  <c r="J878" i="28"/>
  <c r="K878" i="28"/>
  <c r="J879" i="28"/>
  <c r="K879" i="28"/>
  <c r="J880" i="28"/>
  <c r="K880" i="28"/>
  <c r="J881" i="28"/>
  <c r="K881" i="28"/>
  <c r="J882" i="28"/>
  <c r="K882" i="28"/>
  <c r="J883" i="28"/>
  <c r="K883" i="28"/>
  <c r="J884" i="28"/>
  <c r="K884" i="28"/>
  <c r="J885" i="28"/>
  <c r="K885" i="28"/>
  <c r="J886" i="28"/>
  <c r="K886" i="28"/>
  <c r="J887" i="28"/>
  <c r="K887" i="28"/>
  <c r="J888" i="28"/>
  <c r="K888" i="28"/>
  <c r="J889" i="28"/>
  <c r="K889" i="28"/>
  <c r="J890" i="28"/>
  <c r="K890" i="28"/>
  <c r="J891" i="28"/>
  <c r="K891" i="28"/>
  <c r="J892" i="28"/>
  <c r="K892" i="28"/>
  <c r="J893" i="28"/>
  <c r="K893" i="28"/>
  <c r="J894" i="28"/>
  <c r="K894" i="28"/>
  <c r="J895" i="28"/>
  <c r="K895" i="28"/>
  <c r="J896" i="28"/>
  <c r="K896" i="28"/>
  <c r="J897" i="28"/>
  <c r="K897" i="28"/>
  <c r="J898" i="28"/>
  <c r="K898" i="28"/>
  <c r="J899" i="28"/>
  <c r="K899" i="28"/>
  <c r="J900" i="28"/>
  <c r="K900" i="28"/>
  <c r="J901" i="28"/>
  <c r="K901" i="28"/>
  <c r="J902" i="28"/>
  <c r="K902" i="28"/>
  <c r="J903" i="28"/>
  <c r="K903" i="28"/>
  <c r="J904" i="28"/>
  <c r="K904" i="28"/>
  <c r="J905" i="28"/>
  <c r="K905" i="28"/>
  <c r="J906" i="28"/>
  <c r="K906" i="28"/>
  <c r="J907" i="28"/>
  <c r="K907" i="28"/>
  <c r="J908" i="28"/>
  <c r="K908" i="28"/>
  <c r="J909" i="28"/>
  <c r="K909" i="28"/>
  <c r="J910" i="28"/>
  <c r="K910" i="28"/>
  <c r="J911" i="28"/>
  <c r="K911" i="28"/>
  <c r="J912" i="28"/>
  <c r="K912" i="28"/>
  <c r="J913" i="28"/>
  <c r="K913" i="28"/>
  <c r="J914" i="28"/>
  <c r="K914" i="28"/>
  <c r="J915" i="28"/>
  <c r="K915" i="28"/>
  <c r="J916" i="28"/>
  <c r="K916" i="28"/>
  <c r="J917" i="28"/>
  <c r="K917" i="28"/>
  <c r="J918" i="28"/>
  <c r="K918" i="28"/>
  <c r="J919" i="28"/>
  <c r="K919" i="28"/>
  <c r="J920" i="28"/>
  <c r="K920" i="28"/>
  <c r="J921" i="28"/>
  <c r="K921" i="28"/>
  <c r="J922" i="28"/>
  <c r="K922" i="28"/>
  <c r="J923" i="28"/>
  <c r="K923" i="28"/>
  <c r="J924" i="28"/>
  <c r="K924" i="28"/>
  <c r="J925" i="28"/>
  <c r="K925" i="28"/>
  <c r="J926" i="28"/>
  <c r="K926" i="28"/>
  <c r="J927" i="28"/>
  <c r="K927" i="28"/>
  <c r="J928" i="28"/>
  <c r="K928" i="28"/>
  <c r="J929" i="28"/>
  <c r="K929" i="28"/>
  <c r="J930" i="28"/>
  <c r="K930" i="28"/>
  <c r="J931" i="28"/>
  <c r="K931" i="28"/>
  <c r="J932" i="28"/>
  <c r="K932" i="28"/>
  <c r="J933" i="28"/>
  <c r="K933" i="28"/>
  <c r="J934" i="28"/>
  <c r="K934" i="28"/>
  <c r="J935" i="28"/>
  <c r="K935" i="28"/>
  <c r="J936" i="28"/>
  <c r="K936" i="28"/>
  <c r="J937" i="28"/>
  <c r="K937" i="28"/>
  <c r="J938" i="28"/>
  <c r="K938" i="28"/>
  <c r="J939" i="28"/>
  <c r="K939" i="28"/>
  <c r="J940" i="28"/>
  <c r="K940" i="28"/>
  <c r="J941" i="28"/>
  <c r="K941" i="28"/>
  <c r="J942" i="28"/>
  <c r="K942" i="28"/>
  <c r="J943" i="28"/>
  <c r="K943" i="28"/>
  <c r="J944" i="28"/>
  <c r="K944" i="28"/>
  <c r="J945" i="28"/>
  <c r="K945" i="28"/>
  <c r="J946" i="28"/>
  <c r="K946" i="28"/>
  <c r="J947" i="28"/>
  <c r="K947" i="28"/>
  <c r="J948" i="28"/>
  <c r="K948" i="28"/>
  <c r="J949" i="28"/>
  <c r="K949" i="28"/>
  <c r="J950" i="28"/>
  <c r="K950" i="28"/>
  <c r="J951" i="28"/>
  <c r="K951" i="28"/>
  <c r="J952" i="28"/>
  <c r="K952" i="28"/>
  <c r="J953" i="28"/>
  <c r="K953" i="28"/>
  <c r="J954" i="28"/>
  <c r="K954" i="28"/>
  <c r="J955" i="28"/>
  <c r="K955" i="28"/>
  <c r="J956" i="28"/>
  <c r="K956" i="28"/>
  <c r="J957" i="28"/>
  <c r="K957" i="28"/>
  <c r="J958" i="28"/>
  <c r="K958" i="28"/>
  <c r="J959" i="28"/>
  <c r="K959" i="28"/>
  <c r="J960" i="28"/>
  <c r="K960" i="28"/>
  <c r="J961" i="28"/>
  <c r="K961" i="28"/>
  <c r="J962" i="28"/>
  <c r="K962" i="28"/>
  <c r="J963" i="28"/>
  <c r="K963" i="28"/>
  <c r="J964" i="28"/>
  <c r="K964" i="28"/>
  <c r="J965" i="28"/>
  <c r="K965" i="28"/>
  <c r="J966" i="28"/>
  <c r="K966" i="28"/>
  <c r="J967" i="28"/>
  <c r="K967" i="28"/>
  <c r="J968" i="28"/>
  <c r="K968" i="28"/>
  <c r="J969" i="28"/>
  <c r="K969" i="28"/>
  <c r="J970" i="28"/>
  <c r="K970" i="28"/>
  <c r="J971" i="28"/>
  <c r="K971" i="28"/>
  <c r="J972" i="28"/>
  <c r="K972" i="28"/>
  <c r="J973" i="28"/>
  <c r="K973" i="28"/>
  <c r="J974" i="28"/>
  <c r="K974" i="28"/>
  <c r="J975" i="28"/>
  <c r="K975" i="28"/>
  <c r="J976" i="28"/>
  <c r="K976" i="28"/>
  <c r="J977" i="28"/>
  <c r="K977" i="28"/>
  <c r="J978" i="28"/>
  <c r="K978" i="28"/>
  <c r="J979" i="28"/>
  <c r="K979" i="28"/>
  <c r="J980" i="28"/>
  <c r="K980" i="28"/>
  <c r="J981" i="28"/>
  <c r="K981" i="28"/>
  <c r="J982" i="28"/>
  <c r="K982" i="28"/>
  <c r="J983" i="28"/>
  <c r="K983" i="28"/>
  <c r="J984" i="28"/>
  <c r="K984" i="28"/>
  <c r="J985" i="28"/>
  <c r="K985" i="28"/>
  <c r="J986" i="28"/>
  <c r="K986" i="28"/>
  <c r="J987" i="28"/>
  <c r="K987" i="28"/>
  <c r="J988" i="28"/>
  <c r="K988" i="28"/>
  <c r="J989" i="28"/>
  <c r="K989" i="28"/>
  <c r="J990" i="28"/>
  <c r="K990" i="28"/>
  <c r="J991" i="28"/>
  <c r="K991" i="28"/>
  <c r="J992" i="28"/>
  <c r="K992" i="28"/>
  <c r="J993" i="28"/>
  <c r="K993" i="28"/>
  <c r="J994" i="28"/>
  <c r="K994" i="28"/>
  <c r="J995" i="28"/>
  <c r="K995" i="28"/>
  <c r="K6" i="28"/>
  <c r="J6" i="28"/>
  <c r="B1042" i="17"/>
  <c r="B1043" i="17"/>
  <c r="P7" i="17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37" i="17"/>
  <c r="P38" i="17"/>
  <c r="P39" i="17"/>
  <c r="P40" i="17"/>
  <c r="P41" i="17"/>
  <c r="P42" i="17"/>
  <c r="P43" i="17"/>
  <c r="P44" i="17"/>
  <c r="P45" i="17"/>
  <c r="P46" i="17"/>
  <c r="P47" i="17"/>
  <c r="P48" i="17"/>
  <c r="P49" i="17"/>
  <c r="P50" i="17"/>
  <c r="P51" i="17"/>
  <c r="P52" i="17"/>
  <c r="P53" i="17"/>
  <c r="P54" i="17"/>
  <c r="P55" i="17"/>
  <c r="P56" i="17"/>
  <c r="P57" i="17"/>
  <c r="P58" i="17"/>
  <c r="P59" i="17"/>
  <c r="P60" i="17"/>
  <c r="P61" i="17"/>
  <c r="P62" i="17"/>
  <c r="P63" i="17"/>
  <c r="P64" i="17"/>
  <c r="P65" i="17"/>
  <c r="P66" i="17"/>
  <c r="P67" i="17"/>
  <c r="P68" i="17"/>
  <c r="P69" i="17"/>
  <c r="P70" i="17"/>
  <c r="P71" i="17"/>
  <c r="P72" i="17"/>
  <c r="P73" i="17"/>
  <c r="P74" i="17"/>
  <c r="P75" i="17"/>
  <c r="P76" i="17"/>
  <c r="P77" i="17"/>
  <c r="P78" i="17"/>
  <c r="P79" i="17"/>
  <c r="P80" i="17"/>
  <c r="P81" i="17"/>
  <c r="P82" i="17"/>
  <c r="P83" i="17"/>
  <c r="P84" i="17"/>
  <c r="P85" i="17"/>
  <c r="P86" i="17"/>
  <c r="P87" i="17"/>
  <c r="P88" i="17"/>
  <c r="P89" i="17"/>
  <c r="P90" i="17"/>
  <c r="P91" i="17"/>
  <c r="P92" i="17"/>
  <c r="P93" i="17"/>
  <c r="P94" i="17"/>
  <c r="P95" i="17"/>
  <c r="P96" i="17"/>
  <c r="P97" i="17"/>
  <c r="P98" i="17"/>
  <c r="P99" i="17"/>
  <c r="P100" i="17"/>
  <c r="P101" i="17"/>
  <c r="P102" i="17"/>
  <c r="P103" i="17"/>
  <c r="P104" i="17"/>
  <c r="P105" i="17"/>
  <c r="P106" i="17"/>
  <c r="P107" i="17"/>
  <c r="P108" i="17"/>
  <c r="P109" i="17"/>
  <c r="P110" i="17"/>
  <c r="P111" i="17"/>
  <c r="P112" i="17"/>
  <c r="P113" i="17"/>
  <c r="P114" i="17"/>
  <c r="P115" i="17"/>
  <c r="P116" i="17"/>
  <c r="P117" i="17"/>
  <c r="P118" i="17"/>
  <c r="P119" i="17"/>
  <c r="P120" i="17"/>
  <c r="P121" i="17"/>
  <c r="P122" i="17"/>
  <c r="P123" i="17"/>
  <c r="P124" i="17"/>
  <c r="P125" i="17"/>
  <c r="P126" i="17"/>
  <c r="P127" i="17"/>
  <c r="P128" i="17"/>
  <c r="P129" i="17"/>
  <c r="P130" i="17"/>
  <c r="P131" i="17"/>
  <c r="P132" i="17"/>
  <c r="P133" i="17"/>
  <c r="P134" i="17"/>
  <c r="P135" i="17"/>
  <c r="P136" i="17"/>
  <c r="P137" i="17"/>
  <c r="P138" i="17"/>
  <c r="P139" i="17"/>
  <c r="P140" i="17"/>
  <c r="P141" i="17"/>
  <c r="P142" i="17"/>
  <c r="P143" i="17"/>
  <c r="P144" i="17"/>
  <c r="P145" i="17"/>
  <c r="P146" i="17"/>
  <c r="P147" i="17"/>
  <c r="P148" i="17"/>
  <c r="P149" i="17"/>
  <c r="P150" i="17"/>
  <c r="P151" i="17"/>
  <c r="P152" i="17"/>
  <c r="P153" i="17"/>
  <c r="P154" i="17"/>
  <c r="P155" i="17"/>
  <c r="P156" i="17"/>
  <c r="P157" i="17"/>
  <c r="P158" i="17"/>
  <c r="P159" i="17"/>
  <c r="P160" i="17"/>
  <c r="P161" i="17"/>
  <c r="P162" i="17"/>
  <c r="P163" i="17"/>
  <c r="P164" i="17"/>
  <c r="P165" i="17"/>
  <c r="P166" i="17"/>
  <c r="P167" i="17"/>
  <c r="P168" i="17"/>
  <c r="P169" i="17"/>
  <c r="P170" i="17"/>
  <c r="P171" i="17"/>
  <c r="P172" i="17"/>
  <c r="P173" i="17"/>
  <c r="P174" i="17"/>
  <c r="P175" i="17"/>
  <c r="P176" i="17"/>
  <c r="P177" i="17"/>
  <c r="P178" i="17"/>
  <c r="P179" i="17"/>
  <c r="P180" i="17"/>
  <c r="P181" i="17"/>
  <c r="P182" i="17"/>
  <c r="P183" i="17"/>
  <c r="P184" i="17"/>
  <c r="P185" i="17"/>
  <c r="P186" i="17"/>
  <c r="P187" i="17"/>
  <c r="P188" i="17"/>
  <c r="P189" i="17"/>
  <c r="P190" i="17"/>
  <c r="P191" i="17"/>
  <c r="P192" i="17"/>
  <c r="P193" i="17"/>
  <c r="P194" i="17"/>
  <c r="P195" i="17"/>
  <c r="P196" i="17"/>
  <c r="P197" i="17"/>
  <c r="P198" i="17"/>
  <c r="P199" i="17"/>
  <c r="P200" i="17"/>
  <c r="P201" i="17"/>
  <c r="P202" i="17"/>
  <c r="P203" i="17"/>
  <c r="P204" i="17"/>
  <c r="P205" i="17"/>
  <c r="P206" i="17"/>
  <c r="P207" i="17"/>
  <c r="P208" i="17"/>
  <c r="P209" i="17"/>
  <c r="P210" i="17"/>
  <c r="P211" i="17"/>
  <c r="P212" i="17"/>
  <c r="P213" i="17"/>
  <c r="P214" i="17"/>
  <c r="P215" i="17"/>
  <c r="P216" i="17"/>
  <c r="P217" i="17"/>
  <c r="P218" i="17"/>
  <c r="P219" i="17"/>
  <c r="P220" i="17"/>
  <c r="P221" i="17"/>
  <c r="P222" i="17"/>
  <c r="P223" i="17"/>
  <c r="P224" i="17"/>
  <c r="P225" i="17"/>
  <c r="P226" i="17"/>
  <c r="P227" i="17"/>
  <c r="P228" i="17"/>
  <c r="P229" i="17"/>
  <c r="P230" i="17"/>
  <c r="P231" i="17"/>
  <c r="P232" i="17"/>
  <c r="P233" i="17"/>
  <c r="P234" i="17"/>
  <c r="P235" i="17"/>
  <c r="P236" i="17"/>
  <c r="P237" i="17"/>
  <c r="P238" i="17"/>
  <c r="P239" i="17"/>
  <c r="P240" i="17"/>
  <c r="P241" i="17"/>
  <c r="P242" i="17"/>
  <c r="P243" i="17"/>
  <c r="P244" i="17"/>
  <c r="P245" i="17"/>
  <c r="P246" i="17"/>
  <c r="P247" i="17"/>
  <c r="P248" i="17"/>
  <c r="P249" i="17"/>
  <c r="P250" i="17"/>
  <c r="P251" i="17"/>
  <c r="P252" i="17"/>
  <c r="P253" i="17"/>
  <c r="P254" i="17"/>
  <c r="P255" i="17"/>
  <c r="P256" i="17"/>
  <c r="P257" i="17"/>
  <c r="P258" i="17"/>
  <c r="P259" i="17"/>
  <c r="P260" i="17"/>
  <c r="P261" i="17"/>
  <c r="P262" i="17"/>
  <c r="P263" i="17"/>
  <c r="P264" i="17"/>
  <c r="P265" i="17"/>
  <c r="P266" i="17"/>
  <c r="P267" i="17"/>
  <c r="P268" i="17"/>
  <c r="P269" i="17"/>
  <c r="P270" i="17"/>
  <c r="P271" i="17"/>
  <c r="P272" i="17"/>
  <c r="P273" i="17"/>
  <c r="P274" i="17"/>
  <c r="P275" i="17"/>
  <c r="P276" i="17"/>
  <c r="P277" i="17"/>
  <c r="P278" i="17"/>
  <c r="P279" i="17"/>
  <c r="P280" i="17"/>
  <c r="P281" i="17"/>
  <c r="P282" i="17"/>
  <c r="P283" i="17"/>
  <c r="P284" i="17"/>
  <c r="P285" i="17"/>
  <c r="P286" i="17"/>
  <c r="P287" i="17"/>
  <c r="P288" i="17"/>
  <c r="P289" i="17"/>
  <c r="P290" i="17"/>
  <c r="P291" i="17"/>
  <c r="P292" i="17"/>
  <c r="P293" i="17"/>
  <c r="P294" i="17"/>
  <c r="P295" i="17"/>
  <c r="P296" i="17"/>
  <c r="P297" i="17"/>
  <c r="P298" i="17"/>
  <c r="P299" i="17"/>
  <c r="P300" i="17"/>
  <c r="P301" i="17"/>
  <c r="P302" i="17"/>
  <c r="P303" i="17"/>
  <c r="P304" i="17"/>
  <c r="P305" i="17"/>
  <c r="P306" i="17"/>
  <c r="P307" i="17"/>
  <c r="P308" i="17"/>
  <c r="P309" i="17"/>
  <c r="P310" i="17"/>
  <c r="P311" i="17"/>
  <c r="P312" i="17"/>
  <c r="P313" i="17"/>
  <c r="P314" i="17"/>
  <c r="P315" i="17"/>
  <c r="P316" i="17"/>
  <c r="P317" i="17"/>
  <c r="P318" i="17"/>
  <c r="P319" i="17"/>
  <c r="P320" i="17"/>
  <c r="P321" i="17"/>
  <c r="P322" i="17"/>
  <c r="P323" i="17"/>
  <c r="P324" i="17"/>
  <c r="P325" i="17"/>
  <c r="P326" i="17"/>
  <c r="P327" i="17"/>
  <c r="P328" i="17"/>
  <c r="P329" i="17"/>
  <c r="P330" i="17"/>
  <c r="P331" i="17"/>
  <c r="P332" i="17"/>
  <c r="P333" i="17"/>
  <c r="P334" i="17"/>
  <c r="P335" i="17"/>
  <c r="P336" i="17"/>
  <c r="P337" i="17"/>
  <c r="P338" i="17"/>
  <c r="P339" i="17"/>
  <c r="P340" i="17"/>
  <c r="P341" i="17"/>
  <c r="P342" i="17"/>
  <c r="P343" i="17"/>
  <c r="P344" i="17"/>
  <c r="P345" i="17"/>
  <c r="P346" i="17"/>
  <c r="P347" i="17"/>
  <c r="P348" i="17"/>
  <c r="P349" i="17"/>
  <c r="P350" i="17"/>
  <c r="P351" i="17"/>
  <c r="P352" i="17"/>
  <c r="P353" i="17"/>
  <c r="P354" i="17"/>
  <c r="P355" i="17"/>
  <c r="P356" i="17"/>
  <c r="P357" i="17"/>
  <c r="P358" i="17"/>
  <c r="P359" i="17"/>
  <c r="P360" i="17"/>
  <c r="P361" i="17"/>
  <c r="P362" i="17"/>
  <c r="P363" i="17"/>
  <c r="P364" i="17"/>
  <c r="P365" i="17"/>
  <c r="P366" i="17"/>
  <c r="P367" i="17"/>
  <c r="P368" i="17"/>
  <c r="P369" i="17"/>
  <c r="P370" i="17"/>
  <c r="P371" i="17"/>
  <c r="P372" i="17"/>
  <c r="P373" i="17"/>
  <c r="P374" i="17"/>
  <c r="P375" i="17"/>
  <c r="P376" i="17"/>
  <c r="P377" i="17"/>
  <c r="P378" i="17"/>
  <c r="P379" i="17"/>
  <c r="P380" i="17"/>
  <c r="P381" i="17"/>
  <c r="P382" i="17"/>
  <c r="P383" i="17"/>
  <c r="P384" i="17"/>
  <c r="P385" i="17"/>
  <c r="P386" i="17"/>
  <c r="P387" i="17"/>
  <c r="P388" i="17"/>
  <c r="P389" i="17"/>
  <c r="P390" i="17"/>
  <c r="P391" i="17"/>
  <c r="P392" i="17"/>
  <c r="P393" i="17"/>
  <c r="P394" i="17"/>
  <c r="P395" i="17"/>
  <c r="P396" i="17"/>
  <c r="P397" i="17"/>
  <c r="P398" i="17"/>
  <c r="P399" i="17"/>
  <c r="P400" i="17"/>
  <c r="P401" i="17"/>
  <c r="P402" i="17"/>
  <c r="P403" i="17"/>
  <c r="P404" i="17"/>
  <c r="P405" i="17"/>
  <c r="P406" i="17"/>
  <c r="P407" i="17"/>
  <c r="P408" i="17"/>
  <c r="P409" i="17"/>
  <c r="P410" i="17"/>
  <c r="P411" i="17"/>
  <c r="P412" i="17"/>
  <c r="P413" i="17"/>
  <c r="P414" i="17"/>
  <c r="P415" i="17"/>
  <c r="P416" i="17"/>
  <c r="P417" i="17"/>
  <c r="P418" i="17"/>
  <c r="P419" i="17"/>
  <c r="P420" i="17"/>
  <c r="P421" i="17"/>
  <c r="P422" i="17"/>
  <c r="P423" i="17"/>
  <c r="P424" i="17"/>
  <c r="P425" i="17"/>
  <c r="P426" i="17"/>
  <c r="P427" i="17"/>
  <c r="P428" i="17"/>
  <c r="P429" i="17"/>
  <c r="P430" i="17"/>
  <c r="P431" i="17"/>
  <c r="P432" i="17"/>
  <c r="P433" i="17"/>
  <c r="P434" i="17"/>
  <c r="P435" i="17"/>
  <c r="P436" i="17"/>
  <c r="P437" i="17"/>
  <c r="P438" i="17"/>
  <c r="P439" i="17"/>
  <c r="P440" i="17"/>
  <c r="P441" i="17"/>
  <c r="P442" i="17"/>
  <c r="P443" i="17"/>
  <c r="P444" i="17"/>
  <c r="P445" i="17"/>
  <c r="P446" i="17"/>
  <c r="P447" i="17"/>
  <c r="P448" i="17"/>
  <c r="P449" i="17"/>
  <c r="P450" i="17"/>
  <c r="P451" i="17"/>
  <c r="P452" i="17"/>
  <c r="P453" i="17"/>
  <c r="P454" i="17"/>
  <c r="P455" i="17"/>
  <c r="P456" i="17"/>
  <c r="P457" i="17"/>
  <c r="P458" i="17"/>
  <c r="P459" i="17"/>
  <c r="P460" i="17"/>
  <c r="P461" i="17"/>
  <c r="P462" i="17"/>
  <c r="P463" i="17"/>
  <c r="P464" i="17"/>
  <c r="P465" i="17"/>
  <c r="P466" i="17"/>
  <c r="P467" i="17"/>
  <c r="P468" i="17"/>
  <c r="P469" i="17"/>
  <c r="P470" i="17"/>
  <c r="P471" i="17"/>
  <c r="P472" i="17"/>
  <c r="P473" i="17"/>
  <c r="P474" i="17"/>
  <c r="P475" i="17"/>
  <c r="P476" i="17"/>
  <c r="P477" i="17"/>
  <c r="P478" i="17"/>
  <c r="P479" i="17"/>
  <c r="P480" i="17"/>
  <c r="P481" i="17"/>
  <c r="P482" i="17"/>
  <c r="P483" i="17"/>
  <c r="P484" i="17"/>
  <c r="P485" i="17"/>
  <c r="P486" i="17"/>
  <c r="P487" i="17"/>
  <c r="P488" i="17"/>
  <c r="P489" i="17"/>
  <c r="P490" i="17"/>
  <c r="P491" i="17"/>
  <c r="P492" i="17"/>
  <c r="P493" i="17"/>
  <c r="P494" i="17"/>
  <c r="P495" i="17"/>
  <c r="P496" i="17"/>
  <c r="P497" i="17"/>
  <c r="P498" i="17"/>
  <c r="P499" i="17"/>
  <c r="P500" i="17"/>
  <c r="P501" i="17"/>
  <c r="P502" i="17"/>
  <c r="P503" i="17"/>
  <c r="P504" i="17"/>
  <c r="P505" i="17"/>
  <c r="P506" i="17"/>
  <c r="P507" i="17"/>
  <c r="P508" i="17"/>
  <c r="P509" i="17"/>
  <c r="P510" i="17"/>
  <c r="P511" i="17"/>
  <c r="P512" i="17"/>
  <c r="P513" i="17"/>
  <c r="P514" i="17"/>
  <c r="P515" i="17"/>
  <c r="P516" i="17"/>
  <c r="P517" i="17"/>
  <c r="P518" i="17"/>
  <c r="P519" i="17"/>
  <c r="P520" i="17"/>
  <c r="P521" i="17"/>
  <c r="P522" i="17"/>
  <c r="P523" i="17"/>
  <c r="P524" i="17"/>
  <c r="P525" i="17"/>
  <c r="P526" i="17"/>
  <c r="P527" i="17"/>
  <c r="P528" i="17"/>
  <c r="P529" i="17"/>
  <c r="P530" i="17"/>
  <c r="P531" i="17"/>
  <c r="P532" i="17"/>
  <c r="P533" i="17"/>
  <c r="P534" i="17"/>
  <c r="P535" i="17"/>
  <c r="P536" i="17"/>
  <c r="P537" i="17"/>
  <c r="P538" i="17"/>
  <c r="P539" i="17"/>
  <c r="P540" i="17"/>
  <c r="P541" i="17"/>
  <c r="P542" i="17"/>
  <c r="P543" i="17"/>
  <c r="P544" i="17"/>
  <c r="P545" i="17"/>
  <c r="P546" i="17"/>
  <c r="P547" i="17"/>
  <c r="P548" i="17"/>
  <c r="P549" i="17"/>
  <c r="P550" i="17"/>
  <c r="P551" i="17"/>
  <c r="P552" i="17"/>
  <c r="P553" i="17"/>
  <c r="P554" i="17"/>
  <c r="P555" i="17"/>
  <c r="P556" i="17"/>
  <c r="P557" i="17"/>
  <c r="P558" i="17"/>
  <c r="P559" i="17"/>
  <c r="P560" i="17"/>
  <c r="P561" i="17"/>
  <c r="P562" i="17"/>
  <c r="P563" i="17"/>
  <c r="P564" i="17"/>
  <c r="P565" i="17"/>
  <c r="P566" i="17"/>
  <c r="P567" i="17"/>
  <c r="P568" i="17"/>
  <c r="P569" i="17"/>
  <c r="P570" i="17"/>
  <c r="P571" i="17"/>
  <c r="P572" i="17"/>
  <c r="P573" i="17"/>
  <c r="P574" i="17"/>
  <c r="P575" i="17"/>
  <c r="P576" i="17"/>
  <c r="P577" i="17"/>
  <c r="P578" i="17"/>
  <c r="P579" i="17"/>
  <c r="P580" i="17"/>
  <c r="P581" i="17"/>
  <c r="P582" i="17"/>
  <c r="P583" i="17"/>
  <c r="P584" i="17"/>
  <c r="P585" i="17"/>
  <c r="P586" i="17"/>
  <c r="P587" i="17"/>
  <c r="P588" i="17"/>
  <c r="P589" i="17"/>
  <c r="P590" i="17"/>
  <c r="P591" i="17"/>
  <c r="P592" i="17"/>
  <c r="P593" i="17"/>
  <c r="P594" i="17"/>
  <c r="P595" i="17"/>
  <c r="P596" i="17"/>
  <c r="P597" i="17"/>
  <c r="P598" i="17"/>
  <c r="P599" i="17"/>
  <c r="P600" i="17"/>
  <c r="P601" i="17"/>
  <c r="P602" i="17"/>
  <c r="P603" i="17"/>
  <c r="P604" i="17"/>
  <c r="P605" i="17"/>
  <c r="P606" i="17"/>
  <c r="P607" i="17"/>
  <c r="P608" i="17"/>
  <c r="P609" i="17"/>
  <c r="P610" i="17"/>
  <c r="P611" i="17"/>
  <c r="P612" i="17"/>
  <c r="P613" i="17"/>
  <c r="P614" i="17"/>
  <c r="P615" i="17"/>
  <c r="P616" i="17"/>
  <c r="P617" i="17"/>
  <c r="P618" i="17"/>
  <c r="P619" i="17"/>
  <c r="P620" i="17"/>
  <c r="P621" i="17"/>
  <c r="P622" i="17"/>
  <c r="P623" i="17"/>
  <c r="P624" i="17"/>
  <c r="P625" i="17"/>
  <c r="P626" i="17"/>
  <c r="P627" i="17"/>
  <c r="P628" i="17"/>
  <c r="P629" i="17"/>
  <c r="P630" i="17"/>
  <c r="P631" i="17"/>
  <c r="P632" i="17"/>
  <c r="P633" i="17"/>
  <c r="P634" i="17"/>
  <c r="P635" i="17"/>
  <c r="P636" i="17"/>
  <c r="P637" i="17"/>
  <c r="P638" i="17"/>
  <c r="P639" i="17"/>
  <c r="P640" i="17"/>
  <c r="P641" i="17"/>
  <c r="P642" i="17"/>
  <c r="P643" i="17"/>
  <c r="P644" i="17"/>
  <c r="P645" i="17"/>
  <c r="P646" i="17"/>
  <c r="P647" i="17"/>
  <c r="P648" i="17"/>
  <c r="P649" i="17"/>
  <c r="P650" i="17"/>
  <c r="P651" i="17"/>
  <c r="P652" i="17"/>
  <c r="P653" i="17"/>
  <c r="P654" i="17"/>
  <c r="P655" i="17"/>
  <c r="P656" i="17"/>
  <c r="P657" i="17"/>
  <c r="P658" i="17"/>
  <c r="P659" i="17"/>
  <c r="P660" i="17"/>
  <c r="P661" i="17"/>
  <c r="P662" i="17"/>
  <c r="P663" i="17"/>
  <c r="P664" i="17"/>
  <c r="P665" i="17"/>
  <c r="P666" i="17"/>
  <c r="P667" i="17"/>
  <c r="P668" i="17"/>
  <c r="P669" i="17"/>
  <c r="P670" i="17"/>
  <c r="P671" i="17"/>
  <c r="P672" i="17"/>
  <c r="P673" i="17"/>
  <c r="P674" i="17"/>
  <c r="P675" i="17"/>
  <c r="P676" i="17"/>
  <c r="P677" i="17"/>
  <c r="P678" i="17"/>
  <c r="P679" i="17"/>
  <c r="P680" i="17"/>
  <c r="P681" i="17"/>
  <c r="P682" i="17"/>
  <c r="P683" i="17"/>
  <c r="P684" i="17"/>
  <c r="P685" i="17"/>
  <c r="P686" i="17"/>
  <c r="P687" i="17"/>
  <c r="P688" i="17"/>
  <c r="P689" i="17"/>
  <c r="P690" i="17"/>
  <c r="P691" i="17"/>
  <c r="P692" i="17"/>
  <c r="P693" i="17"/>
  <c r="P694" i="17"/>
  <c r="P695" i="17"/>
  <c r="P696" i="17"/>
  <c r="P697" i="17"/>
  <c r="P698" i="17"/>
  <c r="P699" i="17"/>
  <c r="P700" i="17"/>
  <c r="P701" i="17"/>
  <c r="P702" i="17"/>
  <c r="P703" i="17"/>
  <c r="P704" i="17"/>
  <c r="P705" i="17"/>
  <c r="P706" i="17"/>
  <c r="P707" i="17"/>
  <c r="P708" i="17"/>
  <c r="P709" i="17"/>
  <c r="P710" i="17"/>
  <c r="P711" i="17"/>
  <c r="P712" i="17"/>
  <c r="P713" i="17"/>
  <c r="P714" i="17"/>
  <c r="P715" i="17"/>
  <c r="P716" i="17"/>
  <c r="P717" i="17"/>
  <c r="P718" i="17"/>
  <c r="P719" i="17"/>
  <c r="P720" i="17"/>
  <c r="P721" i="17"/>
  <c r="P722" i="17"/>
  <c r="P723" i="17"/>
  <c r="P724" i="17"/>
  <c r="P725" i="17"/>
  <c r="P726" i="17"/>
  <c r="P727" i="17"/>
  <c r="P728" i="17"/>
  <c r="P729" i="17"/>
  <c r="P730" i="17"/>
  <c r="P731" i="17"/>
  <c r="P732" i="17"/>
  <c r="P733" i="17"/>
  <c r="P734" i="17"/>
  <c r="P735" i="17"/>
  <c r="P736" i="17"/>
  <c r="P737" i="17"/>
  <c r="P738" i="17"/>
  <c r="P739" i="17"/>
  <c r="P740" i="17"/>
  <c r="P741" i="17"/>
  <c r="P742" i="17"/>
  <c r="P743" i="17"/>
  <c r="P744" i="17"/>
  <c r="P745" i="17"/>
  <c r="P746" i="17"/>
  <c r="P747" i="17"/>
  <c r="P748" i="17"/>
  <c r="P749" i="17"/>
  <c r="P750" i="17"/>
  <c r="P751" i="17"/>
  <c r="P752" i="17"/>
  <c r="P753" i="17"/>
  <c r="P754" i="17"/>
  <c r="P755" i="17"/>
  <c r="P756" i="17"/>
  <c r="P757" i="17"/>
  <c r="P758" i="17"/>
  <c r="P759" i="17"/>
  <c r="P760" i="17"/>
  <c r="P761" i="17"/>
  <c r="P762" i="17"/>
  <c r="P763" i="17"/>
  <c r="P764" i="17"/>
  <c r="P765" i="17"/>
  <c r="P766" i="17"/>
  <c r="P767" i="17"/>
  <c r="P768" i="17"/>
  <c r="P769" i="17"/>
  <c r="P770" i="17"/>
  <c r="P771" i="17"/>
  <c r="P772" i="17"/>
  <c r="P773" i="17"/>
  <c r="P774" i="17"/>
  <c r="P775" i="17"/>
  <c r="P776" i="17"/>
  <c r="P777" i="17"/>
  <c r="P778" i="17"/>
  <c r="P779" i="17"/>
  <c r="P780" i="17"/>
  <c r="P781" i="17"/>
  <c r="P782" i="17"/>
  <c r="P783" i="17"/>
  <c r="P784" i="17"/>
  <c r="P785" i="17"/>
  <c r="P786" i="17"/>
  <c r="P787" i="17"/>
  <c r="P788" i="17"/>
  <c r="P789" i="17"/>
  <c r="P790" i="17"/>
  <c r="P791" i="17"/>
  <c r="P792" i="17"/>
  <c r="P793" i="17"/>
  <c r="P794" i="17"/>
  <c r="P795" i="17"/>
  <c r="P796" i="17"/>
  <c r="P797" i="17"/>
  <c r="P798" i="17"/>
  <c r="P799" i="17"/>
  <c r="P800" i="17"/>
  <c r="P801" i="17"/>
  <c r="P802" i="17"/>
  <c r="P803" i="17"/>
  <c r="P804" i="17"/>
  <c r="P805" i="17"/>
  <c r="P806" i="17"/>
  <c r="P807" i="17"/>
  <c r="P808" i="17"/>
  <c r="P809" i="17"/>
  <c r="P810" i="17"/>
  <c r="P811" i="17"/>
  <c r="P812" i="17"/>
  <c r="P813" i="17"/>
  <c r="P814" i="17"/>
  <c r="P815" i="17"/>
  <c r="P816" i="17"/>
  <c r="P817" i="17"/>
  <c r="P818" i="17"/>
  <c r="P819" i="17"/>
  <c r="P820" i="17"/>
  <c r="P821" i="17"/>
  <c r="P822" i="17"/>
  <c r="P823" i="17"/>
  <c r="P824" i="17"/>
  <c r="P825" i="17"/>
  <c r="P826" i="17"/>
  <c r="P827" i="17"/>
  <c r="P828" i="17"/>
  <c r="P829" i="17"/>
  <c r="P830" i="17"/>
  <c r="P831" i="17"/>
  <c r="P832" i="17"/>
  <c r="P833" i="17"/>
  <c r="P834" i="17"/>
  <c r="P835" i="17"/>
  <c r="P836" i="17"/>
  <c r="P837" i="17"/>
  <c r="P838" i="17"/>
  <c r="P839" i="17"/>
  <c r="P840" i="17"/>
  <c r="P841" i="17"/>
  <c r="P842" i="17"/>
  <c r="P843" i="17"/>
  <c r="P844" i="17"/>
  <c r="P845" i="17"/>
  <c r="P846" i="17"/>
  <c r="P847" i="17"/>
  <c r="P848" i="17"/>
  <c r="P849" i="17"/>
  <c r="P850" i="17"/>
  <c r="P851" i="17"/>
  <c r="P852" i="17"/>
  <c r="P853" i="17"/>
  <c r="P854" i="17"/>
  <c r="P855" i="17"/>
  <c r="P856" i="17"/>
  <c r="P857" i="17"/>
  <c r="P858" i="17"/>
  <c r="P859" i="17"/>
  <c r="P860" i="17"/>
  <c r="P861" i="17"/>
  <c r="P862" i="17"/>
  <c r="P863" i="17"/>
  <c r="P864" i="17"/>
  <c r="P865" i="17"/>
  <c r="P866" i="17"/>
  <c r="P867" i="17"/>
  <c r="P868" i="17"/>
  <c r="P869" i="17"/>
  <c r="P870" i="17"/>
  <c r="P871" i="17"/>
  <c r="P872" i="17"/>
  <c r="P873" i="17"/>
  <c r="P874" i="17"/>
  <c r="P875" i="17"/>
  <c r="P876" i="17"/>
  <c r="P877" i="17"/>
  <c r="P878" i="17"/>
  <c r="P879" i="17"/>
  <c r="P880" i="17"/>
  <c r="P881" i="17"/>
  <c r="P882" i="17"/>
  <c r="P883" i="17"/>
  <c r="P884" i="17"/>
  <c r="P885" i="17"/>
  <c r="P886" i="17"/>
  <c r="P887" i="17"/>
  <c r="P888" i="17"/>
  <c r="P889" i="17"/>
  <c r="P890" i="17"/>
  <c r="P891" i="17"/>
  <c r="P892" i="17"/>
  <c r="P893" i="17"/>
  <c r="P894" i="17"/>
  <c r="P895" i="17"/>
  <c r="P896" i="17"/>
  <c r="P897" i="17"/>
  <c r="P898" i="17"/>
  <c r="P899" i="17"/>
  <c r="P900" i="17"/>
  <c r="P901" i="17"/>
  <c r="P902" i="17"/>
  <c r="P903" i="17"/>
  <c r="P904" i="17"/>
  <c r="P905" i="17"/>
  <c r="P906" i="17"/>
  <c r="P907" i="17"/>
  <c r="P908" i="17"/>
  <c r="P909" i="17"/>
  <c r="P910" i="17"/>
  <c r="P911" i="17"/>
  <c r="P912" i="17"/>
  <c r="P913" i="17"/>
  <c r="P914" i="17"/>
  <c r="P915" i="17"/>
  <c r="P916" i="17"/>
  <c r="P917" i="17"/>
  <c r="P918" i="17"/>
  <c r="P919" i="17"/>
  <c r="P920" i="17"/>
  <c r="P921" i="17"/>
  <c r="P922" i="17"/>
  <c r="P923" i="17"/>
  <c r="P924" i="17"/>
  <c r="P925" i="17"/>
  <c r="P926" i="17"/>
  <c r="P927" i="17"/>
  <c r="P928" i="17"/>
  <c r="P929" i="17"/>
  <c r="P930" i="17"/>
  <c r="P931" i="17"/>
  <c r="P932" i="17"/>
  <c r="P933" i="17"/>
  <c r="P934" i="17"/>
  <c r="P935" i="17"/>
  <c r="P936" i="17"/>
  <c r="P937" i="17"/>
  <c r="P938" i="17"/>
  <c r="P939" i="17"/>
  <c r="P940" i="17"/>
  <c r="P941" i="17"/>
  <c r="P942" i="17"/>
  <c r="P943" i="17"/>
  <c r="P944" i="17"/>
  <c r="P945" i="17"/>
  <c r="P946" i="17"/>
  <c r="P947" i="17"/>
  <c r="P948" i="17"/>
  <c r="P949" i="17"/>
  <c r="P950" i="17"/>
  <c r="P951" i="17"/>
  <c r="P952" i="17"/>
  <c r="P953" i="17"/>
  <c r="P954" i="17"/>
  <c r="P955" i="17"/>
  <c r="P956" i="17"/>
  <c r="P957" i="17"/>
  <c r="P958" i="17"/>
  <c r="P959" i="17"/>
  <c r="P960" i="17"/>
  <c r="P961" i="17"/>
  <c r="P962" i="17"/>
  <c r="P963" i="17"/>
  <c r="P964" i="17"/>
  <c r="P965" i="17"/>
  <c r="P966" i="17"/>
  <c r="P967" i="17"/>
  <c r="P968" i="17"/>
  <c r="P969" i="17"/>
  <c r="P970" i="17"/>
  <c r="P971" i="17"/>
  <c r="P972" i="17"/>
  <c r="P973" i="17"/>
  <c r="P974" i="17"/>
  <c r="P975" i="17"/>
  <c r="P976" i="17"/>
  <c r="P977" i="17"/>
  <c r="P978" i="17"/>
  <c r="P979" i="17"/>
  <c r="P980" i="17"/>
  <c r="P981" i="17"/>
  <c r="P982" i="17"/>
  <c r="P983" i="17"/>
  <c r="P984" i="17"/>
  <c r="P985" i="17"/>
  <c r="P986" i="17"/>
  <c r="P987" i="17"/>
  <c r="P988" i="17"/>
  <c r="P989" i="17"/>
  <c r="P990" i="17"/>
  <c r="P991" i="17"/>
  <c r="P992" i="17"/>
  <c r="P993" i="17"/>
  <c r="P994" i="17"/>
  <c r="P995" i="17"/>
  <c r="P6" i="17"/>
  <c r="J7" i="17"/>
  <c r="K7" i="17"/>
  <c r="J8" i="17"/>
  <c r="K8" i="17"/>
  <c r="J9" i="17"/>
  <c r="K9" i="17"/>
  <c r="J10" i="17"/>
  <c r="K10" i="17"/>
  <c r="J11" i="17"/>
  <c r="K11" i="17"/>
  <c r="J12" i="17"/>
  <c r="K12" i="17"/>
  <c r="J13" i="17"/>
  <c r="K13" i="17"/>
  <c r="J14" i="17"/>
  <c r="K14" i="17"/>
  <c r="J15" i="17"/>
  <c r="K15" i="17"/>
  <c r="J16" i="17"/>
  <c r="K16" i="17"/>
  <c r="J17" i="17"/>
  <c r="K17" i="17"/>
  <c r="J18" i="17"/>
  <c r="K18" i="17"/>
  <c r="J19" i="17"/>
  <c r="K19" i="17"/>
  <c r="J20" i="17"/>
  <c r="K20" i="17"/>
  <c r="J21" i="17"/>
  <c r="K21" i="17"/>
  <c r="J22" i="17"/>
  <c r="K22" i="17"/>
  <c r="J23" i="17"/>
  <c r="K23" i="17"/>
  <c r="J24" i="17"/>
  <c r="K24" i="17"/>
  <c r="J25" i="17"/>
  <c r="K25" i="17"/>
  <c r="J26" i="17"/>
  <c r="K26" i="17"/>
  <c r="J27" i="17"/>
  <c r="K27" i="17"/>
  <c r="J28" i="17"/>
  <c r="K28" i="17"/>
  <c r="J29" i="17"/>
  <c r="K29" i="17"/>
  <c r="J30" i="17"/>
  <c r="K30" i="17"/>
  <c r="J31" i="17"/>
  <c r="K31" i="17"/>
  <c r="J32" i="17"/>
  <c r="K32" i="17"/>
  <c r="J33" i="17"/>
  <c r="K33" i="17"/>
  <c r="J34" i="17"/>
  <c r="K34" i="17"/>
  <c r="J35" i="17"/>
  <c r="K35" i="17"/>
  <c r="J36" i="17"/>
  <c r="K36" i="17"/>
  <c r="J37" i="17"/>
  <c r="K37" i="17"/>
  <c r="J38" i="17"/>
  <c r="K38" i="17"/>
  <c r="J39" i="17"/>
  <c r="K39" i="17"/>
  <c r="J40" i="17"/>
  <c r="K40" i="17"/>
  <c r="J41" i="17"/>
  <c r="K41" i="17"/>
  <c r="J42" i="17"/>
  <c r="K42" i="17"/>
  <c r="J43" i="17"/>
  <c r="K43" i="17"/>
  <c r="J44" i="17"/>
  <c r="K44" i="17"/>
  <c r="J45" i="17"/>
  <c r="K45" i="17"/>
  <c r="J46" i="17"/>
  <c r="K46" i="17"/>
  <c r="J47" i="17"/>
  <c r="K47" i="17"/>
  <c r="J48" i="17"/>
  <c r="K48" i="17"/>
  <c r="J49" i="17"/>
  <c r="K49" i="17"/>
  <c r="J50" i="17"/>
  <c r="K50" i="17"/>
  <c r="J51" i="17"/>
  <c r="K51" i="17"/>
  <c r="J52" i="17"/>
  <c r="K52" i="17"/>
  <c r="J53" i="17"/>
  <c r="K53" i="17"/>
  <c r="J54" i="17"/>
  <c r="K54" i="17"/>
  <c r="J55" i="17"/>
  <c r="K55" i="17"/>
  <c r="J56" i="17"/>
  <c r="K56" i="17"/>
  <c r="J57" i="17"/>
  <c r="K57" i="17"/>
  <c r="J58" i="17"/>
  <c r="K58" i="17"/>
  <c r="J59" i="17"/>
  <c r="K59" i="17"/>
  <c r="J60" i="17"/>
  <c r="K60" i="17"/>
  <c r="J61" i="17"/>
  <c r="K61" i="17"/>
  <c r="J62" i="17"/>
  <c r="K62" i="17"/>
  <c r="J63" i="17"/>
  <c r="K63" i="17"/>
  <c r="J64" i="17"/>
  <c r="K64" i="17"/>
  <c r="J65" i="17"/>
  <c r="K65" i="17"/>
  <c r="J66" i="17"/>
  <c r="K66" i="17"/>
  <c r="J67" i="17"/>
  <c r="K67" i="17"/>
  <c r="J68" i="17"/>
  <c r="K68" i="17"/>
  <c r="J69" i="17"/>
  <c r="K69" i="17"/>
  <c r="J70" i="17"/>
  <c r="K70" i="17"/>
  <c r="J71" i="17"/>
  <c r="K71" i="17"/>
  <c r="J72" i="17"/>
  <c r="K72" i="17"/>
  <c r="J73" i="17"/>
  <c r="K73" i="17"/>
  <c r="J74" i="17"/>
  <c r="K74" i="17"/>
  <c r="J75" i="17"/>
  <c r="K75" i="17"/>
  <c r="J76" i="17"/>
  <c r="K76" i="17"/>
  <c r="J77" i="17"/>
  <c r="K77" i="17"/>
  <c r="J78" i="17"/>
  <c r="K78" i="17"/>
  <c r="J79" i="17"/>
  <c r="K79" i="17"/>
  <c r="J80" i="17"/>
  <c r="K80" i="17"/>
  <c r="J81" i="17"/>
  <c r="K81" i="17"/>
  <c r="J82" i="17"/>
  <c r="K82" i="17"/>
  <c r="J83" i="17"/>
  <c r="K83" i="17"/>
  <c r="J84" i="17"/>
  <c r="K84" i="17"/>
  <c r="J85" i="17"/>
  <c r="K85" i="17"/>
  <c r="J86" i="17"/>
  <c r="K86" i="17"/>
  <c r="J87" i="17"/>
  <c r="K87" i="17"/>
  <c r="J88" i="17"/>
  <c r="K88" i="17"/>
  <c r="J89" i="17"/>
  <c r="K89" i="17"/>
  <c r="J90" i="17"/>
  <c r="K90" i="17"/>
  <c r="J91" i="17"/>
  <c r="K91" i="17"/>
  <c r="J92" i="17"/>
  <c r="K92" i="17"/>
  <c r="J93" i="17"/>
  <c r="K93" i="17"/>
  <c r="J94" i="17"/>
  <c r="K94" i="17"/>
  <c r="J95" i="17"/>
  <c r="K95" i="17"/>
  <c r="J96" i="17"/>
  <c r="K96" i="17"/>
  <c r="J97" i="17"/>
  <c r="K97" i="17"/>
  <c r="J98" i="17"/>
  <c r="K98" i="17"/>
  <c r="J99" i="17"/>
  <c r="K99" i="17"/>
  <c r="J100" i="17"/>
  <c r="K100" i="17"/>
  <c r="J101" i="17"/>
  <c r="K101" i="17"/>
  <c r="J102" i="17"/>
  <c r="K102" i="17"/>
  <c r="J103" i="17"/>
  <c r="K103" i="17"/>
  <c r="J104" i="17"/>
  <c r="K104" i="17"/>
  <c r="J105" i="17"/>
  <c r="K105" i="17"/>
  <c r="J106" i="17"/>
  <c r="K106" i="17"/>
  <c r="J107" i="17"/>
  <c r="K107" i="17"/>
  <c r="J108" i="17"/>
  <c r="K108" i="17"/>
  <c r="J109" i="17"/>
  <c r="K109" i="17"/>
  <c r="J110" i="17"/>
  <c r="K110" i="17"/>
  <c r="J111" i="17"/>
  <c r="K111" i="17"/>
  <c r="J112" i="17"/>
  <c r="K112" i="17"/>
  <c r="J113" i="17"/>
  <c r="K113" i="17"/>
  <c r="J114" i="17"/>
  <c r="K114" i="17"/>
  <c r="J115" i="17"/>
  <c r="K115" i="17"/>
  <c r="J116" i="17"/>
  <c r="K116" i="17"/>
  <c r="J117" i="17"/>
  <c r="K117" i="17"/>
  <c r="J118" i="17"/>
  <c r="K118" i="17"/>
  <c r="J119" i="17"/>
  <c r="K119" i="17"/>
  <c r="J120" i="17"/>
  <c r="K120" i="17"/>
  <c r="J121" i="17"/>
  <c r="K121" i="17"/>
  <c r="J122" i="17"/>
  <c r="K122" i="17"/>
  <c r="J123" i="17"/>
  <c r="K123" i="17"/>
  <c r="J124" i="17"/>
  <c r="K124" i="17"/>
  <c r="J125" i="17"/>
  <c r="K125" i="17"/>
  <c r="J126" i="17"/>
  <c r="K126" i="17"/>
  <c r="J127" i="17"/>
  <c r="K127" i="17"/>
  <c r="J128" i="17"/>
  <c r="K128" i="17"/>
  <c r="J129" i="17"/>
  <c r="K129" i="17"/>
  <c r="J130" i="17"/>
  <c r="K130" i="17"/>
  <c r="J131" i="17"/>
  <c r="K131" i="17"/>
  <c r="J132" i="17"/>
  <c r="K132" i="17"/>
  <c r="J133" i="17"/>
  <c r="K133" i="17"/>
  <c r="J134" i="17"/>
  <c r="K134" i="17"/>
  <c r="J135" i="17"/>
  <c r="K135" i="17"/>
  <c r="J136" i="17"/>
  <c r="K136" i="17"/>
  <c r="J137" i="17"/>
  <c r="K137" i="17"/>
  <c r="J138" i="17"/>
  <c r="K138" i="17"/>
  <c r="J139" i="17"/>
  <c r="K139" i="17"/>
  <c r="J140" i="17"/>
  <c r="K140" i="17"/>
  <c r="J141" i="17"/>
  <c r="K141" i="17"/>
  <c r="J142" i="17"/>
  <c r="K142" i="17"/>
  <c r="J143" i="17"/>
  <c r="K143" i="17"/>
  <c r="J144" i="17"/>
  <c r="K144" i="17"/>
  <c r="J145" i="17"/>
  <c r="K145" i="17"/>
  <c r="J146" i="17"/>
  <c r="K146" i="17"/>
  <c r="J147" i="17"/>
  <c r="K147" i="17"/>
  <c r="J148" i="17"/>
  <c r="K148" i="17"/>
  <c r="J149" i="17"/>
  <c r="K149" i="17"/>
  <c r="J150" i="17"/>
  <c r="K150" i="17"/>
  <c r="J151" i="17"/>
  <c r="K151" i="17"/>
  <c r="J152" i="17"/>
  <c r="K152" i="17"/>
  <c r="J153" i="17"/>
  <c r="K153" i="17"/>
  <c r="J154" i="17"/>
  <c r="K154" i="17"/>
  <c r="J155" i="17"/>
  <c r="K155" i="17"/>
  <c r="J156" i="17"/>
  <c r="K156" i="17"/>
  <c r="J157" i="17"/>
  <c r="K157" i="17"/>
  <c r="J158" i="17"/>
  <c r="K158" i="17"/>
  <c r="J159" i="17"/>
  <c r="K159" i="17"/>
  <c r="J160" i="17"/>
  <c r="K160" i="17"/>
  <c r="J161" i="17"/>
  <c r="K161" i="17"/>
  <c r="J162" i="17"/>
  <c r="K162" i="17"/>
  <c r="J163" i="17"/>
  <c r="K163" i="17"/>
  <c r="J164" i="17"/>
  <c r="K164" i="17"/>
  <c r="J165" i="17"/>
  <c r="K165" i="17"/>
  <c r="J166" i="17"/>
  <c r="K166" i="17"/>
  <c r="J167" i="17"/>
  <c r="K167" i="17"/>
  <c r="J168" i="17"/>
  <c r="K168" i="17"/>
  <c r="J169" i="17"/>
  <c r="K169" i="17"/>
  <c r="J170" i="17"/>
  <c r="K170" i="17"/>
  <c r="J171" i="17"/>
  <c r="K171" i="17"/>
  <c r="J172" i="17"/>
  <c r="K172" i="17"/>
  <c r="J173" i="17"/>
  <c r="K173" i="17"/>
  <c r="J174" i="17"/>
  <c r="K174" i="17"/>
  <c r="J175" i="17"/>
  <c r="K175" i="17"/>
  <c r="J176" i="17"/>
  <c r="K176" i="17"/>
  <c r="J177" i="17"/>
  <c r="K177" i="17"/>
  <c r="J178" i="17"/>
  <c r="K178" i="17"/>
  <c r="J179" i="17"/>
  <c r="K179" i="17"/>
  <c r="J180" i="17"/>
  <c r="K180" i="17"/>
  <c r="J181" i="17"/>
  <c r="K181" i="17"/>
  <c r="J182" i="17"/>
  <c r="K182" i="17"/>
  <c r="J183" i="17"/>
  <c r="K183" i="17"/>
  <c r="J184" i="17"/>
  <c r="K184" i="17"/>
  <c r="J185" i="17"/>
  <c r="K185" i="17"/>
  <c r="J186" i="17"/>
  <c r="K186" i="17"/>
  <c r="J187" i="17"/>
  <c r="K187" i="17"/>
  <c r="J188" i="17"/>
  <c r="K188" i="17"/>
  <c r="J189" i="17"/>
  <c r="K189" i="17"/>
  <c r="J190" i="17"/>
  <c r="K190" i="17"/>
  <c r="J191" i="17"/>
  <c r="K191" i="17"/>
  <c r="J192" i="17"/>
  <c r="K192" i="17"/>
  <c r="J193" i="17"/>
  <c r="K193" i="17"/>
  <c r="J194" i="17"/>
  <c r="K194" i="17"/>
  <c r="J195" i="17"/>
  <c r="K195" i="17"/>
  <c r="J196" i="17"/>
  <c r="K196" i="17"/>
  <c r="J197" i="17"/>
  <c r="K197" i="17"/>
  <c r="J198" i="17"/>
  <c r="K198" i="17"/>
  <c r="J199" i="17"/>
  <c r="K199" i="17"/>
  <c r="J200" i="17"/>
  <c r="K200" i="17"/>
  <c r="J201" i="17"/>
  <c r="K201" i="17"/>
  <c r="J202" i="17"/>
  <c r="K202" i="17"/>
  <c r="J203" i="17"/>
  <c r="K203" i="17"/>
  <c r="J204" i="17"/>
  <c r="K204" i="17"/>
  <c r="J205" i="17"/>
  <c r="K205" i="17"/>
  <c r="J206" i="17"/>
  <c r="K206" i="17"/>
  <c r="J207" i="17"/>
  <c r="K207" i="17"/>
  <c r="J208" i="17"/>
  <c r="K208" i="17"/>
  <c r="J209" i="17"/>
  <c r="K209" i="17"/>
  <c r="J210" i="17"/>
  <c r="K210" i="17"/>
  <c r="J211" i="17"/>
  <c r="K211" i="17"/>
  <c r="J212" i="17"/>
  <c r="K212" i="17"/>
  <c r="J213" i="17"/>
  <c r="K213" i="17"/>
  <c r="J214" i="17"/>
  <c r="K214" i="17"/>
  <c r="J215" i="17"/>
  <c r="K215" i="17"/>
  <c r="J216" i="17"/>
  <c r="K216" i="17"/>
  <c r="J217" i="17"/>
  <c r="K217" i="17"/>
  <c r="J218" i="17"/>
  <c r="K218" i="17"/>
  <c r="J219" i="17"/>
  <c r="K219" i="17"/>
  <c r="J220" i="17"/>
  <c r="K220" i="17"/>
  <c r="J221" i="17"/>
  <c r="K221" i="17"/>
  <c r="J222" i="17"/>
  <c r="K222" i="17"/>
  <c r="J223" i="17"/>
  <c r="K223" i="17"/>
  <c r="J224" i="17"/>
  <c r="K224" i="17"/>
  <c r="J225" i="17"/>
  <c r="K225" i="17"/>
  <c r="J226" i="17"/>
  <c r="K226" i="17"/>
  <c r="J227" i="17"/>
  <c r="K227" i="17"/>
  <c r="J228" i="17"/>
  <c r="K228" i="17"/>
  <c r="J229" i="17"/>
  <c r="K229" i="17"/>
  <c r="J230" i="17"/>
  <c r="K230" i="17"/>
  <c r="J231" i="17"/>
  <c r="K231" i="17"/>
  <c r="J232" i="17"/>
  <c r="K232" i="17"/>
  <c r="J233" i="17"/>
  <c r="K233" i="17"/>
  <c r="J234" i="17"/>
  <c r="K234" i="17"/>
  <c r="J235" i="17"/>
  <c r="K235" i="17"/>
  <c r="J236" i="17"/>
  <c r="K236" i="17"/>
  <c r="J237" i="17"/>
  <c r="K237" i="17"/>
  <c r="J238" i="17"/>
  <c r="K238" i="17"/>
  <c r="J239" i="17"/>
  <c r="K239" i="17"/>
  <c r="J240" i="17"/>
  <c r="K240" i="17"/>
  <c r="J241" i="17"/>
  <c r="K241" i="17"/>
  <c r="J242" i="17"/>
  <c r="K242" i="17"/>
  <c r="J243" i="17"/>
  <c r="K243" i="17"/>
  <c r="J244" i="17"/>
  <c r="K244" i="17"/>
  <c r="J245" i="17"/>
  <c r="K245" i="17"/>
  <c r="J246" i="17"/>
  <c r="K246" i="17"/>
  <c r="J247" i="17"/>
  <c r="K247" i="17"/>
  <c r="J248" i="17"/>
  <c r="K248" i="17"/>
  <c r="J249" i="17"/>
  <c r="K249" i="17"/>
  <c r="J250" i="17"/>
  <c r="K250" i="17"/>
  <c r="J251" i="17"/>
  <c r="K251" i="17"/>
  <c r="J252" i="17"/>
  <c r="K252" i="17"/>
  <c r="J253" i="17"/>
  <c r="K253" i="17"/>
  <c r="J254" i="17"/>
  <c r="K254" i="17"/>
  <c r="J255" i="17"/>
  <c r="K255" i="17"/>
  <c r="J256" i="17"/>
  <c r="K256" i="17"/>
  <c r="J257" i="17"/>
  <c r="K257" i="17"/>
  <c r="J258" i="17"/>
  <c r="K258" i="17"/>
  <c r="J259" i="17"/>
  <c r="K259" i="17"/>
  <c r="J260" i="17"/>
  <c r="K260" i="17"/>
  <c r="J261" i="17"/>
  <c r="K261" i="17"/>
  <c r="J262" i="17"/>
  <c r="K262" i="17"/>
  <c r="J263" i="17"/>
  <c r="K263" i="17"/>
  <c r="J264" i="17"/>
  <c r="K264" i="17"/>
  <c r="J265" i="17"/>
  <c r="K265" i="17"/>
  <c r="J266" i="17"/>
  <c r="K266" i="17"/>
  <c r="J267" i="17"/>
  <c r="K267" i="17"/>
  <c r="J268" i="17"/>
  <c r="K268" i="17"/>
  <c r="J269" i="17"/>
  <c r="K269" i="17"/>
  <c r="J270" i="17"/>
  <c r="K270" i="17"/>
  <c r="J271" i="17"/>
  <c r="K271" i="17"/>
  <c r="J272" i="17"/>
  <c r="K272" i="17"/>
  <c r="J273" i="17"/>
  <c r="K273" i="17"/>
  <c r="J274" i="17"/>
  <c r="K274" i="17"/>
  <c r="J275" i="17"/>
  <c r="K275" i="17"/>
  <c r="J276" i="17"/>
  <c r="K276" i="17"/>
  <c r="J277" i="17"/>
  <c r="K277" i="17"/>
  <c r="J278" i="17"/>
  <c r="K278" i="17"/>
  <c r="J279" i="17"/>
  <c r="K279" i="17"/>
  <c r="J280" i="17"/>
  <c r="K280" i="17"/>
  <c r="J281" i="17"/>
  <c r="K281" i="17"/>
  <c r="J282" i="17"/>
  <c r="K282" i="17"/>
  <c r="J283" i="17"/>
  <c r="K283" i="17"/>
  <c r="J284" i="17"/>
  <c r="K284" i="17"/>
  <c r="J285" i="17"/>
  <c r="K285" i="17"/>
  <c r="J286" i="17"/>
  <c r="K286" i="17"/>
  <c r="J287" i="17"/>
  <c r="K287" i="17"/>
  <c r="J288" i="17"/>
  <c r="K288" i="17"/>
  <c r="J289" i="17"/>
  <c r="K289" i="17"/>
  <c r="J290" i="17"/>
  <c r="K290" i="17"/>
  <c r="J291" i="17"/>
  <c r="K291" i="17"/>
  <c r="J292" i="17"/>
  <c r="K292" i="17"/>
  <c r="J293" i="17"/>
  <c r="K293" i="17"/>
  <c r="J294" i="17"/>
  <c r="K294" i="17"/>
  <c r="J295" i="17"/>
  <c r="K295" i="17"/>
  <c r="J296" i="17"/>
  <c r="K296" i="17"/>
  <c r="J297" i="17"/>
  <c r="K297" i="17"/>
  <c r="J298" i="17"/>
  <c r="K298" i="17"/>
  <c r="J299" i="17"/>
  <c r="K299" i="17"/>
  <c r="J300" i="17"/>
  <c r="K300" i="17"/>
  <c r="J301" i="17"/>
  <c r="K301" i="17"/>
  <c r="J302" i="17"/>
  <c r="K302" i="17"/>
  <c r="J303" i="17"/>
  <c r="K303" i="17"/>
  <c r="J304" i="17"/>
  <c r="K304" i="17"/>
  <c r="J305" i="17"/>
  <c r="K305" i="17"/>
  <c r="J306" i="17"/>
  <c r="K306" i="17"/>
  <c r="J307" i="17"/>
  <c r="K307" i="17"/>
  <c r="J308" i="17"/>
  <c r="K308" i="17"/>
  <c r="J309" i="17"/>
  <c r="K309" i="17"/>
  <c r="J310" i="17"/>
  <c r="K310" i="17"/>
  <c r="J311" i="17"/>
  <c r="K311" i="17"/>
  <c r="J312" i="17"/>
  <c r="K312" i="17"/>
  <c r="J313" i="17"/>
  <c r="K313" i="17"/>
  <c r="J314" i="17"/>
  <c r="K314" i="17"/>
  <c r="J315" i="17"/>
  <c r="K315" i="17"/>
  <c r="J316" i="17"/>
  <c r="K316" i="17"/>
  <c r="J317" i="17"/>
  <c r="K317" i="17"/>
  <c r="J318" i="17"/>
  <c r="K318" i="17"/>
  <c r="J319" i="17"/>
  <c r="K319" i="17"/>
  <c r="J320" i="17"/>
  <c r="K320" i="17"/>
  <c r="J321" i="17"/>
  <c r="K321" i="17"/>
  <c r="J322" i="17"/>
  <c r="K322" i="17"/>
  <c r="J323" i="17"/>
  <c r="K323" i="17"/>
  <c r="J324" i="17"/>
  <c r="K324" i="17"/>
  <c r="J325" i="17"/>
  <c r="K325" i="17"/>
  <c r="J326" i="17"/>
  <c r="K326" i="17"/>
  <c r="J327" i="17"/>
  <c r="K327" i="17"/>
  <c r="J328" i="17"/>
  <c r="K328" i="17"/>
  <c r="J329" i="17"/>
  <c r="K329" i="17"/>
  <c r="J330" i="17"/>
  <c r="K330" i="17"/>
  <c r="J331" i="17"/>
  <c r="K331" i="17"/>
  <c r="J332" i="17"/>
  <c r="K332" i="17"/>
  <c r="J333" i="17"/>
  <c r="K333" i="17"/>
  <c r="J334" i="17"/>
  <c r="K334" i="17"/>
  <c r="J335" i="17"/>
  <c r="K335" i="17"/>
  <c r="J336" i="17"/>
  <c r="K336" i="17"/>
  <c r="J337" i="17"/>
  <c r="K337" i="17"/>
  <c r="J338" i="17"/>
  <c r="K338" i="17"/>
  <c r="J339" i="17"/>
  <c r="K339" i="17"/>
  <c r="J340" i="17"/>
  <c r="K340" i="17"/>
  <c r="J341" i="17"/>
  <c r="K341" i="17"/>
  <c r="J342" i="17"/>
  <c r="K342" i="17"/>
  <c r="J343" i="17"/>
  <c r="K343" i="17"/>
  <c r="J344" i="17"/>
  <c r="K344" i="17"/>
  <c r="J345" i="17"/>
  <c r="K345" i="17"/>
  <c r="J346" i="17"/>
  <c r="K346" i="17"/>
  <c r="J347" i="17"/>
  <c r="K347" i="17"/>
  <c r="J348" i="17"/>
  <c r="K348" i="17"/>
  <c r="J349" i="17"/>
  <c r="K349" i="17"/>
  <c r="J350" i="17"/>
  <c r="K350" i="17"/>
  <c r="J351" i="17"/>
  <c r="K351" i="17"/>
  <c r="J352" i="17"/>
  <c r="K352" i="17"/>
  <c r="J353" i="17"/>
  <c r="K353" i="17"/>
  <c r="J354" i="17"/>
  <c r="K354" i="17"/>
  <c r="J355" i="17"/>
  <c r="K355" i="17"/>
  <c r="J356" i="17"/>
  <c r="K356" i="17"/>
  <c r="J357" i="17"/>
  <c r="K357" i="17"/>
  <c r="J358" i="17"/>
  <c r="K358" i="17"/>
  <c r="J359" i="17"/>
  <c r="K359" i="17"/>
  <c r="J360" i="17"/>
  <c r="K360" i="17"/>
  <c r="J361" i="17"/>
  <c r="K361" i="17"/>
  <c r="J362" i="17"/>
  <c r="K362" i="17"/>
  <c r="J363" i="17"/>
  <c r="K363" i="17"/>
  <c r="J364" i="17"/>
  <c r="K364" i="17"/>
  <c r="J365" i="17"/>
  <c r="K365" i="17"/>
  <c r="J366" i="17"/>
  <c r="K366" i="17"/>
  <c r="J367" i="17"/>
  <c r="K367" i="17"/>
  <c r="J368" i="17"/>
  <c r="K368" i="17"/>
  <c r="J369" i="17"/>
  <c r="K369" i="17"/>
  <c r="J370" i="17"/>
  <c r="K370" i="17"/>
  <c r="J371" i="17"/>
  <c r="K371" i="17"/>
  <c r="J372" i="17"/>
  <c r="K372" i="17"/>
  <c r="J373" i="17"/>
  <c r="K373" i="17"/>
  <c r="J374" i="17"/>
  <c r="K374" i="17"/>
  <c r="J375" i="17"/>
  <c r="K375" i="17"/>
  <c r="J376" i="17"/>
  <c r="K376" i="17"/>
  <c r="J377" i="17"/>
  <c r="K377" i="17"/>
  <c r="J378" i="17"/>
  <c r="K378" i="17"/>
  <c r="J379" i="17"/>
  <c r="K379" i="17"/>
  <c r="J380" i="17"/>
  <c r="K380" i="17"/>
  <c r="J381" i="17"/>
  <c r="K381" i="17"/>
  <c r="J382" i="17"/>
  <c r="K382" i="17"/>
  <c r="J383" i="17"/>
  <c r="K383" i="17"/>
  <c r="J384" i="17"/>
  <c r="K384" i="17"/>
  <c r="J385" i="17"/>
  <c r="K385" i="17"/>
  <c r="J386" i="17"/>
  <c r="K386" i="17"/>
  <c r="J387" i="17"/>
  <c r="K387" i="17"/>
  <c r="J388" i="17"/>
  <c r="K388" i="17"/>
  <c r="J389" i="17"/>
  <c r="K389" i="17"/>
  <c r="J390" i="17"/>
  <c r="K390" i="17"/>
  <c r="J391" i="17"/>
  <c r="K391" i="17"/>
  <c r="J392" i="17"/>
  <c r="K392" i="17"/>
  <c r="J393" i="17"/>
  <c r="K393" i="17"/>
  <c r="J394" i="17"/>
  <c r="K394" i="17"/>
  <c r="J395" i="17"/>
  <c r="K395" i="17"/>
  <c r="J396" i="17"/>
  <c r="K396" i="17"/>
  <c r="J397" i="17"/>
  <c r="K397" i="17"/>
  <c r="J398" i="17"/>
  <c r="K398" i="17"/>
  <c r="J399" i="17"/>
  <c r="K399" i="17"/>
  <c r="J400" i="17"/>
  <c r="K400" i="17"/>
  <c r="J401" i="17"/>
  <c r="K401" i="17"/>
  <c r="J402" i="17"/>
  <c r="K402" i="17"/>
  <c r="J403" i="17"/>
  <c r="K403" i="17"/>
  <c r="J404" i="17"/>
  <c r="K404" i="17"/>
  <c r="J405" i="17"/>
  <c r="K405" i="17"/>
  <c r="J406" i="17"/>
  <c r="K406" i="17"/>
  <c r="J407" i="17"/>
  <c r="K407" i="17"/>
  <c r="J408" i="17"/>
  <c r="K408" i="17"/>
  <c r="J409" i="17"/>
  <c r="K409" i="17"/>
  <c r="J410" i="17"/>
  <c r="K410" i="17"/>
  <c r="J411" i="17"/>
  <c r="K411" i="17"/>
  <c r="J412" i="17"/>
  <c r="K412" i="17"/>
  <c r="J413" i="17"/>
  <c r="K413" i="17"/>
  <c r="J414" i="17"/>
  <c r="K414" i="17"/>
  <c r="J415" i="17"/>
  <c r="K415" i="17"/>
  <c r="J416" i="17"/>
  <c r="K416" i="17"/>
  <c r="J417" i="17"/>
  <c r="K417" i="17"/>
  <c r="J418" i="17"/>
  <c r="K418" i="17"/>
  <c r="J419" i="17"/>
  <c r="K419" i="17"/>
  <c r="J420" i="17"/>
  <c r="K420" i="17"/>
  <c r="J421" i="17"/>
  <c r="K421" i="17"/>
  <c r="J422" i="17"/>
  <c r="K422" i="17"/>
  <c r="J423" i="17"/>
  <c r="K423" i="17"/>
  <c r="J424" i="17"/>
  <c r="K424" i="17"/>
  <c r="J425" i="17"/>
  <c r="K425" i="17"/>
  <c r="J426" i="17"/>
  <c r="K426" i="17"/>
  <c r="J427" i="17"/>
  <c r="K427" i="17"/>
  <c r="J428" i="17"/>
  <c r="K428" i="17"/>
  <c r="J429" i="17"/>
  <c r="K429" i="17"/>
  <c r="J430" i="17"/>
  <c r="K430" i="17"/>
  <c r="J431" i="17"/>
  <c r="K431" i="17"/>
  <c r="J432" i="17"/>
  <c r="K432" i="17"/>
  <c r="J433" i="17"/>
  <c r="K433" i="17"/>
  <c r="J434" i="17"/>
  <c r="K434" i="17"/>
  <c r="J435" i="17"/>
  <c r="K435" i="17"/>
  <c r="J436" i="17"/>
  <c r="K436" i="17"/>
  <c r="J437" i="17"/>
  <c r="K437" i="17"/>
  <c r="J438" i="17"/>
  <c r="K438" i="17"/>
  <c r="J439" i="17"/>
  <c r="K439" i="17"/>
  <c r="J440" i="17"/>
  <c r="K440" i="17"/>
  <c r="J441" i="17"/>
  <c r="K441" i="17"/>
  <c r="J442" i="17"/>
  <c r="K442" i="17"/>
  <c r="J443" i="17"/>
  <c r="K443" i="17"/>
  <c r="J444" i="17"/>
  <c r="K444" i="17"/>
  <c r="J445" i="17"/>
  <c r="K445" i="17"/>
  <c r="J446" i="17"/>
  <c r="K446" i="17"/>
  <c r="J447" i="17"/>
  <c r="K447" i="17"/>
  <c r="J448" i="17"/>
  <c r="K448" i="17"/>
  <c r="J449" i="17"/>
  <c r="K449" i="17"/>
  <c r="J450" i="17"/>
  <c r="K450" i="17"/>
  <c r="J451" i="17"/>
  <c r="K451" i="17"/>
  <c r="J452" i="17"/>
  <c r="K452" i="17"/>
  <c r="J453" i="17"/>
  <c r="K453" i="17"/>
  <c r="J454" i="17"/>
  <c r="K454" i="17"/>
  <c r="J455" i="17"/>
  <c r="K455" i="17"/>
  <c r="J456" i="17"/>
  <c r="K456" i="17"/>
  <c r="J457" i="17"/>
  <c r="K457" i="17"/>
  <c r="J458" i="17"/>
  <c r="K458" i="17"/>
  <c r="J459" i="17"/>
  <c r="K459" i="17"/>
  <c r="J460" i="17"/>
  <c r="K460" i="17"/>
  <c r="J461" i="17"/>
  <c r="K461" i="17"/>
  <c r="J462" i="17"/>
  <c r="K462" i="17"/>
  <c r="J463" i="17"/>
  <c r="K463" i="17"/>
  <c r="J464" i="17"/>
  <c r="K464" i="17"/>
  <c r="J465" i="17"/>
  <c r="K465" i="17"/>
  <c r="J466" i="17"/>
  <c r="K466" i="17"/>
  <c r="J467" i="17"/>
  <c r="K467" i="17"/>
  <c r="J468" i="17"/>
  <c r="K468" i="17"/>
  <c r="J469" i="17"/>
  <c r="K469" i="17"/>
  <c r="J470" i="17"/>
  <c r="K470" i="17"/>
  <c r="J471" i="17"/>
  <c r="K471" i="17"/>
  <c r="J472" i="17"/>
  <c r="K472" i="17"/>
  <c r="J473" i="17"/>
  <c r="K473" i="17"/>
  <c r="J474" i="17"/>
  <c r="K474" i="17"/>
  <c r="J475" i="17"/>
  <c r="K475" i="17"/>
  <c r="J476" i="17"/>
  <c r="K476" i="17"/>
  <c r="J477" i="17"/>
  <c r="K477" i="17"/>
  <c r="J478" i="17"/>
  <c r="K478" i="17"/>
  <c r="J479" i="17"/>
  <c r="K479" i="17"/>
  <c r="J480" i="17"/>
  <c r="K480" i="17"/>
  <c r="J481" i="17"/>
  <c r="K481" i="17"/>
  <c r="J482" i="17"/>
  <c r="K482" i="17"/>
  <c r="J483" i="17"/>
  <c r="K483" i="17"/>
  <c r="J484" i="17"/>
  <c r="K484" i="17"/>
  <c r="J485" i="17"/>
  <c r="K485" i="17"/>
  <c r="J486" i="17"/>
  <c r="K486" i="17"/>
  <c r="J487" i="17"/>
  <c r="K487" i="17"/>
  <c r="J488" i="17"/>
  <c r="K488" i="17"/>
  <c r="J489" i="17"/>
  <c r="K489" i="17"/>
  <c r="J490" i="17"/>
  <c r="K490" i="17"/>
  <c r="J491" i="17"/>
  <c r="K491" i="17"/>
  <c r="J492" i="17"/>
  <c r="K492" i="17"/>
  <c r="J493" i="17"/>
  <c r="K493" i="17"/>
  <c r="J494" i="17"/>
  <c r="K494" i="17"/>
  <c r="J495" i="17"/>
  <c r="K495" i="17"/>
  <c r="J496" i="17"/>
  <c r="K496" i="17"/>
  <c r="J497" i="17"/>
  <c r="K497" i="17"/>
  <c r="J498" i="17"/>
  <c r="K498" i="17"/>
  <c r="J499" i="17"/>
  <c r="K499" i="17"/>
  <c r="J500" i="17"/>
  <c r="K500" i="17"/>
  <c r="J501" i="17"/>
  <c r="K501" i="17"/>
  <c r="J502" i="17"/>
  <c r="K502" i="17"/>
  <c r="J503" i="17"/>
  <c r="K503" i="17"/>
  <c r="J504" i="17"/>
  <c r="K504" i="17"/>
  <c r="J505" i="17"/>
  <c r="K505" i="17"/>
  <c r="J506" i="17"/>
  <c r="K506" i="17"/>
  <c r="J507" i="17"/>
  <c r="K507" i="17"/>
  <c r="J508" i="17"/>
  <c r="K508" i="17"/>
  <c r="J509" i="17"/>
  <c r="K509" i="17"/>
  <c r="J510" i="17"/>
  <c r="K510" i="17"/>
  <c r="J511" i="17"/>
  <c r="K511" i="17"/>
  <c r="J512" i="17"/>
  <c r="K512" i="17"/>
  <c r="J513" i="17"/>
  <c r="K513" i="17"/>
  <c r="J514" i="17"/>
  <c r="K514" i="17"/>
  <c r="J515" i="17"/>
  <c r="K515" i="17"/>
  <c r="J516" i="17"/>
  <c r="K516" i="17"/>
  <c r="J517" i="17"/>
  <c r="K517" i="17"/>
  <c r="J518" i="17"/>
  <c r="K518" i="17"/>
  <c r="J519" i="17"/>
  <c r="K519" i="17"/>
  <c r="J520" i="17"/>
  <c r="K520" i="17"/>
  <c r="J521" i="17"/>
  <c r="K521" i="17"/>
  <c r="J522" i="17"/>
  <c r="K522" i="17"/>
  <c r="J523" i="17"/>
  <c r="K523" i="17"/>
  <c r="J524" i="17"/>
  <c r="K524" i="17"/>
  <c r="J525" i="17"/>
  <c r="K525" i="17"/>
  <c r="J526" i="17"/>
  <c r="K526" i="17"/>
  <c r="J527" i="17"/>
  <c r="K527" i="17"/>
  <c r="J528" i="17"/>
  <c r="K528" i="17"/>
  <c r="J529" i="17"/>
  <c r="K529" i="17"/>
  <c r="J530" i="17"/>
  <c r="K530" i="17"/>
  <c r="J531" i="17"/>
  <c r="K531" i="17"/>
  <c r="J532" i="17"/>
  <c r="K532" i="17"/>
  <c r="J533" i="17"/>
  <c r="K533" i="17"/>
  <c r="J534" i="17"/>
  <c r="K534" i="17"/>
  <c r="J535" i="17"/>
  <c r="K535" i="17"/>
  <c r="J536" i="17"/>
  <c r="K536" i="17"/>
  <c r="J537" i="17"/>
  <c r="K537" i="17"/>
  <c r="J538" i="17"/>
  <c r="K538" i="17"/>
  <c r="J539" i="17"/>
  <c r="K539" i="17"/>
  <c r="J540" i="17"/>
  <c r="K540" i="17"/>
  <c r="J541" i="17"/>
  <c r="K541" i="17"/>
  <c r="J542" i="17"/>
  <c r="K542" i="17"/>
  <c r="J543" i="17"/>
  <c r="K543" i="17"/>
  <c r="J544" i="17"/>
  <c r="K544" i="17"/>
  <c r="J545" i="17"/>
  <c r="K545" i="17"/>
  <c r="J546" i="17"/>
  <c r="K546" i="17"/>
  <c r="J547" i="17"/>
  <c r="K547" i="17"/>
  <c r="J548" i="17"/>
  <c r="K548" i="17"/>
  <c r="J549" i="17"/>
  <c r="K549" i="17"/>
  <c r="J550" i="17"/>
  <c r="K550" i="17"/>
  <c r="J551" i="17"/>
  <c r="K551" i="17"/>
  <c r="J552" i="17"/>
  <c r="K552" i="17"/>
  <c r="J553" i="17"/>
  <c r="K553" i="17"/>
  <c r="J554" i="17"/>
  <c r="K554" i="17"/>
  <c r="J555" i="17"/>
  <c r="K555" i="17"/>
  <c r="J556" i="17"/>
  <c r="K556" i="17"/>
  <c r="J557" i="17"/>
  <c r="K557" i="17"/>
  <c r="J558" i="17"/>
  <c r="K558" i="17"/>
  <c r="J559" i="17"/>
  <c r="K559" i="17"/>
  <c r="J560" i="17"/>
  <c r="K560" i="17"/>
  <c r="J561" i="17"/>
  <c r="K561" i="17"/>
  <c r="J562" i="17"/>
  <c r="K562" i="17"/>
  <c r="J563" i="17"/>
  <c r="K563" i="17"/>
  <c r="J564" i="17"/>
  <c r="K564" i="17"/>
  <c r="J565" i="17"/>
  <c r="K565" i="17"/>
  <c r="J566" i="17"/>
  <c r="K566" i="17"/>
  <c r="J567" i="17"/>
  <c r="K567" i="17"/>
  <c r="J568" i="17"/>
  <c r="K568" i="17"/>
  <c r="J569" i="17"/>
  <c r="K569" i="17"/>
  <c r="J570" i="17"/>
  <c r="K570" i="17"/>
  <c r="J571" i="17"/>
  <c r="K571" i="17"/>
  <c r="J572" i="17"/>
  <c r="K572" i="17"/>
  <c r="J573" i="17"/>
  <c r="K573" i="17"/>
  <c r="J574" i="17"/>
  <c r="K574" i="17"/>
  <c r="J575" i="17"/>
  <c r="K575" i="17"/>
  <c r="J576" i="17"/>
  <c r="K576" i="17"/>
  <c r="J577" i="17"/>
  <c r="K577" i="17"/>
  <c r="J578" i="17"/>
  <c r="K578" i="17"/>
  <c r="J579" i="17"/>
  <c r="K579" i="17"/>
  <c r="J580" i="17"/>
  <c r="K580" i="17"/>
  <c r="J581" i="17"/>
  <c r="K581" i="17"/>
  <c r="J582" i="17"/>
  <c r="K582" i="17"/>
  <c r="J583" i="17"/>
  <c r="K583" i="17"/>
  <c r="J584" i="17"/>
  <c r="K584" i="17"/>
  <c r="J585" i="17"/>
  <c r="K585" i="17"/>
  <c r="J586" i="17"/>
  <c r="K586" i="17"/>
  <c r="J587" i="17"/>
  <c r="K587" i="17"/>
  <c r="J588" i="17"/>
  <c r="K588" i="17"/>
  <c r="J589" i="17"/>
  <c r="K589" i="17"/>
  <c r="J590" i="17"/>
  <c r="K590" i="17"/>
  <c r="J591" i="17"/>
  <c r="K591" i="17"/>
  <c r="J592" i="17"/>
  <c r="K592" i="17"/>
  <c r="J593" i="17"/>
  <c r="K593" i="17"/>
  <c r="J594" i="17"/>
  <c r="K594" i="17"/>
  <c r="J595" i="17"/>
  <c r="K595" i="17"/>
  <c r="J596" i="17"/>
  <c r="K596" i="17"/>
  <c r="J597" i="17"/>
  <c r="K597" i="17"/>
  <c r="J598" i="17"/>
  <c r="K598" i="17"/>
  <c r="J599" i="17"/>
  <c r="K599" i="17"/>
  <c r="J600" i="17"/>
  <c r="K600" i="17"/>
  <c r="J601" i="17"/>
  <c r="K601" i="17"/>
  <c r="J602" i="17"/>
  <c r="K602" i="17"/>
  <c r="J603" i="17"/>
  <c r="K603" i="17"/>
  <c r="J604" i="17"/>
  <c r="K604" i="17"/>
  <c r="J605" i="17"/>
  <c r="K605" i="17"/>
  <c r="J606" i="17"/>
  <c r="K606" i="17"/>
  <c r="J607" i="17"/>
  <c r="K607" i="17"/>
  <c r="J608" i="17"/>
  <c r="K608" i="17"/>
  <c r="J609" i="17"/>
  <c r="K609" i="17"/>
  <c r="J610" i="17"/>
  <c r="K610" i="17"/>
  <c r="J611" i="17"/>
  <c r="K611" i="17"/>
  <c r="J612" i="17"/>
  <c r="K612" i="17"/>
  <c r="J613" i="17"/>
  <c r="K613" i="17"/>
  <c r="J614" i="17"/>
  <c r="K614" i="17"/>
  <c r="J615" i="17"/>
  <c r="K615" i="17"/>
  <c r="J616" i="17"/>
  <c r="K616" i="17"/>
  <c r="J617" i="17"/>
  <c r="K617" i="17"/>
  <c r="J618" i="17"/>
  <c r="K618" i="17"/>
  <c r="J619" i="17"/>
  <c r="K619" i="17"/>
  <c r="J620" i="17"/>
  <c r="K620" i="17"/>
  <c r="J621" i="17"/>
  <c r="K621" i="17"/>
  <c r="J622" i="17"/>
  <c r="K622" i="17"/>
  <c r="J623" i="17"/>
  <c r="K623" i="17"/>
  <c r="J624" i="17"/>
  <c r="K624" i="17"/>
  <c r="J625" i="17"/>
  <c r="K625" i="17"/>
  <c r="J626" i="17"/>
  <c r="K626" i="17"/>
  <c r="J627" i="17"/>
  <c r="K627" i="17"/>
  <c r="J628" i="17"/>
  <c r="K628" i="17"/>
  <c r="J629" i="17"/>
  <c r="K629" i="17"/>
  <c r="J630" i="17"/>
  <c r="K630" i="17"/>
  <c r="J631" i="17"/>
  <c r="K631" i="17"/>
  <c r="J632" i="17"/>
  <c r="K632" i="17"/>
  <c r="J633" i="17"/>
  <c r="K633" i="17"/>
  <c r="J634" i="17"/>
  <c r="K634" i="17"/>
  <c r="J635" i="17"/>
  <c r="K635" i="17"/>
  <c r="J636" i="17"/>
  <c r="K636" i="17"/>
  <c r="J637" i="17"/>
  <c r="K637" i="17"/>
  <c r="J638" i="17"/>
  <c r="K638" i="17"/>
  <c r="J639" i="17"/>
  <c r="K639" i="17"/>
  <c r="J640" i="17"/>
  <c r="K640" i="17"/>
  <c r="J641" i="17"/>
  <c r="K641" i="17"/>
  <c r="J642" i="17"/>
  <c r="K642" i="17"/>
  <c r="J643" i="17"/>
  <c r="K643" i="17"/>
  <c r="J644" i="17"/>
  <c r="K644" i="17"/>
  <c r="J645" i="17"/>
  <c r="K645" i="17"/>
  <c r="J646" i="17"/>
  <c r="K646" i="17"/>
  <c r="J647" i="17"/>
  <c r="K647" i="17"/>
  <c r="J648" i="17"/>
  <c r="K648" i="17"/>
  <c r="J649" i="17"/>
  <c r="K649" i="17"/>
  <c r="J650" i="17"/>
  <c r="K650" i="17"/>
  <c r="J651" i="17"/>
  <c r="K651" i="17"/>
  <c r="J652" i="17"/>
  <c r="K652" i="17"/>
  <c r="J653" i="17"/>
  <c r="K653" i="17"/>
  <c r="J654" i="17"/>
  <c r="K654" i="17"/>
  <c r="J655" i="17"/>
  <c r="K655" i="17"/>
  <c r="J656" i="17"/>
  <c r="K656" i="17"/>
  <c r="J657" i="17"/>
  <c r="K657" i="17"/>
  <c r="J658" i="17"/>
  <c r="K658" i="17"/>
  <c r="J659" i="17"/>
  <c r="K659" i="17"/>
  <c r="J660" i="17"/>
  <c r="K660" i="17"/>
  <c r="J661" i="17"/>
  <c r="K661" i="17"/>
  <c r="J662" i="17"/>
  <c r="K662" i="17"/>
  <c r="J663" i="17"/>
  <c r="K663" i="17"/>
  <c r="J664" i="17"/>
  <c r="K664" i="17"/>
  <c r="J665" i="17"/>
  <c r="K665" i="17"/>
  <c r="J666" i="17"/>
  <c r="K666" i="17"/>
  <c r="J667" i="17"/>
  <c r="K667" i="17"/>
  <c r="J668" i="17"/>
  <c r="K668" i="17"/>
  <c r="J669" i="17"/>
  <c r="K669" i="17"/>
  <c r="J670" i="17"/>
  <c r="K670" i="17"/>
  <c r="J671" i="17"/>
  <c r="K671" i="17"/>
  <c r="J672" i="17"/>
  <c r="K672" i="17"/>
  <c r="J673" i="17"/>
  <c r="K673" i="17"/>
  <c r="J674" i="17"/>
  <c r="K674" i="17"/>
  <c r="J675" i="17"/>
  <c r="K675" i="17"/>
  <c r="J676" i="17"/>
  <c r="K676" i="17"/>
  <c r="J677" i="17"/>
  <c r="K677" i="17"/>
  <c r="J678" i="17"/>
  <c r="K678" i="17"/>
  <c r="J679" i="17"/>
  <c r="K679" i="17"/>
  <c r="J680" i="17"/>
  <c r="K680" i="17"/>
  <c r="J681" i="17"/>
  <c r="K681" i="17"/>
  <c r="J682" i="17"/>
  <c r="K682" i="17"/>
  <c r="J683" i="17"/>
  <c r="K683" i="17"/>
  <c r="J684" i="17"/>
  <c r="K684" i="17"/>
  <c r="J685" i="17"/>
  <c r="K685" i="17"/>
  <c r="J686" i="17"/>
  <c r="K686" i="17"/>
  <c r="J687" i="17"/>
  <c r="K687" i="17"/>
  <c r="J688" i="17"/>
  <c r="K688" i="17"/>
  <c r="J689" i="17"/>
  <c r="K689" i="17"/>
  <c r="J690" i="17"/>
  <c r="K690" i="17"/>
  <c r="J691" i="17"/>
  <c r="K691" i="17"/>
  <c r="J692" i="17"/>
  <c r="K692" i="17"/>
  <c r="J693" i="17"/>
  <c r="K693" i="17"/>
  <c r="J694" i="17"/>
  <c r="K694" i="17"/>
  <c r="J695" i="17"/>
  <c r="K695" i="17"/>
  <c r="J696" i="17"/>
  <c r="K696" i="17"/>
  <c r="J697" i="17"/>
  <c r="K697" i="17"/>
  <c r="J698" i="17"/>
  <c r="K698" i="17"/>
  <c r="J699" i="17"/>
  <c r="K699" i="17"/>
  <c r="J700" i="17"/>
  <c r="K700" i="17"/>
  <c r="J701" i="17"/>
  <c r="K701" i="17"/>
  <c r="J702" i="17"/>
  <c r="K702" i="17"/>
  <c r="J703" i="17"/>
  <c r="K703" i="17"/>
  <c r="J704" i="17"/>
  <c r="K704" i="17"/>
  <c r="J705" i="17"/>
  <c r="K705" i="17"/>
  <c r="J706" i="17"/>
  <c r="K706" i="17"/>
  <c r="J707" i="17"/>
  <c r="K707" i="17"/>
  <c r="J708" i="17"/>
  <c r="K708" i="17"/>
  <c r="J709" i="17"/>
  <c r="K709" i="17"/>
  <c r="J710" i="17"/>
  <c r="K710" i="17"/>
  <c r="J711" i="17"/>
  <c r="K711" i="17"/>
  <c r="J712" i="17"/>
  <c r="K712" i="17"/>
  <c r="J713" i="17"/>
  <c r="K713" i="17"/>
  <c r="J714" i="17"/>
  <c r="K714" i="17"/>
  <c r="J715" i="17"/>
  <c r="K715" i="17"/>
  <c r="J716" i="17"/>
  <c r="K716" i="17"/>
  <c r="J717" i="17"/>
  <c r="K717" i="17"/>
  <c r="J718" i="17"/>
  <c r="K718" i="17"/>
  <c r="J719" i="17"/>
  <c r="K719" i="17"/>
  <c r="J720" i="17"/>
  <c r="K720" i="17"/>
  <c r="J721" i="17"/>
  <c r="K721" i="17"/>
  <c r="J722" i="17"/>
  <c r="K722" i="17"/>
  <c r="J723" i="17"/>
  <c r="K723" i="17"/>
  <c r="J724" i="17"/>
  <c r="K724" i="17"/>
  <c r="J725" i="17"/>
  <c r="K725" i="17"/>
  <c r="J726" i="17"/>
  <c r="K726" i="17"/>
  <c r="J727" i="17"/>
  <c r="K727" i="17"/>
  <c r="J728" i="17"/>
  <c r="K728" i="17"/>
  <c r="J729" i="17"/>
  <c r="K729" i="17"/>
  <c r="J730" i="17"/>
  <c r="K730" i="17"/>
  <c r="J731" i="17"/>
  <c r="K731" i="17"/>
  <c r="J732" i="17"/>
  <c r="K732" i="17"/>
  <c r="J733" i="17"/>
  <c r="K733" i="17"/>
  <c r="J734" i="17"/>
  <c r="K734" i="17"/>
  <c r="J735" i="17"/>
  <c r="K735" i="17"/>
  <c r="J736" i="17"/>
  <c r="K736" i="17"/>
  <c r="J737" i="17"/>
  <c r="K737" i="17"/>
  <c r="J738" i="17"/>
  <c r="K738" i="17"/>
  <c r="J739" i="17"/>
  <c r="K739" i="17"/>
  <c r="J740" i="17"/>
  <c r="K740" i="17"/>
  <c r="J741" i="17"/>
  <c r="K741" i="17"/>
  <c r="J742" i="17"/>
  <c r="K742" i="17"/>
  <c r="J743" i="17"/>
  <c r="K743" i="17"/>
  <c r="J744" i="17"/>
  <c r="K744" i="17"/>
  <c r="J745" i="17"/>
  <c r="K745" i="17"/>
  <c r="J746" i="17"/>
  <c r="K746" i="17"/>
  <c r="J747" i="17"/>
  <c r="K747" i="17"/>
  <c r="J748" i="17"/>
  <c r="K748" i="17"/>
  <c r="J749" i="17"/>
  <c r="K749" i="17"/>
  <c r="J750" i="17"/>
  <c r="K750" i="17"/>
  <c r="J751" i="17"/>
  <c r="K751" i="17"/>
  <c r="J752" i="17"/>
  <c r="K752" i="17"/>
  <c r="J753" i="17"/>
  <c r="K753" i="17"/>
  <c r="J754" i="17"/>
  <c r="K754" i="17"/>
  <c r="J755" i="17"/>
  <c r="K755" i="17"/>
  <c r="J756" i="17"/>
  <c r="K756" i="17"/>
  <c r="J757" i="17"/>
  <c r="K757" i="17"/>
  <c r="J758" i="17"/>
  <c r="K758" i="17"/>
  <c r="J759" i="17"/>
  <c r="K759" i="17"/>
  <c r="J760" i="17"/>
  <c r="K760" i="17"/>
  <c r="J761" i="17"/>
  <c r="K761" i="17"/>
  <c r="J762" i="17"/>
  <c r="K762" i="17"/>
  <c r="J763" i="17"/>
  <c r="K763" i="17"/>
  <c r="J764" i="17"/>
  <c r="K764" i="17"/>
  <c r="J765" i="17"/>
  <c r="K765" i="17"/>
  <c r="J766" i="17"/>
  <c r="K766" i="17"/>
  <c r="J767" i="17"/>
  <c r="K767" i="17"/>
  <c r="J768" i="17"/>
  <c r="K768" i="17"/>
  <c r="J769" i="17"/>
  <c r="K769" i="17"/>
  <c r="J770" i="17"/>
  <c r="K770" i="17"/>
  <c r="J771" i="17"/>
  <c r="K771" i="17"/>
  <c r="J772" i="17"/>
  <c r="K772" i="17"/>
  <c r="J773" i="17"/>
  <c r="K773" i="17"/>
  <c r="J774" i="17"/>
  <c r="K774" i="17"/>
  <c r="J775" i="17"/>
  <c r="K775" i="17"/>
  <c r="J776" i="17"/>
  <c r="K776" i="17"/>
  <c r="J777" i="17"/>
  <c r="K777" i="17"/>
  <c r="J778" i="17"/>
  <c r="K778" i="17"/>
  <c r="J779" i="17"/>
  <c r="K779" i="17"/>
  <c r="J780" i="17"/>
  <c r="K780" i="17"/>
  <c r="J781" i="17"/>
  <c r="K781" i="17"/>
  <c r="J782" i="17"/>
  <c r="K782" i="17"/>
  <c r="J783" i="17"/>
  <c r="K783" i="17"/>
  <c r="J784" i="17"/>
  <c r="K784" i="17"/>
  <c r="J785" i="17"/>
  <c r="K785" i="17"/>
  <c r="J786" i="17"/>
  <c r="K786" i="17"/>
  <c r="J787" i="17"/>
  <c r="K787" i="17"/>
  <c r="J788" i="17"/>
  <c r="K788" i="17"/>
  <c r="J789" i="17"/>
  <c r="K789" i="17"/>
  <c r="J790" i="17"/>
  <c r="K790" i="17"/>
  <c r="J791" i="17"/>
  <c r="K791" i="17"/>
  <c r="J792" i="17"/>
  <c r="K792" i="17"/>
  <c r="J793" i="17"/>
  <c r="K793" i="17"/>
  <c r="J794" i="17"/>
  <c r="K794" i="17"/>
  <c r="J795" i="17"/>
  <c r="K795" i="17"/>
  <c r="J796" i="17"/>
  <c r="K796" i="17"/>
  <c r="J797" i="17"/>
  <c r="K797" i="17"/>
  <c r="J798" i="17"/>
  <c r="K798" i="17"/>
  <c r="J799" i="17"/>
  <c r="K799" i="17"/>
  <c r="J800" i="17"/>
  <c r="K800" i="17"/>
  <c r="J801" i="17"/>
  <c r="K801" i="17"/>
  <c r="J802" i="17"/>
  <c r="K802" i="17"/>
  <c r="J803" i="17"/>
  <c r="K803" i="17"/>
  <c r="J804" i="17"/>
  <c r="K804" i="17"/>
  <c r="J805" i="17"/>
  <c r="K805" i="17"/>
  <c r="J806" i="17"/>
  <c r="K806" i="17"/>
  <c r="J807" i="17"/>
  <c r="K807" i="17"/>
  <c r="J808" i="17"/>
  <c r="K808" i="17"/>
  <c r="J809" i="17"/>
  <c r="K809" i="17"/>
  <c r="J810" i="17"/>
  <c r="K810" i="17"/>
  <c r="J811" i="17"/>
  <c r="K811" i="17"/>
  <c r="J812" i="17"/>
  <c r="K812" i="17"/>
  <c r="J813" i="17"/>
  <c r="K813" i="17"/>
  <c r="J814" i="17"/>
  <c r="K814" i="17"/>
  <c r="J815" i="17"/>
  <c r="K815" i="17"/>
  <c r="J816" i="17"/>
  <c r="K816" i="17"/>
  <c r="J817" i="17"/>
  <c r="K817" i="17"/>
  <c r="J818" i="17"/>
  <c r="K818" i="17"/>
  <c r="J819" i="17"/>
  <c r="K819" i="17"/>
  <c r="J820" i="17"/>
  <c r="K820" i="17"/>
  <c r="J821" i="17"/>
  <c r="K821" i="17"/>
  <c r="J822" i="17"/>
  <c r="K822" i="17"/>
  <c r="J823" i="17"/>
  <c r="K823" i="17"/>
  <c r="J824" i="17"/>
  <c r="K824" i="17"/>
  <c r="J825" i="17"/>
  <c r="K825" i="17"/>
  <c r="J826" i="17"/>
  <c r="K826" i="17"/>
  <c r="J827" i="17"/>
  <c r="K827" i="17"/>
  <c r="J828" i="17"/>
  <c r="K828" i="17"/>
  <c r="J829" i="17"/>
  <c r="K829" i="17"/>
  <c r="J830" i="17"/>
  <c r="K830" i="17"/>
  <c r="J831" i="17"/>
  <c r="K831" i="17"/>
  <c r="J832" i="17"/>
  <c r="K832" i="17"/>
  <c r="J833" i="17"/>
  <c r="K833" i="17"/>
  <c r="J834" i="17"/>
  <c r="K834" i="17"/>
  <c r="J835" i="17"/>
  <c r="K835" i="17"/>
  <c r="J836" i="17"/>
  <c r="K836" i="17"/>
  <c r="J837" i="17"/>
  <c r="K837" i="17"/>
  <c r="J838" i="17"/>
  <c r="K838" i="17"/>
  <c r="J839" i="17"/>
  <c r="K839" i="17"/>
  <c r="J840" i="17"/>
  <c r="K840" i="17"/>
  <c r="J841" i="17"/>
  <c r="K841" i="17"/>
  <c r="J842" i="17"/>
  <c r="K842" i="17"/>
  <c r="J843" i="17"/>
  <c r="K843" i="17"/>
  <c r="J844" i="17"/>
  <c r="K844" i="17"/>
  <c r="J845" i="17"/>
  <c r="K845" i="17"/>
  <c r="J846" i="17"/>
  <c r="K846" i="17"/>
  <c r="J847" i="17"/>
  <c r="K847" i="17"/>
  <c r="J848" i="17"/>
  <c r="K848" i="17"/>
  <c r="J849" i="17"/>
  <c r="K849" i="17"/>
  <c r="J850" i="17"/>
  <c r="K850" i="17"/>
  <c r="J851" i="17"/>
  <c r="K851" i="17"/>
  <c r="J852" i="17"/>
  <c r="K852" i="17"/>
  <c r="J853" i="17"/>
  <c r="K853" i="17"/>
  <c r="J854" i="17"/>
  <c r="K854" i="17"/>
  <c r="J855" i="17"/>
  <c r="K855" i="17"/>
  <c r="J856" i="17"/>
  <c r="K856" i="17"/>
  <c r="J857" i="17"/>
  <c r="K857" i="17"/>
  <c r="J858" i="17"/>
  <c r="K858" i="17"/>
  <c r="J859" i="17"/>
  <c r="K859" i="17"/>
  <c r="J860" i="17"/>
  <c r="K860" i="17"/>
  <c r="J861" i="17"/>
  <c r="K861" i="17"/>
  <c r="J862" i="17"/>
  <c r="K862" i="17"/>
  <c r="J863" i="17"/>
  <c r="K863" i="17"/>
  <c r="J864" i="17"/>
  <c r="K864" i="17"/>
  <c r="J865" i="17"/>
  <c r="K865" i="17"/>
  <c r="J866" i="17"/>
  <c r="K866" i="17"/>
  <c r="J867" i="17"/>
  <c r="K867" i="17"/>
  <c r="J868" i="17"/>
  <c r="K868" i="17"/>
  <c r="J869" i="17"/>
  <c r="K869" i="17"/>
  <c r="J870" i="17"/>
  <c r="K870" i="17"/>
  <c r="J871" i="17"/>
  <c r="K871" i="17"/>
  <c r="J872" i="17"/>
  <c r="K872" i="17"/>
  <c r="J873" i="17"/>
  <c r="K873" i="17"/>
  <c r="J874" i="17"/>
  <c r="K874" i="17"/>
  <c r="J875" i="17"/>
  <c r="K875" i="17"/>
  <c r="J876" i="17"/>
  <c r="K876" i="17"/>
  <c r="J877" i="17"/>
  <c r="K877" i="17"/>
  <c r="J878" i="17"/>
  <c r="K878" i="17"/>
  <c r="J879" i="17"/>
  <c r="K879" i="17"/>
  <c r="J880" i="17"/>
  <c r="K880" i="17"/>
  <c r="J881" i="17"/>
  <c r="K881" i="17"/>
  <c r="J882" i="17"/>
  <c r="K882" i="17"/>
  <c r="J883" i="17"/>
  <c r="K883" i="17"/>
  <c r="J884" i="17"/>
  <c r="K884" i="17"/>
  <c r="J885" i="17"/>
  <c r="K885" i="17"/>
  <c r="J886" i="17"/>
  <c r="K886" i="17"/>
  <c r="J887" i="17"/>
  <c r="K887" i="17"/>
  <c r="J888" i="17"/>
  <c r="K888" i="17"/>
  <c r="J889" i="17"/>
  <c r="K889" i="17"/>
  <c r="J890" i="17"/>
  <c r="K890" i="17"/>
  <c r="J891" i="17"/>
  <c r="K891" i="17"/>
  <c r="J892" i="17"/>
  <c r="K892" i="17"/>
  <c r="J893" i="17"/>
  <c r="K893" i="17"/>
  <c r="J894" i="17"/>
  <c r="K894" i="17"/>
  <c r="J895" i="17"/>
  <c r="K895" i="17"/>
  <c r="J896" i="17"/>
  <c r="K896" i="17"/>
  <c r="J897" i="17"/>
  <c r="K897" i="17"/>
  <c r="J898" i="17"/>
  <c r="K898" i="17"/>
  <c r="J899" i="17"/>
  <c r="K899" i="17"/>
  <c r="J900" i="17"/>
  <c r="K900" i="17"/>
  <c r="J901" i="17"/>
  <c r="K901" i="17"/>
  <c r="J902" i="17"/>
  <c r="K902" i="17"/>
  <c r="J903" i="17"/>
  <c r="K903" i="17"/>
  <c r="J904" i="17"/>
  <c r="K904" i="17"/>
  <c r="J905" i="17"/>
  <c r="K905" i="17"/>
  <c r="J906" i="17"/>
  <c r="K906" i="17"/>
  <c r="J907" i="17"/>
  <c r="K907" i="17"/>
  <c r="J908" i="17"/>
  <c r="K908" i="17"/>
  <c r="J909" i="17"/>
  <c r="K909" i="17"/>
  <c r="J910" i="17"/>
  <c r="K910" i="17"/>
  <c r="J911" i="17"/>
  <c r="K911" i="17"/>
  <c r="J912" i="17"/>
  <c r="K912" i="17"/>
  <c r="J913" i="17"/>
  <c r="K913" i="17"/>
  <c r="J914" i="17"/>
  <c r="K914" i="17"/>
  <c r="J915" i="17"/>
  <c r="K915" i="17"/>
  <c r="J916" i="17"/>
  <c r="K916" i="17"/>
  <c r="J917" i="17"/>
  <c r="K917" i="17"/>
  <c r="J918" i="17"/>
  <c r="K918" i="17"/>
  <c r="J919" i="17"/>
  <c r="K919" i="17"/>
  <c r="J920" i="17"/>
  <c r="K920" i="17"/>
  <c r="J921" i="17"/>
  <c r="K921" i="17"/>
  <c r="J922" i="17"/>
  <c r="K922" i="17"/>
  <c r="J923" i="17"/>
  <c r="K923" i="17"/>
  <c r="J924" i="17"/>
  <c r="K924" i="17"/>
  <c r="J925" i="17"/>
  <c r="K925" i="17"/>
  <c r="J926" i="17"/>
  <c r="K926" i="17"/>
  <c r="J927" i="17"/>
  <c r="K927" i="17"/>
  <c r="J928" i="17"/>
  <c r="K928" i="17"/>
  <c r="J929" i="17"/>
  <c r="K929" i="17"/>
  <c r="J930" i="17"/>
  <c r="K930" i="17"/>
  <c r="J931" i="17"/>
  <c r="K931" i="17"/>
  <c r="J932" i="17"/>
  <c r="K932" i="17"/>
  <c r="J933" i="17"/>
  <c r="K933" i="17"/>
  <c r="J934" i="17"/>
  <c r="K934" i="17"/>
  <c r="J935" i="17"/>
  <c r="K935" i="17"/>
  <c r="J936" i="17"/>
  <c r="K936" i="17"/>
  <c r="J937" i="17"/>
  <c r="K937" i="17"/>
  <c r="J938" i="17"/>
  <c r="K938" i="17"/>
  <c r="J939" i="17"/>
  <c r="K939" i="17"/>
  <c r="J940" i="17"/>
  <c r="K940" i="17"/>
  <c r="J941" i="17"/>
  <c r="K941" i="17"/>
  <c r="J942" i="17"/>
  <c r="K942" i="17"/>
  <c r="J943" i="17"/>
  <c r="K943" i="17"/>
  <c r="J944" i="17"/>
  <c r="K944" i="17"/>
  <c r="J945" i="17"/>
  <c r="K945" i="17"/>
  <c r="J946" i="17"/>
  <c r="K946" i="17"/>
  <c r="J947" i="17"/>
  <c r="K947" i="17"/>
  <c r="J948" i="17"/>
  <c r="K948" i="17"/>
  <c r="J949" i="17"/>
  <c r="K949" i="17"/>
  <c r="J950" i="17"/>
  <c r="K950" i="17"/>
  <c r="J951" i="17"/>
  <c r="K951" i="17"/>
  <c r="J952" i="17"/>
  <c r="K952" i="17"/>
  <c r="J953" i="17"/>
  <c r="K953" i="17"/>
  <c r="J954" i="17"/>
  <c r="K954" i="17"/>
  <c r="J955" i="17"/>
  <c r="K955" i="17"/>
  <c r="J956" i="17"/>
  <c r="K956" i="17"/>
  <c r="J957" i="17"/>
  <c r="K957" i="17"/>
  <c r="J958" i="17"/>
  <c r="K958" i="17"/>
  <c r="J959" i="17"/>
  <c r="K959" i="17"/>
  <c r="J960" i="17"/>
  <c r="K960" i="17"/>
  <c r="J961" i="17"/>
  <c r="K961" i="17"/>
  <c r="J962" i="17"/>
  <c r="K962" i="17"/>
  <c r="J963" i="17"/>
  <c r="K963" i="17"/>
  <c r="J964" i="17"/>
  <c r="K964" i="17"/>
  <c r="J965" i="17"/>
  <c r="K965" i="17"/>
  <c r="J966" i="17"/>
  <c r="K966" i="17"/>
  <c r="J967" i="17"/>
  <c r="K967" i="17"/>
  <c r="J968" i="17"/>
  <c r="K968" i="17"/>
  <c r="J969" i="17"/>
  <c r="K969" i="17"/>
  <c r="J970" i="17"/>
  <c r="K970" i="17"/>
  <c r="J971" i="17"/>
  <c r="K971" i="17"/>
  <c r="J972" i="17"/>
  <c r="K972" i="17"/>
  <c r="J973" i="17"/>
  <c r="K973" i="17"/>
  <c r="J974" i="17"/>
  <c r="K974" i="17"/>
  <c r="J975" i="17"/>
  <c r="K975" i="17"/>
  <c r="J976" i="17"/>
  <c r="K976" i="17"/>
  <c r="J977" i="17"/>
  <c r="K977" i="17"/>
  <c r="J978" i="17"/>
  <c r="K978" i="17"/>
  <c r="J979" i="17"/>
  <c r="K979" i="17"/>
  <c r="J980" i="17"/>
  <c r="K980" i="17"/>
  <c r="J981" i="17"/>
  <c r="K981" i="17"/>
  <c r="J982" i="17"/>
  <c r="K982" i="17"/>
  <c r="J983" i="17"/>
  <c r="K983" i="17"/>
  <c r="J984" i="17"/>
  <c r="K984" i="17"/>
  <c r="J985" i="17"/>
  <c r="K985" i="17"/>
  <c r="J986" i="17"/>
  <c r="K986" i="17"/>
  <c r="J987" i="17"/>
  <c r="K987" i="17"/>
  <c r="J988" i="17"/>
  <c r="K988" i="17"/>
  <c r="J989" i="17"/>
  <c r="K989" i="17"/>
  <c r="J990" i="17"/>
  <c r="K990" i="17"/>
  <c r="J991" i="17"/>
  <c r="K991" i="17"/>
  <c r="J992" i="17"/>
  <c r="K992" i="17"/>
  <c r="J993" i="17"/>
  <c r="K993" i="17"/>
  <c r="J994" i="17"/>
  <c r="K994" i="17"/>
  <c r="J995" i="17"/>
  <c r="K995" i="17"/>
  <c r="K6" i="17"/>
  <c r="J6" i="17"/>
  <c r="K5" i="32" l="1"/>
  <c r="L5" i="32"/>
  <c r="K6" i="32"/>
  <c r="L6" i="32"/>
  <c r="K7" i="32"/>
  <c r="L7" i="32"/>
  <c r="K8" i="32"/>
  <c r="L8" i="32"/>
  <c r="K9" i="32"/>
  <c r="L9" i="32"/>
  <c r="K10" i="32"/>
  <c r="L10" i="32"/>
  <c r="K11" i="32"/>
  <c r="L11" i="32"/>
  <c r="K12" i="32"/>
  <c r="L12" i="32"/>
  <c r="K13" i="32"/>
  <c r="L13" i="32"/>
  <c r="K14" i="32"/>
  <c r="L14" i="32"/>
  <c r="K15" i="32"/>
  <c r="L15" i="32"/>
  <c r="K16" i="32"/>
  <c r="L16" i="32"/>
  <c r="K17" i="32"/>
  <c r="L17" i="32"/>
  <c r="K18" i="32"/>
  <c r="L18" i="32"/>
  <c r="K19" i="32"/>
  <c r="L19" i="32"/>
  <c r="K20" i="32"/>
  <c r="L20" i="32"/>
  <c r="K21" i="32"/>
  <c r="L21" i="32"/>
  <c r="K22" i="32"/>
  <c r="L22" i="32"/>
  <c r="K23" i="32"/>
  <c r="L23" i="32"/>
  <c r="K24" i="32"/>
  <c r="L24" i="32"/>
  <c r="K25" i="32"/>
  <c r="L25" i="32"/>
  <c r="K26" i="32"/>
  <c r="L26" i="32"/>
  <c r="K27" i="32"/>
  <c r="L27" i="32"/>
  <c r="K28" i="32"/>
  <c r="L28" i="32"/>
  <c r="K29" i="32"/>
  <c r="L29" i="32"/>
  <c r="K30" i="32"/>
  <c r="L30" i="32"/>
  <c r="K31" i="32"/>
  <c r="L31" i="32"/>
  <c r="K32" i="32"/>
  <c r="L32" i="32"/>
  <c r="K33" i="32"/>
  <c r="L33" i="32"/>
  <c r="K34" i="32"/>
  <c r="L34" i="32"/>
  <c r="K35" i="32"/>
  <c r="L35" i="32"/>
  <c r="K36" i="32"/>
  <c r="L36" i="32"/>
  <c r="L4" i="32"/>
  <c r="K4" i="32"/>
  <c r="B37" i="39" l="1"/>
  <c r="B38" i="39"/>
  <c r="B39" i="39"/>
  <c r="B40" i="39"/>
  <c r="B41" i="39"/>
  <c r="D3" i="38" l="1"/>
  <c r="E3" i="38"/>
  <c r="D4" i="38"/>
  <c r="E4" i="38"/>
  <c r="D5" i="38"/>
  <c r="E5" i="38"/>
  <c r="D6" i="38"/>
  <c r="E6" i="38"/>
  <c r="D7" i="38"/>
  <c r="E7" i="38"/>
  <c r="D8" i="38"/>
  <c r="E8" i="38"/>
  <c r="D9" i="38"/>
  <c r="E9" i="38"/>
  <c r="D10" i="38"/>
  <c r="E10" i="38"/>
  <c r="D11" i="38"/>
  <c r="E11" i="38"/>
  <c r="D12" i="38"/>
  <c r="E12" i="38"/>
  <c r="D13" i="38"/>
  <c r="E13" i="38"/>
  <c r="D14" i="38"/>
  <c r="E14" i="38"/>
  <c r="D15" i="38"/>
  <c r="E15" i="38"/>
  <c r="D16" i="38"/>
  <c r="E16" i="38"/>
  <c r="D17" i="38"/>
  <c r="E17" i="38"/>
  <c r="D18" i="38"/>
  <c r="E18" i="38"/>
  <c r="D19" i="38"/>
  <c r="E19" i="38"/>
  <c r="D20" i="38"/>
  <c r="E20" i="38"/>
  <c r="D21" i="38"/>
  <c r="E21" i="38"/>
  <c r="D22" i="38"/>
  <c r="E22" i="38"/>
  <c r="D23" i="38"/>
  <c r="E23" i="38"/>
  <c r="D24" i="38"/>
  <c r="E24" i="38"/>
  <c r="D25" i="38"/>
  <c r="E25" i="38"/>
  <c r="D26" i="38"/>
  <c r="E26" i="38"/>
  <c r="D27" i="38"/>
  <c r="E27" i="38"/>
  <c r="D28" i="38"/>
  <c r="E28" i="38"/>
  <c r="D29" i="38"/>
  <c r="E29" i="38"/>
  <c r="D30" i="38"/>
  <c r="E30" i="38"/>
  <c r="D31" i="38"/>
  <c r="E31" i="38"/>
  <c r="D32" i="38"/>
  <c r="E32" i="38"/>
  <c r="D33" i="38"/>
  <c r="E33" i="38"/>
  <c r="D34" i="38"/>
  <c r="E34" i="38"/>
  <c r="E2" i="38"/>
  <c r="D2" i="38"/>
  <c r="K16" i="36" l="1"/>
  <c r="L16" i="36"/>
  <c r="K17" i="36"/>
  <c r="L17" i="36"/>
  <c r="K18" i="36"/>
  <c r="L18" i="36"/>
  <c r="K19" i="36"/>
  <c r="L19" i="36"/>
  <c r="K20" i="36"/>
  <c r="L20" i="36"/>
  <c r="K21" i="36"/>
  <c r="L21" i="36"/>
  <c r="K22" i="36"/>
  <c r="L22" i="36"/>
  <c r="K23" i="36"/>
  <c r="L23" i="36"/>
  <c r="K24" i="36"/>
  <c r="L24" i="36"/>
  <c r="K25" i="36"/>
  <c r="L25" i="36"/>
  <c r="K26" i="36"/>
  <c r="L26" i="36"/>
  <c r="K27" i="36"/>
  <c r="L27" i="36"/>
  <c r="K28" i="36"/>
  <c r="L28" i="36"/>
  <c r="K29" i="36"/>
  <c r="L29" i="36"/>
  <c r="K30" i="36"/>
  <c r="L30" i="36"/>
  <c r="K31" i="36"/>
  <c r="L31" i="36"/>
  <c r="K32" i="36"/>
  <c r="L32" i="36"/>
  <c r="K33" i="36"/>
  <c r="L33" i="36"/>
  <c r="K34" i="36"/>
  <c r="L34" i="36"/>
  <c r="K35" i="36"/>
  <c r="L35" i="36"/>
  <c r="K36" i="36"/>
  <c r="L36" i="36"/>
  <c r="K37" i="36"/>
  <c r="L37" i="36"/>
  <c r="K38" i="36"/>
  <c r="L38" i="36"/>
  <c r="K39" i="36"/>
  <c r="L39" i="36"/>
  <c r="K40" i="36"/>
  <c r="L40" i="36"/>
  <c r="K41" i="36"/>
  <c r="L41" i="36"/>
  <c r="K42" i="36"/>
  <c r="L42" i="36"/>
  <c r="K43" i="36"/>
  <c r="L43" i="36"/>
  <c r="K44" i="36"/>
  <c r="L44" i="36"/>
  <c r="K45" i="36"/>
  <c r="L45" i="36"/>
  <c r="K46" i="36"/>
  <c r="L46" i="36"/>
  <c r="K47" i="36"/>
  <c r="L47" i="36"/>
  <c r="L15" i="36"/>
  <c r="K15" i="36"/>
  <c r="D4" i="16" l="1"/>
  <c r="D5" i="16"/>
  <c r="D6" i="16"/>
  <c r="D7" i="16"/>
  <c r="D8" i="16"/>
  <c r="D3" i="16"/>
  <c r="AB129" i="26"/>
  <c r="AB130" i="26"/>
  <c r="AB131" i="26"/>
  <c r="M15" i="37"/>
  <c r="N15" i="37"/>
  <c r="M16" i="37"/>
  <c r="N16" i="37"/>
  <c r="O16" i="37" s="1"/>
  <c r="M17" i="37"/>
  <c r="N17" i="37"/>
  <c r="O17" i="37" s="1"/>
  <c r="P17" i="37" s="1"/>
  <c r="M18" i="37"/>
  <c r="N18" i="37"/>
  <c r="M19" i="37"/>
  <c r="N19" i="37"/>
  <c r="O19" i="37" s="1"/>
  <c r="P19" i="37" s="1"/>
  <c r="M20" i="37"/>
  <c r="N20" i="37"/>
  <c r="M21" i="37"/>
  <c r="N21" i="37"/>
  <c r="M22" i="37"/>
  <c r="N22" i="37"/>
  <c r="M23" i="37"/>
  <c r="N23" i="37"/>
  <c r="O23" i="37" s="1"/>
  <c r="P23" i="37" s="1"/>
  <c r="M24" i="37"/>
  <c r="N24" i="37"/>
  <c r="M25" i="37"/>
  <c r="N25" i="37"/>
  <c r="M26" i="37"/>
  <c r="N26" i="37"/>
  <c r="M27" i="37"/>
  <c r="N27" i="37"/>
  <c r="M28" i="37"/>
  <c r="N28" i="37"/>
  <c r="M29" i="37"/>
  <c r="N29" i="37"/>
  <c r="M30" i="37"/>
  <c r="N30" i="37"/>
  <c r="M31" i="37"/>
  <c r="N31" i="37"/>
  <c r="O31" i="37" s="1"/>
  <c r="P31" i="37" s="1"/>
  <c r="M32" i="37"/>
  <c r="N32" i="37"/>
  <c r="M33" i="37"/>
  <c r="N33" i="37"/>
  <c r="M34" i="37"/>
  <c r="N34" i="37"/>
  <c r="M35" i="37"/>
  <c r="N35" i="37"/>
  <c r="M36" i="37"/>
  <c r="N36" i="37"/>
  <c r="M37" i="37"/>
  <c r="N37" i="37"/>
  <c r="M38" i="37"/>
  <c r="N38" i="37"/>
  <c r="M39" i="37"/>
  <c r="N39" i="37"/>
  <c r="M40" i="37"/>
  <c r="N40" i="37"/>
  <c r="M41" i="37"/>
  <c r="N41" i="37"/>
  <c r="M42" i="37"/>
  <c r="N42" i="37"/>
  <c r="M43" i="37"/>
  <c r="N43" i="37"/>
  <c r="M44" i="37"/>
  <c r="N44" i="37"/>
  <c r="M45" i="37"/>
  <c r="N45" i="37"/>
  <c r="M46" i="37"/>
  <c r="N46" i="37"/>
  <c r="N51" i="37" s="1"/>
  <c r="M47" i="37"/>
  <c r="M48" i="37" s="1"/>
  <c r="N47" i="37"/>
  <c r="O47" i="37" s="1"/>
  <c r="P47" i="37" s="1"/>
  <c r="N50" i="37"/>
  <c r="T51" i="36"/>
  <c r="R51" i="36"/>
  <c r="Q51" i="36"/>
  <c r="T50" i="36"/>
  <c r="R50" i="36"/>
  <c r="Q50" i="36"/>
  <c r="T49" i="36"/>
  <c r="R49" i="36"/>
  <c r="Q49" i="36"/>
  <c r="T48" i="36"/>
  <c r="R48" i="36"/>
  <c r="Q48" i="36"/>
  <c r="S47" i="36"/>
  <c r="N47" i="36"/>
  <c r="M47" i="36"/>
  <c r="S46" i="36"/>
  <c r="N46" i="36"/>
  <c r="M46" i="36"/>
  <c r="S45" i="36"/>
  <c r="N45" i="36"/>
  <c r="M45" i="36"/>
  <c r="S44" i="36"/>
  <c r="N44" i="36"/>
  <c r="M44" i="36"/>
  <c r="O44" i="36" s="1"/>
  <c r="P44" i="36" s="1"/>
  <c r="S43" i="36"/>
  <c r="N43" i="36"/>
  <c r="M43" i="36"/>
  <c r="S42" i="36"/>
  <c r="N42" i="36"/>
  <c r="M42" i="36"/>
  <c r="S41" i="36"/>
  <c r="N41" i="36"/>
  <c r="M41" i="36"/>
  <c r="S40" i="36"/>
  <c r="N40" i="36"/>
  <c r="M40" i="36"/>
  <c r="S39" i="36"/>
  <c r="N39" i="36"/>
  <c r="M39" i="36"/>
  <c r="S38" i="36"/>
  <c r="N38" i="36"/>
  <c r="M38" i="36"/>
  <c r="S37" i="36"/>
  <c r="N37" i="36"/>
  <c r="M37" i="36"/>
  <c r="S36" i="36"/>
  <c r="N36" i="36"/>
  <c r="M36" i="36"/>
  <c r="S35" i="36"/>
  <c r="N35" i="36"/>
  <c r="M35" i="36"/>
  <c r="S34" i="36"/>
  <c r="N34" i="36"/>
  <c r="M34" i="36"/>
  <c r="S33" i="36"/>
  <c r="N33" i="36"/>
  <c r="M33" i="36"/>
  <c r="S32" i="36"/>
  <c r="N32" i="36"/>
  <c r="M32" i="36"/>
  <c r="S31" i="36"/>
  <c r="N31" i="36"/>
  <c r="M31" i="36"/>
  <c r="S30" i="36"/>
  <c r="N30" i="36"/>
  <c r="M30" i="36"/>
  <c r="S29" i="36"/>
  <c r="N29" i="36"/>
  <c r="M29" i="36"/>
  <c r="S28" i="36"/>
  <c r="N28" i="36"/>
  <c r="M28" i="36"/>
  <c r="S27" i="36"/>
  <c r="N27" i="36"/>
  <c r="M27" i="36"/>
  <c r="S26" i="36"/>
  <c r="N26" i="36"/>
  <c r="M26" i="36"/>
  <c r="S25" i="36"/>
  <c r="N25" i="36"/>
  <c r="M25" i="36"/>
  <c r="S24" i="36"/>
  <c r="N24" i="36"/>
  <c r="M24" i="36"/>
  <c r="S23" i="36"/>
  <c r="N23" i="36"/>
  <c r="M23" i="36"/>
  <c r="S22" i="36"/>
  <c r="N22" i="36"/>
  <c r="M22" i="36"/>
  <c r="S21" i="36"/>
  <c r="N21" i="36"/>
  <c r="M21" i="36"/>
  <c r="S20" i="36"/>
  <c r="N20" i="36"/>
  <c r="M20" i="36"/>
  <c r="S19" i="36"/>
  <c r="N19" i="36"/>
  <c r="M19" i="36"/>
  <c r="S18" i="36"/>
  <c r="N18" i="36"/>
  <c r="M18" i="36"/>
  <c r="S17" i="36"/>
  <c r="N17" i="36"/>
  <c r="M17" i="36"/>
  <c r="S16" i="36"/>
  <c r="N16" i="36"/>
  <c r="M16" i="36"/>
  <c r="S15" i="36"/>
  <c r="N15" i="36"/>
  <c r="M15" i="36"/>
  <c r="O15" i="37" l="1"/>
  <c r="P15" i="37" s="1"/>
  <c r="O39" i="37"/>
  <c r="P39" i="37" s="1"/>
  <c r="O35" i="37"/>
  <c r="P35" i="37" s="1"/>
  <c r="O33" i="37"/>
  <c r="P33" i="37" s="1"/>
  <c r="O32" i="37"/>
  <c r="P32" i="37" s="1"/>
  <c r="O43" i="37"/>
  <c r="P43" i="37" s="1"/>
  <c r="O41" i="37"/>
  <c r="P41" i="37" s="1"/>
  <c r="O40" i="37"/>
  <c r="P40" i="37" s="1"/>
  <c r="O27" i="37"/>
  <c r="P27" i="37" s="1"/>
  <c r="O25" i="37"/>
  <c r="P25" i="37" s="1"/>
  <c r="O24" i="37"/>
  <c r="P24" i="37" s="1"/>
  <c r="M49" i="37"/>
  <c r="O17" i="36"/>
  <c r="P17" i="36" s="1"/>
  <c r="O46" i="36"/>
  <c r="P46" i="36" s="1"/>
  <c r="O45" i="37"/>
  <c r="P45" i="37" s="1"/>
  <c r="O44" i="37"/>
  <c r="P44" i="37" s="1"/>
  <c r="O37" i="37"/>
  <c r="P37" i="37" s="1"/>
  <c r="O36" i="37"/>
  <c r="P36" i="37" s="1"/>
  <c r="O29" i="37"/>
  <c r="P29" i="37" s="1"/>
  <c r="O28" i="37"/>
  <c r="P28" i="37" s="1"/>
  <c r="O21" i="37"/>
  <c r="P21" i="37" s="1"/>
  <c r="O20" i="37"/>
  <c r="P20" i="37" s="1"/>
  <c r="M51" i="37"/>
  <c r="N49" i="37"/>
  <c r="N48" i="37"/>
  <c r="O46" i="37"/>
  <c r="P46" i="37" s="1"/>
  <c r="O42" i="37"/>
  <c r="P42" i="37" s="1"/>
  <c r="O38" i="37"/>
  <c r="P38" i="37" s="1"/>
  <c r="O34" i="37"/>
  <c r="P34" i="37" s="1"/>
  <c r="O30" i="37"/>
  <c r="P30" i="37" s="1"/>
  <c r="O26" i="37"/>
  <c r="P26" i="37" s="1"/>
  <c r="O22" i="37"/>
  <c r="P22" i="37" s="1"/>
  <c r="O18" i="37"/>
  <c r="P18" i="37" s="1"/>
  <c r="O19" i="36"/>
  <c r="P19" i="36" s="1"/>
  <c r="O21" i="36"/>
  <c r="P21" i="36" s="1"/>
  <c r="AB132" i="26"/>
  <c r="P16" i="37"/>
  <c r="O50" i="37"/>
  <c r="O49" i="37"/>
  <c r="O23" i="36"/>
  <c r="P23" i="36" s="1"/>
  <c r="O25" i="36"/>
  <c r="P25" i="36" s="1"/>
  <c r="O29" i="36"/>
  <c r="P29" i="36" s="1"/>
  <c r="O31" i="36"/>
  <c r="P31" i="36" s="1"/>
  <c r="O33" i="36"/>
  <c r="P33" i="36" s="1"/>
  <c r="M50" i="37"/>
  <c r="O43" i="36"/>
  <c r="P43" i="36" s="1"/>
  <c r="O27" i="36"/>
  <c r="P27" i="36" s="1"/>
  <c r="O35" i="36"/>
  <c r="P35" i="36" s="1"/>
  <c r="O37" i="36"/>
  <c r="P37" i="36" s="1"/>
  <c r="O39" i="36"/>
  <c r="P39" i="36" s="1"/>
  <c r="O41" i="36"/>
  <c r="P41" i="36" s="1"/>
  <c r="O42" i="36"/>
  <c r="P42" i="36" s="1"/>
  <c r="N50" i="36"/>
  <c r="N48" i="36"/>
  <c r="N51" i="36"/>
  <c r="N49" i="36"/>
  <c r="O16" i="36"/>
  <c r="P16" i="36" s="1"/>
  <c r="O18" i="36"/>
  <c r="P18" i="36" s="1"/>
  <c r="O20" i="36"/>
  <c r="P20" i="36" s="1"/>
  <c r="O22" i="36"/>
  <c r="P22" i="36" s="1"/>
  <c r="O24" i="36"/>
  <c r="P24" i="36" s="1"/>
  <c r="O26" i="36"/>
  <c r="P26" i="36" s="1"/>
  <c r="O28" i="36"/>
  <c r="P28" i="36" s="1"/>
  <c r="O30" i="36"/>
  <c r="P30" i="36" s="1"/>
  <c r="O32" i="36"/>
  <c r="P32" i="36" s="1"/>
  <c r="O34" i="36"/>
  <c r="P34" i="36" s="1"/>
  <c r="O36" i="36"/>
  <c r="P36" i="36" s="1"/>
  <c r="O38" i="36"/>
  <c r="P38" i="36" s="1"/>
  <c r="O40" i="36"/>
  <c r="P40" i="36" s="1"/>
  <c r="M51" i="36"/>
  <c r="M49" i="36"/>
  <c r="M50" i="36"/>
  <c r="M48" i="36"/>
  <c r="O15" i="36"/>
  <c r="S50" i="36"/>
  <c r="S48" i="36"/>
  <c r="S51" i="36"/>
  <c r="S49" i="36"/>
  <c r="O45" i="36"/>
  <c r="P45" i="36" s="1"/>
  <c r="O47" i="36"/>
  <c r="P47" i="36" s="1"/>
  <c r="O48" i="36" l="1"/>
  <c r="O51" i="37"/>
  <c r="O53" i="37"/>
  <c r="O48" i="37"/>
  <c r="O52" i="37"/>
  <c r="O53" i="36"/>
  <c r="O51" i="36"/>
  <c r="O49" i="36"/>
  <c r="O50" i="36"/>
  <c r="P15" i="36"/>
  <c r="O52" i="36" l="1"/>
  <c r="M13" i="35" l="1"/>
  <c r="N13" i="35"/>
  <c r="Q13" i="35"/>
  <c r="M14" i="35"/>
  <c r="N14" i="35"/>
  <c r="Q14" i="35"/>
  <c r="M15" i="35"/>
  <c r="N15" i="35"/>
  <c r="O15" i="35"/>
  <c r="P15" i="35" s="1"/>
  <c r="Q15" i="35"/>
  <c r="M16" i="35"/>
  <c r="N16" i="35"/>
  <c r="O16" i="35"/>
  <c r="P16" i="35" s="1"/>
  <c r="Q16" i="35"/>
  <c r="M17" i="35"/>
  <c r="N17" i="35"/>
  <c r="Q17" i="35"/>
  <c r="M18" i="35"/>
  <c r="N18" i="35"/>
  <c r="O18" i="35" s="1"/>
  <c r="P18" i="35" s="1"/>
  <c r="Q18" i="35"/>
  <c r="M19" i="35"/>
  <c r="N19" i="35"/>
  <c r="Q19" i="35"/>
  <c r="M20" i="35"/>
  <c r="N20" i="35"/>
  <c r="O20" i="35" s="1"/>
  <c r="P20" i="35" s="1"/>
  <c r="Q20" i="35"/>
  <c r="M21" i="35"/>
  <c r="N21" i="35"/>
  <c r="Q21" i="35"/>
  <c r="M22" i="35"/>
  <c r="N22" i="35"/>
  <c r="Q22" i="35"/>
  <c r="M23" i="35"/>
  <c r="N23" i="35"/>
  <c r="Q23" i="35"/>
  <c r="M24" i="35"/>
  <c r="N24" i="35"/>
  <c r="O24" i="35" s="1"/>
  <c r="P24" i="35" s="1"/>
  <c r="Q24" i="35"/>
  <c r="M25" i="35"/>
  <c r="N25" i="35"/>
  <c r="Q25" i="35"/>
  <c r="M26" i="35"/>
  <c r="N26" i="35"/>
  <c r="O26" i="35" s="1"/>
  <c r="P26" i="35" s="1"/>
  <c r="Q26" i="35"/>
  <c r="M27" i="35"/>
  <c r="N27" i="35"/>
  <c r="Q27" i="35"/>
  <c r="M28" i="35"/>
  <c r="N28" i="35"/>
  <c r="O28" i="35" s="1"/>
  <c r="P28" i="35" s="1"/>
  <c r="Q28" i="35"/>
  <c r="M29" i="35"/>
  <c r="N29" i="35"/>
  <c r="Q29" i="35"/>
  <c r="M30" i="35"/>
  <c r="N30" i="35"/>
  <c r="Q30" i="35"/>
  <c r="M31" i="35"/>
  <c r="N31" i="35"/>
  <c r="Q31" i="35"/>
  <c r="M32" i="35"/>
  <c r="N32" i="35"/>
  <c r="O32" i="35" s="1"/>
  <c r="P32" i="35" s="1"/>
  <c r="Q32" i="35"/>
  <c r="M33" i="35"/>
  <c r="N33" i="35"/>
  <c r="M34" i="35"/>
  <c r="N34" i="35"/>
  <c r="Q34" i="35"/>
  <c r="M35" i="35"/>
  <c r="N35" i="35"/>
  <c r="Q35" i="35"/>
  <c r="M36" i="35"/>
  <c r="N36" i="35"/>
  <c r="Q36" i="35"/>
  <c r="M37" i="35"/>
  <c r="N37" i="35"/>
  <c r="Q37" i="35"/>
  <c r="M38" i="35"/>
  <c r="N38" i="35"/>
  <c r="Q38" i="35"/>
  <c r="M39" i="35"/>
  <c r="N39" i="35"/>
  <c r="Q39" i="35"/>
  <c r="M40" i="35"/>
  <c r="N40" i="35"/>
  <c r="Q40" i="35"/>
  <c r="M41" i="35"/>
  <c r="N41" i="35"/>
  <c r="O41" i="35" s="1"/>
  <c r="P41" i="35" s="1"/>
  <c r="Q41" i="35"/>
  <c r="M42" i="35"/>
  <c r="N42" i="35"/>
  <c r="Q42" i="35"/>
  <c r="M43" i="35"/>
  <c r="N43" i="35"/>
  <c r="Q43" i="35"/>
  <c r="M44" i="35"/>
  <c r="N44" i="35"/>
  <c r="Q44" i="35"/>
  <c r="M45" i="35"/>
  <c r="N45" i="35"/>
  <c r="Q45" i="35"/>
  <c r="N48" i="35"/>
  <c r="N46" i="35" l="1"/>
  <c r="N50" i="35"/>
  <c r="O45" i="35"/>
  <c r="P45" i="35" s="1"/>
  <c r="M50" i="35"/>
  <c r="O43" i="35"/>
  <c r="P43" i="35" s="1"/>
  <c r="O40" i="35"/>
  <c r="P40" i="35" s="1"/>
  <c r="M49" i="35"/>
  <c r="N49" i="35"/>
  <c r="N47" i="35"/>
  <c r="O37" i="35"/>
  <c r="P37" i="35" s="1"/>
  <c r="M47" i="35"/>
  <c r="O35" i="35"/>
  <c r="P35" i="35" s="1"/>
  <c r="M46" i="35"/>
  <c r="O31" i="35"/>
  <c r="P31" i="35" s="1"/>
  <c r="O21" i="35"/>
  <c r="P21" i="35" s="1"/>
  <c r="O13" i="35"/>
  <c r="P13" i="35" s="1"/>
  <c r="M48" i="35"/>
  <c r="O44" i="35"/>
  <c r="P44" i="35" s="1"/>
  <c r="O39" i="35"/>
  <c r="P39" i="35" s="1"/>
  <c r="O36" i="35"/>
  <c r="P36" i="35" s="1"/>
  <c r="O30" i="35"/>
  <c r="P30" i="35" s="1"/>
  <c r="O27" i="35"/>
  <c r="P27" i="35" s="1"/>
  <c r="O23" i="35"/>
  <c r="P23" i="35" s="1"/>
  <c r="O19" i="35"/>
  <c r="P19" i="35" s="1"/>
  <c r="O14" i="35"/>
  <c r="P14" i="35" s="1"/>
  <c r="O42" i="35"/>
  <c r="P42" i="35" s="1"/>
  <c r="O38" i="35"/>
  <c r="P38" i="35" s="1"/>
  <c r="O34" i="35"/>
  <c r="P34" i="35" s="1"/>
  <c r="O33" i="35"/>
  <c r="P33" i="35" s="1"/>
  <c r="O29" i="35"/>
  <c r="P29" i="35" s="1"/>
  <c r="O25" i="35"/>
  <c r="P25" i="35" s="1"/>
  <c r="O22" i="35"/>
  <c r="P22" i="35" s="1"/>
  <c r="O17" i="35"/>
  <c r="P17" i="35" s="1"/>
  <c r="G1018" i="29"/>
  <c r="G1025" i="29"/>
  <c r="G1029" i="29"/>
  <c r="G1028" i="29"/>
  <c r="G1022" i="29"/>
  <c r="G1036" i="29"/>
  <c r="G1023" i="29"/>
  <c r="G1033" i="29"/>
  <c r="G1021" i="29"/>
  <c r="G1024" i="29"/>
  <c r="G1035" i="29"/>
  <c r="G1012" i="29"/>
  <c r="G1019" i="29"/>
  <c r="G1034" i="29"/>
  <c r="G1013" i="29"/>
  <c r="G1016" i="29"/>
  <c r="G1017" i="29"/>
  <c r="G1014" i="29"/>
  <c r="G1011" i="29"/>
  <c r="G1015" i="29"/>
  <c r="G1027" i="29"/>
  <c r="G1007" i="29"/>
  <c r="G1031" i="29"/>
  <c r="G1026" i="29"/>
  <c r="G1039" i="29"/>
  <c r="G1009" i="29"/>
  <c r="G1030" i="29"/>
  <c r="G1010" i="29"/>
  <c r="G1038" i="29"/>
  <c r="G1008" i="29"/>
  <c r="G1037" i="29"/>
  <c r="G1032" i="29"/>
  <c r="G1020" i="29"/>
  <c r="G1008" i="19"/>
  <c r="G1009" i="19"/>
  <c r="G1010" i="19"/>
  <c r="G1011" i="19"/>
  <c r="G1012" i="19"/>
  <c r="G1013" i="19"/>
  <c r="G1014" i="19"/>
  <c r="G1015" i="19"/>
  <c r="G1016" i="19"/>
  <c r="G1017" i="19"/>
  <c r="G1018" i="19"/>
  <c r="G1019" i="19"/>
  <c r="G1020" i="19"/>
  <c r="G1021" i="19"/>
  <c r="G1022" i="19"/>
  <c r="G1023" i="19"/>
  <c r="G1024" i="19"/>
  <c r="G1026" i="19"/>
  <c r="G1025" i="19"/>
  <c r="G1027" i="19"/>
  <c r="G1028" i="19"/>
  <c r="G1029" i="19"/>
  <c r="G1030" i="19"/>
  <c r="G1031" i="19"/>
  <c r="G1032" i="19"/>
  <c r="G1033" i="19"/>
  <c r="G1034" i="19"/>
  <c r="G1035" i="19"/>
  <c r="G1036" i="19"/>
  <c r="G1037" i="19"/>
  <c r="G1038" i="19"/>
  <c r="G1039" i="19"/>
  <c r="G1007" i="19"/>
  <c r="G1020" i="28"/>
  <c r="G1025" i="28"/>
  <c r="G1028" i="28"/>
  <c r="G1021" i="28"/>
  <c r="G1022" i="28"/>
  <c r="G1033" i="28"/>
  <c r="G1023" i="28"/>
  <c r="G1019" i="28"/>
  <c r="G1014" i="28"/>
  <c r="G1029" i="28"/>
  <c r="G1016" i="28"/>
  <c r="G1015" i="28"/>
  <c r="G1036" i="28"/>
  <c r="G1012" i="28"/>
  <c r="G1011" i="28"/>
  <c r="G1035" i="28"/>
  <c r="G1024" i="28"/>
  <c r="G1007" i="28"/>
  <c r="G1026" i="28"/>
  <c r="G1017" i="28"/>
  <c r="G1034" i="28"/>
  <c r="G1013" i="28"/>
  <c r="G1027" i="28"/>
  <c r="G1030" i="28"/>
  <c r="G1031" i="28"/>
  <c r="G1039" i="28"/>
  <c r="G1009" i="28"/>
  <c r="G1008" i="28"/>
  <c r="G1010" i="28"/>
  <c r="G1038" i="28"/>
  <c r="G1032" i="28"/>
  <c r="G1037" i="28"/>
  <c r="G1018" i="28"/>
  <c r="G1018" i="17"/>
  <c r="G1020" i="17"/>
  <c r="G1028" i="17"/>
  <c r="G1022" i="17"/>
  <c r="G1021" i="17"/>
  <c r="G1023" i="17"/>
  <c r="G1029" i="17"/>
  <c r="G1019" i="17"/>
  <c r="G1013" i="17"/>
  <c r="G1014" i="17"/>
  <c r="G1012" i="17"/>
  <c r="G1035" i="17"/>
  <c r="G1026" i="17"/>
  <c r="G1033" i="17"/>
  <c r="G1016" i="17"/>
  <c r="G1011" i="17"/>
  <c r="G1031" i="17"/>
  <c r="G1015" i="17"/>
  <c r="G1034" i="17"/>
  <c r="G1027" i="17"/>
  <c r="G1007" i="17"/>
  <c r="G1017" i="17"/>
  <c r="G1024" i="17"/>
  <c r="G1036" i="17"/>
  <c r="G1030" i="17"/>
  <c r="G1039" i="17"/>
  <c r="G1038" i="17"/>
  <c r="G1009" i="17"/>
  <c r="G1010" i="17"/>
  <c r="G1008" i="17"/>
  <c r="G1037" i="17"/>
  <c r="G1032" i="17"/>
  <c r="G1025" i="17"/>
  <c r="G1040" i="17" s="1"/>
  <c r="G1041" i="17"/>
  <c r="G1040" i="19" l="1"/>
  <c r="G1041" i="19"/>
  <c r="G1041" i="28"/>
  <c r="G1041" i="29"/>
  <c r="G1040" i="28"/>
  <c r="O50" i="35"/>
  <c r="O51" i="35"/>
  <c r="O49" i="35"/>
  <c r="O46" i="35"/>
  <c r="O47" i="35"/>
  <c r="O48" i="35"/>
  <c r="N3" i="33"/>
  <c r="N4" i="33"/>
  <c r="N5" i="33"/>
  <c r="N6" i="33"/>
  <c r="N7" i="33"/>
  <c r="N8" i="33"/>
  <c r="N9" i="33"/>
  <c r="N10" i="33"/>
  <c r="N11" i="33"/>
  <c r="N12" i="33"/>
  <c r="N13" i="33"/>
  <c r="N14" i="33"/>
  <c r="N15" i="33"/>
  <c r="N16" i="33"/>
  <c r="N17" i="33"/>
  <c r="N18" i="33"/>
  <c r="N19" i="33"/>
  <c r="N20" i="33"/>
  <c r="N21" i="33"/>
  <c r="N22" i="33"/>
  <c r="N23" i="33"/>
  <c r="N24" i="33"/>
  <c r="N25" i="33"/>
  <c r="N26" i="33"/>
  <c r="N27" i="33"/>
  <c r="N28" i="33"/>
  <c r="N29" i="33"/>
  <c r="N30" i="33"/>
  <c r="N31" i="33"/>
  <c r="N2" i="33"/>
  <c r="J3" i="33"/>
  <c r="J4" i="33"/>
  <c r="J5" i="33"/>
  <c r="J6" i="33"/>
  <c r="J7" i="33"/>
  <c r="J8" i="33"/>
  <c r="J9" i="33"/>
  <c r="J10" i="33"/>
  <c r="J11" i="33"/>
  <c r="J12" i="33"/>
  <c r="J13" i="33"/>
  <c r="J14" i="33"/>
  <c r="J15" i="33"/>
  <c r="J16" i="33"/>
  <c r="J17" i="33"/>
  <c r="J18" i="33"/>
  <c r="J19" i="33"/>
  <c r="J20" i="33"/>
  <c r="J21" i="33"/>
  <c r="J22" i="33"/>
  <c r="J23" i="33"/>
  <c r="J24" i="33"/>
  <c r="J25" i="33"/>
  <c r="J26" i="33"/>
  <c r="J27" i="33"/>
  <c r="J28" i="33"/>
  <c r="J29" i="33"/>
  <c r="J30" i="33"/>
  <c r="J31" i="33"/>
  <c r="J2" i="33"/>
  <c r="N3" i="34"/>
  <c r="N4" i="34"/>
  <c r="N5" i="34"/>
  <c r="N6" i="34"/>
  <c r="N7" i="34"/>
  <c r="N8" i="34"/>
  <c r="N9" i="34"/>
  <c r="N10" i="34"/>
  <c r="N11" i="34"/>
  <c r="N12" i="34"/>
  <c r="N13" i="34"/>
  <c r="N14" i="34"/>
  <c r="N15" i="34"/>
  <c r="N16" i="34"/>
  <c r="N17" i="34"/>
  <c r="N18" i="34"/>
  <c r="N19" i="34"/>
  <c r="N20" i="34"/>
  <c r="N21" i="34"/>
  <c r="N22" i="34"/>
  <c r="N23" i="34"/>
  <c r="N24" i="34"/>
  <c r="N25" i="34"/>
  <c r="N26" i="34"/>
  <c r="N27" i="34"/>
  <c r="N28" i="34"/>
  <c r="N29" i="34"/>
  <c r="N30" i="34"/>
  <c r="N31" i="34"/>
  <c r="N2" i="34"/>
  <c r="J3" i="34"/>
  <c r="J4" i="34"/>
  <c r="J5" i="34"/>
  <c r="J6" i="34"/>
  <c r="J7" i="34"/>
  <c r="J8" i="34"/>
  <c r="J9" i="34"/>
  <c r="J10" i="34"/>
  <c r="J11" i="34"/>
  <c r="J12" i="34"/>
  <c r="J13" i="34"/>
  <c r="J14" i="34"/>
  <c r="J15" i="34"/>
  <c r="J16" i="34"/>
  <c r="J17" i="34"/>
  <c r="J18" i="34"/>
  <c r="J19" i="34"/>
  <c r="J20" i="34"/>
  <c r="J21" i="34"/>
  <c r="J22" i="34"/>
  <c r="J23" i="34"/>
  <c r="J24" i="34"/>
  <c r="J25" i="34"/>
  <c r="J26" i="34"/>
  <c r="J27" i="34"/>
  <c r="J28" i="34"/>
  <c r="J29" i="34"/>
  <c r="J30" i="34"/>
  <c r="J31" i="34"/>
  <c r="J2" i="34"/>
  <c r="F3" i="34" l="1"/>
  <c r="F4" i="34"/>
  <c r="F5" i="34"/>
  <c r="F6" i="34"/>
  <c r="F7" i="34"/>
  <c r="F8" i="34"/>
  <c r="F9" i="34"/>
  <c r="F10" i="34"/>
  <c r="F11" i="34"/>
  <c r="F12" i="34"/>
  <c r="F13" i="34"/>
  <c r="F14" i="34"/>
  <c r="F15" i="34"/>
  <c r="F16" i="34"/>
  <c r="F17" i="34"/>
  <c r="F18" i="34"/>
  <c r="F19" i="34"/>
  <c r="F20" i="34"/>
  <c r="F21" i="34"/>
  <c r="F22" i="34"/>
  <c r="F23" i="34"/>
  <c r="F24" i="34"/>
  <c r="F25" i="34"/>
  <c r="F26" i="34"/>
  <c r="F27" i="34"/>
  <c r="F28" i="34"/>
  <c r="F29" i="34"/>
  <c r="F30" i="34"/>
  <c r="F31" i="34"/>
  <c r="F2" i="34"/>
  <c r="C3" i="34"/>
  <c r="C4" i="34"/>
  <c r="C5" i="34"/>
  <c r="C6" i="34"/>
  <c r="C7" i="34"/>
  <c r="C8" i="34"/>
  <c r="C9" i="34"/>
  <c r="C10" i="34"/>
  <c r="C11" i="34"/>
  <c r="C12" i="34"/>
  <c r="C13" i="34"/>
  <c r="C14" i="34"/>
  <c r="C15" i="34"/>
  <c r="C16" i="34"/>
  <c r="C17" i="34"/>
  <c r="C18" i="34"/>
  <c r="C19" i="34"/>
  <c r="C20" i="34"/>
  <c r="C21" i="34"/>
  <c r="C22" i="34"/>
  <c r="C23" i="34"/>
  <c r="C24" i="34"/>
  <c r="C25" i="34"/>
  <c r="C26" i="34"/>
  <c r="C27" i="34"/>
  <c r="C28" i="34"/>
  <c r="C29" i="34"/>
  <c r="C30" i="34"/>
  <c r="C31" i="34"/>
  <c r="C2" i="34"/>
  <c r="M5" i="32" l="1"/>
  <c r="N5" i="32"/>
  <c r="M6" i="32"/>
  <c r="N6" i="32"/>
  <c r="M7" i="32"/>
  <c r="N7" i="32"/>
  <c r="M8" i="32"/>
  <c r="N8" i="32"/>
  <c r="M9" i="32"/>
  <c r="N9" i="32"/>
  <c r="M10" i="32"/>
  <c r="N10" i="32"/>
  <c r="M11" i="32"/>
  <c r="N11" i="32"/>
  <c r="M12" i="32"/>
  <c r="N12" i="32"/>
  <c r="M13" i="32"/>
  <c r="N13" i="32"/>
  <c r="M14" i="32"/>
  <c r="N14" i="32"/>
  <c r="M15" i="32"/>
  <c r="N15" i="32"/>
  <c r="M16" i="32"/>
  <c r="N16" i="32"/>
  <c r="M17" i="32"/>
  <c r="N17" i="32"/>
  <c r="O17" i="32" s="1"/>
  <c r="P17" i="32" s="1"/>
  <c r="M18" i="32"/>
  <c r="N18" i="32"/>
  <c r="M19" i="32"/>
  <c r="N19" i="32"/>
  <c r="M20" i="32"/>
  <c r="N20" i="32"/>
  <c r="M21" i="32"/>
  <c r="N21" i="32"/>
  <c r="M22" i="32"/>
  <c r="N22" i="32"/>
  <c r="M23" i="32"/>
  <c r="N23" i="32"/>
  <c r="M24" i="32"/>
  <c r="N24" i="32"/>
  <c r="M25" i="32"/>
  <c r="N25" i="32"/>
  <c r="O25" i="32" s="1"/>
  <c r="P25" i="32" s="1"/>
  <c r="M26" i="32"/>
  <c r="N26" i="32"/>
  <c r="M27" i="32"/>
  <c r="N27" i="32"/>
  <c r="M28" i="32"/>
  <c r="N28" i="32"/>
  <c r="M29" i="32"/>
  <c r="N29" i="32"/>
  <c r="M30" i="32"/>
  <c r="N30" i="32"/>
  <c r="M31" i="32"/>
  <c r="N31" i="32"/>
  <c r="M32" i="32"/>
  <c r="N32" i="32"/>
  <c r="M33" i="32"/>
  <c r="N33" i="32"/>
  <c r="M34" i="32"/>
  <c r="N34" i="32"/>
  <c r="M35" i="32"/>
  <c r="N35" i="32"/>
  <c r="M36" i="32"/>
  <c r="N36" i="32"/>
  <c r="N4" i="32"/>
  <c r="M4" i="32"/>
  <c r="O13" i="32" l="1"/>
  <c r="P13" i="32" s="1"/>
  <c r="O11" i="32"/>
  <c r="P11" i="32" s="1"/>
  <c r="O5" i="32"/>
  <c r="P5" i="32" s="1"/>
  <c r="O10" i="32"/>
  <c r="P10" i="32" s="1"/>
  <c r="O9" i="32"/>
  <c r="P9" i="32" s="1"/>
  <c r="O7" i="32"/>
  <c r="P7" i="32" s="1"/>
  <c r="O6" i="32"/>
  <c r="P6" i="32" s="1"/>
  <c r="O29" i="32"/>
  <c r="P29" i="32" s="1"/>
  <c r="O27" i="32"/>
  <c r="P27" i="32" s="1"/>
  <c r="O26" i="32"/>
  <c r="P26" i="32" s="1"/>
  <c r="O35" i="32"/>
  <c r="P35" i="32" s="1"/>
  <c r="O33" i="32"/>
  <c r="P33" i="32" s="1"/>
  <c r="O21" i="32"/>
  <c r="P21" i="32" s="1"/>
  <c r="O19" i="32"/>
  <c r="P19" i="32" s="1"/>
  <c r="O18" i="32"/>
  <c r="P18" i="32" s="1"/>
  <c r="O31" i="32"/>
  <c r="P31" i="32" s="1"/>
  <c r="O30" i="32"/>
  <c r="P30" i="32" s="1"/>
  <c r="O23" i="32"/>
  <c r="P23" i="32" s="1"/>
  <c r="O22" i="32"/>
  <c r="P22" i="32" s="1"/>
  <c r="O15" i="32"/>
  <c r="P15" i="32" s="1"/>
  <c r="O14" i="32"/>
  <c r="P14" i="32" s="1"/>
  <c r="O34" i="32"/>
  <c r="P34" i="32" s="1"/>
  <c r="O32" i="32"/>
  <c r="P32" i="32" s="1"/>
  <c r="O28" i="32"/>
  <c r="P28" i="32" s="1"/>
  <c r="O24" i="32"/>
  <c r="P24" i="32" s="1"/>
  <c r="O20" i="32"/>
  <c r="P20" i="32" s="1"/>
  <c r="O16" i="32"/>
  <c r="P16" i="32" s="1"/>
  <c r="O12" i="32"/>
  <c r="P12" i="32" s="1"/>
  <c r="O8" i="32"/>
  <c r="P8" i="32" s="1"/>
  <c r="O36" i="32"/>
  <c r="P36" i="32" s="1"/>
  <c r="N37" i="32"/>
  <c r="M40" i="32"/>
  <c r="M37" i="32"/>
  <c r="M39" i="32"/>
  <c r="M41" i="32"/>
  <c r="M38" i="32"/>
  <c r="N41" i="32"/>
  <c r="N40" i="32"/>
  <c r="N39" i="32"/>
  <c r="N38" i="32"/>
  <c r="O4" i="32"/>
  <c r="P4" i="32" s="1"/>
  <c r="O38" i="32" l="1"/>
  <c r="O40" i="32"/>
  <c r="P42" i="32"/>
  <c r="O37" i="32"/>
  <c r="O39" i="32"/>
  <c r="O41" i="32"/>
  <c r="Z97" i="26"/>
  <c r="Z98" i="26"/>
  <c r="Z99" i="26"/>
  <c r="Z100" i="26"/>
  <c r="Z101" i="26"/>
  <c r="Z102" i="26"/>
  <c r="Z103" i="26"/>
  <c r="Z104" i="26"/>
  <c r="Z105" i="26"/>
  <c r="Z106" i="26"/>
  <c r="Z107" i="26"/>
  <c r="Z108" i="26"/>
  <c r="Z109" i="26"/>
  <c r="Z110" i="26"/>
  <c r="Z111" i="26"/>
  <c r="Z112" i="26"/>
  <c r="Z113" i="26"/>
  <c r="Z114" i="26"/>
  <c r="Z115" i="26"/>
  <c r="Z116" i="26"/>
  <c r="Z117" i="26"/>
  <c r="Z118" i="26"/>
  <c r="Z120" i="26"/>
  <c r="Z119" i="26"/>
  <c r="Z121" i="26"/>
  <c r="Z122" i="26"/>
  <c r="Z123" i="26"/>
  <c r="Z124" i="26"/>
  <c r="Z125" i="26"/>
  <c r="Z126" i="26"/>
  <c r="Z127" i="26"/>
  <c r="Z128" i="26"/>
  <c r="Z96" i="26"/>
  <c r="Z129" i="26" s="1"/>
  <c r="U97" i="26"/>
  <c r="U98" i="26"/>
  <c r="U99" i="26"/>
  <c r="U100" i="26"/>
  <c r="U101" i="26"/>
  <c r="U102" i="26"/>
  <c r="U103" i="26"/>
  <c r="U104" i="26"/>
  <c r="U105" i="26"/>
  <c r="U106" i="26"/>
  <c r="U107" i="26"/>
  <c r="U108" i="26"/>
  <c r="U109" i="26"/>
  <c r="U110" i="26"/>
  <c r="U111" i="26"/>
  <c r="U112" i="26"/>
  <c r="U113" i="26"/>
  <c r="U114" i="26"/>
  <c r="U115" i="26"/>
  <c r="U116" i="26"/>
  <c r="U117" i="26"/>
  <c r="U118" i="26"/>
  <c r="U120" i="26"/>
  <c r="U119" i="26"/>
  <c r="U121" i="26"/>
  <c r="U122" i="26"/>
  <c r="U123" i="26"/>
  <c r="U124" i="26"/>
  <c r="U125" i="26"/>
  <c r="U126" i="26"/>
  <c r="U127" i="26"/>
  <c r="U128" i="26"/>
  <c r="U96" i="26"/>
  <c r="U129" i="26" l="1"/>
  <c r="Z130" i="26"/>
  <c r="Z131" i="26"/>
  <c r="Z132" i="26" s="1"/>
  <c r="U130" i="26"/>
  <c r="U131" i="26"/>
  <c r="P97" i="26"/>
  <c r="P98" i="26"/>
  <c r="P99" i="26"/>
  <c r="P100" i="26"/>
  <c r="P101" i="26"/>
  <c r="P102" i="26"/>
  <c r="P103" i="26"/>
  <c r="P104" i="26"/>
  <c r="P105" i="26"/>
  <c r="P106" i="26"/>
  <c r="P107" i="26"/>
  <c r="P108" i="26"/>
  <c r="P109" i="26"/>
  <c r="P110" i="26"/>
  <c r="P111" i="26"/>
  <c r="P112" i="26"/>
  <c r="P113" i="26"/>
  <c r="P114" i="26"/>
  <c r="P115" i="26"/>
  <c r="P116" i="26"/>
  <c r="P117" i="26"/>
  <c r="P118" i="26"/>
  <c r="P120" i="26"/>
  <c r="P119" i="26"/>
  <c r="P121" i="26"/>
  <c r="P122" i="26"/>
  <c r="P123" i="26"/>
  <c r="P124" i="26"/>
  <c r="P125" i="26"/>
  <c r="P126" i="26"/>
  <c r="P127" i="26"/>
  <c r="P128" i="26"/>
  <c r="P96" i="26"/>
  <c r="K97" i="26"/>
  <c r="K98" i="26"/>
  <c r="K99" i="26"/>
  <c r="K100" i="26"/>
  <c r="K101" i="26"/>
  <c r="K102" i="26"/>
  <c r="K103" i="26"/>
  <c r="K104" i="26"/>
  <c r="K105" i="26"/>
  <c r="K106" i="26"/>
  <c r="K107" i="26"/>
  <c r="K108" i="26"/>
  <c r="K109" i="26"/>
  <c r="K110" i="26"/>
  <c r="K111" i="26"/>
  <c r="K112" i="26"/>
  <c r="K113" i="26"/>
  <c r="K114" i="26"/>
  <c r="K115" i="26"/>
  <c r="K116" i="26"/>
  <c r="K117" i="26"/>
  <c r="K118" i="26"/>
  <c r="K120" i="26"/>
  <c r="K119" i="26"/>
  <c r="K121" i="26"/>
  <c r="K122" i="26"/>
  <c r="K123" i="26"/>
  <c r="K124" i="26"/>
  <c r="K125" i="26"/>
  <c r="K126" i="26"/>
  <c r="K127" i="26"/>
  <c r="K128" i="26"/>
  <c r="K96" i="26"/>
  <c r="F97" i="26"/>
  <c r="F98" i="26"/>
  <c r="F99" i="26"/>
  <c r="F100" i="26"/>
  <c r="F101" i="26"/>
  <c r="F102" i="26"/>
  <c r="F103" i="26"/>
  <c r="F104" i="26"/>
  <c r="F105" i="26"/>
  <c r="F106" i="26"/>
  <c r="F107" i="26"/>
  <c r="F108" i="26"/>
  <c r="F109" i="26"/>
  <c r="F110" i="26"/>
  <c r="F111" i="26"/>
  <c r="F112" i="26"/>
  <c r="F113" i="26"/>
  <c r="F114" i="26"/>
  <c r="F115" i="26"/>
  <c r="F116" i="26"/>
  <c r="F117" i="26"/>
  <c r="F118" i="26"/>
  <c r="F120" i="26"/>
  <c r="F119" i="26"/>
  <c r="F121" i="26"/>
  <c r="F122" i="26"/>
  <c r="F123" i="26"/>
  <c r="F124" i="26"/>
  <c r="F125" i="26"/>
  <c r="F126" i="26"/>
  <c r="F127" i="26"/>
  <c r="F128" i="26"/>
  <c r="F96" i="26"/>
  <c r="K129" i="26" l="1"/>
  <c r="U132" i="26"/>
  <c r="F129" i="26"/>
  <c r="P129" i="26"/>
  <c r="K130" i="26"/>
  <c r="P130" i="26"/>
  <c r="K131" i="26"/>
  <c r="K132" i="26" s="1"/>
  <c r="P131" i="26"/>
  <c r="P132" i="26" s="1"/>
  <c r="F130" i="26"/>
  <c r="F131" i="26"/>
  <c r="C211" i="24"/>
  <c r="D211" i="24"/>
  <c r="E211" i="24"/>
  <c r="F211" i="24"/>
  <c r="G211" i="24"/>
  <c r="H211" i="24"/>
  <c r="I211" i="24"/>
  <c r="B211" i="24"/>
  <c r="M60" i="24"/>
  <c r="M61" i="24"/>
  <c r="M62" i="24"/>
  <c r="M63" i="24"/>
  <c r="M64" i="24"/>
  <c r="M65" i="24"/>
  <c r="M66" i="24"/>
  <c r="M67" i="24"/>
  <c r="M68" i="24"/>
  <c r="M69" i="24"/>
  <c r="M70" i="24"/>
  <c r="M71" i="24"/>
  <c r="M72" i="24"/>
  <c r="M73" i="24"/>
  <c r="M74" i="24"/>
  <c r="M75" i="24"/>
  <c r="M76" i="24"/>
  <c r="M77" i="24"/>
  <c r="M78" i="24"/>
  <c r="M79" i="24"/>
  <c r="M80" i="24"/>
  <c r="M81" i="24"/>
  <c r="M82" i="24"/>
  <c r="M83" i="24"/>
  <c r="M84" i="24"/>
  <c r="M85" i="24"/>
  <c r="M86" i="24"/>
  <c r="M87" i="24"/>
  <c r="M88" i="24"/>
  <c r="M59" i="24"/>
  <c r="C60" i="24"/>
  <c r="C61" i="24"/>
  <c r="C62" i="24"/>
  <c r="C63" i="24"/>
  <c r="C64" i="24"/>
  <c r="C65" i="24"/>
  <c r="C66" i="24"/>
  <c r="C67" i="24"/>
  <c r="C68" i="24"/>
  <c r="C69" i="24"/>
  <c r="C70" i="24"/>
  <c r="C71" i="24"/>
  <c r="C72" i="24"/>
  <c r="C73" i="24"/>
  <c r="C74" i="24"/>
  <c r="C75" i="24"/>
  <c r="C76" i="24"/>
  <c r="C77" i="24"/>
  <c r="C78" i="24"/>
  <c r="C79" i="24"/>
  <c r="C80" i="24"/>
  <c r="C81" i="24"/>
  <c r="C82" i="24"/>
  <c r="C83" i="24"/>
  <c r="C84" i="24"/>
  <c r="C85" i="24"/>
  <c r="C86" i="24"/>
  <c r="C87" i="24"/>
  <c r="C88" i="24"/>
  <c r="C59" i="24"/>
  <c r="F132" i="26" l="1"/>
  <c r="Z1037" i="17"/>
  <c r="Z1035" i="17"/>
  <c r="Z1036" i="17"/>
  <c r="Z1023" i="17"/>
  <c r="Z1018" i="17"/>
  <c r="Z1016" i="17"/>
  <c r="Z1017" i="17"/>
  <c r="Z1025" i="17"/>
  <c r="Z1022" i="17"/>
  <c r="Z1029" i="17"/>
  <c r="Z1008" i="17"/>
  <c r="Z1015" i="17"/>
  <c r="Z1009" i="17"/>
  <c r="Z1012" i="17"/>
  <c r="Z1011" i="17"/>
  <c r="Z1013" i="17"/>
  <c r="Z1030" i="17"/>
  <c r="Z1007" i="17"/>
  <c r="Z1020" i="17"/>
  <c r="Z1027" i="17"/>
  <c r="Z1010" i="17"/>
  <c r="Z1014" i="17"/>
  <c r="Z1032" i="17"/>
  <c r="Z1024" i="17"/>
  <c r="Z1039" i="17"/>
  <c r="Z1021" i="17"/>
  <c r="Z1026" i="17"/>
  <c r="Z1019" i="17"/>
  <c r="Z1031" i="17"/>
  <c r="Z1038" i="17"/>
  <c r="Z1034" i="17"/>
  <c r="Z1033" i="17"/>
  <c r="Z1028" i="17"/>
  <c r="AA1040" i="17" s="1"/>
  <c r="C131" i="26"/>
  <c r="D131" i="26"/>
  <c r="E131" i="26"/>
  <c r="G131" i="26"/>
  <c r="H131" i="26"/>
  <c r="I131" i="26"/>
  <c r="J131" i="26"/>
  <c r="L131" i="26"/>
  <c r="M131" i="26"/>
  <c r="N131" i="26"/>
  <c r="O131" i="26"/>
  <c r="Q131" i="26"/>
  <c r="R131" i="26"/>
  <c r="S131" i="26"/>
  <c r="T131" i="26"/>
  <c r="V131" i="26"/>
  <c r="W131" i="26"/>
  <c r="X131" i="26"/>
  <c r="Y131" i="26"/>
  <c r="AA131" i="26"/>
  <c r="B131" i="26"/>
  <c r="AA130" i="26"/>
  <c r="Y130" i="26"/>
  <c r="X130" i="26"/>
  <c r="W130" i="26"/>
  <c r="V130" i="26"/>
  <c r="T130" i="26"/>
  <c r="S130" i="26"/>
  <c r="R130" i="26"/>
  <c r="Q130" i="26"/>
  <c r="AA129" i="26"/>
  <c r="Y129" i="26"/>
  <c r="X129" i="26"/>
  <c r="W129" i="26"/>
  <c r="V129" i="26"/>
  <c r="T129" i="26"/>
  <c r="S129" i="26"/>
  <c r="R129" i="26"/>
  <c r="Q129" i="26"/>
  <c r="C129" i="26"/>
  <c r="D129" i="26"/>
  <c r="E129" i="26"/>
  <c r="G129" i="26"/>
  <c r="H129" i="26"/>
  <c r="I129" i="26"/>
  <c r="J129" i="26"/>
  <c r="L129" i="26"/>
  <c r="M129" i="26"/>
  <c r="N129" i="26"/>
  <c r="O129" i="26"/>
  <c r="C130" i="26"/>
  <c r="C132" i="26" s="1"/>
  <c r="D130" i="26"/>
  <c r="D132" i="26" s="1"/>
  <c r="E130" i="26"/>
  <c r="E132" i="26" s="1"/>
  <c r="G130" i="26"/>
  <c r="G132" i="26" s="1"/>
  <c r="H130" i="26"/>
  <c r="H132" i="26" s="1"/>
  <c r="I130" i="26"/>
  <c r="I132" i="26" s="1"/>
  <c r="J130" i="26"/>
  <c r="J132" i="26" s="1"/>
  <c r="L130" i="26"/>
  <c r="L132" i="26" s="1"/>
  <c r="M130" i="26"/>
  <c r="M132" i="26" s="1"/>
  <c r="N130" i="26"/>
  <c r="N132" i="26" s="1"/>
  <c r="O130" i="26"/>
  <c r="O132" i="26" s="1"/>
  <c r="B130" i="26"/>
  <c r="B132" i="26" s="1"/>
  <c r="B129" i="26"/>
  <c r="AA132" i="26" l="1"/>
  <c r="X132" i="26"/>
  <c r="V132" i="26"/>
  <c r="S132" i="26"/>
  <c r="Q132" i="26"/>
  <c r="Y132" i="26"/>
  <c r="W132" i="26"/>
  <c r="T132" i="26"/>
  <c r="R132" i="26"/>
  <c r="E1041" i="28"/>
  <c r="D1041" i="28"/>
  <c r="C1041" i="28"/>
  <c r="E1040" i="28"/>
  <c r="D1040" i="28"/>
  <c r="C1040" i="28"/>
  <c r="B1040" i="28"/>
  <c r="E1041" i="29"/>
  <c r="C1041" i="29"/>
  <c r="S990" i="29"/>
  <c r="S960" i="29"/>
  <c r="S930" i="29"/>
  <c r="S900" i="29"/>
  <c r="S870" i="29"/>
  <c r="S840" i="29"/>
  <c r="S810" i="29"/>
  <c r="S780" i="29"/>
  <c r="S750" i="29"/>
  <c r="S720" i="29"/>
  <c r="S690" i="29"/>
  <c r="S660" i="29"/>
  <c r="S630" i="29"/>
  <c r="S600" i="29"/>
  <c r="S570" i="29"/>
  <c r="S540" i="29"/>
  <c r="S510" i="29"/>
  <c r="S480" i="29"/>
  <c r="S450" i="29"/>
  <c r="S420" i="29"/>
  <c r="S390" i="29"/>
  <c r="S360" i="29"/>
  <c r="S330" i="29"/>
  <c r="S300" i="29"/>
  <c r="S270" i="29"/>
  <c r="S240" i="29"/>
  <c r="S210" i="29"/>
  <c r="S180" i="29"/>
  <c r="S150" i="29"/>
  <c r="S120" i="29"/>
  <c r="S90" i="29"/>
  <c r="S60" i="29"/>
  <c r="S30" i="29"/>
  <c r="N995" i="29"/>
  <c r="M995" i="29"/>
  <c r="O995" i="29" s="1"/>
  <c r="P995" i="29" s="1"/>
  <c r="N994" i="29"/>
  <c r="M994" i="29"/>
  <c r="O994" i="29" s="1"/>
  <c r="P994" i="29" s="1"/>
  <c r="N993" i="29"/>
  <c r="M993" i="29"/>
  <c r="O993" i="29" s="1"/>
  <c r="P993" i="29" s="1"/>
  <c r="N992" i="29"/>
  <c r="M992" i="29"/>
  <c r="O992" i="29" s="1"/>
  <c r="P992" i="29" s="1"/>
  <c r="N991" i="29"/>
  <c r="M991" i="29"/>
  <c r="O991" i="29" s="1"/>
  <c r="P991" i="29" s="1"/>
  <c r="N990" i="29"/>
  <c r="M990" i="29"/>
  <c r="O990" i="29" s="1"/>
  <c r="P990" i="29" s="1"/>
  <c r="N989" i="29"/>
  <c r="M989" i="29"/>
  <c r="O989" i="29" s="1"/>
  <c r="P989" i="29" s="1"/>
  <c r="N988" i="29"/>
  <c r="M988" i="29"/>
  <c r="O988" i="29" s="1"/>
  <c r="P988" i="29" s="1"/>
  <c r="N987" i="29"/>
  <c r="M987" i="29"/>
  <c r="O987" i="29" s="1"/>
  <c r="P987" i="29" s="1"/>
  <c r="N986" i="29"/>
  <c r="M986" i="29"/>
  <c r="O986" i="29" s="1"/>
  <c r="P986" i="29" s="1"/>
  <c r="N985" i="29"/>
  <c r="M985" i="29"/>
  <c r="O985" i="29" s="1"/>
  <c r="P985" i="29" s="1"/>
  <c r="N984" i="29"/>
  <c r="M984" i="29"/>
  <c r="O984" i="29" s="1"/>
  <c r="P984" i="29" s="1"/>
  <c r="N983" i="29"/>
  <c r="M983" i="29"/>
  <c r="O983" i="29" s="1"/>
  <c r="P983" i="29" s="1"/>
  <c r="N982" i="29"/>
  <c r="M982" i="29"/>
  <c r="O982" i="29" s="1"/>
  <c r="P982" i="29" s="1"/>
  <c r="N981" i="29"/>
  <c r="M981" i="29"/>
  <c r="O981" i="29" s="1"/>
  <c r="P981" i="29" s="1"/>
  <c r="N980" i="29"/>
  <c r="M980" i="29"/>
  <c r="O980" i="29" s="1"/>
  <c r="P980" i="29" s="1"/>
  <c r="N979" i="29"/>
  <c r="M979" i="29"/>
  <c r="O979" i="29" s="1"/>
  <c r="P979" i="29" s="1"/>
  <c r="N978" i="29"/>
  <c r="M978" i="29"/>
  <c r="O978" i="29" s="1"/>
  <c r="P978" i="29" s="1"/>
  <c r="N977" i="29"/>
  <c r="M977" i="29"/>
  <c r="O977" i="29" s="1"/>
  <c r="P977" i="29" s="1"/>
  <c r="N976" i="29"/>
  <c r="M976" i="29"/>
  <c r="O976" i="29" s="1"/>
  <c r="P976" i="29" s="1"/>
  <c r="N975" i="29"/>
  <c r="M975" i="29"/>
  <c r="O975" i="29" s="1"/>
  <c r="P975" i="29" s="1"/>
  <c r="N974" i="29"/>
  <c r="M974" i="29"/>
  <c r="O974" i="29" s="1"/>
  <c r="P974" i="29" s="1"/>
  <c r="N973" i="29"/>
  <c r="M973" i="29"/>
  <c r="O973" i="29" s="1"/>
  <c r="P973" i="29" s="1"/>
  <c r="N972" i="29"/>
  <c r="M972" i="29"/>
  <c r="O972" i="29" s="1"/>
  <c r="P972" i="29" s="1"/>
  <c r="N971" i="29"/>
  <c r="M971" i="29"/>
  <c r="O971" i="29" s="1"/>
  <c r="P971" i="29" s="1"/>
  <c r="N970" i="29"/>
  <c r="M970" i="29"/>
  <c r="O970" i="29" s="1"/>
  <c r="P970" i="29" s="1"/>
  <c r="N969" i="29"/>
  <c r="M969" i="29"/>
  <c r="O969" i="29" s="1"/>
  <c r="P969" i="29" s="1"/>
  <c r="N968" i="29"/>
  <c r="M968" i="29"/>
  <c r="O968" i="29" s="1"/>
  <c r="P968" i="29" s="1"/>
  <c r="N967" i="29"/>
  <c r="M967" i="29"/>
  <c r="O967" i="29" s="1"/>
  <c r="P967" i="29" s="1"/>
  <c r="N966" i="29"/>
  <c r="M966" i="29"/>
  <c r="O966" i="29" s="1"/>
  <c r="N965" i="29"/>
  <c r="M965" i="29"/>
  <c r="O965" i="29" s="1"/>
  <c r="P965" i="29" s="1"/>
  <c r="N964" i="29"/>
  <c r="M964" i="29"/>
  <c r="O964" i="29" s="1"/>
  <c r="P964" i="29" s="1"/>
  <c r="N963" i="29"/>
  <c r="M963" i="29"/>
  <c r="O963" i="29" s="1"/>
  <c r="P963" i="29" s="1"/>
  <c r="N962" i="29"/>
  <c r="M962" i="29"/>
  <c r="O962" i="29" s="1"/>
  <c r="P962" i="29" s="1"/>
  <c r="N961" i="29"/>
  <c r="M961" i="29"/>
  <c r="O961" i="29" s="1"/>
  <c r="P961" i="29" s="1"/>
  <c r="N960" i="29"/>
  <c r="M960" i="29"/>
  <c r="O960" i="29" s="1"/>
  <c r="P960" i="29" s="1"/>
  <c r="N959" i="29"/>
  <c r="M959" i="29"/>
  <c r="O959" i="29" s="1"/>
  <c r="P959" i="29" s="1"/>
  <c r="N958" i="29"/>
  <c r="M958" i="29"/>
  <c r="O958" i="29" s="1"/>
  <c r="P958" i="29" s="1"/>
  <c r="N957" i="29"/>
  <c r="M957" i="29"/>
  <c r="N956" i="29"/>
  <c r="M956" i="29"/>
  <c r="O956" i="29" s="1"/>
  <c r="P956" i="29" s="1"/>
  <c r="N955" i="29"/>
  <c r="M955" i="29"/>
  <c r="O955" i="29" s="1"/>
  <c r="P955" i="29" s="1"/>
  <c r="N954" i="29"/>
  <c r="M954" i="29"/>
  <c r="O954" i="29" s="1"/>
  <c r="P954" i="29" s="1"/>
  <c r="N953" i="29"/>
  <c r="M953" i="29"/>
  <c r="O953" i="29" s="1"/>
  <c r="P953" i="29" s="1"/>
  <c r="N952" i="29"/>
  <c r="M952" i="29"/>
  <c r="O952" i="29" s="1"/>
  <c r="P952" i="29" s="1"/>
  <c r="N951" i="29"/>
  <c r="M951" i="29"/>
  <c r="O951" i="29" s="1"/>
  <c r="P951" i="29" s="1"/>
  <c r="N950" i="29"/>
  <c r="M950" i="29"/>
  <c r="O950" i="29" s="1"/>
  <c r="P950" i="29" s="1"/>
  <c r="N949" i="29"/>
  <c r="M949" i="29"/>
  <c r="O949" i="29" s="1"/>
  <c r="P949" i="29" s="1"/>
  <c r="N948" i="29"/>
  <c r="M948" i="29"/>
  <c r="O948" i="29" s="1"/>
  <c r="P948" i="29" s="1"/>
  <c r="N947" i="29"/>
  <c r="M947" i="29"/>
  <c r="O947" i="29" s="1"/>
  <c r="P947" i="29" s="1"/>
  <c r="N946" i="29"/>
  <c r="M946" i="29"/>
  <c r="O946" i="29" s="1"/>
  <c r="P946" i="29" s="1"/>
  <c r="N945" i="29"/>
  <c r="M945" i="29"/>
  <c r="O945" i="29" s="1"/>
  <c r="P945" i="29" s="1"/>
  <c r="N944" i="29"/>
  <c r="M944" i="29"/>
  <c r="O944" i="29" s="1"/>
  <c r="P944" i="29" s="1"/>
  <c r="N943" i="29"/>
  <c r="M943" i="29"/>
  <c r="O943" i="29" s="1"/>
  <c r="P943" i="29" s="1"/>
  <c r="N942" i="29"/>
  <c r="M942" i="29"/>
  <c r="O942" i="29" s="1"/>
  <c r="P942" i="29" s="1"/>
  <c r="N941" i="29"/>
  <c r="M941" i="29"/>
  <c r="O941" i="29" s="1"/>
  <c r="P941" i="29" s="1"/>
  <c r="N940" i="29"/>
  <c r="M940" i="29"/>
  <c r="O940" i="29" s="1"/>
  <c r="P940" i="29" s="1"/>
  <c r="N939" i="29"/>
  <c r="M939" i="29"/>
  <c r="O939" i="29" s="1"/>
  <c r="P939" i="29" s="1"/>
  <c r="N938" i="29"/>
  <c r="M938" i="29"/>
  <c r="O938" i="29" s="1"/>
  <c r="P938" i="29" s="1"/>
  <c r="N937" i="29"/>
  <c r="M937" i="29"/>
  <c r="O937" i="29" s="1"/>
  <c r="P937" i="29" s="1"/>
  <c r="N936" i="29"/>
  <c r="M936" i="29"/>
  <c r="O936" i="29" s="1"/>
  <c r="N935" i="29"/>
  <c r="M935" i="29"/>
  <c r="O935" i="29" s="1"/>
  <c r="P935" i="29" s="1"/>
  <c r="N934" i="29"/>
  <c r="M934" i="29"/>
  <c r="O934" i="29" s="1"/>
  <c r="P934" i="29" s="1"/>
  <c r="N933" i="29"/>
  <c r="M933" i="29"/>
  <c r="O933" i="29" s="1"/>
  <c r="P933" i="29" s="1"/>
  <c r="N932" i="29"/>
  <c r="M932" i="29"/>
  <c r="O932" i="29" s="1"/>
  <c r="P932" i="29" s="1"/>
  <c r="N931" i="29"/>
  <c r="M931" i="29"/>
  <c r="O931" i="29" s="1"/>
  <c r="P931" i="29" s="1"/>
  <c r="N930" i="29"/>
  <c r="M930" i="29"/>
  <c r="O930" i="29" s="1"/>
  <c r="P930" i="29" s="1"/>
  <c r="N929" i="29"/>
  <c r="M929" i="29"/>
  <c r="O929" i="29" s="1"/>
  <c r="P929" i="29" s="1"/>
  <c r="N928" i="29"/>
  <c r="M928" i="29"/>
  <c r="O928" i="29" s="1"/>
  <c r="P928" i="29" s="1"/>
  <c r="N927" i="29"/>
  <c r="M927" i="29"/>
  <c r="O927" i="29" s="1"/>
  <c r="P927" i="29" s="1"/>
  <c r="N926" i="29"/>
  <c r="M926" i="29"/>
  <c r="O926" i="29" s="1"/>
  <c r="P926" i="29" s="1"/>
  <c r="N925" i="29"/>
  <c r="M925" i="29"/>
  <c r="O925" i="29" s="1"/>
  <c r="P925" i="29" s="1"/>
  <c r="N924" i="29"/>
  <c r="M924" i="29"/>
  <c r="O924" i="29" s="1"/>
  <c r="P924" i="29" s="1"/>
  <c r="N923" i="29"/>
  <c r="M923" i="29"/>
  <c r="O923" i="29" s="1"/>
  <c r="P923" i="29" s="1"/>
  <c r="N922" i="29"/>
  <c r="M922" i="29"/>
  <c r="O922" i="29" s="1"/>
  <c r="P922" i="29" s="1"/>
  <c r="N921" i="29"/>
  <c r="M921" i="29"/>
  <c r="O921" i="29" s="1"/>
  <c r="P921" i="29" s="1"/>
  <c r="N920" i="29"/>
  <c r="M920" i="29"/>
  <c r="O920" i="29" s="1"/>
  <c r="P920" i="29" s="1"/>
  <c r="N919" i="29"/>
  <c r="M919" i="29"/>
  <c r="O919" i="29" s="1"/>
  <c r="P919" i="29" s="1"/>
  <c r="N918" i="29"/>
  <c r="M918" i="29"/>
  <c r="O918" i="29" s="1"/>
  <c r="P918" i="29" s="1"/>
  <c r="N917" i="29"/>
  <c r="M917" i="29"/>
  <c r="O917" i="29" s="1"/>
  <c r="P917" i="29" s="1"/>
  <c r="N916" i="29"/>
  <c r="M916" i="29"/>
  <c r="O916" i="29" s="1"/>
  <c r="P916" i="29" s="1"/>
  <c r="N915" i="29"/>
  <c r="M915" i="29"/>
  <c r="O915" i="29" s="1"/>
  <c r="P915" i="29" s="1"/>
  <c r="N914" i="29"/>
  <c r="M914" i="29"/>
  <c r="N913" i="29"/>
  <c r="M913" i="29"/>
  <c r="N912" i="29"/>
  <c r="M912" i="29"/>
  <c r="N911" i="29"/>
  <c r="M911" i="29"/>
  <c r="N910" i="29"/>
  <c r="M910" i="29"/>
  <c r="N909" i="29"/>
  <c r="M909" i="29"/>
  <c r="N908" i="29"/>
  <c r="M908" i="29"/>
  <c r="N907" i="29"/>
  <c r="M907" i="29"/>
  <c r="N906" i="29"/>
  <c r="M906" i="29"/>
  <c r="N905" i="29"/>
  <c r="M905" i="29"/>
  <c r="N904" i="29"/>
  <c r="M904" i="29"/>
  <c r="N903" i="29"/>
  <c r="M903" i="29"/>
  <c r="N902" i="29"/>
  <c r="M902" i="29"/>
  <c r="N901" i="29"/>
  <c r="M901" i="29"/>
  <c r="N900" i="29"/>
  <c r="M900" i="29"/>
  <c r="N899" i="29"/>
  <c r="M899" i="29"/>
  <c r="N898" i="29"/>
  <c r="M898" i="29"/>
  <c r="N897" i="29"/>
  <c r="M897" i="29"/>
  <c r="N896" i="29"/>
  <c r="M896" i="29"/>
  <c r="N895" i="29"/>
  <c r="M895" i="29"/>
  <c r="N894" i="29"/>
  <c r="M894" i="29"/>
  <c r="N893" i="29"/>
  <c r="M893" i="29"/>
  <c r="N892" i="29"/>
  <c r="M892" i="29"/>
  <c r="N891" i="29"/>
  <c r="M891" i="29"/>
  <c r="N890" i="29"/>
  <c r="M890" i="29"/>
  <c r="N889" i="29"/>
  <c r="M889" i="29"/>
  <c r="N888" i="29"/>
  <c r="M888" i="29"/>
  <c r="N887" i="29"/>
  <c r="M887" i="29"/>
  <c r="N886" i="29"/>
  <c r="M886" i="29"/>
  <c r="N885" i="29"/>
  <c r="M885" i="29"/>
  <c r="N884" i="29"/>
  <c r="M884" i="29"/>
  <c r="N883" i="29"/>
  <c r="M883" i="29"/>
  <c r="N882" i="29"/>
  <c r="M882" i="29"/>
  <c r="N881" i="29"/>
  <c r="M881" i="29"/>
  <c r="N880" i="29"/>
  <c r="M880" i="29"/>
  <c r="N879" i="29"/>
  <c r="M879" i="29"/>
  <c r="N878" i="29"/>
  <c r="M878" i="29"/>
  <c r="N877" i="29"/>
  <c r="M877" i="29"/>
  <c r="N876" i="29"/>
  <c r="M876" i="29"/>
  <c r="N875" i="29"/>
  <c r="M875" i="29"/>
  <c r="N874" i="29"/>
  <c r="M874" i="29"/>
  <c r="O874" i="29" s="1"/>
  <c r="P874" i="29" s="1"/>
  <c r="N873" i="29"/>
  <c r="M873" i="29"/>
  <c r="O873" i="29" s="1"/>
  <c r="P873" i="29" s="1"/>
  <c r="N872" i="29"/>
  <c r="M872" i="29"/>
  <c r="O872" i="29" s="1"/>
  <c r="P872" i="29" s="1"/>
  <c r="N871" i="29"/>
  <c r="M871" i="29"/>
  <c r="O871" i="29" s="1"/>
  <c r="P871" i="29" s="1"/>
  <c r="N870" i="29"/>
  <c r="M870" i="29"/>
  <c r="O870" i="29" s="1"/>
  <c r="P870" i="29" s="1"/>
  <c r="N869" i="29"/>
  <c r="M869" i="29"/>
  <c r="O869" i="29" s="1"/>
  <c r="P869" i="29" s="1"/>
  <c r="N868" i="29"/>
  <c r="M868" i="29"/>
  <c r="O868" i="29" s="1"/>
  <c r="P868" i="29" s="1"/>
  <c r="N867" i="29"/>
  <c r="M867" i="29"/>
  <c r="O867" i="29" s="1"/>
  <c r="P867" i="29" s="1"/>
  <c r="N866" i="29"/>
  <c r="M866" i="29"/>
  <c r="O866" i="29" s="1"/>
  <c r="P866" i="29" s="1"/>
  <c r="N865" i="29"/>
  <c r="M865" i="29"/>
  <c r="O865" i="29" s="1"/>
  <c r="P865" i="29" s="1"/>
  <c r="N864" i="29"/>
  <c r="M864" i="29"/>
  <c r="O864" i="29" s="1"/>
  <c r="P864" i="29" s="1"/>
  <c r="N863" i="29"/>
  <c r="M863" i="29"/>
  <c r="O863" i="29" s="1"/>
  <c r="P863" i="29" s="1"/>
  <c r="N862" i="29"/>
  <c r="M862" i="29"/>
  <c r="O862" i="29" s="1"/>
  <c r="P862" i="29" s="1"/>
  <c r="N861" i="29"/>
  <c r="M861" i="29"/>
  <c r="O861" i="29" s="1"/>
  <c r="P861" i="29" s="1"/>
  <c r="N860" i="29"/>
  <c r="M860" i="29"/>
  <c r="O860" i="29" s="1"/>
  <c r="P860" i="29" s="1"/>
  <c r="N859" i="29"/>
  <c r="M859" i="29"/>
  <c r="O859" i="29" s="1"/>
  <c r="P859" i="29" s="1"/>
  <c r="N858" i="29"/>
  <c r="M858" i="29"/>
  <c r="O858" i="29" s="1"/>
  <c r="P858" i="29" s="1"/>
  <c r="N857" i="29"/>
  <c r="M857" i="29"/>
  <c r="O857" i="29" s="1"/>
  <c r="P857" i="29" s="1"/>
  <c r="N856" i="29"/>
  <c r="M856" i="29"/>
  <c r="O856" i="29" s="1"/>
  <c r="P856" i="29" s="1"/>
  <c r="N855" i="29"/>
  <c r="M855" i="29"/>
  <c r="O855" i="29" s="1"/>
  <c r="P855" i="29" s="1"/>
  <c r="N854" i="29"/>
  <c r="M854" i="29"/>
  <c r="O854" i="29" s="1"/>
  <c r="P854" i="29" s="1"/>
  <c r="N853" i="29"/>
  <c r="M853" i="29"/>
  <c r="O853" i="29" s="1"/>
  <c r="P853" i="29" s="1"/>
  <c r="N852" i="29"/>
  <c r="M852" i="29"/>
  <c r="O852" i="29" s="1"/>
  <c r="P852" i="29" s="1"/>
  <c r="N851" i="29"/>
  <c r="M851" i="29"/>
  <c r="O851" i="29" s="1"/>
  <c r="P851" i="29" s="1"/>
  <c r="N850" i="29"/>
  <c r="M850" i="29"/>
  <c r="O850" i="29" s="1"/>
  <c r="P850" i="29" s="1"/>
  <c r="N849" i="29"/>
  <c r="M849" i="29"/>
  <c r="O849" i="29" s="1"/>
  <c r="P849" i="29" s="1"/>
  <c r="N848" i="29"/>
  <c r="M848" i="29"/>
  <c r="O848" i="29" s="1"/>
  <c r="P848" i="29" s="1"/>
  <c r="N847" i="29"/>
  <c r="M847" i="29"/>
  <c r="O847" i="29" s="1"/>
  <c r="P847" i="29" s="1"/>
  <c r="N846" i="29"/>
  <c r="M846" i="29"/>
  <c r="O846" i="29" s="1"/>
  <c r="N845" i="29"/>
  <c r="M845" i="29"/>
  <c r="O845" i="29" s="1"/>
  <c r="P845" i="29" s="1"/>
  <c r="N844" i="29"/>
  <c r="M844" i="29"/>
  <c r="O844" i="29" s="1"/>
  <c r="P844" i="29" s="1"/>
  <c r="N843" i="29"/>
  <c r="M843" i="29"/>
  <c r="O843" i="29" s="1"/>
  <c r="P843" i="29" s="1"/>
  <c r="N842" i="29"/>
  <c r="M842" i="29"/>
  <c r="O842" i="29" s="1"/>
  <c r="P842" i="29" s="1"/>
  <c r="N841" i="29"/>
  <c r="M841" i="29"/>
  <c r="O841" i="29" s="1"/>
  <c r="P841" i="29" s="1"/>
  <c r="N840" i="29"/>
  <c r="M840" i="29"/>
  <c r="O840" i="29" s="1"/>
  <c r="P840" i="29" s="1"/>
  <c r="N839" i="29"/>
  <c r="M839" i="29"/>
  <c r="O839" i="29" s="1"/>
  <c r="P839" i="29" s="1"/>
  <c r="N838" i="29"/>
  <c r="M838" i="29"/>
  <c r="O838" i="29" s="1"/>
  <c r="P838" i="29" s="1"/>
  <c r="N837" i="29"/>
  <c r="M837" i="29"/>
  <c r="O837" i="29" s="1"/>
  <c r="P837" i="29" s="1"/>
  <c r="N836" i="29"/>
  <c r="M836" i="29"/>
  <c r="O836" i="29" s="1"/>
  <c r="P836" i="29" s="1"/>
  <c r="N835" i="29"/>
  <c r="M835" i="29"/>
  <c r="O835" i="29" s="1"/>
  <c r="P835" i="29" s="1"/>
  <c r="N834" i="29"/>
  <c r="M834" i="29"/>
  <c r="O834" i="29" s="1"/>
  <c r="P834" i="29" s="1"/>
  <c r="N833" i="29"/>
  <c r="M833" i="29"/>
  <c r="O833" i="29" s="1"/>
  <c r="P833" i="29" s="1"/>
  <c r="N832" i="29"/>
  <c r="M832" i="29"/>
  <c r="O832" i="29" s="1"/>
  <c r="P832" i="29" s="1"/>
  <c r="N831" i="29"/>
  <c r="M831" i="29"/>
  <c r="O831" i="29" s="1"/>
  <c r="P831" i="29" s="1"/>
  <c r="N830" i="29"/>
  <c r="M830" i="29"/>
  <c r="O830" i="29" s="1"/>
  <c r="P830" i="29" s="1"/>
  <c r="N829" i="29"/>
  <c r="M829" i="29"/>
  <c r="O829" i="29" s="1"/>
  <c r="P829" i="29" s="1"/>
  <c r="N828" i="29"/>
  <c r="M828" i="29"/>
  <c r="O828" i="29" s="1"/>
  <c r="P828" i="29" s="1"/>
  <c r="N827" i="29"/>
  <c r="M827" i="29"/>
  <c r="O827" i="29" s="1"/>
  <c r="P827" i="29" s="1"/>
  <c r="N826" i="29"/>
  <c r="M826" i="29"/>
  <c r="O826" i="29" s="1"/>
  <c r="P826" i="29" s="1"/>
  <c r="N825" i="29"/>
  <c r="M825" i="29"/>
  <c r="O825" i="29" s="1"/>
  <c r="P825" i="29" s="1"/>
  <c r="N824" i="29"/>
  <c r="M824" i="29"/>
  <c r="O824" i="29" s="1"/>
  <c r="P824" i="29" s="1"/>
  <c r="N823" i="29"/>
  <c r="M823" i="29"/>
  <c r="O823" i="29" s="1"/>
  <c r="P823" i="29" s="1"/>
  <c r="N822" i="29"/>
  <c r="M822" i="29"/>
  <c r="O822" i="29" s="1"/>
  <c r="P822" i="29" s="1"/>
  <c r="N821" i="29"/>
  <c r="M821" i="29"/>
  <c r="O821" i="29" s="1"/>
  <c r="P821" i="29" s="1"/>
  <c r="N820" i="29"/>
  <c r="M820" i="29"/>
  <c r="O820" i="29" s="1"/>
  <c r="P820" i="29" s="1"/>
  <c r="N819" i="29"/>
  <c r="M819" i="29"/>
  <c r="O819" i="29" s="1"/>
  <c r="P819" i="29" s="1"/>
  <c r="N818" i="29"/>
  <c r="M818" i="29"/>
  <c r="O818" i="29" s="1"/>
  <c r="P818" i="29" s="1"/>
  <c r="N817" i="29"/>
  <c r="M817" i="29"/>
  <c r="O817" i="29" s="1"/>
  <c r="P817" i="29" s="1"/>
  <c r="N816" i="29"/>
  <c r="M816" i="29"/>
  <c r="O816" i="29" s="1"/>
  <c r="N815" i="29"/>
  <c r="M815" i="29"/>
  <c r="O815" i="29" s="1"/>
  <c r="P815" i="29" s="1"/>
  <c r="N814" i="29"/>
  <c r="M814" i="29"/>
  <c r="O814" i="29" s="1"/>
  <c r="P814" i="29" s="1"/>
  <c r="N813" i="29"/>
  <c r="M813" i="29"/>
  <c r="O813" i="29" s="1"/>
  <c r="P813" i="29" s="1"/>
  <c r="N812" i="29"/>
  <c r="M812" i="29"/>
  <c r="O812" i="29" s="1"/>
  <c r="P812" i="29" s="1"/>
  <c r="N811" i="29"/>
  <c r="M811" i="29"/>
  <c r="O811" i="29" s="1"/>
  <c r="P811" i="29" s="1"/>
  <c r="N810" i="29"/>
  <c r="M810" i="29"/>
  <c r="O810" i="29" s="1"/>
  <c r="P810" i="29" s="1"/>
  <c r="N809" i="29"/>
  <c r="M809" i="29"/>
  <c r="O809" i="29" s="1"/>
  <c r="P809" i="29" s="1"/>
  <c r="N808" i="29"/>
  <c r="M808" i="29"/>
  <c r="O808" i="29" s="1"/>
  <c r="P808" i="29" s="1"/>
  <c r="N807" i="29"/>
  <c r="M807" i="29"/>
  <c r="O807" i="29" s="1"/>
  <c r="P807" i="29" s="1"/>
  <c r="N806" i="29"/>
  <c r="M806" i="29"/>
  <c r="O806" i="29" s="1"/>
  <c r="P806" i="29" s="1"/>
  <c r="N805" i="29"/>
  <c r="M805" i="29"/>
  <c r="O805" i="29" s="1"/>
  <c r="P805" i="29" s="1"/>
  <c r="N804" i="29"/>
  <c r="M804" i="29"/>
  <c r="O804" i="29" s="1"/>
  <c r="P804" i="29" s="1"/>
  <c r="N803" i="29"/>
  <c r="M803" i="29"/>
  <c r="O803" i="29" s="1"/>
  <c r="P803" i="29" s="1"/>
  <c r="N802" i="29"/>
  <c r="M802" i="29"/>
  <c r="O802" i="29" s="1"/>
  <c r="P802" i="29" s="1"/>
  <c r="N801" i="29"/>
  <c r="M801" i="29"/>
  <c r="O801" i="29" s="1"/>
  <c r="P801" i="29" s="1"/>
  <c r="N800" i="29"/>
  <c r="M800" i="29"/>
  <c r="O800" i="29" s="1"/>
  <c r="P800" i="29" s="1"/>
  <c r="N799" i="29"/>
  <c r="M799" i="29"/>
  <c r="O799" i="29" s="1"/>
  <c r="P799" i="29" s="1"/>
  <c r="N798" i="29"/>
  <c r="M798" i="29"/>
  <c r="O798" i="29" s="1"/>
  <c r="P798" i="29" s="1"/>
  <c r="N797" i="29"/>
  <c r="M797" i="29"/>
  <c r="O797" i="29" s="1"/>
  <c r="P797" i="29" s="1"/>
  <c r="N796" i="29"/>
  <c r="M796" i="29"/>
  <c r="O796" i="29" s="1"/>
  <c r="P796" i="29" s="1"/>
  <c r="N795" i="29"/>
  <c r="M795" i="29"/>
  <c r="O795" i="29" s="1"/>
  <c r="P795" i="29" s="1"/>
  <c r="N794" i="29"/>
  <c r="M794" i="29"/>
  <c r="O794" i="29" s="1"/>
  <c r="P794" i="29" s="1"/>
  <c r="N793" i="29"/>
  <c r="M793" i="29"/>
  <c r="O793" i="29" s="1"/>
  <c r="P793" i="29" s="1"/>
  <c r="N792" i="29"/>
  <c r="M792" i="29"/>
  <c r="O792" i="29" s="1"/>
  <c r="P792" i="29" s="1"/>
  <c r="N791" i="29"/>
  <c r="M791" i="29"/>
  <c r="O791" i="29" s="1"/>
  <c r="P791" i="29" s="1"/>
  <c r="N790" i="29"/>
  <c r="M790" i="29"/>
  <c r="O790" i="29" s="1"/>
  <c r="P790" i="29" s="1"/>
  <c r="N789" i="29"/>
  <c r="M789" i="29"/>
  <c r="O789" i="29" s="1"/>
  <c r="P789" i="29" s="1"/>
  <c r="N788" i="29"/>
  <c r="M788" i="29"/>
  <c r="O788" i="29" s="1"/>
  <c r="P788" i="29" s="1"/>
  <c r="N787" i="29"/>
  <c r="M787" i="29"/>
  <c r="O787" i="29" s="1"/>
  <c r="P787" i="29" s="1"/>
  <c r="N786" i="29"/>
  <c r="M786" i="29"/>
  <c r="O786" i="29" s="1"/>
  <c r="N785" i="29"/>
  <c r="M785" i="29"/>
  <c r="O785" i="29" s="1"/>
  <c r="P785" i="29" s="1"/>
  <c r="N784" i="29"/>
  <c r="M784" i="29"/>
  <c r="O784" i="29" s="1"/>
  <c r="P784" i="29" s="1"/>
  <c r="N783" i="29"/>
  <c r="M783" i="29"/>
  <c r="O783" i="29" s="1"/>
  <c r="P783" i="29" s="1"/>
  <c r="N782" i="29"/>
  <c r="M782" i="29"/>
  <c r="O782" i="29" s="1"/>
  <c r="P782" i="29" s="1"/>
  <c r="N781" i="29"/>
  <c r="M781" i="29"/>
  <c r="O781" i="29" s="1"/>
  <c r="P781" i="29" s="1"/>
  <c r="N780" i="29"/>
  <c r="M780" i="29"/>
  <c r="O780" i="29" s="1"/>
  <c r="P780" i="29" s="1"/>
  <c r="N779" i="29"/>
  <c r="M779" i="29"/>
  <c r="O779" i="29" s="1"/>
  <c r="P779" i="29" s="1"/>
  <c r="N778" i="29"/>
  <c r="M778" i="29"/>
  <c r="O778" i="29" s="1"/>
  <c r="P778" i="29" s="1"/>
  <c r="N777" i="29"/>
  <c r="M777" i="29"/>
  <c r="O777" i="29" s="1"/>
  <c r="P777" i="29" s="1"/>
  <c r="N776" i="29"/>
  <c r="M776" i="29"/>
  <c r="O776" i="29" s="1"/>
  <c r="P776" i="29" s="1"/>
  <c r="N775" i="29"/>
  <c r="M775" i="29"/>
  <c r="O775" i="29" s="1"/>
  <c r="P775" i="29" s="1"/>
  <c r="N774" i="29"/>
  <c r="M774" i="29"/>
  <c r="O774" i="29" s="1"/>
  <c r="P774" i="29" s="1"/>
  <c r="N773" i="29"/>
  <c r="M773" i="29"/>
  <c r="O773" i="29" s="1"/>
  <c r="P773" i="29" s="1"/>
  <c r="N772" i="29"/>
  <c r="M772" i="29"/>
  <c r="O772" i="29" s="1"/>
  <c r="P772" i="29" s="1"/>
  <c r="N771" i="29"/>
  <c r="M771" i="29"/>
  <c r="O771" i="29" s="1"/>
  <c r="P771" i="29" s="1"/>
  <c r="N770" i="29"/>
  <c r="M770" i="29"/>
  <c r="O770" i="29" s="1"/>
  <c r="P770" i="29" s="1"/>
  <c r="N769" i="29"/>
  <c r="M769" i="29"/>
  <c r="O769" i="29" s="1"/>
  <c r="P769" i="29" s="1"/>
  <c r="N768" i="29"/>
  <c r="M768" i="29"/>
  <c r="O768" i="29" s="1"/>
  <c r="P768" i="29" s="1"/>
  <c r="N767" i="29"/>
  <c r="M767" i="29"/>
  <c r="O767" i="29" s="1"/>
  <c r="P767" i="29" s="1"/>
  <c r="N766" i="29"/>
  <c r="M766" i="29"/>
  <c r="O766" i="29" s="1"/>
  <c r="P766" i="29" s="1"/>
  <c r="N765" i="29"/>
  <c r="M765" i="29"/>
  <c r="O765" i="29" s="1"/>
  <c r="P765" i="29" s="1"/>
  <c r="N764" i="29"/>
  <c r="M764" i="29"/>
  <c r="O764" i="29" s="1"/>
  <c r="P764" i="29" s="1"/>
  <c r="N763" i="29"/>
  <c r="M763" i="29"/>
  <c r="O763" i="29" s="1"/>
  <c r="P763" i="29" s="1"/>
  <c r="N762" i="29"/>
  <c r="M762" i="29"/>
  <c r="O762" i="29" s="1"/>
  <c r="P762" i="29" s="1"/>
  <c r="N761" i="29"/>
  <c r="M761" i="29"/>
  <c r="O761" i="29" s="1"/>
  <c r="P761" i="29" s="1"/>
  <c r="N760" i="29"/>
  <c r="M760" i="29"/>
  <c r="O760" i="29" s="1"/>
  <c r="P760" i="29" s="1"/>
  <c r="N759" i="29"/>
  <c r="M759" i="29"/>
  <c r="O759" i="29" s="1"/>
  <c r="P759" i="29" s="1"/>
  <c r="N758" i="29"/>
  <c r="M758" i="29"/>
  <c r="O758" i="29" s="1"/>
  <c r="P758" i="29" s="1"/>
  <c r="N757" i="29"/>
  <c r="M757" i="29"/>
  <c r="O757" i="29" s="1"/>
  <c r="P757" i="29" s="1"/>
  <c r="N756" i="29"/>
  <c r="M756" i="29"/>
  <c r="O756" i="29" s="1"/>
  <c r="N755" i="29"/>
  <c r="M755" i="29"/>
  <c r="O755" i="29" s="1"/>
  <c r="P755" i="29" s="1"/>
  <c r="N754" i="29"/>
  <c r="M754" i="29"/>
  <c r="O754" i="29" s="1"/>
  <c r="P754" i="29" s="1"/>
  <c r="N753" i="29"/>
  <c r="M753" i="29"/>
  <c r="O753" i="29" s="1"/>
  <c r="P753" i="29" s="1"/>
  <c r="N752" i="29"/>
  <c r="M752" i="29"/>
  <c r="O752" i="29" s="1"/>
  <c r="P752" i="29" s="1"/>
  <c r="N751" i="29"/>
  <c r="M751" i="29"/>
  <c r="O751" i="29" s="1"/>
  <c r="P751" i="29" s="1"/>
  <c r="N750" i="29"/>
  <c r="M750" i="29"/>
  <c r="O750" i="29" s="1"/>
  <c r="P750" i="29" s="1"/>
  <c r="N749" i="29"/>
  <c r="M749" i="29"/>
  <c r="O749" i="29" s="1"/>
  <c r="P749" i="29" s="1"/>
  <c r="N748" i="29"/>
  <c r="M748" i="29"/>
  <c r="O748" i="29" s="1"/>
  <c r="P748" i="29" s="1"/>
  <c r="N747" i="29"/>
  <c r="M747" i="29"/>
  <c r="O747" i="29" s="1"/>
  <c r="P747" i="29" s="1"/>
  <c r="N746" i="29"/>
  <c r="M746" i="29"/>
  <c r="O746" i="29" s="1"/>
  <c r="P746" i="29" s="1"/>
  <c r="N745" i="29"/>
  <c r="M745" i="29"/>
  <c r="O745" i="29" s="1"/>
  <c r="P745" i="29" s="1"/>
  <c r="N744" i="29"/>
  <c r="M744" i="29"/>
  <c r="O744" i="29" s="1"/>
  <c r="P744" i="29" s="1"/>
  <c r="N743" i="29"/>
  <c r="M743" i="29"/>
  <c r="O743" i="29" s="1"/>
  <c r="P743" i="29" s="1"/>
  <c r="N742" i="29"/>
  <c r="M742" i="29"/>
  <c r="O742" i="29" s="1"/>
  <c r="P742" i="29" s="1"/>
  <c r="N741" i="29"/>
  <c r="M741" i="29"/>
  <c r="O741" i="29" s="1"/>
  <c r="P741" i="29" s="1"/>
  <c r="N740" i="29"/>
  <c r="M740" i="29"/>
  <c r="O740" i="29" s="1"/>
  <c r="P740" i="29" s="1"/>
  <c r="N739" i="29"/>
  <c r="M739" i="29"/>
  <c r="O739" i="29" s="1"/>
  <c r="P739" i="29" s="1"/>
  <c r="N738" i="29"/>
  <c r="M738" i="29"/>
  <c r="O738" i="29" s="1"/>
  <c r="P738" i="29" s="1"/>
  <c r="N737" i="29"/>
  <c r="M737" i="29"/>
  <c r="O737" i="29" s="1"/>
  <c r="P737" i="29" s="1"/>
  <c r="N736" i="29"/>
  <c r="M736" i="29"/>
  <c r="O736" i="29" s="1"/>
  <c r="P736" i="29" s="1"/>
  <c r="N735" i="29"/>
  <c r="M735" i="29"/>
  <c r="O735" i="29" s="1"/>
  <c r="P735" i="29" s="1"/>
  <c r="N734" i="29"/>
  <c r="M734" i="29"/>
  <c r="O734" i="29" s="1"/>
  <c r="P734" i="29" s="1"/>
  <c r="N733" i="29"/>
  <c r="M733" i="29"/>
  <c r="O733" i="29" s="1"/>
  <c r="P733" i="29" s="1"/>
  <c r="N732" i="29"/>
  <c r="M732" i="29"/>
  <c r="O732" i="29" s="1"/>
  <c r="P732" i="29" s="1"/>
  <c r="N731" i="29"/>
  <c r="M731" i="29"/>
  <c r="O731" i="29" s="1"/>
  <c r="P731" i="29" s="1"/>
  <c r="N730" i="29"/>
  <c r="M730" i="29"/>
  <c r="O730" i="29" s="1"/>
  <c r="P730" i="29" s="1"/>
  <c r="N729" i="29"/>
  <c r="M729" i="29"/>
  <c r="O729" i="29" s="1"/>
  <c r="P729" i="29" s="1"/>
  <c r="N728" i="29"/>
  <c r="M728" i="29"/>
  <c r="O728" i="29" s="1"/>
  <c r="P728" i="29" s="1"/>
  <c r="N727" i="29"/>
  <c r="M727" i="29"/>
  <c r="O727" i="29" s="1"/>
  <c r="P727" i="29" s="1"/>
  <c r="N726" i="29"/>
  <c r="M726" i="29"/>
  <c r="O726" i="29" s="1"/>
  <c r="N725" i="29"/>
  <c r="M725" i="29"/>
  <c r="O725" i="29" s="1"/>
  <c r="P725" i="29" s="1"/>
  <c r="N724" i="29"/>
  <c r="M724" i="29"/>
  <c r="O724" i="29" s="1"/>
  <c r="P724" i="29" s="1"/>
  <c r="N723" i="29"/>
  <c r="M723" i="29"/>
  <c r="O723" i="29" s="1"/>
  <c r="P723" i="29" s="1"/>
  <c r="N722" i="29"/>
  <c r="M722" i="29"/>
  <c r="O722" i="29" s="1"/>
  <c r="P722" i="29" s="1"/>
  <c r="N721" i="29"/>
  <c r="M721" i="29"/>
  <c r="O721" i="29" s="1"/>
  <c r="P721" i="29" s="1"/>
  <c r="N720" i="29"/>
  <c r="M720" i="29"/>
  <c r="O720" i="29" s="1"/>
  <c r="P720" i="29" s="1"/>
  <c r="N719" i="29"/>
  <c r="M719" i="29"/>
  <c r="O719" i="29" s="1"/>
  <c r="P719" i="29" s="1"/>
  <c r="N718" i="29"/>
  <c r="M718" i="29"/>
  <c r="O718" i="29" s="1"/>
  <c r="P718" i="29" s="1"/>
  <c r="N717" i="29"/>
  <c r="M717" i="29"/>
  <c r="O717" i="29" s="1"/>
  <c r="P717" i="29" s="1"/>
  <c r="N716" i="29"/>
  <c r="M716" i="29"/>
  <c r="O716" i="29" s="1"/>
  <c r="P716" i="29" s="1"/>
  <c r="N715" i="29"/>
  <c r="M715" i="29"/>
  <c r="O715" i="29" s="1"/>
  <c r="P715" i="29" s="1"/>
  <c r="N714" i="29"/>
  <c r="M714" i="29"/>
  <c r="O714" i="29" s="1"/>
  <c r="P714" i="29" s="1"/>
  <c r="N713" i="29"/>
  <c r="M713" i="29"/>
  <c r="O713" i="29" s="1"/>
  <c r="P713" i="29" s="1"/>
  <c r="N712" i="29"/>
  <c r="M712" i="29"/>
  <c r="O712" i="29" s="1"/>
  <c r="P712" i="29" s="1"/>
  <c r="N711" i="29"/>
  <c r="M711" i="29"/>
  <c r="O711" i="29" s="1"/>
  <c r="P711" i="29" s="1"/>
  <c r="N710" i="29"/>
  <c r="M710" i="29"/>
  <c r="O710" i="29" s="1"/>
  <c r="P710" i="29" s="1"/>
  <c r="N709" i="29"/>
  <c r="M709" i="29"/>
  <c r="O709" i="29" s="1"/>
  <c r="P709" i="29" s="1"/>
  <c r="N708" i="29"/>
  <c r="M708" i="29"/>
  <c r="O708" i="29" s="1"/>
  <c r="P708" i="29" s="1"/>
  <c r="N707" i="29"/>
  <c r="M707" i="29"/>
  <c r="O707" i="29" s="1"/>
  <c r="P707" i="29" s="1"/>
  <c r="N706" i="29"/>
  <c r="M706" i="29"/>
  <c r="O706" i="29" s="1"/>
  <c r="P706" i="29" s="1"/>
  <c r="N705" i="29"/>
  <c r="M705" i="29"/>
  <c r="O705" i="29" s="1"/>
  <c r="P705" i="29" s="1"/>
  <c r="N704" i="29"/>
  <c r="M704" i="29"/>
  <c r="O704" i="29" s="1"/>
  <c r="P704" i="29" s="1"/>
  <c r="N703" i="29"/>
  <c r="M703" i="29"/>
  <c r="O703" i="29" s="1"/>
  <c r="P703" i="29" s="1"/>
  <c r="N702" i="29"/>
  <c r="M702" i="29"/>
  <c r="O702" i="29" s="1"/>
  <c r="P702" i="29" s="1"/>
  <c r="N701" i="29"/>
  <c r="M701" i="29"/>
  <c r="O701" i="29" s="1"/>
  <c r="P701" i="29" s="1"/>
  <c r="N700" i="29"/>
  <c r="M700" i="29"/>
  <c r="O700" i="29" s="1"/>
  <c r="P700" i="29" s="1"/>
  <c r="N699" i="29"/>
  <c r="M699" i="29"/>
  <c r="O699" i="29" s="1"/>
  <c r="P699" i="29" s="1"/>
  <c r="N698" i="29"/>
  <c r="M698" i="29"/>
  <c r="O698" i="29" s="1"/>
  <c r="P698" i="29" s="1"/>
  <c r="N697" i="29"/>
  <c r="M697" i="29"/>
  <c r="O697" i="29" s="1"/>
  <c r="P697" i="29" s="1"/>
  <c r="N696" i="29"/>
  <c r="M696" i="29"/>
  <c r="O696" i="29" s="1"/>
  <c r="N695" i="29"/>
  <c r="M695" i="29"/>
  <c r="O695" i="29" s="1"/>
  <c r="P695" i="29" s="1"/>
  <c r="N694" i="29"/>
  <c r="M694" i="29"/>
  <c r="O694" i="29" s="1"/>
  <c r="P694" i="29" s="1"/>
  <c r="N693" i="29"/>
  <c r="M693" i="29"/>
  <c r="O693" i="29" s="1"/>
  <c r="P693" i="29" s="1"/>
  <c r="N692" i="29"/>
  <c r="M692" i="29"/>
  <c r="O692" i="29" s="1"/>
  <c r="P692" i="29" s="1"/>
  <c r="N691" i="29"/>
  <c r="M691" i="29"/>
  <c r="O691" i="29" s="1"/>
  <c r="P691" i="29" s="1"/>
  <c r="N690" i="29"/>
  <c r="M690" i="29"/>
  <c r="O690" i="29" s="1"/>
  <c r="P690" i="29" s="1"/>
  <c r="N689" i="29"/>
  <c r="M689" i="29"/>
  <c r="O689" i="29" s="1"/>
  <c r="P689" i="29" s="1"/>
  <c r="N688" i="29"/>
  <c r="M688" i="29"/>
  <c r="O688" i="29" s="1"/>
  <c r="P688" i="29" s="1"/>
  <c r="N687" i="29"/>
  <c r="M687" i="29"/>
  <c r="O687" i="29" s="1"/>
  <c r="P687" i="29" s="1"/>
  <c r="N686" i="29"/>
  <c r="M686" i="29"/>
  <c r="O686" i="29" s="1"/>
  <c r="P686" i="29" s="1"/>
  <c r="N685" i="29"/>
  <c r="M685" i="29"/>
  <c r="O685" i="29" s="1"/>
  <c r="P685" i="29" s="1"/>
  <c r="N684" i="29"/>
  <c r="M684" i="29"/>
  <c r="O684" i="29" s="1"/>
  <c r="P684" i="29" s="1"/>
  <c r="N683" i="29"/>
  <c r="M683" i="29"/>
  <c r="O683" i="29" s="1"/>
  <c r="P683" i="29" s="1"/>
  <c r="N682" i="29"/>
  <c r="M682" i="29"/>
  <c r="O682" i="29" s="1"/>
  <c r="P682" i="29" s="1"/>
  <c r="N681" i="29"/>
  <c r="M681" i="29"/>
  <c r="O681" i="29" s="1"/>
  <c r="P681" i="29" s="1"/>
  <c r="N680" i="29"/>
  <c r="M680" i="29"/>
  <c r="O680" i="29" s="1"/>
  <c r="P680" i="29" s="1"/>
  <c r="N679" i="29"/>
  <c r="M679" i="29"/>
  <c r="O679" i="29" s="1"/>
  <c r="P679" i="29" s="1"/>
  <c r="N678" i="29"/>
  <c r="M678" i="29"/>
  <c r="O678" i="29" s="1"/>
  <c r="P678" i="29" s="1"/>
  <c r="N677" i="29"/>
  <c r="M677" i="29"/>
  <c r="O677" i="29" s="1"/>
  <c r="P677" i="29" s="1"/>
  <c r="N676" i="29"/>
  <c r="M676" i="29"/>
  <c r="O676" i="29" s="1"/>
  <c r="P676" i="29" s="1"/>
  <c r="N675" i="29"/>
  <c r="M675" i="29"/>
  <c r="O675" i="29" s="1"/>
  <c r="P675" i="29" s="1"/>
  <c r="N674" i="29"/>
  <c r="M674" i="29"/>
  <c r="O674" i="29" s="1"/>
  <c r="P674" i="29" s="1"/>
  <c r="N673" i="29"/>
  <c r="M673" i="29"/>
  <c r="O673" i="29" s="1"/>
  <c r="P673" i="29" s="1"/>
  <c r="N672" i="29"/>
  <c r="M672" i="29"/>
  <c r="O672" i="29" s="1"/>
  <c r="P672" i="29" s="1"/>
  <c r="N671" i="29"/>
  <c r="M671" i="29"/>
  <c r="O671" i="29" s="1"/>
  <c r="P671" i="29" s="1"/>
  <c r="N670" i="29"/>
  <c r="M670" i="29"/>
  <c r="O670" i="29" s="1"/>
  <c r="P670" i="29" s="1"/>
  <c r="N669" i="29"/>
  <c r="M669" i="29"/>
  <c r="O669" i="29" s="1"/>
  <c r="P669" i="29" s="1"/>
  <c r="N668" i="29"/>
  <c r="M668" i="29"/>
  <c r="O668" i="29" s="1"/>
  <c r="P668" i="29" s="1"/>
  <c r="N667" i="29"/>
  <c r="M667" i="29"/>
  <c r="O667" i="29" s="1"/>
  <c r="P667" i="29" s="1"/>
  <c r="N666" i="29"/>
  <c r="M666" i="29"/>
  <c r="O666" i="29" s="1"/>
  <c r="N665" i="29"/>
  <c r="M665" i="29"/>
  <c r="O665" i="29" s="1"/>
  <c r="P665" i="29" s="1"/>
  <c r="N664" i="29"/>
  <c r="M664" i="29"/>
  <c r="O664" i="29" s="1"/>
  <c r="P664" i="29" s="1"/>
  <c r="N663" i="29"/>
  <c r="M663" i="29"/>
  <c r="O663" i="29" s="1"/>
  <c r="P663" i="29" s="1"/>
  <c r="N662" i="29"/>
  <c r="M662" i="29"/>
  <c r="O662" i="29" s="1"/>
  <c r="P662" i="29" s="1"/>
  <c r="N661" i="29"/>
  <c r="M661" i="29"/>
  <c r="O661" i="29" s="1"/>
  <c r="P661" i="29" s="1"/>
  <c r="N660" i="29"/>
  <c r="M660" i="29"/>
  <c r="O660" i="29" s="1"/>
  <c r="P660" i="29" s="1"/>
  <c r="N659" i="29"/>
  <c r="M659" i="29"/>
  <c r="O659" i="29" s="1"/>
  <c r="P659" i="29" s="1"/>
  <c r="N658" i="29"/>
  <c r="M658" i="29"/>
  <c r="O658" i="29" s="1"/>
  <c r="P658" i="29" s="1"/>
  <c r="N657" i="29"/>
  <c r="M657" i="29"/>
  <c r="O657" i="29" s="1"/>
  <c r="P657" i="29" s="1"/>
  <c r="N656" i="29"/>
  <c r="M656" i="29"/>
  <c r="O656" i="29" s="1"/>
  <c r="P656" i="29" s="1"/>
  <c r="N655" i="29"/>
  <c r="M655" i="29"/>
  <c r="O655" i="29" s="1"/>
  <c r="P655" i="29" s="1"/>
  <c r="N654" i="29"/>
  <c r="M654" i="29"/>
  <c r="O654" i="29" s="1"/>
  <c r="P654" i="29" s="1"/>
  <c r="N653" i="29"/>
  <c r="M653" i="29"/>
  <c r="O653" i="29" s="1"/>
  <c r="P653" i="29" s="1"/>
  <c r="N652" i="29"/>
  <c r="M652" i="29"/>
  <c r="O652" i="29" s="1"/>
  <c r="P652" i="29" s="1"/>
  <c r="N651" i="29"/>
  <c r="M651" i="29"/>
  <c r="O651" i="29" s="1"/>
  <c r="P651" i="29" s="1"/>
  <c r="N650" i="29"/>
  <c r="M650" i="29"/>
  <c r="O650" i="29" s="1"/>
  <c r="P650" i="29" s="1"/>
  <c r="N649" i="29"/>
  <c r="M649" i="29"/>
  <c r="O649" i="29" s="1"/>
  <c r="P649" i="29" s="1"/>
  <c r="N648" i="29"/>
  <c r="M648" i="29"/>
  <c r="O648" i="29" s="1"/>
  <c r="P648" i="29" s="1"/>
  <c r="N647" i="29"/>
  <c r="M647" i="29"/>
  <c r="O647" i="29" s="1"/>
  <c r="P647" i="29" s="1"/>
  <c r="N646" i="29"/>
  <c r="M646" i="29"/>
  <c r="O646" i="29" s="1"/>
  <c r="P646" i="29" s="1"/>
  <c r="N645" i="29"/>
  <c r="M645" i="29"/>
  <c r="O645" i="29" s="1"/>
  <c r="P645" i="29" s="1"/>
  <c r="N644" i="29"/>
  <c r="M644" i="29"/>
  <c r="O644" i="29" s="1"/>
  <c r="P644" i="29" s="1"/>
  <c r="N643" i="29"/>
  <c r="M643" i="29"/>
  <c r="O643" i="29" s="1"/>
  <c r="P643" i="29" s="1"/>
  <c r="N642" i="29"/>
  <c r="M642" i="29"/>
  <c r="O642" i="29" s="1"/>
  <c r="P642" i="29" s="1"/>
  <c r="N641" i="29"/>
  <c r="M641" i="29"/>
  <c r="O641" i="29" s="1"/>
  <c r="P641" i="29" s="1"/>
  <c r="N640" i="29"/>
  <c r="M640" i="29"/>
  <c r="O640" i="29" s="1"/>
  <c r="P640" i="29" s="1"/>
  <c r="N639" i="29"/>
  <c r="M639" i="29"/>
  <c r="O639" i="29" s="1"/>
  <c r="P639" i="29" s="1"/>
  <c r="N638" i="29"/>
  <c r="M638" i="29"/>
  <c r="O638" i="29" s="1"/>
  <c r="P638" i="29" s="1"/>
  <c r="N637" i="29"/>
  <c r="M637" i="29"/>
  <c r="O637" i="29" s="1"/>
  <c r="P637" i="29" s="1"/>
  <c r="N636" i="29"/>
  <c r="M636" i="29"/>
  <c r="O636" i="29" s="1"/>
  <c r="N635" i="29"/>
  <c r="M635" i="29"/>
  <c r="O635" i="29" s="1"/>
  <c r="P635" i="29" s="1"/>
  <c r="N634" i="29"/>
  <c r="M634" i="29"/>
  <c r="O634" i="29" s="1"/>
  <c r="P634" i="29" s="1"/>
  <c r="N633" i="29"/>
  <c r="M633" i="29"/>
  <c r="O633" i="29" s="1"/>
  <c r="P633" i="29" s="1"/>
  <c r="N632" i="29"/>
  <c r="M632" i="29"/>
  <c r="O632" i="29" s="1"/>
  <c r="P632" i="29" s="1"/>
  <c r="N631" i="29"/>
  <c r="M631" i="29"/>
  <c r="O631" i="29" s="1"/>
  <c r="P631" i="29" s="1"/>
  <c r="N630" i="29"/>
  <c r="M630" i="29"/>
  <c r="O630" i="29" s="1"/>
  <c r="P630" i="29" s="1"/>
  <c r="N629" i="29"/>
  <c r="M629" i="29"/>
  <c r="O629" i="29" s="1"/>
  <c r="P629" i="29" s="1"/>
  <c r="N628" i="29"/>
  <c r="M628" i="29"/>
  <c r="O628" i="29" s="1"/>
  <c r="P628" i="29" s="1"/>
  <c r="N627" i="29"/>
  <c r="M627" i="29"/>
  <c r="O627" i="29" s="1"/>
  <c r="P627" i="29" s="1"/>
  <c r="N626" i="29"/>
  <c r="M626" i="29"/>
  <c r="O626" i="29" s="1"/>
  <c r="P626" i="29" s="1"/>
  <c r="N625" i="29"/>
  <c r="M625" i="29"/>
  <c r="O625" i="29" s="1"/>
  <c r="P625" i="29" s="1"/>
  <c r="N624" i="29"/>
  <c r="M624" i="29"/>
  <c r="O624" i="29" s="1"/>
  <c r="P624" i="29" s="1"/>
  <c r="N623" i="29"/>
  <c r="M623" i="29"/>
  <c r="O623" i="29" s="1"/>
  <c r="P623" i="29" s="1"/>
  <c r="N622" i="29"/>
  <c r="M622" i="29"/>
  <c r="O622" i="29" s="1"/>
  <c r="P622" i="29" s="1"/>
  <c r="N621" i="29"/>
  <c r="M621" i="29"/>
  <c r="O621" i="29" s="1"/>
  <c r="P621" i="29" s="1"/>
  <c r="N620" i="29"/>
  <c r="M620" i="29"/>
  <c r="O620" i="29" s="1"/>
  <c r="P620" i="29" s="1"/>
  <c r="N619" i="29"/>
  <c r="M619" i="29"/>
  <c r="O619" i="29" s="1"/>
  <c r="P619" i="29" s="1"/>
  <c r="N618" i="29"/>
  <c r="M618" i="29"/>
  <c r="O618" i="29" s="1"/>
  <c r="P618" i="29" s="1"/>
  <c r="N617" i="29"/>
  <c r="M617" i="29"/>
  <c r="O617" i="29" s="1"/>
  <c r="P617" i="29" s="1"/>
  <c r="N616" i="29"/>
  <c r="M616" i="29"/>
  <c r="O616" i="29" s="1"/>
  <c r="P616" i="29" s="1"/>
  <c r="N615" i="29"/>
  <c r="M615" i="29"/>
  <c r="O615" i="29" s="1"/>
  <c r="P615" i="29" s="1"/>
  <c r="N614" i="29"/>
  <c r="M614" i="29"/>
  <c r="O614" i="29" s="1"/>
  <c r="P614" i="29" s="1"/>
  <c r="N613" i="29"/>
  <c r="M613" i="29"/>
  <c r="O613" i="29" s="1"/>
  <c r="P613" i="29" s="1"/>
  <c r="N612" i="29"/>
  <c r="M612" i="29"/>
  <c r="O612" i="29" s="1"/>
  <c r="P612" i="29" s="1"/>
  <c r="N611" i="29"/>
  <c r="M611" i="29"/>
  <c r="O611" i="29" s="1"/>
  <c r="P611" i="29" s="1"/>
  <c r="N610" i="29"/>
  <c r="M610" i="29"/>
  <c r="O610" i="29" s="1"/>
  <c r="P610" i="29" s="1"/>
  <c r="N609" i="29"/>
  <c r="M609" i="29"/>
  <c r="O609" i="29" s="1"/>
  <c r="P609" i="29" s="1"/>
  <c r="N608" i="29"/>
  <c r="M608" i="29"/>
  <c r="O608" i="29" s="1"/>
  <c r="P608" i="29" s="1"/>
  <c r="N607" i="29"/>
  <c r="M607" i="29"/>
  <c r="O607" i="29" s="1"/>
  <c r="P607" i="29" s="1"/>
  <c r="N606" i="29"/>
  <c r="M606" i="29"/>
  <c r="O606" i="29" s="1"/>
  <c r="N605" i="29"/>
  <c r="M605" i="29"/>
  <c r="O605" i="29" s="1"/>
  <c r="P605" i="29" s="1"/>
  <c r="N604" i="29"/>
  <c r="M604" i="29"/>
  <c r="O604" i="29" s="1"/>
  <c r="P604" i="29" s="1"/>
  <c r="N603" i="29"/>
  <c r="M603" i="29"/>
  <c r="O603" i="29" s="1"/>
  <c r="P603" i="29" s="1"/>
  <c r="N602" i="29"/>
  <c r="M602" i="29"/>
  <c r="O602" i="29" s="1"/>
  <c r="P602" i="29" s="1"/>
  <c r="N601" i="29"/>
  <c r="M601" i="29"/>
  <c r="O601" i="29" s="1"/>
  <c r="P601" i="29" s="1"/>
  <c r="N600" i="29"/>
  <c r="M600" i="29"/>
  <c r="O600" i="29" s="1"/>
  <c r="P600" i="29" s="1"/>
  <c r="N599" i="29"/>
  <c r="M599" i="29"/>
  <c r="O599" i="29" s="1"/>
  <c r="P599" i="29" s="1"/>
  <c r="N598" i="29"/>
  <c r="M598" i="29"/>
  <c r="O598" i="29" s="1"/>
  <c r="P598" i="29" s="1"/>
  <c r="N597" i="29"/>
  <c r="M597" i="29"/>
  <c r="O597" i="29" s="1"/>
  <c r="P597" i="29" s="1"/>
  <c r="N596" i="29"/>
  <c r="M596" i="29"/>
  <c r="O596" i="29" s="1"/>
  <c r="P596" i="29" s="1"/>
  <c r="N595" i="29"/>
  <c r="M595" i="29"/>
  <c r="O595" i="29" s="1"/>
  <c r="P595" i="29" s="1"/>
  <c r="N594" i="29"/>
  <c r="M594" i="29"/>
  <c r="O594" i="29" s="1"/>
  <c r="P594" i="29" s="1"/>
  <c r="N593" i="29"/>
  <c r="M593" i="29"/>
  <c r="O593" i="29" s="1"/>
  <c r="P593" i="29" s="1"/>
  <c r="N592" i="29"/>
  <c r="M592" i="29"/>
  <c r="O592" i="29" s="1"/>
  <c r="P592" i="29" s="1"/>
  <c r="N591" i="29"/>
  <c r="M591" i="29"/>
  <c r="O591" i="29" s="1"/>
  <c r="P591" i="29" s="1"/>
  <c r="N590" i="29"/>
  <c r="M590" i="29"/>
  <c r="O590" i="29" s="1"/>
  <c r="P590" i="29" s="1"/>
  <c r="N589" i="29"/>
  <c r="M589" i="29"/>
  <c r="O589" i="29" s="1"/>
  <c r="P589" i="29" s="1"/>
  <c r="N588" i="29"/>
  <c r="M588" i="29"/>
  <c r="O588" i="29" s="1"/>
  <c r="P588" i="29" s="1"/>
  <c r="N587" i="29"/>
  <c r="M587" i="29"/>
  <c r="O587" i="29" s="1"/>
  <c r="P587" i="29" s="1"/>
  <c r="N586" i="29"/>
  <c r="M586" i="29"/>
  <c r="O586" i="29" s="1"/>
  <c r="P586" i="29" s="1"/>
  <c r="N585" i="29"/>
  <c r="M585" i="29"/>
  <c r="O585" i="29" s="1"/>
  <c r="P585" i="29" s="1"/>
  <c r="N584" i="29"/>
  <c r="M584" i="29"/>
  <c r="O584" i="29" s="1"/>
  <c r="P584" i="29" s="1"/>
  <c r="N583" i="29"/>
  <c r="M583" i="29"/>
  <c r="O583" i="29" s="1"/>
  <c r="P583" i="29" s="1"/>
  <c r="N582" i="29"/>
  <c r="M582" i="29"/>
  <c r="O582" i="29" s="1"/>
  <c r="P582" i="29" s="1"/>
  <c r="N581" i="29"/>
  <c r="M581" i="29"/>
  <c r="O581" i="29" s="1"/>
  <c r="P581" i="29" s="1"/>
  <c r="N580" i="29"/>
  <c r="M580" i="29"/>
  <c r="O580" i="29" s="1"/>
  <c r="P580" i="29" s="1"/>
  <c r="N579" i="29"/>
  <c r="M579" i="29"/>
  <c r="O579" i="29" s="1"/>
  <c r="P579" i="29" s="1"/>
  <c r="N578" i="29"/>
  <c r="M578" i="29"/>
  <c r="O578" i="29" s="1"/>
  <c r="P578" i="29" s="1"/>
  <c r="N577" i="29"/>
  <c r="M577" i="29"/>
  <c r="O577" i="29" s="1"/>
  <c r="P577" i="29" s="1"/>
  <c r="N576" i="29"/>
  <c r="M576" i="29"/>
  <c r="O576" i="29" s="1"/>
  <c r="N575" i="29"/>
  <c r="M575" i="29"/>
  <c r="O575" i="29" s="1"/>
  <c r="P575" i="29" s="1"/>
  <c r="N574" i="29"/>
  <c r="M574" i="29"/>
  <c r="O574" i="29" s="1"/>
  <c r="P574" i="29" s="1"/>
  <c r="N573" i="29"/>
  <c r="M573" i="29"/>
  <c r="O573" i="29" s="1"/>
  <c r="P573" i="29" s="1"/>
  <c r="N572" i="29"/>
  <c r="M572" i="29"/>
  <c r="O572" i="29" s="1"/>
  <c r="P572" i="29" s="1"/>
  <c r="N571" i="29"/>
  <c r="M571" i="29"/>
  <c r="O571" i="29" s="1"/>
  <c r="P571" i="29" s="1"/>
  <c r="N570" i="29"/>
  <c r="M570" i="29"/>
  <c r="O570" i="29" s="1"/>
  <c r="P570" i="29" s="1"/>
  <c r="N569" i="29"/>
  <c r="M569" i="29"/>
  <c r="O569" i="29" s="1"/>
  <c r="P569" i="29" s="1"/>
  <c r="N568" i="29"/>
  <c r="M568" i="29"/>
  <c r="O568" i="29" s="1"/>
  <c r="P568" i="29" s="1"/>
  <c r="N567" i="29"/>
  <c r="M567" i="29"/>
  <c r="O567" i="29" s="1"/>
  <c r="P567" i="29" s="1"/>
  <c r="N566" i="29"/>
  <c r="M566" i="29"/>
  <c r="O566" i="29" s="1"/>
  <c r="P566" i="29" s="1"/>
  <c r="N565" i="29"/>
  <c r="M565" i="29"/>
  <c r="O565" i="29" s="1"/>
  <c r="P565" i="29" s="1"/>
  <c r="N564" i="29"/>
  <c r="M564" i="29"/>
  <c r="O564" i="29" s="1"/>
  <c r="P564" i="29" s="1"/>
  <c r="N563" i="29"/>
  <c r="M563" i="29"/>
  <c r="O563" i="29" s="1"/>
  <c r="P563" i="29" s="1"/>
  <c r="N562" i="29"/>
  <c r="M562" i="29"/>
  <c r="O562" i="29" s="1"/>
  <c r="P562" i="29" s="1"/>
  <c r="N561" i="29"/>
  <c r="M561" i="29"/>
  <c r="O561" i="29" s="1"/>
  <c r="P561" i="29" s="1"/>
  <c r="N560" i="29"/>
  <c r="M560" i="29"/>
  <c r="O560" i="29" s="1"/>
  <c r="P560" i="29" s="1"/>
  <c r="N559" i="29"/>
  <c r="M559" i="29"/>
  <c r="O559" i="29" s="1"/>
  <c r="P559" i="29" s="1"/>
  <c r="N558" i="29"/>
  <c r="M558" i="29"/>
  <c r="O558" i="29" s="1"/>
  <c r="P558" i="29" s="1"/>
  <c r="N557" i="29"/>
  <c r="M557" i="29"/>
  <c r="O557" i="29" s="1"/>
  <c r="P557" i="29" s="1"/>
  <c r="N556" i="29"/>
  <c r="M556" i="29"/>
  <c r="O556" i="29" s="1"/>
  <c r="P556" i="29" s="1"/>
  <c r="N555" i="29"/>
  <c r="M555" i="29"/>
  <c r="O555" i="29" s="1"/>
  <c r="P555" i="29" s="1"/>
  <c r="N554" i="29"/>
  <c r="M554" i="29"/>
  <c r="O554" i="29" s="1"/>
  <c r="P554" i="29" s="1"/>
  <c r="N553" i="29"/>
  <c r="M553" i="29"/>
  <c r="O553" i="29" s="1"/>
  <c r="P553" i="29" s="1"/>
  <c r="N552" i="29"/>
  <c r="M552" i="29"/>
  <c r="O552" i="29" s="1"/>
  <c r="P552" i="29" s="1"/>
  <c r="N551" i="29"/>
  <c r="M551" i="29"/>
  <c r="O551" i="29" s="1"/>
  <c r="P551" i="29" s="1"/>
  <c r="N550" i="29"/>
  <c r="M550" i="29"/>
  <c r="O550" i="29" s="1"/>
  <c r="P550" i="29" s="1"/>
  <c r="N549" i="29"/>
  <c r="M549" i="29"/>
  <c r="O549" i="29" s="1"/>
  <c r="P549" i="29" s="1"/>
  <c r="N548" i="29"/>
  <c r="M548" i="29"/>
  <c r="O548" i="29" s="1"/>
  <c r="P548" i="29" s="1"/>
  <c r="N547" i="29"/>
  <c r="M547" i="29"/>
  <c r="O547" i="29" s="1"/>
  <c r="P547" i="29" s="1"/>
  <c r="N546" i="29"/>
  <c r="M546" i="29"/>
  <c r="O546" i="29" s="1"/>
  <c r="N545" i="29"/>
  <c r="M545" i="29"/>
  <c r="O545" i="29" s="1"/>
  <c r="P545" i="29" s="1"/>
  <c r="N544" i="29"/>
  <c r="M544" i="29"/>
  <c r="O544" i="29" s="1"/>
  <c r="P544" i="29" s="1"/>
  <c r="N543" i="29"/>
  <c r="M543" i="29"/>
  <c r="O543" i="29" s="1"/>
  <c r="P543" i="29" s="1"/>
  <c r="N542" i="29"/>
  <c r="M542" i="29"/>
  <c r="O542" i="29" s="1"/>
  <c r="P542" i="29" s="1"/>
  <c r="N541" i="29"/>
  <c r="M541" i="29"/>
  <c r="O541" i="29" s="1"/>
  <c r="P541" i="29" s="1"/>
  <c r="N540" i="29"/>
  <c r="M540" i="29"/>
  <c r="O540" i="29" s="1"/>
  <c r="P540" i="29" s="1"/>
  <c r="N539" i="29"/>
  <c r="M539" i="29"/>
  <c r="O539" i="29" s="1"/>
  <c r="P539" i="29" s="1"/>
  <c r="N538" i="29"/>
  <c r="M538" i="29"/>
  <c r="O538" i="29" s="1"/>
  <c r="P538" i="29" s="1"/>
  <c r="N537" i="29"/>
  <c r="M537" i="29"/>
  <c r="O537" i="29" s="1"/>
  <c r="P537" i="29" s="1"/>
  <c r="N536" i="29"/>
  <c r="M536" i="29"/>
  <c r="O536" i="29" s="1"/>
  <c r="P536" i="29" s="1"/>
  <c r="N535" i="29"/>
  <c r="M535" i="29"/>
  <c r="O535" i="29" s="1"/>
  <c r="P535" i="29" s="1"/>
  <c r="N534" i="29"/>
  <c r="M534" i="29"/>
  <c r="O534" i="29" s="1"/>
  <c r="P534" i="29" s="1"/>
  <c r="N533" i="29"/>
  <c r="M533" i="29"/>
  <c r="O533" i="29" s="1"/>
  <c r="P533" i="29" s="1"/>
  <c r="N532" i="29"/>
  <c r="M532" i="29"/>
  <c r="O532" i="29" s="1"/>
  <c r="P532" i="29" s="1"/>
  <c r="N531" i="29"/>
  <c r="M531" i="29"/>
  <c r="O531" i="29" s="1"/>
  <c r="P531" i="29" s="1"/>
  <c r="N530" i="29"/>
  <c r="M530" i="29"/>
  <c r="O530" i="29" s="1"/>
  <c r="P530" i="29" s="1"/>
  <c r="N529" i="29"/>
  <c r="M529" i="29"/>
  <c r="O529" i="29" s="1"/>
  <c r="P529" i="29" s="1"/>
  <c r="N528" i="29"/>
  <c r="M528" i="29"/>
  <c r="O528" i="29" s="1"/>
  <c r="P528" i="29" s="1"/>
  <c r="N527" i="29"/>
  <c r="M527" i="29"/>
  <c r="O527" i="29" s="1"/>
  <c r="P527" i="29" s="1"/>
  <c r="N526" i="29"/>
  <c r="M526" i="29"/>
  <c r="O526" i="29" s="1"/>
  <c r="P526" i="29" s="1"/>
  <c r="N525" i="29"/>
  <c r="M525" i="29"/>
  <c r="O525" i="29" s="1"/>
  <c r="P525" i="29" s="1"/>
  <c r="N524" i="29"/>
  <c r="M524" i="29"/>
  <c r="O524" i="29" s="1"/>
  <c r="P524" i="29" s="1"/>
  <c r="N523" i="29"/>
  <c r="M523" i="29"/>
  <c r="O523" i="29" s="1"/>
  <c r="P523" i="29" s="1"/>
  <c r="N522" i="29"/>
  <c r="M522" i="29"/>
  <c r="O522" i="29" s="1"/>
  <c r="P522" i="29" s="1"/>
  <c r="N521" i="29"/>
  <c r="M521" i="29"/>
  <c r="O521" i="29" s="1"/>
  <c r="P521" i="29" s="1"/>
  <c r="N520" i="29"/>
  <c r="M520" i="29"/>
  <c r="O520" i="29" s="1"/>
  <c r="P520" i="29" s="1"/>
  <c r="N519" i="29"/>
  <c r="M519" i="29"/>
  <c r="O519" i="29" s="1"/>
  <c r="P519" i="29" s="1"/>
  <c r="N518" i="29"/>
  <c r="M518" i="29"/>
  <c r="O518" i="29" s="1"/>
  <c r="P518" i="29" s="1"/>
  <c r="N517" i="29"/>
  <c r="M517" i="29"/>
  <c r="O517" i="29" s="1"/>
  <c r="P517" i="29" s="1"/>
  <c r="N516" i="29"/>
  <c r="M516" i="29"/>
  <c r="O516" i="29" s="1"/>
  <c r="N515" i="29"/>
  <c r="M515" i="29"/>
  <c r="O515" i="29" s="1"/>
  <c r="P515" i="29" s="1"/>
  <c r="N514" i="29"/>
  <c r="M514" i="29"/>
  <c r="O514" i="29" s="1"/>
  <c r="P514" i="29" s="1"/>
  <c r="N513" i="29"/>
  <c r="M513" i="29"/>
  <c r="O513" i="29" s="1"/>
  <c r="P513" i="29" s="1"/>
  <c r="N512" i="29"/>
  <c r="M512" i="29"/>
  <c r="O512" i="29" s="1"/>
  <c r="P512" i="29" s="1"/>
  <c r="N511" i="29"/>
  <c r="M511" i="29"/>
  <c r="O511" i="29" s="1"/>
  <c r="P511" i="29" s="1"/>
  <c r="N510" i="29"/>
  <c r="M510" i="29"/>
  <c r="O510" i="29" s="1"/>
  <c r="P510" i="29" s="1"/>
  <c r="N509" i="29"/>
  <c r="M509" i="29"/>
  <c r="O509" i="29" s="1"/>
  <c r="P509" i="29" s="1"/>
  <c r="N508" i="29"/>
  <c r="M508" i="29"/>
  <c r="O508" i="29" s="1"/>
  <c r="P508" i="29" s="1"/>
  <c r="N507" i="29"/>
  <c r="M507" i="29"/>
  <c r="O507" i="29" s="1"/>
  <c r="P507" i="29" s="1"/>
  <c r="N506" i="29"/>
  <c r="M506" i="29"/>
  <c r="O506" i="29" s="1"/>
  <c r="P506" i="29" s="1"/>
  <c r="N505" i="29"/>
  <c r="M505" i="29"/>
  <c r="O505" i="29" s="1"/>
  <c r="P505" i="29" s="1"/>
  <c r="N504" i="29"/>
  <c r="M504" i="29"/>
  <c r="O504" i="29" s="1"/>
  <c r="P504" i="29" s="1"/>
  <c r="N503" i="29"/>
  <c r="M503" i="29"/>
  <c r="O503" i="29" s="1"/>
  <c r="P503" i="29" s="1"/>
  <c r="N502" i="29"/>
  <c r="M502" i="29"/>
  <c r="O502" i="29" s="1"/>
  <c r="P502" i="29" s="1"/>
  <c r="N501" i="29"/>
  <c r="M501" i="29"/>
  <c r="O501" i="29" s="1"/>
  <c r="P501" i="29" s="1"/>
  <c r="N500" i="29"/>
  <c r="M500" i="29"/>
  <c r="O500" i="29" s="1"/>
  <c r="P500" i="29" s="1"/>
  <c r="N499" i="29"/>
  <c r="M499" i="29"/>
  <c r="O499" i="29" s="1"/>
  <c r="P499" i="29" s="1"/>
  <c r="N498" i="29"/>
  <c r="M498" i="29"/>
  <c r="O498" i="29" s="1"/>
  <c r="P498" i="29" s="1"/>
  <c r="N497" i="29"/>
  <c r="M497" i="29"/>
  <c r="O497" i="29" s="1"/>
  <c r="P497" i="29" s="1"/>
  <c r="N496" i="29"/>
  <c r="M496" i="29"/>
  <c r="O496" i="29" s="1"/>
  <c r="P496" i="29" s="1"/>
  <c r="N495" i="29"/>
  <c r="M495" i="29"/>
  <c r="O495" i="29" s="1"/>
  <c r="P495" i="29" s="1"/>
  <c r="N494" i="29"/>
  <c r="M494" i="29"/>
  <c r="O494" i="29" s="1"/>
  <c r="P494" i="29" s="1"/>
  <c r="N493" i="29"/>
  <c r="M493" i="29"/>
  <c r="O493" i="29" s="1"/>
  <c r="P493" i="29" s="1"/>
  <c r="N492" i="29"/>
  <c r="M492" i="29"/>
  <c r="O492" i="29" s="1"/>
  <c r="P492" i="29" s="1"/>
  <c r="N491" i="29"/>
  <c r="M491" i="29"/>
  <c r="O491" i="29" s="1"/>
  <c r="P491" i="29" s="1"/>
  <c r="N490" i="29"/>
  <c r="M490" i="29"/>
  <c r="O490" i="29" s="1"/>
  <c r="P490" i="29" s="1"/>
  <c r="N489" i="29"/>
  <c r="M489" i="29"/>
  <c r="O489" i="29" s="1"/>
  <c r="P489" i="29" s="1"/>
  <c r="N488" i="29"/>
  <c r="M488" i="29"/>
  <c r="O488" i="29" s="1"/>
  <c r="P488" i="29" s="1"/>
  <c r="N487" i="29"/>
  <c r="M487" i="29"/>
  <c r="O487" i="29" s="1"/>
  <c r="P487" i="29" s="1"/>
  <c r="N486" i="29"/>
  <c r="M486" i="29"/>
  <c r="O486" i="29" s="1"/>
  <c r="N485" i="29"/>
  <c r="M485" i="29"/>
  <c r="O485" i="29" s="1"/>
  <c r="P485" i="29" s="1"/>
  <c r="N484" i="29"/>
  <c r="M484" i="29"/>
  <c r="O484" i="29" s="1"/>
  <c r="P484" i="29" s="1"/>
  <c r="N483" i="29"/>
  <c r="M483" i="29"/>
  <c r="O483" i="29" s="1"/>
  <c r="P483" i="29" s="1"/>
  <c r="N482" i="29"/>
  <c r="M482" i="29"/>
  <c r="O482" i="29" s="1"/>
  <c r="P482" i="29" s="1"/>
  <c r="N481" i="29"/>
  <c r="M481" i="29"/>
  <c r="O481" i="29" s="1"/>
  <c r="P481" i="29" s="1"/>
  <c r="N480" i="29"/>
  <c r="M480" i="29"/>
  <c r="O480" i="29" s="1"/>
  <c r="P480" i="29" s="1"/>
  <c r="N479" i="29"/>
  <c r="M479" i="29"/>
  <c r="O479" i="29" s="1"/>
  <c r="P479" i="29" s="1"/>
  <c r="N478" i="29"/>
  <c r="M478" i="29"/>
  <c r="O478" i="29" s="1"/>
  <c r="P478" i="29" s="1"/>
  <c r="N477" i="29"/>
  <c r="M477" i="29"/>
  <c r="O477" i="29" s="1"/>
  <c r="P477" i="29" s="1"/>
  <c r="N476" i="29"/>
  <c r="M476" i="29"/>
  <c r="O476" i="29" s="1"/>
  <c r="P476" i="29" s="1"/>
  <c r="N475" i="29"/>
  <c r="M475" i="29"/>
  <c r="O475" i="29" s="1"/>
  <c r="P475" i="29" s="1"/>
  <c r="N474" i="29"/>
  <c r="M474" i="29"/>
  <c r="O474" i="29" s="1"/>
  <c r="P474" i="29" s="1"/>
  <c r="N473" i="29"/>
  <c r="M473" i="29"/>
  <c r="O473" i="29" s="1"/>
  <c r="P473" i="29" s="1"/>
  <c r="N472" i="29"/>
  <c r="M472" i="29"/>
  <c r="O472" i="29" s="1"/>
  <c r="P472" i="29" s="1"/>
  <c r="N471" i="29"/>
  <c r="M471" i="29"/>
  <c r="O471" i="29" s="1"/>
  <c r="P471" i="29" s="1"/>
  <c r="N470" i="29"/>
  <c r="M470" i="29"/>
  <c r="N469" i="29"/>
  <c r="M469" i="29"/>
  <c r="N468" i="29"/>
  <c r="M468" i="29"/>
  <c r="N467" i="29"/>
  <c r="M467" i="29"/>
  <c r="N466" i="29"/>
  <c r="M466" i="29"/>
  <c r="N465" i="29"/>
  <c r="M465" i="29"/>
  <c r="N464" i="29"/>
  <c r="M464" i="29"/>
  <c r="N463" i="29"/>
  <c r="M463" i="29"/>
  <c r="N462" i="29"/>
  <c r="M462" i="29"/>
  <c r="N461" i="29"/>
  <c r="M461" i="29"/>
  <c r="N460" i="29"/>
  <c r="M460" i="29"/>
  <c r="N459" i="29"/>
  <c r="M459" i="29"/>
  <c r="N458" i="29"/>
  <c r="M458" i="29"/>
  <c r="N457" i="29"/>
  <c r="M457" i="29"/>
  <c r="N456" i="29"/>
  <c r="M456" i="29"/>
  <c r="N455" i="29"/>
  <c r="M455" i="29"/>
  <c r="N454" i="29"/>
  <c r="M454" i="29"/>
  <c r="N453" i="29"/>
  <c r="M453" i="29"/>
  <c r="N452" i="29"/>
  <c r="M452" i="29"/>
  <c r="N451" i="29"/>
  <c r="M451" i="29"/>
  <c r="N450" i="29"/>
  <c r="M450" i="29"/>
  <c r="N449" i="29"/>
  <c r="M449" i="29"/>
  <c r="N448" i="29"/>
  <c r="M448" i="29"/>
  <c r="N447" i="29"/>
  <c r="M447" i="29"/>
  <c r="N446" i="29"/>
  <c r="M446" i="29"/>
  <c r="N445" i="29"/>
  <c r="M445" i="29"/>
  <c r="N444" i="29"/>
  <c r="M444" i="29"/>
  <c r="N443" i="29"/>
  <c r="M443" i="29"/>
  <c r="N442" i="29"/>
  <c r="M442" i="29"/>
  <c r="N441" i="29"/>
  <c r="M441" i="29"/>
  <c r="N440" i="29"/>
  <c r="M440" i="29"/>
  <c r="N439" i="29"/>
  <c r="M439" i="29"/>
  <c r="N438" i="29"/>
  <c r="M438" i="29"/>
  <c r="N437" i="29"/>
  <c r="M437" i="29"/>
  <c r="N436" i="29"/>
  <c r="M436" i="29"/>
  <c r="N435" i="29"/>
  <c r="M435" i="29"/>
  <c r="N434" i="29"/>
  <c r="M434" i="29"/>
  <c r="N433" i="29"/>
  <c r="M433" i="29"/>
  <c r="N432" i="29"/>
  <c r="M432" i="29"/>
  <c r="N431" i="29"/>
  <c r="M431" i="29"/>
  <c r="N430" i="29"/>
  <c r="M430" i="29"/>
  <c r="N429" i="29"/>
  <c r="M429" i="29"/>
  <c r="N428" i="29"/>
  <c r="M428" i="29"/>
  <c r="N427" i="29"/>
  <c r="M427" i="29"/>
  <c r="N426" i="29"/>
  <c r="M426" i="29"/>
  <c r="N425" i="29"/>
  <c r="M425" i="29"/>
  <c r="N424" i="29"/>
  <c r="M424" i="29"/>
  <c r="N423" i="29"/>
  <c r="M423" i="29"/>
  <c r="N422" i="29"/>
  <c r="M422" i="29"/>
  <c r="N421" i="29"/>
  <c r="M421" i="29"/>
  <c r="N420" i="29"/>
  <c r="M420" i="29"/>
  <c r="N419" i="29"/>
  <c r="M419" i="29"/>
  <c r="N418" i="29"/>
  <c r="M418" i="29"/>
  <c r="N417" i="29"/>
  <c r="M417" i="29"/>
  <c r="N416" i="29"/>
  <c r="M416" i="29"/>
  <c r="N415" i="29"/>
  <c r="M415" i="29"/>
  <c r="N414" i="29"/>
  <c r="M414" i="29"/>
  <c r="N413" i="29"/>
  <c r="M413" i="29"/>
  <c r="N412" i="29"/>
  <c r="M412" i="29"/>
  <c r="N411" i="29"/>
  <c r="M411" i="29"/>
  <c r="N410" i="29"/>
  <c r="M410" i="29"/>
  <c r="N409" i="29"/>
  <c r="M409" i="29"/>
  <c r="N408" i="29"/>
  <c r="M408" i="29"/>
  <c r="N407" i="29"/>
  <c r="M407" i="29"/>
  <c r="N406" i="29"/>
  <c r="M406" i="29"/>
  <c r="N405" i="29"/>
  <c r="M405" i="29"/>
  <c r="N404" i="29"/>
  <c r="M404" i="29"/>
  <c r="N403" i="29"/>
  <c r="M403" i="29"/>
  <c r="N402" i="29"/>
  <c r="M402" i="29"/>
  <c r="N401" i="29"/>
  <c r="M401" i="29"/>
  <c r="N400" i="29"/>
  <c r="M400" i="29"/>
  <c r="N399" i="29"/>
  <c r="M399" i="29"/>
  <c r="N398" i="29"/>
  <c r="M398" i="29"/>
  <c r="N397" i="29"/>
  <c r="M397" i="29"/>
  <c r="N396" i="29"/>
  <c r="M396" i="29"/>
  <c r="N395" i="29"/>
  <c r="M395" i="29"/>
  <c r="N394" i="29"/>
  <c r="M394" i="29"/>
  <c r="N393" i="29"/>
  <c r="M393" i="29"/>
  <c r="N392" i="29"/>
  <c r="M392" i="29"/>
  <c r="N391" i="29"/>
  <c r="M391" i="29"/>
  <c r="N390" i="29"/>
  <c r="M390" i="29"/>
  <c r="N389" i="29"/>
  <c r="M389" i="29"/>
  <c r="N388" i="29"/>
  <c r="M388" i="29"/>
  <c r="N387" i="29"/>
  <c r="M387" i="29"/>
  <c r="N386" i="29"/>
  <c r="M386" i="29"/>
  <c r="N385" i="29"/>
  <c r="M385" i="29"/>
  <c r="N384" i="29"/>
  <c r="M384" i="29"/>
  <c r="N383" i="29"/>
  <c r="M383" i="29"/>
  <c r="N382" i="29"/>
  <c r="M382" i="29"/>
  <c r="N381" i="29"/>
  <c r="M381" i="29"/>
  <c r="N380" i="29"/>
  <c r="M380" i="29"/>
  <c r="N379" i="29"/>
  <c r="M379" i="29"/>
  <c r="N378" i="29"/>
  <c r="M378" i="29"/>
  <c r="N377" i="29"/>
  <c r="M377" i="29"/>
  <c r="N376" i="29"/>
  <c r="M376" i="29"/>
  <c r="N375" i="29"/>
  <c r="M375" i="29"/>
  <c r="N374" i="29"/>
  <c r="M374" i="29"/>
  <c r="N373" i="29"/>
  <c r="M373" i="29"/>
  <c r="N372" i="29"/>
  <c r="M372" i="29"/>
  <c r="N371" i="29"/>
  <c r="M371" i="29"/>
  <c r="N370" i="29"/>
  <c r="M370" i="29"/>
  <c r="N369" i="29"/>
  <c r="M369" i="29"/>
  <c r="N368" i="29"/>
  <c r="M368" i="29"/>
  <c r="N367" i="29"/>
  <c r="M367" i="29"/>
  <c r="N366" i="29"/>
  <c r="M366" i="29"/>
  <c r="N365" i="29"/>
  <c r="M365" i="29"/>
  <c r="N364" i="29"/>
  <c r="M364" i="29"/>
  <c r="N363" i="29"/>
  <c r="M363" i="29"/>
  <c r="N362" i="29"/>
  <c r="M362" i="29"/>
  <c r="N361" i="29"/>
  <c r="M361" i="29"/>
  <c r="N360" i="29"/>
  <c r="M360" i="29"/>
  <c r="N359" i="29"/>
  <c r="M359" i="29"/>
  <c r="N358" i="29"/>
  <c r="M358" i="29"/>
  <c r="N357" i="29"/>
  <c r="M357" i="29"/>
  <c r="N356" i="29"/>
  <c r="M356" i="29"/>
  <c r="N355" i="29"/>
  <c r="M355" i="29"/>
  <c r="N354" i="29"/>
  <c r="M354" i="29"/>
  <c r="N353" i="29"/>
  <c r="M353" i="29"/>
  <c r="N352" i="29"/>
  <c r="M352" i="29"/>
  <c r="N351" i="29"/>
  <c r="M351" i="29"/>
  <c r="N350" i="29"/>
  <c r="M350" i="29"/>
  <c r="N349" i="29"/>
  <c r="M349" i="29"/>
  <c r="N348" i="29"/>
  <c r="M348" i="29"/>
  <c r="O348" i="29" s="1"/>
  <c r="P348" i="29" s="1"/>
  <c r="N347" i="29"/>
  <c r="M347" i="29"/>
  <c r="O347" i="29" s="1"/>
  <c r="P347" i="29" s="1"/>
  <c r="N346" i="29"/>
  <c r="M346" i="29"/>
  <c r="O346" i="29" s="1"/>
  <c r="P346" i="29" s="1"/>
  <c r="N345" i="29"/>
  <c r="M345" i="29"/>
  <c r="O345" i="29" s="1"/>
  <c r="P345" i="29" s="1"/>
  <c r="N344" i="29"/>
  <c r="M344" i="29"/>
  <c r="O344" i="29" s="1"/>
  <c r="P344" i="29" s="1"/>
  <c r="N343" i="29"/>
  <c r="M343" i="29"/>
  <c r="O343" i="29" s="1"/>
  <c r="P343" i="29" s="1"/>
  <c r="N342" i="29"/>
  <c r="M342" i="29"/>
  <c r="O342" i="29" s="1"/>
  <c r="P342" i="29" s="1"/>
  <c r="N341" i="29"/>
  <c r="M341" i="29"/>
  <c r="O341" i="29" s="1"/>
  <c r="P341" i="29" s="1"/>
  <c r="N340" i="29"/>
  <c r="M340" i="29"/>
  <c r="O340" i="29" s="1"/>
  <c r="P340" i="29" s="1"/>
  <c r="N339" i="29"/>
  <c r="M339" i="29"/>
  <c r="O339" i="29" s="1"/>
  <c r="P339" i="29" s="1"/>
  <c r="N338" i="29"/>
  <c r="M338" i="29"/>
  <c r="O338" i="29" s="1"/>
  <c r="P338" i="29" s="1"/>
  <c r="N337" i="29"/>
  <c r="M337" i="29"/>
  <c r="O337" i="29" s="1"/>
  <c r="P337" i="29" s="1"/>
  <c r="N336" i="29"/>
  <c r="M336" i="29"/>
  <c r="O336" i="29" s="1"/>
  <c r="N335" i="29"/>
  <c r="M335" i="29"/>
  <c r="O335" i="29" s="1"/>
  <c r="P335" i="29" s="1"/>
  <c r="N334" i="29"/>
  <c r="M334" i="29"/>
  <c r="O334" i="29" s="1"/>
  <c r="P334" i="29" s="1"/>
  <c r="N333" i="29"/>
  <c r="M333" i="29"/>
  <c r="O333" i="29" s="1"/>
  <c r="P333" i="29" s="1"/>
  <c r="N332" i="29"/>
  <c r="M332" i="29"/>
  <c r="O332" i="29" s="1"/>
  <c r="P332" i="29" s="1"/>
  <c r="N331" i="29"/>
  <c r="M331" i="29"/>
  <c r="O331" i="29" s="1"/>
  <c r="P331" i="29" s="1"/>
  <c r="N330" i="29"/>
  <c r="M330" i="29"/>
  <c r="O330" i="29" s="1"/>
  <c r="P330" i="29" s="1"/>
  <c r="N329" i="29"/>
  <c r="M329" i="29"/>
  <c r="O329" i="29" s="1"/>
  <c r="P329" i="29" s="1"/>
  <c r="N328" i="29"/>
  <c r="M328" i="29"/>
  <c r="O328" i="29" s="1"/>
  <c r="P328" i="29" s="1"/>
  <c r="N327" i="29"/>
  <c r="M327" i="29"/>
  <c r="O327" i="29" s="1"/>
  <c r="P327" i="29" s="1"/>
  <c r="N326" i="29"/>
  <c r="M326" i="29"/>
  <c r="O326" i="29" s="1"/>
  <c r="P326" i="29" s="1"/>
  <c r="N325" i="29"/>
  <c r="M325" i="29"/>
  <c r="O325" i="29" s="1"/>
  <c r="P325" i="29" s="1"/>
  <c r="N324" i="29"/>
  <c r="M324" i="29"/>
  <c r="O324" i="29" s="1"/>
  <c r="P324" i="29" s="1"/>
  <c r="N323" i="29"/>
  <c r="M323" i="29"/>
  <c r="O323" i="29" s="1"/>
  <c r="P323" i="29" s="1"/>
  <c r="N322" i="29"/>
  <c r="M322" i="29"/>
  <c r="O322" i="29" s="1"/>
  <c r="P322" i="29" s="1"/>
  <c r="N321" i="29"/>
  <c r="M321" i="29"/>
  <c r="O321" i="29" s="1"/>
  <c r="P321" i="29" s="1"/>
  <c r="N320" i="29"/>
  <c r="M320" i="29"/>
  <c r="O320" i="29" s="1"/>
  <c r="P320" i="29" s="1"/>
  <c r="N319" i="29"/>
  <c r="M319" i="29"/>
  <c r="O319" i="29" s="1"/>
  <c r="P319" i="29" s="1"/>
  <c r="N318" i="29"/>
  <c r="M318" i="29"/>
  <c r="O318" i="29" s="1"/>
  <c r="P318" i="29" s="1"/>
  <c r="N317" i="29"/>
  <c r="M317" i="29"/>
  <c r="O317" i="29" s="1"/>
  <c r="P317" i="29" s="1"/>
  <c r="N316" i="29"/>
  <c r="M316" i="29"/>
  <c r="O316" i="29" s="1"/>
  <c r="P316" i="29" s="1"/>
  <c r="N315" i="29"/>
  <c r="M315" i="29"/>
  <c r="O315" i="29" s="1"/>
  <c r="P315" i="29" s="1"/>
  <c r="N314" i="29"/>
  <c r="M314" i="29"/>
  <c r="O314" i="29" s="1"/>
  <c r="P314" i="29" s="1"/>
  <c r="N313" i="29"/>
  <c r="M313" i="29"/>
  <c r="O313" i="29" s="1"/>
  <c r="P313" i="29" s="1"/>
  <c r="N312" i="29"/>
  <c r="M312" i="29"/>
  <c r="O312" i="29" s="1"/>
  <c r="P312" i="29" s="1"/>
  <c r="N311" i="29"/>
  <c r="M311" i="29"/>
  <c r="O311" i="29" s="1"/>
  <c r="P311" i="29" s="1"/>
  <c r="N310" i="29"/>
  <c r="M310" i="29"/>
  <c r="O310" i="29" s="1"/>
  <c r="P310" i="29" s="1"/>
  <c r="N309" i="29"/>
  <c r="M309" i="29"/>
  <c r="O309" i="29" s="1"/>
  <c r="P309" i="29" s="1"/>
  <c r="N308" i="29"/>
  <c r="M308" i="29"/>
  <c r="O308" i="29" s="1"/>
  <c r="P308" i="29" s="1"/>
  <c r="N307" i="29"/>
  <c r="M307" i="29"/>
  <c r="O307" i="29" s="1"/>
  <c r="P307" i="29" s="1"/>
  <c r="N306" i="29"/>
  <c r="M306" i="29"/>
  <c r="O306" i="29" s="1"/>
  <c r="N305" i="29"/>
  <c r="M305" i="29"/>
  <c r="O305" i="29" s="1"/>
  <c r="P305" i="29" s="1"/>
  <c r="N304" i="29"/>
  <c r="M304" i="29"/>
  <c r="O304" i="29" s="1"/>
  <c r="P304" i="29" s="1"/>
  <c r="N303" i="29"/>
  <c r="M303" i="29"/>
  <c r="O303" i="29" s="1"/>
  <c r="P303" i="29" s="1"/>
  <c r="N302" i="29"/>
  <c r="M302" i="29"/>
  <c r="O302" i="29" s="1"/>
  <c r="P302" i="29" s="1"/>
  <c r="N301" i="29"/>
  <c r="M301" i="29"/>
  <c r="O301" i="29" s="1"/>
  <c r="P301" i="29" s="1"/>
  <c r="N300" i="29"/>
  <c r="M300" i="29"/>
  <c r="O300" i="29" s="1"/>
  <c r="P300" i="29" s="1"/>
  <c r="N299" i="29"/>
  <c r="M299" i="29"/>
  <c r="O299" i="29" s="1"/>
  <c r="P299" i="29" s="1"/>
  <c r="N298" i="29"/>
  <c r="M298" i="29"/>
  <c r="O298" i="29" s="1"/>
  <c r="P298" i="29" s="1"/>
  <c r="N297" i="29"/>
  <c r="M297" i="29"/>
  <c r="O297" i="29" s="1"/>
  <c r="P297" i="29" s="1"/>
  <c r="N296" i="29"/>
  <c r="M296" i="29"/>
  <c r="O296" i="29" s="1"/>
  <c r="P296" i="29" s="1"/>
  <c r="N295" i="29"/>
  <c r="M295" i="29"/>
  <c r="O295" i="29" s="1"/>
  <c r="P295" i="29" s="1"/>
  <c r="N294" i="29"/>
  <c r="M294" i="29"/>
  <c r="O294" i="29" s="1"/>
  <c r="P294" i="29" s="1"/>
  <c r="N293" i="29"/>
  <c r="M293" i="29"/>
  <c r="O293" i="29" s="1"/>
  <c r="P293" i="29" s="1"/>
  <c r="N292" i="29"/>
  <c r="M292" i="29"/>
  <c r="O292" i="29" s="1"/>
  <c r="P292" i="29" s="1"/>
  <c r="N291" i="29"/>
  <c r="M291" i="29"/>
  <c r="O291" i="29" s="1"/>
  <c r="P291" i="29" s="1"/>
  <c r="N290" i="29"/>
  <c r="M290" i="29"/>
  <c r="O290" i="29" s="1"/>
  <c r="P290" i="29" s="1"/>
  <c r="N289" i="29"/>
  <c r="M289" i="29"/>
  <c r="O289" i="29" s="1"/>
  <c r="P289" i="29" s="1"/>
  <c r="N288" i="29"/>
  <c r="M288" i="29"/>
  <c r="O288" i="29" s="1"/>
  <c r="P288" i="29" s="1"/>
  <c r="N287" i="29"/>
  <c r="M287" i="29"/>
  <c r="O287" i="29" s="1"/>
  <c r="P287" i="29" s="1"/>
  <c r="N286" i="29"/>
  <c r="M286" i="29"/>
  <c r="O286" i="29" s="1"/>
  <c r="P286" i="29" s="1"/>
  <c r="N285" i="29"/>
  <c r="M285" i="29"/>
  <c r="O285" i="29" s="1"/>
  <c r="P285" i="29" s="1"/>
  <c r="N284" i="29"/>
  <c r="M284" i="29"/>
  <c r="O284" i="29" s="1"/>
  <c r="P284" i="29" s="1"/>
  <c r="N283" i="29"/>
  <c r="M283" i="29"/>
  <c r="O283" i="29" s="1"/>
  <c r="P283" i="29" s="1"/>
  <c r="N282" i="29"/>
  <c r="M282" i="29"/>
  <c r="O282" i="29" s="1"/>
  <c r="P282" i="29" s="1"/>
  <c r="N281" i="29"/>
  <c r="M281" i="29"/>
  <c r="O281" i="29" s="1"/>
  <c r="P281" i="29" s="1"/>
  <c r="N280" i="29"/>
  <c r="M280" i="29"/>
  <c r="O280" i="29" s="1"/>
  <c r="P280" i="29" s="1"/>
  <c r="N279" i="29"/>
  <c r="M279" i="29"/>
  <c r="O279" i="29" s="1"/>
  <c r="P279" i="29" s="1"/>
  <c r="N278" i="29"/>
  <c r="M278" i="29"/>
  <c r="O278" i="29" s="1"/>
  <c r="P278" i="29" s="1"/>
  <c r="N277" i="29"/>
  <c r="M277" i="29"/>
  <c r="O277" i="29" s="1"/>
  <c r="P277" i="29" s="1"/>
  <c r="N276" i="29"/>
  <c r="M276" i="29"/>
  <c r="O276" i="29" s="1"/>
  <c r="N275" i="29"/>
  <c r="M275" i="29"/>
  <c r="O275" i="29" s="1"/>
  <c r="P275" i="29" s="1"/>
  <c r="N274" i="29"/>
  <c r="M274" i="29"/>
  <c r="O274" i="29" s="1"/>
  <c r="P274" i="29" s="1"/>
  <c r="N273" i="29"/>
  <c r="M273" i="29"/>
  <c r="O273" i="29" s="1"/>
  <c r="P273" i="29" s="1"/>
  <c r="N272" i="29"/>
  <c r="M272" i="29"/>
  <c r="O272" i="29" s="1"/>
  <c r="P272" i="29" s="1"/>
  <c r="N271" i="29"/>
  <c r="M271" i="29"/>
  <c r="O271" i="29" s="1"/>
  <c r="P271" i="29" s="1"/>
  <c r="N270" i="29"/>
  <c r="M270" i="29"/>
  <c r="O270" i="29" s="1"/>
  <c r="P270" i="29" s="1"/>
  <c r="N269" i="29"/>
  <c r="M269" i="29"/>
  <c r="O269" i="29" s="1"/>
  <c r="P269" i="29" s="1"/>
  <c r="N268" i="29"/>
  <c r="M268" i="29"/>
  <c r="O268" i="29" s="1"/>
  <c r="P268" i="29" s="1"/>
  <c r="N267" i="29"/>
  <c r="M267" i="29"/>
  <c r="O267" i="29" s="1"/>
  <c r="P267" i="29" s="1"/>
  <c r="N266" i="29"/>
  <c r="M266" i="29"/>
  <c r="O266" i="29" s="1"/>
  <c r="P266" i="29" s="1"/>
  <c r="N265" i="29"/>
  <c r="M265" i="29"/>
  <c r="O265" i="29" s="1"/>
  <c r="P265" i="29" s="1"/>
  <c r="N264" i="29"/>
  <c r="M264" i="29"/>
  <c r="O264" i="29" s="1"/>
  <c r="P264" i="29" s="1"/>
  <c r="N263" i="29"/>
  <c r="M263" i="29"/>
  <c r="O263" i="29" s="1"/>
  <c r="P263" i="29" s="1"/>
  <c r="N262" i="29"/>
  <c r="M262" i="29"/>
  <c r="O262" i="29" s="1"/>
  <c r="P262" i="29" s="1"/>
  <c r="N261" i="29"/>
  <c r="M261" i="29"/>
  <c r="O261" i="29" s="1"/>
  <c r="P261" i="29" s="1"/>
  <c r="N260" i="29"/>
  <c r="M260" i="29"/>
  <c r="O260" i="29" s="1"/>
  <c r="P260" i="29" s="1"/>
  <c r="N259" i="29"/>
  <c r="M259" i="29"/>
  <c r="O259" i="29" s="1"/>
  <c r="P259" i="29" s="1"/>
  <c r="N258" i="29"/>
  <c r="M258" i="29"/>
  <c r="O258" i="29" s="1"/>
  <c r="P258" i="29" s="1"/>
  <c r="N257" i="29"/>
  <c r="M257" i="29"/>
  <c r="O257" i="29" s="1"/>
  <c r="P257" i="29" s="1"/>
  <c r="N256" i="29"/>
  <c r="M256" i="29"/>
  <c r="O256" i="29" s="1"/>
  <c r="P256" i="29" s="1"/>
  <c r="N255" i="29"/>
  <c r="M255" i="29"/>
  <c r="O255" i="29" s="1"/>
  <c r="P255" i="29" s="1"/>
  <c r="N254" i="29"/>
  <c r="M254" i="29"/>
  <c r="O254" i="29" s="1"/>
  <c r="P254" i="29" s="1"/>
  <c r="N253" i="29"/>
  <c r="M253" i="29"/>
  <c r="O253" i="29" s="1"/>
  <c r="P253" i="29" s="1"/>
  <c r="N252" i="29"/>
  <c r="M252" i="29"/>
  <c r="O252" i="29" s="1"/>
  <c r="P252" i="29" s="1"/>
  <c r="N251" i="29"/>
  <c r="M251" i="29"/>
  <c r="O251" i="29" s="1"/>
  <c r="P251" i="29" s="1"/>
  <c r="N250" i="29"/>
  <c r="M250" i="29"/>
  <c r="O250" i="29" s="1"/>
  <c r="P250" i="29" s="1"/>
  <c r="N249" i="29"/>
  <c r="M249" i="29"/>
  <c r="O249" i="29" s="1"/>
  <c r="P249" i="29" s="1"/>
  <c r="N248" i="29"/>
  <c r="M248" i="29"/>
  <c r="O248" i="29" s="1"/>
  <c r="P248" i="29" s="1"/>
  <c r="N247" i="29"/>
  <c r="M247" i="29"/>
  <c r="O247" i="29" s="1"/>
  <c r="P247" i="29" s="1"/>
  <c r="N246" i="29"/>
  <c r="M246" i="29"/>
  <c r="O246" i="29" s="1"/>
  <c r="N245" i="29"/>
  <c r="M245" i="29"/>
  <c r="O245" i="29" s="1"/>
  <c r="P245" i="29" s="1"/>
  <c r="N244" i="29"/>
  <c r="M244" i="29"/>
  <c r="O244" i="29" s="1"/>
  <c r="P244" i="29" s="1"/>
  <c r="N243" i="29"/>
  <c r="M243" i="29"/>
  <c r="O243" i="29" s="1"/>
  <c r="P243" i="29" s="1"/>
  <c r="N242" i="29"/>
  <c r="M242" i="29"/>
  <c r="O242" i="29" s="1"/>
  <c r="P242" i="29" s="1"/>
  <c r="N241" i="29"/>
  <c r="M241" i="29"/>
  <c r="O241" i="29" s="1"/>
  <c r="P241" i="29" s="1"/>
  <c r="N240" i="29"/>
  <c r="M240" i="29"/>
  <c r="O240" i="29" s="1"/>
  <c r="P240" i="29" s="1"/>
  <c r="N239" i="29"/>
  <c r="M239" i="29"/>
  <c r="O239" i="29" s="1"/>
  <c r="P239" i="29" s="1"/>
  <c r="N238" i="29"/>
  <c r="M238" i="29"/>
  <c r="O238" i="29" s="1"/>
  <c r="P238" i="29" s="1"/>
  <c r="N237" i="29"/>
  <c r="M237" i="29"/>
  <c r="O237" i="29" s="1"/>
  <c r="P237" i="29" s="1"/>
  <c r="N236" i="29"/>
  <c r="M236" i="29"/>
  <c r="O236" i="29" s="1"/>
  <c r="P236" i="29" s="1"/>
  <c r="N235" i="29"/>
  <c r="M235" i="29"/>
  <c r="O235" i="29" s="1"/>
  <c r="P235" i="29" s="1"/>
  <c r="N234" i="29"/>
  <c r="M234" i="29"/>
  <c r="O234" i="29" s="1"/>
  <c r="P234" i="29" s="1"/>
  <c r="N233" i="29"/>
  <c r="M233" i="29"/>
  <c r="O233" i="29" s="1"/>
  <c r="P233" i="29" s="1"/>
  <c r="N232" i="29"/>
  <c r="M232" i="29"/>
  <c r="O232" i="29" s="1"/>
  <c r="P232" i="29" s="1"/>
  <c r="N231" i="29"/>
  <c r="M231" i="29"/>
  <c r="O231" i="29" s="1"/>
  <c r="P231" i="29" s="1"/>
  <c r="N230" i="29"/>
  <c r="M230" i="29"/>
  <c r="O230" i="29" s="1"/>
  <c r="P230" i="29" s="1"/>
  <c r="N229" i="29"/>
  <c r="M229" i="29"/>
  <c r="O229" i="29" s="1"/>
  <c r="P229" i="29" s="1"/>
  <c r="N228" i="29"/>
  <c r="M228" i="29"/>
  <c r="O228" i="29" s="1"/>
  <c r="P228" i="29" s="1"/>
  <c r="N227" i="29"/>
  <c r="M227" i="29"/>
  <c r="O227" i="29" s="1"/>
  <c r="P227" i="29" s="1"/>
  <c r="N226" i="29"/>
  <c r="M226" i="29"/>
  <c r="O226" i="29" s="1"/>
  <c r="P226" i="29" s="1"/>
  <c r="N225" i="29"/>
  <c r="M225" i="29"/>
  <c r="O225" i="29" s="1"/>
  <c r="P225" i="29" s="1"/>
  <c r="N224" i="29"/>
  <c r="M224" i="29"/>
  <c r="O224" i="29" s="1"/>
  <c r="P224" i="29" s="1"/>
  <c r="N223" i="29"/>
  <c r="M223" i="29"/>
  <c r="O223" i="29" s="1"/>
  <c r="P223" i="29" s="1"/>
  <c r="N222" i="29"/>
  <c r="M222" i="29"/>
  <c r="O222" i="29" s="1"/>
  <c r="P222" i="29" s="1"/>
  <c r="N221" i="29"/>
  <c r="M221" i="29"/>
  <c r="O221" i="29" s="1"/>
  <c r="P221" i="29" s="1"/>
  <c r="N220" i="29"/>
  <c r="M220" i="29"/>
  <c r="O220" i="29" s="1"/>
  <c r="P220" i="29" s="1"/>
  <c r="N219" i="29"/>
  <c r="M219" i="29"/>
  <c r="O219" i="29" s="1"/>
  <c r="P219" i="29" s="1"/>
  <c r="N218" i="29"/>
  <c r="M218" i="29"/>
  <c r="O218" i="29" s="1"/>
  <c r="P218" i="29" s="1"/>
  <c r="N217" i="29"/>
  <c r="M217" i="29"/>
  <c r="O217" i="29" s="1"/>
  <c r="P217" i="29" s="1"/>
  <c r="N216" i="29"/>
  <c r="M216" i="29"/>
  <c r="O216" i="29" s="1"/>
  <c r="N215" i="29"/>
  <c r="M215" i="29"/>
  <c r="O215" i="29" s="1"/>
  <c r="P215" i="29" s="1"/>
  <c r="N214" i="29"/>
  <c r="M214" i="29"/>
  <c r="O214" i="29" s="1"/>
  <c r="P214" i="29" s="1"/>
  <c r="N213" i="29"/>
  <c r="M213" i="29"/>
  <c r="O213" i="29" s="1"/>
  <c r="P213" i="29" s="1"/>
  <c r="N212" i="29"/>
  <c r="M212" i="29"/>
  <c r="O212" i="29" s="1"/>
  <c r="P212" i="29" s="1"/>
  <c r="N211" i="29"/>
  <c r="M211" i="29"/>
  <c r="O211" i="29" s="1"/>
  <c r="P211" i="29" s="1"/>
  <c r="N210" i="29"/>
  <c r="M210" i="29"/>
  <c r="O210" i="29" s="1"/>
  <c r="P210" i="29" s="1"/>
  <c r="N209" i="29"/>
  <c r="M209" i="29"/>
  <c r="O209" i="29" s="1"/>
  <c r="P209" i="29" s="1"/>
  <c r="N208" i="29"/>
  <c r="M208" i="29"/>
  <c r="O208" i="29" s="1"/>
  <c r="P208" i="29" s="1"/>
  <c r="N207" i="29"/>
  <c r="M207" i="29"/>
  <c r="O207" i="29" s="1"/>
  <c r="P207" i="29" s="1"/>
  <c r="N206" i="29"/>
  <c r="M206" i="29"/>
  <c r="O206" i="29" s="1"/>
  <c r="P206" i="29" s="1"/>
  <c r="N205" i="29"/>
  <c r="M205" i="29"/>
  <c r="O205" i="29" s="1"/>
  <c r="P205" i="29" s="1"/>
  <c r="N204" i="29"/>
  <c r="M204" i="29"/>
  <c r="O204" i="29" s="1"/>
  <c r="P204" i="29" s="1"/>
  <c r="N203" i="29"/>
  <c r="M203" i="29"/>
  <c r="O203" i="29" s="1"/>
  <c r="P203" i="29" s="1"/>
  <c r="N202" i="29"/>
  <c r="M202" i="29"/>
  <c r="O202" i="29" s="1"/>
  <c r="P202" i="29" s="1"/>
  <c r="N201" i="29"/>
  <c r="M201" i="29"/>
  <c r="O201" i="29" s="1"/>
  <c r="P201" i="29" s="1"/>
  <c r="N200" i="29"/>
  <c r="M200" i="29"/>
  <c r="O200" i="29" s="1"/>
  <c r="P200" i="29" s="1"/>
  <c r="N199" i="29"/>
  <c r="M199" i="29"/>
  <c r="O199" i="29" s="1"/>
  <c r="P199" i="29" s="1"/>
  <c r="N198" i="29"/>
  <c r="M198" i="29"/>
  <c r="O198" i="29" s="1"/>
  <c r="P198" i="29" s="1"/>
  <c r="N197" i="29"/>
  <c r="M197" i="29"/>
  <c r="O197" i="29" s="1"/>
  <c r="P197" i="29" s="1"/>
  <c r="N196" i="29"/>
  <c r="M196" i="29"/>
  <c r="O196" i="29" s="1"/>
  <c r="P196" i="29" s="1"/>
  <c r="N195" i="29"/>
  <c r="M195" i="29"/>
  <c r="O195" i="29" s="1"/>
  <c r="P195" i="29" s="1"/>
  <c r="N194" i="29"/>
  <c r="M194" i="29"/>
  <c r="O194" i="29" s="1"/>
  <c r="P194" i="29" s="1"/>
  <c r="N193" i="29"/>
  <c r="M193" i="29"/>
  <c r="O193" i="29" s="1"/>
  <c r="P193" i="29" s="1"/>
  <c r="N192" i="29"/>
  <c r="M192" i="29"/>
  <c r="O192" i="29" s="1"/>
  <c r="P192" i="29" s="1"/>
  <c r="N191" i="29"/>
  <c r="M191" i="29"/>
  <c r="O191" i="29" s="1"/>
  <c r="P191" i="29" s="1"/>
  <c r="N190" i="29"/>
  <c r="M190" i="29"/>
  <c r="O190" i="29" s="1"/>
  <c r="P190" i="29" s="1"/>
  <c r="N189" i="29"/>
  <c r="M189" i="29"/>
  <c r="O189" i="29" s="1"/>
  <c r="P189" i="29" s="1"/>
  <c r="N188" i="29"/>
  <c r="M188" i="29"/>
  <c r="O188" i="29" s="1"/>
  <c r="P188" i="29" s="1"/>
  <c r="N187" i="29"/>
  <c r="M187" i="29"/>
  <c r="O187" i="29" s="1"/>
  <c r="P187" i="29" s="1"/>
  <c r="N186" i="29"/>
  <c r="M186" i="29"/>
  <c r="O186" i="29" s="1"/>
  <c r="N185" i="29"/>
  <c r="M185" i="29"/>
  <c r="O185" i="29" s="1"/>
  <c r="P185" i="29" s="1"/>
  <c r="N184" i="29"/>
  <c r="M184" i="29"/>
  <c r="O184" i="29" s="1"/>
  <c r="P184" i="29" s="1"/>
  <c r="N183" i="29"/>
  <c r="M183" i="29"/>
  <c r="O183" i="29" s="1"/>
  <c r="P183" i="29" s="1"/>
  <c r="N182" i="29"/>
  <c r="M182" i="29"/>
  <c r="O182" i="29" s="1"/>
  <c r="P182" i="29" s="1"/>
  <c r="N181" i="29"/>
  <c r="M181" i="29"/>
  <c r="O181" i="29" s="1"/>
  <c r="P181" i="29" s="1"/>
  <c r="N180" i="29"/>
  <c r="M180" i="29"/>
  <c r="O180" i="29" s="1"/>
  <c r="P180" i="29" s="1"/>
  <c r="N179" i="29"/>
  <c r="M179" i="29"/>
  <c r="O179" i="29" s="1"/>
  <c r="P179" i="29" s="1"/>
  <c r="N178" i="29"/>
  <c r="M178" i="29"/>
  <c r="O178" i="29" s="1"/>
  <c r="P178" i="29" s="1"/>
  <c r="N177" i="29"/>
  <c r="M177" i="29"/>
  <c r="O177" i="29" s="1"/>
  <c r="P177" i="29" s="1"/>
  <c r="N176" i="29"/>
  <c r="M176" i="29"/>
  <c r="O176" i="29" s="1"/>
  <c r="P176" i="29" s="1"/>
  <c r="N175" i="29"/>
  <c r="M175" i="29"/>
  <c r="O175" i="29" s="1"/>
  <c r="P175" i="29" s="1"/>
  <c r="N174" i="29"/>
  <c r="M174" i="29"/>
  <c r="O174" i="29" s="1"/>
  <c r="P174" i="29" s="1"/>
  <c r="N173" i="29"/>
  <c r="M173" i="29"/>
  <c r="O173" i="29" s="1"/>
  <c r="P173" i="29" s="1"/>
  <c r="N172" i="29"/>
  <c r="M172" i="29"/>
  <c r="O172" i="29" s="1"/>
  <c r="P172" i="29" s="1"/>
  <c r="N171" i="29"/>
  <c r="M171" i="29"/>
  <c r="O171" i="29" s="1"/>
  <c r="P171" i="29" s="1"/>
  <c r="N170" i="29"/>
  <c r="M170" i="29"/>
  <c r="O170" i="29" s="1"/>
  <c r="P170" i="29" s="1"/>
  <c r="N169" i="29"/>
  <c r="M169" i="29"/>
  <c r="O169" i="29" s="1"/>
  <c r="P169" i="29" s="1"/>
  <c r="N168" i="29"/>
  <c r="M168" i="29"/>
  <c r="O168" i="29" s="1"/>
  <c r="P168" i="29" s="1"/>
  <c r="N167" i="29"/>
  <c r="M167" i="29"/>
  <c r="O167" i="29" s="1"/>
  <c r="P167" i="29" s="1"/>
  <c r="N166" i="29"/>
  <c r="M166" i="29"/>
  <c r="O166" i="29" s="1"/>
  <c r="P166" i="29" s="1"/>
  <c r="N165" i="29"/>
  <c r="M165" i="29"/>
  <c r="O165" i="29" s="1"/>
  <c r="P165" i="29" s="1"/>
  <c r="N164" i="29"/>
  <c r="M164" i="29"/>
  <c r="O164" i="29" s="1"/>
  <c r="P164" i="29" s="1"/>
  <c r="N163" i="29"/>
  <c r="M163" i="29"/>
  <c r="O163" i="29" s="1"/>
  <c r="P163" i="29" s="1"/>
  <c r="N162" i="29"/>
  <c r="M162" i="29"/>
  <c r="O162" i="29" s="1"/>
  <c r="P162" i="29" s="1"/>
  <c r="N161" i="29"/>
  <c r="M161" i="29"/>
  <c r="O161" i="29" s="1"/>
  <c r="P161" i="29" s="1"/>
  <c r="N160" i="29"/>
  <c r="M160" i="29"/>
  <c r="O160" i="29" s="1"/>
  <c r="P160" i="29" s="1"/>
  <c r="N159" i="29"/>
  <c r="M159" i="29"/>
  <c r="O159" i="29" s="1"/>
  <c r="P159" i="29" s="1"/>
  <c r="N158" i="29"/>
  <c r="M158" i="29"/>
  <c r="O158" i="29" s="1"/>
  <c r="P158" i="29" s="1"/>
  <c r="N157" i="29"/>
  <c r="M157" i="29"/>
  <c r="O157" i="29" s="1"/>
  <c r="P157" i="29" s="1"/>
  <c r="N156" i="29"/>
  <c r="M156" i="29"/>
  <c r="O156" i="29" s="1"/>
  <c r="N155" i="29"/>
  <c r="M155" i="29"/>
  <c r="O155" i="29" s="1"/>
  <c r="P155" i="29" s="1"/>
  <c r="N154" i="29"/>
  <c r="M154" i="29"/>
  <c r="O154" i="29" s="1"/>
  <c r="P154" i="29" s="1"/>
  <c r="N153" i="29"/>
  <c r="M153" i="29"/>
  <c r="O153" i="29" s="1"/>
  <c r="P153" i="29" s="1"/>
  <c r="N152" i="29"/>
  <c r="M152" i="29"/>
  <c r="O152" i="29" s="1"/>
  <c r="P152" i="29" s="1"/>
  <c r="N151" i="29"/>
  <c r="M151" i="29"/>
  <c r="O151" i="29" s="1"/>
  <c r="P151" i="29" s="1"/>
  <c r="N150" i="29"/>
  <c r="M150" i="29"/>
  <c r="O150" i="29" s="1"/>
  <c r="P150" i="29" s="1"/>
  <c r="N149" i="29"/>
  <c r="M149" i="29"/>
  <c r="O149" i="29" s="1"/>
  <c r="P149" i="29" s="1"/>
  <c r="N148" i="29"/>
  <c r="M148" i="29"/>
  <c r="O148" i="29" s="1"/>
  <c r="P148" i="29" s="1"/>
  <c r="N147" i="29"/>
  <c r="M147" i="29"/>
  <c r="O147" i="29" s="1"/>
  <c r="P147" i="29" s="1"/>
  <c r="N146" i="29"/>
  <c r="M146" i="29"/>
  <c r="O146" i="29" s="1"/>
  <c r="P146" i="29" s="1"/>
  <c r="N145" i="29"/>
  <c r="M145" i="29"/>
  <c r="O145" i="29" s="1"/>
  <c r="P145" i="29" s="1"/>
  <c r="N144" i="29"/>
  <c r="M144" i="29"/>
  <c r="O144" i="29" s="1"/>
  <c r="P144" i="29" s="1"/>
  <c r="N143" i="29"/>
  <c r="M143" i="29"/>
  <c r="O143" i="29" s="1"/>
  <c r="P143" i="29" s="1"/>
  <c r="N142" i="29"/>
  <c r="M142" i="29"/>
  <c r="O142" i="29" s="1"/>
  <c r="P142" i="29" s="1"/>
  <c r="N141" i="29"/>
  <c r="M141" i="29"/>
  <c r="O141" i="29" s="1"/>
  <c r="P141" i="29" s="1"/>
  <c r="N140" i="29"/>
  <c r="M140" i="29"/>
  <c r="O140" i="29" s="1"/>
  <c r="P140" i="29" s="1"/>
  <c r="N139" i="29"/>
  <c r="M139" i="29"/>
  <c r="O139" i="29" s="1"/>
  <c r="P139" i="29" s="1"/>
  <c r="N138" i="29"/>
  <c r="M138" i="29"/>
  <c r="O138" i="29" s="1"/>
  <c r="P138" i="29" s="1"/>
  <c r="N137" i="29"/>
  <c r="M137" i="29"/>
  <c r="O137" i="29" s="1"/>
  <c r="P137" i="29" s="1"/>
  <c r="N136" i="29"/>
  <c r="M136" i="29"/>
  <c r="O136" i="29" s="1"/>
  <c r="P136" i="29" s="1"/>
  <c r="N135" i="29"/>
  <c r="M135" i="29"/>
  <c r="O135" i="29" s="1"/>
  <c r="P135" i="29" s="1"/>
  <c r="N134" i="29"/>
  <c r="M134" i="29"/>
  <c r="O134" i="29" s="1"/>
  <c r="P134" i="29" s="1"/>
  <c r="N133" i="29"/>
  <c r="M133" i="29"/>
  <c r="O133" i="29" s="1"/>
  <c r="P133" i="29" s="1"/>
  <c r="N132" i="29"/>
  <c r="M132" i="29"/>
  <c r="O132" i="29" s="1"/>
  <c r="P132" i="29" s="1"/>
  <c r="N131" i="29"/>
  <c r="M131" i="29"/>
  <c r="O131" i="29" s="1"/>
  <c r="P131" i="29" s="1"/>
  <c r="N130" i="29"/>
  <c r="M130" i="29"/>
  <c r="O130" i="29" s="1"/>
  <c r="P130" i="29" s="1"/>
  <c r="N129" i="29"/>
  <c r="M129" i="29"/>
  <c r="O129" i="29" s="1"/>
  <c r="P129" i="29" s="1"/>
  <c r="N128" i="29"/>
  <c r="M128" i="29"/>
  <c r="O128" i="29" s="1"/>
  <c r="P128" i="29" s="1"/>
  <c r="N127" i="29"/>
  <c r="M127" i="29"/>
  <c r="O127" i="29" s="1"/>
  <c r="P127" i="29" s="1"/>
  <c r="N126" i="29"/>
  <c r="M126" i="29"/>
  <c r="O126" i="29" s="1"/>
  <c r="N125" i="29"/>
  <c r="M125" i="29"/>
  <c r="O125" i="29" s="1"/>
  <c r="P125" i="29" s="1"/>
  <c r="N124" i="29"/>
  <c r="M124" i="29"/>
  <c r="O124" i="29" s="1"/>
  <c r="P124" i="29" s="1"/>
  <c r="N123" i="29"/>
  <c r="M123" i="29"/>
  <c r="O123" i="29" s="1"/>
  <c r="P123" i="29" s="1"/>
  <c r="N122" i="29"/>
  <c r="M122" i="29"/>
  <c r="O122" i="29" s="1"/>
  <c r="P122" i="29" s="1"/>
  <c r="N121" i="29"/>
  <c r="M121" i="29"/>
  <c r="O121" i="29" s="1"/>
  <c r="P121" i="29" s="1"/>
  <c r="N120" i="29"/>
  <c r="M120" i="29"/>
  <c r="O120" i="29" s="1"/>
  <c r="P120" i="29" s="1"/>
  <c r="N119" i="29"/>
  <c r="M119" i="29"/>
  <c r="O119" i="29" s="1"/>
  <c r="P119" i="29" s="1"/>
  <c r="N118" i="29"/>
  <c r="M118" i="29"/>
  <c r="O118" i="29" s="1"/>
  <c r="P118" i="29" s="1"/>
  <c r="N117" i="29"/>
  <c r="M117" i="29"/>
  <c r="O117" i="29" s="1"/>
  <c r="P117" i="29" s="1"/>
  <c r="N116" i="29"/>
  <c r="M116" i="29"/>
  <c r="O116" i="29" s="1"/>
  <c r="P116" i="29" s="1"/>
  <c r="N115" i="29"/>
  <c r="M115" i="29"/>
  <c r="O115" i="29" s="1"/>
  <c r="P115" i="29" s="1"/>
  <c r="N114" i="29"/>
  <c r="M114" i="29"/>
  <c r="O114" i="29" s="1"/>
  <c r="P114" i="29" s="1"/>
  <c r="N113" i="29"/>
  <c r="M113" i="29"/>
  <c r="O113" i="29" s="1"/>
  <c r="P113" i="29" s="1"/>
  <c r="N112" i="29"/>
  <c r="M112" i="29"/>
  <c r="O112" i="29" s="1"/>
  <c r="P112" i="29" s="1"/>
  <c r="N111" i="29"/>
  <c r="M111" i="29"/>
  <c r="O111" i="29" s="1"/>
  <c r="P111" i="29" s="1"/>
  <c r="N110" i="29"/>
  <c r="M110" i="29"/>
  <c r="O110" i="29" s="1"/>
  <c r="P110" i="29" s="1"/>
  <c r="N109" i="29"/>
  <c r="M109" i="29"/>
  <c r="O109" i="29" s="1"/>
  <c r="P109" i="29" s="1"/>
  <c r="N108" i="29"/>
  <c r="M108" i="29"/>
  <c r="O108" i="29" s="1"/>
  <c r="P108" i="29" s="1"/>
  <c r="N107" i="29"/>
  <c r="M107" i="29"/>
  <c r="O107" i="29" s="1"/>
  <c r="P107" i="29" s="1"/>
  <c r="N106" i="29"/>
  <c r="M106" i="29"/>
  <c r="O106" i="29" s="1"/>
  <c r="P106" i="29" s="1"/>
  <c r="N105" i="29"/>
  <c r="M105" i="29"/>
  <c r="O105" i="29" s="1"/>
  <c r="P105" i="29" s="1"/>
  <c r="N104" i="29"/>
  <c r="M104" i="29"/>
  <c r="O104" i="29" s="1"/>
  <c r="P104" i="29" s="1"/>
  <c r="N103" i="29"/>
  <c r="M103" i="29"/>
  <c r="O103" i="29" s="1"/>
  <c r="P103" i="29" s="1"/>
  <c r="N102" i="29"/>
  <c r="M102" i="29"/>
  <c r="O102" i="29" s="1"/>
  <c r="P102" i="29" s="1"/>
  <c r="N101" i="29"/>
  <c r="M101" i="29"/>
  <c r="O101" i="29" s="1"/>
  <c r="P101" i="29" s="1"/>
  <c r="N100" i="29"/>
  <c r="M100" i="29"/>
  <c r="O100" i="29" s="1"/>
  <c r="P100" i="29" s="1"/>
  <c r="N99" i="29"/>
  <c r="M99" i="29"/>
  <c r="O99" i="29" s="1"/>
  <c r="P99" i="29" s="1"/>
  <c r="N98" i="29"/>
  <c r="M98" i="29"/>
  <c r="O98" i="29" s="1"/>
  <c r="P98" i="29" s="1"/>
  <c r="N97" i="29"/>
  <c r="M97" i="29"/>
  <c r="O97" i="29" s="1"/>
  <c r="P97" i="29" s="1"/>
  <c r="N96" i="29"/>
  <c r="M96" i="29"/>
  <c r="O96" i="29" s="1"/>
  <c r="N95" i="29"/>
  <c r="M95" i="29"/>
  <c r="O95" i="29" s="1"/>
  <c r="P95" i="29" s="1"/>
  <c r="N94" i="29"/>
  <c r="M94" i="29"/>
  <c r="O94" i="29" s="1"/>
  <c r="P94" i="29" s="1"/>
  <c r="N93" i="29"/>
  <c r="M93" i="29"/>
  <c r="O93" i="29" s="1"/>
  <c r="P93" i="29" s="1"/>
  <c r="N92" i="29"/>
  <c r="M92" i="29"/>
  <c r="O92" i="29" s="1"/>
  <c r="P92" i="29" s="1"/>
  <c r="N91" i="29"/>
  <c r="M91" i="29"/>
  <c r="O91" i="29" s="1"/>
  <c r="P91" i="29" s="1"/>
  <c r="N90" i="29"/>
  <c r="M90" i="29"/>
  <c r="O90" i="29" s="1"/>
  <c r="P90" i="29" s="1"/>
  <c r="N89" i="29"/>
  <c r="M89" i="29"/>
  <c r="O89" i="29" s="1"/>
  <c r="P89" i="29" s="1"/>
  <c r="N88" i="29"/>
  <c r="M88" i="29"/>
  <c r="O88" i="29" s="1"/>
  <c r="P88" i="29" s="1"/>
  <c r="N87" i="29"/>
  <c r="M87" i="29"/>
  <c r="O87" i="29" s="1"/>
  <c r="P87" i="29" s="1"/>
  <c r="N86" i="29"/>
  <c r="M86" i="29"/>
  <c r="O86" i="29" s="1"/>
  <c r="P86" i="29" s="1"/>
  <c r="N85" i="29"/>
  <c r="M85" i="29"/>
  <c r="O85" i="29" s="1"/>
  <c r="P85" i="29" s="1"/>
  <c r="N84" i="29"/>
  <c r="M84" i="29"/>
  <c r="O84" i="29" s="1"/>
  <c r="P84" i="29" s="1"/>
  <c r="N83" i="29"/>
  <c r="M83" i="29"/>
  <c r="O83" i="29" s="1"/>
  <c r="P83" i="29" s="1"/>
  <c r="N82" i="29"/>
  <c r="M82" i="29"/>
  <c r="O82" i="29" s="1"/>
  <c r="P82" i="29" s="1"/>
  <c r="N81" i="29"/>
  <c r="M81" i="29"/>
  <c r="O81" i="29" s="1"/>
  <c r="P81" i="29" s="1"/>
  <c r="N80" i="29"/>
  <c r="M80" i="29"/>
  <c r="O80" i="29" s="1"/>
  <c r="P80" i="29" s="1"/>
  <c r="N79" i="29"/>
  <c r="M79" i="29"/>
  <c r="O79" i="29" s="1"/>
  <c r="P79" i="29" s="1"/>
  <c r="N78" i="29"/>
  <c r="M78" i="29"/>
  <c r="O78" i="29" s="1"/>
  <c r="P78" i="29" s="1"/>
  <c r="N77" i="29"/>
  <c r="M77" i="29"/>
  <c r="O77" i="29" s="1"/>
  <c r="P77" i="29" s="1"/>
  <c r="N76" i="29"/>
  <c r="M76" i="29"/>
  <c r="O76" i="29" s="1"/>
  <c r="P76" i="29" s="1"/>
  <c r="N75" i="29"/>
  <c r="M75" i="29"/>
  <c r="O75" i="29" s="1"/>
  <c r="P75" i="29" s="1"/>
  <c r="N74" i="29"/>
  <c r="M74" i="29"/>
  <c r="O74" i="29" s="1"/>
  <c r="P74" i="29" s="1"/>
  <c r="N73" i="29"/>
  <c r="M73" i="29"/>
  <c r="O73" i="29" s="1"/>
  <c r="P73" i="29" s="1"/>
  <c r="N72" i="29"/>
  <c r="M72" i="29"/>
  <c r="O72" i="29" s="1"/>
  <c r="P72" i="29" s="1"/>
  <c r="N71" i="29"/>
  <c r="M71" i="29"/>
  <c r="O71" i="29" s="1"/>
  <c r="P71" i="29" s="1"/>
  <c r="N70" i="29"/>
  <c r="M70" i="29"/>
  <c r="O70" i="29" s="1"/>
  <c r="P70" i="29" s="1"/>
  <c r="N69" i="29"/>
  <c r="M69" i="29"/>
  <c r="O69" i="29" s="1"/>
  <c r="P69" i="29" s="1"/>
  <c r="N68" i="29"/>
  <c r="M68" i="29"/>
  <c r="O68" i="29" s="1"/>
  <c r="P68" i="29" s="1"/>
  <c r="N67" i="29"/>
  <c r="M67" i="29"/>
  <c r="O67" i="29" s="1"/>
  <c r="P67" i="29" s="1"/>
  <c r="N66" i="29"/>
  <c r="M66" i="29"/>
  <c r="O66" i="29" s="1"/>
  <c r="N65" i="29"/>
  <c r="M65" i="29"/>
  <c r="O65" i="29" s="1"/>
  <c r="P65" i="29" s="1"/>
  <c r="N64" i="29"/>
  <c r="M64" i="29"/>
  <c r="O64" i="29" s="1"/>
  <c r="P64" i="29" s="1"/>
  <c r="N63" i="29"/>
  <c r="M63" i="29"/>
  <c r="O63" i="29" s="1"/>
  <c r="P63" i="29" s="1"/>
  <c r="N62" i="29"/>
  <c r="M62" i="29"/>
  <c r="O62" i="29" s="1"/>
  <c r="P62" i="29" s="1"/>
  <c r="N61" i="29"/>
  <c r="M61" i="29"/>
  <c r="O61" i="29" s="1"/>
  <c r="P61" i="29" s="1"/>
  <c r="N60" i="29"/>
  <c r="M60" i="29"/>
  <c r="O60" i="29" s="1"/>
  <c r="P60" i="29" s="1"/>
  <c r="N59" i="29"/>
  <c r="M59" i="29"/>
  <c r="O59" i="29" s="1"/>
  <c r="P59" i="29" s="1"/>
  <c r="N58" i="29"/>
  <c r="M58" i="29"/>
  <c r="O58" i="29" s="1"/>
  <c r="P58" i="29" s="1"/>
  <c r="N57" i="29"/>
  <c r="M57" i="29"/>
  <c r="O57" i="29" s="1"/>
  <c r="P57" i="29" s="1"/>
  <c r="N56" i="29"/>
  <c r="M56" i="29"/>
  <c r="O56" i="29" s="1"/>
  <c r="P56" i="29" s="1"/>
  <c r="N55" i="29"/>
  <c r="M55" i="29"/>
  <c r="O55" i="29" s="1"/>
  <c r="P55" i="29" s="1"/>
  <c r="N54" i="29"/>
  <c r="M54" i="29"/>
  <c r="O54" i="29" s="1"/>
  <c r="P54" i="29" s="1"/>
  <c r="N53" i="29"/>
  <c r="M53" i="29"/>
  <c r="O53" i="29" s="1"/>
  <c r="P53" i="29" s="1"/>
  <c r="N52" i="29"/>
  <c r="M52" i="29"/>
  <c r="O52" i="29" s="1"/>
  <c r="P52" i="29" s="1"/>
  <c r="N51" i="29"/>
  <c r="M51" i="29"/>
  <c r="O51" i="29" s="1"/>
  <c r="P51" i="29" s="1"/>
  <c r="N50" i="29"/>
  <c r="M50" i="29"/>
  <c r="O50" i="29" s="1"/>
  <c r="P50" i="29" s="1"/>
  <c r="N49" i="29"/>
  <c r="M49" i="29"/>
  <c r="O49" i="29" s="1"/>
  <c r="P49" i="29" s="1"/>
  <c r="N48" i="29"/>
  <c r="M48" i="29"/>
  <c r="O48" i="29" s="1"/>
  <c r="P48" i="29" s="1"/>
  <c r="N47" i="29"/>
  <c r="M47" i="29"/>
  <c r="O47" i="29" s="1"/>
  <c r="P47" i="29" s="1"/>
  <c r="N46" i="29"/>
  <c r="M46" i="29"/>
  <c r="O46" i="29" s="1"/>
  <c r="P46" i="29" s="1"/>
  <c r="N45" i="29"/>
  <c r="M45" i="29"/>
  <c r="O45" i="29" s="1"/>
  <c r="P45" i="29" s="1"/>
  <c r="N44" i="29"/>
  <c r="M44" i="29"/>
  <c r="O44" i="29" s="1"/>
  <c r="P44" i="29" s="1"/>
  <c r="N43" i="29"/>
  <c r="M43" i="29"/>
  <c r="O43" i="29" s="1"/>
  <c r="P43" i="29" s="1"/>
  <c r="N42" i="29"/>
  <c r="M42" i="29"/>
  <c r="O42" i="29" s="1"/>
  <c r="P42" i="29" s="1"/>
  <c r="N41" i="29"/>
  <c r="M41" i="29"/>
  <c r="O41" i="29" s="1"/>
  <c r="P41" i="29" s="1"/>
  <c r="N40" i="29"/>
  <c r="M40" i="29"/>
  <c r="O40" i="29" s="1"/>
  <c r="P40" i="29" s="1"/>
  <c r="N39" i="29"/>
  <c r="M39" i="29"/>
  <c r="O39" i="29" s="1"/>
  <c r="P39" i="29" s="1"/>
  <c r="N38" i="29"/>
  <c r="M38" i="29"/>
  <c r="O38" i="29" s="1"/>
  <c r="P38" i="29" s="1"/>
  <c r="N37" i="29"/>
  <c r="M37" i="29"/>
  <c r="O37" i="29" s="1"/>
  <c r="P37" i="29" s="1"/>
  <c r="N36" i="29"/>
  <c r="M36" i="29"/>
  <c r="O36" i="29" s="1"/>
  <c r="N35" i="29"/>
  <c r="M35" i="29"/>
  <c r="O35" i="29" s="1"/>
  <c r="P35" i="29" s="1"/>
  <c r="N34" i="29"/>
  <c r="M34" i="29"/>
  <c r="O34" i="29" s="1"/>
  <c r="P34" i="29" s="1"/>
  <c r="N33" i="29"/>
  <c r="M33" i="29"/>
  <c r="O33" i="29" s="1"/>
  <c r="P33" i="29" s="1"/>
  <c r="N32" i="29"/>
  <c r="M32" i="29"/>
  <c r="O32" i="29" s="1"/>
  <c r="P32" i="29" s="1"/>
  <c r="N31" i="29"/>
  <c r="M31" i="29"/>
  <c r="O31" i="29" s="1"/>
  <c r="P31" i="29" s="1"/>
  <c r="N30" i="29"/>
  <c r="M30" i="29"/>
  <c r="O30" i="29" s="1"/>
  <c r="P30" i="29" s="1"/>
  <c r="N29" i="29"/>
  <c r="M29" i="29"/>
  <c r="O29" i="29" s="1"/>
  <c r="P29" i="29" s="1"/>
  <c r="N28" i="29"/>
  <c r="M28" i="29"/>
  <c r="O28" i="29" s="1"/>
  <c r="P28" i="29" s="1"/>
  <c r="N27" i="29"/>
  <c r="M27" i="29"/>
  <c r="O27" i="29" s="1"/>
  <c r="P27" i="29" s="1"/>
  <c r="N26" i="29"/>
  <c r="M26" i="29"/>
  <c r="O26" i="29" s="1"/>
  <c r="P26" i="29" s="1"/>
  <c r="N25" i="29"/>
  <c r="M25" i="29"/>
  <c r="O25" i="29" s="1"/>
  <c r="P25" i="29" s="1"/>
  <c r="N24" i="29"/>
  <c r="M24" i="29"/>
  <c r="O24" i="29" s="1"/>
  <c r="P24" i="29" s="1"/>
  <c r="N23" i="29"/>
  <c r="M23" i="29"/>
  <c r="O23" i="29" s="1"/>
  <c r="P23" i="29" s="1"/>
  <c r="N22" i="29"/>
  <c r="M22" i="29"/>
  <c r="O22" i="29" s="1"/>
  <c r="P22" i="29" s="1"/>
  <c r="N21" i="29"/>
  <c r="M21" i="29"/>
  <c r="O21" i="29" s="1"/>
  <c r="P21" i="29" s="1"/>
  <c r="N20" i="29"/>
  <c r="M20" i="29"/>
  <c r="O20" i="29" s="1"/>
  <c r="P20" i="29" s="1"/>
  <c r="N19" i="29"/>
  <c r="M19" i="29"/>
  <c r="O19" i="29" s="1"/>
  <c r="P19" i="29" s="1"/>
  <c r="N18" i="29"/>
  <c r="M18" i="29"/>
  <c r="O18" i="29" s="1"/>
  <c r="P18" i="29" s="1"/>
  <c r="N17" i="29"/>
  <c r="M17" i="29"/>
  <c r="O17" i="29" s="1"/>
  <c r="P17" i="29" s="1"/>
  <c r="N16" i="29"/>
  <c r="M16" i="29"/>
  <c r="O16" i="29" s="1"/>
  <c r="P16" i="29" s="1"/>
  <c r="N15" i="29"/>
  <c r="M15" i="29"/>
  <c r="O15" i="29" s="1"/>
  <c r="P15" i="29" s="1"/>
  <c r="N14" i="29"/>
  <c r="M14" i="29"/>
  <c r="O14" i="29" s="1"/>
  <c r="P14" i="29" s="1"/>
  <c r="N13" i="29"/>
  <c r="M13" i="29"/>
  <c r="O13" i="29" s="1"/>
  <c r="P13" i="29" s="1"/>
  <c r="N12" i="29"/>
  <c r="M12" i="29"/>
  <c r="O12" i="29" s="1"/>
  <c r="P12" i="29" s="1"/>
  <c r="N11" i="29"/>
  <c r="M11" i="29"/>
  <c r="O11" i="29" s="1"/>
  <c r="P11" i="29" s="1"/>
  <c r="N10" i="29"/>
  <c r="M10" i="29"/>
  <c r="O10" i="29" s="1"/>
  <c r="P10" i="29" s="1"/>
  <c r="N9" i="29"/>
  <c r="M9" i="29"/>
  <c r="O9" i="29" s="1"/>
  <c r="P9" i="29" s="1"/>
  <c r="N8" i="29"/>
  <c r="M8" i="29"/>
  <c r="O8" i="29" s="1"/>
  <c r="P8" i="29" s="1"/>
  <c r="N7" i="29"/>
  <c r="M7" i="29"/>
  <c r="O7" i="29" s="1"/>
  <c r="P7" i="29" s="1"/>
  <c r="N6" i="29"/>
  <c r="M6" i="29"/>
  <c r="S990" i="28"/>
  <c r="S960" i="28"/>
  <c r="S930" i="28"/>
  <c r="S900" i="28"/>
  <c r="S870" i="28"/>
  <c r="S840" i="28"/>
  <c r="S810" i="28"/>
  <c r="S780" i="28"/>
  <c r="S750" i="28"/>
  <c r="S720" i="28"/>
  <c r="S690" i="28"/>
  <c r="S660" i="28"/>
  <c r="S630" i="28"/>
  <c r="S600" i="28"/>
  <c r="S570" i="28"/>
  <c r="S540" i="28"/>
  <c r="S510" i="28"/>
  <c r="S480" i="28"/>
  <c r="S450" i="28"/>
  <c r="S420" i="28"/>
  <c r="S390" i="28"/>
  <c r="S360" i="28"/>
  <c r="S330" i="28"/>
  <c r="S300" i="28"/>
  <c r="S270" i="28"/>
  <c r="S240" i="28"/>
  <c r="S210" i="28"/>
  <c r="S180" i="28"/>
  <c r="S167" i="28"/>
  <c r="S150" i="28"/>
  <c r="S137" i="28"/>
  <c r="S120" i="28"/>
  <c r="S107" i="28"/>
  <c r="S90" i="28"/>
  <c r="S77" i="28"/>
  <c r="S60" i="28"/>
  <c r="S47" i="28"/>
  <c r="S30" i="28"/>
  <c r="S17" i="28"/>
  <c r="M995" i="28"/>
  <c r="L995" i="28"/>
  <c r="M994" i="28"/>
  <c r="L994" i="28"/>
  <c r="M993" i="28"/>
  <c r="L993" i="28"/>
  <c r="M992" i="28"/>
  <c r="L992" i="28"/>
  <c r="M991" i="28"/>
  <c r="L991" i="28"/>
  <c r="M990" i="28"/>
  <c r="L990" i="28"/>
  <c r="M989" i="28"/>
  <c r="L989" i="28"/>
  <c r="M988" i="28"/>
  <c r="L988" i="28"/>
  <c r="M987" i="28"/>
  <c r="L987" i="28"/>
  <c r="M986" i="28"/>
  <c r="L986" i="28"/>
  <c r="M985" i="28"/>
  <c r="L985" i="28"/>
  <c r="M984" i="28"/>
  <c r="L984" i="28"/>
  <c r="M983" i="28"/>
  <c r="L983" i="28"/>
  <c r="M982" i="28"/>
  <c r="L982" i="28"/>
  <c r="M981" i="28"/>
  <c r="L981" i="28"/>
  <c r="M980" i="28"/>
  <c r="L980" i="28"/>
  <c r="M979" i="28"/>
  <c r="L979" i="28"/>
  <c r="M978" i="28"/>
  <c r="L978" i="28"/>
  <c r="M977" i="28"/>
  <c r="L977" i="28"/>
  <c r="M976" i="28"/>
  <c r="L976" i="28"/>
  <c r="M975" i="28"/>
  <c r="L975" i="28"/>
  <c r="M974" i="28"/>
  <c r="L974" i="28"/>
  <c r="M973" i="28"/>
  <c r="L973" i="28"/>
  <c r="M972" i="28"/>
  <c r="L972" i="28"/>
  <c r="M971" i="28"/>
  <c r="L971" i="28"/>
  <c r="M970" i="28"/>
  <c r="L970" i="28"/>
  <c r="M969" i="28"/>
  <c r="L969" i="28"/>
  <c r="M968" i="28"/>
  <c r="L968" i="28"/>
  <c r="M967" i="28"/>
  <c r="L967" i="28"/>
  <c r="M966" i="28"/>
  <c r="L966" i="28"/>
  <c r="M965" i="28"/>
  <c r="L965" i="28"/>
  <c r="M964" i="28"/>
  <c r="L964" i="28"/>
  <c r="M963" i="28"/>
  <c r="L963" i="28"/>
  <c r="M962" i="28"/>
  <c r="L962" i="28"/>
  <c r="M961" i="28"/>
  <c r="L961" i="28"/>
  <c r="M960" i="28"/>
  <c r="L960" i="28"/>
  <c r="M959" i="28"/>
  <c r="L959" i="28"/>
  <c r="M958" i="28"/>
  <c r="L958" i="28"/>
  <c r="M957" i="28"/>
  <c r="L957" i="28"/>
  <c r="M956" i="28"/>
  <c r="L956" i="28"/>
  <c r="M955" i="28"/>
  <c r="L955" i="28"/>
  <c r="M954" i="28"/>
  <c r="L954" i="28"/>
  <c r="M953" i="28"/>
  <c r="L953" i="28"/>
  <c r="M952" i="28"/>
  <c r="L952" i="28"/>
  <c r="M951" i="28"/>
  <c r="L951" i="28"/>
  <c r="M950" i="28"/>
  <c r="L950" i="28"/>
  <c r="M949" i="28"/>
  <c r="L949" i="28"/>
  <c r="M948" i="28"/>
  <c r="L948" i="28"/>
  <c r="M947" i="28"/>
  <c r="L947" i="28"/>
  <c r="M946" i="28"/>
  <c r="L946" i="28"/>
  <c r="M945" i="28"/>
  <c r="L945" i="28"/>
  <c r="M944" i="28"/>
  <c r="L944" i="28"/>
  <c r="M943" i="28"/>
  <c r="L943" i="28"/>
  <c r="M942" i="28"/>
  <c r="L942" i="28"/>
  <c r="M941" i="28"/>
  <c r="L941" i="28"/>
  <c r="M940" i="28"/>
  <c r="L940" i="28"/>
  <c r="M939" i="28"/>
  <c r="L939" i="28"/>
  <c r="M938" i="28"/>
  <c r="L938" i="28"/>
  <c r="M937" i="28"/>
  <c r="L937" i="28"/>
  <c r="M936" i="28"/>
  <c r="L936" i="28"/>
  <c r="M935" i="28"/>
  <c r="L935" i="28"/>
  <c r="M934" i="28"/>
  <c r="L934" i="28"/>
  <c r="M933" i="28"/>
  <c r="L933" i="28"/>
  <c r="M932" i="28"/>
  <c r="L932" i="28"/>
  <c r="M931" i="28"/>
  <c r="L931" i="28"/>
  <c r="M930" i="28"/>
  <c r="L930" i="28"/>
  <c r="M929" i="28"/>
  <c r="L929" i="28"/>
  <c r="M928" i="28"/>
  <c r="L928" i="28"/>
  <c r="M927" i="28"/>
  <c r="L927" i="28"/>
  <c r="M926" i="28"/>
  <c r="L926" i="28"/>
  <c r="M925" i="28"/>
  <c r="L925" i="28"/>
  <c r="M924" i="28"/>
  <c r="L924" i="28"/>
  <c r="M923" i="28"/>
  <c r="L923" i="28"/>
  <c r="M922" i="28"/>
  <c r="L922" i="28"/>
  <c r="M921" i="28"/>
  <c r="L921" i="28"/>
  <c r="M920" i="28"/>
  <c r="L920" i="28"/>
  <c r="M919" i="28"/>
  <c r="L919" i="28"/>
  <c r="M918" i="28"/>
  <c r="L918" i="28"/>
  <c r="M917" i="28"/>
  <c r="L917" i="28"/>
  <c r="M916" i="28"/>
  <c r="L916" i="28"/>
  <c r="M915" i="28"/>
  <c r="L915" i="28"/>
  <c r="M914" i="28"/>
  <c r="L914" i="28"/>
  <c r="M913" i="28"/>
  <c r="L913" i="28"/>
  <c r="M912" i="28"/>
  <c r="L912" i="28"/>
  <c r="M911" i="28"/>
  <c r="L911" i="28"/>
  <c r="M910" i="28"/>
  <c r="L910" i="28"/>
  <c r="M909" i="28"/>
  <c r="L909" i="28"/>
  <c r="M908" i="28"/>
  <c r="L908" i="28"/>
  <c r="M907" i="28"/>
  <c r="L907" i="28"/>
  <c r="M906" i="28"/>
  <c r="L906" i="28"/>
  <c r="M905" i="28"/>
  <c r="L905" i="28"/>
  <c r="M904" i="28"/>
  <c r="L904" i="28"/>
  <c r="M903" i="28"/>
  <c r="L903" i="28"/>
  <c r="M902" i="28"/>
  <c r="L902" i="28"/>
  <c r="M901" i="28"/>
  <c r="L901" i="28"/>
  <c r="M900" i="28"/>
  <c r="L900" i="28"/>
  <c r="M899" i="28"/>
  <c r="L899" i="28"/>
  <c r="M898" i="28"/>
  <c r="L898" i="28"/>
  <c r="M897" i="28"/>
  <c r="L897" i="28"/>
  <c r="M896" i="28"/>
  <c r="L896" i="28"/>
  <c r="M895" i="28"/>
  <c r="L895" i="28"/>
  <c r="M894" i="28"/>
  <c r="L894" i="28"/>
  <c r="M893" i="28"/>
  <c r="L893" i="28"/>
  <c r="M892" i="28"/>
  <c r="L892" i="28"/>
  <c r="M891" i="28"/>
  <c r="L891" i="28"/>
  <c r="M890" i="28"/>
  <c r="L890" i="28"/>
  <c r="M889" i="28"/>
  <c r="L889" i="28"/>
  <c r="M888" i="28"/>
  <c r="L888" i="28"/>
  <c r="M887" i="28"/>
  <c r="L887" i="28"/>
  <c r="M886" i="28"/>
  <c r="L886" i="28"/>
  <c r="M885" i="28"/>
  <c r="L885" i="28"/>
  <c r="M884" i="28"/>
  <c r="L884" i="28"/>
  <c r="M883" i="28"/>
  <c r="L883" i="28"/>
  <c r="M882" i="28"/>
  <c r="L882" i="28"/>
  <c r="M881" i="28"/>
  <c r="L881" i="28"/>
  <c r="M880" i="28"/>
  <c r="L880" i="28"/>
  <c r="M879" i="28"/>
  <c r="L879" i="28"/>
  <c r="M878" i="28"/>
  <c r="L878" i="28"/>
  <c r="M877" i="28"/>
  <c r="L877" i="28"/>
  <c r="M876" i="28"/>
  <c r="L876" i="28"/>
  <c r="M875" i="28"/>
  <c r="L875" i="28"/>
  <c r="M874" i="28"/>
  <c r="L874" i="28"/>
  <c r="M873" i="28"/>
  <c r="L873" i="28"/>
  <c r="M872" i="28"/>
  <c r="L872" i="28"/>
  <c r="M871" i="28"/>
  <c r="L871" i="28"/>
  <c r="M870" i="28"/>
  <c r="L870" i="28"/>
  <c r="M869" i="28"/>
  <c r="L869" i="28"/>
  <c r="M868" i="28"/>
  <c r="L868" i="28"/>
  <c r="M867" i="28"/>
  <c r="L867" i="28"/>
  <c r="M866" i="28"/>
  <c r="L866" i="28"/>
  <c r="M865" i="28"/>
  <c r="L865" i="28"/>
  <c r="M864" i="28"/>
  <c r="L864" i="28"/>
  <c r="M863" i="28"/>
  <c r="L863" i="28"/>
  <c r="M862" i="28"/>
  <c r="L862" i="28"/>
  <c r="M861" i="28"/>
  <c r="L861" i="28"/>
  <c r="M860" i="28"/>
  <c r="L860" i="28"/>
  <c r="M859" i="28"/>
  <c r="L859" i="28"/>
  <c r="M858" i="28"/>
  <c r="L858" i="28"/>
  <c r="M857" i="28"/>
  <c r="L857" i="28"/>
  <c r="M856" i="28"/>
  <c r="L856" i="28"/>
  <c r="M855" i="28"/>
  <c r="L855" i="28"/>
  <c r="M854" i="28"/>
  <c r="L854" i="28"/>
  <c r="M853" i="28"/>
  <c r="L853" i="28"/>
  <c r="M852" i="28"/>
  <c r="L852" i="28"/>
  <c r="M851" i="28"/>
  <c r="L851" i="28"/>
  <c r="M850" i="28"/>
  <c r="L850" i="28"/>
  <c r="M849" i="28"/>
  <c r="L849" i="28"/>
  <c r="M848" i="28"/>
  <c r="L848" i="28"/>
  <c r="M847" i="28"/>
  <c r="L847" i="28"/>
  <c r="M846" i="28"/>
  <c r="L846" i="28"/>
  <c r="M845" i="28"/>
  <c r="L845" i="28"/>
  <c r="M844" i="28"/>
  <c r="L844" i="28"/>
  <c r="M843" i="28"/>
  <c r="L843" i="28"/>
  <c r="M842" i="28"/>
  <c r="L842" i="28"/>
  <c r="M841" i="28"/>
  <c r="L841" i="28"/>
  <c r="M840" i="28"/>
  <c r="L840" i="28"/>
  <c r="M839" i="28"/>
  <c r="L839" i="28"/>
  <c r="M838" i="28"/>
  <c r="L838" i="28"/>
  <c r="M837" i="28"/>
  <c r="L837" i="28"/>
  <c r="M836" i="28"/>
  <c r="L836" i="28"/>
  <c r="M835" i="28"/>
  <c r="L835" i="28"/>
  <c r="M834" i="28"/>
  <c r="L834" i="28"/>
  <c r="M833" i="28"/>
  <c r="L833" i="28"/>
  <c r="M832" i="28"/>
  <c r="L832" i="28"/>
  <c r="M831" i="28"/>
  <c r="L831" i="28"/>
  <c r="M830" i="28"/>
  <c r="L830" i="28"/>
  <c r="M829" i="28"/>
  <c r="L829" i="28"/>
  <c r="M828" i="28"/>
  <c r="L828" i="28"/>
  <c r="M827" i="28"/>
  <c r="L827" i="28"/>
  <c r="M826" i="28"/>
  <c r="L826" i="28"/>
  <c r="M825" i="28"/>
  <c r="L825" i="28"/>
  <c r="M824" i="28"/>
  <c r="L824" i="28"/>
  <c r="M823" i="28"/>
  <c r="L823" i="28"/>
  <c r="M822" i="28"/>
  <c r="L822" i="28"/>
  <c r="M821" i="28"/>
  <c r="L821" i="28"/>
  <c r="M820" i="28"/>
  <c r="L820" i="28"/>
  <c r="M819" i="28"/>
  <c r="L819" i="28"/>
  <c r="M818" i="28"/>
  <c r="L818" i="28"/>
  <c r="M817" i="28"/>
  <c r="L817" i="28"/>
  <c r="M816" i="28"/>
  <c r="L816" i="28"/>
  <c r="M815" i="28"/>
  <c r="L815" i="28"/>
  <c r="M814" i="28"/>
  <c r="L814" i="28"/>
  <c r="M813" i="28"/>
  <c r="L813" i="28"/>
  <c r="M812" i="28"/>
  <c r="L812" i="28"/>
  <c r="M811" i="28"/>
  <c r="L811" i="28"/>
  <c r="M810" i="28"/>
  <c r="L810" i="28"/>
  <c r="M809" i="28"/>
  <c r="L809" i="28"/>
  <c r="M808" i="28"/>
  <c r="L808" i="28"/>
  <c r="M807" i="28"/>
  <c r="L807" i="28"/>
  <c r="M806" i="28"/>
  <c r="L806" i="28"/>
  <c r="M805" i="28"/>
  <c r="L805" i="28"/>
  <c r="M804" i="28"/>
  <c r="L804" i="28"/>
  <c r="M803" i="28"/>
  <c r="L803" i="28"/>
  <c r="M802" i="28"/>
  <c r="L802" i="28"/>
  <c r="M801" i="28"/>
  <c r="L801" i="28"/>
  <c r="M800" i="28"/>
  <c r="L800" i="28"/>
  <c r="M799" i="28"/>
  <c r="L799" i="28"/>
  <c r="M798" i="28"/>
  <c r="L798" i="28"/>
  <c r="M797" i="28"/>
  <c r="L797" i="28"/>
  <c r="M796" i="28"/>
  <c r="L796" i="28"/>
  <c r="M795" i="28"/>
  <c r="L795" i="28"/>
  <c r="M794" i="28"/>
  <c r="L794" i="28"/>
  <c r="M793" i="28"/>
  <c r="L793" i="28"/>
  <c r="M792" i="28"/>
  <c r="L792" i="28"/>
  <c r="M791" i="28"/>
  <c r="L791" i="28"/>
  <c r="M790" i="28"/>
  <c r="L790" i="28"/>
  <c r="M789" i="28"/>
  <c r="L789" i="28"/>
  <c r="M788" i="28"/>
  <c r="L788" i="28"/>
  <c r="M787" i="28"/>
  <c r="L787" i="28"/>
  <c r="M786" i="28"/>
  <c r="L786" i="28"/>
  <c r="M785" i="28"/>
  <c r="L785" i="28"/>
  <c r="M784" i="28"/>
  <c r="L784" i="28"/>
  <c r="M783" i="28"/>
  <c r="L783" i="28"/>
  <c r="M782" i="28"/>
  <c r="L782" i="28"/>
  <c r="M781" i="28"/>
  <c r="L781" i="28"/>
  <c r="M780" i="28"/>
  <c r="L780" i="28"/>
  <c r="M779" i="28"/>
  <c r="L779" i="28"/>
  <c r="M778" i="28"/>
  <c r="L778" i="28"/>
  <c r="M777" i="28"/>
  <c r="L777" i="28"/>
  <c r="M776" i="28"/>
  <c r="L776" i="28"/>
  <c r="M775" i="28"/>
  <c r="L775" i="28"/>
  <c r="M774" i="28"/>
  <c r="L774" i="28"/>
  <c r="M773" i="28"/>
  <c r="L773" i="28"/>
  <c r="M772" i="28"/>
  <c r="L772" i="28"/>
  <c r="M771" i="28"/>
  <c r="L771" i="28"/>
  <c r="M770" i="28"/>
  <c r="L770" i="28"/>
  <c r="M769" i="28"/>
  <c r="L769" i="28"/>
  <c r="M768" i="28"/>
  <c r="L768" i="28"/>
  <c r="M767" i="28"/>
  <c r="L767" i="28"/>
  <c r="M766" i="28"/>
  <c r="L766" i="28"/>
  <c r="M765" i="28"/>
  <c r="L765" i="28"/>
  <c r="M764" i="28"/>
  <c r="L764" i="28"/>
  <c r="M763" i="28"/>
  <c r="L763" i="28"/>
  <c r="M762" i="28"/>
  <c r="L762" i="28"/>
  <c r="M761" i="28"/>
  <c r="L761" i="28"/>
  <c r="M760" i="28"/>
  <c r="L760" i="28"/>
  <c r="M759" i="28"/>
  <c r="L759" i="28"/>
  <c r="M758" i="28"/>
  <c r="L758" i="28"/>
  <c r="M757" i="28"/>
  <c r="L757" i="28"/>
  <c r="M756" i="28"/>
  <c r="L756" i="28"/>
  <c r="M755" i="28"/>
  <c r="L755" i="28"/>
  <c r="M754" i="28"/>
  <c r="L754" i="28"/>
  <c r="M753" i="28"/>
  <c r="L753" i="28"/>
  <c r="M752" i="28"/>
  <c r="L752" i="28"/>
  <c r="M751" i="28"/>
  <c r="L751" i="28"/>
  <c r="M750" i="28"/>
  <c r="L750" i="28"/>
  <c r="M749" i="28"/>
  <c r="L749" i="28"/>
  <c r="M748" i="28"/>
  <c r="L748" i="28"/>
  <c r="M747" i="28"/>
  <c r="L747" i="28"/>
  <c r="M746" i="28"/>
  <c r="L746" i="28"/>
  <c r="M745" i="28"/>
  <c r="L745" i="28"/>
  <c r="M744" i="28"/>
  <c r="L744" i="28"/>
  <c r="M743" i="28"/>
  <c r="L743" i="28"/>
  <c r="M742" i="28"/>
  <c r="L742" i="28"/>
  <c r="M741" i="28"/>
  <c r="L741" i="28"/>
  <c r="M740" i="28"/>
  <c r="L740" i="28"/>
  <c r="M739" i="28"/>
  <c r="L739" i="28"/>
  <c r="M738" i="28"/>
  <c r="L738" i="28"/>
  <c r="M737" i="28"/>
  <c r="L737" i="28"/>
  <c r="M736" i="28"/>
  <c r="L736" i="28"/>
  <c r="M735" i="28"/>
  <c r="L735" i="28"/>
  <c r="M734" i="28"/>
  <c r="L734" i="28"/>
  <c r="M733" i="28"/>
  <c r="L733" i="28"/>
  <c r="M732" i="28"/>
  <c r="L732" i="28"/>
  <c r="M731" i="28"/>
  <c r="L731" i="28"/>
  <c r="M730" i="28"/>
  <c r="L730" i="28"/>
  <c r="M729" i="28"/>
  <c r="L729" i="28"/>
  <c r="M728" i="28"/>
  <c r="L728" i="28"/>
  <c r="M727" i="28"/>
  <c r="L727" i="28"/>
  <c r="M726" i="28"/>
  <c r="L726" i="28"/>
  <c r="M725" i="28"/>
  <c r="L725" i="28"/>
  <c r="M724" i="28"/>
  <c r="L724" i="28"/>
  <c r="M723" i="28"/>
  <c r="L723" i="28"/>
  <c r="M722" i="28"/>
  <c r="L722" i="28"/>
  <c r="M721" i="28"/>
  <c r="L721" i="28"/>
  <c r="M720" i="28"/>
  <c r="L720" i="28"/>
  <c r="M719" i="28"/>
  <c r="L719" i="28"/>
  <c r="M718" i="28"/>
  <c r="L718" i="28"/>
  <c r="M717" i="28"/>
  <c r="L717" i="28"/>
  <c r="M716" i="28"/>
  <c r="L716" i="28"/>
  <c r="M715" i="28"/>
  <c r="L715" i="28"/>
  <c r="M714" i="28"/>
  <c r="L714" i="28"/>
  <c r="M713" i="28"/>
  <c r="L713" i="28"/>
  <c r="M712" i="28"/>
  <c r="L712" i="28"/>
  <c r="M711" i="28"/>
  <c r="L711" i="28"/>
  <c r="M710" i="28"/>
  <c r="L710" i="28"/>
  <c r="M709" i="28"/>
  <c r="L709" i="28"/>
  <c r="M708" i="28"/>
  <c r="L708" i="28"/>
  <c r="M707" i="28"/>
  <c r="L707" i="28"/>
  <c r="M706" i="28"/>
  <c r="L706" i="28"/>
  <c r="M705" i="28"/>
  <c r="L705" i="28"/>
  <c r="M704" i="28"/>
  <c r="L704" i="28"/>
  <c r="M703" i="28"/>
  <c r="L703" i="28"/>
  <c r="M702" i="28"/>
  <c r="L702" i="28"/>
  <c r="M701" i="28"/>
  <c r="L701" i="28"/>
  <c r="M700" i="28"/>
  <c r="L700" i="28"/>
  <c r="M699" i="28"/>
  <c r="L699" i="28"/>
  <c r="M698" i="28"/>
  <c r="L698" i="28"/>
  <c r="M697" i="28"/>
  <c r="L697" i="28"/>
  <c r="M696" i="28"/>
  <c r="L696" i="28"/>
  <c r="M695" i="28"/>
  <c r="L695" i="28"/>
  <c r="M694" i="28"/>
  <c r="L694" i="28"/>
  <c r="M693" i="28"/>
  <c r="L693" i="28"/>
  <c r="M692" i="28"/>
  <c r="L692" i="28"/>
  <c r="M691" i="28"/>
  <c r="L691" i="28"/>
  <c r="M690" i="28"/>
  <c r="L690" i="28"/>
  <c r="M689" i="28"/>
  <c r="L689" i="28"/>
  <c r="M688" i="28"/>
  <c r="L688" i="28"/>
  <c r="M687" i="28"/>
  <c r="L687" i="28"/>
  <c r="M686" i="28"/>
  <c r="L686" i="28"/>
  <c r="M685" i="28"/>
  <c r="L685" i="28"/>
  <c r="M684" i="28"/>
  <c r="L684" i="28"/>
  <c r="M683" i="28"/>
  <c r="L683" i="28"/>
  <c r="M682" i="28"/>
  <c r="L682" i="28"/>
  <c r="M681" i="28"/>
  <c r="L681" i="28"/>
  <c r="M680" i="28"/>
  <c r="L680" i="28"/>
  <c r="M679" i="28"/>
  <c r="L679" i="28"/>
  <c r="M678" i="28"/>
  <c r="L678" i="28"/>
  <c r="M677" i="28"/>
  <c r="L677" i="28"/>
  <c r="M676" i="28"/>
  <c r="L676" i="28"/>
  <c r="M675" i="28"/>
  <c r="L675" i="28"/>
  <c r="M674" i="28"/>
  <c r="L674" i="28"/>
  <c r="M673" i="28"/>
  <c r="L673" i="28"/>
  <c r="M672" i="28"/>
  <c r="L672" i="28"/>
  <c r="M671" i="28"/>
  <c r="L671" i="28"/>
  <c r="M670" i="28"/>
  <c r="L670" i="28"/>
  <c r="M669" i="28"/>
  <c r="L669" i="28"/>
  <c r="M668" i="28"/>
  <c r="L668" i="28"/>
  <c r="M667" i="28"/>
  <c r="L667" i="28"/>
  <c r="M666" i="28"/>
  <c r="L666" i="28"/>
  <c r="M665" i="28"/>
  <c r="L665" i="28"/>
  <c r="M664" i="28"/>
  <c r="L664" i="28"/>
  <c r="M663" i="28"/>
  <c r="L663" i="28"/>
  <c r="M662" i="28"/>
  <c r="L662" i="28"/>
  <c r="M661" i="28"/>
  <c r="L661" i="28"/>
  <c r="M660" i="28"/>
  <c r="L660" i="28"/>
  <c r="M659" i="28"/>
  <c r="L659" i="28"/>
  <c r="M658" i="28"/>
  <c r="L658" i="28"/>
  <c r="M657" i="28"/>
  <c r="L657" i="28"/>
  <c r="M656" i="28"/>
  <c r="L656" i="28"/>
  <c r="M655" i="28"/>
  <c r="L655" i="28"/>
  <c r="M654" i="28"/>
  <c r="L654" i="28"/>
  <c r="M653" i="28"/>
  <c r="L653" i="28"/>
  <c r="M652" i="28"/>
  <c r="L652" i="28"/>
  <c r="M651" i="28"/>
  <c r="L651" i="28"/>
  <c r="M650" i="28"/>
  <c r="L650" i="28"/>
  <c r="M649" i="28"/>
  <c r="L649" i="28"/>
  <c r="M648" i="28"/>
  <c r="L648" i="28"/>
  <c r="M647" i="28"/>
  <c r="L647" i="28"/>
  <c r="M646" i="28"/>
  <c r="L646" i="28"/>
  <c r="M645" i="28"/>
  <c r="L645" i="28"/>
  <c r="M644" i="28"/>
  <c r="L644" i="28"/>
  <c r="M643" i="28"/>
  <c r="L643" i="28"/>
  <c r="M642" i="28"/>
  <c r="L642" i="28"/>
  <c r="M641" i="28"/>
  <c r="L641" i="28"/>
  <c r="M640" i="28"/>
  <c r="L640" i="28"/>
  <c r="M639" i="28"/>
  <c r="L639" i="28"/>
  <c r="M638" i="28"/>
  <c r="L638" i="28"/>
  <c r="M637" i="28"/>
  <c r="L637" i="28"/>
  <c r="M636" i="28"/>
  <c r="L636" i="28"/>
  <c r="M635" i="28"/>
  <c r="L635" i="28"/>
  <c r="M634" i="28"/>
  <c r="L634" i="28"/>
  <c r="M633" i="28"/>
  <c r="L633" i="28"/>
  <c r="M632" i="28"/>
  <c r="L632" i="28"/>
  <c r="M631" i="28"/>
  <c r="L631" i="28"/>
  <c r="M630" i="28"/>
  <c r="L630" i="28"/>
  <c r="M629" i="28"/>
  <c r="L629" i="28"/>
  <c r="M628" i="28"/>
  <c r="L628" i="28"/>
  <c r="M627" i="28"/>
  <c r="L627" i="28"/>
  <c r="M626" i="28"/>
  <c r="L626" i="28"/>
  <c r="M625" i="28"/>
  <c r="L625" i="28"/>
  <c r="M624" i="28"/>
  <c r="L624" i="28"/>
  <c r="M623" i="28"/>
  <c r="L623" i="28"/>
  <c r="M622" i="28"/>
  <c r="L622" i="28"/>
  <c r="M621" i="28"/>
  <c r="L621" i="28"/>
  <c r="M620" i="28"/>
  <c r="L620" i="28"/>
  <c r="M619" i="28"/>
  <c r="L619" i="28"/>
  <c r="M618" i="28"/>
  <c r="L618" i="28"/>
  <c r="M617" i="28"/>
  <c r="L617" i="28"/>
  <c r="M616" i="28"/>
  <c r="L616" i="28"/>
  <c r="M615" i="28"/>
  <c r="L615" i="28"/>
  <c r="M614" i="28"/>
  <c r="L614" i="28"/>
  <c r="M613" i="28"/>
  <c r="L613" i="28"/>
  <c r="M612" i="28"/>
  <c r="L612" i="28"/>
  <c r="M611" i="28"/>
  <c r="L611" i="28"/>
  <c r="M610" i="28"/>
  <c r="L610" i="28"/>
  <c r="M609" i="28"/>
  <c r="L609" i="28"/>
  <c r="M608" i="28"/>
  <c r="L608" i="28"/>
  <c r="M607" i="28"/>
  <c r="L607" i="28"/>
  <c r="M606" i="28"/>
  <c r="L606" i="28"/>
  <c r="M605" i="28"/>
  <c r="L605" i="28"/>
  <c r="M604" i="28"/>
  <c r="L604" i="28"/>
  <c r="M603" i="28"/>
  <c r="L603" i="28"/>
  <c r="M602" i="28"/>
  <c r="L602" i="28"/>
  <c r="M601" i="28"/>
  <c r="L601" i="28"/>
  <c r="M600" i="28"/>
  <c r="L600" i="28"/>
  <c r="M599" i="28"/>
  <c r="L599" i="28"/>
  <c r="M598" i="28"/>
  <c r="L598" i="28"/>
  <c r="M597" i="28"/>
  <c r="L597" i="28"/>
  <c r="M596" i="28"/>
  <c r="L596" i="28"/>
  <c r="M595" i="28"/>
  <c r="L595" i="28"/>
  <c r="M594" i="28"/>
  <c r="L594" i="28"/>
  <c r="M593" i="28"/>
  <c r="L593" i="28"/>
  <c r="M592" i="28"/>
  <c r="L592" i="28"/>
  <c r="M591" i="28"/>
  <c r="L591" i="28"/>
  <c r="M590" i="28"/>
  <c r="L590" i="28"/>
  <c r="M589" i="28"/>
  <c r="L589" i="28"/>
  <c r="M588" i="28"/>
  <c r="L588" i="28"/>
  <c r="M587" i="28"/>
  <c r="L587" i="28"/>
  <c r="M586" i="28"/>
  <c r="L586" i="28"/>
  <c r="M585" i="28"/>
  <c r="L585" i="28"/>
  <c r="M584" i="28"/>
  <c r="L584" i="28"/>
  <c r="M583" i="28"/>
  <c r="L583" i="28"/>
  <c r="M582" i="28"/>
  <c r="L582" i="28"/>
  <c r="M581" i="28"/>
  <c r="L581" i="28"/>
  <c r="M580" i="28"/>
  <c r="L580" i="28"/>
  <c r="M579" i="28"/>
  <c r="L579" i="28"/>
  <c r="M578" i="28"/>
  <c r="L578" i="28"/>
  <c r="M577" i="28"/>
  <c r="L577" i="28"/>
  <c r="M576" i="28"/>
  <c r="L576" i="28"/>
  <c r="M575" i="28"/>
  <c r="L575" i="28"/>
  <c r="M574" i="28"/>
  <c r="L574" i="28"/>
  <c r="M573" i="28"/>
  <c r="L573" i="28"/>
  <c r="M572" i="28"/>
  <c r="L572" i="28"/>
  <c r="M571" i="28"/>
  <c r="L571" i="28"/>
  <c r="M570" i="28"/>
  <c r="L570" i="28"/>
  <c r="M569" i="28"/>
  <c r="L569" i="28"/>
  <c r="M568" i="28"/>
  <c r="L568" i="28"/>
  <c r="M567" i="28"/>
  <c r="L567" i="28"/>
  <c r="M566" i="28"/>
  <c r="L566" i="28"/>
  <c r="M565" i="28"/>
  <c r="L565" i="28"/>
  <c r="M564" i="28"/>
  <c r="L564" i="28"/>
  <c r="M563" i="28"/>
  <c r="L563" i="28"/>
  <c r="M562" i="28"/>
  <c r="L562" i="28"/>
  <c r="M561" i="28"/>
  <c r="L561" i="28"/>
  <c r="M560" i="28"/>
  <c r="L560" i="28"/>
  <c r="M559" i="28"/>
  <c r="L559" i="28"/>
  <c r="M558" i="28"/>
  <c r="L558" i="28"/>
  <c r="M557" i="28"/>
  <c r="L557" i="28"/>
  <c r="M556" i="28"/>
  <c r="L556" i="28"/>
  <c r="M555" i="28"/>
  <c r="L555" i="28"/>
  <c r="M554" i="28"/>
  <c r="L554" i="28"/>
  <c r="M553" i="28"/>
  <c r="L553" i="28"/>
  <c r="M552" i="28"/>
  <c r="L552" i="28"/>
  <c r="M551" i="28"/>
  <c r="L551" i="28"/>
  <c r="M550" i="28"/>
  <c r="L550" i="28"/>
  <c r="M549" i="28"/>
  <c r="L549" i="28"/>
  <c r="M548" i="28"/>
  <c r="L548" i="28"/>
  <c r="M547" i="28"/>
  <c r="L547" i="28"/>
  <c r="M546" i="28"/>
  <c r="L546" i="28"/>
  <c r="M545" i="28"/>
  <c r="L545" i="28"/>
  <c r="M544" i="28"/>
  <c r="L544" i="28"/>
  <c r="M543" i="28"/>
  <c r="L543" i="28"/>
  <c r="M542" i="28"/>
  <c r="L542" i="28"/>
  <c r="M541" i="28"/>
  <c r="L541" i="28"/>
  <c r="M540" i="28"/>
  <c r="L540" i="28"/>
  <c r="M539" i="28"/>
  <c r="L539" i="28"/>
  <c r="M538" i="28"/>
  <c r="L538" i="28"/>
  <c r="M537" i="28"/>
  <c r="L537" i="28"/>
  <c r="M536" i="28"/>
  <c r="L536" i="28"/>
  <c r="M535" i="28"/>
  <c r="L535" i="28"/>
  <c r="M534" i="28"/>
  <c r="L534" i="28"/>
  <c r="M533" i="28"/>
  <c r="L533" i="28"/>
  <c r="M532" i="28"/>
  <c r="L532" i="28"/>
  <c r="M531" i="28"/>
  <c r="L531" i="28"/>
  <c r="M530" i="28"/>
  <c r="L530" i="28"/>
  <c r="M529" i="28"/>
  <c r="L529" i="28"/>
  <c r="M528" i="28"/>
  <c r="L528" i="28"/>
  <c r="M527" i="28"/>
  <c r="L527" i="28"/>
  <c r="M526" i="28"/>
  <c r="L526" i="28"/>
  <c r="M525" i="28"/>
  <c r="L525" i="28"/>
  <c r="M524" i="28"/>
  <c r="L524" i="28"/>
  <c r="M523" i="28"/>
  <c r="L523" i="28"/>
  <c r="M522" i="28"/>
  <c r="L522" i="28"/>
  <c r="M521" i="28"/>
  <c r="L521" i="28"/>
  <c r="M520" i="28"/>
  <c r="L520" i="28"/>
  <c r="M519" i="28"/>
  <c r="L519" i="28"/>
  <c r="M518" i="28"/>
  <c r="L518" i="28"/>
  <c r="M517" i="28"/>
  <c r="L517" i="28"/>
  <c r="M516" i="28"/>
  <c r="L516" i="28"/>
  <c r="M515" i="28"/>
  <c r="L515" i="28"/>
  <c r="M514" i="28"/>
  <c r="L514" i="28"/>
  <c r="M513" i="28"/>
  <c r="L513" i="28"/>
  <c r="M512" i="28"/>
  <c r="L512" i="28"/>
  <c r="M511" i="28"/>
  <c r="L511" i="28"/>
  <c r="M510" i="28"/>
  <c r="L510" i="28"/>
  <c r="M509" i="28"/>
  <c r="L509" i="28"/>
  <c r="M508" i="28"/>
  <c r="L508" i="28"/>
  <c r="M507" i="28"/>
  <c r="L507" i="28"/>
  <c r="M506" i="28"/>
  <c r="L506" i="28"/>
  <c r="M505" i="28"/>
  <c r="L505" i="28"/>
  <c r="M504" i="28"/>
  <c r="L504" i="28"/>
  <c r="M503" i="28"/>
  <c r="L503" i="28"/>
  <c r="M502" i="28"/>
  <c r="L502" i="28"/>
  <c r="M501" i="28"/>
  <c r="L501" i="28"/>
  <c r="M500" i="28"/>
  <c r="L500" i="28"/>
  <c r="M499" i="28"/>
  <c r="L499" i="28"/>
  <c r="M498" i="28"/>
  <c r="L498" i="28"/>
  <c r="M497" i="28"/>
  <c r="L497" i="28"/>
  <c r="M496" i="28"/>
  <c r="L496" i="28"/>
  <c r="M495" i="28"/>
  <c r="L495" i="28"/>
  <c r="M494" i="28"/>
  <c r="L494" i="28"/>
  <c r="M493" i="28"/>
  <c r="L493" i="28"/>
  <c r="M492" i="28"/>
  <c r="L492" i="28"/>
  <c r="M491" i="28"/>
  <c r="L491" i="28"/>
  <c r="M490" i="28"/>
  <c r="L490" i="28"/>
  <c r="M489" i="28"/>
  <c r="L489" i="28"/>
  <c r="M488" i="28"/>
  <c r="L488" i="28"/>
  <c r="M487" i="28"/>
  <c r="L487" i="28"/>
  <c r="M486" i="28"/>
  <c r="L486" i="28"/>
  <c r="M485" i="28"/>
  <c r="L485" i="28"/>
  <c r="M484" i="28"/>
  <c r="L484" i="28"/>
  <c r="M483" i="28"/>
  <c r="L483" i="28"/>
  <c r="M482" i="28"/>
  <c r="L482" i="28"/>
  <c r="M481" i="28"/>
  <c r="L481" i="28"/>
  <c r="M480" i="28"/>
  <c r="L480" i="28"/>
  <c r="M479" i="28"/>
  <c r="L479" i="28"/>
  <c r="M478" i="28"/>
  <c r="L478" i="28"/>
  <c r="M477" i="28"/>
  <c r="L477" i="28"/>
  <c r="M476" i="28"/>
  <c r="L476" i="28"/>
  <c r="M475" i="28"/>
  <c r="L475" i="28"/>
  <c r="M474" i="28"/>
  <c r="L474" i="28"/>
  <c r="M473" i="28"/>
  <c r="L473" i="28"/>
  <c r="M472" i="28"/>
  <c r="L472" i="28"/>
  <c r="M471" i="28"/>
  <c r="L471" i="28"/>
  <c r="M470" i="28"/>
  <c r="L470" i="28"/>
  <c r="M469" i="28"/>
  <c r="L469" i="28"/>
  <c r="M468" i="28"/>
  <c r="L468" i="28"/>
  <c r="M467" i="28"/>
  <c r="L467" i="28"/>
  <c r="M466" i="28"/>
  <c r="L466" i="28"/>
  <c r="M465" i="28"/>
  <c r="L465" i="28"/>
  <c r="M464" i="28"/>
  <c r="L464" i="28"/>
  <c r="M463" i="28"/>
  <c r="L463" i="28"/>
  <c r="M462" i="28"/>
  <c r="L462" i="28"/>
  <c r="M461" i="28"/>
  <c r="L461" i="28"/>
  <c r="M460" i="28"/>
  <c r="L460" i="28"/>
  <c r="M459" i="28"/>
  <c r="L459" i="28"/>
  <c r="M458" i="28"/>
  <c r="L458" i="28"/>
  <c r="M457" i="28"/>
  <c r="L457" i="28"/>
  <c r="M456" i="28"/>
  <c r="L456" i="28"/>
  <c r="M455" i="28"/>
  <c r="L455" i="28"/>
  <c r="M454" i="28"/>
  <c r="L454" i="28"/>
  <c r="M453" i="28"/>
  <c r="L453" i="28"/>
  <c r="M452" i="28"/>
  <c r="L452" i="28"/>
  <c r="M451" i="28"/>
  <c r="L451" i="28"/>
  <c r="M450" i="28"/>
  <c r="L450" i="28"/>
  <c r="M449" i="28"/>
  <c r="L449" i="28"/>
  <c r="M448" i="28"/>
  <c r="L448" i="28"/>
  <c r="M447" i="28"/>
  <c r="L447" i="28"/>
  <c r="M446" i="28"/>
  <c r="L446" i="28"/>
  <c r="M445" i="28"/>
  <c r="L445" i="28"/>
  <c r="M444" i="28"/>
  <c r="L444" i="28"/>
  <c r="M443" i="28"/>
  <c r="L443" i="28"/>
  <c r="M442" i="28"/>
  <c r="L442" i="28"/>
  <c r="M441" i="28"/>
  <c r="L441" i="28"/>
  <c r="M440" i="28"/>
  <c r="L440" i="28"/>
  <c r="M439" i="28"/>
  <c r="L439" i="28"/>
  <c r="M438" i="28"/>
  <c r="L438" i="28"/>
  <c r="M437" i="28"/>
  <c r="L437" i="28"/>
  <c r="M436" i="28"/>
  <c r="L436" i="28"/>
  <c r="M435" i="28"/>
  <c r="L435" i="28"/>
  <c r="M434" i="28"/>
  <c r="L434" i="28"/>
  <c r="M433" i="28"/>
  <c r="L433" i="28"/>
  <c r="M432" i="28"/>
  <c r="L432" i="28"/>
  <c r="M431" i="28"/>
  <c r="L431" i="28"/>
  <c r="M430" i="28"/>
  <c r="L430" i="28"/>
  <c r="M429" i="28"/>
  <c r="L429" i="28"/>
  <c r="M428" i="28"/>
  <c r="L428" i="28"/>
  <c r="M427" i="28"/>
  <c r="L427" i="28"/>
  <c r="M426" i="28"/>
  <c r="L426" i="28"/>
  <c r="M425" i="28"/>
  <c r="L425" i="28"/>
  <c r="M424" i="28"/>
  <c r="L424" i="28"/>
  <c r="M423" i="28"/>
  <c r="L423" i="28"/>
  <c r="M422" i="28"/>
  <c r="L422" i="28"/>
  <c r="M421" i="28"/>
  <c r="L421" i="28"/>
  <c r="M420" i="28"/>
  <c r="L420" i="28"/>
  <c r="M419" i="28"/>
  <c r="L419" i="28"/>
  <c r="M418" i="28"/>
  <c r="L418" i="28"/>
  <c r="M417" i="28"/>
  <c r="L417" i="28"/>
  <c r="M416" i="28"/>
  <c r="L416" i="28"/>
  <c r="M415" i="28"/>
  <c r="L415" i="28"/>
  <c r="M414" i="28"/>
  <c r="L414" i="28"/>
  <c r="M413" i="28"/>
  <c r="L413" i="28"/>
  <c r="M412" i="28"/>
  <c r="L412" i="28"/>
  <c r="M411" i="28"/>
  <c r="L411" i="28"/>
  <c r="M410" i="28"/>
  <c r="L410" i="28"/>
  <c r="M409" i="28"/>
  <c r="L409" i="28"/>
  <c r="M408" i="28"/>
  <c r="L408" i="28"/>
  <c r="M407" i="28"/>
  <c r="L407" i="28"/>
  <c r="M406" i="28"/>
  <c r="L406" i="28"/>
  <c r="M405" i="28"/>
  <c r="L405" i="28"/>
  <c r="M404" i="28"/>
  <c r="L404" i="28"/>
  <c r="M403" i="28"/>
  <c r="L403" i="28"/>
  <c r="M402" i="28"/>
  <c r="L402" i="28"/>
  <c r="M401" i="28"/>
  <c r="L401" i="28"/>
  <c r="M400" i="28"/>
  <c r="L400" i="28"/>
  <c r="M399" i="28"/>
  <c r="L399" i="28"/>
  <c r="M398" i="28"/>
  <c r="L398" i="28"/>
  <c r="M397" i="28"/>
  <c r="L397" i="28"/>
  <c r="M396" i="28"/>
  <c r="L396" i="28"/>
  <c r="M395" i="28"/>
  <c r="L395" i="28"/>
  <c r="M394" i="28"/>
  <c r="L394" i="28"/>
  <c r="M393" i="28"/>
  <c r="L393" i="28"/>
  <c r="M392" i="28"/>
  <c r="L392" i="28"/>
  <c r="M391" i="28"/>
  <c r="L391" i="28"/>
  <c r="M390" i="28"/>
  <c r="L390" i="28"/>
  <c r="M389" i="28"/>
  <c r="L389" i="28"/>
  <c r="M388" i="28"/>
  <c r="L388" i="28"/>
  <c r="M387" i="28"/>
  <c r="L387" i="28"/>
  <c r="M386" i="28"/>
  <c r="L386" i="28"/>
  <c r="M385" i="28"/>
  <c r="L385" i="28"/>
  <c r="M384" i="28"/>
  <c r="L384" i="28"/>
  <c r="M383" i="28"/>
  <c r="L383" i="28"/>
  <c r="M382" i="28"/>
  <c r="L382" i="28"/>
  <c r="M381" i="28"/>
  <c r="L381" i="28"/>
  <c r="M380" i="28"/>
  <c r="L380" i="28"/>
  <c r="M379" i="28"/>
  <c r="L379" i="28"/>
  <c r="M378" i="28"/>
  <c r="L378" i="28"/>
  <c r="M377" i="28"/>
  <c r="L377" i="28"/>
  <c r="M376" i="28"/>
  <c r="L376" i="28"/>
  <c r="M375" i="28"/>
  <c r="L375" i="28"/>
  <c r="M374" i="28"/>
  <c r="L374" i="28"/>
  <c r="M373" i="28"/>
  <c r="L373" i="28"/>
  <c r="M372" i="28"/>
  <c r="L372" i="28"/>
  <c r="M371" i="28"/>
  <c r="L371" i="28"/>
  <c r="M370" i="28"/>
  <c r="L370" i="28"/>
  <c r="M369" i="28"/>
  <c r="L369" i="28"/>
  <c r="M368" i="28"/>
  <c r="L368" i="28"/>
  <c r="M367" i="28"/>
  <c r="L367" i="28"/>
  <c r="M366" i="28"/>
  <c r="L366" i="28"/>
  <c r="M365" i="28"/>
  <c r="L365" i="28"/>
  <c r="M364" i="28"/>
  <c r="L364" i="28"/>
  <c r="M363" i="28"/>
  <c r="L363" i="28"/>
  <c r="M362" i="28"/>
  <c r="L362" i="28"/>
  <c r="M361" i="28"/>
  <c r="L361" i="28"/>
  <c r="M360" i="28"/>
  <c r="L360" i="28"/>
  <c r="M359" i="28"/>
  <c r="L359" i="28"/>
  <c r="M358" i="28"/>
  <c r="L358" i="28"/>
  <c r="M357" i="28"/>
  <c r="L357" i="28"/>
  <c r="M356" i="28"/>
  <c r="L356" i="28"/>
  <c r="M355" i="28"/>
  <c r="L355" i="28"/>
  <c r="M354" i="28"/>
  <c r="L354" i="28"/>
  <c r="M353" i="28"/>
  <c r="L353" i="28"/>
  <c r="M352" i="28"/>
  <c r="L352" i="28"/>
  <c r="M351" i="28"/>
  <c r="L351" i="28"/>
  <c r="M350" i="28"/>
  <c r="L350" i="28"/>
  <c r="M349" i="28"/>
  <c r="L349" i="28"/>
  <c r="M348" i="28"/>
  <c r="L348" i="28"/>
  <c r="M347" i="28"/>
  <c r="L347" i="28"/>
  <c r="M346" i="28"/>
  <c r="L346" i="28"/>
  <c r="M345" i="28"/>
  <c r="L345" i="28"/>
  <c r="M344" i="28"/>
  <c r="L344" i="28"/>
  <c r="M343" i="28"/>
  <c r="L343" i="28"/>
  <c r="M342" i="28"/>
  <c r="L342" i="28"/>
  <c r="M341" i="28"/>
  <c r="L341" i="28"/>
  <c r="M340" i="28"/>
  <c r="L340" i="28"/>
  <c r="M339" i="28"/>
  <c r="L339" i="28"/>
  <c r="M338" i="28"/>
  <c r="L338" i="28"/>
  <c r="M337" i="28"/>
  <c r="L337" i="28"/>
  <c r="M336" i="28"/>
  <c r="L336" i="28"/>
  <c r="M335" i="28"/>
  <c r="L335" i="28"/>
  <c r="M334" i="28"/>
  <c r="L334" i="28"/>
  <c r="M333" i="28"/>
  <c r="L333" i="28"/>
  <c r="M332" i="28"/>
  <c r="L332" i="28"/>
  <c r="M331" i="28"/>
  <c r="L331" i="28"/>
  <c r="M330" i="28"/>
  <c r="L330" i="28"/>
  <c r="M329" i="28"/>
  <c r="L329" i="28"/>
  <c r="M328" i="28"/>
  <c r="L328" i="28"/>
  <c r="M327" i="28"/>
  <c r="L327" i="28"/>
  <c r="M326" i="28"/>
  <c r="L326" i="28"/>
  <c r="M325" i="28"/>
  <c r="L325" i="28"/>
  <c r="M324" i="28"/>
  <c r="L324" i="28"/>
  <c r="M323" i="28"/>
  <c r="L323" i="28"/>
  <c r="M322" i="28"/>
  <c r="L322" i="28"/>
  <c r="M321" i="28"/>
  <c r="L321" i="28"/>
  <c r="M320" i="28"/>
  <c r="L320" i="28"/>
  <c r="M319" i="28"/>
  <c r="L319" i="28"/>
  <c r="M318" i="28"/>
  <c r="L318" i="28"/>
  <c r="M317" i="28"/>
  <c r="L317" i="28"/>
  <c r="M316" i="28"/>
  <c r="L316" i="28"/>
  <c r="M315" i="28"/>
  <c r="L315" i="28"/>
  <c r="M314" i="28"/>
  <c r="L314" i="28"/>
  <c r="M313" i="28"/>
  <c r="L313" i="28"/>
  <c r="M312" i="28"/>
  <c r="L312" i="28"/>
  <c r="M311" i="28"/>
  <c r="L311" i="28"/>
  <c r="M310" i="28"/>
  <c r="L310" i="28"/>
  <c r="M309" i="28"/>
  <c r="L309" i="28"/>
  <c r="M308" i="28"/>
  <c r="L308" i="28"/>
  <c r="M307" i="28"/>
  <c r="L307" i="28"/>
  <c r="M306" i="28"/>
  <c r="L306" i="28"/>
  <c r="M305" i="28"/>
  <c r="L305" i="28"/>
  <c r="M304" i="28"/>
  <c r="L304" i="28"/>
  <c r="M303" i="28"/>
  <c r="L303" i="28"/>
  <c r="M302" i="28"/>
  <c r="L302" i="28"/>
  <c r="M301" i="28"/>
  <c r="L301" i="28"/>
  <c r="M300" i="28"/>
  <c r="L300" i="28"/>
  <c r="M299" i="28"/>
  <c r="L299" i="28"/>
  <c r="M298" i="28"/>
  <c r="L298" i="28"/>
  <c r="M297" i="28"/>
  <c r="L297" i="28"/>
  <c r="M296" i="28"/>
  <c r="L296" i="28"/>
  <c r="M295" i="28"/>
  <c r="L295" i="28"/>
  <c r="M294" i="28"/>
  <c r="L294" i="28"/>
  <c r="M293" i="28"/>
  <c r="L293" i="28"/>
  <c r="M292" i="28"/>
  <c r="L292" i="28"/>
  <c r="M291" i="28"/>
  <c r="L291" i="28"/>
  <c r="M290" i="28"/>
  <c r="L290" i="28"/>
  <c r="M289" i="28"/>
  <c r="L289" i="28"/>
  <c r="M288" i="28"/>
  <c r="L288" i="28"/>
  <c r="M287" i="28"/>
  <c r="L287" i="28"/>
  <c r="M286" i="28"/>
  <c r="L286" i="28"/>
  <c r="M285" i="28"/>
  <c r="L285" i="28"/>
  <c r="M284" i="28"/>
  <c r="L284" i="28"/>
  <c r="M283" i="28"/>
  <c r="L283" i="28"/>
  <c r="M282" i="28"/>
  <c r="L282" i="28"/>
  <c r="M281" i="28"/>
  <c r="L281" i="28"/>
  <c r="M280" i="28"/>
  <c r="L280" i="28"/>
  <c r="M279" i="28"/>
  <c r="L279" i="28"/>
  <c r="M278" i="28"/>
  <c r="L278" i="28"/>
  <c r="M277" i="28"/>
  <c r="L277" i="28"/>
  <c r="M276" i="28"/>
  <c r="L276" i="28"/>
  <c r="M275" i="28"/>
  <c r="L275" i="28"/>
  <c r="M274" i="28"/>
  <c r="L274" i="28"/>
  <c r="M273" i="28"/>
  <c r="L273" i="28"/>
  <c r="M272" i="28"/>
  <c r="L272" i="28"/>
  <c r="M271" i="28"/>
  <c r="L271" i="28"/>
  <c r="M270" i="28"/>
  <c r="L270" i="28"/>
  <c r="M269" i="28"/>
  <c r="L269" i="28"/>
  <c r="M268" i="28"/>
  <c r="L268" i="28"/>
  <c r="M267" i="28"/>
  <c r="L267" i="28"/>
  <c r="M266" i="28"/>
  <c r="L266" i="28"/>
  <c r="M265" i="28"/>
  <c r="L265" i="28"/>
  <c r="M264" i="28"/>
  <c r="L264" i="28"/>
  <c r="M263" i="28"/>
  <c r="L263" i="28"/>
  <c r="M262" i="28"/>
  <c r="L262" i="28"/>
  <c r="M261" i="28"/>
  <c r="L261" i="28"/>
  <c r="M260" i="28"/>
  <c r="L260" i="28"/>
  <c r="M259" i="28"/>
  <c r="L259" i="28"/>
  <c r="M258" i="28"/>
  <c r="L258" i="28"/>
  <c r="M257" i="28"/>
  <c r="L257" i="28"/>
  <c r="M256" i="28"/>
  <c r="L256" i="28"/>
  <c r="M255" i="28"/>
  <c r="L255" i="28"/>
  <c r="M254" i="28"/>
  <c r="L254" i="28"/>
  <c r="M253" i="28"/>
  <c r="L253" i="28"/>
  <c r="M252" i="28"/>
  <c r="L252" i="28"/>
  <c r="M251" i="28"/>
  <c r="L251" i="28"/>
  <c r="M250" i="28"/>
  <c r="L250" i="28"/>
  <c r="M249" i="28"/>
  <c r="L249" i="28"/>
  <c r="M248" i="28"/>
  <c r="L248" i="28"/>
  <c r="M247" i="28"/>
  <c r="L247" i="28"/>
  <c r="M246" i="28"/>
  <c r="L246" i="28"/>
  <c r="M245" i="28"/>
  <c r="L245" i="28"/>
  <c r="M244" i="28"/>
  <c r="L244" i="28"/>
  <c r="M243" i="28"/>
  <c r="L243" i="28"/>
  <c r="M242" i="28"/>
  <c r="L242" i="28"/>
  <c r="M241" i="28"/>
  <c r="L241" i="28"/>
  <c r="M240" i="28"/>
  <c r="L240" i="28"/>
  <c r="M239" i="28"/>
  <c r="L239" i="28"/>
  <c r="M238" i="28"/>
  <c r="L238" i="28"/>
  <c r="M237" i="28"/>
  <c r="L237" i="28"/>
  <c r="M236" i="28"/>
  <c r="L236" i="28"/>
  <c r="M235" i="28"/>
  <c r="L235" i="28"/>
  <c r="M234" i="28"/>
  <c r="L234" i="28"/>
  <c r="M233" i="28"/>
  <c r="L233" i="28"/>
  <c r="M232" i="28"/>
  <c r="L232" i="28"/>
  <c r="M231" i="28"/>
  <c r="L231" i="28"/>
  <c r="M230" i="28"/>
  <c r="L230" i="28"/>
  <c r="M229" i="28"/>
  <c r="L229" i="28"/>
  <c r="M228" i="28"/>
  <c r="L228" i="28"/>
  <c r="M227" i="28"/>
  <c r="L227" i="28"/>
  <c r="M226" i="28"/>
  <c r="L226" i="28"/>
  <c r="M225" i="28"/>
  <c r="L225" i="28"/>
  <c r="M224" i="28"/>
  <c r="L224" i="28"/>
  <c r="M223" i="28"/>
  <c r="L223" i="28"/>
  <c r="M222" i="28"/>
  <c r="L222" i="28"/>
  <c r="M221" i="28"/>
  <c r="L221" i="28"/>
  <c r="M220" i="28"/>
  <c r="L220" i="28"/>
  <c r="M219" i="28"/>
  <c r="L219" i="28"/>
  <c r="M218" i="28"/>
  <c r="L218" i="28"/>
  <c r="M217" i="28"/>
  <c r="L217" i="28"/>
  <c r="M216" i="28"/>
  <c r="L216" i="28"/>
  <c r="M215" i="28"/>
  <c r="L215" i="28"/>
  <c r="M214" i="28"/>
  <c r="L214" i="28"/>
  <c r="M213" i="28"/>
  <c r="L213" i="28"/>
  <c r="M212" i="28"/>
  <c r="L212" i="28"/>
  <c r="M211" i="28"/>
  <c r="L211" i="28"/>
  <c r="M210" i="28"/>
  <c r="L210" i="28"/>
  <c r="M209" i="28"/>
  <c r="L209" i="28"/>
  <c r="M208" i="28"/>
  <c r="L208" i="28"/>
  <c r="M207" i="28"/>
  <c r="L207" i="28"/>
  <c r="M206" i="28"/>
  <c r="L206" i="28"/>
  <c r="M205" i="28"/>
  <c r="L205" i="28"/>
  <c r="M204" i="28"/>
  <c r="L204" i="28"/>
  <c r="M203" i="28"/>
  <c r="L203" i="28"/>
  <c r="M202" i="28"/>
  <c r="L202" i="28"/>
  <c r="M201" i="28"/>
  <c r="L201" i="28"/>
  <c r="M200" i="28"/>
  <c r="L200" i="28"/>
  <c r="M199" i="28"/>
  <c r="L199" i="28"/>
  <c r="M198" i="28"/>
  <c r="L198" i="28"/>
  <c r="M197" i="28"/>
  <c r="L197" i="28"/>
  <c r="M196" i="28"/>
  <c r="L196" i="28"/>
  <c r="M195" i="28"/>
  <c r="L195" i="28"/>
  <c r="M194" i="28"/>
  <c r="L194" i="28"/>
  <c r="M193" i="28"/>
  <c r="L193" i="28"/>
  <c r="M192" i="28"/>
  <c r="L192" i="28"/>
  <c r="M191" i="28"/>
  <c r="L191" i="28"/>
  <c r="M190" i="28"/>
  <c r="L190" i="28"/>
  <c r="M189" i="28"/>
  <c r="L189" i="28"/>
  <c r="M188" i="28"/>
  <c r="L188" i="28"/>
  <c r="M187" i="28"/>
  <c r="L187" i="28"/>
  <c r="M186" i="28"/>
  <c r="L186" i="28"/>
  <c r="M185" i="28"/>
  <c r="L185" i="28"/>
  <c r="M184" i="28"/>
  <c r="L184" i="28"/>
  <c r="M183" i="28"/>
  <c r="L183" i="28"/>
  <c r="M182" i="28"/>
  <c r="L182" i="28"/>
  <c r="M181" i="28"/>
  <c r="L181" i="28"/>
  <c r="M180" i="28"/>
  <c r="L180" i="28"/>
  <c r="M179" i="28"/>
  <c r="L179" i="28"/>
  <c r="M178" i="28"/>
  <c r="L178" i="28"/>
  <c r="M177" i="28"/>
  <c r="L177" i="28"/>
  <c r="M176" i="28"/>
  <c r="L176" i="28"/>
  <c r="M175" i="28"/>
  <c r="L175" i="28"/>
  <c r="M174" i="28"/>
  <c r="L174" i="28"/>
  <c r="M173" i="28"/>
  <c r="L173" i="28"/>
  <c r="M172" i="28"/>
  <c r="L172" i="28"/>
  <c r="M171" i="28"/>
  <c r="L171" i="28"/>
  <c r="M170" i="28"/>
  <c r="L170" i="28"/>
  <c r="M169" i="28"/>
  <c r="L169" i="28"/>
  <c r="M168" i="28"/>
  <c r="L168" i="28"/>
  <c r="M167" i="28"/>
  <c r="L167" i="28"/>
  <c r="M166" i="28"/>
  <c r="L166" i="28"/>
  <c r="M165" i="28"/>
  <c r="L165" i="28"/>
  <c r="M164" i="28"/>
  <c r="L164" i="28"/>
  <c r="M163" i="28"/>
  <c r="L163" i="28"/>
  <c r="M162" i="28"/>
  <c r="L162" i="28"/>
  <c r="M161" i="28"/>
  <c r="L161" i="28"/>
  <c r="M160" i="28"/>
  <c r="L160" i="28"/>
  <c r="M159" i="28"/>
  <c r="L159" i="28"/>
  <c r="M158" i="28"/>
  <c r="L158" i="28"/>
  <c r="M157" i="28"/>
  <c r="L157" i="28"/>
  <c r="M156" i="28"/>
  <c r="L156" i="28"/>
  <c r="M155" i="28"/>
  <c r="L155" i="28"/>
  <c r="M154" i="28"/>
  <c r="L154" i="28"/>
  <c r="M153" i="28"/>
  <c r="L153" i="28"/>
  <c r="M152" i="28"/>
  <c r="L152" i="28"/>
  <c r="M151" i="28"/>
  <c r="L151" i="28"/>
  <c r="M150" i="28"/>
  <c r="L150" i="28"/>
  <c r="M149" i="28"/>
  <c r="L149" i="28"/>
  <c r="M148" i="28"/>
  <c r="L148" i="28"/>
  <c r="M147" i="28"/>
  <c r="L147" i="28"/>
  <c r="M146" i="28"/>
  <c r="L146" i="28"/>
  <c r="M145" i="28"/>
  <c r="L145" i="28"/>
  <c r="M144" i="28"/>
  <c r="L144" i="28"/>
  <c r="M143" i="28"/>
  <c r="L143" i="28"/>
  <c r="M142" i="28"/>
  <c r="L142" i="28"/>
  <c r="M141" i="28"/>
  <c r="L141" i="28"/>
  <c r="M140" i="28"/>
  <c r="L140" i="28"/>
  <c r="M139" i="28"/>
  <c r="L139" i="28"/>
  <c r="M138" i="28"/>
  <c r="L138" i="28"/>
  <c r="M137" i="28"/>
  <c r="L137" i="28"/>
  <c r="M136" i="28"/>
  <c r="L136" i="28"/>
  <c r="M135" i="28"/>
  <c r="L135" i="28"/>
  <c r="M134" i="28"/>
  <c r="L134" i="28"/>
  <c r="M133" i="28"/>
  <c r="L133" i="28"/>
  <c r="M132" i="28"/>
  <c r="L132" i="28"/>
  <c r="M131" i="28"/>
  <c r="L131" i="28"/>
  <c r="M130" i="28"/>
  <c r="L130" i="28"/>
  <c r="M129" i="28"/>
  <c r="L129" i="28"/>
  <c r="M128" i="28"/>
  <c r="L128" i="28"/>
  <c r="M127" i="28"/>
  <c r="L127" i="28"/>
  <c r="M126" i="28"/>
  <c r="L126" i="28"/>
  <c r="M125" i="28"/>
  <c r="L125" i="28"/>
  <c r="M124" i="28"/>
  <c r="L124" i="28"/>
  <c r="M123" i="28"/>
  <c r="L123" i="28"/>
  <c r="M122" i="28"/>
  <c r="L122" i="28"/>
  <c r="M121" i="28"/>
  <c r="L121" i="28"/>
  <c r="M120" i="28"/>
  <c r="L120" i="28"/>
  <c r="M119" i="28"/>
  <c r="L119" i="28"/>
  <c r="M118" i="28"/>
  <c r="L118" i="28"/>
  <c r="M117" i="28"/>
  <c r="L117" i="28"/>
  <c r="M116" i="28"/>
  <c r="L116" i="28"/>
  <c r="M115" i="28"/>
  <c r="L115" i="28"/>
  <c r="M114" i="28"/>
  <c r="L114" i="28"/>
  <c r="M113" i="28"/>
  <c r="L113" i="28"/>
  <c r="M112" i="28"/>
  <c r="L112" i="28"/>
  <c r="M111" i="28"/>
  <c r="L111" i="28"/>
  <c r="M110" i="28"/>
  <c r="L110" i="28"/>
  <c r="M109" i="28"/>
  <c r="L109" i="28"/>
  <c r="M108" i="28"/>
  <c r="L108" i="28"/>
  <c r="M107" i="28"/>
  <c r="L107" i="28"/>
  <c r="M106" i="28"/>
  <c r="L106" i="28"/>
  <c r="M105" i="28"/>
  <c r="L105" i="28"/>
  <c r="M104" i="28"/>
  <c r="L104" i="28"/>
  <c r="M103" i="28"/>
  <c r="L103" i="28"/>
  <c r="M102" i="28"/>
  <c r="L102" i="28"/>
  <c r="M101" i="28"/>
  <c r="L101" i="28"/>
  <c r="M100" i="28"/>
  <c r="L100" i="28"/>
  <c r="M99" i="28"/>
  <c r="L99" i="28"/>
  <c r="M98" i="28"/>
  <c r="L98" i="28"/>
  <c r="M97" i="28"/>
  <c r="L97" i="28"/>
  <c r="M96" i="28"/>
  <c r="L96" i="28"/>
  <c r="M95" i="28"/>
  <c r="L95" i="28"/>
  <c r="M94" i="28"/>
  <c r="L94" i="28"/>
  <c r="M93" i="28"/>
  <c r="L93" i="28"/>
  <c r="M92" i="28"/>
  <c r="L92" i="28"/>
  <c r="M91" i="28"/>
  <c r="L91" i="28"/>
  <c r="M90" i="28"/>
  <c r="L90" i="28"/>
  <c r="M89" i="28"/>
  <c r="L89" i="28"/>
  <c r="M88" i="28"/>
  <c r="L88" i="28"/>
  <c r="M87" i="28"/>
  <c r="L87" i="28"/>
  <c r="M86" i="28"/>
  <c r="L86" i="28"/>
  <c r="M85" i="28"/>
  <c r="L85" i="28"/>
  <c r="M84" i="28"/>
  <c r="L84" i="28"/>
  <c r="M83" i="28"/>
  <c r="L83" i="28"/>
  <c r="M82" i="28"/>
  <c r="L82" i="28"/>
  <c r="M81" i="28"/>
  <c r="L81" i="28"/>
  <c r="M80" i="28"/>
  <c r="L80" i="28"/>
  <c r="M79" i="28"/>
  <c r="L79" i="28"/>
  <c r="M78" i="28"/>
  <c r="L78" i="28"/>
  <c r="M77" i="28"/>
  <c r="L77" i="28"/>
  <c r="M76" i="28"/>
  <c r="L76" i="28"/>
  <c r="M75" i="28"/>
  <c r="L75" i="28"/>
  <c r="M74" i="28"/>
  <c r="L74" i="28"/>
  <c r="M73" i="28"/>
  <c r="L73" i="28"/>
  <c r="M72" i="28"/>
  <c r="L72" i="28"/>
  <c r="M71" i="28"/>
  <c r="L71" i="28"/>
  <c r="M70" i="28"/>
  <c r="L70" i="28"/>
  <c r="M69" i="28"/>
  <c r="L69" i="28"/>
  <c r="M68" i="28"/>
  <c r="L68" i="28"/>
  <c r="M67" i="28"/>
  <c r="L67" i="28"/>
  <c r="M66" i="28"/>
  <c r="L66" i="28"/>
  <c r="M65" i="28"/>
  <c r="L65" i="28"/>
  <c r="M64" i="28"/>
  <c r="L64" i="28"/>
  <c r="M63" i="28"/>
  <c r="L63" i="28"/>
  <c r="M62" i="28"/>
  <c r="L62" i="28"/>
  <c r="M61" i="28"/>
  <c r="L61" i="28"/>
  <c r="M60" i="28"/>
  <c r="L60" i="28"/>
  <c r="M59" i="28"/>
  <c r="L59" i="28"/>
  <c r="M58" i="28"/>
  <c r="L58" i="28"/>
  <c r="M57" i="28"/>
  <c r="L57" i="28"/>
  <c r="M56" i="28"/>
  <c r="L56" i="28"/>
  <c r="M55" i="28"/>
  <c r="L55" i="28"/>
  <c r="M54" i="28"/>
  <c r="L54" i="28"/>
  <c r="M53" i="28"/>
  <c r="L53" i="28"/>
  <c r="M52" i="28"/>
  <c r="L52" i="28"/>
  <c r="M51" i="28"/>
  <c r="L51" i="28"/>
  <c r="M50" i="28"/>
  <c r="L50" i="28"/>
  <c r="M49" i="28"/>
  <c r="L49" i="28"/>
  <c r="M48" i="28"/>
  <c r="L48" i="28"/>
  <c r="M47" i="28"/>
  <c r="L47" i="28"/>
  <c r="M46" i="28"/>
  <c r="L46" i="28"/>
  <c r="M45" i="28"/>
  <c r="L45" i="28"/>
  <c r="M44" i="28"/>
  <c r="L44" i="28"/>
  <c r="M43" i="28"/>
  <c r="L43" i="28"/>
  <c r="M42" i="28"/>
  <c r="L42" i="28"/>
  <c r="M41" i="28"/>
  <c r="L41" i="28"/>
  <c r="M40" i="28"/>
  <c r="L40" i="28"/>
  <c r="M39" i="28"/>
  <c r="L39" i="28"/>
  <c r="M38" i="28"/>
  <c r="L38" i="28"/>
  <c r="M37" i="28"/>
  <c r="L37" i="28"/>
  <c r="M36" i="28"/>
  <c r="L36" i="28"/>
  <c r="M35" i="28"/>
  <c r="L35" i="28"/>
  <c r="M34" i="28"/>
  <c r="L34" i="28"/>
  <c r="M33" i="28"/>
  <c r="L33" i="28"/>
  <c r="M32" i="28"/>
  <c r="L32" i="28"/>
  <c r="M31" i="28"/>
  <c r="L31" i="28"/>
  <c r="M30" i="28"/>
  <c r="L30" i="28"/>
  <c r="M29" i="28"/>
  <c r="L29" i="28"/>
  <c r="M28" i="28"/>
  <c r="L28" i="28"/>
  <c r="M27" i="28"/>
  <c r="L27" i="28"/>
  <c r="M26" i="28"/>
  <c r="L26" i="28"/>
  <c r="M25" i="28"/>
  <c r="L25" i="28"/>
  <c r="M24" i="28"/>
  <c r="L24" i="28"/>
  <c r="M23" i="28"/>
  <c r="L23" i="28"/>
  <c r="M22" i="28"/>
  <c r="L22" i="28"/>
  <c r="M21" i="28"/>
  <c r="L21" i="28"/>
  <c r="M20" i="28"/>
  <c r="L20" i="28"/>
  <c r="M19" i="28"/>
  <c r="L19" i="28"/>
  <c r="M18" i="28"/>
  <c r="L18" i="28"/>
  <c r="M17" i="28"/>
  <c r="L17" i="28"/>
  <c r="M16" i="28"/>
  <c r="L16" i="28"/>
  <c r="M15" i="28"/>
  <c r="L15" i="28"/>
  <c r="M14" i="28"/>
  <c r="L14" i="28"/>
  <c r="M13" i="28"/>
  <c r="L13" i="28"/>
  <c r="M12" i="28"/>
  <c r="L12" i="28"/>
  <c r="M11" i="28"/>
  <c r="L11" i="28"/>
  <c r="M10" i="28"/>
  <c r="L10" i="28"/>
  <c r="M9" i="28"/>
  <c r="L9" i="28"/>
  <c r="M8" i="28"/>
  <c r="L8" i="28"/>
  <c r="M7" i="28"/>
  <c r="L7" i="28"/>
  <c r="M6" i="28"/>
  <c r="L6" i="28"/>
  <c r="C1041" i="17"/>
  <c r="D1041" i="17"/>
  <c r="E1041" i="17"/>
  <c r="B1041" i="17"/>
  <c r="C1040" i="17"/>
  <c r="D1040" i="17"/>
  <c r="E1040" i="17"/>
  <c r="C1040" i="19"/>
  <c r="D1040" i="19"/>
  <c r="E1040" i="19"/>
  <c r="B1040" i="19"/>
  <c r="Y1037" i="17"/>
  <c r="B1042" i="29" l="1"/>
  <c r="B1041" i="29"/>
  <c r="B1043" i="29"/>
  <c r="D1042" i="29"/>
  <c r="D1041" i="29"/>
  <c r="N445" i="28"/>
  <c r="O445" i="28" s="1"/>
  <c r="N413" i="28"/>
  <c r="O413" i="28" s="1"/>
  <c r="N477" i="28"/>
  <c r="O477" i="28" s="1"/>
  <c r="N478" i="28"/>
  <c r="O478" i="28" s="1"/>
  <c r="N479" i="28"/>
  <c r="O479" i="28" s="1"/>
  <c r="N480" i="28"/>
  <c r="O480" i="28" s="1"/>
  <c r="N481" i="28"/>
  <c r="O481" i="28" s="1"/>
  <c r="N482" i="28"/>
  <c r="O482" i="28" s="1"/>
  <c r="N483" i="28"/>
  <c r="O483" i="28" s="1"/>
  <c r="N484" i="28"/>
  <c r="O484" i="28" s="1"/>
  <c r="N485" i="28"/>
  <c r="O485" i="28" s="1"/>
  <c r="N486" i="28"/>
  <c r="N487" i="28"/>
  <c r="O487" i="28" s="1"/>
  <c r="N488" i="28"/>
  <c r="O488" i="28" s="1"/>
  <c r="N489" i="28"/>
  <c r="O489" i="28" s="1"/>
  <c r="N490" i="28"/>
  <c r="O490" i="28" s="1"/>
  <c r="N491" i="28"/>
  <c r="O491" i="28" s="1"/>
  <c r="N492" i="28"/>
  <c r="O492" i="28" s="1"/>
  <c r="N493" i="28"/>
  <c r="O493" i="28" s="1"/>
  <c r="N494" i="28"/>
  <c r="O494" i="28" s="1"/>
  <c r="N495" i="28"/>
  <c r="O495" i="28" s="1"/>
  <c r="N496" i="28"/>
  <c r="O496" i="28" s="1"/>
  <c r="N497" i="28"/>
  <c r="O497" i="28" s="1"/>
  <c r="N498" i="28"/>
  <c r="O498" i="28" s="1"/>
  <c r="N499" i="28"/>
  <c r="O499" i="28" s="1"/>
  <c r="N500" i="28"/>
  <c r="O500" i="28" s="1"/>
  <c r="N501" i="28"/>
  <c r="O501" i="28" s="1"/>
  <c r="N502" i="28"/>
  <c r="O502" i="28" s="1"/>
  <c r="N503" i="28"/>
  <c r="O503" i="28" s="1"/>
  <c r="N504" i="28"/>
  <c r="O504" i="28" s="1"/>
  <c r="N505" i="28"/>
  <c r="O505" i="28" s="1"/>
  <c r="N506" i="28"/>
  <c r="O506" i="28" s="1"/>
  <c r="N507" i="28"/>
  <c r="O507" i="28" s="1"/>
  <c r="N508" i="28"/>
  <c r="O508" i="28" s="1"/>
  <c r="N509" i="28"/>
  <c r="O509" i="28" s="1"/>
  <c r="N510" i="28"/>
  <c r="O510" i="28" s="1"/>
  <c r="N511" i="28"/>
  <c r="O511" i="28" s="1"/>
  <c r="N512" i="28"/>
  <c r="O512" i="28" s="1"/>
  <c r="N513" i="28"/>
  <c r="O513" i="28" s="1"/>
  <c r="N514" i="28"/>
  <c r="O514" i="28" s="1"/>
  <c r="N515" i="28"/>
  <c r="O515" i="28" s="1"/>
  <c r="N516" i="28"/>
  <c r="N517" i="28"/>
  <c r="O517" i="28" s="1"/>
  <c r="N518" i="28"/>
  <c r="O518" i="28" s="1"/>
  <c r="N519" i="28"/>
  <c r="O519" i="28" s="1"/>
  <c r="N520" i="28"/>
  <c r="O520" i="28" s="1"/>
  <c r="N521" i="28"/>
  <c r="O521" i="28" s="1"/>
  <c r="N522" i="28"/>
  <c r="O522" i="28" s="1"/>
  <c r="N523" i="28"/>
  <c r="O523" i="28" s="1"/>
  <c r="N524" i="28"/>
  <c r="O524" i="28" s="1"/>
  <c r="N525" i="28"/>
  <c r="O525" i="28" s="1"/>
  <c r="N526" i="28"/>
  <c r="O526" i="28" s="1"/>
  <c r="N527" i="28"/>
  <c r="O527" i="28" s="1"/>
  <c r="N528" i="28"/>
  <c r="O528" i="28" s="1"/>
  <c r="N529" i="28"/>
  <c r="O529" i="28" s="1"/>
  <c r="N530" i="28"/>
  <c r="O530" i="28" s="1"/>
  <c r="N531" i="28"/>
  <c r="O531" i="28" s="1"/>
  <c r="N532" i="28"/>
  <c r="O532" i="28" s="1"/>
  <c r="N533" i="28"/>
  <c r="O533" i="28" s="1"/>
  <c r="N534" i="28"/>
  <c r="O534" i="28" s="1"/>
  <c r="N535" i="28"/>
  <c r="O535" i="28" s="1"/>
  <c r="N536" i="28"/>
  <c r="O536" i="28" s="1"/>
  <c r="N537" i="28"/>
  <c r="O537" i="28" s="1"/>
  <c r="N538" i="28"/>
  <c r="O538" i="28" s="1"/>
  <c r="N539" i="28"/>
  <c r="O539" i="28" s="1"/>
  <c r="N540" i="28"/>
  <c r="O540" i="28" s="1"/>
  <c r="N541" i="28"/>
  <c r="O541" i="28" s="1"/>
  <c r="N542" i="28"/>
  <c r="O542" i="28" s="1"/>
  <c r="N543" i="28"/>
  <c r="O543" i="28" s="1"/>
  <c r="N544" i="28"/>
  <c r="O544" i="28" s="1"/>
  <c r="N545" i="28"/>
  <c r="O545" i="28" s="1"/>
  <c r="N546" i="28"/>
  <c r="N547" i="28"/>
  <c r="O547" i="28" s="1"/>
  <c r="N548" i="28"/>
  <c r="O548" i="28" s="1"/>
  <c r="N549" i="28"/>
  <c r="O549" i="28" s="1"/>
  <c r="N550" i="28"/>
  <c r="O550" i="28" s="1"/>
  <c r="N551" i="28"/>
  <c r="O551" i="28" s="1"/>
  <c r="N552" i="28"/>
  <c r="O552" i="28" s="1"/>
  <c r="N553" i="28"/>
  <c r="O553" i="28" s="1"/>
  <c r="N554" i="28"/>
  <c r="O554" i="28" s="1"/>
  <c r="N555" i="28"/>
  <c r="O555" i="28" s="1"/>
  <c r="N556" i="28"/>
  <c r="O556" i="28" s="1"/>
  <c r="N557" i="28"/>
  <c r="O557" i="28" s="1"/>
  <c r="N558" i="28"/>
  <c r="O558" i="28" s="1"/>
  <c r="N559" i="28"/>
  <c r="O559" i="28" s="1"/>
  <c r="N560" i="28"/>
  <c r="O560" i="28" s="1"/>
  <c r="N561" i="28"/>
  <c r="O561" i="28" s="1"/>
  <c r="N562" i="28"/>
  <c r="O562" i="28" s="1"/>
  <c r="N563" i="28"/>
  <c r="O563" i="28" s="1"/>
  <c r="N564" i="28"/>
  <c r="O564" i="28" s="1"/>
  <c r="N565" i="28"/>
  <c r="O565" i="28" s="1"/>
  <c r="N566" i="28"/>
  <c r="O566" i="28" s="1"/>
  <c r="N567" i="28"/>
  <c r="O567" i="28" s="1"/>
  <c r="N568" i="28"/>
  <c r="O568" i="28" s="1"/>
  <c r="N569" i="28"/>
  <c r="O569" i="28" s="1"/>
  <c r="N570" i="28"/>
  <c r="O570" i="28" s="1"/>
  <c r="N571" i="28"/>
  <c r="O571" i="28" s="1"/>
  <c r="N572" i="28"/>
  <c r="O572" i="28" s="1"/>
  <c r="N573" i="28"/>
  <c r="O573" i="28" s="1"/>
  <c r="N574" i="28"/>
  <c r="O574" i="28" s="1"/>
  <c r="N575" i="28"/>
  <c r="O575" i="28" s="1"/>
  <c r="N576" i="28"/>
  <c r="N577" i="28"/>
  <c r="O577" i="28" s="1"/>
  <c r="N578" i="28"/>
  <c r="O578" i="28" s="1"/>
  <c r="N579" i="28"/>
  <c r="O579" i="28" s="1"/>
  <c r="N580" i="28"/>
  <c r="O580" i="28" s="1"/>
  <c r="N581" i="28"/>
  <c r="O581" i="28" s="1"/>
  <c r="N582" i="28"/>
  <c r="O582" i="28" s="1"/>
  <c r="N583" i="28"/>
  <c r="O583" i="28" s="1"/>
  <c r="N584" i="28"/>
  <c r="O584" i="28" s="1"/>
  <c r="N585" i="28"/>
  <c r="O585" i="28" s="1"/>
  <c r="N586" i="28"/>
  <c r="O586" i="28" s="1"/>
  <c r="N587" i="28"/>
  <c r="O587" i="28" s="1"/>
  <c r="N588" i="28"/>
  <c r="O588" i="28" s="1"/>
  <c r="N589" i="28"/>
  <c r="O589" i="28" s="1"/>
  <c r="N590" i="28"/>
  <c r="O590" i="28" s="1"/>
  <c r="N591" i="28"/>
  <c r="O591" i="28" s="1"/>
  <c r="N592" i="28"/>
  <c r="O592" i="28" s="1"/>
  <c r="N593" i="28"/>
  <c r="O593" i="28" s="1"/>
  <c r="N594" i="28"/>
  <c r="O594" i="28" s="1"/>
  <c r="N595" i="28"/>
  <c r="O595" i="28" s="1"/>
  <c r="N596" i="28"/>
  <c r="O596" i="28" s="1"/>
  <c r="N597" i="28"/>
  <c r="O597" i="28" s="1"/>
  <c r="N598" i="28"/>
  <c r="O598" i="28" s="1"/>
  <c r="N599" i="28"/>
  <c r="O599" i="28" s="1"/>
  <c r="N600" i="28"/>
  <c r="O600" i="28" s="1"/>
  <c r="N601" i="28"/>
  <c r="O601" i="28" s="1"/>
  <c r="N602" i="28"/>
  <c r="O602" i="28" s="1"/>
  <c r="N603" i="28"/>
  <c r="O603" i="28" s="1"/>
  <c r="N604" i="28"/>
  <c r="O604" i="28" s="1"/>
  <c r="N605" i="28"/>
  <c r="O605" i="28" s="1"/>
  <c r="N606" i="28"/>
  <c r="N607" i="28"/>
  <c r="O607" i="28" s="1"/>
  <c r="N608" i="28"/>
  <c r="O608" i="28" s="1"/>
  <c r="N609" i="28"/>
  <c r="O609" i="28" s="1"/>
  <c r="N610" i="28"/>
  <c r="O610" i="28" s="1"/>
  <c r="N611" i="28"/>
  <c r="O611" i="28" s="1"/>
  <c r="N612" i="28"/>
  <c r="O612" i="28" s="1"/>
  <c r="N613" i="28"/>
  <c r="O613" i="28" s="1"/>
  <c r="N614" i="28"/>
  <c r="O614" i="28" s="1"/>
  <c r="N615" i="28"/>
  <c r="O615" i="28" s="1"/>
  <c r="N616" i="28"/>
  <c r="O616" i="28" s="1"/>
  <c r="N617" i="28"/>
  <c r="O617" i="28" s="1"/>
  <c r="N618" i="28"/>
  <c r="O618" i="28" s="1"/>
  <c r="N619" i="28"/>
  <c r="O619" i="28" s="1"/>
  <c r="N620" i="28"/>
  <c r="O620" i="28" s="1"/>
  <c r="N621" i="28"/>
  <c r="O621" i="28" s="1"/>
  <c r="N622" i="28"/>
  <c r="O622" i="28" s="1"/>
  <c r="N623" i="28"/>
  <c r="O623" i="28" s="1"/>
  <c r="N624" i="28"/>
  <c r="O624" i="28" s="1"/>
  <c r="N625" i="28"/>
  <c r="O625" i="28" s="1"/>
  <c r="N626" i="28"/>
  <c r="O626" i="28" s="1"/>
  <c r="N627" i="28"/>
  <c r="O627" i="28" s="1"/>
  <c r="N628" i="28"/>
  <c r="O628" i="28" s="1"/>
  <c r="N629" i="28"/>
  <c r="O629" i="28" s="1"/>
  <c r="N630" i="28"/>
  <c r="O630" i="28" s="1"/>
  <c r="N631" i="28"/>
  <c r="O631" i="28" s="1"/>
  <c r="N632" i="28"/>
  <c r="O632" i="28" s="1"/>
  <c r="N633" i="28"/>
  <c r="O633" i="28" s="1"/>
  <c r="N634" i="28"/>
  <c r="O634" i="28" s="1"/>
  <c r="N635" i="28"/>
  <c r="O635" i="28" s="1"/>
  <c r="N636" i="28"/>
  <c r="N637" i="28"/>
  <c r="O637" i="28" s="1"/>
  <c r="N638" i="28"/>
  <c r="O638" i="28" s="1"/>
  <c r="N639" i="28"/>
  <c r="O639" i="28" s="1"/>
  <c r="N640" i="28"/>
  <c r="O640" i="28" s="1"/>
  <c r="N641" i="28"/>
  <c r="O641" i="28" s="1"/>
  <c r="N642" i="28"/>
  <c r="O642" i="28" s="1"/>
  <c r="N643" i="28"/>
  <c r="O643" i="28" s="1"/>
  <c r="N644" i="28"/>
  <c r="O644" i="28" s="1"/>
  <c r="N645" i="28"/>
  <c r="O645" i="28" s="1"/>
  <c r="N646" i="28"/>
  <c r="O646" i="28" s="1"/>
  <c r="N647" i="28"/>
  <c r="O647" i="28" s="1"/>
  <c r="N648" i="28"/>
  <c r="O648" i="28" s="1"/>
  <c r="N649" i="28"/>
  <c r="O649" i="28" s="1"/>
  <c r="N650" i="28"/>
  <c r="O650" i="28" s="1"/>
  <c r="N651" i="28"/>
  <c r="O651" i="28" s="1"/>
  <c r="N652" i="28"/>
  <c r="O652" i="28" s="1"/>
  <c r="N653" i="28"/>
  <c r="O653" i="28" s="1"/>
  <c r="N654" i="28"/>
  <c r="O654" i="28" s="1"/>
  <c r="N655" i="28"/>
  <c r="O655" i="28" s="1"/>
  <c r="N656" i="28"/>
  <c r="O656" i="28" s="1"/>
  <c r="N657" i="28"/>
  <c r="O657" i="28" s="1"/>
  <c r="N658" i="28"/>
  <c r="O658" i="28" s="1"/>
  <c r="N659" i="28"/>
  <c r="O659" i="28" s="1"/>
  <c r="N660" i="28"/>
  <c r="O660" i="28" s="1"/>
  <c r="N661" i="28"/>
  <c r="O661" i="28" s="1"/>
  <c r="N662" i="28"/>
  <c r="O662" i="28" s="1"/>
  <c r="N663" i="28"/>
  <c r="O663" i="28" s="1"/>
  <c r="N664" i="28"/>
  <c r="O664" i="28" s="1"/>
  <c r="N665" i="28"/>
  <c r="O665" i="28" s="1"/>
  <c r="N666" i="28"/>
  <c r="N667" i="28"/>
  <c r="O667" i="28" s="1"/>
  <c r="N668" i="28"/>
  <c r="O668" i="28" s="1"/>
  <c r="N669" i="28"/>
  <c r="O669" i="28" s="1"/>
  <c r="N670" i="28"/>
  <c r="O670" i="28" s="1"/>
  <c r="N671" i="28"/>
  <c r="O671" i="28" s="1"/>
  <c r="N672" i="28"/>
  <c r="O672" i="28" s="1"/>
  <c r="N673" i="28"/>
  <c r="O673" i="28" s="1"/>
  <c r="N674" i="28"/>
  <c r="O674" i="28" s="1"/>
  <c r="N675" i="28"/>
  <c r="O675" i="28" s="1"/>
  <c r="N676" i="28"/>
  <c r="O676" i="28" s="1"/>
  <c r="N677" i="28"/>
  <c r="O677" i="28" s="1"/>
  <c r="N678" i="28"/>
  <c r="O678" i="28" s="1"/>
  <c r="N679" i="28"/>
  <c r="O679" i="28" s="1"/>
  <c r="N680" i="28"/>
  <c r="O680" i="28" s="1"/>
  <c r="N681" i="28"/>
  <c r="O681" i="28" s="1"/>
  <c r="N682" i="28"/>
  <c r="O682" i="28" s="1"/>
  <c r="N683" i="28"/>
  <c r="O683" i="28" s="1"/>
  <c r="N684" i="28"/>
  <c r="O684" i="28" s="1"/>
  <c r="N685" i="28"/>
  <c r="O685" i="28" s="1"/>
  <c r="N686" i="28"/>
  <c r="O686" i="28" s="1"/>
  <c r="N687" i="28"/>
  <c r="O687" i="28" s="1"/>
  <c r="N688" i="28"/>
  <c r="O688" i="28" s="1"/>
  <c r="N689" i="28"/>
  <c r="O689" i="28" s="1"/>
  <c r="N690" i="28"/>
  <c r="O690" i="28" s="1"/>
  <c r="N691" i="28"/>
  <c r="O691" i="28" s="1"/>
  <c r="N692" i="28"/>
  <c r="O692" i="28" s="1"/>
  <c r="N693" i="28"/>
  <c r="O693" i="28" s="1"/>
  <c r="N694" i="28"/>
  <c r="O694" i="28" s="1"/>
  <c r="N695" i="28"/>
  <c r="O695" i="28" s="1"/>
  <c r="N696" i="28"/>
  <c r="N697" i="28"/>
  <c r="O697" i="28" s="1"/>
  <c r="N698" i="28"/>
  <c r="O698" i="28" s="1"/>
  <c r="N699" i="28"/>
  <c r="O699" i="28" s="1"/>
  <c r="N700" i="28"/>
  <c r="O700" i="28" s="1"/>
  <c r="N701" i="28"/>
  <c r="O701" i="28" s="1"/>
  <c r="N702" i="28"/>
  <c r="O702" i="28" s="1"/>
  <c r="N703" i="28"/>
  <c r="O703" i="28" s="1"/>
  <c r="N704" i="28"/>
  <c r="O704" i="28" s="1"/>
  <c r="N705" i="28"/>
  <c r="O705" i="28" s="1"/>
  <c r="N706" i="28"/>
  <c r="O706" i="28" s="1"/>
  <c r="N707" i="28"/>
  <c r="O707" i="28" s="1"/>
  <c r="N708" i="28"/>
  <c r="O708" i="28" s="1"/>
  <c r="N709" i="28"/>
  <c r="O709" i="28" s="1"/>
  <c r="N710" i="28"/>
  <c r="O710" i="28" s="1"/>
  <c r="N711" i="28"/>
  <c r="O711" i="28" s="1"/>
  <c r="N712" i="28"/>
  <c r="O712" i="28" s="1"/>
  <c r="N713" i="28"/>
  <c r="O713" i="28" s="1"/>
  <c r="N714" i="28"/>
  <c r="O714" i="28" s="1"/>
  <c r="N715" i="28"/>
  <c r="O715" i="28" s="1"/>
  <c r="N716" i="28"/>
  <c r="O716" i="28" s="1"/>
  <c r="N717" i="28"/>
  <c r="O717" i="28" s="1"/>
  <c r="N718" i="28"/>
  <c r="O718" i="28" s="1"/>
  <c r="N719" i="28"/>
  <c r="O719" i="28" s="1"/>
  <c r="N720" i="28"/>
  <c r="O720" i="28" s="1"/>
  <c r="N721" i="28"/>
  <c r="O721" i="28" s="1"/>
  <c r="N722" i="28"/>
  <c r="O722" i="28" s="1"/>
  <c r="N723" i="28"/>
  <c r="O723" i="28" s="1"/>
  <c r="N724" i="28"/>
  <c r="O724" i="28" s="1"/>
  <c r="N725" i="28"/>
  <c r="O725" i="28" s="1"/>
  <c r="N726" i="28"/>
  <c r="N727" i="28"/>
  <c r="O727" i="28" s="1"/>
  <c r="N728" i="28"/>
  <c r="O728" i="28" s="1"/>
  <c r="N729" i="28"/>
  <c r="O729" i="28" s="1"/>
  <c r="N730" i="28"/>
  <c r="O730" i="28" s="1"/>
  <c r="N731" i="28"/>
  <c r="O731" i="28" s="1"/>
  <c r="N732" i="28"/>
  <c r="O732" i="28" s="1"/>
  <c r="N733" i="28"/>
  <c r="O733" i="28" s="1"/>
  <c r="N734" i="28"/>
  <c r="O734" i="28" s="1"/>
  <c r="N735" i="28"/>
  <c r="O735" i="28" s="1"/>
  <c r="N736" i="28"/>
  <c r="O736" i="28" s="1"/>
  <c r="N737" i="28"/>
  <c r="O737" i="28" s="1"/>
  <c r="N738" i="28"/>
  <c r="O738" i="28" s="1"/>
  <c r="N739" i="28"/>
  <c r="O739" i="28" s="1"/>
  <c r="N740" i="28"/>
  <c r="O740" i="28" s="1"/>
  <c r="N741" i="28"/>
  <c r="O741" i="28" s="1"/>
  <c r="N742" i="28"/>
  <c r="O742" i="28" s="1"/>
  <c r="N743" i="28"/>
  <c r="O743" i="28" s="1"/>
  <c r="N744" i="28"/>
  <c r="O744" i="28" s="1"/>
  <c r="N745" i="28"/>
  <c r="O745" i="28" s="1"/>
  <c r="N746" i="28"/>
  <c r="O746" i="28" s="1"/>
  <c r="N747" i="28"/>
  <c r="O747" i="28" s="1"/>
  <c r="N748" i="28"/>
  <c r="O748" i="28" s="1"/>
  <c r="N749" i="28"/>
  <c r="O749" i="28" s="1"/>
  <c r="N750" i="28"/>
  <c r="O750" i="28" s="1"/>
  <c r="N751" i="28"/>
  <c r="O751" i="28" s="1"/>
  <c r="N752" i="28"/>
  <c r="O752" i="28" s="1"/>
  <c r="N753" i="28"/>
  <c r="O753" i="28" s="1"/>
  <c r="N754" i="28"/>
  <c r="O754" i="28" s="1"/>
  <c r="N755" i="28"/>
  <c r="O755" i="28" s="1"/>
  <c r="N756" i="28"/>
  <c r="N757" i="28"/>
  <c r="O757" i="28" s="1"/>
  <c r="N758" i="28"/>
  <c r="O758" i="28" s="1"/>
  <c r="N759" i="28"/>
  <c r="O759" i="28" s="1"/>
  <c r="N760" i="28"/>
  <c r="O760" i="28" s="1"/>
  <c r="N761" i="28"/>
  <c r="O761" i="28" s="1"/>
  <c r="N762" i="28"/>
  <c r="O762" i="28" s="1"/>
  <c r="N763" i="28"/>
  <c r="O763" i="28" s="1"/>
  <c r="N764" i="28"/>
  <c r="O764" i="28" s="1"/>
  <c r="N765" i="28"/>
  <c r="O765" i="28" s="1"/>
  <c r="N766" i="28"/>
  <c r="O766" i="28" s="1"/>
  <c r="N767" i="28"/>
  <c r="O767" i="28" s="1"/>
  <c r="N768" i="28"/>
  <c r="O768" i="28" s="1"/>
  <c r="N769" i="28"/>
  <c r="O769" i="28" s="1"/>
  <c r="N770" i="28"/>
  <c r="O770" i="28" s="1"/>
  <c r="N771" i="28"/>
  <c r="O771" i="28" s="1"/>
  <c r="N772" i="28"/>
  <c r="O772" i="28" s="1"/>
  <c r="N773" i="28"/>
  <c r="O773" i="28" s="1"/>
  <c r="N774" i="28"/>
  <c r="O774" i="28" s="1"/>
  <c r="N775" i="28"/>
  <c r="O775" i="28" s="1"/>
  <c r="N776" i="28"/>
  <c r="O776" i="28" s="1"/>
  <c r="N777" i="28"/>
  <c r="O777" i="28" s="1"/>
  <c r="N778" i="28"/>
  <c r="O778" i="28" s="1"/>
  <c r="N779" i="28"/>
  <c r="O779" i="28" s="1"/>
  <c r="N780" i="28"/>
  <c r="O780" i="28" s="1"/>
  <c r="N781" i="28"/>
  <c r="O781" i="28" s="1"/>
  <c r="N782" i="28"/>
  <c r="O782" i="28" s="1"/>
  <c r="N783" i="28"/>
  <c r="O783" i="28" s="1"/>
  <c r="N784" i="28"/>
  <c r="O784" i="28" s="1"/>
  <c r="N785" i="28"/>
  <c r="O785" i="28" s="1"/>
  <c r="N786" i="28"/>
  <c r="N787" i="28"/>
  <c r="O787" i="28" s="1"/>
  <c r="N788" i="28"/>
  <c r="O788" i="28" s="1"/>
  <c r="N789" i="28"/>
  <c r="O789" i="28" s="1"/>
  <c r="N790" i="28"/>
  <c r="O790" i="28" s="1"/>
  <c r="N791" i="28"/>
  <c r="O791" i="28" s="1"/>
  <c r="N792" i="28"/>
  <c r="O792" i="28" s="1"/>
  <c r="N793" i="28"/>
  <c r="O793" i="28" s="1"/>
  <c r="N794" i="28"/>
  <c r="O794" i="28" s="1"/>
  <c r="N795" i="28"/>
  <c r="O795" i="28" s="1"/>
  <c r="N796" i="28"/>
  <c r="O796" i="28" s="1"/>
  <c r="N797" i="28"/>
  <c r="O797" i="28" s="1"/>
  <c r="N798" i="28"/>
  <c r="O798" i="28" s="1"/>
  <c r="N799" i="28"/>
  <c r="O799" i="28" s="1"/>
  <c r="N800" i="28"/>
  <c r="O800" i="28" s="1"/>
  <c r="N801" i="28"/>
  <c r="O801" i="28" s="1"/>
  <c r="N802" i="28"/>
  <c r="O802" i="28" s="1"/>
  <c r="N803" i="28"/>
  <c r="O803" i="28" s="1"/>
  <c r="N804" i="28"/>
  <c r="O804" i="28" s="1"/>
  <c r="N805" i="28"/>
  <c r="O805" i="28" s="1"/>
  <c r="N806" i="28"/>
  <c r="O806" i="28" s="1"/>
  <c r="N807" i="28"/>
  <c r="O807" i="28" s="1"/>
  <c r="N808" i="28"/>
  <c r="O808" i="28" s="1"/>
  <c r="N809" i="28"/>
  <c r="O809" i="28" s="1"/>
  <c r="N810" i="28"/>
  <c r="O810" i="28" s="1"/>
  <c r="N811" i="28"/>
  <c r="O811" i="28" s="1"/>
  <c r="N812" i="28"/>
  <c r="O812" i="28" s="1"/>
  <c r="N813" i="28"/>
  <c r="O813" i="28" s="1"/>
  <c r="N814" i="28"/>
  <c r="O814" i="28" s="1"/>
  <c r="N815" i="28"/>
  <c r="O815" i="28" s="1"/>
  <c r="N816" i="28"/>
  <c r="N817" i="28"/>
  <c r="O817" i="28" s="1"/>
  <c r="N818" i="28"/>
  <c r="O818" i="28" s="1"/>
  <c r="N819" i="28"/>
  <c r="O819" i="28" s="1"/>
  <c r="N820" i="28"/>
  <c r="O820" i="28" s="1"/>
  <c r="N821" i="28"/>
  <c r="O821" i="28" s="1"/>
  <c r="N822" i="28"/>
  <c r="O822" i="28" s="1"/>
  <c r="N823" i="28"/>
  <c r="O823" i="28" s="1"/>
  <c r="N824" i="28"/>
  <c r="O824" i="28" s="1"/>
  <c r="N825" i="28"/>
  <c r="O825" i="28" s="1"/>
  <c r="N826" i="28"/>
  <c r="O826" i="28" s="1"/>
  <c r="N827" i="28"/>
  <c r="O827" i="28" s="1"/>
  <c r="N828" i="28"/>
  <c r="O828" i="28" s="1"/>
  <c r="N829" i="28"/>
  <c r="O829" i="28" s="1"/>
  <c r="N830" i="28"/>
  <c r="O830" i="28" s="1"/>
  <c r="N831" i="28"/>
  <c r="O831" i="28" s="1"/>
  <c r="N832" i="28"/>
  <c r="O832" i="28" s="1"/>
  <c r="N833" i="28"/>
  <c r="O833" i="28" s="1"/>
  <c r="N834" i="28"/>
  <c r="O834" i="28" s="1"/>
  <c r="N835" i="28"/>
  <c r="O835" i="28" s="1"/>
  <c r="N836" i="28"/>
  <c r="O836" i="28" s="1"/>
  <c r="N837" i="28"/>
  <c r="O837" i="28" s="1"/>
  <c r="N838" i="28"/>
  <c r="O838" i="28" s="1"/>
  <c r="N839" i="28"/>
  <c r="O839" i="28" s="1"/>
  <c r="N840" i="28"/>
  <c r="O840" i="28" s="1"/>
  <c r="N841" i="28"/>
  <c r="O841" i="28" s="1"/>
  <c r="N842" i="28"/>
  <c r="O842" i="28" s="1"/>
  <c r="N843" i="28"/>
  <c r="O843" i="28" s="1"/>
  <c r="N844" i="28"/>
  <c r="O844" i="28" s="1"/>
  <c r="N845" i="28"/>
  <c r="O845" i="28" s="1"/>
  <c r="N846" i="28"/>
  <c r="N847" i="28"/>
  <c r="O847" i="28" s="1"/>
  <c r="N848" i="28"/>
  <c r="O848" i="28" s="1"/>
  <c r="N849" i="28"/>
  <c r="O849" i="28" s="1"/>
  <c r="N850" i="28"/>
  <c r="O850" i="28" s="1"/>
  <c r="N851" i="28"/>
  <c r="O851" i="28" s="1"/>
  <c r="N852" i="28"/>
  <c r="O852" i="28" s="1"/>
  <c r="N853" i="28"/>
  <c r="O853" i="28" s="1"/>
  <c r="N854" i="28"/>
  <c r="O854" i="28" s="1"/>
  <c r="N855" i="28"/>
  <c r="O855" i="28" s="1"/>
  <c r="N856" i="28"/>
  <c r="O856" i="28" s="1"/>
  <c r="N857" i="28"/>
  <c r="O857" i="28" s="1"/>
  <c r="N858" i="28"/>
  <c r="O858" i="28" s="1"/>
  <c r="N859" i="28"/>
  <c r="O859" i="28" s="1"/>
  <c r="N860" i="28"/>
  <c r="O860" i="28" s="1"/>
  <c r="N861" i="28"/>
  <c r="O861" i="28" s="1"/>
  <c r="N862" i="28"/>
  <c r="O862" i="28" s="1"/>
  <c r="N863" i="28"/>
  <c r="O863" i="28" s="1"/>
  <c r="N864" i="28"/>
  <c r="O864" i="28" s="1"/>
  <c r="N865" i="28"/>
  <c r="O865" i="28" s="1"/>
  <c r="N866" i="28"/>
  <c r="O866" i="28" s="1"/>
  <c r="N867" i="28"/>
  <c r="O867" i="28" s="1"/>
  <c r="N868" i="28"/>
  <c r="O868" i="28" s="1"/>
  <c r="N869" i="28"/>
  <c r="O869" i="28" s="1"/>
  <c r="N870" i="28"/>
  <c r="O870" i="28" s="1"/>
  <c r="N871" i="28"/>
  <c r="O871" i="28" s="1"/>
  <c r="N872" i="28"/>
  <c r="O872" i="28" s="1"/>
  <c r="N873" i="28"/>
  <c r="O873" i="28" s="1"/>
  <c r="N874" i="28"/>
  <c r="O874" i="28" s="1"/>
  <c r="N875" i="28"/>
  <c r="O875" i="28" s="1"/>
  <c r="N876" i="28"/>
  <c r="N877" i="28"/>
  <c r="O877" i="28" s="1"/>
  <c r="N878" i="28"/>
  <c r="O878" i="28" s="1"/>
  <c r="O875" i="29"/>
  <c r="P875" i="29" s="1"/>
  <c r="O876" i="29"/>
  <c r="O877" i="29"/>
  <c r="P877" i="29" s="1"/>
  <c r="O878" i="29"/>
  <c r="P878" i="29" s="1"/>
  <c r="O879" i="29"/>
  <c r="P879" i="29" s="1"/>
  <c r="O880" i="29"/>
  <c r="P880" i="29" s="1"/>
  <c r="O881" i="29"/>
  <c r="P881" i="29" s="1"/>
  <c r="O882" i="29"/>
  <c r="P882" i="29" s="1"/>
  <c r="O883" i="29"/>
  <c r="P883" i="29" s="1"/>
  <c r="O884" i="29"/>
  <c r="P884" i="29" s="1"/>
  <c r="O885" i="29"/>
  <c r="P885" i="29" s="1"/>
  <c r="O886" i="29"/>
  <c r="P886" i="29" s="1"/>
  <c r="O887" i="29"/>
  <c r="P887" i="29" s="1"/>
  <c r="O888" i="29"/>
  <c r="P888" i="29" s="1"/>
  <c r="O889" i="29"/>
  <c r="P889" i="29" s="1"/>
  <c r="O890" i="29"/>
  <c r="P890" i="29" s="1"/>
  <c r="O891" i="29"/>
  <c r="P891" i="29" s="1"/>
  <c r="O892" i="29"/>
  <c r="P892" i="29" s="1"/>
  <c r="O893" i="29"/>
  <c r="P893" i="29" s="1"/>
  <c r="O894" i="29"/>
  <c r="P894" i="29" s="1"/>
  <c r="O895" i="29"/>
  <c r="P895" i="29" s="1"/>
  <c r="O896" i="29"/>
  <c r="P896" i="29" s="1"/>
  <c r="O897" i="29"/>
  <c r="P897" i="29" s="1"/>
  <c r="O898" i="29"/>
  <c r="P898" i="29" s="1"/>
  <c r="O899" i="29"/>
  <c r="P899" i="29" s="1"/>
  <c r="O900" i="29"/>
  <c r="P900" i="29" s="1"/>
  <c r="O901" i="29"/>
  <c r="P901" i="29" s="1"/>
  <c r="O902" i="29"/>
  <c r="P902" i="29" s="1"/>
  <c r="O903" i="29"/>
  <c r="P903" i="29" s="1"/>
  <c r="O904" i="29"/>
  <c r="P904" i="29" s="1"/>
  <c r="O905" i="29"/>
  <c r="P905" i="29" s="1"/>
  <c r="O906" i="29"/>
  <c r="O907" i="29"/>
  <c r="P907" i="29" s="1"/>
  <c r="O911" i="29"/>
  <c r="P911" i="29" s="1"/>
  <c r="P36" i="29"/>
  <c r="S64" i="29"/>
  <c r="S62" i="29"/>
  <c r="S63" i="29"/>
  <c r="S61" i="29"/>
  <c r="P156" i="29"/>
  <c r="S184" i="29"/>
  <c r="S182" i="29"/>
  <c r="S183" i="29"/>
  <c r="S181" i="29"/>
  <c r="P186" i="29"/>
  <c r="S213" i="29"/>
  <c r="S211" i="29"/>
  <c r="S214" i="29"/>
  <c r="S212" i="29"/>
  <c r="P216" i="29"/>
  <c r="S244" i="29"/>
  <c r="S242" i="29"/>
  <c r="S243" i="29"/>
  <c r="S241" i="29"/>
  <c r="P246" i="29"/>
  <c r="S273" i="29"/>
  <c r="S271" i="29"/>
  <c r="S274" i="29"/>
  <c r="S272" i="29"/>
  <c r="P276" i="29"/>
  <c r="S304" i="29"/>
  <c r="S302" i="29"/>
  <c r="S303" i="29"/>
  <c r="S301" i="29"/>
  <c r="P306" i="29"/>
  <c r="S333" i="29"/>
  <c r="S331" i="29"/>
  <c r="S334" i="29"/>
  <c r="S332" i="29"/>
  <c r="P336" i="29"/>
  <c r="P486" i="29"/>
  <c r="S513" i="29"/>
  <c r="S511" i="29"/>
  <c r="S514" i="29"/>
  <c r="S512" i="29"/>
  <c r="P516" i="29"/>
  <c r="S544" i="29"/>
  <c r="S542" i="29"/>
  <c r="S543" i="29"/>
  <c r="S541" i="29"/>
  <c r="P546" i="29"/>
  <c r="S573" i="29"/>
  <c r="S571" i="29"/>
  <c r="S574" i="29"/>
  <c r="S572" i="29"/>
  <c r="P576" i="29"/>
  <c r="S604" i="29"/>
  <c r="S602" i="29"/>
  <c r="S603" i="29"/>
  <c r="S601" i="29"/>
  <c r="P606" i="29"/>
  <c r="S634" i="29"/>
  <c r="S632" i="29"/>
  <c r="S633" i="29"/>
  <c r="S631" i="29"/>
  <c r="P636" i="29"/>
  <c r="S663" i="29"/>
  <c r="S661" i="29"/>
  <c r="S664" i="29"/>
  <c r="S662" i="29"/>
  <c r="P666" i="29"/>
  <c r="S694" i="29"/>
  <c r="S692" i="29"/>
  <c r="S693" i="29"/>
  <c r="S691" i="29"/>
  <c r="P696" i="29"/>
  <c r="S724" i="29"/>
  <c r="S722" i="29"/>
  <c r="S723" i="29"/>
  <c r="S721" i="29"/>
  <c r="P726" i="29"/>
  <c r="S753" i="29"/>
  <c r="S751" i="29"/>
  <c r="S754" i="29"/>
  <c r="S752" i="29"/>
  <c r="P756" i="29"/>
  <c r="S784" i="29"/>
  <c r="S782" i="29"/>
  <c r="S783" i="29"/>
  <c r="S781" i="29"/>
  <c r="P786" i="29"/>
  <c r="S813" i="29"/>
  <c r="S811" i="29"/>
  <c r="S814" i="29"/>
  <c r="S812" i="29"/>
  <c r="P816" i="29"/>
  <c r="S844" i="29"/>
  <c r="S842" i="29"/>
  <c r="S843" i="29"/>
  <c r="S841" i="29"/>
  <c r="P846" i="29"/>
  <c r="S873" i="29"/>
  <c r="S871" i="29"/>
  <c r="S874" i="29"/>
  <c r="S872" i="29"/>
  <c r="P876" i="29"/>
  <c r="S904" i="29"/>
  <c r="S902" i="29"/>
  <c r="S903" i="29"/>
  <c r="S901" i="29"/>
  <c r="P906" i="29"/>
  <c r="P936" i="29"/>
  <c r="P966" i="29"/>
  <c r="S993" i="29"/>
  <c r="S991" i="29"/>
  <c r="S994" i="29"/>
  <c r="S992" i="29"/>
  <c r="P66" i="29"/>
  <c r="S93" i="29"/>
  <c r="S91" i="29"/>
  <c r="S94" i="29"/>
  <c r="S92" i="29"/>
  <c r="P96" i="29"/>
  <c r="S124" i="29"/>
  <c r="S122" i="29"/>
  <c r="S123" i="29"/>
  <c r="S121" i="29"/>
  <c r="P126" i="29"/>
  <c r="S153" i="29"/>
  <c r="S151" i="29"/>
  <c r="S154" i="29"/>
  <c r="S152" i="29"/>
  <c r="O909" i="29"/>
  <c r="P909" i="29" s="1"/>
  <c r="O913" i="29"/>
  <c r="P913" i="29" s="1"/>
  <c r="S65" i="29"/>
  <c r="S95" i="29"/>
  <c r="S155" i="29"/>
  <c r="S215" i="29"/>
  <c r="S275" i="29"/>
  <c r="S335" i="29"/>
  <c r="S515" i="29"/>
  <c r="S575" i="29"/>
  <c r="S665" i="29"/>
  <c r="S755" i="29"/>
  <c r="S815" i="29"/>
  <c r="S875" i="29"/>
  <c r="S995" i="29"/>
  <c r="S125" i="29"/>
  <c r="S185" i="29"/>
  <c r="S245" i="29"/>
  <c r="S305" i="29"/>
  <c r="S545" i="29"/>
  <c r="S605" i="29"/>
  <c r="S635" i="29"/>
  <c r="S695" i="29"/>
  <c r="S725" i="29"/>
  <c r="S785" i="29"/>
  <c r="S845" i="29"/>
  <c r="S905" i="29"/>
  <c r="N429" i="28"/>
  <c r="O429" i="28" s="1"/>
  <c r="N461" i="28"/>
  <c r="O461" i="28" s="1"/>
  <c r="N879" i="28"/>
  <c r="O879" i="28" s="1"/>
  <c r="N880" i="28"/>
  <c r="O880" i="28" s="1"/>
  <c r="N881" i="28"/>
  <c r="O881" i="28" s="1"/>
  <c r="N882" i="28"/>
  <c r="O882" i="28" s="1"/>
  <c r="N883" i="28"/>
  <c r="O883" i="28" s="1"/>
  <c r="N884" i="28"/>
  <c r="O884" i="28" s="1"/>
  <c r="N885" i="28"/>
  <c r="O885" i="28" s="1"/>
  <c r="N886" i="28"/>
  <c r="O886" i="28" s="1"/>
  <c r="N887" i="28"/>
  <c r="O887" i="28" s="1"/>
  <c r="N888" i="28"/>
  <c r="O888" i="28" s="1"/>
  <c r="N889" i="28"/>
  <c r="O889" i="28" s="1"/>
  <c r="N890" i="28"/>
  <c r="O890" i="28" s="1"/>
  <c r="N891" i="28"/>
  <c r="O891" i="28" s="1"/>
  <c r="N892" i="28"/>
  <c r="O892" i="28" s="1"/>
  <c r="N893" i="28"/>
  <c r="O893" i="28" s="1"/>
  <c r="N894" i="28"/>
  <c r="O894" i="28" s="1"/>
  <c r="N895" i="28"/>
  <c r="O895" i="28" s="1"/>
  <c r="N896" i="28"/>
  <c r="O896" i="28" s="1"/>
  <c r="N897" i="28"/>
  <c r="O897" i="28" s="1"/>
  <c r="N898" i="28"/>
  <c r="O898" i="28" s="1"/>
  <c r="N899" i="28"/>
  <c r="O899" i="28" s="1"/>
  <c r="N900" i="28"/>
  <c r="O900" i="28" s="1"/>
  <c r="N901" i="28"/>
  <c r="O901" i="28" s="1"/>
  <c r="N902" i="28"/>
  <c r="O902" i="28" s="1"/>
  <c r="N903" i="28"/>
  <c r="O903" i="28" s="1"/>
  <c r="N904" i="28"/>
  <c r="O904" i="28" s="1"/>
  <c r="N905" i="28"/>
  <c r="O905" i="28" s="1"/>
  <c r="N906" i="28"/>
  <c r="N907" i="28"/>
  <c r="O907" i="28" s="1"/>
  <c r="N908" i="28"/>
  <c r="O908" i="28" s="1"/>
  <c r="N909" i="28"/>
  <c r="O909" i="28" s="1"/>
  <c r="N910" i="28"/>
  <c r="O910" i="28" s="1"/>
  <c r="N911" i="28"/>
  <c r="O911" i="28" s="1"/>
  <c r="N912" i="28"/>
  <c r="O912" i="28" s="1"/>
  <c r="N913" i="28"/>
  <c r="O913" i="28" s="1"/>
  <c r="N914" i="28"/>
  <c r="O914" i="28" s="1"/>
  <c r="N915" i="28"/>
  <c r="O915" i="28" s="1"/>
  <c r="N916" i="28"/>
  <c r="O916" i="28" s="1"/>
  <c r="N917" i="28"/>
  <c r="O917" i="28" s="1"/>
  <c r="N918" i="28"/>
  <c r="O918" i="28" s="1"/>
  <c r="N919" i="28"/>
  <c r="O919" i="28" s="1"/>
  <c r="N920" i="28"/>
  <c r="O920" i="28" s="1"/>
  <c r="N921" i="28"/>
  <c r="O921" i="28" s="1"/>
  <c r="N922" i="28"/>
  <c r="O922" i="28" s="1"/>
  <c r="N923" i="28"/>
  <c r="O923" i="28" s="1"/>
  <c r="N924" i="28"/>
  <c r="O924" i="28" s="1"/>
  <c r="N925" i="28"/>
  <c r="O925" i="28" s="1"/>
  <c r="N926" i="28"/>
  <c r="O926" i="28" s="1"/>
  <c r="N927" i="28"/>
  <c r="O927" i="28" s="1"/>
  <c r="N928" i="28"/>
  <c r="O928" i="28" s="1"/>
  <c r="N929" i="28"/>
  <c r="O929" i="28" s="1"/>
  <c r="N930" i="28"/>
  <c r="O930" i="28" s="1"/>
  <c r="N931" i="28"/>
  <c r="O931" i="28" s="1"/>
  <c r="N932" i="28"/>
  <c r="O932" i="28" s="1"/>
  <c r="N933" i="28"/>
  <c r="O933" i="28" s="1"/>
  <c r="N934" i="28"/>
  <c r="O934" i="28" s="1"/>
  <c r="N935" i="28"/>
  <c r="O935" i="28" s="1"/>
  <c r="N936" i="28"/>
  <c r="N937" i="28"/>
  <c r="O937" i="28" s="1"/>
  <c r="N938" i="28"/>
  <c r="O938" i="28" s="1"/>
  <c r="N939" i="28"/>
  <c r="O939" i="28" s="1"/>
  <c r="N940" i="28"/>
  <c r="O940" i="28" s="1"/>
  <c r="N941" i="28"/>
  <c r="O941" i="28" s="1"/>
  <c r="N942" i="28"/>
  <c r="O942" i="28" s="1"/>
  <c r="N943" i="28"/>
  <c r="O943" i="28" s="1"/>
  <c r="N944" i="28"/>
  <c r="O944" i="28" s="1"/>
  <c r="N945" i="28"/>
  <c r="O945" i="28" s="1"/>
  <c r="N946" i="28"/>
  <c r="O946" i="28" s="1"/>
  <c r="N947" i="28"/>
  <c r="O947" i="28" s="1"/>
  <c r="N948" i="28"/>
  <c r="O948" i="28" s="1"/>
  <c r="N949" i="28"/>
  <c r="O949" i="28" s="1"/>
  <c r="N950" i="28"/>
  <c r="O950" i="28" s="1"/>
  <c r="N951" i="28"/>
  <c r="O951" i="28" s="1"/>
  <c r="N952" i="28"/>
  <c r="O952" i="28" s="1"/>
  <c r="N953" i="28"/>
  <c r="O953" i="28" s="1"/>
  <c r="N954" i="28"/>
  <c r="O954" i="28" s="1"/>
  <c r="N955" i="28"/>
  <c r="O955" i="28" s="1"/>
  <c r="N956" i="28"/>
  <c r="O956" i="28" s="1"/>
  <c r="N957" i="28"/>
  <c r="O957" i="28" s="1"/>
  <c r="N958" i="28"/>
  <c r="O958" i="28" s="1"/>
  <c r="N959" i="28"/>
  <c r="O959" i="28" s="1"/>
  <c r="N960" i="28"/>
  <c r="O960" i="28" s="1"/>
  <c r="N961" i="28"/>
  <c r="O961" i="28" s="1"/>
  <c r="N962" i="28"/>
  <c r="O962" i="28" s="1"/>
  <c r="N963" i="28"/>
  <c r="O963" i="28" s="1"/>
  <c r="N964" i="28"/>
  <c r="O964" i="28" s="1"/>
  <c r="N965" i="28"/>
  <c r="O965" i="28" s="1"/>
  <c r="N966" i="28"/>
  <c r="N967" i="28"/>
  <c r="O967" i="28" s="1"/>
  <c r="N968" i="28"/>
  <c r="O968" i="28" s="1"/>
  <c r="N969" i="28"/>
  <c r="O969" i="28" s="1"/>
  <c r="N970" i="28"/>
  <c r="O970" i="28" s="1"/>
  <c r="N971" i="28"/>
  <c r="O971" i="28" s="1"/>
  <c r="N972" i="28"/>
  <c r="O972" i="28" s="1"/>
  <c r="N973" i="28"/>
  <c r="O973" i="28" s="1"/>
  <c r="N974" i="28"/>
  <c r="O974" i="28" s="1"/>
  <c r="N975" i="28"/>
  <c r="O975" i="28" s="1"/>
  <c r="N976" i="28"/>
  <c r="O976" i="28" s="1"/>
  <c r="N977" i="28"/>
  <c r="O977" i="28" s="1"/>
  <c r="N978" i="28"/>
  <c r="O978" i="28" s="1"/>
  <c r="N979" i="28"/>
  <c r="O979" i="28" s="1"/>
  <c r="N980" i="28"/>
  <c r="O980" i="28" s="1"/>
  <c r="N981" i="28"/>
  <c r="O981" i="28" s="1"/>
  <c r="N982" i="28"/>
  <c r="O982" i="28" s="1"/>
  <c r="N983" i="28"/>
  <c r="O983" i="28" s="1"/>
  <c r="N984" i="28"/>
  <c r="O984" i="28" s="1"/>
  <c r="N985" i="28"/>
  <c r="O985" i="28" s="1"/>
  <c r="N986" i="28"/>
  <c r="O986" i="28" s="1"/>
  <c r="N987" i="28"/>
  <c r="O987" i="28" s="1"/>
  <c r="N988" i="28"/>
  <c r="O988" i="28" s="1"/>
  <c r="N989" i="28"/>
  <c r="O989" i="28" s="1"/>
  <c r="N990" i="28"/>
  <c r="O990" i="28" s="1"/>
  <c r="N991" i="28"/>
  <c r="O991" i="28" s="1"/>
  <c r="N992" i="28"/>
  <c r="O992" i="28" s="1"/>
  <c r="N993" i="28"/>
  <c r="O993" i="28" s="1"/>
  <c r="N994" i="28"/>
  <c r="O994" i="28" s="1"/>
  <c r="N995" i="28"/>
  <c r="O995" i="28" s="1"/>
  <c r="N421" i="28"/>
  <c r="O421" i="28" s="1"/>
  <c r="N437" i="28"/>
  <c r="O437" i="28" s="1"/>
  <c r="N453" i="28"/>
  <c r="O453" i="28" s="1"/>
  <c r="N469" i="28"/>
  <c r="O469" i="28" s="1"/>
  <c r="N409" i="28"/>
  <c r="O409" i="28" s="1"/>
  <c r="N417" i="28"/>
  <c r="O417" i="28" s="1"/>
  <c r="N425" i="28"/>
  <c r="O425" i="28" s="1"/>
  <c r="N433" i="28"/>
  <c r="O433" i="28" s="1"/>
  <c r="N441" i="28"/>
  <c r="O441" i="28" s="1"/>
  <c r="N449" i="28"/>
  <c r="O449" i="28" s="1"/>
  <c r="N457" i="28"/>
  <c r="O457" i="28" s="1"/>
  <c r="N465" i="28"/>
  <c r="O465" i="28" s="1"/>
  <c r="N473" i="28"/>
  <c r="O473" i="28" s="1"/>
  <c r="N7" i="28"/>
  <c r="O7" i="28" s="1"/>
  <c r="N8" i="28"/>
  <c r="O8" i="28" s="1"/>
  <c r="N9" i="28"/>
  <c r="O9" i="28" s="1"/>
  <c r="N10" i="28"/>
  <c r="O10" i="28" s="1"/>
  <c r="N11" i="28"/>
  <c r="O11" i="28" s="1"/>
  <c r="N12" i="28"/>
  <c r="O12" i="28" s="1"/>
  <c r="N13" i="28"/>
  <c r="O13" i="28" s="1"/>
  <c r="N14" i="28"/>
  <c r="O14" i="28" s="1"/>
  <c r="N15" i="28"/>
  <c r="O15" i="28" s="1"/>
  <c r="N16" i="28"/>
  <c r="O16" i="28" s="1"/>
  <c r="N17" i="28"/>
  <c r="O17" i="28" s="1"/>
  <c r="N18" i="28"/>
  <c r="O18" i="28" s="1"/>
  <c r="N19" i="28"/>
  <c r="O19" i="28" s="1"/>
  <c r="N20" i="28"/>
  <c r="O20" i="28" s="1"/>
  <c r="N21" i="28"/>
  <c r="O21" i="28" s="1"/>
  <c r="N22" i="28"/>
  <c r="O22" i="28" s="1"/>
  <c r="N23" i="28"/>
  <c r="O23" i="28" s="1"/>
  <c r="N24" i="28"/>
  <c r="O24" i="28" s="1"/>
  <c r="N25" i="28"/>
  <c r="O25" i="28" s="1"/>
  <c r="N26" i="28"/>
  <c r="O26" i="28" s="1"/>
  <c r="N27" i="28"/>
  <c r="O27" i="28" s="1"/>
  <c r="N28" i="28"/>
  <c r="O28" i="28" s="1"/>
  <c r="N29" i="28"/>
  <c r="O29" i="28" s="1"/>
  <c r="N30" i="28"/>
  <c r="O30" i="28" s="1"/>
  <c r="N31" i="28"/>
  <c r="O31" i="28" s="1"/>
  <c r="N32" i="28"/>
  <c r="O32" i="28" s="1"/>
  <c r="N33" i="28"/>
  <c r="O33" i="28" s="1"/>
  <c r="N34" i="28"/>
  <c r="O34" i="28" s="1"/>
  <c r="N35" i="28"/>
  <c r="O35" i="28" s="1"/>
  <c r="N36" i="28"/>
  <c r="N37" i="28"/>
  <c r="O37" i="28" s="1"/>
  <c r="N38" i="28"/>
  <c r="O38" i="28" s="1"/>
  <c r="N39" i="28"/>
  <c r="O39" i="28" s="1"/>
  <c r="N40" i="28"/>
  <c r="O40" i="28" s="1"/>
  <c r="N41" i="28"/>
  <c r="O41" i="28" s="1"/>
  <c r="N42" i="28"/>
  <c r="O42" i="28" s="1"/>
  <c r="N43" i="28"/>
  <c r="O43" i="28" s="1"/>
  <c r="N44" i="28"/>
  <c r="O44" i="28" s="1"/>
  <c r="N45" i="28"/>
  <c r="O45" i="28" s="1"/>
  <c r="N46" i="28"/>
  <c r="O46" i="28" s="1"/>
  <c r="N47" i="28"/>
  <c r="O47" i="28" s="1"/>
  <c r="N48" i="28"/>
  <c r="O48" i="28" s="1"/>
  <c r="N49" i="28"/>
  <c r="O49" i="28" s="1"/>
  <c r="N50" i="28"/>
  <c r="O50" i="28" s="1"/>
  <c r="N51" i="28"/>
  <c r="O51" i="28" s="1"/>
  <c r="N52" i="28"/>
  <c r="O52" i="28" s="1"/>
  <c r="N53" i="28"/>
  <c r="O53" i="28" s="1"/>
  <c r="N54" i="28"/>
  <c r="O54" i="28" s="1"/>
  <c r="N55" i="28"/>
  <c r="O55" i="28" s="1"/>
  <c r="N56" i="28"/>
  <c r="O56" i="28" s="1"/>
  <c r="N57" i="28"/>
  <c r="O57" i="28" s="1"/>
  <c r="N58" i="28"/>
  <c r="O58" i="28" s="1"/>
  <c r="N59" i="28"/>
  <c r="O59" i="28" s="1"/>
  <c r="N60" i="28"/>
  <c r="O60" i="28" s="1"/>
  <c r="N61" i="28"/>
  <c r="O61" i="28" s="1"/>
  <c r="N62" i="28"/>
  <c r="O62" i="28" s="1"/>
  <c r="N63" i="28"/>
  <c r="O63" i="28" s="1"/>
  <c r="N64" i="28"/>
  <c r="O64" i="28" s="1"/>
  <c r="N65" i="28"/>
  <c r="O65" i="28" s="1"/>
  <c r="N66" i="28"/>
  <c r="N67" i="28"/>
  <c r="O67" i="28" s="1"/>
  <c r="N68" i="28"/>
  <c r="O68" i="28" s="1"/>
  <c r="N69" i="28"/>
  <c r="O69" i="28" s="1"/>
  <c r="N70" i="28"/>
  <c r="O70" i="28" s="1"/>
  <c r="N71" i="28"/>
  <c r="O71" i="28" s="1"/>
  <c r="N72" i="28"/>
  <c r="O72" i="28" s="1"/>
  <c r="N73" i="28"/>
  <c r="O73" i="28" s="1"/>
  <c r="N74" i="28"/>
  <c r="O74" i="28" s="1"/>
  <c r="N75" i="28"/>
  <c r="O75" i="28" s="1"/>
  <c r="N76" i="28"/>
  <c r="O76" i="28" s="1"/>
  <c r="N77" i="28"/>
  <c r="O77" i="28" s="1"/>
  <c r="N78" i="28"/>
  <c r="O78" i="28" s="1"/>
  <c r="N79" i="28"/>
  <c r="O79" i="28" s="1"/>
  <c r="N80" i="28"/>
  <c r="O80" i="28" s="1"/>
  <c r="N81" i="28"/>
  <c r="O81" i="28" s="1"/>
  <c r="N82" i="28"/>
  <c r="O82" i="28" s="1"/>
  <c r="N83" i="28"/>
  <c r="O83" i="28" s="1"/>
  <c r="N84" i="28"/>
  <c r="O84" i="28" s="1"/>
  <c r="N85" i="28"/>
  <c r="O85" i="28" s="1"/>
  <c r="N86" i="28"/>
  <c r="O86" i="28" s="1"/>
  <c r="N87" i="28"/>
  <c r="O87" i="28" s="1"/>
  <c r="N88" i="28"/>
  <c r="O88" i="28" s="1"/>
  <c r="N89" i="28"/>
  <c r="O89" i="28" s="1"/>
  <c r="N90" i="28"/>
  <c r="O90" i="28" s="1"/>
  <c r="N91" i="28"/>
  <c r="O91" i="28" s="1"/>
  <c r="N92" i="28"/>
  <c r="O92" i="28" s="1"/>
  <c r="N93" i="28"/>
  <c r="O93" i="28" s="1"/>
  <c r="N94" i="28"/>
  <c r="O94" i="28" s="1"/>
  <c r="N95" i="28"/>
  <c r="O95" i="28" s="1"/>
  <c r="N96" i="28"/>
  <c r="N101" i="28"/>
  <c r="O101" i="28" s="1"/>
  <c r="N102" i="28"/>
  <c r="O102" i="28" s="1"/>
  <c r="N103" i="28"/>
  <c r="O103" i="28" s="1"/>
  <c r="N130" i="28"/>
  <c r="O130" i="28" s="1"/>
  <c r="N131" i="28"/>
  <c r="O131" i="28" s="1"/>
  <c r="N132" i="28"/>
  <c r="O132" i="28" s="1"/>
  <c r="N133" i="28"/>
  <c r="O133" i="28" s="1"/>
  <c r="N134" i="28"/>
  <c r="O134" i="28" s="1"/>
  <c r="N135" i="28"/>
  <c r="O135" i="28" s="1"/>
  <c r="N136" i="28"/>
  <c r="O136" i="28" s="1"/>
  <c r="N137" i="28"/>
  <c r="O137" i="28" s="1"/>
  <c r="N138" i="28"/>
  <c r="O138" i="28" s="1"/>
  <c r="N139" i="28"/>
  <c r="O139" i="28" s="1"/>
  <c r="N140" i="28"/>
  <c r="O140" i="28" s="1"/>
  <c r="N141" i="28"/>
  <c r="O141" i="28" s="1"/>
  <c r="N142" i="28"/>
  <c r="O142" i="28" s="1"/>
  <c r="N143" i="28"/>
  <c r="O143" i="28" s="1"/>
  <c r="N144" i="28"/>
  <c r="O144" i="28" s="1"/>
  <c r="N145" i="28"/>
  <c r="O145" i="28" s="1"/>
  <c r="N146" i="28"/>
  <c r="O146" i="28" s="1"/>
  <c r="N147" i="28"/>
  <c r="O147" i="28" s="1"/>
  <c r="N148" i="28"/>
  <c r="O148" i="28" s="1"/>
  <c r="N149" i="28"/>
  <c r="O149" i="28" s="1"/>
  <c r="N150" i="28"/>
  <c r="O150" i="28" s="1"/>
  <c r="N151" i="28"/>
  <c r="O151" i="28" s="1"/>
  <c r="N152" i="28"/>
  <c r="O152" i="28" s="1"/>
  <c r="N153" i="28"/>
  <c r="O153" i="28" s="1"/>
  <c r="N154" i="28"/>
  <c r="O154" i="28" s="1"/>
  <c r="N155" i="28"/>
  <c r="O155" i="28" s="1"/>
  <c r="N156" i="28"/>
  <c r="N157" i="28"/>
  <c r="O157" i="28" s="1"/>
  <c r="N158" i="28"/>
  <c r="O158" i="28" s="1"/>
  <c r="N159" i="28"/>
  <c r="O159" i="28" s="1"/>
  <c r="N160" i="28"/>
  <c r="O160" i="28" s="1"/>
  <c r="N161" i="28"/>
  <c r="O161" i="28" s="1"/>
  <c r="N162" i="28"/>
  <c r="O162" i="28" s="1"/>
  <c r="N163" i="28"/>
  <c r="O163" i="28" s="1"/>
  <c r="N164" i="28"/>
  <c r="O164" i="28" s="1"/>
  <c r="N165" i="28"/>
  <c r="O165" i="28" s="1"/>
  <c r="N166" i="28"/>
  <c r="O166" i="28" s="1"/>
  <c r="N167" i="28"/>
  <c r="O167" i="28" s="1"/>
  <c r="N168" i="28"/>
  <c r="O168" i="28" s="1"/>
  <c r="N169" i="28"/>
  <c r="O169" i="28" s="1"/>
  <c r="N170" i="28"/>
  <c r="O170" i="28" s="1"/>
  <c r="N171" i="28"/>
  <c r="O171" i="28" s="1"/>
  <c r="N172" i="28"/>
  <c r="O172" i="28" s="1"/>
  <c r="N173" i="28"/>
  <c r="O173" i="28" s="1"/>
  <c r="N174" i="28"/>
  <c r="O174" i="28" s="1"/>
  <c r="N175" i="28"/>
  <c r="O175" i="28" s="1"/>
  <c r="N176" i="28"/>
  <c r="O176" i="28" s="1"/>
  <c r="N177" i="28"/>
  <c r="O177" i="28" s="1"/>
  <c r="N178" i="28"/>
  <c r="O178" i="28" s="1"/>
  <c r="N179" i="28"/>
  <c r="O179" i="28" s="1"/>
  <c r="N180" i="28"/>
  <c r="O180" i="28" s="1"/>
  <c r="N181" i="28"/>
  <c r="O181" i="28" s="1"/>
  <c r="N182" i="28"/>
  <c r="O182" i="28" s="1"/>
  <c r="N183" i="28"/>
  <c r="O183" i="28" s="1"/>
  <c r="N184" i="28"/>
  <c r="O184" i="28" s="1"/>
  <c r="N185" i="28"/>
  <c r="O185" i="28" s="1"/>
  <c r="N186" i="28"/>
  <c r="N187" i="28"/>
  <c r="O187" i="28" s="1"/>
  <c r="N188" i="28"/>
  <c r="O188" i="28" s="1"/>
  <c r="N189" i="28"/>
  <c r="O189" i="28" s="1"/>
  <c r="N190" i="28"/>
  <c r="O190" i="28" s="1"/>
  <c r="N191" i="28"/>
  <c r="O191" i="28" s="1"/>
  <c r="N192" i="28"/>
  <c r="O192" i="28" s="1"/>
  <c r="N193" i="28"/>
  <c r="O193" i="28" s="1"/>
  <c r="N194" i="28"/>
  <c r="O194" i="28" s="1"/>
  <c r="N195" i="28"/>
  <c r="O195" i="28" s="1"/>
  <c r="N196" i="28"/>
  <c r="O196" i="28" s="1"/>
  <c r="N197" i="28"/>
  <c r="O197" i="28" s="1"/>
  <c r="N198" i="28"/>
  <c r="O198" i="28" s="1"/>
  <c r="N199" i="28"/>
  <c r="O199" i="28" s="1"/>
  <c r="O486" i="28"/>
  <c r="S514" i="28"/>
  <c r="S512" i="28"/>
  <c r="S513" i="28"/>
  <c r="S511" i="28"/>
  <c r="O516" i="28"/>
  <c r="S543" i="28"/>
  <c r="S541" i="28"/>
  <c r="S544" i="28"/>
  <c r="S542" i="28"/>
  <c r="O546" i="28"/>
  <c r="S575" i="28" s="1"/>
  <c r="S574" i="28"/>
  <c r="S572" i="28"/>
  <c r="S573" i="28"/>
  <c r="S571" i="28"/>
  <c r="O576" i="28"/>
  <c r="S603" i="28"/>
  <c r="S601" i="28"/>
  <c r="S604" i="28"/>
  <c r="S602" i="28"/>
  <c r="O606" i="28"/>
  <c r="S633" i="28"/>
  <c r="S631" i="28"/>
  <c r="S634" i="28"/>
  <c r="S632" i="28"/>
  <c r="O636" i="28"/>
  <c r="S665" i="28" s="1"/>
  <c r="S664" i="28"/>
  <c r="S662" i="28"/>
  <c r="S663" i="28"/>
  <c r="S661" i="28"/>
  <c r="O666" i="28"/>
  <c r="S693" i="28"/>
  <c r="S691" i="28"/>
  <c r="S694" i="28"/>
  <c r="S692" i="28"/>
  <c r="O696" i="28"/>
  <c r="S723" i="28"/>
  <c r="S721" i="28"/>
  <c r="S724" i="28"/>
  <c r="S722" i="28"/>
  <c r="O726" i="28"/>
  <c r="S755" i="28" s="1"/>
  <c r="S754" i="28"/>
  <c r="S752" i="28"/>
  <c r="S753" i="28"/>
  <c r="S751" i="28"/>
  <c r="O756" i="28"/>
  <c r="S783" i="28"/>
  <c r="S781" i="28"/>
  <c r="S784" i="28"/>
  <c r="S782" i="28"/>
  <c r="O786" i="28"/>
  <c r="S814" i="28"/>
  <c r="S812" i="28"/>
  <c r="S813" i="28"/>
  <c r="S811" i="28"/>
  <c r="O816" i="28"/>
  <c r="S843" i="28"/>
  <c r="S841" i="28"/>
  <c r="S844" i="28"/>
  <c r="S842" i="28"/>
  <c r="O846" i="28"/>
  <c r="S875" i="28" s="1"/>
  <c r="S874" i="28"/>
  <c r="S872" i="28"/>
  <c r="S873" i="28"/>
  <c r="S871" i="28"/>
  <c r="O876" i="28"/>
  <c r="S903" i="28"/>
  <c r="S901" i="28"/>
  <c r="S904" i="28"/>
  <c r="S902" i="28"/>
  <c r="O906" i="28"/>
  <c r="S934" i="28"/>
  <c r="S932" i="28"/>
  <c r="S933" i="28"/>
  <c r="S931" i="28"/>
  <c r="O936" i="28"/>
  <c r="S963" i="28"/>
  <c r="S961" i="28"/>
  <c r="S964" i="28"/>
  <c r="S962" i="28"/>
  <c r="O966" i="28"/>
  <c r="S995" i="28" s="1"/>
  <c r="S994" i="28"/>
  <c r="S992" i="28"/>
  <c r="S993" i="28"/>
  <c r="S991" i="28"/>
  <c r="N200" i="28"/>
  <c r="O200" i="28" s="1"/>
  <c r="N201" i="28"/>
  <c r="O201" i="28" s="1"/>
  <c r="N202" i="28"/>
  <c r="O202" i="28" s="1"/>
  <c r="N203" i="28"/>
  <c r="O203" i="28" s="1"/>
  <c r="N204" i="28"/>
  <c r="O204" i="28" s="1"/>
  <c r="N205" i="28"/>
  <c r="O205" i="28" s="1"/>
  <c r="N206" i="28"/>
  <c r="O206" i="28" s="1"/>
  <c r="N207" i="28"/>
  <c r="O207" i="28" s="1"/>
  <c r="N208" i="28"/>
  <c r="O208" i="28" s="1"/>
  <c r="N209" i="28"/>
  <c r="O209" i="28" s="1"/>
  <c r="N210" i="28"/>
  <c r="O210" i="28" s="1"/>
  <c r="N211" i="28"/>
  <c r="O211" i="28" s="1"/>
  <c r="N212" i="28"/>
  <c r="O212" i="28" s="1"/>
  <c r="N213" i="28"/>
  <c r="O213" i="28" s="1"/>
  <c r="N214" i="28"/>
  <c r="O214" i="28" s="1"/>
  <c r="N215" i="28"/>
  <c r="O215" i="28" s="1"/>
  <c r="N216" i="28"/>
  <c r="N217" i="28"/>
  <c r="O217" i="28" s="1"/>
  <c r="N218" i="28"/>
  <c r="O218" i="28" s="1"/>
  <c r="N219" i="28"/>
  <c r="O219" i="28" s="1"/>
  <c r="N220" i="28"/>
  <c r="O220" i="28" s="1"/>
  <c r="N221" i="28"/>
  <c r="O221" i="28" s="1"/>
  <c r="N222" i="28"/>
  <c r="O222" i="28" s="1"/>
  <c r="N223" i="28"/>
  <c r="O223" i="28" s="1"/>
  <c r="N224" i="28"/>
  <c r="O224" i="28" s="1"/>
  <c r="N225" i="28"/>
  <c r="O225" i="28" s="1"/>
  <c r="N226" i="28"/>
  <c r="O226" i="28" s="1"/>
  <c r="N227" i="28"/>
  <c r="O227" i="28" s="1"/>
  <c r="N228" i="28"/>
  <c r="O228" i="28" s="1"/>
  <c r="N229" i="28"/>
  <c r="O229" i="28" s="1"/>
  <c r="N230" i="28"/>
  <c r="O230" i="28" s="1"/>
  <c r="N231" i="28"/>
  <c r="O231" i="28" s="1"/>
  <c r="N232" i="28"/>
  <c r="O232" i="28" s="1"/>
  <c r="N233" i="28"/>
  <c r="O233" i="28" s="1"/>
  <c r="N234" i="28"/>
  <c r="O234" i="28" s="1"/>
  <c r="N235" i="28"/>
  <c r="O235" i="28" s="1"/>
  <c r="N236" i="28"/>
  <c r="O236" i="28" s="1"/>
  <c r="N237" i="28"/>
  <c r="O237" i="28" s="1"/>
  <c r="N238" i="28"/>
  <c r="O238" i="28" s="1"/>
  <c r="N239" i="28"/>
  <c r="O239" i="28" s="1"/>
  <c r="N240" i="28"/>
  <c r="O240" i="28" s="1"/>
  <c r="N241" i="28"/>
  <c r="O241" i="28" s="1"/>
  <c r="N242" i="28"/>
  <c r="O242" i="28" s="1"/>
  <c r="N243" i="28"/>
  <c r="O243" i="28" s="1"/>
  <c r="N244" i="28"/>
  <c r="O244" i="28" s="1"/>
  <c r="N245" i="28"/>
  <c r="O245" i="28" s="1"/>
  <c r="N407" i="28"/>
  <c r="O407" i="28" s="1"/>
  <c r="N411" i="28"/>
  <c r="O411" i="28" s="1"/>
  <c r="N415" i="28"/>
  <c r="O415" i="28" s="1"/>
  <c r="N419" i="28"/>
  <c r="O419" i="28" s="1"/>
  <c r="N423" i="28"/>
  <c r="O423" i="28" s="1"/>
  <c r="N427" i="28"/>
  <c r="O427" i="28" s="1"/>
  <c r="N431" i="28"/>
  <c r="O431" i="28" s="1"/>
  <c r="N435" i="28"/>
  <c r="O435" i="28" s="1"/>
  <c r="N439" i="28"/>
  <c r="O439" i="28" s="1"/>
  <c r="N443" i="28"/>
  <c r="O443" i="28" s="1"/>
  <c r="N447" i="28"/>
  <c r="O447" i="28" s="1"/>
  <c r="N451" i="28"/>
  <c r="O451" i="28" s="1"/>
  <c r="N455" i="28"/>
  <c r="O455" i="28" s="1"/>
  <c r="N459" i="28"/>
  <c r="O459" i="28" s="1"/>
  <c r="N463" i="28"/>
  <c r="O463" i="28" s="1"/>
  <c r="N467" i="28"/>
  <c r="O467" i="28" s="1"/>
  <c r="N471" i="28"/>
  <c r="O471" i="28" s="1"/>
  <c r="N475" i="28"/>
  <c r="O475" i="28" s="1"/>
  <c r="S545" i="28"/>
  <c r="S605" i="28"/>
  <c r="S635" i="28"/>
  <c r="S695" i="28"/>
  <c r="S725" i="28"/>
  <c r="S785" i="28"/>
  <c r="S845" i="28"/>
  <c r="S905" i="28"/>
  <c r="S965" i="28"/>
  <c r="S515" i="28"/>
  <c r="S815" i="28"/>
  <c r="S935" i="28"/>
  <c r="O908" i="29"/>
  <c r="P908" i="29" s="1"/>
  <c r="O910" i="29"/>
  <c r="P910" i="29" s="1"/>
  <c r="O912" i="29"/>
  <c r="P912" i="29" s="1"/>
  <c r="O914" i="29"/>
  <c r="P914" i="29" s="1"/>
  <c r="M1001" i="29"/>
  <c r="M999" i="29"/>
  <c r="M1002" i="29"/>
  <c r="M1000" i="29"/>
  <c r="M998" i="29"/>
  <c r="O6" i="29"/>
  <c r="N1002" i="29"/>
  <c r="N1000" i="29"/>
  <c r="N998" i="29"/>
  <c r="N1001" i="29"/>
  <c r="N999" i="29"/>
  <c r="O349" i="29"/>
  <c r="P349" i="29" s="1"/>
  <c r="O350" i="29"/>
  <c r="P350" i="29" s="1"/>
  <c r="O351" i="29"/>
  <c r="P351" i="29" s="1"/>
  <c r="O352" i="29"/>
  <c r="P352" i="29" s="1"/>
  <c r="O353" i="29"/>
  <c r="P353" i="29" s="1"/>
  <c r="O354" i="29"/>
  <c r="P354" i="29" s="1"/>
  <c r="O355" i="29"/>
  <c r="P355" i="29" s="1"/>
  <c r="O356" i="29"/>
  <c r="P356" i="29" s="1"/>
  <c r="O357" i="29"/>
  <c r="P357" i="29" s="1"/>
  <c r="O358" i="29"/>
  <c r="P358" i="29" s="1"/>
  <c r="O359" i="29"/>
  <c r="P359" i="29" s="1"/>
  <c r="O360" i="29"/>
  <c r="P360" i="29" s="1"/>
  <c r="O361" i="29"/>
  <c r="P361" i="29" s="1"/>
  <c r="O362" i="29"/>
  <c r="P362" i="29" s="1"/>
  <c r="O363" i="29"/>
  <c r="P363" i="29" s="1"/>
  <c r="O364" i="29"/>
  <c r="P364" i="29" s="1"/>
  <c r="O365" i="29"/>
  <c r="P365" i="29" s="1"/>
  <c r="O366" i="29"/>
  <c r="O367" i="29"/>
  <c r="P367" i="29" s="1"/>
  <c r="O368" i="29"/>
  <c r="P368" i="29" s="1"/>
  <c r="O369" i="29"/>
  <c r="P369" i="29" s="1"/>
  <c r="O370" i="29"/>
  <c r="P370" i="29" s="1"/>
  <c r="O371" i="29"/>
  <c r="P371" i="29" s="1"/>
  <c r="O372" i="29"/>
  <c r="P372" i="29" s="1"/>
  <c r="O373" i="29"/>
  <c r="P373" i="29" s="1"/>
  <c r="O374" i="29"/>
  <c r="P374" i="29" s="1"/>
  <c r="O375" i="29"/>
  <c r="P375" i="29" s="1"/>
  <c r="O376" i="29"/>
  <c r="P376" i="29" s="1"/>
  <c r="O377" i="29"/>
  <c r="P377" i="29" s="1"/>
  <c r="O378" i="29"/>
  <c r="P378" i="29" s="1"/>
  <c r="O379" i="29"/>
  <c r="P379" i="29" s="1"/>
  <c r="O380" i="29"/>
  <c r="P380" i="29" s="1"/>
  <c r="O381" i="29"/>
  <c r="P381" i="29" s="1"/>
  <c r="O382" i="29"/>
  <c r="P382" i="29" s="1"/>
  <c r="O383" i="29"/>
  <c r="P383" i="29" s="1"/>
  <c r="O384" i="29"/>
  <c r="P384" i="29" s="1"/>
  <c r="O385" i="29"/>
  <c r="P385" i="29" s="1"/>
  <c r="O386" i="29"/>
  <c r="P386" i="29" s="1"/>
  <c r="O387" i="29"/>
  <c r="P387" i="29" s="1"/>
  <c r="O388" i="29"/>
  <c r="P388" i="29" s="1"/>
  <c r="O389" i="29"/>
  <c r="P389" i="29" s="1"/>
  <c r="O390" i="29"/>
  <c r="P390" i="29" s="1"/>
  <c r="O391" i="29"/>
  <c r="P391" i="29" s="1"/>
  <c r="O392" i="29"/>
  <c r="P392" i="29" s="1"/>
  <c r="O393" i="29"/>
  <c r="P393" i="29" s="1"/>
  <c r="O394" i="29"/>
  <c r="P394" i="29" s="1"/>
  <c r="O395" i="29"/>
  <c r="P395" i="29" s="1"/>
  <c r="O396" i="29"/>
  <c r="O397" i="29"/>
  <c r="P397" i="29" s="1"/>
  <c r="O398" i="29"/>
  <c r="P398" i="29" s="1"/>
  <c r="O399" i="29"/>
  <c r="P399" i="29" s="1"/>
  <c r="O400" i="29"/>
  <c r="P400" i="29" s="1"/>
  <c r="O401" i="29"/>
  <c r="P401" i="29" s="1"/>
  <c r="O402" i="29"/>
  <c r="P402" i="29" s="1"/>
  <c r="O403" i="29"/>
  <c r="P403" i="29" s="1"/>
  <c r="O404" i="29"/>
  <c r="P404" i="29" s="1"/>
  <c r="O405" i="29"/>
  <c r="P405" i="29" s="1"/>
  <c r="O406" i="29"/>
  <c r="P406" i="29" s="1"/>
  <c r="O407" i="29"/>
  <c r="P407" i="29" s="1"/>
  <c r="O408" i="29"/>
  <c r="P408" i="29" s="1"/>
  <c r="O409" i="29"/>
  <c r="P409" i="29" s="1"/>
  <c r="O410" i="29"/>
  <c r="P410" i="29" s="1"/>
  <c r="O411" i="29"/>
  <c r="P411" i="29" s="1"/>
  <c r="O412" i="29"/>
  <c r="P412" i="29" s="1"/>
  <c r="O413" i="29"/>
  <c r="P413" i="29" s="1"/>
  <c r="O414" i="29"/>
  <c r="P414" i="29" s="1"/>
  <c r="O415" i="29"/>
  <c r="P415" i="29" s="1"/>
  <c r="O416" i="29"/>
  <c r="P416" i="29" s="1"/>
  <c r="O417" i="29"/>
  <c r="P417" i="29" s="1"/>
  <c r="O418" i="29"/>
  <c r="P418" i="29" s="1"/>
  <c r="O419" i="29"/>
  <c r="P419" i="29" s="1"/>
  <c r="O420" i="29"/>
  <c r="P420" i="29" s="1"/>
  <c r="O421" i="29"/>
  <c r="P421" i="29" s="1"/>
  <c r="O422" i="29"/>
  <c r="P422" i="29" s="1"/>
  <c r="O423" i="29"/>
  <c r="P423" i="29" s="1"/>
  <c r="O424" i="29"/>
  <c r="P424" i="29" s="1"/>
  <c r="O425" i="29"/>
  <c r="P425" i="29" s="1"/>
  <c r="O426" i="29"/>
  <c r="O427" i="29"/>
  <c r="P427" i="29" s="1"/>
  <c r="O428" i="29"/>
  <c r="P428" i="29" s="1"/>
  <c r="O429" i="29"/>
  <c r="P429" i="29" s="1"/>
  <c r="O430" i="29"/>
  <c r="P430" i="29" s="1"/>
  <c r="O431" i="29"/>
  <c r="P431" i="29" s="1"/>
  <c r="O432" i="29"/>
  <c r="P432" i="29" s="1"/>
  <c r="O433" i="29"/>
  <c r="P433" i="29" s="1"/>
  <c r="O434" i="29"/>
  <c r="P434" i="29" s="1"/>
  <c r="O435" i="29"/>
  <c r="P435" i="29" s="1"/>
  <c r="O436" i="29"/>
  <c r="P436" i="29" s="1"/>
  <c r="O437" i="29"/>
  <c r="P437" i="29" s="1"/>
  <c r="O438" i="29"/>
  <c r="P438" i="29" s="1"/>
  <c r="O439" i="29"/>
  <c r="P439" i="29" s="1"/>
  <c r="O440" i="29"/>
  <c r="P440" i="29" s="1"/>
  <c r="O441" i="29"/>
  <c r="P441" i="29" s="1"/>
  <c r="O442" i="29"/>
  <c r="P442" i="29" s="1"/>
  <c r="O443" i="29"/>
  <c r="P443" i="29" s="1"/>
  <c r="O444" i="29"/>
  <c r="P444" i="29" s="1"/>
  <c r="O445" i="29"/>
  <c r="P445" i="29" s="1"/>
  <c r="O446" i="29"/>
  <c r="P446" i="29" s="1"/>
  <c r="O447" i="29"/>
  <c r="P447" i="29" s="1"/>
  <c r="O448" i="29"/>
  <c r="P448" i="29" s="1"/>
  <c r="O449" i="29"/>
  <c r="P449" i="29" s="1"/>
  <c r="O450" i="29"/>
  <c r="P450" i="29" s="1"/>
  <c r="O451" i="29"/>
  <c r="P451" i="29" s="1"/>
  <c r="O452" i="29"/>
  <c r="P452" i="29" s="1"/>
  <c r="O453" i="29"/>
  <c r="P453" i="29" s="1"/>
  <c r="O454" i="29"/>
  <c r="P454" i="29" s="1"/>
  <c r="O455" i="29"/>
  <c r="P455" i="29" s="1"/>
  <c r="O456" i="29"/>
  <c r="O457" i="29"/>
  <c r="P457" i="29" s="1"/>
  <c r="O458" i="29"/>
  <c r="P458" i="29" s="1"/>
  <c r="O459" i="29"/>
  <c r="P459" i="29" s="1"/>
  <c r="O460" i="29"/>
  <c r="P460" i="29" s="1"/>
  <c r="O461" i="29"/>
  <c r="P461" i="29" s="1"/>
  <c r="O462" i="29"/>
  <c r="P462" i="29" s="1"/>
  <c r="O463" i="29"/>
  <c r="P463" i="29" s="1"/>
  <c r="O464" i="29"/>
  <c r="P464" i="29" s="1"/>
  <c r="O465" i="29"/>
  <c r="P465" i="29" s="1"/>
  <c r="O466" i="29"/>
  <c r="P466" i="29" s="1"/>
  <c r="O467" i="29"/>
  <c r="P467" i="29" s="1"/>
  <c r="O468" i="29"/>
  <c r="P468" i="29" s="1"/>
  <c r="O469" i="29"/>
  <c r="P469" i="29" s="1"/>
  <c r="O470" i="29"/>
  <c r="P470" i="29" s="1"/>
  <c r="O957" i="29"/>
  <c r="P957" i="29" s="1"/>
  <c r="S965" i="29" s="1"/>
  <c r="N104" i="28"/>
  <c r="O104" i="28" s="1"/>
  <c r="N105" i="28"/>
  <c r="O105" i="28" s="1"/>
  <c r="N106" i="28"/>
  <c r="O106" i="28" s="1"/>
  <c r="N107" i="28"/>
  <c r="O107" i="28" s="1"/>
  <c r="N108" i="28"/>
  <c r="O108" i="28" s="1"/>
  <c r="N109" i="28"/>
  <c r="O109" i="28" s="1"/>
  <c r="N110" i="28"/>
  <c r="O110" i="28" s="1"/>
  <c r="N111" i="28"/>
  <c r="O111" i="28" s="1"/>
  <c r="N112" i="28"/>
  <c r="O112" i="28" s="1"/>
  <c r="N113" i="28"/>
  <c r="O113" i="28" s="1"/>
  <c r="N114" i="28"/>
  <c r="O114" i="28" s="1"/>
  <c r="N115" i="28"/>
  <c r="O115" i="28" s="1"/>
  <c r="N116" i="28"/>
  <c r="O116" i="28" s="1"/>
  <c r="N117" i="28"/>
  <c r="O117" i="28" s="1"/>
  <c r="N118" i="28"/>
  <c r="O118" i="28" s="1"/>
  <c r="N119" i="28"/>
  <c r="O119" i="28" s="1"/>
  <c r="N120" i="28"/>
  <c r="O120" i="28" s="1"/>
  <c r="N121" i="28"/>
  <c r="O121" i="28" s="1"/>
  <c r="N122" i="28"/>
  <c r="O122" i="28" s="1"/>
  <c r="N123" i="28"/>
  <c r="O123" i="28" s="1"/>
  <c r="N124" i="28"/>
  <c r="O124" i="28" s="1"/>
  <c r="N125" i="28"/>
  <c r="O125" i="28" s="1"/>
  <c r="N126" i="28"/>
  <c r="N127" i="28"/>
  <c r="O127" i="28" s="1"/>
  <c r="N128" i="28"/>
  <c r="O128" i="28" s="1"/>
  <c r="N129" i="28"/>
  <c r="O129" i="28" s="1"/>
  <c r="N246" i="28"/>
  <c r="N247" i="28"/>
  <c r="O247" i="28" s="1"/>
  <c r="N248" i="28"/>
  <c r="O248" i="28" s="1"/>
  <c r="N249" i="28"/>
  <c r="O249" i="28" s="1"/>
  <c r="N250" i="28"/>
  <c r="O250" i="28" s="1"/>
  <c r="N251" i="28"/>
  <c r="O251" i="28" s="1"/>
  <c r="N252" i="28"/>
  <c r="O252" i="28" s="1"/>
  <c r="N253" i="28"/>
  <c r="O253" i="28" s="1"/>
  <c r="N254" i="28"/>
  <c r="O254" i="28" s="1"/>
  <c r="N255" i="28"/>
  <c r="O255" i="28" s="1"/>
  <c r="N256" i="28"/>
  <c r="O256" i="28" s="1"/>
  <c r="N257" i="28"/>
  <c r="O257" i="28" s="1"/>
  <c r="N258" i="28"/>
  <c r="O258" i="28" s="1"/>
  <c r="N259" i="28"/>
  <c r="O259" i="28" s="1"/>
  <c r="N260" i="28"/>
  <c r="O260" i="28" s="1"/>
  <c r="N261" i="28"/>
  <c r="O261" i="28" s="1"/>
  <c r="N262" i="28"/>
  <c r="O262" i="28" s="1"/>
  <c r="N263" i="28"/>
  <c r="O263" i="28" s="1"/>
  <c r="N264" i="28"/>
  <c r="O264" i="28" s="1"/>
  <c r="N265" i="28"/>
  <c r="O265" i="28" s="1"/>
  <c r="N266" i="28"/>
  <c r="O266" i="28" s="1"/>
  <c r="N267" i="28"/>
  <c r="O267" i="28" s="1"/>
  <c r="N268" i="28"/>
  <c r="O268" i="28" s="1"/>
  <c r="N269" i="28"/>
  <c r="O269" i="28" s="1"/>
  <c r="N270" i="28"/>
  <c r="O270" i="28" s="1"/>
  <c r="N271" i="28"/>
  <c r="O271" i="28" s="1"/>
  <c r="N272" i="28"/>
  <c r="O272" i="28" s="1"/>
  <c r="N273" i="28"/>
  <c r="O273" i="28" s="1"/>
  <c r="N274" i="28"/>
  <c r="O274" i="28" s="1"/>
  <c r="N275" i="28"/>
  <c r="O275" i="28" s="1"/>
  <c r="N276" i="28"/>
  <c r="N277" i="28"/>
  <c r="O277" i="28" s="1"/>
  <c r="N278" i="28"/>
  <c r="O278" i="28" s="1"/>
  <c r="N279" i="28"/>
  <c r="O279" i="28" s="1"/>
  <c r="N280" i="28"/>
  <c r="O280" i="28" s="1"/>
  <c r="N281" i="28"/>
  <c r="O281" i="28" s="1"/>
  <c r="N282" i="28"/>
  <c r="O282" i="28" s="1"/>
  <c r="N283" i="28"/>
  <c r="O283" i="28" s="1"/>
  <c r="N284" i="28"/>
  <c r="O284" i="28" s="1"/>
  <c r="N285" i="28"/>
  <c r="O285" i="28" s="1"/>
  <c r="N286" i="28"/>
  <c r="O286" i="28" s="1"/>
  <c r="N287" i="28"/>
  <c r="O287" i="28" s="1"/>
  <c r="N288" i="28"/>
  <c r="O288" i="28" s="1"/>
  <c r="N289" i="28"/>
  <c r="O289" i="28" s="1"/>
  <c r="N290" i="28"/>
  <c r="O290" i="28" s="1"/>
  <c r="N291" i="28"/>
  <c r="O291" i="28" s="1"/>
  <c r="N292" i="28"/>
  <c r="O292" i="28" s="1"/>
  <c r="N293" i="28"/>
  <c r="O293" i="28" s="1"/>
  <c r="N294" i="28"/>
  <c r="O294" i="28" s="1"/>
  <c r="N295" i="28"/>
  <c r="O295" i="28" s="1"/>
  <c r="N296" i="28"/>
  <c r="O296" i="28" s="1"/>
  <c r="N297" i="28"/>
  <c r="O297" i="28" s="1"/>
  <c r="N298" i="28"/>
  <c r="O298" i="28" s="1"/>
  <c r="N299" i="28"/>
  <c r="O299" i="28" s="1"/>
  <c r="N300" i="28"/>
  <c r="O300" i="28" s="1"/>
  <c r="N301" i="28"/>
  <c r="O301" i="28" s="1"/>
  <c r="N302" i="28"/>
  <c r="O302" i="28" s="1"/>
  <c r="N303" i="28"/>
  <c r="O303" i="28" s="1"/>
  <c r="N304" i="28"/>
  <c r="O304" i="28" s="1"/>
  <c r="N305" i="28"/>
  <c r="O305" i="28" s="1"/>
  <c r="N306" i="28"/>
  <c r="N307" i="28"/>
  <c r="O307" i="28" s="1"/>
  <c r="N308" i="28"/>
  <c r="O308" i="28" s="1"/>
  <c r="N309" i="28"/>
  <c r="O309" i="28" s="1"/>
  <c r="N310" i="28"/>
  <c r="O310" i="28" s="1"/>
  <c r="N311" i="28"/>
  <c r="O311" i="28" s="1"/>
  <c r="N312" i="28"/>
  <c r="O312" i="28" s="1"/>
  <c r="N313" i="28"/>
  <c r="O313" i="28" s="1"/>
  <c r="N314" i="28"/>
  <c r="O314" i="28" s="1"/>
  <c r="N315" i="28"/>
  <c r="O315" i="28" s="1"/>
  <c r="N316" i="28"/>
  <c r="O316" i="28" s="1"/>
  <c r="N317" i="28"/>
  <c r="O317" i="28" s="1"/>
  <c r="N318" i="28"/>
  <c r="O318" i="28" s="1"/>
  <c r="N319" i="28"/>
  <c r="O319" i="28" s="1"/>
  <c r="N320" i="28"/>
  <c r="O320" i="28" s="1"/>
  <c r="N321" i="28"/>
  <c r="O321" i="28" s="1"/>
  <c r="N322" i="28"/>
  <c r="O322" i="28" s="1"/>
  <c r="N323" i="28"/>
  <c r="O323" i="28" s="1"/>
  <c r="N324" i="28"/>
  <c r="O324" i="28" s="1"/>
  <c r="N325" i="28"/>
  <c r="O325" i="28" s="1"/>
  <c r="N326" i="28"/>
  <c r="O326" i="28" s="1"/>
  <c r="N327" i="28"/>
  <c r="O327" i="28" s="1"/>
  <c r="N328" i="28"/>
  <c r="O328" i="28" s="1"/>
  <c r="N329" i="28"/>
  <c r="O329" i="28" s="1"/>
  <c r="N330" i="28"/>
  <c r="O330" i="28" s="1"/>
  <c r="N331" i="28"/>
  <c r="O331" i="28" s="1"/>
  <c r="N332" i="28"/>
  <c r="O332" i="28" s="1"/>
  <c r="N333" i="28"/>
  <c r="O333" i="28" s="1"/>
  <c r="N334" i="28"/>
  <c r="O334" i="28" s="1"/>
  <c r="N335" i="28"/>
  <c r="O335" i="28" s="1"/>
  <c r="N336" i="28"/>
  <c r="N337" i="28"/>
  <c r="O337" i="28" s="1"/>
  <c r="N338" i="28"/>
  <c r="O338" i="28" s="1"/>
  <c r="N339" i="28"/>
  <c r="O339" i="28" s="1"/>
  <c r="N340" i="28"/>
  <c r="O340" i="28" s="1"/>
  <c r="N341" i="28"/>
  <c r="O341" i="28" s="1"/>
  <c r="N342" i="28"/>
  <c r="O342" i="28" s="1"/>
  <c r="N343" i="28"/>
  <c r="O343" i="28" s="1"/>
  <c r="N344" i="28"/>
  <c r="O344" i="28" s="1"/>
  <c r="N345" i="28"/>
  <c r="O345" i="28" s="1"/>
  <c r="N346" i="28"/>
  <c r="O346" i="28" s="1"/>
  <c r="N347" i="28"/>
  <c r="O347" i="28" s="1"/>
  <c r="N348" i="28"/>
  <c r="O348" i="28" s="1"/>
  <c r="N349" i="28"/>
  <c r="O349" i="28" s="1"/>
  <c r="N350" i="28"/>
  <c r="O350" i="28" s="1"/>
  <c r="N351" i="28"/>
  <c r="O351" i="28" s="1"/>
  <c r="N352" i="28"/>
  <c r="O352" i="28" s="1"/>
  <c r="N353" i="28"/>
  <c r="O353" i="28" s="1"/>
  <c r="N354" i="28"/>
  <c r="O354" i="28" s="1"/>
  <c r="N355" i="28"/>
  <c r="O355" i="28" s="1"/>
  <c r="N356" i="28"/>
  <c r="O356" i="28" s="1"/>
  <c r="N357" i="28"/>
  <c r="O357" i="28" s="1"/>
  <c r="N358" i="28"/>
  <c r="O358" i="28" s="1"/>
  <c r="N359" i="28"/>
  <c r="O359" i="28" s="1"/>
  <c r="N360" i="28"/>
  <c r="O360" i="28" s="1"/>
  <c r="N361" i="28"/>
  <c r="O361" i="28" s="1"/>
  <c r="N362" i="28"/>
  <c r="O362" i="28" s="1"/>
  <c r="N363" i="28"/>
  <c r="O363" i="28" s="1"/>
  <c r="N364" i="28"/>
  <c r="O364" i="28" s="1"/>
  <c r="N365" i="28"/>
  <c r="O365" i="28" s="1"/>
  <c r="N366" i="28"/>
  <c r="N367" i="28"/>
  <c r="O367" i="28" s="1"/>
  <c r="N368" i="28"/>
  <c r="O368" i="28" s="1"/>
  <c r="N369" i="28"/>
  <c r="O369" i="28" s="1"/>
  <c r="N370" i="28"/>
  <c r="O370" i="28" s="1"/>
  <c r="N371" i="28"/>
  <c r="O371" i="28" s="1"/>
  <c r="N372" i="28"/>
  <c r="O372" i="28" s="1"/>
  <c r="N406" i="28"/>
  <c r="O406" i="28" s="1"/>
  <c r="N408" i="28"/>
  <c r="O408" i="28" s="1"/>
  <c r="N410" i="28"/>
  <c r="O410" i="28" s="1"/>
  <c r="N412" i="28"/>
  <c r="O412" i="28" s="1"/>
  <c r="N414" i="28"/>
  <c r="O414" i="28" s="1"/>
  <c r="N416" i="28"/>
  <c r="O416" i="28" s="1"/>
  <c r="N418" i="28"/>
  <c r="O418" i="28" s="1"/>
  <c r="N420" i="28"/>
  <c r="O420" i="28" s="1"/>
  <c r="N422" i="28"/>
  <c r="O422" i="28" s="1"/>
  <c r="N424" i="28"/>
  <c r="O424" i="28" s="1"/>
  <c r="N426" i="28"/>
  <c r="N428" i="28"/>
  <c r="O428" i="28" s="1"/>
  <c r="N430" i="28"/>
  <c r="O430" i="28" s="1"/>
  <c r="N432" i="28"/>
  <c r="O432" i="28" s="1"/>
  <c r="N434" i="28"/>
  <c r="O434" i="28" s="1"/>
  <c r="N436" i="28"/>
  <c r="O436" i="28" s="1"/>
  <c r="N438" i="28"/>
  <c r="O438" i="28" s="1"/>
  <c r="N440" i="28"/>
  <c r="O440" i="28" s="1"/>
  <c r="N442" i="28"/>
  <c r="O442" i="28" s="1"/>
  <c r="N444" i="28"/>
  <c r="O444" i="28" s="1"/>
  <c r="N446" i="28"/>
  <c r="O446" i="28" s="1"/>
  <c r="N448" i="28"/>
  <c r="O448" i="28" s="1"/>
  <c r="N450" i="28"/>
  <c r="O450" i="28" s="1"/>
  <c r="N452" i="28"/>
  <c r="O452" i="28" s="1"/>
  <c r="N454" i="28"/>
  <c r="O454" i="28" s="1"/>
  <c r="N456" i="28"/>
  <c r="N458" i="28"/>
  <c r="O458" i="28" s="1"/>
  <c r="N460" i="28"/>
  <c r="O460" i="28" s="1"/>
  <c r="N462" i="28"/>
  <c r="O462" i="28" s="1"/>
  <c r="N464" i="28"/>
  <c r="O464" i="28" s="1"/>
  <c r="N466" i="28"/>
  <c r="O466" i="28" s="1"/>
  <c r="N468" i="28"/>
  <c r="O468" i="28" s="1"/>
  <c r="N470" i="28"/>
  <c r="O470" i="28" s="1"/>
  <c r="N472" i="28"/>
  <c r="O472" i="28" s="1"/>
  <c r="N474" i="28"/>
  <c r="O474" i="28" s="1"/>
  <c r="N476" i="28"/>
  <c r="O476" i="28" s="1"/>
  <c r="N97" i="28"/>
  <c r="O97" i="28" s="1"/>
  <c r="N98" i="28"/>
  <c r="O98" i="28" s="1"/>
  <c r="N99" i="28"/>
  <c r="O99" i="28" s="1"/>
  <c r="N100" i="28"/>
  <c r="O100" i="28" s="1"/>
  <c r="M1001" i="28"/>
  <c r="M999" i="28"/>
  <c r="M1002" i="28"/>
  <c r="M1000" i="28"/>
  <c r="M998" i="28"/>
  <c r="N6" i="28"/>
  <c r="N1002" i="28"/>
  <c r="N1000" i="28"/>
  <c r="N998" i="28"/>
  <c r="N1001" i="28"/>
  <c r="N999" i="28"/>
  <c r="N373" i="28"/>
  <c r="O373" i="28" s="1"/>
  <c r="N374" i="28"/>
  <c r="O374" i="28" s="1"/>
  <c r="N375" i="28"/>
  <c r="O375" i="28" s="1"/>
  <c r="N376" i="28"/>
  <c r="O376" i="28" s="1"/>
  <c r="N377" i="28"/>
  <c r="O377" i="28" s="1"/>
  <c r="N378" i="28"/>
  <c r="O378" i="28" s="1"/>
  <c r="N379" i="28"/>
  <c r="O379" i="28" s="1"/>
  <c r="N380" i="28"/>
  <c r="O380" i="28" s="1"/>
  <c r="N381" i="28"/>
  <c r="O381" i="28" s="1"/>
  <c r="N382" i="28"/>
  <c r="O382" i="28" s="1"/>
  <c r="N383" i="28"/>
  <c r="O383" i="28" s="1"/>
  <c r="N384" i="28"/>
  <c r="O384" i="28" s="1"/>
  <c r="N385" i="28"/>
  <c r="O385" i="28" s="1"/>
  <c r="N386" i="28"/>
  <c r="O386" i="28" s="1"/>
  <c r="N387" i="28"/>
  <c r="O387" i="28" s="1"/>
  <c r="N388" i="28"/>
  <c r="O388" i="28" s="1"/>
  <c r="N389" i="28"/>
  <c r="O389" i="28" s="1"/>
  <c r="N390" i="28"/>
  <c r="O390" i="28" s="1"/>
  <c r="N391" i="28"/>
  <c r="O391" i="28" s="1"/>
  <c r="N392" i="28"/>
  <c r="O392" i="28" s="1"/>
  <c r="N393" i="28"/>
  <c r="O393" i="28" s="1"/>
  <c r="N394" i="28"/>
  <c r="O394" i="28" s="1"/>
  <c r="N395" i="28"/>
  <c r="O395" i="28" s="1"/>
  <c r="N396" i="28"/>
  <c r="N397" i="28"/>
  <c r="O397" i="28" s="1"/>
  <c r="N398" i="28"/>
  <c r="O398" i="28" s="1"/>
  <c r="N399" i="28"/>
  <c r="O399" i="28" s="1"/>
  <c r="N400" i="28"/>
  <c r="O400" i="28" s="1"/>
  <c r="N401" i="28"/>
  <c r="O401" i="28" s="1"/>
  <c r="N402" i="28"/>
  <c r="O402" i="28" s="1"/>
  <c r="N403" i="28"/>
  <c r="O403" i="28" s="1"/>
  <c r="N404" i="28"/>
  <c r="O404" i="28" s="1"/>
  <c r="N405" i="28"/>
  <c r="O405" i="28" s="1"/>
  <c r="B39" i="26"/>
  <c r="S365" i="29" l="1"/>
  <c r="S935" i="29"/>
  <c r="P456" i="29"/>
  <c r="S485" i="29" s="1"/>
  <c r="S484" i="29"/>
  <c r="S482" i="29"/>
  <c r="S483" i="29"/>
  <c r="S481" i="29"/>
  <c r="P426" i="29"/>
  <c r="S455" i="29" s="1"/>
  <c r="S453" i="29"/>
  <c r="S451" i="29"/>
  <c r="S454" i="29"/>
  <c r="S452" i="29"/>
  <c r="P396" i="29"/>
  <c r="S425" i="29" s="1"/>
  <c r="S424" i="29"/>
  <c r="S422" i="29"/>
  <c r="S423" i="29"/>
  <c r="S421" i="29"/>
  <c r="P366" i="29"/>
  <c r="S395" i="29" s="1"/>
  <c r="S393" i="29"/>
  <c r="S391" i="29"/>
  <c r="S394" i="29"/>
  <c r="S392" i="29"/>
  <c r="S961" i="29"/>
  <c r="S962" i="29"/>
  <c r="S934" i="29"/>
  <c r="S933" i="29"/>
  <c r="S361" i="29"/>
  <c r="S362" i="29"/>
  <c r="S33" i="29"/>
  <c r="S31" i="29"/>
  <c r="S34" i="29"/>
  <c r="S32" i="29"/>
  <c r="S963" i="29"/>
  <c r="S964" i="29"/>
  <c r="S932" i="29"/>
  <c r="S931" i="29"/>
  <c r="S363" i="29"/>
  <c r="S364" i="29"/>
  <c r="S31" i="28"/>
  <c r="S33" i="28"/>
  <c r="S34" i="28"/>
  <c r="S32" i="28"/>
  <c r="O456" i="28"/>
  <c r="S485" i="28" s="1"/>
  <c r="S483" i="28"/>
  <c r="S481" i="28"/>
  <c r="S484" i="28"/>
  <c r="S482" i="28"/>
  <c r="O366" i="28"/>
  <c r="S395" i="28" s="1"/>
  <c r="S394" i="28"/>
  <c r="S392" i="28"/>
  <c r="S393" i="28"/>
  <c r="S391" i="28"/>
  <c r="O336" i="28"/>
  <c r="S365" i="28" s="1"/>
  <c r="S363" i="28"/>
  <c r="S361" i="28"/>
  <c r="S364" i="28"/>
  <c r="S362" i="28"/>
  <c r="O306" i="28"/>
  <c r="S335" i="28" s="1"/>
  <c r="S334" i="28"/>
  <c r="S332" i="28"/>
  <c r="S333" i="28"/>
  <c r="S331" i="28"/>
  <c r="O276" i="28"/>
  <c r="S305" i="28" s="1"/>
  <c r="S303" i="28"/>
  <c r="S301" i="28"/>
  <c r="S304" i="28"/>
  <c r="S302" i="28"/>
  <c r="O246" i="28"/>
  <c r="S275" i="28" s="1"/>
  <c r="S274" i="28"/>
  <c r="S272" i="28"/>
  <c r="S273" i="28"/>
  <c r="S271" i="28"/>
  <c r="O126" i="28"/>
  <c r="S155" i="28" s="1"/>
  <c r="S153" i="28"/>
  <c r="S151" i="28"/>
  <c r="S154" i="28"/>
  <c r="S152" i="28"/>
  <c r="O216" i="28"/>
  <c r="S245" i="28" s="1"/>
  <c r="S243" i="28"/>
  <c r="S241" i="28"/>
  <c r="S244" i="28"/>
  <c r="S242" i="28"/>
  <c r="O186" i="28"/>
  <c r="S215" i="28" s="1"/>
  <c r="S214" i="28"/>
  <c r="S212" i="28"/>
  <c r="S213" i="28"/>
  <c r="S211" i="28"/>
  <c r="O156" i="28"/>
  <c r="S185" i="28" s="1"/>
  <c r="S183" i="28"/>
  <c r="S181" i="28"/>
  <c r="S184" i="28"/>
  <c r="S182" i="28"/>
  <c r="O96" i="28"/>
  <c r="S125" i="28" s="1"/>
  <c r="S123" i="28"/>
  <c r="S121" i="28"/>
  <c r="S124" i="28"/>
  <c r="S122" i="28"/>
  <c r="O66" i="28"/>
  <c r="S95" i="28" s="1"/>
  <c r="S93" i="28"/>
  <c r="S91" i="28"/>
  <c r="S94" i="28"/>
  <c r="S92" i="28"/>
  <c r="O36" i="28"/>
  <c r="S65" i="28" s="1"/>
  <c r="S61" i="28"/>
  <c r="S63" i="28"/>
  <c r="S62" i="28"/>
  <c r="S64" i="28"/>
  <c r="O396" i="28"/>
  <c r="S425" i="28" s="1"/>
  <c r="S423" i="28"/>
  <c r="S421" i="28"/>
  <c r="S424" i="28"/>
  <c r="S422" i="28"/>
  <c r="O426" i="28"/>
  <c r="S455" i="28" s="1"/>
  <c r="S454" i="28"/>
  <c r="S452" i="28"/>
  <c r="S453" i="28"/>
  <c r="S451" i="28"/>
  <c r="O1001" i="29"/>
  <c r="O999" i="29"/>
  <c r="O1002" i="29"/>
  <c r="O1000" i="29"/>
  <c r="O998" i="29"/>
  <c r="P6" i="29"/>
  <c r="O1001" i="28"/>
  <c r="O999" i="28"/>
  <c r="O1002" i="28"/>
  <c r="O1000" i="28"/>
  <c r="O998" i="28"/>
  <c r="O6" i="28"/>
  <c r="G40" i="16"/>
  <c r="H40" i="16" s="1"/>
  <c r="I40" i="16" s="1"/>
  <c r="F40" i="16" s="1"/>
  <c r="G41" i="16"/>
  <c r="H41" i="16" s="1"/>
  <c r="I41" i="16" s="1"/>
  <c r="F41" i="16" s="1"/>
  <c r="G42" i="16"/>
  <c r="H42" i="16" s="1"/>
  <c r="I42" i="16" s="1"/>
  <c r="F42" i="16" s="1"/>
  <c r="G43" i="16"/>
  <c r="H43" i="16" s="1"/>
  <c r="I43" i="16" s="1"/>
  <c r="F43" i="16" s="1"/>
  <c r="G44" i="16"/>
  <c r="H44" i="16" s="1"/>
  <c r="I44" i="16" s="1"/>
  <c r="F44" i="16" s="1"/>
  <c r="G45" i="16"/>
  <c r="H45" i="16" s="1"/>
  <c r="I45" i="16" s="1"/>
  <c r="F45" i="16" s="1"/>
  <c r="G46" i="16"/>
  <c r="H46" i="16" s="1"/>
  <c r="I46" i="16" s="1"/>
  <c r="F46" i="16" s="1"/>
  <c r="G47" i="16"/>
  <c r="H47" i="16" s="1"/>
  <c r="I47" i="16" s="1"/>
  <c r="F47" i="16" s="1"/>
  <c r="G48" i="16"/>
  <c r="H48" i="16" s="1"/>
  <c r="I48" i="16" s="1"/>
  <c r="F48" i="16" s="1"/>
  <c r="G39" i="16"/>
  <c r="H39" i="16" s="1"/>
  <c r="I39" i="16" s="1"/>
  <c r="F39" i="16" s="1"/>
  <c r="B40" i="16"/>
  <c r="B41" i="16"/>
  <c r="B42" i="16"/>
  <c r="B43" i="16"/>
  <c r="B44" i="16"/>
  <c r="B39" i="16"/>
  <c r="U56" i="16"/>
  <c r="U57" i="16"/>
  <c r="U58" i="16"/>
  <c r="U59" i="16"/>
  <c r="U60" i="16"/>
  <c r="U61" i="16"/>
  <c r="U62" i="16"/>
  <c r="O1003" i="29" l="1"/>
  <c r="S35" i="29"/>
  <c r="O1003" i="28"/>
  <c r="S35" i="28"/>
  <c r="Q37" i="26"/>
  <c r="Q38" i="26"/>
  <c r="K15" i="21"/>
  <c r="L15" i="21"/>
  <c r="K16" i="21"/>
  <c r="L16" i="21"/>
  <c r="K17" i="21"/>
  <c r="L17" i="21"/>
  <c r="K19" i="21"/>
  <c r="L19" i="21"/>
  <c r="K20" i="21"/>
  <c r="L20" i="21"/>
  <c r="K22" i="21"/>
  <c r="L22" i="21"/>
  <c r="K23" i="21"/>
  <c r="L23" i="21"/>
  <c r="K24" i="21"/>
  <c r="L24" i="21"/>
  <c r="K25" i="21"/>
  <c r="L25" i="21"/>
  <c r="L14" i="21"/>
  <c r="K14" i="21"/>
  <c r="B37" i="26" l="1"/>
  <c r="C37" i="26"/>
  <c r="D37" i="26"/>
  <c r="E37" i="26"/>
  <c r="F37" i="26"/>
  <c r="G37" i="26"/>
  <c r="H37" i="26"/>
  <c r="I37" i="26"/>
  <c r="J37" i="26"/>
  <c r="K37" i="26"/>
  <c r="L37" i="26"/>
  <c r="M37" i="26"/>
  <c r="N37" i="26"/>
  <c r="O37" i="26"/>
  <c r="P37" i="26"/>
  <c r="B38" i="26"/>
  <c r="C38" i="26"/>
  <c r="D38" i="26"/>
  <c r="E38" i="26"/>
  <c r="F38" i="26"/>
  <c r="G38" i="26"/>
  <c r="H38" i="26"/>
  <c r="I38" i="26"/>
  <c r="J38" i="26"/>
  <c r="K38" i="26"/>
  <c r="L38" i="26"/>
  <c r="M38" i="26"/>
  <c r="N38" i="26"/>
  <c r="O38" i="26"/>
  <c r="P38" i="26"/>
  <c r="B1040" i="17" l="1"/>
  <c r="B4" i="24" l="1"/>
  <c r="B5" i="24"/>
  <c r="B6" i="24"/>
  <c r="B7" i="24"/>
  <c r="B8" i="24"/>
  <c r="B9" i="24"/>
  <c r="B10" i="24"/>
  <c r="B11" i="24"/>
  <c r="B12" i="24"/>
  <c r="B13" i="24"/>
  <c r="B14" i="24"/>
  <c r="B15" i="24"/>
  <c r="B16" i="24"/>
  <c r="B17" i="24"/>
  <c r="B18" i="24"/>
  <c r="B19" i="24"/>
  <c r="B20" i="24"/>
  <c r="B21" i="24"/>
  <c r="B22" i="24"/>
  <c r="B23" i="24"/>
  <c r="B24" i="24"/>
  <c r="B25" i="24"/>
  <c r="B26" i="24"/>
  <c r="B27" i="24"/>
  <c r="B28" i="24"/>
  <c r="B29" i="24"/>
  <c r="B30" i="24"/>
  <c r="B31" i="24"/>
  <c r="B32" i="24"/>
  <c r="B33" i="24"/>
  <c r="B34" i="24"/>
  <c r="B35" i="24"/>
  <c r="B36" i="24"/>
  <c r="B37" i="24"/>
  <c r="B3" i="24"/>
  <c r="A1366" i="25"/>
  <c r="A1611" i="25"/>
  <c r="A1853" i="25"/>
  <c r="A2823" i="25"/>
  <c r="A3069" i="25"/>
  <c r="A2421" i="25"/>
  <c r="A884" i="25"/>
  <c r="A2665" i="25"/>
  <c r="A3231" i="25"/>
  <c r="A3389" i="25"/>
  <c r="A1773" i="25"/>
  <c r="A1693" i="25"/>
  <c r="A2343" i="25"/>
  <c r="A1529" i="25"/>
  <c r="A2181" i="25"/>
  <c r="A1208" i="25"/>
  <c r="A2905" i="25"/>
  <c r="A1288" i="25"/>
  <c r="A802" i="25"/>
  <c r="A3309" i="25"/>
  <c r="A1048" i="25"/>
  <c r="A966" i="25"/>
  <c r="A1447" i="25"/>
  <c r="A3151" i="25"/>
  <c r="A2263" i="25"/>
  <c r="A1128" i="25"/>
  <c r="A2987" i="25"/>
  <c r="A1935" i="25"/>
  <c r="A2743" i="25"/>
  <c r="A2099" i="25"/>
  <c r="A2583" i="25"/>
  <c r="A2501" i="25"/>
  <c r="A2017" i="25"/>
  <c r="B3" i="22" l="1"/>
  <c r="B4" i="22"/>
  <c r="B5" i="22"/>
  <c r="B6" i="22"/>
  <c r="B7" i="22"/>
  <c r="B8" i="22"/>
  <c r="B9" i="22"/>
  <c r="B10" i="22"/>
  <c r="B11" i="22"/>
  <c r="B12" i="22"/>
  <c r="B13" i="22"/>
  <c r="B14" i="22"/>
  <c r="B15" i="22"/>
  <c r="B16" i="22"/>
  <c r="B17" i="22"/>
  <c r="B18" i="22"/>
  <c r="B19" i="22"/>
  <c r="B20" i="22"/>
  <c r="B21" i="22"/>
  <c r="B22" i="22"/>
  <c r="B23" i="22"/>
  <c r="B24" i="22"/>
  <c r="B25" i="22"/>
  <c r="B26" i="22"/>
  <c r="B27" i="22"/>
  <c r="B28" i="22"/>
  <c r="B29" i="22"/>
  <c r="B30" i="22"/>
  <c r="B31" i="22"/>
  <c r="B32" i="22"/>
  <c r="B33" i="22"/>
  <c r="B34" i="22"/>
  <c r="B35" i="22"/>
  <c r="B36" i="22"/>
  <c r="B37" i="22"/>
  <c r="B38" i="22"/>
  <c r="B39" i="22"/>
  <c r="B40" i="22"/>
  <c r="B41" i="22"/>
  <c r="B42" i="22"/>
  <c r="B43" i="22"/>
  <c r="B44" i="22"/>
  <c r="B45" i="22"/>
  <c r="B46" i="22"/>
  <c r="B47" i="22"/>
  <c r="B48" i="22"/>
  <c r="B49" i="22"/>
  <c r="B50" i="22"/>
  <c r="B51" i="22"/>
  <c r="B52" i="22"/>
  <c r="B53" i="22"/>
  <c r="B54" i="22"/>
  <c r="B55" i="22"/>
  <c r="B56" i="22"/>
  <c r="B57" i="22"/>
  <c r="B58" i="22"/>
  <c r="B59" i="22"/>
  <c r="B60" i="22"/>
  <c r="B61" i="22"/>
  <c r="B62" i="22"/>
  <c r="B63" i="22"/>
  <c r="B64" i="22"/>
  <c r="B65" i="22"/>
  <c r="B66" i="22"/>
  <c r="B67" i="22"/>
  <c r="B68" i="22"/>
  <c r="B69" i="22"/>
  <c r="B70" i="22"/>
  <c r="B71" i="22"/>
  <c r="B72" i="22"/>
  <c r="B73" i="22"/>
  <c r="B74" i="22"/>
  <c r="B75" i="22"/>
  <c r="B76" i="22"/>
  <c r="B77" i="22"/>
  <c r="B78" i="22"/>
  <c r="B79" i="22"/>
  <c r="B80" i="22"/>
  <c r="B81" i="22"/>
  <c r="B82" i="22"/>
  <c r="B83" i="22"/>
  <c r="B84" i="22"/>
  <c r="B85" i="22"/>
  <c r="B86" i="22"/>
  <c r="B87" i="22"/>
  <c r="B88" i="22"/>
  <c r="B89" i="22"/>
  <c r="B90" i="22"/>
  <c r="B91" i="22"/>
  <c r="B92" i="22"/>
  <c r="B93" i="22"/>
  <c r="B94" i="22"/>
  <c r="B95" i="22"/>
  <c r="B96" i="22"/>
  <c r="B97" i="22"/>
  <c r="B98" i="22"/>
  <c r="B99" i="22"/>
  <c r="B100" i="22"/>
  <c r="B101" i="22"/>
  <c r="B102" i="22"/>
  <c r="B103" i="22"/>
  <c r="B104" i="22"/>
  <c r="B105" i="22"/>
  <c r="B106" i="22"/>
  <c r="B107" i="22"/>
  <c r="B108" i="22"/>
  <c r="B109" i="22"/>
  <c r="B110" i="22"/>
  <c r="B111" i="22"/>
  <c r="B112" i="22"/>
  <c r="B113" i="22"/>
  <c r="B114" i="22"/>
  <c r="B115" i="22"/>
  <c r="B116" i="22"/>
  <c r="B117" i="22"/>
  <c r="B118" i="22"/>
  <c r="B119" i="22"/>
  <c r="B120" i="22"/>
  <c r="B121" i="22"/>
  <c r="B122" i="22"/>
  <c r="B123" i="22"/>
  <c r="B124" i="22"/>
  <c r="B125" i="22"/>
  <c r="B126" i="22"/>
  <c r="B127" i="22"/>
  <c r="B128" i="22"/>
  <c r="B129" i="22"/>
  <c r="B130" i="22"/>
  <c r="B131" i="22"/>
  <c r="B132" i="22"/>
  <c r="B133" i="22"/>
  <c r="B134" i="22"/>
  <c r="B135" i="22"/>
  <c r="B136" i="22"/>
  <c r="B137" i="22"/>
  <c r="B138" i="22"/>
  <c r="B139" i="22"/>
  <c r="B140" i="22"/>
  <c r="B141" i="22"/>
  <c r="B142" i="22"/>
  <c r="B143" i="22"/>
  <c r="B144" i="22"/>
  <c r="B145" i="22"/>
  <c r="B146" i="22"/>
  <c r="B147" i="22"/>
  <c r="B148" i="22"/>
  <c r="B149" i="22"/>
  <c r="B150" i="22"/>
  <c r="B151" i="22"/>
  <c r="B152" i="22"/>
  <c r="B153" i="22"/>
  <c r="B154" i="22"/>
  <c r="B155" i="22"/>
  <c r="B156" i="22"/>
  <c r="B157" i="22"/>
  <c r="B158" i="22"/>
  <c r="B159" i="22"/>
  <c r="B160" i="22"/>
  <c r="B161" i="22"/>
  <c r="B162" i="22"/>
  <c r="B163" i="22"/>
  <c r="B164" i="22"/>
  <c r="B165" i="22"/>
  <c r="B166" i="22"/>
  <c r="B167" i="22"/>
  <c r="B168" i="22"/>
  <c r="B169" i="22"/>
  <c r="B170" i="22"/>
  <c r="B171" i="22"/>
  <c r="B172" i="22"/>
  <c r="B173" i="22"/>
  <c r="B174" i="22"/>
  <c r="B175" i="22"/>
  <c r="B176" i="22"/>
  <c r="B177" i="22"/>
  <c r="B178" i="22"/>
  <c r="B179" i="22"/>
  <c r="B180" i="22"/>
  <c r="B181" i="22"/>
  <c r="B182" i="22"/>
  <c r="B183" i="22"/>
  <c r="B184" i="22"/>
  <c r="B185" i="22"/>
  <c r="B186" i="22"/>
  <c r="B187" i="22"/>
  <c r="B188" i="22"/>
  <c r="B189" i="22"/>
  <c r="B190" i="22"/>
  <c r="B191" i="22"/>
  <c r="B192" i="22"/>
  <c r="B193" i="22"/>
  <c r="B194" i="22"/>
  <c r="B195" i="22"/>
  <c r="B196" i="22"/>
  <c r="B197" i="22"/>
  <c r="B198" i="22"/>
  <c r="B199" i="22"/>
  <c r="B200" i="22"/>
  <c r="B201" i="22"/>
  <c r="B202" i="22"/>
  <c r="B203" i="22"/>
  <c r="B204" i="22"/>
  <c r="B205" i="22"/>
  <c r="B206" i="22"/>
  <c r="B207" i="22"/>
  <c r="B208" i="22"/>
  <c r="B209" i="22"/>
  <c r="B210" i="22"/>
  <c r="B211" i="22"/>
  <c r="B212" i="22"/>
  <c r="B213" i="22"/>
  <c r="B214" i="22"/>
  <c r="B215" i="22"/>
  <c r="B216" i="22"/>
  <c r="B217" i="22"/>
  <c r="B218" i="22"/>
  <c r="B219" i="22"/>
  <c r="B220" i="22"/>
  <c r="B221" i="22"/>
  <c r="B222" i="22"/>
  <c r="B223" i="22"/>
  <c r="B224" i="22"/>
  <c r="B225" i="22"/>
  <c r="B226" i="22"/>
  <c r="B227" i="22"/>
  <c r="B228" i="22"/>
  <c r="B229" i="22"/>
  <c r="B230" i="22"/>
  <c r="B231" i="22"/>
  <c r="B232" i="22"/>
  <c r="B233" i="22"/>
  <c r="B234" i="22"/>
  <c r="B235" i="22"/>
  <c r="B236" i="22"/>
  <c r="B237" i="22"/>
  <c r="B238" i="22"/>
  <c r="B239" i="22"/>
  <c r="B240" i="22"/>
  <c r="B241" i="22"/>
  <c r="B242" i="22"/>
  <c r="B243" i="22"/>
  <c r="B244" i="22"/>
  <c r="B245" i="22"/>
  <c r="B246" i="22"/>
  <c r="B247" i="22"/>
  <c r="B248" i="22"/>
  <c r="B249" i="22"/>
  <c r="B250" i="22"/>
  <c r="B251" i="22"/>
  <c r="B252" i="22"/>
  <c r="B253" i="22"/>
  <c r="B254" i="22"/>
  <c r="B255" i="22"/>
  <c r="B256" i="22"/>
  <c r="B257" i="22"/>
  <c r="B258" i="22"/>
  <c r="B259" i="22"/>
  <c r="B260" i="22"/>
  <c r="B261" i="22"/>
  <c r="B262" i="22"/>
  <c r="B263" i="22"/>
  <c r="B264" i="22"/>
  <c r="B265" i="22"/>
  <c r="B266" i="22"/>
  <c r="B267" i="22"/>
  <c r="B268" i="22"/>
  <c r="B269" i="22"/>
  <c r="B270" i="22"/>
  <c r="B271" i="22"/>
  <c r="B272" i="22"/>
  <c r="B273" i="22"/>
  <c r="B274" i="22"/>
  <c r="B275" i="22"/>
  <c r="B276" i="22"/>
  <c r="B277" i="22"/>
  <c r="B278" i="22"/>
  <c r="B279" i="22"/>
  <c r="B280" i="22"/>
  <c r="B281" i="22"/>
  <c r="B282" i="22"/>
  <c r="B283" i="22"/>
  <c r="B284" i="22"/>
  <c r="B285" i="22"/>
  <c r="B286" i="22"/>
  <c r="B287" i="22"/>
  <c r="B288" i="22"/>
  <c r="B289" i="22"/>
  <c r="B290" i="22"/>
  <c r="B291" i="22"/>
  <c r="B292" i="22"/>
  <c r="B293" i="22"/>
  <c r="B294" i="22"/>
  <c r="B295" i="22"/>
  <c r="B296" i="22"/>
  <c r="B297" i="22"/>
  <c r="B298" i="22"/>
  <c r="B299" i="22"/>
  <c r="B300" i="22"/>
  <c r="B301" i="22"/>
  <c r="B302" i="22"/>
  <c r="B303" i="22"/>
  <c r="B304" i="22"/>
  <c r="B305" i="22"/>
  <c r="B306" i="22"/>
  <c r="B307" i="22"/>
  <c r="B308" i="22"/>
  <c r="B309" i="22"/>
  <c r="B310" i="22"/>
  <c r="B311" i="22"/>
  <c r="B312" i="22"/>
  <c r="B313" i="22"/>
  <c r="B314" i="22"/>
  <c r="B315" i="22"/>
  <c r="B316" i="22"/>
  <c r="B317" i="22"/>
  <c r="B318" i="22"/>
  <c r="B319" i="22"/>
  <c r="B320" i="22"/>
  <c r="B321" i="22"/>
  <c r="B322" i="22"/>
  <c r="B323" i="22"/>
  <c r="B324" i="22"/>
  <c r="B325" i="22"/>
  <c r="B326" i="22"/>
  <c r="B327" i="22"/>
  <c r="B328" i="22"/>
  <c r="B329" i="22"/>
  <c r="B330" i="22"/>
  <c r="B331" i="22"/>
  <c r="B332" i="22"/>
  <c r="B333" i="22"/>
  <c r="B334" i="22"/>
  <c r="B335" i="22"/>
  <c r="B336" i="22"/>
  <c r="B337" i="22"/>
  <c r="B338" i="22"/>
  <c r="B339" i="22"/>
  <c r="B340" i="22"/>
  <c r="B341" i="22"/>
  <c r="B342" i="22"/>
  <c r="B343" i="22"/>
  <c r="B344" i="22"/>
  <c r="B345" i="22"/>
  <c r="B346" i="22"/>
  <c r="B347" i="22"/>
  <c r="B348" i="22"/>
  <c r="B349" i="22"/>
  <c r="B350" i="22"/>
  <c r="B351" i="22"/>
  <c r="B352" i="22"/>
  <c r="B353" i="22"/>
  <c r="B354" i="22"/>
  <c r="B355" i="22"/>
  <c r="B356" i="22"/>
  <c r="B357" i="22"/>
  <c r="B358" i="22"/>
  <c r="B359" i="22"/>
  <c r="B360" i="22"/>
  <c r="B361" i="22"/>
  <c r="B362" i="22"/>
  <c r="B363" i="22"/>
  <c r="B364" i="22"/>
  <c r="B365" i="22"/>
  <c r="B366" i="22"/>
  <c r="B367" i="22"/>
  <c r="B368" i="22"/>
  <c r="B369" i="22"/>
  <c r="B370" i="22"/>
  <c r="B371" i="22"/>
  <c r="B372" i="22"/>
  <c r="B373" i="22"/>
  <c r="B374" i="22"/>
  <c r="B375" i="22"/>
  <c r="B376" i="22"/>
  <c r="B377" i="22"/>
  <c r="B378" i="22"/>
  <c r="B379" i="22"/>
  <c r="B380" i="22"/>
  <c r="B381" i="22"/>
  <c r="B382" i="22"/>
  <c r="B383" i="22"/>
  <c r="B384" i="22"/>
  <c r="B385" i="22"/>
  <c r="B386" i="22"/>
  <c r="B387" i="22"/>
  <c r="B388" i="22"/>
  <c r="B389" i="22"/>
  <c r="B390" i="22"/>
  <c r="B391" i="22"/>
  <c r="B392" i="22"/>
  <c r="B393" i="22"/>
  <c r="B394" i="22"/>
  <c r="B395" i="22"/>
  <c r="B396" i="22"/>
  <c r="B397" i="22"/>
  <c r="B398" i="22"/>
  <c r="B399" i="22"/>
  <c r="B400" i="22"/>
  <c r="B401" i="22"/>
  <c r="B402" i="22"/>
  <c r="B403" i="22"/>
  <c r="B404" i="22"/>
  <c r="B405" i="22"/>
  <c r="B406" i="22"/>
  <c r="B407" i="22"/>
  <c r="B408" i="22"/>
  <c r="B409" i="22"/>
  <c r="B410" i="22"/>
  <c r="B411" i="22"/>
  <c r="B412" i="22"/>
  <c r="B413" i="22"/>
  <c r="B414" i="22"/>
  <c r="B415" i="22"/>
  <c r="B416" i="22"/>
  <c r="B417" i="22"/>
  <c r="B418" i="22"/>
  <c r="B419" i="22"/>
  <c r="B420" i="22"/>
  <c r="B421" i="22"/>
  <c r="B422" i="22"/>
  <c r="B423" i="22"/>
  <c r="B424" i="22"/>
  <c r="B425" i="22"/>
  <c r="B426" i="22"/>
  <c r="B427" i="22"/>
  <c r="B428" i="22"/>
  <c r="B429" i="22"/>
  <c r="B430" i="22"/>
  <c r="B431" i="22"/>
  <c r="B432" i="22"/>
  <c r="B433" i="22"/>
  <c r="B434" i="22"/>
  <c r="B435" i="22"/>
  <c r="B436" i="22"/>
  <c r="B437" i="22"/>
  <c r="B438" i="22"/>
  <c r="B439" i="22"/>
  <c r="B440" i="22"/>
  <c r="B441" i="22"/>
  <c r="B442" i="22"/>
  <c r="B443" i="22"/>
  <c r="B444" i="22"/>
  <c r="B445" i="22"/>
  <c r="B446" i="22"/>
  <c r="B447" i="22"/>
  <c r="B448" i="22"/>
  <c r="B449" i="22"/>
  <c r="B450" i="22"/>
  <c r="B451" i="22"/>
  <c r="B452" i="22"/>
  <c r="B453" i="22"/>
  <c r="B454" i="22"/>
  <c r="B455" i="22"/>
  <c r="B456" i="22"/>
  <c r="B457" i="22"/>
  <c r="B458" i="22"/>
  <c r="B459" i="22"/>
  <c r="B460" i="22"/>
  <c r="B461" i="22"/>
  <c r="B462" i="22"/>
  <c r="B463" i="22"/>
  <c r="B464" i="22"/>
  <c r="B465" i="22"/>
  <c r="B466" i="22"/>
  <c r="B467" i="22"/>
  <c r="B468" i="22"/>
  <c r="B469" i="22"/>
  <c r="B470" i="22"/>
  <c r="B471" i="22"/>
  <c r="B472" i="22"/>
  <c r="B473" i="22"/>
  <c r="B474" i="22"/>
  <c r="B475" i="22"/>
  <c r="B476" i="22"/>
  <c r="B477" i="22"/>
  <c r="B478" i="22"/>
  <c r="B479" i="22"/>
  <c r="B480" i="22"/>
  <c r="B481" i="22"/>
  <c r="B482" i="22"/>
  <c r="B483" i="22"/>
  <c r="B484" i="22"/>
  <c r="B485" i="22"/>
  <c r="B486" i="22"/>
  <c r="B487" i="22"/>
  <c r="B488" i="22"/>
  <c r="B489" i="22"/>
  <c r="B490" i="22"/>
  <c r="B491" i="22"/>
  <c r="B492" i="22"/>
  <c r="B493" i="22"/>
  <c r="B494" i="22"/>
  <c r="B495" i="22"/>
  <c r="B496" i="22"/>
  <c r="B497" i="22"/>
  <c r="B498" i="22"/>
  <c r="B499" i="22"/>
  <c r="B500" i="22"/>
  <c r="B501" i="22"/>
  <c r="B502" i="22"/>
  <c r="B503" i="22"/>
  <c r="B504" i="22"/>
  <c r="B505" i="22"/>
  <c r="B506" i="22"/>
  <c r="B507" i="22"/>
  <c r="B508" i="22"/>
  <c r="B509" i="22"/>
  <c r="B510" i="22"/>
  <c r="B511" i="22"/>
  <c r="B512" i="22"/>
  <c r="B513" i="22"/>
  <c r="B514" i="22"/>
  <c r="B515" i="22"/>
  <c r="B516" i="22"/>
  <c r="B517" i="22"/>
  <c r="B518" i="22"/>
  <c r="B519" i="22"/>
  <c r="B520" i="22"/>
  <c r="B521" i="22"/>
  <c r="B522" i="22"/>
  <c r="B523" i="22"/>
  <c r="B524" i="22"/>
  <c r="B525" i="22"/>
  <c r="B526" i="22"/>
  <c r="B527" i="22"/>
  <c r="B528" i="22"/>
  <c r="B529" i="22"/>
  <c r="B530" i="22"/>
  <c r="B531" i="22"/>
  <c r="B532" i="22"/>
  <c r="B533" i="22"/>
  <c r="B534" i="22"/>
  <c r="B535" i="22"/>
  <c r="B536" i="22"/>
  <c r="B537" i="22"/>
  <c r="B538" i="22"/>
  <c r="B539" i="22"/>
  <c r="B540" i="22"/>
  <c r="B541" i="22"/>
  <c r="B542" i="22"/>
  <c r="B543" i="22"/>
  <c r="B544" i="22"/>
  <c r="B545" i="22"/>
  <c r="B546" i="22"/>
  <c r="B547" i="22"/>
  <c r="B548" i="22"/>
  <c r="B549" i="22"/>
  <c r="B550" i="22"/>
  <c r="B551" i="22"/>
  <c r="B552" i="22"/>
  <c r="B553" i="22"/>
  <c r="B554" i="22"/>
  <c r="B555" i="22"/>
  <c r="B556" i="22"/>
  <c r="B557" i="22"/>
  <c r="B558" i="22"/>
  <c r="B559" i="22"/>
  <c r="B560" i="22"/>
  <c r="B561" i="22"/>
  <c r="B562" i="22"/>
  <c r="B563" i="22"/>
  <c r="B564" i="22"/>
  <c r="B565" i="22"/>
  <c r="B566" i="22"/>
  <c r="B567" i="22"/>
  <c r="B568" i="22"/>
  <c r="B569" i="22"/>
  <c r="B570" i="22"/>
  <c r="B571" i="22"/>
  <c r="B572" i="22"/>
  <c r="B573" i="22"/>
  <c r="B574" i="22"/>
  <c r="B575" i="22"/>
  <c r="B576" i="22"/>
  <c r="B577" i="22"/>
  <c r="B578" i="22"/>
  <c r="B579" i="22"/>
  <c r="B580" i="22"/>
  <c r="B581" i="22"/>
  <c r="B582" i="22"/>
  <c r="B583" i="22"/>
  <c r="B584" i="22"/>
  <c r="B585" i="22"/>
  <c r="B586" i="22"/>
  <c r="B587" i="22"/>
  <c r="B588" i="22"/>
  <c r="B589" i="22"/>
  <c r="B590" i="22"/>
  <c r="B591" i="22"/>
  <c r="B592" i="22"/>
  <c r="B593" i="22"/>
  <c r="B594" i="22"/>
  <c r="B595" i="22"/>
  <c r="B596" i="22"/>
  <c r="B597" i="22"/>
  <c r="B598" i="22"/>
  <c r="B599" i="22"/>
  <c r="B600" i="22"/>
  <c r="B601" i="22"/>
  <c r="B602" i="22"/>
  <c r="B603" i="22"/>
  <c r="B604" i="22"/>
  <c r="B605" i="22"/>
  <c r="B606" i="22"/>
  <c r="B607" i="22"/>
  <c r="B608" i="22"/>
  <c r="B609" i="22"/>
  <c r="B610" i="22"/>
  <c r="B611" i="22"/>
  <c r="B612" i="22"/>
  <c r="B613" i="22"/>
  <c r="B614" i="22"/>
  <c r="B615" i="22"/>
  <c r="B616" i="22"/>
  <c r="B617" i="22"/>
  <c r="B618" i="22"/>
  <c r="B619" i="22"/>
  <c r="B620" i="22"/>
  <c r="B621" i="22"/>
  <c r="B622" i="22"/>
  <c r="B623" i="22"/>
  <c r="B624" i="22"/>
  <c r="B625" i="22"/>
  <c r="B626" i="22"/>
  <c r="B627" i="22"/>
  <c r="B628" i="22"/>
  <c r="B629" i="22"/>
  <c r="B630" i="22"/>
  <c r="B631" i="22"/>
  <c r="B632" i="22"/>
  <c r="B633" i="22"/>
  <c r="B634" i="22"/>
  <c r="B635" i="22"/>
  <c r="B636" i="22"/>
  <c r="B637" i="22"/>
  <c r="B638" i="22"/>
  <c r="B639" i="22"/>
  <c r="B640" i="22"/>
  <c r="B641" i="22"/>
  <c r="B642" i="22"/>
  <c r="B643" i="22"/>
  <c r="B644" i="22"/>
  <c r="B645" i="22"/>
  <c r="B646" i="22"/>
  <c r="B647" i="22"/>
  <c r="B648" i="22"/>
  <c r="B649" i="22"/>
  <c r="B650" i="22"/>
  <c r="B651" i="22"/>
  <c r="B652" i="22"/>
  <c r="B653" i="22"/>
  <c r="B654" i="22"/>
  <c r="B655" i="22"/>
  <c r="B656" i="22"/>
  <c r="B657" i="22"/>
  <c r="B658" i="22"/>
  <c r="B659" i="22"/>
  <c r="B660" i="22"/>
  <c r="B661" i="22"/>
  <c r="B662" i="22"/>
  <c r="B663" i="22"/>
  <c r="B664" i="22"/>
  <c r="B665" i="22"/>
  <c r="B666" i="22"/>
  <c r="B667" i="22"/>
  <c r="B668" i="22"/>
  <c r="B669" i="22"/>
  <c r="B670" i="22"/>
  <c r="B671" i="22"/>
  <c r="B672" i="22"/>
  <c r="B673" i="22"/>
  <c r="B674" i="22"/>
  <c r="B675" i="22"/>
  <c r="B676" i="22"/>
  <c r="B677" i="22"/>
  <c r="B678" i="22"/>
  <c r="B679" i="22"/>
  <c r="B680" i="22"/>
  <c r="B681" i="22"/>
  <c r="B682" i="22"/>
  <c r="B683" i="22"/>
  <c r="B684" i="22"/>
  <c r="B685" i="22"/>
  <c r="B686" i="22"/>
  <c r="B687" i="22"/>
  <c r="B688" i="22"/>
  <c r="B689" i="22"/>
  <c r="B690" i="22"/>
  <c r="B691" i="22"/>
  <c r="B692" i="22"/>
  <c r="B693" i="22"/>
  <c r="B694" i="22"/>
  <c r="B695" i="22"/>
  <c r="B696" i="22"/>
  <c r="B697" i="22"/>
  <c r="B698" i="22"/>
  <c r="B699" i="22"/>
  <c r="B700" i="22"/>
  <c r="B701" i="22"/>
  <c r="B702" i="22"/>
  <c r="B703" i="22"/>
  <c r="B704" i="22"/>
  <c r="B705" i="22"/>
  <c r="B706" i="22"/>
  <c r="B707" i="22"/>
  <c r="B708" i="22"/>
  <c r="B709" i="22"/>
  <c r="B710" i="22"/>
  <c r="B711" i="22"/>
  <c r="B712" i="22"/>
  <c r="B713" i="22"/>
  <c r="B714" i="22"/>
  <c r="B715" i="22"/>
  <c r="B716" i="22"/>
  <c r="B717" i="22"/>
  <c r="B718" i="22"/>
  <c r="B719" i="22"/>
  <c r="B720" i="22"/>
  <c r="B721" i="22"/>
  <c r="B722" i="22"/>
  <c r="B723" i="22"/>
  <c r="B724" i="22"/>
  <c r="B725" i="22"/>
  <c r="B726" i="22"/>
  <c r="B727" i="22"/>
  <c r="B728" i="22"/>
  <c r="B729" i="22"/>
  <c r="B730" i="22"/>
  <c r="B731" i="22"/>
  <c r="B732" i="22"/>
  <c r="B733" i="22"/>
  <c r="B734" i="22"/>
  <c r="B735" i="22"/>
  <c r="B736" i="22"/>
  <c r="B737" i="22"/>
  <c r="B738" i="22"/>
  <c r="B739" i="22"/>
  <c r="B740" i="22"/>
  <c r="B741" i="22"/>
  <c r="B742" i="22"/>
  <c r="B743" i="22"/>
  <c r="B744" i="22"/>
  <c r="B745" i="22"/>
  <c r="B746" i="22"/>
  <c r="B747" i="22"/>
  <c r="B748" i="22"/>
  <c r="B749" i="22"/>
  <c r="B750" i="22"/>
  <c r="B751" i="22"/>
  <c r="B752" i="22"/>
  <c r="B753" i="22"/>
  <c r="B754" i="22"/>
  <c r="B755" i="22"/>
  <c r="B756" i="22"/>
  <c r="B757" i="22"/>
  <c r="B758" i="22"/>
  <c r="B759" i="22"/>
  <c r="B760" i="22"/>
  <c r="B761" i="22"/>
  <c r="B762" i="22"/>
  <c r="B763" i="22"/>
  <c r="B764" i="22"/>
  <c r="B765" i="22"/>
  <c r="B766" i="22"/>
  <c r="B767" i="22"/>
  <c r="B768" i="22"/>
  <c r="B769" i="22"/>
  <c r="B770" i="22"/>
  <c r="B771" i="22"/>
  <c r="B772" i="22"/>
  <c r="B773" i="22"/>
  <c r="B774" i="22"/>
  <c r="B775" i="22"/>
  <c r="B776" i="22"/>
  <c r="B777" i="22"/>
  <c r="B778" i="22"/>
  <c r="B779" i="22"/>
  <c r="B780" i="22"/>
  <c r="B781" i="22"/>
  <c r="B782" i="22"/>
  <c r="B783" i="22"/>
  <c r="B784" i="22"/>
  <c r="B785" i="22"/>
  <c r="B786" i="22"/>
  <c r="B787" i="22"/>
  <c r="B788" i="22"/>
  <c r="B789" i="22"/>
  <c r="B790" i="22"/>
  <c r="B791" i="22"/>
  <c r="B792" i="22"/>
  <c r="B793" i="22"/>
  <c r="B794" i="22"/>
  <c r="B795" i="22"/>
  <c r="B796" i="22"/>
  <c r="B797" i="22"/>
  <c r="B798" i="22"/>
  <c r="B799" i="22"/>
  <c r="B800" i="22"/>
  <c r="B801" i="22"/>
  <c r="B802" i="22"/>
  <c r="B803" i="22"/>
  <c r="B804" i="22"/>
  <c r="B805" i="22"/>
  <c r="B806" i="22"/>
  <c r="B807" i="22"/>
  <c r="B808" i="22"/>
  <c r="B809" i="22"/>
  <c r="B810" i="22"/>
  <c r="B811" i="22"/>
  <c r="B812" i="22"/>
  <c r="B813" i="22"/>
  <c r="B814" i="22"/>
  <c r="B815" i="22"/>
  <c r="B816" i="22"/>
  <c r="B817" i="22"/>
  <c r="B818" i="22"/>
  <c r="B819" i="22"/>
  <c r="B820" i="22"/>
  <c r="B821" i="22"/>
  <c r="B822" i="22"/>
  <c r="B823" i="22"/>
  <c r="B824" i="22"/>
  <c r="B825" i="22"/>
  <c r="B826" i="22"/>
  <c r="B827" i="22"/>
  <c r="B828" i="22"/>
  <c r="B829" i="22"/>
  <c r="B830" i="22"/>
  <c r="B831" i="22"/>
  <c r="B832" i="22"/>
  <c r="B833" i="22"/>
  <c r="B834" i="22"/>
  <c r="B835" i="22"/>
  <c r="B836" i="22"/>
  <c r="B837" i="22"/>
  <c r="B838" i="22"/>
  <c r="B839" i="22"/>
  <c r="B840" i="22"/>
  <c r="B841" i="22"/>
  <c r="B842" i="22"/>
  <c r="B843" i="22"/>
  <c r="B844" i="22"/>
  <c r="B845" i="22"/>
  <c r="B846" i="22"/>
  <c r="B847" i="22"/>
  <c r="B848" i="22"/>
  <c r="B849" i="22"/>
  <c r="B850" i="22"/>
  <c r="B851" i="22"/>
  <c r="B852" i="22"/>
  <c r="B853" i="22"/>
  <c r="B854" i="22"/>
  <c r="B855" i="22"/>
  <c r="B856" i="22"/>
  <c r="B857" i="22"/>
  <c r="B858" i="22"/>
  <c r="B859" i="22"/>
  <c r="B860" i="22"/>
  <c r="B861" i="22"/>
  <c r="B862" i="22"/>
  <c r="B863" i="22"/>
  <c r="B864" i="22"/>
  <c r="B865" i="22"/>
  <c r="B866" i="22"/>
  <c r="B867" i="22"/>
  <c r="B868" i="22"/>
  <c r="B869" i="22"/>
  <c r="B870" i="22"/>
  <c r="B871" i="22"/>
  <c r="B872" i="22"/>
  <c r="B873" i="22"/>
  <c r="B874" i="22"/>
  <c r="B875" i="22"/>
  <c r="B876" i="22"/>
  <c r="B877" i="22"/>
  <c r="B878" i="22"/>
  <c r="B879" i="22"/>
  <c r="B880" i="22"/>
  <c r="B881" i="22"/>
  <c r="B882" i="22"/>
  <c r="B883" i="22"/>
  <c r="B884" i="22"/>
  <c r="B885" i="22"/>
  <c r="B886" i="22"/>
  <c r="B887" i="22"/>
  <c r="B888" i="22"/>
  <c r="B889" i="22"/>
  <c r="B890" i="22"/>
  <c r="B891" i="22"/>
  <c r="B892" i="22"/>
  <c r="B893" i="22"/>
  <c r="B894" i="22"/>
  <c r="B895" i="22"/>
  <c r="B896" i="22"/>
  <c r="B897" i="22"/>
  <c r="B898" i="22"/>
  <c r="B899" i="22"/>
  <c r="B900" i="22"/>
  <c r="B901" i="22"/>
  <c r="B902" i="22"/>
  <c r="B903" i="22"/>
  <c r="B904" i="22"/>
  <c r="B905" i="22"/>
  <c r="B906" i="22"/>
  <c r="B907" i="22"/>
  <c r="B908" i="22"/>
  <c r="B909" i="22"/>
  <c r="B910" i="22"/>
  <c r="B911" i="22"/>
  <c r="B912" i="22"/>
  <c r="B913" i="22"/>
  <c r="B914" i="22"/>
  <c r="B915" i="22"/>
  <c r="B916" i="22"/>
  <c r="B917" i="22"/>
  <c r="B918" i="22"/>
  <c r="B919" i="22"/>
  <c r="B920" i="22"/>
  <c r="B921" i="22"/>
  <c r="B922" i="22"/>
  <c r="B923" i="22"/>
  <c r="B924" i="22"/>
  <c r="B925" i="22"/>
  <c r="B926" i="22"/>
  <c r="B927" i="22"/>
  <c r="B928" i="22"/>
  <c r="B929" i="22"/>
  <c r="B930" i="22"/>
  <c r="B931" i="22"/>
  <c r="B932" i="22"/>
  <c r="B933" i="22"/>
  <c r="B934" i="22"/>
  <c r="B935" i="22"/>
  <c r="B936" i="22"/>
  <c r="B937" i="22"/>
  <c r="B938" i="22"/>
  <c r="B939" i="22"/>
  <c r="B940" i="22"/>
  <c r="B941" i="22"/>
  <c r="B942" i="22"/>
  <c r="B943" i="22"/>
  <c r="B944" i="22"/>
  <c r="B945" i="22"/>
  <c r="B946" i="22"/>
  <c r="B947" i="22"/>
  <c r="B948" i="22"/>
  <c r="B949" i="22"/>
  <c r="B950" i="22"/>
  <c r="B951" i="22"/>
  <c r="B952" i="22"/>
  <c r="B953" i="22"/>
  <c r="B954" i="22"/>
  <c r="B955" i="22"/>
  <c r="B956" i="22"/>
  <c r="B957" i="22"/>
  <c r="B958" i="22"/>
  <c r="B959" i="22"/>
  <c r="B960" i="22"/>
  <c r="B961" i="22"/>
  <c r="B962" i="22"/>
  <c r="B963" i="22"/>
  <c r="B964" i="22"/>
  <c r="B965" i="22"/>
  <c r="B966" i="22"/>
  <c r="B967" i="22"/>
  <c r="B968" i="22"/>
  <c r="B969" i="22"/>
  <c r="B970" i="22"/>
  <c r="B971" i="22"/>
  <c r="B972" i="22"/>
  <c r="B973" i="22"/>
  <c r="B974" i="22"/>
  <c r="B975" i="22"/>
  <c r="B976" i="22"/>
  <c r="B977" i="22"/>
  <c r="B978" i="22"/>
  <c r="B979" i="22"/>
  <c r="B980" i="22"/>
  <c r="B981" i="22"/>
  <c r="B982" i="22"/>
  <c r="B983" i="22"/>
  <c r="B984" i="22"/>
  <c r="B985" i="22"/>
  <c r="B986" i="22"/>
  <c r="B987" i="22"/>
  <c r="B988" i="22"/>
  <c r="B989" i="22"/>
  <c r="B990" i="22"/>
  <c r="B991" i="22"/>
  <c r="B992" i="22"/>
  <c r="B993" i="22"/>
  <c r="B994" i="22"/>
  <c r="B995" i="22"/>
  <c r="B996" i="22"/>
  <c r="B997" i="22"/>
  <c r="B998" i="22"/>
  <c r="B999" i="22"/>
  <c r="B1000" i="22"/>
  <c r="B1001" i="22"/>
  <c r="B1002" i="22"/>
  <c r="B1003" i="22"/>
  <c r="B1004" i="22"/>
  <c r="B1005" i="22"/>
  <c r="B1006" i="22"/>
  <c r="B1007" i="22"/>
  <c r="B1008" i="22"/>
  <c r="B1009" i="22"/>
  <c r="B1010" i="22"/>
  <c r="B1011" i="22"/>
  <c r="B1012" i="22"/>
  <c r="B1013" i="22"/>
  <c r="B1014" i="22"/>
  <c r="B1015" i="22"/>
  <c r="B1016" i="22"/>
  <c r="B1017" i="22"/>
  <c r="B1018" i="22"/>
  <c r="B1019" i="22"/>
  <c r="B1020" i="22"/>
  <c r="B1021" i="22"/>
  <c r="B1022" i="22"/>
  <c r="B1023" i="22"/>
  <c r="B1024" i="22"/>
  <c r="B1025" i="22"/>
  <c r="B1026" i="22"/>
  <c r="B1027" i="22"/>
  <c r="B1028" i="22"/>
  <c r="B1029" i="22"/>
  <c r="B1030" i="22"/>
  <c r="B1031" i="22"/>
  <c r="B1032" i="22"/>
  <c r="B1033" i="22"/>
  <c r="B1034" i="22"/>
  <c r="B1035" i="22"/>
  <c r="B1036" i="22"/>
  <c r="B1037" i="22"/>
  <c r="B1038" i="22"/>
  <c r="B1039" i="22"/>
  <c r="B1040" i="22"/>
  <c r="B1041" i="22"/>
  <c r="B1042" i="22"/>
  <c r="B1043" i="22"/>
  <c r="B1044" i="22"/>
  <c r="B1045" i="22"/>
  <c r="B1046" i="22"/>
  <c r="B1047" i="22"/>
  <c r="B1048" i="22"/>
  <c r="B1049" i="22"/>
  <c r="B1050" i="22"/>
  <c r="B1051" i="22"/>
  <c r="B1052" i="22"/>
  <c r="B1053" i="22"/>
  <c r="B1054" i="22"/>
  <c r="B1055" i="22"/>
  <c r="B1056" i="22"/>
  <c r="B1057" i="22"/>
  <c r="B1058" i="22"/>
  <c r="B1059" i="22"/>
  <c r="B1060" i="22"/>
  <c r="B1061" i="22"/>
  <c r="B1062" i="22"/>
  <c r="B1063" i="22"/>
  <c r="B1064" i="22"/>
  <c r="B1065" i="22"/>
  <c r="B1066" i="22"/>
  <c r="B1067" i="22"/>
  <c r="B1068" i="22"/>
  <c r="B1069" i="22"/>
  <c r="B1070" i="22"/>
  <c r="B1071" i="22"/>
  <c r="B1072" i="22"/>
  <c r="B1073" i="22"/>
  <c r="B1074" i="22"/>
  <c r="B1075" i="22"/>
  <c r="B1076" i="22"/>
  <c r="B1077" i="22"/>
  <c r="B1078" i="22"/>
  <c r="B1079" i="22"/>
  <c r="B1080" i="22"/>
  <c r="B1081" i="22"/>
  <c r="B1082" i="22"/>
  <c r="B1083" i="22"/>
  <c r="B1084" i="22"/>
  <c r="B1085" i="22"/>
  <c r="B1086" i="22"/>
  <c r="B1087" i="22"/>
  <c r="B1088" i="22"/>
  <c r="B1089" i="22"/>
  <c r="B1090" i="22"/>
  <c r="B1091" i="22"/>
  <c r="B1092" i="22"/>
  <c r="B1093" i="22"/>
  <c r="B1094" i="22"/>
  <c r="B1095" i="22"/>
  <c r="B1096" i="22"/>
  <c r="B1097" i="22"/>
  <c r="B1098" i="22"/>
  <c r="B1099" i="22"/>
  <c r="B1100" i="22"/>
  <c r="B1101" i="22"/>
  <c r="B1102" i="22"/>
  <c r="B1103" i="22"/>
  <c r="B1104" i="22"/>
  <c r="B1105" i="22"/>
  <c r="B1106" i="22"/>
  <c r="B1107" i="22"/>
  <c r="B1108" i="22"/>
  <c r="B1109" i="22"/>
  <c r="B1110" i="22"/>
  <c r="B1111" i="22"/>
  <c r="B1112" i="22"/>
  <c r="B1113" i="22"/>
  <c r="B1114" i="22"/>
  <c r="B1115" i="22"/>
  <c r="B1116" i="22"/>
  <c r="B1117" i="22"/>
  <c r="B1118" i="22"/>
  <c r="B1119" i="22"/>
  <c r="B1120" i="22"/>
  <c r="B1121" i="22"/>
  <c r="B1122" i="22"/>
  <c r="B1123" i="22"/>
  <c r="B1124" i="22"/>
  <c r="B1125" i="22"/>
  <c r="B1126" i="22"/>
  <c r="B1127" i="22"/>
  <c r="B1128" i="22"/>
  <c r="B1129" i="22"/>
  <c r="B1130" i="22"/>
  <c r="B1131" i="22"/>
  <c r="B1132" i="22"/>
  <c r="B1133" i="22"/>
  <c r="B1134" i="22"/>
  <c r="B1135" i="22"/>
  <c r="B1136" i="22"/>
  <c r="B1137" i="22"/>
  <c r="B1138" i="22"/>
  <c r="B1139" i="22"/>
  <c r="B1140" i="22"/>
  <c r="B1141" i="22"/>
  <c r="B1142" i="22"/>
  <c r="B1143" i="22"/>
  <c r="B1144" i="22"/>
  <c r="B1145" i="22"/>
  <c r="B1146" i="22"/>
  <c r="B1147" i="22"/>
  <c r="B1148" i="22"/>
  <c r="B1149" i="22"/>
  <c r="B1150" i="22"/>
  <c r="B1151" i="22"/>
  <c r="B1152" i="22"/>
  <c r="B1153" i="22"/>
  <c r="B1154" i="22"/>
  <c r="B1155" i="22"/>
  <c r="B1156" i="22"/>
  <c r="B1157" i="22"/>
  <c r="B1158" i="22"/>
  <c r="B1159" i="22"/>
  <c r="B1160" i="22"/>
  <c r="B1161" i="22"/>
  <c r="B1162" i="22"/>
  <c r="B1163" i="22"/>
  <c r="B1164" i="22"/>
  <c r="B1165" i="22"/>
  <c r="B1166" i="22"/>
  <c r="B1167" i="22"/>
  <c r="B1168" i="22"/>
  <c r="B1169" i="22"/>
  <c r="B1170" i="22"/>
  <c r="B1171" i="22"/>
  <c r="B1172" i="22"/>
  <c r="B1173" i="22"/>
  <c r="B1174" i="22"/>
  <c r="B1175" i="22"/>
  <c r="B1176" i="22"/>
  <c r="B1177" i="22"/>
  <c r="B1178" i="22"/>
  <c r="B1179" i="22"/>
  <c r="B1180" i="22"/>
  <c r="B1181" i="22"/>
  <c r="B1182" i="22"/>
  <c r="B1183" i="22"/>
  <c r="B1184" i="22"/>
  <c r="B1185" i="22"/>
  <c r="B1186" i="22"/>
  <c r="B1187" i="22"/>
  <c r="B1188" i="22"/>
  <c r="B1189" i="22"/>
  <c r="B1190" i="22"/>
  <c r="B1191" i="22"/>
  <c r="B1192" i="22"/>
  <c r="B1193" i="22"/>
  <c r="B1194" i="22"/>
  <c r="B1195" i="22"/>
  <c r="B1196" i="22"/>
  <c r="B1197" i="22"/>
  <c r="B1198" i="22"/>
  <c r="B1199" i="22"/>
  <c r="B1200" i="22"/>
  <c r="B1201" i="22"/>
  <c r="B1202" i="22"/>
  <c r="B1203" i="22"/>
  <c r="B1204" i="22"/>
  <c r="B1205" i="22"/>
  <c r="B1206" i="22"/>
  <c r="B1207" i="22"/>
  <c r="B1208" i="22"/>
  <c r="B1209" i="22"/>
  <c r="B1210" i="22"/>
  <c r="B1211" i="22"/>
  <c r="B1212" i="22"/>
  <c r="B1213" i="22"/>
  <c r="B1214" i="22"/>
  <c r="B1215" i="22"/>
  <c r="B1216" i="22"/>
  <c r="B1217" i="22"/>
  <c r="B1218" i="22"/>
  <c r="B1219" i="22"/>
  <c r="B1220" i="22"/>
  <c r="B1221" i="22"/>
  <c r="B1222" i="22"/>
  <c r="B1223" i="22"/>
  <c r="B1224" i="22"/>
  <c r="B1225" i="22"/>
  <c r="B1226" i="22"/>
  <c r="B1227" i="22"/>
  <c r="B1228" i="22"/>
  <c r="B1229" i="22"/>
  <c r="B1230" i="22"/>
  <c r="B1231" i="22"/>
  <c r="B1232" i="22"/>
  <c r="B1233" i="22"/>
  <c r="B1234" i="22"/>
  <c r="B1235" i="22"/>
  <c r="B1236" i="22"/>
  <c r="B1237" i="22"/>
  <c r="B1238" i="22"/>
  <c r="B1239" i="22"/>
  <c r="B1240" i="22"/>
  <c r="B1241" i="22"/>
  <c r="B1242" i="22"/>
  <c r="B1243" i="22"/>
  <c r="B1244" i="22"/>
  <c r="B1245" i="22"/>
  <c r="B1246" i="22"/>
  <c r="B1247" i="22"/>
  <c r="B1248" i="22"/>
  <c r="B1249" i="22"/>
  <c r="B1250" i="22"/>
  <c r="B1251" i="22"/>
  <c r="B1252" i="22"/>
  <c r="B1253" i="22"/>
  <c r="B1254" i="22"/>
  <c r="B1255" i="22"/>
  <c r="B1256" i="22"/>
  <c r="B1257" i="22"/>
  <c r="B1258" i="22"/>
  <c r="B1259" i="22"/>
  <c r="B1260" i="22"/>
  <c r="B1261" i="22"/>
  <c r="B1262" i="22"/>
  <c r="B1263" i="22"/>
  <c r="B1264" i="22"/>
  <c r="B1265" i="22"/>
  <c r="B1266" i="22"/>
  <c r="B1267" i="22"/>
  <c r="B1268" i="22"/>
  <c r="B1269" i="22"/>
  <c r="B1270" i="22"/>
  <c r="B1271" i="22"/>
  <c r="B1272" i="22"/>
  <c r="B1273" i="22"/>
  <c r="B1274" i="22"/>
  <c r="B1275" i="22"/>
  <c r="B1276" i="22"/>
  <c r="B1277" i="22"/>
  <c r="B1278" i="22"/>
  <c r="B1279" i="22"/>
  <c r="B1280" i="22"/>
  <c r="B1281" i="22"/>
  <c r="B1282" i="22"/>
  <c r="B1283" i="22"/>
  <c r="B1284" i="22"/>
  <c r="B1285" i="22"/>
  <c r="B1286" i="22"/>
  <c r="B1287" i="22"/>
  <c r="B1288" i="22"/>
  <c r="B1289" i="22"/>
  <c r="B1290" i="22"/>
  <c r="B1291" i="22"/>
  <c r="B1292" i="22"/>
  <c r="B1293" i="22"/>
  <c r="B1294" i="22"/>
  <c r="B1295" i="22"/>
  <c r="B1296" i="22"/>
  <c r="B1297" i="22"/>
  <c r="B1298" i="22"/>
  <c r="B1299" i="22"/>
  <c r="B1300" i="22"/>
  <c r="B1301" i="22"/>
  <c r="B1302" i="22"/>
  <c r="B1303" i="22"/>
  <c r="B1304" i="22"/>
  <c r="B1305" i="22"/>
  <c r="B1306" i="22"/>
  <c r="B1307" i="22"/>
  <c r="B1308" i="22"/>
  <c r="B1309" i="22"/>
  <c r="B1310" i="22"/>
  <c r="B1311" i="22"/>
  <c r="B1312" i="22"/>
  <c r="B1313" i="22"/>
  <c r="B1314" i="22"/>
  <c r="B1315" i="22"/>
  <c r="B1316" i="22"/>
  <c r="B1317" i="22"/>
  <c r="B1318" i="22"/>
  <c r="B1319" i="22"/>
  <c r="B1320" i="22"/>
  <c r="B1321" i="22"/>
  <c r="B1322" i="22"/>
  <c r="B1323" i="22"/>
  <c r="B1324" i="22"/>
  <c r="B1325" i="22"/>
  <c r="B1326" i="22"/>
  <c r="B1327" i="22"/>
  <c r="B1328" i="22"/>
  <c r="B1329" i="22"/>
  <c r="B1330" i="22"/>
  <c r="B1331" i="22"/>
  <c r="B1332" i="22"/>
  <c r="B1333" i="22"/>
  <c r="B1334" i="22"/>
  <c r="B1335" i="22"/>
  <c r="B1336" i="22"/>
  <c r="B1337" i="22"/>
  <c r="B1338" i="22"/>
  <c r="B1339" i="22"/>
  <c r="B1340" i="22"/>
  <c r="B1341" i="22"/>
  <c r="B1342" i="22"/>
  <c r="B1343" i="22"/>
  <c r="B1344" i="22"/>
  <c r="B1345" i="22"/>
  <c r="B1346" i="22"/>
  <c r="B1347" i="22"/>
  <c r="B1348" i="22"/>
  <c r="B1349" i="22"/>
  <c r="B1350" i="22"/>
  <c r="B1351" i="22"/>
  <c r="B1352" i="22"/>
  <c r="B1353" i="22"/>
  <c r="B1354" i="22"/>
  <c r="B1355" i="22"/>
  <c r="B1356" i="22"/>
  <c r="B1357" i="22"/>
  <c r="B1358" i="22"/>
  <c r="B1359" i="22"/>
  <c r="B1360" i="22"/>
  <c r="B1361" i="22"/>
  <c r="B1362" i="22"/>
  <c r="B1363" i="22"/>
  <c r="B1364" i="22"/>
  <c r="B1365" i="22"/>
  <c r="B1366" i="22"/>
  <c r="B1367" i="22"/>
  <c r="B1368" i="22"/>
  <c r="B1369" i="22"/>
  <c r="B1370" i="22"/>
  <c r="B1371" i="22"/>
  <c r="B1372" i="22"/>
  <c r="B1373" i="22"/>
  <c r="B1374" i="22"/>
  <c r="B1375" i="22"/>
  <c r="B1376" i="22"/>
  <c r="B1377" i="22"/>
  <c r="B1378" i="22"/>
  <c r="B1379" i="22"/>
  <c r="B1380" i="22"/>
  <c r="B1381" i="22"/>
  <c r="B1382" i="22"/>
  <c r="B1383" i="22"/>
  <c r="B1384" i="22"/>
  <c r="B1385" i="22"/>
  <c r="B1386" i="22"/>
  <c r="B1387" i="22"/>
  <c r="B1388" i="22"/>
  <c r="B1389" i="22"/>
  <c r="B1390" i="22"/>
  <c r="B1391" i="22"/>
  <c r="B1392" i="22"/>
  <c r="B1393" i="22"/>
  <c r="B1394" i="22"/>
  <c r="B1395" i="22"/>
  <c r="B1396" i="22"/>
  <c r="B1397" i="22"/>
  <c r="B1398" i="22"/>
  <c r="B1399" i="22"/>
  <c r="B1400" i="22"/>
  <c r="B1401" i="22"/>
  <c r="B1402" i="22"/>
  <c r="B1403" i="22"/>
  <c r="B1404" i="22"/>
  <c r="B1405" i="22"/>
  <c r="B1406" i="22"/>
  <c r="B1407" i="22"/>
  <c r="B1408" i="22"/>
  <c r="B1409" i="22"/>
  <c r="B1410" i="22"/>
  <c r="B1411" i="22"/>
  <c r="B1412" i="22"/>
  <c r="B1413" i="22"/>
  <c r="B1414" i="22"/>
  <c r="B1415" i="22"/>
  <c r="B1416" i="22"/>
  <c r="B1417" i="22"/>
  <c r="B1418" i="22"/>
  <c r="B1419" i="22"/>
  <c r="B1420" i="22"/>
  <c r="B1421" i="22"/>
  <c r="B1422" i="22"/>
  <c r="B1423" i="22"/>
  <c r="B1424" i="22"/>
  <c r="B1425" i="22"/>
  <c r="B1426" i="22"/>
  <c r="B1427" i="22"/>
  <c r="B1428" i="22"/>
  <c r="B1429" i="22"/>
  <c r="B1430" i="22"/>
  <c r="B1431" i="22"/>
  <c r="B1432" i="22"/>
  <c r="B1433" i="22"/>
  <c r="B1434" i="22"/>
  <c r="B1435" i="22"/>
  <c r="B1436" i="22"/>
  <c r="B1437" i="22"/>
  <c r="B1438" i="22"/>
  <c r="B1439" i="22"/>
  <c r="B1440" i="22"/>
  <c r="B1441" i="22"/>
  <c r="B1442" i="22"/>
  <c r="B1443" i="22"/>
  <c r="B1444" i="22"/>
  <c r="B1445" i="22"/>
  <c r="B1446" i="22"/>
  <c r="B1447" i="22"/>
  <c r="B1448" i="22"/>
  <c r="B1449" i="22"/>
  <c r="B1450" i="22"/>
  <c r="B1451" i="22"/>
  <c r="B1452" i="22"/>
  <c r="B1453" i="22"/>
  <c r="B1454" i="22"/>
  <c r="B1455" i="22"/>
  <c r="B1456" i="22"/>
  <c r="B1457" i="22"/>
  <c r="B1458" i="22"/>
  <c r="B1459" i="22"/>
  <c r="B1460" i="22"/>
  <c r="B1461" i="22"/>
  <c r="B1462" i="22"/>
  <c r="B1463" i="22"/>
  <c r="B1464" i="22"/>
  <c r="B1465" i="22"/>
  <c r="B1466" i="22"/>
  <c r="B1467" i="22"/>
  <c r="B1468" i="22"/>
  <c r="B1469" i="22"/>
  <c r="B1470" i="22"/>
  <c r="B1471" i="22"/>
  <c r="B1472" i="22"/>
  <c r="B1473" i="22"/>
  <c r="B1474" i="22"/>
  <c r="B1475" i="22"/>
  <c r="B1476" i="22"/>
  <c r="B1477" i="22"/>
  <c r="B1478" i="22"/>
  <c r="B1479" i="22"/>
  <c r="B1480" i="22"/>
  <c r="B1481" i="22"/>
  <c r="B1482" i="22"/>
  <c r="B1483" i="22"/>
  <c r="B1484" i="22"/>
  <c r="B1485" i="22"/>
  <c r="B1486" i="22"/>
  <c r="B1487" i="22"/>
  <c r="B1488" i="22"/>
  <c r="B1489" i="22"/>
  <c r="B1490" i="22"/>
  <c r="B1491" i="22"/>
  <c r="B1492" i="22"/>
  <c r="B1493" i="22"/>
  <c r="B1494" i="22"/>
  <c r="B1495" i="22"/>
  <c r="B1496" i="22"/>
  <c r="B1497" i="22"/>
  <c r="B1498" i="22"/>
  <c r="B1499" i="22"/>
  <c r="B1500" i="22"/>
  <c r="B1501" i="22"/>
  <c r="B1502" i="22"/>
  <c r="B1503" i="22"/>
  <c r="B1504" i="22"/>
  <c r="B1505" i="22"/>
  <c r="B1506" i="22"/>
  <c r="B1507" i="22"/>
  <c r="B1508" i="22"/>
  <c r="B1509" i="22"/>
  <c r="B1510" i="22"/>
  <c r="B1511" i="22"/>
  <c r="B1512" i="22"/>
  <c r="B1513" i="22"/>
  <c r="B1514" i="22"/>
  <c r="B1515" i="22"/>
  <c r="B1516" i="22"/>
  <c r="B1517" i="22"/>
  <c r="B1518" i="22"/>
  <c r="B1519" i="22"/>
  <c r="B1520" i="22"/>
  <c r="B1521" i="22"/>
  <c r="B1522" i="22"/>
  <c r="B1523" i="22"/>
  <c r="B1524" i="22"/>
  <c r="B1525" i="22"/>
  <c r="B1526" i="22"/>
  <c r="B1527" i="22"/>
  <c r="B1528" i="22"/>
  <c r="B1529" i="22"/>
  <c r="B1530" i="22"/>
  <c r="B1531" i="22"/>
  <c r="B1532" i="22"/>
  <c r="B1533" i="22"/>
  <c r="B1534" i="22"/>
  <c r="B1535" i="22"/>
  <c r="B1536" i="22"/>
  <c r="B1537" i="22"/>
  <c r="B1538" i="22"/>
  <c r="B1539" i="22"/>
  <c r="B1540" i="22"/>
  <c r="B1541" i="22"/>
  <c r="B1542" i="22"/>
  <c r="B1543" i="22"/>
  <c r="B1544" i="22"/>
  <c r="B1545" i="22"/>
  <c r="B1546" i="22"/>
  <c r="B1547" i="22"/>
  <c r="B1548" i="22"/>
  <c r="B1549" i="22"/>
  <c r="B1550" i="22"/>
  <c r="B1551" i="22"/>
  <c r="B1552" i="22"/>
  <c r="B1553" i="22"/>
  <c r="B1554" i="22"/>
  <c r="B1555" i="22"/>
  <c r="B1556" i="22"/>
  <c r="B1557" i="22"/>
  <c r="B1558" i="22"/>
  <c r="B1559" i="22"/>
  <c r="B1560" i="22"/>
  <c r="B1561" i="22"/>
  <c r="B1562" i="22"/>
  <c r="B1563" i="22"/>
  <c r="B1564" i="22"/>
  <c r="B1565" i="22"/>
  <c r="B1566" i="22"/>
  <c r="B1567" i="22"/>
  <c r="B1568" i="22"/>
  <c r="B1569" i="22"/>
  <c r="B1570" i="22"/>
  <c r="B1571" i="22"/>
  <c r="B1572" i="22"/>
  <c r="B1573" i="22"/>
  <c r="B1574" i="22"/>
  <c r="B1575" i="22"/>
  <c r="B1576" i="22"/>
  <c r="B1577" i="22"/>
  <c r="B1578" i="22"/>
  <c r="B1579" i="22"/>
  <c r="B1580" i="22"/>
  <c r="B1581" i="22"/>
  <c r="B1582" i="22"/>
  <c r="B1583" i="22"/>
  <c r="B1584" i="22"/>
  <c r="B1585" i="22"/>
  <c r="B1586" i="22"/>
  <c r="B1587" i="22"/>
  <c r="B1588" i="22"/>
  <c r="B1589" i="22"/>
  <c r="B1590" i="22"/>
  <c r="B1591" i="22"/>
  <c r="B1592" i="22"/>
  <c r="B1593" i="22"/>
  <c r="B1594" i="22"/>
  <c r="B1595" i="22"/>
  <c r="B1596" i="22"/>
  <c r="B1597" i="22"/>
  <c r="B1598" i="22"/>
  <c r="B1599" i="22"/>
  <c r="B1600" i="22"/>
  <c r="B1601" i="22"/>
  <c r="B1602" i="22"/>
  <c r="B1603" i="22"/>
  <c r="B1604" i="22"/>
  <c r="B1605" i="22"/>
  <c r="B1606" i="22"/>
  <c r="B1607" i="22"/>
  <c r="B1608" i="22"/>
  <c r="B1609" i="22"/>
  <c r="B1610" i="22"/>
  <c r="B1611" i="22"/>
  <c r="B1612" i="22"/>
  <c r="B1613" i="22"/>
  <c r="B1614" i="22"/>
  <c r="B1615" i="22"/>
  <c r="B1616" i="22"/>
  <c r="B1617" i="22"/>
  <c r="B1618" i="22"/>
  <c r="B1619" i="22"/>
  <c r="B1620" i="22"/>
  <c r="B1621" i="22"/>
  <c r="B1622" i="22"/>
  <c r="B1623" i="22"/>
  <c r="B1624" i="22"/>
  <c r="B1625" i="22"/>
  <c r="B1626" i="22"/>
  <c r="B1627" i="22"/>
  <c r="B1628" i="22"/>
  <c r="B1629" i="22"/>
  <c r="B1630" i="22"/>
  <c r="B1631" i="22"/>
  <c r="B1632" i="22"/>
  <c r="B1633" i="22"/>
  <c r="B1634" i="22"/>
  <c r="B1635" i="22"/>
  <c r="B1636" i="22"/>
  <c r="B1637" i="22"/>
  <c r="B1638" i="22"/>
  <c r="B1639" i="22"/>
  <c r="B1640" i="22"/>
  <c r="B1641" i="22"/>
  <c r="B1642" i="22"/>
  <c r="B1643" i="22"/>
  <c r="B1644" i="22"/>
  <c r="B1645" i="22"/>
  <c r="B1646" i="22"/>
  <c r="B1647" i="22"/>
  <c r="B1648" i="22"/>
  <c r="B1649" i="22"/>
  <c r="B1650" i="22"/>
  <c r="B1651" i="22"/>
  <c r="B1652" i="22"/>
  <c r="B1653" i="22"/>
  <c r="B1654" i="22"/>
  <c r="B1655" i="22"/>
  <c r="B1656" i="22"/>
  <c r="B1657" i="22"/>
  <c r="B1658" i="22"/>
  <c r="B1659" i="22"/>
  <c r="B1660" i="22"/>
  <c r="B1661" i="22"/>
  <c r="B1662" i="22"/>
  <c r="B1663" i="22"/>
  <c r="B1664" i="22"/>
  <c r="B1665" i="22"/>
  <c r="B1666" i="22"/>
  <c r="B1667" i="22"/>
  <c r="B1668" i="22"/>
  <c r="B1669" i="22"/>
  <c r="B1670" i="22"/>
  <c r="B1671" i="22"/>
  <c r="B1672" i="22"/>
  <c r="B1673" i="22"/>
  <c r="B1674" i="22"/>
  <c r="B1675" i="22"/>
  <c r="B1676" i="22"/>
  <c r="B1677" i="22"/>
  <c r="B1678" i="22"/>
  <c r="B1679" i="22"/>
  <c r="B1680" i="22"/>
  <c r="B1681" i="22"/>
  <c r="B1682" i="22"/>
  <c r="B1683" i="22"/>
  <c r="B1684" i="22"/>
  <c r="B1685" i="22"/>
  <c r="B1686" i="22"/>
  <c r="B1687" i="22"/>
  <c r="B1688" i="22"/>
  <c r="B1689" i="22"/>
  <c r="B1690" i="22"/>
  <c r="B1691" i="22"/>
  <c r="B1692" i="22"/>
  <c r="B1693" i="22"/>
  <c r="B1694" i="22"/>
  <c r="B1695" i="22"/>
  <c r="B1696" i="22"/>
  <c r="B1697" i="22"/>
  <c r="B1698" i="22"/>
  <c r="B1699" i="22"/>
  <c r="B1700" i="22"/>
  <c r="B1701" i="22"/>
  <c r="B1702" i="22"/>
  <c r="B1703" i="22"/>
  <c r="B1704" i="22"/>
  <c r="B1705" i="22"/>
  <c r="B1706" i="22"/>
  <c r="B1707" i="22"/>
  <c r="B1708" i="22"/>
  <c r="B1709" i="22"/>
  <c r="B1710" i="22"/>
  <c r="B1711" i="22"/>
  <c r="B1712" i="22"/>
  <c r="B1713" i="22"/>
  <c r="B1714" i="22"/>
  <c r="B1715" i="22"/>
  <c r="B1716" i="22"/>
  <c r="B1717" i="22"/>
  <c r="B1718" i="22"/>
  <c r="B1719" i="22"/>
  <c r="B1720" i="22"/>
  <c r="B1721" i="22"/>
  <c r="B1722" i="22"/>
  <c r="B1723" i="22"/>
  <c r="B1724" i="22"/>
  <c r="B1725" i="22"/>
  <c r="B1726" i="22"/>
  <c r="B1727" i="22"/>
  <c r="B1728" i="22"/>
  <c r="B1729" i="22"/>
  <c r="B1730" i="22"/>
  <c r="B1731" i="22"/>
  <c r="B1732" i="22"/>
  <c r="B1733" i="22"/>
  <c r="B1734" i="22"/>
  <c r="B1735" i="22"/>
  <c r="B1736" i="22"/>
  <c r="B1737" i="22"/>
  <c r="B1738" i="22"/>
  <c r="B1739" i="22"/>
  <c r="B1740" i="22"/>
  <c r="B1741" i="22"/>
  <c r="B1742" i="22"/>
  <c r="B1743" i="22"/>
  <c r="B1744" i="22"/>
  <c r="B1745" i="22"/>
  <c r="B1746" i="22"/>
  <c r="B1747" i="22"/>
  <c r="B1748" i="22"/>
  <c r="B1749" i="22"/>
  <c r="B1750" i="22"/>
  <c r="B1751" i="22"/>
  <c r="B1752" i="22"/>
  <c r="B1753" i="22"/>
  <c r="B1754" i="22"/>
  <c r="B1755" i="22"/>
  <c r="B1756" i="22"/>
  <c r="B1757" i="22"/>
  <c r="B1758" i="22"/>
  <c r="B1759" i="22"/>
  <c r="B1760" i="22"/>
  <c r="B1761" i="22"/>
  <c r="B1762" i="22"/>
  <c r="B1763" i="22"/>
  <c r="B1764" i="22"/>
  <c r="B1765" i="22"/>
  <c r="B1766" i="22"/>
  <c r="B1767" i="22"/>
  <c r="B1768" i="22"/>
  <c r="B1769" i="22"/>
  <c r="B1770" i="22"/>
  <c r="B1771" i="22"/>
  <c r="B1772" i="22"/>
  <c r="B1773" i="22"/>
  <c r="B1774" i="22"/>
  <c r="B1775" i="22"/>
  <c r="B1776" i="22"/>
  <c r="B1777" i="22"/>
  <c r="B1778" i="22"/>
  <c r="B1779" i="22"/>
  <c r="B1780" i="22"/>
  <c r="B1781" i="22"/>
  <c r="B1782" i="22"/>
  <c r="B1783" i="22"/>
  <c r="B1784" i="22"/>
  <c r="B1785" i="22"/>
  <c r="B1786" i="22"/>
  <c r="B1787" i="22"/>
  <c r="B1788" i="22"/>
  <c r="B1789" i="22"/>
  <c r="B1790" i="22"/>
  <c r="B1791" i="22"/>
  <c r="B1792" i="22"/>
  <c r="B1793" i="22"/>
  <c r="B1794" i="22"/>
  <c r="B1795" i="22"/>
  <c r="B1796" i="22"/>
  <c r="B1797" i="22"/>
  <c r="B1798" i="22"/>
  <c r="B1799" i="22"/>
  <c r="B1800" i="22"/>
  <c r="B1801" i="22"/>
  <c r="B1802" i="22"/>
  <c r="B1803" i="22"/>
  <c r="B1804" i="22"/>
  <c r="B1805" i="22"/>
  <c r="B1806" i="22"/>
  <c r="B1807" i="22"/>
  <c r="B1808" i="22"/>
  <c r="B1809" i="22"/>
  <c r="B1810" i="22"/>
  <c r="B1811" i="22"/>
  <c r="B1812" i="22"/>
  <c r="B1813" i="22"/>
  <c r="B1814" i="22"/>
  <c r="B1815" i="22"/>
  <c r="B1816" i="22"/>
  <c r="B1817" i="22"/>
  <c r="B1818" i="22"/>
  <c r="B1819" i="22"/>
  <c r="B1820" i="22"/>
  <c r="B1821" i="22"/>
  <c r="B1822" i="22"/>
  <c r="B1823" i="22"/>
  <c r="B1824" i="22"/>
  <c r="B1825" i="22"/>
  <c r="B1826" i="22"/>
  <c r="B1827" i="22"/>
  <c r="B1828" i="22"/>
  <c r="B1829" i="22"/>
  <c r="B1830" i="22"/>
  <c r="B1831" i="22"/>
  <c r="B1832" i="22"/>
  <c r="B1833" i="22"/>
  <c r="B1834" i="22"/>
  <c r="B1835" i="22"/>
  <c r="B1836" i="22"/>
  <c r="B1837" i="22"/>
  <c r="B1838" i="22"/>
  <c r="B1839" i="22"/>
  <c r="B1840" i="22"/>
  <c r="B1841" i="22"/>
  <c r="B1842" i="22"/>
  <c r="B1843" i="22"/>
  <c r="B1844" i="22"/>
  <c r="B1845" i="22"/>
  <c r="B1846" i="22"/>
  <c r="B1847" i="22"/>
  <c r="B1848" i="22"/>
  <c r="B1849" i="22"/>
  <c r="B1850" i="22"/>
  <c r="B1851" i="22"/>
  <c r="B1852" i="22"/>
  <c r="B1853" i="22"/>
  <c r="B1854" i="22"/>
  <c r="B1855" i="22"/>
  <c r="B1856" i="22"/>
  <c r="B1857" i="22"/>
  <c r="B1858" i="22"/>
  <c r="B1859" i="22"/>
  <c r="B1860" i="22"/>
  <c r="B1861" i="22"/>
  <c r="B1862" i="22"/>
  <c r="B1863" i="22"/>
  <c r="B1864" i="22"/>
  <c r="B1865" i="22"/>
  <c r="B1866" i="22"/>
  <c r="B1867" i="22"/>
  <c r="B1868" i="22"/>
  <c r="B1869" i="22"/>
  <c r="B1870" i="22"/>
  <c r="B1871" i="22"/>
  <c r="B1872" i="22"/>
  <c r="B1873" i="22"/>
  <c r="B1874" i="22"/>
  <c r="B1875" i="22"/>
  <c r="B1876" i="22"/>
  <c r="B1877" i="22"/>
  <c r="B1878" i="22"/>
  <c r="B1879" i="22"/>
  <c r="B1880" i="22"/>
  <c r="B1881" i="22"/>
  <c r="B1882" i="22"/>
  <c r="B1883" i="22"/>
  <c r="B1884" i="22"/>
  <c r="B1885" i="22"/>
  <c r="B1886" i="22"/>
  <c r="B1887" i="22"/>
  <c r="B1888" i="22"/>
  <c r="B1889" i="22"/>
  <c r="B1890" i="22"/>
  <c r="B1891" i="22"/>
  <c r="B1892" i="22"/>
  <c r="B1893" i="22"/>
  <c r="B1894" i="22"/>
  <c r="B1895" i="22"/>
  <c r="B1896" i="22"/>
  <c r="B1897" i="22"/>
  <c r="B1898" i="22"/>
  <c r="B1899" i="22"/>
  <c r="B1900" i="22"/>
  <c r="B1901" i="22"/>
  <c r="B1902" i="22"/>
  <c r="B1903" i="22"/>
  <c r="B1904" i="22"/>
  <c r="B1905" i="22"/>
  <c r="B1906" i="22"/>
  <c r="B1907" i="22"/>
  <c r="B1908" i="22"/>
  <c r="B1909" i="22"/>
  <c r="B1910" i="22"/>
  <c r="B1911" i="22"/>
  <c r="B1912" i="22"/>
  <c r="B1913" i="22"/>
  <c r="B1914" i="22"/>
  <c r="B1915" i="22"/>
  <c r="B1916" i="22"/>
  <c r="B1917" i="22"/>
  <c r="B1918" i="22"/>
  <c r="B1919" i="22"/>
  <c r="B1920" i="22"/>
  <c r="B1921" i="22"/>
  <c r="B1922" i="22"/>
  <c r="B1923" i="22"/>
  <c r="B1924" i="22"/>
  <c r="B1925" i="22"/>
  <c r="B1926" i="22"/>
  <c r="B1927" i="22"/>
  <c r="B1928" i="22"/>
  <c r="B1929" i="22"/>
  <c r="B1930" i="22"/>
  <c r="B1931" i="22"/>
  <c r="B1932" i="22"/>
  <c r="B1933" i="22"/>
  <c r="B1934" i="22"/>
  <c r="B1935" i="22"/>
  <c r="B1936" i="22"/>
  <c r="B1937" i="22"/>
  <c r="B1938" i="22"/>
  <c r="B1939" i="22"/>
  <c r="B1940" i="22"/>
  <c r="B1941" i="22"/>
  <c r="B1942" i="22"/>
  <c r="B1943" i="22"/>
  <c r="B1944" i="22"/>
  <c r="B1945" i="22"/>
  <c r="B1946" i="22"/>
  <c r="B1947" i="22"/>
  <c r="B1948" i="22"/>
  <c r="B1949" i="22"/>
  <c r="B1950" i="22"/>
  <c r="B1951" i="22"/>
  <c r="B1952" i="22"/>
  <c r="B1953" i="22"/>
  <c r="B1954" i="22"/>
  <c r="B1955" i="22"/>
  <c r="B1956" i="22"/>
  <c r="B1957" i="22"/>
  <c r="B1958" i="22"/>
  <c r="B1959" i="22"/>
  <c r="B1960" i="22"/>
  <c r="B1961" i="22"/>
  <c r="B1962" i="22"/>
  <c r="B1963" i="22"/>
  <c r="B1964" i="22"/>
  <c r="B1965" i="22"/>
  <c r="B1966" i="22"/>
  <c r="B1967" i="22"/>
  <c r="B1968" i="22"/>
  <c r="B1969" i="22"/>
  <c r="B1970" i="22"/>
  <c r="B1971" i="22"/>
  <c r="B1972" i="22"/>
  <c r="B1973" i="22"/>
  <c r="B1974" i="22"/>
  <c r="B1975" i="22"/>
  <c r="B1976" i="22"/>
  <c r="B1977" i="22"/>
  <c r="B1978" i="22"/>
  <c r="B1979" i="22"/>
  <c r="B1980" i="22"/>
  <c r="B1981" i="22"/>
  <c r="B1982" i="22"/>
  <c r="B1983" i="22"/>
  <c r="B1984" i="22"/>
  <c r="B1985" i="22"/>
  <c r="B1986" i="22"/>
  <c r="B1987" i="22"/>
  <c r="B1988" i="22"/>
  <c r="B1989" i="22"/>
  <c r="B1990" i="22"/>
  <c r="B1991" i="22"/>
  <c r="B1992" i="22"/>
  <c r="B1993" i="22"/>
  <c r="B1994" i="22"/>
  <c r="B1995" i="22"/>
  <c r="B1996" i="22"/>
  <c r="B1997" i="22"/>
  <c r="B1998" i="22"/>
  <c r="B1999" i="22"/>
  <c r="B2000" i="22"/>
  <c r="B2001" i="22"/>
  <c r="B2002" i="22"/>
  <c r="B2003" i="22"/>
  <c r="B2004" i="22"/>
  <c r="B2005" i="22"/>
  <c r="B2006" i="22"/>
  <c r="B2007" i="22"/>
  <c r="B2008" i="22"/>
  <c r="B2009" i="22"/>
  <c r="B2010" i="22"/>
  <c r="B2011" i="22"/>
  <c r="B2012" i="22"/>
  <c r="B2013" i="22"/>
  <c r="B2014" i="22"/>
  <c r="B2015" i="22"/>
  <c r="B2016" i="22"/>
  <c r="B2017" i="22"/>
  <c r="B2018" i="22"/>
  <c r="B2019" i="22"/>
  <c r="B2020" i="22"/>
  <c r="B2021" i="22"/>
  <c r="B2022" i="22"/>
  <c r="B2023" i="22"/>
  <c r="B2024" i="22"/>
  <c r="B2025" i="22"/>
  <c r="B2026" i="22"/>
  <c r="B2027" i="22"/>
  <c r="B2028" i="22"/>
  <c r="B2029" i="22"/>
  <c r="B2030" i="22"/>
  <c r="B2031" i="22"/>
  <c r="B2032" i="22"/>
  <c r="B2033" i="22"/>
  <c r="B2034" i="22"/>
  <c r="B2035" i="22"/>
  <c r="B2036" i="22"/>
  <c r="B2037" i="22"/>
  <c r="B2038" i="22"/>
  <c r="B2039" i="22"/>
  <c r="B2040" i="22"/>
  <c r="B2041" i="22"/>
  <c r="B2042" i="22"/>
  <c r="B2043" i="22"/>
  <c r="B2044" i="22"/>
  <c r="B2045" i="22"/>
  <c r="B2046" i="22"/>
  <c r="B2047" i="22"/>
  <c r="B2048" i="22"/>
  <c r="B2049" i="22"/>
  <c r="B2050" i="22"/>
  <c r="B2051" i="22"/>
  <c r="B2052" i="22"/>
  <c r="B2053" i="22"/>
  <c r="B2054" i="22"/>
  <c r="B2055" i="22"/>
  <c r="B2056" i="22"/>
  <c r="B2057" i="22"/>
  <c r="B2058" i="22"/>
  <c r="B2059" i="22"/>
  <c r="B2060" i="22"/>
  <c r="B2061" i="22"/>
  <c r="B2062" i="22"/>
  <c r="B2063" i="22"/>
  <c r="B2064" i="22"/>
  <c r="B2065" i="22"/>
  <c r="B2066" i="22"/>
  <c r="B2067" i="22"/>
  <c r="B2068" i="22"/>
  <c r="B2069" i="22"/>
  <c r="B2070" i="22"/>
  <c r="B2071" i="22"/>
  <c r="B2072" i="22"/>
  <c r="B2073" i="22"/>
  <c r="B2074" i="22"/>
  <c r="B2075" i="22"/>
  <c r="B2076" i="22"/>
  <c r="B2077" i="22"/>
  <c r="B2078" i="22"/>
  <c r="B2079" i="22"/>
  <c r="B2080" i="22"/>
  <c r="B2081" i="22"/>
  <c r="B2082" i="22"/>
  <c r="B2083" i="22"/>
  <c r="B2084" i="22"/>
  <c r="B2085" i="22"/>
  <c r="B2086" i="22"/>
  <c r="B2087" i="22"/>
  <c r="B2088" i="22"/>
  <c r="B2089" i="22"/>
  <c r="B2090" i="22"/>
  <c r="B2091" i="22"/>
  <c r="B2092" i="22"/>
  <c r="B2093" i="22"/>
  <c r="B2094" i="22"/>
  <c r="B2095" i="22"/>
  <c r="B2096" i="22"/>
  <c r="B2097" i="22"/>
  <c r="B2098" i="22"/>
  <c r="B2099" i="22"/>
  <c r="B2100" i="22"/>
  <c r="B2101" i="22"/>
  <c r="B2102" i="22"/>
  <c r="B2103" i="22"/>
  <c r="B2104" i="22"/>
  <c r="B2105" i="22"/>
  <c r="B2106" i="22"/>
  <c r="B2107" i="22"/>
  <c r="B2108" i="22"/>
  <c r="B2109" i="22"/>
  <c r="B2110" i="22"/>
  <c r="B2111" i="22"/>
  <c r="B2112" i="22"/>
  <c r="B2113" i="22"/>
  <c r="B2114" i="22"/>
  <c r="B2115" i="22"/>
  <c r="B2116" i="22"/>
  <c r="B2117" i="22"/>
  <c r="B2118" i="22"/>
  <c r="B2119" i="22"/>
  <c r="B2120" i="22"/>
  <c r="B2121" i="22"/>
  <c r="B2122" i="22"/>
  <c r="B2123" i="22"/>
  <c r="B2124" i="22"/>
  <c r="B2125" i="22"/>
  <c r="B2126" i="22"/>
  <c r="B2127" i="22"/>
  <c r="B2128" i="22"/>
  <c r="B2129" i="22"/>
  <c r="B2130" i="22"/>
  <c r="B2131" i="22"/>
  <c r="B2132" i="22"/>
  <c r="B2133" i="22"/>
  <c r="B2134" i="22"/>
  <c r="B2135" i="22"/>
  <c r="B2136" i="22"/>
  <c r="B2137" i="22"/>
  <c r="B2138" i="22"/>
  <c r="B2139" i="22"/>
  <c r="B2140" i="22"/>
  <c r="B2141" i="22"/>
  <c r="B2142" i="22"/>
  <c r="B2143" i="22"/>
  <c r="B2144" i="22"/>
  <c r="B2145" i="22"/>
  <c r="B2146" i="22"/>
  <c r="B2147" i="22"/>
  <c r="B2148" i="22"/>
  <c r="B2149" i="22"/>
  <c r="B2150" i="22"/>
  <c r="B2151" i="22"/>
  <c r="B2152" i="22"/>
  <c r="B2153" i="22"/>
  <c r="B2154" i="22"/>
  <c r="B2155" i="22"/>
  <c r="B2156" i="22"/>
  <c r="B2157" i="22"/>
  <c r="B2158" i="22"/>
  <c r="B2159" i="22"/>
  <c r="B2160" i="22"/>
  <c r="B2161" i="22"/>
  <c r="B2162" i="22"/>
  <c r="B2163" i="22"/>
  <c r="B2164" i="22"/>
  <c r="B2165" i="22"/>
  <c r="B2166" i="22"/>
  <c r="B2167" i="22"/>
  <c r="B2168" i="22"/>
  <c r="B2169" i="22"/>
  <c r="B2170" i="22"/>
  <c r="B2171" i="22"/>
  <c r="B2172" i="22"/>
  <c r="B2173" i="22"/>
  <c r="B2174" i="22"/>
  <c r="B2175" i="22"/>
  <c r="B2176" i="22"/>
  <c r="B2177" i="22"/>
  <c r="B2178" i="22"/>
  <c r="B2179" i="22"/>
  <c r="B2180" i="22"/>
  <c r="B2181" i="22"/>
  <c r="B2182" i="22"/>
  <c r="B2183" i="22"/>
  <c r="B2184" i="22"/>
  <c r="B2185" i="22"/>
  <c r="B2186" i="22"/>
  <c r="B2187" i="22"/>
  <c r="B2188" i="22"/>
  <c r="B2189" i="22"/>
  <c r="B2190" i="22"/>
  <c r="B2191" i="22"/>
  <c r="B2192" i="22"/>
  <c r="B2193" i="22"/>
  <c r="B2194" i="22"/>
  <c r="B2195" i="22"/>
  <c r="B2196" i="22"/>
  <c r="B2197" i="22"/>
  <c r="B2198" i="22"/>
  <c r="B2199" i="22"/>
  <c r="B2200" i="22"/>
  <c r="B2201" i="22"/>
  <c r="B2202" i="22"/>
  <c r="B2203" i="22"/>
  <c r="B2204" i="22"/>
  <c r="B2205" i="22"/>
  <c r="B2206" i="22"/>
  <c r="B2207" i="22"/>
  <c r="B2208" i="22"/>
  <c r="B2209" i="22"/>
  <c r="B2210" i="22"/>
  <c r="B2211" i="22"/>
  <c r="B2212" i="22"/>
  <c r="B2213" i="22"/>
  <c r="B2214" i="22"/>
  <c r="B2215" i="22"/>
  <c r="B2216" i="22"/>
  <c r="B2217" i="22"/>
  <c r="B2218" i="22"/>
  <c r="B2219" i="22"/>
  <c r="B2220" i="22"/>
  <c r="B2221" i="22"/>
  <c r="B2222" i="22"/>
  <c r="B2223" i="22"/>
  <c r="B2224" i="22"/>
  <c r="B2225" i="22"/>
  <c r="B2226" i="22"/>
  <c r="B2227" i="22"/>
  <c r="B2228" i="22"/>
  <c r="B2229" i="22"/>
  <c r="B2230" i="22"/>
  <c r="B2231" i="22"/>
  <c r="B2232" i="22"/>
  <c r="B2233" i="22"/>
  <c r="B2234" i="22"/>
  <c r="B2235" i="22"/>
  <c r="B2236" i="22"/>
  <c r="B2237" i="22"/>
  <c r="B2238" i="22"/>
  <c r="B2239" i="22"/>
  <c r="B2240" i="22"/>
  <c r="B2241" i="22"/>
  <c r="B2242" i="22"/>
  <c r="B2243" i="22"/>
  <c r="B2244" i="22"/>
  <c r="B2245" i="22"/>
  <c r="B2246" i="22"/>
  <c r="B2247" i="22"/>
  <c r="B2248" i="22"/>
  <c r="B2249" i="22"/>
  <c r="B2250" i="22"/>
  <c r="B2251" i="22"/>
  <c r="B2252" i="22"/>
  <c r="B2253" i="22"/>
  <c r="B2254" i="22"/>
  <c r="B2255" i="22"/>
  <c r="B2256" i="22"/>
  <c r="B2257" i="22"/>
  <c r="B2258" i="22"/>
  <c r="B2259" i="22"/>
  <c r="B2260" i="22"/>
  <c r="B2261" i="22"/>
  <c r="B2262" i="22"/>
  <c r="B2263" i="22"/>
  <c r="B2264" i="22"/>
  <c r="B2265" i="22"/>
  <c r="B2266" i="22"/>
  <c r="B2267" i="22"/>
  <c r="B2268" i="22"/>
  <c r="B2269" i="22"/>
  <c r="B2270" i="22"/>
  <c r="B2271" i="22"/>
  <c r="B2272" i="22"/>
  <c r="B2273" i="22"/>
  <c r="B2274" i="22"/>
  <c r="B2275" i="22"/>
  <c r="B2276" i="22"/>
  <c r="B2277" i="22"/>
  <c r="B2278" i="22"/>
  <c r="B2279" i="22"/>
  <c r="B2280" i="22"/>
  <c r="B2281" i="22"/>
  <c r="B2282" i="22"/>
  <c r="B2283" i="22"/>
  <c r="B2284" i="22"/>
  <c r="B2285" i="22"/>
  <c r="B2286" i="22"/>
  <c r="B2287" i="22"/>
  <c r="B2288" i="22"/>
  <c r="B2289" i="22"/>
  <c r="B2290" i="22"/>
  <c r="B2291" i="22"/>
  <c r="B2292" i="22"/>
  <c r="B2293" i="22"/>
  <c r="B2294" i="22"/>
  <c r="B2295" i="22"/>
  <c r="B2296" i="22"/>
  <c r="B2297" i="22"/>
  <c r="B2298" i="22"/>
  <c r="B2299" i="22"/>
  <c r="B2300" i="22"/>
  <c r="B2301" i="22"/>
  <c r="B2302" i="22"/>
  <c r="B2303" i="22"/>
  <c r="B2304" i="22"/>
  <c r="B2305" i="22"/>
  <c r="B2306" i="22"/>
  <c r="B2307" i="22"/>
  <c r="B2308" i="22"/>
  <c r="B2309" i="22"/>
  <c r="B2310" i="22"/>
  <c r="B2311" i="22"/>
  <c r="B2312" i="22"/>
  <c r="B2313" i="22"/>
  <c r="B2314" i="22"/>
  <c r="B2315" i="22"/>
  <c r="B2316" i="22"/>
  <c r="B2317" i="22"/>
  <c r="B2318" i="22"/>
  <c r="B2319" i="22"/>
  <c r="B2320" i="22"/>
  <c r="B2321" i="22"/>
  <c r="B2322" i="22"/>
  <c r="B2323" i="22"/>
  <c r="B2324" i="22"/>
  <c r="B2325" i="22"/>
  <c r="B2326" i="22"/>
  <c r="B2327" i="22"/>
  <c r="B2328" i="22"/>
  <c r="B2329" i="22"/>
  <c r="B2330" i="22"/>
  <c r="B2331" i="22"/>
  <c r="B2332" i="22"/>
  <c r="B2333" i="22"/>
  <c r="B2334" i="22"/>
  <c r="B2335" i="22"/>
  <c r="B2336" i="22"/>
  <c r="B2337" i="22"/>
  <c r="B2338" i="22"/>
  <c r="B2339" i="22"/>
  <c r="B2340" i="22"/>
  <c r="B2341" i="22"/>
  <c r="B2342" i="22"/>
  <c r="B2343" i="22"/>
  <c r="B2344" i="22"/>
  <c r="B2345" i="22"/>
  <c r="B2346" i="22"/>
  <c r="B2347" i="22"/>
  <c r="B2348" i="22"/>
  <c r="B2349" i="22"/>
  <c r="B2350" i="22"/>
  <c r="B2351" i="22"/>
  <c r="B2352" i="22"/>
  <c r="B2353" i="22"/>
  <c r="B2354" i="22"/>
  <c r="B2355" i="22"/>
  <c r="B2356" i="22"/>
  <c r="B2357" i="22"/>
  <c r="B2358" i="22"/>
  <c r="B2359" i="22"/>
  <c r="B2360" i="22"/>
  <c r="B2361" i="22"/>
  <c r="B2362" i="22"/>
  <c r="B2363" i="22"/>
  <c r="B2364" i="22"/>
  <c r="B2365" i="22"/>
  <c r="B2366" i="22"/>
  <c r="B2367" i="22"/>
  <c r="B2368" i="22"/>
  <c r="B2369" i="22"/>
  <c r="B2370" i="22"/>
  <c r="B2371" i="22"/>
  <c r="B2372" i="22"/>
  <c r="B2373" i="22"/>
  <c r="B2374" i="22"/>
  <c r="B2375" i="22"/>
  <c r="B2376" i="22"/>
  <c r="B2377" i="22"/>
  <c r="B2378" i="22"/>
  <c r="B2379" i="22"/>
  <c r="B2380" i="22"/>
  <c r="B2381" i="22"/>
  <c r="B2382" i="22"/>
  <c r="B2383" i="22"/>
  <c r="B2384" i="22"/>
  <c r="B2385" i="22"/>
  <c r="B2386" i="22"/>
  <c r="B2387" i="22"/>
  <c r="B2388" i="22"/>
  <c r="B2389" i="22"/>
  <c r="B2390" i="22"/>
  <c r="B2391" i="22"/>
  <c r="B2392" i="22"/>
  <c r="B2393" i="22"/>
  <c r="B2394" i="22"/>
  <c r="B2395" i="22"/>
  <c r="B2396" i="22"/>
  <c r="B2397" i="22"/>
  <c r="B2398" i="22"/>
  <c r="B2399" i="22"/>
  <c r="B2400" i="22"/>
  <c r="B2401" i="22"/>
  <c r="B2402" i="22"/>
  <c r="B2403" i="22"/>
  <c r="B2404" i="22"/>
  <c r="B2405" i="22"/>
  <c r="B2406" i="22"/>
  <c r="B2407" i="22"/>
  <c r="B2408" i="22"/>
  <c r="B2409" i="22"/>
  <c r="B2410" i="22"/>
  <c r="B2411" i="22"/>
  <c r="B2412" i="22"/>
  <c r="B2413" i="22"/>
  <c r="B2414" i="22"/>
  <c r="B2415" i="22"/>
  <c r="B2416" i="22"/>
  <c r="B2417" i="22"/>
  <c r="B2418" i="22"/>
  <c r="B2419" i="22"/>
  <c r="B2420" i="22"/>
  <c r="B2421" i="22"/>
  <c r="B2422" i="22"/>
  <c r="B2423" i="22"/>
  <c r="B2424" i="22"/>
  <c r="B2425" i="22"/>
  <c r="B2426" i="22"/>
  <c r="B2427" i="22"/>
  <c r="B2428" i="22"/>
  <c r="B2429" i="22"/>
  <c r="B2430" i="22"/>
  <c r="B2431" i="22"/>
  <c r="B2432" i="22"/>
  <c r="B2433" i="22"/>
  <c r="B2434" i="22"/>
  <c r="B2435" i="22"/>
  <c r="B2436" i="22"/>
  <c r="B2437" i="22"/>
  <c r="B2438" i="22"/>
  <c r="B2439" i="22"/>
  <c r="B2440" i="22"/>
  <c r="B2441" i="22"/>
  <c r="B2442" i="22"/>
  <c r="B2443" i="22"/>
  <c r="B2444" i="22"/>
  <c r="B2445" i="22"/>
  <c r="B2446" i="22"/>
  <c r="B2447" i="22"/>
  <c r="B2448" i="22"/>
  <c r="B2449" i="22"/>
  <c r="B2450" i="22"/>
  <c r="B2451" i="22"/>
  <c r="B2452" i="22"/>
  <c r="B2453" i="22"/>
  <c r="B2454" i="22"/>
  <c r="B2455" i="22"/>
  <c r="B2456" i="22"/>
  <c r="B2457" i="22"/>
  <c r="B2458" i="22"/>
  <c r="B2459" i="22"/>
  <c r="B2460" i="22"/>
  <c r="B2461" i="22"/>
  <c r="B2462" i="22"/>
  <c r="B2463" i="22"/>
  <c r="B2464" i="22"/>
  <c r="B2465" i="22"/>
  <c r="B2466" i="22"/>
  <c r="B2467" i="22"/>
  <c r="B2468" i="22"/>
  <c r="B2469" i="22"/>
  <c r="B2470" i="22"/>
  <c r="B2471" i="22"/>
  <c r="B2472" i="22"/>
  <c r="B2473" i="22"/>
  <c r="B2474" i="22"/>
  <c r="B2475" i="22"/>
  <c r="B2476" i="22"/>
  <c r="B2477" i="22"/>
  <c r="B2478" i="22"/>
  <c r="B2479" i="22"/>
  <c r="B2480" i="22"/>
  <c r="B2481" i="22"/>
  <c r="B2482" i="22"/>
  <c r="B2483" i="22"/>
  <c r="B2484" i="22"/>
  <c r="B2485" i="22"/>
  <c r="B2486" i="22"/>
  <c r="B2487" i="22"/>
  <c r="B2488" i="22"/>
  <c r="B2489" i="22"/>
  <c r="B2490" i="22"/>
  <c r="B2491" i="22"/>
  <c r="B2492" i="22"/>
  <c r="B2493" i="22"/>
  <c r="B2494" i="22"/>
  <c r="B2495" i="22"/>
  <c r="B2496" i="22"/>
  <c r="B2497" i="22"/>
  <c r="B2498" i="22"/>
  <c r="B2499" i="22"/>
  <c r="B2500" i="22"/>
  <c r="B2501" i="22"/>
  <c r="B2502" i="22"/>
  <c r="B2503" i="22"/>
  <c r="B2504" i="22"/>
  <c r="B2505" i="22"/>
  <c r="B2506" i="22"/>
  <c r="B2507" i="22"/>
  <c r="B2508" i="22"/>
  <c r="B2509" i="22"/>
  <c r="B2510" i="22"/>
  <c r="B2511" i="22"/>
  <c r="B2512" i="22"/>
  <c r="B2513" i="22"/>
  <c r="B2514" i="22"/>
  <c r="B2515" i="22"/>
  <c r="B2516" i="22"/>
  <c r="B2517" i="22"/>
  <c r="B2518" i="22"/>
  <c r="B2519" i="22"/>
  <c r="B2520" i="22"/>
  <c r="B2521" i="22"/>
  <c r="B2522" i="22"/>
  <c r="B2523" i="22"/>
  <c r="B2524" i="22"/>
  <c r="B2525" i="22"/>
  <c r="B2526" i="22"/>
  <c r="B2527" i="22"/>
  <c r="B2528" i="22"/>
  <c r="B2529" i="22"/>
  <c r="B2530" i="22"/>
  <c r="B2531" i="22"/>
  <c r="B2532" i="22"/>
  <c r="B2533" i="22"/>
  <c r="B2534" i="22"/>
  <c r="B2535" i="22"/>
  <c r="B2536" i="22"/>
  <c r="B2537" i="22"/>
  <c r="B2538" i="22"/>
  <c r="B2539" i="22"/>
  <c r="B2540" i="22"/>
  <c r="B2541" i="22"/>
  <c r="B2542" i="22"/>
  <c r="B2543" i="22"/>
  <c r="B2544" i="22"/>
  <c r="B2545" i="22"/>
  <c r="B2546" i="22"/>
  <c r="B2547" i="22"/>
  <c r="B2548" i="22"/>
  <c r="B2549" i="22"/>
  <c r="B2550" i="22"/>
  <c r="B2551" i="22"/>
  <c r="B2552" i="22"/>
  <c r="B2553" i="22"/>
  <c r="B2554" i="22"/>
  <c r="B2555" i="22"/>
  <c r="B2556" i="22"/>
  <c r="B2557" i="22"/>
  <c r="B2558" i="22"/>
  <c r="B2559" i="22"/>
  <c r="B2560" i="22"/>
  <c r="B2561" i="22"/>
  <c r="B2562" i="22"/>
  <c r="B2563" i="22"/>
  <c r="B2564" i="22"/>
  <c r="B2565" i="22"/>
  <c r="B2566" i="22"/>
  <c r="B2567" i="22"/>
  <c r="B2568" i="22"/>
  <c r="B2569" i="22"/>
  <c r="B2570" i="22"/>
  <c r="B2571" i="22"/>
  <c r="B2572" i="22"/>
  <c r="B2573" i="22"/>
  <c r="B2574" i="22"/>
  <c r="B2575" i="22"/>
  <c r="B2576" i="22"/>
  <c r="B2577" i="22"/>
  <c r="B2578" i="22"/>
  <c r="B2579" i="22"/>
  <c r="B2580" i="22"/>
  <c r="B2581" i="22"/>
  <c r="B2582" i="22"/>
  <c r="B2583" i="22"/>
  <c r="B2584" i="22"/>
  <c r="B2585" i="22"/>
  <c r="B2586" i="22"/>
  <c r="B2587" i="22"/>
  <c r="B2588" i="22"/>
  <c r="B2589" i="22"/>
  <c r="B2590" i="22"/>
  <c r="B2591" i="22"/>
  <c r="B2592" i="22"/>
  <c r="B2593" i="22"/>
  <c r="B2594" i="22"/>
  <c r="B2595" i="22"/>
  <c r="B2596" i="22"/>
  <c r="B2597" i="22"/>
  <c r="B2598" i="22"/>
  <c r="B2599" i="22"/>
  <c r="B2600" i="22"/>
  <c r="B2601" i="22"/>
  <c r="B2602" i="22"/>
  <c r="B2603" i="22"/>
  <c r="B2604" i="22"/>
  <c r="B2605" i="22"/>
  <c r="B2606" i="22"/>
  <c r="B2607" i="22"/>
  <c r="B2608" i="22"/>
  <c r="B2609" i="22"/>
  <c r="B2610" i="22"/>
  <c r="B2611" i="22"/>
  <c r="B2612" i="22"/>
  <c r="B2613" i="22"/>
  <c r="B2614" i="22"/>
  <c r="B2615" i="22"/>
  <c r="B2616" i="22"/>
  <c r="B2617" i="22"/>
  <c r="B2618" i="22"/>
  <c r="B2619" i="22"/>
  <c r="B2620" i="22"/>
  <c r="B2621" i="22"/>
  <c r="B2622" i="22"/>
  <c r="B2623" i="22"/>
  <c r="B2624" i="22"/>
  <c r="B2625" i="22"/>
  <c r="B2626" i="22"/>
  <c r="B2627" i="22"/>
  <c r="B2628" i="22"/>
  <c r="B2629" i="22"/>
  <c r="B2630" i="22"/>
  <c r="B2631" i="22"/>
  <c r="B2632" i="22"/>
  <c r="B2633" i="22"/>
  <c r="B2634" i="22"/>
  <c r="B2635" i="22"/>
  <c r="B2636" i="22"/>
  <c r="B2637" i="22"/>
  <c r="B2638" i="22"/>
  <c r="B2639" i="22"/>
  <c r="B2640" i="22"/>
  <c r="B2641" i="22"/>
  <c r="B2642" i="22"/>
  <c r="B2643" i="22"/>
  <c r="B2644" i="22"/>
  <c r="B2645" i="22"/>
  <c r="B2646" i="22"/>
  <c r="B2647" i="22"/>
  <c r="B2648" i="22"/>
  <c r="B2649" i="22"/>
  <c r="B2650" i="22"/>
  <c r="B2651" i="22"/>
  <c r="B2652" i="22"/>
  <c r="B2653" i="22"/>
  <c r="B2654" i="22"/>
  <c r="B2655" i="22"/>
  <c r="B2656" i="22"/>
  <c r="B2657" i="22"/>
  <c r="B2658" i="22"/>
  <c r="B2659" i="22"/>
  <c r="B2660" i="22"/>
  <c r="B2661" i="22"/>
  <c r="B2662" i="22"/>
  <c r="B2663" i="22"/>
  <c r="B2664" i="22"/>
  <c r="B2665" i="22"/>
  <c r="B2666" i="22"/>
  <c r="B2667" i="22"/>
  <c r="B2668" i="22"/>
  <c r="B2669" i="22"/>
  <c r="B2670" i="22"/>
  <c r="B2671" i="22"/>
  <c r="B2672" i="22"/>
  <c r="B2673" i="22"/>
  <c r="B2674" i="22"/>
  <c r="B2675" i="22"/>
  <c r="B2676" i="22"/>
  <c r="B2677" i="22"/>
  <c r="B2678" i="22"/>
  <c r="B2679" i="22"/>
  <c r="B2680" i="22"/>
  <c r="B2681" i="22"/>
  <c r="B2682" i="22"/>
  <c r="B2683" i="22"/>
  <c r="B2684" i="22"/>
  <c r="B2685" i="22"/>
  <c r="B2686" i="22"/>
  <c r="B2687" i="22"/>
  <c r="B2688" i="22"/>
  <c r="B2689" i="22"/>
  <c r="B2690" i="22"/>
  <c r="B2691" i="22"/>
  <c r="B2692" i="22"/>
  <c r="B2693" i="22"/>
  <c r="B2694" i="22"/>
  <c r="B2695" i="22"/>
  <c r="B2696" i="22"/>
  <c r="B2697" i="22"/>
  <c r="B2698" i="22"/>
  <c r="B2699" i="22"/>
  <c r="B2700" i="22"/>
  <c r="B2701" i="22"/>
  <c r="B2702" i="22"/>
  <c r="B2703" i="22"/>
  <c r="B2704" i="22"/>
  <c r="B2705" i="22"/>
  <c r="B2706" i="22"/>
  <c r="B2707" i="22"/>
  <c r="B2708" i="22"/>
  <c r="B2709" i="22"/>
  <c r="B2710" i="22"/>
  <c r="B2711" i="22"/>
  <c r="B2712" i="22"/>
  <c r="B2713" i="22"/>
  <c r="B2714" i="22"/>
  <c r="B2715" i="22"/>
  <c r="B2716" i="22"/>
  <c r="B2717" i="22"/>
  <c r="B2718" i="22"/>
  <c r="B2719" i="22"/>
  <c r="B2720" i="22"/>
  <c r="B2721" i="22"/>
  <c r="B2722" i="22"/>
  <c r="B2723" i="22"/>
  <c r="B2724" i="22"/>
  <c r="B2725" i="22"/>
  <c r="B2726" i="22"/>
  <c r="B2727" i="22"/>
  <c r="B2728" i="22"/>
  <c r="B2729" i="22"/>
  <c r="B2730" i="22"/>
  <c r="B2731" i="22"/>
  <c r="B2732" i="22"/>
  <c r="B2733" i="22"/>
  <c r="B2734" i="22"/>
  <c r="B2735" i="22"/>
  <c r="B2736" i="22"/>
  <c r="B2737" i="22"/>
  <c r="B2738" i="22"/>
  <c r="B2739" i="22"/>
  <c r="B2740" i="22"/>
  <c r="B2741" i="22"/>
  <c r="B2742" i="22"/>
  <c r="B2743" i="22"/>
  <c r="B2744" i="22"/>
  <c r="B2745" i="22"/>
  <c r="B2746" i="22"/>
  <c r="B2747" i="22"/>
  <c r="B2748" i="22"/>
  <c r="B2749" i="22"/>
  <c r="B2750" i="22"/>
  <c r="B2751" i="22"/>
  <c r="B2752" i="22"/>
  <c r="B2753" i="22"/>
  <c r="B2754" i="22"/>
  <c r="B2755" i="22"/>
  <c r="B2756" i="22"/>
  <c r="B2757" i="22"/>
  <c r="B2758" i="22"/>
  <c r="B2759" i="22"/>
  <c r="B2760" i="22"/>
  <c r="B2761" i="22"/>
  <c r="B2762" i="22"/>
  <c r="B2763" i="22"/>
  <c r="B2764" i="22"/>
  <c r="B2765" i="22"/>
  <c r="B2766" i="22"/>
  <c r="B2767" i="22"/>
  <c r="B2768" i="22"/>
  <c r="B2769" i="22"/>
  <c r="B2770" i="22"/>
  <c r="B2771" i="22"/>
  <c r="B2772" i="22"/>
  <c r="B2773" i="22"/>
  <c r="B2774" i="22"/>
  <c r="B2775" i="22"/>
  <c r="B2776" i="22"/>
  <c r="B2777" i="22"/>
  <c r="B2778" i="22"/>
  <c r="B2779" i="22"/>
  <c r="B2780" i="22"/>
  <c r="B2781" i="22"/>
  <c r="B2782" i="22"/>
  <c r="B2783" i="22"/>
  <c r="B2784" i="22"/>
  <c r="B2785" i="22"/>
  <c r="B2786" i="22"/>
  <c r="B2787" i="22"/>
  <c r="B2788" i="22"/>
  <c r="B2789" i="22"/>
  <c r="B2790" i="22"/>
  <c r="B2791" i="22"/>
  <c r="B2792" i="22"/>
  <c r="B2793" i="22"/>
  <c r="B2794" i="22"/>
  <c r="B2795" i="22"/>
  <c r="B2796" i="22"/>
  <c r="B2797" i="22"/>
  <c r="B2798" i="22"/>
  <c r="B2799" i="22"/>
  <c r="B2800" i="22"/>
  <c r="B2801" i="22"/>
  <c r="B2802" i="22"/>
  <c r="B2803" i="22"/>
  <c r="B2804" i="22"/>
  <c r="B2805" i="22"/>
  <c r="B2806" i="22"/>
  <c r="B2807" i="22"/>
  <c r="B2808" i="22"/>
  <c r="B2809" i="22"/>
  <c r="B2810" i="22"/>
  <c r="B2811" i="22"/>
  <c r="B2812" i="22"/>
  <c r="B2813" i="22"/>
  <c r="B2814" i="22"/>
  <c r="B2815" i="22"/>
  <c r="B2816" i="22"/>
  <c r="B2817" i="22"/>
  <c r="B2818" i="22"/>
  <c r="B2819" i="22"/>
  <c r="B2820" i="22"/>
  <c r="B2821" i="22"/>
  <c r="B2822" i="22"/>
  <c r="B2823" i="22"/>
  <c r="B2824" i="22"/>
  <c r="B2825" i="22"/>
  <c r="B2826" i="22"/>
  <c r="B2827" i="22"/>
  <c r="B2828" i="22"/>
  <c r="B2829" i="22"/>
  <c r="B2830" i="22"/>
  <c r="B2831" i="22"/>
  <c r="B2832" i="22"/>
  <c r="B2833" i="22"/>
  <c r="B2834" i="22"/>
  <c r="B2835" i="22"/>
  <c r="B2836" i="22"/>
  <c r="B2837" i="22"/>
  <c r="B2838" i="22"/>
  <c r="B2839" i="22"/>
  <c r="B2840" i="22"/>
  <c r="B2841" i="22"/>
  <c r="B2842" i="22"/>
  <c r="B2843" i="22"/>
  <c r="B2844" i="22"/>
  <c r="B2845" i="22"/>
  <c r="B2846" i="22"/>
  <c r="B2847" i="22"/>
  <c r="B2848" i="22"/>
  <c r="B2849" i="22"/>
  <c r="B2850" i="22"/>
  <c r="B2851" i="22"/>
  <c r="B2852" i="22"/>
  <c r="B2853" i="22"/>
  <c r="B2854" i="22"/>
  <c r="B2855" i="22"/>
  <c r="B2856" i="22"/>
  <c r="B2857" i="22"/>
  <c r="B2858" i="22"/>
  <c r="B2859" i="22"/>
  <c r="B2860" i="22"/>
  <c r="B2861" i="22"/>
  <c r="B2862" i="22"/>
  <c r="B2863" i="22"/>
  <c r="B2864" i="22"/>
  <c r="B2865" i="22"/>
  <c r="B2866" i="22"/>
  <c r="B2867" i="22"/>
  <c r="B2868" i="22"/>
  <c r="B2869" i="22"/>
  <c r="B2870" i="22"/>
  <c r="B2871" i="22"/>
  <c r="B2872" i="22"/>
  <c r="B2873" i="22"/>
  <c r="B2874" i="22"/>
  <c r="B2875" i="22"/>
  <c r="B2876" i="22"/>
  <c r="B2877" i="22"/>
  <c r="B2878" i="22"/>
  <c r="B2879" i="22"/>
  <c r="B2880" i="22"/>
  <c r="B2881" i="22"/>
  <c r="B2882" i="22"/>
  <c r="B2883" i="22"/>
  <c r="B2884" i="22"/>
  <c r="B2885" i="22"/>
  <c r="B2886" i="22"/>
  <c r="B2887" i="22"/>
  <c r="B2888" i="22"/>
  <c r="B2889" i="22"/>
  <c r="B2890" i="22"/>
  <c r="B2891" i="22"/>
  <c r="B2892" i="22"/>
  <c r="B2893" i="22"/>
  <c r="B2894" i="22"/>
  <c r="B2895" i="22"/>
  <c r="B2896" i="22"/>
  <c r="B2897" i="22"/>
  <c r="B2898" i="22"/>
  <c r="B2899" i="22"/>
  <c r="B2900" i="22"/>
  <c r="B2901" i="22"/>
  <c r="B2902" i="22"/>
  <c r="B2903" i="22"/>
  <c r="B2904" i="22"/>
  <c r="B2905" i="22"/>
  <c r="B2906" i="22"/>
  <c r="B2907" i="22"/>
  <c r="B2908" i="22"/>
  <c r="B2909" i="22"/>
  <c r="B2910" i="22"/>
  <c r="B2911" i="22"/>
  <c r="B2912" i="22"/>
  <c r="B2913" i="22"/>
  <c r="B2914" i="22"/>
  <c r="B2915" i="22"/>
  <c r="B2916" i="22"/>
  <c r="B2917" i="22"/>
  <c r="B2918" i="22"/>
  <c r="B2919" i="22"/>
  <c r="B2920" i="22"/>
  <c r="B2921" i="22"/>
  <c r="B2922" i="22"/>
  <c r="B2923" i="22"/>
  <c r="B2924" i="22"/>
  <c r="B2925" i="22"/>
  <c r="B2926" i="22"/>
  <c r="B2927" i="22"/>
  <c r="B2928" i="22"/>
  <c r="B2929" i="22"/>
  <c r="B2930" i="22"/>
  <c r="B2931" i="22"/>
  <c r="B2932" i="22"/>
  <c r="B2933" i="22"/>
  <c r="B2934" i="22"/>
  <c r="B2935" i="22"/>
  <c r="B2936" i="22"/>
  <c r="B2937" i="22"/>
  <c r="B2938" i="22"/>
  <c r="B2939" i="22"/>
  <c r="B2940" i="22"/>
  <c r="B2941" i="22"/>
  <c r="B2942" i="22"/>
  <c r="B2943" i="22"/>
  <c r="B2944" i="22"/>
  <c r="B2945" i="22"/>
  <c r="B2946" i="22"/>
  <c r="B2947" i="22"/>
  <c r="B2948" i="22"/>
  <c r="B2949" i="22"/>
  <c r="B2950" i="22"/>
  <c r="B2951" i="22"/>
  <c r="B2952" i="22"/>
  <c r="B2953" i="22"/>
  <c r="B2954" i="22"/>
  <c r="B2955" i="22"/>
  <c r="B2956" i="22"/>
  <c r="B2957" i="22"/>
  <c r="B2958" i="22"/>
  <c r="B2959" i="22"/>
  <c r="B2960" i="22"/>
  <c r="B2961" i="22"/>
  <c r="B2962" i="22"/>
  <c r="B2963" i="22"/>
  <c r="B2964" i="22"/>
  <c r="B2965" i="22"/>
  <c r="B2966" i="22"/>
  <c r="B2967" i="22"/>
  <c r="B2968" i="22"/>
  <c r="B2969" i="22"/>
  <c r="B2970" i="22"/>
  <c r="B2971" i="22"/>
  <c r="B2972" i="22"/>
  <c r="B2973" i="22"/>
  <c r="B2974" i="22"/>
  <c r="B2975" i="22"/>
  <c r="B2976" i="22"/>
  <c r="B2977" i="22"/>
  <c r="B2978" i="22"/>
  <c r="B2979" i="22"/>
  <c r="B2980" i="22"/>
  <c r="B2981" i="22"/>
  <c r="B2982" i="22"/>
  <c r="B2983" i="22"/>
  <c r="B2984" i="22"/>
  <c r="B2985" i="22"/>
  <c r="B2986" i="22"/>
  <c r="B2987" i="22"/>
  <c r="B2988" i="22"/>
  <c r="B2989" i="22"/>
  <c r="B2990" i="22"/>
  <c r="B2991" i="22"/>
  <c r="B2992" i="22"/>
  <c r="B2993" i="22"/>
  <c r="B2994" i="22"/>
  <c r="B2995" i="22"/>
  <c r="B2996" i="22"/>
  <c r="B2997" i="22"/>
  <c r="B2998" i="22"/>
  <c r="B2999" i="22"/>
  <c r="B3000" i="22"/>
  <c r="B3001" i="22"/>
  <c r="B3002" i="22"/>
  <c r="B3003" i="22"/>
  <c r="B3004" i="22"/>
  <c r="B3005" i="22"/>
  <c r="B3006" i="22"/>
  <c r="B3007" i="22"/>
  <c r="B3008" i="22"/>
  <c r="B3009" i="22"/>
  <c r="B3010" i="22"/>
  <c r="B3011" i="22"/>
  <c r="B3012" i="22"/>
  <c r="B3013" i="22"/>
  <c r="B3014" i="22"/>
  <c r="B3015" i="22"/>
  <c r="B3016" i="22"/>
  <c r="B3017" i="22"/>
  <c r="B3018" i="22"/>
  <c r="B3019" i="22"/>
  <c r="B3020" i="22"/>
  <c r="B3021" i="22"/>
  <c r="B3022" i="22"/>
  <c r="B3023" i="22"/>
  <c r="B3024" i="22"/>
  <c r="B3025" i="22"/>
  <c r="B3026" i="22"/>
  <c r="B3027" i="22"/>
  <c r="B3028" i="22"/>
  <c r="B3029" i="22"/>
  <c r="B3030" i="22"/>
  <c r="B3031" i="22"/>
  <c r="B3032" i="22"/>
  <c r="B3033" i="22"/>
  <c r="B3034" i="22"/>
  <c r="B3035" i="22"/>
  <c r="B3036" i="22"/>
  <c r="B3037" i="22"/>
  <c r="B3038" i="22"/>
  <c r="B3039" i="22"/>
  <c r="B3040" i="22"/>
  <c r="B3041" i="22"/>
  <c r="B3042" i="22"/>
  <c r="B3043" i="22"/>
  <c r="B3044" i="22"/>
  <c r="B3045" i="22"/>
  <c r="B3046" i="22"/>
  <c r="B3047" i="22"/>
  <c r="B3048" i="22"/>
  <c r="B3049" i="22"/>
  <c r="B3050" i="22"/>
  <c r="B3051" i="22"/>
  <c r="B3052" i="22"/>
  <c r="B3053" i="22"/>
  <c r="B3054" i="22"/>
  <c r="B3055" i="22"/>
  <c r="B3056" i="22"/>
  <c r="B3057" i="22"/>
  <c r="B3058" i="22"/>
  <c r="B3059" i="22"/>
  <c r="B3060" i="22"/>
  <c r="B3061" i="22"/>
  <c r="B3062" i="22"/>
  <c r="B3063" i="22"/>
  <c r="B3064" i="22"/>
  <c r="B3065" i="22"/>
  <c r="B3066" i="22"/>
  <c r="B3067" i="22"/>
  <c r="B3068" i="22"/>
  <c r="B3069" i="22"/>
  <c r="B3070" i="22"/>
  <c r="B3071" i="22"/>
  <c r="B3072" i="22"/>
  <c r="B3073" i="22"/>
  <c r="B3074" i="22"/>
  <c r="B3075" i="22"/>
  <c r="B3076" i="22"/>
  <c r="B3077" i="22"/>
  <c r="B3078" i="22"/>
  <c r="B3079" i="22"/>
  <c r="B3080" i="22"/>
  <c r="B3081" i="22"/>
  <c r="B3082" i="22"/>
  <c r="B3083" i="22"/>
  <c r="B3084" i="22"/>
  <c r="B3085" i="22"/>
  <c r="B3086" i="22"/>
  <c r="B3087" i="22"/>
  <c r="B3088" i="22"/>
  <c r="B3089" i="22"/>
  <c r="B3090" i="22"/>
  <c r="B3091" i="22"/>
  <c r="B3092" i="22"/>
  <c r="B3093" i="22"/>
  <c r="B3094" i="22"/>
  <c r="B3095" i="22"/>
  <c r="B3096" i="22"/>
  <c r="B3097" i="22"/>
  <c r="B3098" i="22"/>
  <c r="B3099" i="22"/>
  <c r="B3100" i="22"/>
  <c r="B3101" i="22"/>
  <c r="B3102" i="22"/>
  <c r="B3103" i="22"/>
  <c r="B3104" i="22"/>
  <c r="B3105" i="22"/>
  <c r="B3106" i="22"/>
  <c r="B3107" i="22"/>
  <c r="B3108" i="22"/>
  <c r="B3109" i="22"/>
  <c r="B3110" i="22"/>
  <c r="B3111" i="22"/>
  <c r="B3112" i="22"/>
  <c r="B3113" i="22"/>
  <c r="B3114" i="22"/>
  <c r="B3115" i="22"/>
  <c r="B3116" i="22"/>
  <c r="B3117" i="22"/>
  <c r="B3118" i="22"/>
  <c r="B3119" i="22"/>
  <c r="B3120" i="22"/>
  <c r="B3121" i="22"/>
  <c r="B3122" i="22"/>
  <c r="B3123" i="22"/>
  <c r="B3124" i="22"/>
  <c r="B3125" i="22"/>
  <c r="B3126" i="22"/>
  <c r="B3127" i="22"/>
  <c r="B3128" i="22"/>
  <c r="B3129" i="22"/>
  <c r="B3130" i="22"/>
  <c r="B3131" i="22"/>
  <c r="B3132" i="22"/>
  <c r="B3133" i="22"/>
  <c r="B3134" i="22"/>
  <c r="B3135" i="22"/>
  <c r="B3136" i="22"/>
  <c r="B3137" i="22"/>
  <c r="B3138" i="22"/>
  <c r="B3139" i="22"/>
  <c r="B3140" i="22"/>
  <c r="B3141" i="22"/>
  <c r="B3142" i="22"/>
  <c r="B3143" i="22"/>
  <c r="B3144" i="22"/>
  <c r="B3145" i="22"/>
  <c r="B3146" i="22"/>
  <c r="B3147" i="22"/>
  <c r="B3148" i="22"/>
  <c r="B3149" i="22"/>
  <c r="B3150" i="22"/>
  <c r="B3151" i="22"/>
  <c r="B3152" i="22"/>
  <c r="B3153" i="22"/>
  <c r="B3154" i="22"/>
  <c r="B3155" i="22"/>
  <c r="B3156" i="22"/>
  <c r="B3157" i="22"/>
  <c r="B3158" i="22"/>
  <c r="B3159" i="22"/>
  <c r="B3160" i="22"/>
  <c r="B3161" i="22"/>
  <c r="B3162" i="22"/>
  <c r="B3163" i="22"/>
  <c r="B3164" i="22"/>
  <c r="B3165" i="22"/>
  <c r="B3166" i="22"/>
  <c r="B3167" i="22"/>
  <c r="B3168" i="22"/>
  <c r="B3169" i="22"/>
  <c r="B3170" i="22"/>
  <c r="B3171" i="22"/>
  <c r="B3172" i="22"/>
  <c r="B3173" i="22"/>
  <c r="B3174" i="22"/>
  <c r="B3175" i="22"/>
  <c r="B3176" i="22"/>
  <c r="B3177" i="22"/>
  <c r="B3178" i="22"/>
  <c r="B3179" i="22"/>
  <c r="B3180" i="22"/>
  <c r="B3181" i="22"/>
  <c r="B3182" i="22"/>
  <c r="B3183" i="22"/>
  <c r="B3184" i="22"/>
  <c r="B3185" i="22"/>
  <c r="B3186" i="22"/>
  <c r="B3187" i="22"/>
  <c r="B3188" i="22"/>
  <c r="B3189" i="22"/>
  <c r="B3190" i="22"/>
  <c r="B3191" i="22"/>
  <c r="B3192" i="22"/>
  <c r="B3193" i="22"/>
  <c r="B3194" i="22"/>
  <c r="B3195" i="22"/>
  <c r="B3196" i="22"/>
  <c r="B3197" i="22"/>
  <c r="B3198" i="22"/>
  <c r="B3199" i="22"/>
  <c r="B3200" i="22"/>
  <c r="B3201" i="22"/>
  <c r="B3202" i="22"/>
  <c r="B3203" i="22"/>
  <c r="B3204" i="22"/>
  <c r="B3205" i="22"/>
  <c r="B3206" i="22"/>
  <c r="B3207" i="22"/>
  <c r="B3208" i="22"/>
  <c r="B3209" i="22"/>
  <c r="B3210" i="22"/>
  <c r="B3211" i="22"/>
  <c r="B3212" i="22"/>
  <c r="B3213" i="22"/>
  <c r="B3214" i="22"/>
  <c r="B3215" i="22"/>
  <c r="B3216" i="22"/>
  <c r="B3217" i="22"/>
  <c r="B3218" i="22"/>
  <c r="B3219" i="22"/>
  <c r="B3220" i="22"/>
  <c r="B3221" i="22"/>
  <c r="B3222" i="22"/>
  <c r="B3223" i="22"/>
  <c r="B3224" i="22"/>
  <c r="B3225" i="22"/>
  <c r="B3226" i="22"/>
  <c r="B3227" i="22"/>
  <c r="B3228" i="22"/>
  <c r="B3229" i="22"/>
  <c r="B3230" i="22"/>
  <c r="B3231" i="22"/>
  <c r="B3232" i="22"/>
  <c r="B3233" i="22"/>
  <c r="B3234" i="22"/>
  <c r="B3235" i="22"/>
  <c r="B3236" i="22"/>
  <c r="B3237" i="22"/>
  <c r="B3238" i="22"/>
  <c r="B3239" i="22"/>
  <c r="B3240" i="22"/>
  <c r="B3241" i="22"/>
  <c r="B3242" i="22"/>
  <c r="B3243" i="22"/>
  <c r="B3244" i="22"/>
  <c r="B3245" i="22"/>
  <c r="B3246" i="22"/>
  <c r="B3247" i="22"/>
  <c r="B3248" i="22"/>
  <c r="B3249" i="22"/>
  <c r="B3250" i="22"/>
  <c r="B3251" i="22"/>
  <c r="B3252" i="22"/>
  <c r="B3253" i="22"/>
  <c r="B3254" i="22"/>
  <c r="B3255" i="22"/>
  <c r="B3256" i="22"/>
  <c r="B3257" i="22"/>
  <c r="B3258" i="22"/>
  <c r="B3259" i="22"/>
  <c r="B3260" i="22"/>
  <c r="B3261" i="22"/>
  <c r="B3262" i="22"/>
  <c r="B3263" i="22"/>
  <c r="B3264" i="22"/>
  <c r="B3265" i="22"/>
  <c r="B3266" i="22"/>
  <c r="B3267" i="22"/>
  <c r="B3268" i="22"/>
  <c r="B3269" i="22"/>
  <c r="B3270" i="22"/>
  <c r="B3271" i="22"/>
  <c r="B3272" i="22"/>
  <c r="B3273" i="22"/>
  <c r="B3274" i="22"/>
  <c r="B3275" i="22"/>
  <c r="B3276" i="22"/>
  <c r="B3277" i="22"/>
  <c r="B3278" i="22"/>
  <c r="B3279" i="22"/>
  <c r="B3280" i="22"/>
  <c r="B3281" i="22"/>
  <c r="B3282" i="22"/>
  <c r="B3283" i="22"/>
  <c r="B3284" i="22"/>
  <c r="B3285" i="22"/>
  <c r="B3286" i="22"/>
  <c r="B3287" i="22"/>
  <c r="B3288" i="22"/>
  <c r="B3289" i="22"/>
  <c r="B3290" i="22"/>
  <c r="B3291" i="22"/>
  <c r="B3292" i="22"/>
  <c r="B3293" i="22"/>
  <c r="B3294" i="22"/>
  <c r="B3295" i="22"/>
  <c r="B3296" i="22"/>
  <c r="B3297" i="22"/>
  <c r="B3298" i="22"/>
  <c r="B3299" i="22"/>
  <c r="B3300" i="22"/>
  <c r="B3301" i="22"/>
  <c r="B3302" i="22"/>
  <c r="B3303" i="22"/>
  <c r="B3304" i="22"/>
  <c r="B3305" i="22"/>
  <c r="B3306" i="22"/>
  <c r="B3307" i="22"/>
  <c r="B3308" i="22"/>
  <c r="B3309" i="22"/>
  <c r="B3310" i="22"/>
  <c r="B3311" i="22"/>
  <c r="B3312" i="22"/>
  <c r="B3313" i="22"/>
  <c r="B3314" i="22"/>
  <c r="B3315" i="22"/>
  <c r="B3316" i="22"/>
  <c r="B3317" i="22"/>
  <c r="B3318" i="22"/>
  <c r="B3319" i="22"/>
  <c r="B3320" i="22"/>
  <c r="B3321" i="22"/>
  <c r="B3322" i="22"/>
  <c r="B3323" i="22"/>
  <c r="B3324" i="22"/>
  <c r="B3325" i="22"/>
  <c r="B3326" i="22"/>
  <c r="B3327" i="22"/>
  <c r="B3328" i="22"/>
  <c r="B3329" i="22"/>
  <c r="B3330" i="22"/>
  <c r="B3331" i="22"/>
  <c r="B3332" i="22"/>
  <c r="B3333" i="22"/>
  <c r="B3334" i="22"/>
  <c r="B3335" i="22"/>
  <c r="B3336" i="22"/>
  <c r="B3337" i="22"/>
  <c r="B3338" i="22"/>
  <c r="B3339" i="22"/>
  <c r="B3340" i="22"/>
  <c r="B3341" i="22"/>
  <c r="B3342" i="22"/>
  <c r="B3343" i="22"/>
  <c r="B3344" i="22"/>
  <c r="B3345" i="22"/>
  <c r="B3346" i="22"/>
  <c r="B3347" i="22"/>
  <c r="B3348" i="22"/>
  <c r="B3349" i="22"/>
  <c r="B3350" i="22"/>
  <c r="B3351" i="22"/>
  <c r="B3352" i="22"/>
  <c r="B3353" i="22"/>
  <c r="B3354" i="22"/>
  <c r="B3355" i="22"/>
  <c r="B3356" i="22"/>
  <c r="B3357" i="22"/>
  <c r="B3358" i="22"/>
  <c r="B3359" i="22"/>
  <c r="B3360" i="22"/>
  <c r="B3361" i="22"/>
  <c r="B3362" i="22"/>
  <c r="B3363" i="22"/>
  <c r="B3364" i="22"/>
  <c r="B3365" i="22"/>
  <c r="B3366" i="22"/>
  <c r="B3367" i="22"/>
  <c r="B3368" i="22"/>
  <c r="B3369" i="22"/>
  <c r="B3370" i="22"/>
  <c r="B3371" i="22"/>
  <c r="B3372" i="22"/>
  <c r="B3373" i="22"/>
  <c r="B3374" i="22"/>
  <c r="B3375" i="22"/>
  <c r="B3376" i="22"/>
  <c r="B3377" i="22"/>
  <c r="B3378" i="22"/>
  <c r="B3379" i="22"/>
  <c r="B3380" i="22"/>
  <c r="B3381" i="22"/>
  <c r="B3382" i="22"/>
  <c r="B3383" i="22"/>
  <c r="B3384" i="22"/>
  <c r="B3385" i="22"/>
  <c r="B3386" i="22"/>
  <c r="B3387" i="22"/>
  <c r="B3388" i="22"/>
  <c r="B3389" i="22"/>
  <c r="B3390" i="22"/>
  <c r="B3391" i="22"/>
  <c r="B3392" i="22"/>
  <c r="B3393" i="22"/>
  <c r="B3394" i="22"/>
  <c r="B3395" i="22"/>
  <c r="B3396" i="22"/>
  <c r="B3397" i="22"/>
  <c r="B3398" i="22"/>
  <c r="B3399" i="22"/>
  <c r="B3400" i="22"/>
  <c r="B3401" i="22"/>
  <c r="B3402" i="22"/>
  <c r="B3403" i="22"/>
  <c r="B3404" i="22"/>
  <c r="B3405" i="22"/>
  <c r="B3406" i="22"/>
  <c r="B3407" i="22"/>
  <c r="B3408" i="22"/>
  <c r="B3409" i="22"/>
  <c r="B3410" i="22"/>
  <c r="B3411" i="22"/>
  <c r="B3412" i="22"/>
  <c r="B3413" i="22"/>
  <c r="B3414" i="22"/>
  <c r="B3415" i="22"/>
  <c r="B3416" i="22"/>
  <c r="B3417" i="22"/>
  <c r="B3418" i="22"/>
  <c r="B3419" i="22"/>
  <c r="B3420" i="22"/>
  <c r="B3421" i="22"/>
  <c r="B3422" i="22"/>
  <c r="B3423" i="22"/>
  <c r="B3424" i="22"/>
  <c r="B3425" i="22"/>
  <c r="B3426" i="22"/>
  <c r="B3427" i="22"/>
  <c r="B3428" i="22"/>
  <c r="B3429" i="22"/>
  <c r="B3430" i="22"/>
  <c r="B3431" i="22"/>
  <c r="B3432" i="22"/>
  <c r="B3433" i="22"/>
  <c r="B3434" i="22"/>
  <c r="B3435" i="22"/>
  <c r="B3436" i="22"/>
  <c r="B3437" i="22"/>
  <c r="B3438" i="22"/>
  <c r="B3439" i="22"/>
  <c r="B3440" i="22"/>
  <c r="B3441" i="22"/>
  <c r="B3442" i="22"/>
  <c r="B3443" i="22"/>
  <c r="B3444" i="22"/>
  <c r="B3445" i="22"/>
  <c r="B3446" i="22"/>
  <c r="B3447" i="22"/>
  <c r="B3448" i="22"/>
  <c r="B3449" i="22"/>
  <c r="B3450" i="22"/>
  <c r="B3451" i="22"/>
  <c r="B3452" i="22"/>
  <c r="B3453" i="22"/>
  <c r="B3454" i="22"/>
  <c r="B3455" i="22"/>
  <c r="B3456" i="22"/>
  <c r="B3457" i="22"/>
  <c r="B3458" i="22"/>
  <c r="B3459" i="22"/>
  <c r="B3460" i="22"/>
  <c r="B3461" i="22"/>
  <c r="B3462" i="22"/>
  <c r="B3463" i="22"/>
  <c r="B3464" i="22"/>
  <c r="B3465" i="22"/>
  <c r="B3466" i="22"/>
  <c r="B3467" i="22"/>
  <c r="B3468" i="22"/>
  <c r="B3469" i="22"/>
  <c r="B3470" i="22"/>
  <c r="B3471" i="22"/>
  <c r="B3472" i="22"/>
  <c r="B3473" i="22"/>
  <c r="B3474" i="22"/>
  <c r="B3475" i="22"/>
  <c r="B3476" i="22"/>
  <c r="B3477" i="22"/>
  <c r="B3478" i="22"/>
  <c r="B3479" i="22"/>
  <c r="B3480" i="22"/>
  <c r="B3481" i="22"/>
  <c r="B3482" i="22"/>
  <c r="B3483" i="22"/>
  <c r="B3484" i="22"/>
  <c r="B3485" i="22"/>
  <c r="B3486" i="22"/>
  <c r="B3487" i="22"/>
  <c r="B3488" i="22"/>
  <c r="B3489" i="22"/>
  <c r="B3490" i="22"/>
  <c r="B3491" i="22"/>
  <c r="B3492" i="22"/>
  <c r="B3493" i="22"/>
  <c r="B3494" i="22"/>
  <c r="B3495" i="22"/>
  <c r="B3496" i="22"/>
  <c r="B3497" i="22"/>
  <c r="B3498" i="22"/>
  <c r="B3499" i="22"/>
  <c r="B3500" i="22"/>
  <c r="B3501" i="22"/>
  <c r="B3502" i="22"/>
  <c r="B3503" i="22"/>
  <c r="B3504" i="22"/>
  <c r="B3505" i="22"/>
  <c r="B3506" i="22"/>
  <c r="B3507" i="22"/>
  <c r="B3508" i="22"/>
  <c r="B3509" i="22"/>
  <c r="B3510" i="22"/>
  <c r="B3511" i="22"/>
  <c r="B3512" i="22"/>
  <c r="B3513" i="22"/>
  <c r="B3514" i="22"/>
  <c r="B3515" i="22"/>
  <c r="B3516" i="22"/>
  <c r="B3517" i="22"/>
  <c r="B3518" i="22"/>
  <c r="B3519" i="22"/>
  <c r="B3520" i="22"/>
  <c r="B3521" i="22"/>
  <c r="B3522" i="22"/>
  <c r="B3523" i="22"/>
  <c r="B3524" i="22"/>
  <c r="B3525" i="22"/>
  <c r="B3526" i="22"/>
  <c r="B3527" i="22"/>
  <c r="B3528" i="22"/>
  <c r="B3529" i="22"/>
  <c r="B3530" i="22"/>
  <c r="B3531" i="22"/>
  <c r="B3532" i="22"/>
  <c r="B3533" i="22"/>
  <c r="B3534" i="22"/>
  <c r="B3535" i="22"/>
  <c r="B3536" i="22"/>
  <c r="B3537" i="22"/>
  <c r="B3538" i="22"/>
  <c r="B3539" i="22"/>
  <c r="B3540" i="22"/>
  <c r="B3541" i="22"/>
  <c r="B3542" i="22"/>
  <c r="B3543" i="22"/>
  <c r="B3544" i="22"/>
  <c r="B3545" i="22"/>
  <c r="B3546" i="22"/>
  <c r="B3547" i="22"/>
  <c r="B3548" i="22"/>
  <c r="B3549" i="22"/>
  <c r="B3550" i="22"/>
  <c r="B3551" i="22"/>
  <c r="B3552" i="22"/>
  <c r="B3553" i="22"/>
  <c r="B3554" i="22"/>
  <c r="B3555" i="22"/>
  <c r="B3556" i="22"/>
  <c r="B3557" i="22"/>
  <c r="B3558" i="22"/>
  <c r="B3559" i="22"/>
  <c r="B3560" i="22"/>
  <c r="B3561" i="22"/>
  <c r="B3562" i="22"/>
  <c r="B3563" i="22"/>
  <c r="B3564" i="22"/>
  <c r="B3565" i="22"/>
  <c r="B3566" i="22"/>
  <c r="B3567" i="22"/>
  <c r="B3568" i="22"/>
  <c r="B3569" i="22"/>
  <c r="B3570" i="22"/>
  <c r="B3571" i="22"/>
  <c r="B3572" i="22"/>
  <c r="B3573" i="22"/>
  <c r="B3574" i="22"/>
  <c r="B3575" i="22"/>
  <c r="B3576" i="22"/>
  <c r="B3577" i="22"/>
  <c r="B3578" i="22"/>
  <c r="B3579" i="22"/>
  <c r="B3580" i="22"/>
  <c r="B3581" i="22"/>
  <c r="B3582" i="22"/>
  <c r="B3583" i="22"/>
  <c r="B3584" i="22"/>
  <c r="B3585" i="22"/>
  <c r="B3586" i="22"/>
  <c r="B3587" i="22"/>
  <c r="B3588" i="22"/>
  <c r="B3589" i="22"/>
  <c r="B3590" i="22"/>
  <c r="B3591" i="22"/>
  <c r="B3592" i="22"/>
  <c r="B3593" i="22"/>
  <c r="B3594" i="22"/>
  <c r="B3595" i="22"/>
  <c r="B3596" i="22"/>
  <c r="B3597" i="22"/>
  <c r="B3598" i="22"/>
  <c r="B3599" i="22"/>
  <c r="B3600" i="22"/>
  <c r="B3601" i="22"/>
  <c r="B3602" i="22"/>
  <c r="B3603" i="22"/>
  <c r="B3604" i="22"/>
  <c r="B3605" i="22"/>
  <c r="B3606" i="22"/>
  <c r="B3607" i="22"/>
  <c r="B3608" i="22"/>
  <c r="B3609" i="22"/>
  <c r="B3610" i="22"/>
  <c r="B3611" i="22"/>
  <c r="B3612" i="22"/>
  <c r="B3613" i="22"/>
  <c r="B3614" i="22"/>
  <c r="B3615" i="22"/>
  <c r="B3616" i="22"/>
  <c r="B3617" i="22"/>
  <c r="B3618" i="22"/>
  <c r="B3619" i="22"/>
  <c r="B3620" i="22"/>
  <c r="B3621" i="22"/>
  <c r="B3622" i="22"/>
  <c r="B3623" i="22"/>
  <c r="B3624" i="22"/>
  <c r="B3625" i="22"/>
  <c r="B3626" i="22"/>
  <c r="B3627" i="22"/>
  <c r="B3628" i="22"/>
  <c r="B3629" i="22"/>
  <c r="B3630" i="22"/>
  <c r="B3631" i="22"/>
  <c r="B3632" i="22"/>
  <c r="B3633" i="22"/>
  <c r="B3634" i="22"/>
  <c r="B3635" i="22"/>
  <c r="B3636" i="22"/>
  <c r="B3637" i="22"/>
  <c r="B3638" i="22"/>
  <c r="B3639" i="22"/>
  <c r="B3640" i="22"/>
  <c r="B3641" i="22"/>
  <c r="B3642" i="22"/>
  <c r="B3643" i="22"/>
  <c r="B3644" i="22"/>
  <c r="B3645" i="22"/>
  <c r="B3646" i="22"/>
  <c r="B3647" i="22"/>
  <c r="B3648" i="22"/>
  <c r="B3649" i="22"/>
  <c r="B3650" i="22"/>
  <c r="B3651" i="22"/>
  <c r="B3652" i="22"/>
  <c r="B3653" i="22"/>
  <c r="B3654" i="22"/>
  <c r="B3655" i="22"/>
  <c r="B3656" i="22"/>
  <c r="B3657" i="22"/>
  <c r="B3658" i="22"/>
  <c r="B3659" i="22"/>
  <c r="B3660" i="22"/>
  <c r="B3661" i="22"/>
  <c r="B3662" i="22"/>
  <c r="B3663" i="22"/>
  <c r="B3664" i="22"/>
  <c r="B3665" i="22"/>
  <c r="B3666" i="22"/>
  <c r="B3667" i="22"/>
  <c r="B3668" i="22"/>
  <c r="B3669" i="22"/>
  <c r="B3670" i="22"/>
  <c r="B3671" i="22"/>
  <c r="B3672" i="22"/>
  <c r="B3673" i="22"/>
  <c r="B3674" i="22"/>
  <c r="B3675" i="22"/>
  <c r="B3676" i="22"/>
  <c r="B3677" i="22"/>
  <c r="B3678" i="22"/>
  <c r="B3679" i="22"/>
  <c r="B3680" i="22"/>
  <c r="B3681" i="22"/>
  <c r="B3682" i="22"/>
  <c r="B3683" i="22"/>
  <c r="B3684" i="22"/>
  <c r="B3685" i="22"/>
  <c r="B3686" i="22"/>
  <c r="B3687" i="22"/>
  <c r="B3688" i="22"/>
  <c r="B3689" i="22"/>
  <c r="B3690" i="22"/>
  <c r="B3691" i="22"/>
  <c r="B3692" i="22"/>
  <c r="B3693" i="22"/>
  <c r="B3694" i="22"/>
  <c r="B3695" i="22"/>
  <c r="B3696" i="22"/>
  <c r="B3697" i="22"/>
  <c r="B3698" i="22"/>
  <c r="B3699" i="22"/>
  <c r="B3700" i="22"/>
  <c r="B3701" i="22"/>
  <c r="B3702" i="22"/>
  <c r="B3703" i="22"/>
  <c r="B3704" i="22"/>
  <c r="B3705" i="22"/>
  <c r="B3706" i="22"/>
  <c r="B3707" i="22"/>
  <c r="B3708" i="22"/>
  <c r="B3709" i="22"/>
  <c r="B3710" i="22"/>
  <c r="B3711" i="22"/>
  <c r="B3712" i="22"/>
  <c r="B3713" i="22"/>
  <c r="B3714" i="22"/>
  <c r="B3715" i="22"/>
  <c r="B3716" i="22"/>
  <c r="B3717" i="22"/>
  <c r="B3718" i="22"/>
  <c r="B3719" i="22"/>
  <c r="B3720" i="22"/>
  <c r="B3721" i="22"/>
  <c r="B3722" i="22"/>
  <c r="B3723" i="22"/>
  <c r="B3724" i="22"/>
  <c r="B3725" i="22"/>
  <c r="B3726" i="22"/>
  <c r="B3727" i="22"/>
  <c r="B3728" i="22"/>
  <c r="B3729" i="22"/>
  <c r="B3730" i="22"/>
  <c r="B3731" i="22"/>
  <c r="B3732" i="22"/>
  <c r="B3733" i="22"/>
  <c r="B3734" i="22"/>
  <c r="B3735" i="22"/>
  <c r="B3736" i="22"/>
  <c r="B3737" i="22"/>
  <c r="B3738" i="22"/>
  <c r="B3739" i="22"/>
  <c r="B3740" i="22"/>
  <c r="B3741" i="22"/>
  <c r="B3742" i="22"/>
  <c r="B3743" i="22"/>
  <c r="B3744" i="22"/>
  <c r="B3745" i="22"/>
  <c r="B3746" i="22"/>
  <c r="B3747" i="22"/>
  <c r="B3748" i="22"/>
  <c r="B3749" i="22"/>
  <c r="B3750" i="22"/>
  <c r="B3751" i="22"/>
  <c r="B3752" i="22"/>
  <c r="B3753" i="22"/>
  <c r="B3754" i="22"/>
  <c r="B3755" i="22"/>
  <c r="B3756" i="22"/>
  <c r="B3757" i="22"/>
  <c r="B3758" i="22"/>
  <c r="B3759" i="22"/>
  <c r="B3760" i="22"/>
  <c r="B3761" i="22"/>
  <c r="B3762" i="22"/>
  <c r="B3763" i="22"/>
  <c r="B3764" i="22"/>
  <c r="B3765" i="22"/>
  <c r="B3766" i="22"/>
  <c r="B3767" i="22"/>
  <c r="B3768" i="22"/>
  <c r="B3769" i="22"/>
  <c r="B3770" i="22"/>
  <c r="B3771" i="22"/>
  <c r="B3772" i="22"/>
  <c r="B3773" i="22"/>
  <c r="B3774" i="22"/>
  <c r="B3775" i="22"/>
  <c r="B3776" i="22"/>
  <c r="B3777" i="22"/>
  <c r="B3778" i="22"/>
  <c r="B3779" i="22"/>
  <c r="B3780" i="22"/>
  <c r="B3781" i="22"/>
  <c r="B3782" i="22"/>
  <c r="B3783" i="22"/>
  <c r="B3784" i="22"/>
  <c r="B3785" i="22"/>
  <c r="B3786" i="22"/>
  <c r="B3787" i="22"/>
  <c r="B3788" i="22"/>
  <c r="B3789" i="22"/>
  <c r="B3790" i="22"/>
  <c r="B3791" i="22"/>
  <c r="B3792" i="22"/>
  <c r="B3793" i="22"/>
  <c r="B3794" i="22"/>
  <c r="B3795" i="22"/>
  <c r="B3796" i="22"/>
  <c r="B3797" i="22"/>
  <c r="B3798" i="22"/>
  <c r="B3799" i="22"/>
  <c r="B3800" i="22"/>
  <c r="B3801" i="22"/>
  <c r="B3802" i="22"/>
  <c r="B3803" i="22"/>
  <c r="B3804" i="22"/>
  <c r="B3805" i="22"/>
  <c r="B3806" i="22"/>
  <c r="B3807" i="22"/>
  <c r="B3808" i="22"/>
  <c r="B3809" i="22"/>
  <c r="B3810" i="22"/>
  <c r="B3811" i="22"/>
  <c r="B3812" i="22"/>
  <c r="B3813" i="22"/>
  <c r="B3814" i="22"/>
  <c r="B3815" i="22"/>
  <c r="B3816" i="22"/>
  <c r="B3817" i="22"/>
  <c r="B3818" i="22"/>
  <c r="B3819" i="22"/>
  <c r="B3820" i="22"/>
  <c r="B3821" i="22"/>
  <c r="B3822" i="22"/>
  <c r="B3823" i="22"/>
  <c r="B3824" i="22"/>
  <c r="B3825" i="22"/>
  <c r="B3826" i="22"/>
  <c r="B3827" i="22"/>
  <c r="B3828" i="22"/>
  <c r="B3829" i="22"/>
  <c r="B3830" i="22"/>
  <c r="B3831" i="22"/>
  <c r="B3832" i="22"/>
  <c r="B3833" i="22"/>
  <c r="B3834" i="22"/>
  <c r="B3835" i="22"/>
  <c r="B3836" i="22"/>
  <c r="B3837" i="22"/>
  <c r="B3838" i="22"/>
  <c r="B3839" i="22"/>
  <c r="B3840" i="22"/>
  <c r="B3841" i="22"/>
  <c r="B3842" i="22"/>
  <c r="B3843" i="22"/>
  <c r="B3844" i="22"/>
  <c r="B3845" i="22"/>
  <c r="B3846" i="22"/>
  <c r="B3847" i="22"/>
  <c r="B3848" i="22"/>
  <c r="B3849" i="22"/>
  <c r="B3850" i="22"/>
  <c r="B3851" i="22"/>
  <c r="B3852" i="22"/>
  <c r="B3853" i="22"/>
  <c r="B3854" i="22"/>
  <c r="B3855" i="22"/>
  <c r="B3856" i="22"/>
  <c r="B3857" i="22"/>
  <c r="B3858" i="22"/>
  <c r="B3859" i="22"/>
  <c r="B3860" i="22"/>
  <c r="B3861" i="22"/>
  <c r="B3862" i="22"/>
  <c r="B3863" i="22"/>
  <c r="B3864" i="22"/>
  <c r="B3865" i="22"/>
  <c r="B3866" i="22"/>
  <c r="B3867" i="22"/>
  <c r="B3868" i="22"/>
  <c r="B3869" i="22"/>
  <c r="B3870" i="22"/>
  <c r="B3871" i="22"/>
  <c r="B3872" i="22"/>
  <c r="B3873" i="22"/>
  <c r="B3874" i="22"/>
  <c r="B3875" i="22"/>
  <c r="B3876" i="22"/>
  <c r="B3877" i="22"/>
  <c r="B3878" i="22"/>
  <c r="B3879" i="22"/>
  <c r="B3880" i="22"/>
  <c r="B3881" i="22"/>
  <c r="B3882" i="22"/>
  <c r="B3883" i="22"/>
  <c r="B3884" i="22"/>
  <c r="B3885" i="22"/>
  <c r="B3886" i="22"/>
  <c r="B3887" i="22"/>
  <c r="B3888" i="22"/>
  <c r="B3889" i="22"/>
  <c r="B3890" i="22"/>
  <c r="B3891" i="22"/>
  <c r="B3892" i="22"/>
  <c r="B3893" i="22"/>
  <c r="B3894" i="22"/>
  <c r="B3895" i="22"/>
  <c r="B3896" i="22"/>
  <c r="B3897" i="22"/>
  <c r="B3898" i="22"/>
  <c r="B3899" i="22"/>
  <c r="B3900" i="22"/>
  <c r="B3901" i="22"/>
  <c r="B3902" i="22"/>
  <c r="B3903" i="22"/>
  <c r="B3904" i="22"/>
  <c r="B3905" i="22"/>
  <c r="B3906" i="22"/>
  <c r="B3907" i="22"/>
  <c r="B3908" i="22"/>
  <c r="B3909" i="22"/>
  <c r="B3910" i="22"/>
  <c r="B3911" i="22"/>
  <c r="B3912" i="22"/>
  <c r="B3913" i="22"/>
  <c r="B3914" i="22"/>
  <c r="B3915" i="22"/>
  <c r="B3916" i="22"/>
  <c r="B3917" i="22"/>
  <c r="B3918" i="22"/>
  <c r="B3919" i="22"/>
  <c r="B3920" i="22"/>
  <c r="B3921" i="22"/>
  <c r="B3922" i="22"/>
  <c r="B3923" i="22"/>
  <c r="B3924" i="22"/>
  <c r="B3925" i="22"/>
  <c r="B3926" i="22"/>
  <c r="B3927" i="22"/>
  <c r="B3928" i="22"/>
  <c r="B3929" i="22"/>
  <c r="B3930" i="22"/>
  <c r="B3931" i="22"/>
  <c r="B3932" i="22"/>
  <c r="B3933" i="22"/>
  <c r="B3934" i="22"/>
  <c r="B3935" i="22"/>
  <c r="B3936" i="22"/>
  <c r="B3937" i="22"/>
  <c r="B3938" i="22"/>
  <c r="B3939" i="22"/>
  <c r="B3940" i="22"/>
  <c r="B3941" i="22"/>
  <c r="B3942" i="22"/>
  <c r="B3943" i="22"/>
  <c r="B3944" i="22"/>
  <c r="B3945" i="22"/>
  <c r="B3946" i="22"/>
  <c r="B3947" i="22"/>
  <c r="B3948" i="22"/>
  <c r="B3949" i="22"/>
  <c r="B3950" i="22"/>
  <c r="B3951" i="22"/>
  <c r="B3952" i="22"/>
  <c r="B3953" i="22"/>
  <c r="B3954" i="22"/>
  <c r="B3955" i="22"/>
  <c r="B3956" i="22"/>
  <c r="B3957" i="22"/>
  <c r="B3958" i="22"/>
  <c r="B3959" i="22"/>
  <c r="B3960" i="22"/>
  <c r="B3961" i="22"/>
  <c r="B3962" i="22"/>
  <c r="B3963" i="22"/>
  <c r="B3964" i="22"/>
  <c r="B3965" i="22"/>
  <c r="B3966" i="22"/>
  <c r="B3967" i="22"/>
  <c r="B3968" i="22"/>
  <c r="B3969" i="22"/>
  <c r="B3970" i="22"/>
  <c r="B3971" i="22"/>
  <c r="B3972" i="22"/>
  <c r="B3973" i="22"/>
  <c r="B3974" i="22"/>
  <c r="B3975" i="22"/>
  <c r="B3976" i="22"/>
  <c r="B3977" i="22"/>
  <c r="B3978" i="22"/>
  <c r="B3979" i="22"/>
  <c r="B3980" i="22"/>
  <c r="B3981" i="22"/>
  <c r="B3982" i="22"/>
  <c r="B3983" i="22"/>
  <c r="B3984" i="22"/>
  <c r="B3985" i="22"/>
  <c r="B3986" i="22"/>
  <c r="B3987" i="22"/>
  <c r="B3988" i="22"/>
  <c r="B3989" i="22"/>
  <c r="B3990" i="22"/>
  <c r="B3991" i="22"/>
  <c r="B3992" i="22"/>
  <c r="B3993" i="22"/>
  <c r="B3994" i="22"/>
  <c r="B3995" i="22"/>
  <c r="B3996" i="22"/>
  <c r="B3997" i="22"/>
  <c r="B3998" i="22"/>
  <c r="B3999" i="22"/>
  <c r="B4000" i="22"/>
  <c r="B4001" i="22"/>
  <c r="B4002" i="22"/>
  <c r="B4003" i="22"/>
  <c r="B4004" i="22"/>
  <c r="B4005" i="22"/>
  <c r="B4006" i="22"/>
  <c r="B4007" i="22"/>
  <c r="B4008" i="22"/>
  <c r="B4009" i="22"/>
  <c r="B4010" i="22"/>
  <c r="B4011" i="22"/>
  <c r="B4012" i="22"/>
  <c r="B4013" i="22"/>
  <c r="B4014" i="22"/>
  <c r="B4015" i="22"/>
  <c r="B4016" i="22"/>
  <c r="B4017" i="22"/>
  <c r="B4018" i="22"/>
  <c r="B4019" i="22"/>
  <c r="B4020" i="22"/>
  <c r="B4021" i="22"/>
  <c r="B4022" i="22"/>
  <c r="B4023" i="22"/>
  <c r="B4024" i="22"/>
  <c r="B4025" i="22"/>
  <c r="B4026" i="22"/>
  <c r="B4027" i="22"/>
  <c r="B4028" i="22"/>
  <c r="B4029" i="22"/>
  <c r="B4030" i="22"/>
  <c r="B4031" i="22"/>
  <c r="B4032" i="22"/>
  <c r="B4033" i="22"/>
  <c r="B4034" i="22"/>
  <c r="B4035" i="22"/>
  <c r="B4036" i="22"/>
  <c r="B4037" i="22"/>
  <c r="B4038" i="22"/>
  <c r="B4039" i="22"/>
  <c r="B4040" i="22"/>
  <c r="B4041" i="22"/>
  <c r="B4042" i="22"/>
  <c r="B4043" i="22"/>
  <c r="B4044" i="22"/>
  <c r="B4045" i="22"/>
  <c r="B4046" i="22"/>
  <c r="B4047" i="22"/>
  <c r="B4048" i="22"/>
  <c r="B4049" i="22"/>
  <c r="B4050" i="22"/>
  <c r="B4051" i="22"/>
  <c r="B4052" i="22"/>
  <c r="B4053" i="22"/>
  <c r="B4054" i="22"/>
  <c r="B4055" i="22"/>
  <c r="B4056" i="22"/>
  <c r="B4057" i="22"/>
  <c r="B4058" i="22"/>
  <c r="B4059" i="22"/>
  <c r="B4060" i="22"/>
  <c r="B4061" i="22"/>
  <c r="B4062" i="22"/>
  <c r="B4063" i="22"/>
  <c r="B4064" i="22"/>
  <c r="B4065" i="22"/>
  <c r="B4066" i="22"/>
  <c r="B4067" i="22"/>
  <c r="B4068" i="22"/>
  <c r="B4069" i="22"/>
  <c r="B4070" i="22"/>
  <c r="B4071" i="22"/>
  <c r="B4072" i="22"/>
  <c r="B4073" i="22"/>
  <c r="B4074" i="22"/>
  <c r="B4075" i="22"/>
  <c r="B4076" i="22"/>
  <c r="B4077" i="22"/>
  <c r="B4078" i="22"/>
  <c r="B4079" i="22"/>
  <c r="B4080" i="22"/>
  <c r="B4081" i="22"/>
  <c r="B4082" i="22"/>
  <c r="B4083" i="22"/>
  <c r="B4084" i="22"/>
  <c r="B4085" i="22"/>
  <c r="B4086" i="22"/>
  <c r="B4087" i="22"/>
  <c r="B4088" i="22"/>
  <c r="B4089" i="22"/>
  <c r="B4090" i="22"/>
  <c r="B4091" i="22"/>
  <c r="B4092" i="22"/>
  <c r="B4093" i="22"/>
  <c r="B4094" i="22"/>
  <c r="B4095" i="22"/>
  <c r="B4096" i="22"/>
  <c r="B4097" i="22"/>
  <c r="B4098" i="22"/>
  <c r="B4099" i="22"/>
  <c r="B4100" i="22"/>
  <c r="B4101" i="22"/>
  <c r="B4102" i="22"/>
  <c r="B4103" i="22"/>
  <c r="B4104" i="22"/>
  <c r="B4105" i="22"/>
  <c r="B4106" i="22"/>
  <c r="B4107" i="22"/>
  <c r="B4108" i="22"/>
  <c r="B4109" i="22"/>
  <c r="B4110" i="22"/>
  <c r="B4111" i="22"/>
  <c r="B4112" i="22"/>
  <c r="B4113" i="22"/>
  <c r="B4114" i="22"/>
  <c r="B4115" i="22"/>
  <c r="B4116" i="22"/>
  <c r="B4117" i="22"/>
  <c r="B4118" i="22"/>
  <c r="B4119" i="22"/>
  <c r="B4120" i="22"/>
  <c r="B4121" i="22"/>
  <c r="B4122" i="22"/>
  <c r="B4123" i="22"/>
  <c r="B4124" i="22"/>
  <c r="B4125" i="22"/>
  <c r="B4126" i="22"/>
  <c r="B4127" i="22"/>
  <c r="B4128" i="22"/>
  <c r="B4129" i="22"/>
  <c r="B4130" i="22"/>
  <c r="B4131" i="22"/>
  <c r="B4132" i="22"/>
  <c r="B4133" i="22"/>
  <c r="B4134" i="22"/>
  <c r="B4135" i="22"/>
  <c r="B4136" i="22"/>
  <c r="B4137" i="22"/>
  <c r="B4138" i="22"/>
  <c r="B4139" i="22"/>
  <c r="B4140" i="22"/>
  <c r="B4141" i="22"/>
  <c r="B4142" i="22"/>
  <c r="B4143" i="22"/>
  <c r="B4144" i="22"/>
  <c r="B4145" i="22"/>
  <c r="B4146" i="22"/>
  <c r="B4147" i="22"/>
  <c r="B4148" i="22"/>
  <c r="B4149" i="22"/>
  <c r="B4150" i="22"/>
  <c r="B4151" i="22"/>
  <c r="B4152" i="22"/>
  <c r="B4153" i="22"/>
  <c r="B4154" i="22"/>
  <c r="B4155" i="22"/>
  <c r="B4156" i="22"/>
  <c r="B4157" i="22"/>
  <c r="B4158" i="22"/>
  <c r="B4159" i="22"/>
  <c r="B4160" i="22"/>
  <c r="B4161" i="22"/>
  <c r="B4162" i="22"/>
  <c r="B4163" i="22"/>
  <c r="B4164" i="22"/>
  <c r="B4165" i="22"/>
  <c r="B4166" i="22"/>
  <c r="B4167" i="22"/>
  <c r="B4168" i="22"/>
  <c r="B4169" i="22"/>
  <c r="B4170" i="22"/>
  <c r="B4171" i="22"/>
  <c r="B4172" i="22"/>
  <c r="B4173" i="22"/>
  <c r="B4174" i="22"/>
  <c r="B4175" i="22"/>
  <c r="B4176" i="22"/>
  <c r="B4177" i="22"/>
  <c r="B4178" i="22"/>
  <c r="B4179" i="22"/>
  <c r="B4180" i="22"/>
  <c r="B4181" i="22"/>
  <c r="B4182" i="22"/>
  <c r="B4183" i="22"/>
  <c r="B4184" i="22"/>
  <c r="B4185" i="22"/>
  <c r="B4186" i="22"/>
  <c r="B4187" i="22"/>
  <c r="B4188" i="22"/>
  <c r="B4189" i="22"/>
  <c r="B4190" i="22"/>
  <c r="B4191" i="22"/>
  <c r="B4192" i="22"/>
  <c r="B4193" i="22"/>
  <c r="B4194" i="22"/>
  <c r="B4195" i="22"/>
  <c r="B4196" i="22"/>
  <c r="B4197" i="22"/>
  <c r="B4198" i="22"/>
  <c r="B4199" i="22"/>
  <c r="B4200" i="22"/>
  <c r="B4201" i="22"/>
  <c r="B4202" i="22"/>
  <c r="B4203" i="22"/>
  <c r="B4204" i="22"/>
  <c r="B4205" i="22"/>
  <c r="B4206" i="22"/>
  <c r="B4207" i="22"/>
  <c r="B4208" i="22"/>
  <c r="B4209" i="22"/>
  <c r="B4210" i="22"/>
  <c r="B4211" i="22"/>
  <c r="B4212" i="22"/>
  <c r="B4213" i="22"/>
  <c r="B4214" i="22"/>
  <c r="B4215" i="22"/>
  <c r="B4216" i="22"/>
  <c r="B4217" i="22"/>
  <c r="B4218" i="22"/>
  <c r="B4219" i="22"/>
  <c r="B4220" i="22"/>
  <c r="B4221" i="22"/>
  <c r="B4222" i="22"/>
  <c r="B4223" i="22"/>
  <c r="B4224" i="22"/>
  <c r="B4225" i="22"/>
  <c r="B4226" i="22"/>
  <c r="B4227" i="22"/>
  <c r="B4228" i="22"/>
  <c r="B4229" i="22"/>
  <c r="B4230" i="22"/>
  <c r="B4231" i="22"/>
  <c r="B4232" i="22"/>
  <c r="B4233" i="22"/>
  <c r="B4234" i="22"/>
  <c r="B4235" i="22"/>
  <c r="B4236" i="22"/>
  <c r="B4237" i="22"/>
  <c r="B4238" i="22"/>
  <c r="B4239" i="22"/>
  <c r="B4240" i="22"/>
  <c r="B4241" i="22"/>
  <c r="B4242" i="22"/>
  <c r="B4243" i="22"/>
  <c r="B4244" i="22"/>
  <c r="B4245" i="22"/>
  <c r="B4246" i="22"/>
  <c r="B4247" i="22"/>
  <c r="B4248" i="22"/>
  <c r="B4249" i="22"/>
  <c r="B4250" i="22"/>
  <c r="B4251" i="22"/>
  <c r="B4252" i="22"/>
  <c r="B4253" i="22"/>
  <c r="B4254" i="22"/>
  <c r="B4255" i="22"/>
  <c r="B4256" i="22"/>
  <c r="B4257" i="22"/>
  <c r="B4258" i="22"/>
  <c r="B4259" i="22"/>
  <c r="B4260" i="22"/>
  <c r="B4261" i="22"/>
  <c r="B4262" i="22"/>
  <c r="B4263" i="22"/>
  <c r="B4264" i="22"/>
  <c r="B4265" i="22"/>
  <c r="B4266" i="22"/>
  <c r="B4267" i="22"/>
  <c r="B4268" i="22"/>
  <c r="B4269" i="22"/>
  <c r="B4270" i="22"/>
  <c r="B4271" i="22"/>
  <c r="B4272" i="22"/>
  <c r="B4273" i="22"/>
  <c r="B4274" i="22"/>
  <c r="B4275" i="22"/>
  <c r="B4276" i="22"/>
  <c r="B4277" i="22"/>
  <c r="B4278" i="22"/>
  <c r="B4279" i="22"/>
  <c r="B4280" i="22"/>
  <c r="B4281" i="22"/>
  <c r="B4282" i="22"/>
  <c r="B4283" i="22"/>
  <c r="B4284" i="22"/>
  <c r="B4285" i="22"/>
  <c r="B4286" i="22"/>
  <c r="B4287" i="22"/>
  <c r="B4288" i="22"/>
  <c r="B4289" i="22"/>
  <c r="B4290" i="22"/>
  <c r="B4291" i="22"/>
  <c r="B4292" i="22"/>
  <c r="B4293" i="22"/>
  <c r="B4294" i="22"/>
  <c r="B4295" i="22"/>
  <c r="B4296" i="22"/>
  <c r="B4297" i="22"/>
  <c r="B4298" i="22"/>
  <c r="B4299" i="22"/>
  <c r="B4300" i="22"/>
  <c r="B4301" i="22"/>
  <c r="B4302" i="22"/>
  <c r="B4303" i="22"/>
  <c r="B4304" i="22"/>
  <c r="B4305" i="22"/>
  <c r="B4306" i="22"/>
  <c r="B4307" i="22"/>
  <c r="B4308" i="22"/>
  <c r="B4309" i="22"/>
  <c r="B4310" i="22"/>
  <c r="B4311" i="22"/>
  <c r="B4312" i="22"/>
  <c r="B4313" i="22"/>
  <c r="B4314" i="22"/>
  <c r="B4315" i="22"/>
  <c r="B4316" i="22"/>
  <c r="B4317" i="22"/>
  <c r="B4318" i="22"/>
  <c r="B4319" i="22"/>
  <c r="B4320" i="22"/>
  <c r="B4321" i="22"/>
  <c r="B4322" i="22"/>
  <c r="B4323" i="22"/>
  <c r="B4324" i="22"/>
  <c r="B4325" i="22"/>
  <c r="B4326" i="22"/>
  <c r="B4327" i="22"/>
  <c r="B4328" i="22"/>
  <c r="B4329" i="22"/>
  <c r="B4330" i="22"/>
  <c r="B4331" i="22"/>
  <c r="B4332" i="22"/>
  <c r="B4333" i="22"/>
  <c r="B4334" i="22"/>
  <c r="B4335" i="22"/>
  <c r="B4336" i="22"/>
  <c r="B4337" i="22"/>
  <c r="B4338" i="22"/>
  <c r="B4339" i="22"/>
  <c r="B4340" i="22"/>
  <c r="B4341" i="22"/>
  <c r="B4342" i="22"/>
  <c r="B4343" i="22"/>
  <c r="B4344" i="22"/>
  <c r="B4345" i="22"/>
  <c r="B4346" i="22"/>
  <c r="B4347" i="22"/>
  <c r="B4348" i="22"/>
  <c r="B4349" i="22"/>
  <c r="B4350" i="22"/>
  <c r="B4351" i="22"/>
  <c r="B4352" i="22"/>
  <c r="B4353" i="22"/>
  <c r="B4354" i="22"/>
  <c r="B4355" i="22"/>
  <c r="B4356" i="22"/>
  <c r="B4357" i="22"/>
  <c r="B4358" i="22"/>
  <c r="B4359" i="22"/>
  <c r="B4360" i="22"/>
  <c r="B4361" i="22"/>
  <c r="B4362" i="22"/>
  <c r="B4363" i="22"/>
  <c r="B4364" i="22"/>
  <c r="B4365" i="22"/>
  <c r="B4366" i="22"/>
  <c r="B4367" i="22"/>
  <c r="B4368" i="22"/>
  <c r="B4369" i="22"/>
  <c r="B4370" i="22"/>
  <c r="B4371" i="22"/>
  <c r="B4372" i="22"/>
  <c r="B4373" i="22"/>
  <c r="B4374" i="22"/>
  <c r="B4375" i="22"/>
  <c r="B4376" i="22"/>
  <c r="B4377" i="22"/>
  <c r="B4378" i="22"/>
  <c r="B4379" i="22"/>
  <c r="B4380" i="22"/>
  <c r="B4381" i="22"/>
  <c r="B4382" i="22"/>
  <c r="B4383" i="22"/>
  <c r="B4384" i="22"/>
  <c r="B4385" i="22"/>
  <c r="B4386" i="22"/>
  <c r="B4387" i="22"/>
  <c r="B4388" i="22"/>
  <c r="B4389" i="22"/>
  <c r="B4390" i="22"/>
  <c r="B4391" i="22"/>
  <c r="B4392" i="22"/>
  <c r="B4393" i="22"/>
  <c r="B4394" i="22"/>
  <c r="B4395" i="22"/>
  <c r="B4396" i="22"/>
  <c r="B4397" i="22"/>
  <c r="B4398" i="22"/>
  <c r="B4399" i="22"/>
  <c r="B4400" i="22"/>
  <c r="B4401" i="22"/>
  <c r="B4402" i="22"/>
  <c r="B4403" i="22"/>
  <c r="B4404" i="22"/>
  <c r="B4405" i="22"/>
  <c r="B4406" i="22"/>
  <c r="B4407" i="22"/>
  <c r="B4408" i="22"/>
  <c r="B4409" i="22"/>
  <c r="B4410" i="22"/>
  <c r="B4411" i="22"/>
  <c r="B4412" i="22"/>
  <c r="B4413" i="22"/>
  <c r="B4414" i="22"/>
  <c r="B4415" i="22"/>
  <c r="B4416" i="22"/>
  <c r="B4417" i="22"/>
  <c r="B4418" i="22"/>
  <c r="B4419" i="22"/>
  <c r="B4420" i="22"/>
  <c r="B4421" i="22"/>
  <c r="B4422" i="22"/>
  <c r="B4423" i="22"/>
  <c r="B4424" i="22"/>
  <c r="B4425" i="22"/>
  <c r="B4426" i="22"/>
  <c r="B4427" i="22"/>
  <c r="B4428" i="22"/>
  <c r="B4429" i="22"/>
  <c r="B4430" i="22"/>
  <c r="B4431" i="22"/>
  <c r="B4432" i="22"/>
  <c r="B4433" i="22"/>
  <c r="B4434" i="22"/>
  <c r="B4435" i="22"/>
  <c r="B4436" i="22"/>
  <c r="B4437" i="22"/>
  <c r="B4438" i="22"/>
  <c r="B4439" i="22"/>
  <c r="B4440" i="22"/>
  <c r="B4441" i="22"/>
  <c r="B4442" i="22"/>
  <c r="B4443" i="22"/>
  <c r="B4444" i="22"/>
  <c r="B4445" i="22"/>
  <c r="B4446" i="22"/>
  <c r="B4447" i="22"/>
  <c r="B4448" i="22"/>
  <c r="B4449" i="22"/>
  <c r="B4450" i="22"/>
  <c r="B4451" i="22"/>
  <c r="B4452" i="22"/>
  <c r="B4453" i="22"/>
  <c r="B4454" i="22"/>
  <c r="B4455" i="22"/>
  <c r="B4456" i="22"/>
  <c r="B4457" i="22"/>
  <c r="B4458" i="22"/>
  <c r="B4459" i="22"/>
  <c r="B4460" i="22"/>
  <c r="B4461" i="22"/>
  <c r="B4462" i="22"/>
  <c r="B4463" i="22"/>
  <c r="B4464" i="22"/>
  <c r="B4465" i="22"/>
  <c r="B4466" i="22"/>
  <c r="B4467" i="22"/>
  <c r="B4468" i="22"/>
  <c r="B4469" i="22"/>
  <c r="B4470" i="22"/>
  <c r="B4471" i="22"/>
  <c r="B4472" i="22"/>
  <c r="B4473" i="22"/>
  <c r="B4474" i="22"/>
  <c r="B4475" i="22"/>
  <c r="B4476" i="22"/>
  <c r="B4477" i="22"/>
  <c r="B4478" i="22"/>
  <c r="B4479" i="22"/>
  <c r="B4480" i="22"/>
  <c r="B4481" i="22"/>
  <c r="B4482" i="22"/>
  <c r="B4483" i="22"/>
  <c r="B4484" i="22"/>
  <c r="B4485" i="22"/>
  <c r="B4486" i="22"/>
  <c r="B4487" i="22"/>
  <c r="B4488" i="22"/>
  <c r="B4489" i="22"/>
  <c r="B4490" i="22"/>
  <c r="B4491" i="22"/>
  <c r="B4492" i="22"/>
  <c r="B4493" i="22"/>
  <c r="B4494" i="22"/>
  <c r="B4495" i="22"/>
  <c r="B4496" i="22"/>
  <c r="B4497" i="22"/>
  <c r="B4498" i="22"/>
  <c r="B4499" i="22"/>
  <c r="B4500" i="22"/>
  <c r="B4501" i="22"/>
  <c r="B4502" i="22"/>
  <c r="B4503" i="22"/>
  <c r="B4504" i="22"/>
  <c r="B4505" i="22"/>
  <c r="B4506" i="22"/>
  <c r="B4507" i="22"/>
  <c r="B4508" i="22"/>
  <c r="B4509" i="22"/>
  <c r="B4510" i="22"/>
  <c r="B4511" i="22"/>
  <c r="B4512" i="22"/>
  <c r="B4513" i="22"/>
  <c r="B4514" i="22"/>
  <c r="B4515" i="22"/>
  <c r="B4516" i="22"/>
  <c r="B4517" i="22"/>
  <c r="B4518" i="22"/>
  <c r="B4519" i="22"/>
  <c r="B4520" i="22"/>
  <c r="B4521" i="22"/>
  <c r="B4522" i="22"/>
  <c r="B4523" i="22"/>
  <c r="B4524" i="22"/>
  <c r="B4525" i="22"/>
  <c r="B4526" i="22"/>
  <c r="B4527" i="22"/>
  <c r="B4528" i="22"/>
  <c r="B4529" i="22"/>
  <c r="B4530" i="22"/>
  <c r="B4531" i="22"/>
  <c r="B4532" i="22"/>
  <c r="B4533" i="22"/>
  <c r="B4534" i="22"/>
  <c r="B4535" i="22"/>
  <c r="B4536" i="22"/>
  <c r="B4537" i="22"/>
  <c r="B4538" i="22"/>
  <c r="B4539" i="22"/>
  <c r="B4540" i="22"/>
  <c r="B4541" i="22"/>
  <c r="B4542" i="22"/>
  <c r="B4543" i="22"/>
  <c r="B4544" i="22"/>
  <c r="B4545" i="22"/>
  <c r="B4546" i="22"/>
  <c r="B4547" i="22"/>
  <c r="B4548" i="22"/>
  <c r="B4549" i="22"/>
  <c r="B4550" i="22"/>
  <c r="B4551" i="22"/>
  <c r="B4552" i="22"/>
  <c r="B4553" i="22"/>
  <c r="B4554" i="22"/>
  <c r="B4555" i="22"/>
  <c r="B4556" i="22"/>
  <c r="B4557" i="22"/>
  <c r="B4558" i="22"/>
  <c r="B4559" i="22"/>
  <c r="B4560" i="22"/>
  <c r="B4561" i="22"/>
  <c r="B4562" i="22"/>
  <c r="B4563" i="22"/>
  <c r="B4564" i="22"/>
  <c r="B4565" i="22"/>
  <c r="B4566" i="22"/>
  <c r="B4567" i="22"/>
  <c r="B4568" i="22"/>
  <c r="B4569" i="22"/>
  <c r="B4570" i="22"/>
  <c r="B4571" i="22"/>
  <c r="B4572" i="22"/>
  <c r="B4573" i="22"/>
  <c r="B4574" i="22"/>
  <c r="B4575" i="22"/>
  <c r="B4576" i="22"/>
  <c r="B4577" i="22"/>
  <c r="B4578" i="22"/>
  <c r="B4579" i="22"/>
  <c r="B4580" i="22"/>
  <c r="B4581" i="22"/>
  <c r="B4582" i="22"/>
  <c r="B4583" i="22"/>
  <c r="B4584" i="22"/>
  <c r="B4585" i="22"/>
  <c r="B4586" i="22"/>
  <c r="B4587" i="22"/>
  <c r="B4588" i="22"/>
  <c r="B4589" i="22"/>
  <c r="B4590" i="22"/>
  <c r="B4591" i="22"/>
  <c r="B4592" i="22"/>
  <c r="B4593" i="22"/>
  <c r="B4594" i="22"/>
  <c r="B4595" i="22"/>
  <c r="B4596" i="22"/>
  <c r="B4597" i="22"/>
  <c r="B4598" i="22"/>
  <c r="B4599" i="22"/>
  <c r="B4600" i="22"/>
  <c r="B4601" i="22"/>
  <c r="B4602" i="22"/>
  <c r="B4603" i="22"/>
  <c r="B4604" i="22"/>
  <c r="B4605" i="22"/>
  <c r="B4606" i="22"/>
  <c r="B4607" i="22"/>
  <c r="B4608" i="22"/>
  <c r="B4609" i="22"/>
  <c r="B4610" i="22"/>
  <c r="B4611" i="22"/>
  <c r="B4612" i="22"/>
  <c r="B4613" i="22"/>
  <c r="B4614" i="22"/>
  <c r="B4615" i="22"/>
  <c r="B4616" i="22"/>
  <c r="B4617" i="22"/>
  <c r="B4618" i="22"/>
  <c r="B4619" i="22"/>
  <c r="B4620" i="22"/>
  <c r="B4621" i="22"/>
  <c r="B4622" i="22"/>
  <c r="B4623" i="22"/>
  <c r="B4624" i="22"/>
  <c r="B4625" i="22"/>
  <c r="B4626" i="22"/>
  <c r="B4627" i="22"/>
  <c r="B4628" i="22"/>
  <c r="B4629" i="22"/>
  <c r="B4630" i="22"/>
  <c r="B4631" i="22"/>
  <c r="B4632" i="22"/>
  <c r="B4633" i="22"/>
  <c r="B4634" i="22"/>
  <c r="B4635" i="22"/>
  <c r="B4636" i="22"/>
  <c r="B4637" i="22"/>
  <c r="B4638" i="22"/>
  <c r="B4639" i="22"/>
  <c r="B4640" i="22"/>
  <c r="B4641" i="22"/>
  <c r="B4642" i="22"/>
  <c r="B4643" i="22"/>
  <c r="B4644" i="22"/>
  <c r="B4645" i="22"/>
  <c r="B4646" i="22"/>
  <c r="B4647" i="22"/>
  <c r="B4648" i="22"/>
  <c r="B4649" i="22"/>
  <c r="B4650" i="22"/>
  <c r="B4651" i="22"/>
  <c r="B4652" i="22"/>
  <c r="B4653" i="22"/>
  <c r="B4654" i="22"/>
  <c r="B4655" i="22"/>
  <c r="B4656" i="22"/>
  <c r="B4657" i="22"/>
  <c r="B4658" i="22"/>
  <c r="B4659" i="22"/>
  <c r="B4660" i="22"/>
  <c r="B4661" i="22"/>
  <c r="B4662" i="22"/>
  <c r="B4663" i="22"/>
  <c r="B4664" i="22"/>
  <c r="B4665" i="22"/>
  <c r="B4666" i="22"/>
  <c r="B4667" i="22"/>
  <c r="B4668" i="22"/>
  <c r="B4669" i="22"/>
  <c r="B4670" i="22"/>
  <c r="B4671" i="22"/>
  <c r="B4672" i="22"/>
  <c r="B4673" i="22"/>
  <c r="B4674" i="22"/>
  <c r="B4675" i="22"/>
  <c r="B4676" i="22"/>
  <c r="B4677" i="22"/>
  <c r="B4678" i="22"/>
  <c r="B4679" i="22"/>
  <c r="B4680" i="22"/>
  <c r="B4681" i="22"/>
  <c r="B4682" i="22"/>
  <c r="B4683" i="22"/>
  <c r="B4684" i="22"/>
  <c r="B4685" i="22"/>
  <c r="B4686" i="22"/>
  <c r="B4687" i="22"/>
  <c r="B4688" i="22"/>
  <c r="B4689" i="22"/>
  <c r="B4690" i="22"/>
  <c r="B4691" i="22"/>
  <c r="B4692" i="22"/>
  <c r="B4693" i="22"/>
  <c r="B4694" i="22"/>
  <c r="B4695" i="22"/>
  <c r="B4696" i="22"/>
  <c r="B4697" i="22"/>
  <c r="B4698" i="22"/>
  <c r="B4699" i="22"/>
  <c r="B4700" i="22"/>
  <c r="B4701" i="22"/>
  <c r="B4702" i="22"/>
  <c r="B4703" i="22"/>
  <c r="B4704" i="22"/>
  <c r="B4705" i="22"/>
  <c r="B4706" i="22"/>
  <c r="B4707" i="22"/>
  <c r="B4708" i="22"/>
  <c r="B4709" i="22"/>
  <c r="B4710" i="22"/>
  <c r="B4711" i="22"/>
  <c r="B4712" i="22"/>
  <c r="B4713" i="22"/>
  <c r="B4714" i="22"/>
  <c r="B4715" i="22"/>
  <c r="B4716" i="22"/>
  <c r="B4717" i="22"/>
  <c r="B4718" i="22"/>
  <c r="B4719" i="22"/>
  <c r="B4720" i="22"/>
  <c r="B4721" i="22"/>
  <c r="B4722" i="22"/>
  <c r="B4723" i="22"/>
  <c r="B4724" i="22"/>
  <c r="B4725" i="22"/>
  <c r="B4726" i="22"/>
  <c r="B4727" i="22"/>
  <c r="B4728" i="22"/>
  <c r="B4729" i="22"/>
  <c r="B4730" i="22"/>
  <c r="B4731" i="22"/>
  <c r="B4732" i="22"/>
  <c r="B4733" i="22"/>
  <c r="B4734" i="22"/>
  <c r="B4735" i="22"/>
  <c r="B4736" i="22"/>
  <c r="B4737" i="22"/>
  <c r="B4738" i="22"/>
  <c r="B4739" i="22"/>
  <c r="B4740" i="22"/>
  <c r="B4741" i="22"/>
  <c r="B4742" i="22"/>
  <c r="B4743" i="22"/>
  <c r="B4744" i="22"/>
  <c r="B4745" i="22"/>
  <c r="B4746" i="22"/>
  <c r="B4747" i="22"/>
  <c r="B4748" i="22"/>
  <c r="B4749" i="22"/>
  <c r="B4750" i="22"/>
  <c r="B4751" i="22"/>
  <c r="B4752" i="22"/>
  <c r="B4753" i="22"/>
  <c r="B4754" i="22"/>
  <c r="B4755" i="22"/>
  <c r="B4756" i="22"/>
  <c r="B4757" i="22"/>
  <c r="B4758" i="22"/>
  <c r="B4759" i="22"/>
  <c r="B4760" i="22"/>
  <c r="B4761" i="22"/>
  <c r="B4762" i="22"/>
  <c r="B4763" i="22"/>
  <c r="B4764" i="22"/>
  <c r="B4765" i="22"/>
  <c r="B4766" i="22"/>
  <c r="B4767" i="22"/>
  <c r="B4768" i="22"/>
  <c r="B4769" i="22"/>
  <c r="B4770" i="22"/>
  <c r="B4771" i="22"/>
  <c r="B4772" i="22"/>
  <c r="B4773" i="22"/>
  <c r="B4774" i="22"/>
  <c r="B4775" i="22"/>
  <c r="B4776" i="22"/>
  <c r="B4777" i="22"/>
  <c r="B4778" i="22"/>
  <c r="B4779" i="22"/>
  <c r="B4780" i="22"/>
  <c r="B4781" i="22"/>
  <c r="B4782" i="22"/>
  <c r="B4783" i="22"/>
  <c r="B4784" i="22"/>
  <c r="B4785" i="22"/>
  <c r="B4786" i="22"/>
  <c r="B4787" i="22"/>
  <c r="B4788" i="22"/>
  <c r="B4789" i="22"/>
  <c r="B4790" i="22"/>
  <c r="B4791" i="22"/>
  <c r="B4792" i="22"/>
  <c r="B4793" i="22"/>
  <c r="B4794" i="22"/>
  <c r="B4795" i="22"/>
  <c r="B4796" i="22"/>
  <c r="B4797" i="22"/>
  <c r="B4798" i="22"/>
  <c r="B4799" i="22"/>
  <c r="B4800" i="22"/>
  <c r="B4801" i="22"/>
  <c r="B4802" i="22"/>
  <c r="B4803" i="22"/>
  <c r="B4804" i="22"/>
  <c r="B4805" i="22"/>
  <c r="B4806" i="22"/>
  <c r="B4807" i="22"/>
  <c r="B4808" i="22"/>
  <c r="B4809" i="22"/>
  <c r="B4810" i="22"/>
  <c r="B4811" i="22"/>
  <c r="B4812" i="22"/>
  <c r="B4813" i="22"/>
  <c r="B4814" i="22"/>
  <c r="B4815" i="22"/>
  <c r="B4816" i="22"/>
  <c r="B4817" i="22"/>
  <c r="B4818" i="22"/>
  <c r="B4819" i="22"/>
  <c r="B4820" i="22"/>
  <c r="B4821" i="22"/>
  <c r="B4822" i="22"/>
  <c r="B4823" i="22"/>
  <c r="B4824" i="22"/>
  <c r="B4825" i="22"/>
  <c r="B4826" i="22"/>
  <c r="B4827" i="22"/>
  <c r="B4828" i="22"/>
  <c r="B4829" i="22"/>
  <c r="B4830" i="22"/>
  <c r="B4831" i="22"/>
  <c r="B4832" i="22"/>
  <c r="B4833" i="22"/>
  <c r="B4834" i="22"/>
  <c r="B4835" i="22"/>
  <c r="B4836" i="22"/>
  <c r="B4837" i="22"/>
  <c r="B4838" i="22"/>
  <c r="B4839" i="22"/>
  <c r="B4840" i="22"/>
  <c r="B4841" i="22"/>
  <c r="B4842" i="22"/>
  <c r="B4843" i="22"/>
  <c r="B4844" i="22"/>
  <c r="B4845" i="22"/>
  <c r="B4846" i="22"/>
  <c r="B4847" i="22"/>
  <c r="B4848" i="22"/>
  <c r="B4849" i="22"/>
  <c r="B4850" i="22"/>
  <c r="B4851" i="22"/>
  <c r="B4852" i="22"/>
  <c r="B4853" i="22"/>
  <c r="B4854" i="22"/>
  <c r="B4855" i="22"/>
  <c r="B4856" i="22"/>
  <c r="B4857" i="22"/>
  <c r="B4858" i="22"/>
  <c r="B4859" i="22"/>
  <c r="B4860" i="22"/>
  <c r="B4861" i="22"/>
  <c r="B4862" i="22"/>
  <c r="B4863" i="22"/>
  <c r="B4864" i="22"/>
  <c r="B4865" i="22"/>
  <c r="B4866" i="22"/>
  <c r="B4867" i="22"/>
  <c r="B4868" i="22"/>
  <c r="B4869" i="22"/>
  <c r="B4870" i="22"/>
  <c r="B4871" i="22"/>
  <c r="B4872" i="22"/>
  <c r="B4873" i="22"/>
  <c r="B4874" i="22"/>
  <c r="B4875" i="22"/>
  <c r="B4876" i="22"/>
  <c r="B4877" i="22"/>
  <c r="B4878" i="22"/>
  <c r="B4879" i="22"/>
  <c r="B4880" i="22"/>
  <c r="B4881" i="22"/>
  <c r="B4882" i="22"/>
  <c r="B4883" i="22"/>
  <c r="B4884" i="22"/>
  <c r="B4885" i="22"/>
  <c r="B4886" i="22"/>
  <c r="B4887" i="22"/>
  <c r="B4888" i="22"/>
  <c r="B4889" i="22"/>
  <c r="B4890" i="22"/>
  <c r="B4891" i="22"/>
  <c r="B4892" i="22"/>
  <c r="B4893" i="22"/>
  <c r="B4894" i="22"/>
  <c r="B4895" i="22"/>
  <c r="B4896" i="22"/>
  <c r="B4897" i="22"/>
  <c r="B4898" i="22"/>
  <c r="B4899" i="22"/>
  <c r="B4900" i="22"/>
  <c r="B4901" i="22"/>
  <c r="B4902" i="22"/>
  <c r="B4903" i="22"/>
  <c r="B4904" i="22"/>
  <c r="B4905" i="22"/>
  <c r="B4906" i="22"/>
  <c r="B4907" i="22"/>
  <c r="B4908" i="22"/>
  <c r="B4909" i="22"/>
  <c r="B4910" i="22"/>
  <c r="B4911" i="22"/>
  <c r="B4912" i="22"/>
  <c r="B4913" i="22"/>
  <c r="B4914" i="22"/>
  <c r="B4915" i="22"/>
  <c r="B4916" i="22"/>
  <c r="B4917" i="22"/>
  <c r="B4918" i="22"/>
  <c r="B4919" i="22"/>
  <c r="B4920" i="22"/>
  <c r="B4921" i="22"/>
  <c r="B4922" i="22"/>
  <c r="B4923" i="22"/>
  <c r="B4924" i="22"/>
  <c r="B4925" i="22"/>
  <c r="B4926" i="22"/>
  <c r="B4927" i="22"/>
  <c r="B4928" i="22"/>
  <c r="B4929" i="22"/>
  <c r="B4930" i="22"/>
  <c r="B4931" i="22"/>
  <c r="B4932" i="22"/>
  <c r="B4933" i="22"/>
  <c r="B4934" i="22"/>
  <c r="B4935" i="22"/>
  <c r="B4936" i="22"/>
  <c r="B4937" i="22"/>
  <c r="B4938" i="22"/>
  <c r="B4939" i="22"/>
  <c r="B4940" i="22"/>
  <c r="B4941" i="22"/>
  <c r="B4942" i="22"/>
  <c r="B4943" i="22"/>
  <c r="B4944" i="22"/>
  <c r="B4945" i="22"/>
  <c r="B4946" i="22"/>
  <c r="B4947" i="22"/>
  <c r="B4948" i="22"/>
  <c r="B4949" i="22"/>
  <c r="B4950" i="22"/>
  <c r="B4951" i="22"/>
  <c r="B2" i="22"/>
  <c r="Y1030" i="17" l="1"/>
  <c r="Y1015" i="17"/>
  <c r="W1044" i="17"/>
  <c r="W1043" i="17"/>
  <c r="W1042" i="17"/>
  <c r="W1041" i="17"/>
  <c r="X1040" i="17" l="1"/>
  <c r="W1040" i="17"/>
  <c r="Y1025" i="17"/>
  <c r="Y1021" i="17"/>
  <c r="Y1014" i="17"/>
  <c r="Y1029" i="17"/>
  <c r="Y1028" i="17"/>
  <c r="Y1031" i="17"/>
  <c r="Y1022" i="17"/>
  <c r="Y1019" i="17"/>
  <c r="Y1017" i="17"/>
  <c r="Y1010" i="17"/>
  <c r="Y1023" i="17"/>
  <c r="Y1027" i="17"/>
  <c r="Y1016" i="17"/>
  <c r="Y1009" i="17"/>
  <c r="Y1039" i="17"/>
  <c r="Y1033" i="17"/>
  <c r="Y1018" i="17"/>
  <c r="Y1034" i="17"/>
  <c r="Y1035" i="17"/>
  <c r="Y1020" i="17"/>
  <c r="Y1036" i="17"/>
  <c r="Y1038" i="17"/>
  <c r="Y1024" i="17"/>
  <c r="Y1007" i="17"/>
  <c r="Y1008" i="17"/>
  <c r="Y1011" i="17"/>
  <c r="Y1032" i="17"/>
  <c r="Y1013" i="17"/>
  <c r="Y1026" i="17"/>
  <c r="Y1012" i="17"/>
  <c r="Y1040" i="17" l="1"/>
  <c r="P14" i="21" l="1"/>
  <c r="M14" i="21" s="1"/>
  <c r="Q14" i="21"/>
  <c r="P15" i="21"/>
  <c r="N15" i="21" s="1"/>
  <c r="Q15" i="21"/>
  <c r="P16" i="21"/>
  <c r="M16" i="21" s="1"/>
  <c r="Q16" i="21"/>
  <c r="P17" i="21"/>
  <c r="N17" i="21" s="1"/>
  <c r="Q17" i="21"/>
  <c r="P19" i="21"/>
  <c r="M19" i="21" s="1"/>
  <c r="Q19" i="21"/>
  <c r="P20" i="21"/>
  <c r="N20" i="21" s="1"/>
  <c r="Q20" i="21"/>
  <c r="P22" i="21"/>
  <c r="M22" i="21" s="1"/>
  <c r="Q22" i="21"/>
  <c r="P23" i="21"/>
  <c r="N23" i="21" s="1"/>
  <c r="Q23" i="21"/>
  <c r="P24" i="21"/>
  <c r="M24" i="21" s="1"/>
  <c r="Q24" i="21"/>
  <c r="P25" i="21"/>
  <c r="N25" i="21" s="1"/>
  <c r="Q25" i="21"/>
  <c r="B37" i="21"/>
  <c r="B44" i="21"/>
  <c r="B51" i="21"/>
  <c r="B58" i="21"/>
  <c r="M25" i="21" l="1"/>
  <c r="O25" i="21" s="1"/>
  <c r="C57" i="21" s="1"/>
  <c r="D57" i="21" s="1"/>
  <c r="N24" i="21"/>
  <c r="O24" i="21" s="1"/>
  <c r="C50" i="21" s="1"/>
  <c r="D50" i="21" s="1"/>
  <c r="M23" i="21"/>
  <c r="O23" i="21" s="1"/>
  <c r="C43" i="21" s="1"/>
  <c r="D43" i="21" s="1"/>
  <c r="N22" i="21"/>
  <c r="O22" i="21" s="1"/>
  <c r="C36" i="21" s="1"/>
  <c r="D36" i="21" s="1"/>
  <c r="M20" i="21"/>
  <c r="O20" i="21" s="1"/>
  <c r="C56" i="21" s="1"/>
  <c r="D56" i="21" s="1"/>
  <c r="N19" i="21"/>
  <c r="O19" i="21" s="1"/>
  <c r="C42" i="21" s="1"/>
  <c r="D42" i="21" s="1"/>
  <c r="M17" i="21"/>
  <c r="O17" i="21" s="1"/>
  <c r="N16" i="21"/>
  <c r="O16" i="21" s="1"/>
  <c r="M15" i="21"/>
  <c r="O15" i="21" s="1"/>
  <c r="N14" i="21"/>
  <c r="O14" i="21" s="1"/>
  <c r="O26" i="21" l="1"/>
  <c r="O27" i="21"/>
  <c r="C34" i="21"/>
  <c r="O29" i="21"/>
  <c r="C48" i="21"/>
  <c r="O28" i="21"/>
  <c r="C41" i="21"/>
  <c r="O30" i="21"/>
  <c r="C55" i="21"/>
  <c r="M6" i="19"/>
  <c r="N6" i="19"/>
  <c r="M7" i="19"/>
  <c r="N7" i="19"/>
  <c r="M8" i="19"/>
  <c r="N8" i="19"/>
  <c r="O8" i="19" s="1"/>
  <c r="M9" i="19"/>
  <c r="N9" i="19"/>
  <c r="O9" i="19" s="1"/>
  <c r="M10" i="19"/>
  <c r="N10" i="19"/>
  <c r="O10" i="19" s="1"/>
  <c r="M11" i="19"/>
  <c r="N11" i="19"/>
  <c r="M12" i="19"/>
  <c r="N12" i="19"/>
  <c r="O12" i="19" s="1"/>
  <c r="M13" i="19"/>
  <c r="N13" i="19"/>
  <c r="M14" i="19"/>
  <c r="N14" i="19"/>
  <c r="M15" i="19"/>
  <c r="N15" i="19"/>
  <c r="M16" i="19"/>
  <c r="N16" i="19"/>
  <c r="O16" i="19" s="1"/>
  <c r="M17" i="19"/>
  <c r="N17" i="19"/>
  <c r="M18" i="19"/>
  <c r="N18" i="19"/>
  <c r="M19" i="19"/>
  <c r="N19" i="19"/>
  <c r="M20" i="19"/>
  <c r="N20" i="19"/>
  <c r="M21" i="19"/>
  <c r="N21" i="19"/>
  <c r="M22" i="19"/>
  <c r="N22" i="19"/>
  <c r="M23" i="19"/>
  <c r="N23" i="19"/>
  <c r="M24" i="19"/>
  <c r="N24" i="19"/>
  <c r="O24" i="19" s="1"/>
  <c r="M25" i="19"/>
  <c r="N25" i="19"/>
  <c r="M26" i="19"/>
  <c r="N26" i="19"/>
  <c r="M27" i="19"/>
  <c r="N27" i="19"/>
  <c r="M28" i="19"/>
  <c r="N28" i="19"/>
  <c r="O28" i="19" s="1"/>
  <c r="M29" i="19"/>
  <c r="N29" i="19"/>
  <c r="M30" i="19"/>
  <c r="N30" i="19"/>
  <c r="M31" i="19"/>
  <c r="N31" i="19"/>
  <c r="M32" i="19"/>
  <c r="N32" i="19"/>
  <c r="O32" i="19" s="1"/>
  <c r="M33" i="19"/>
  <c r="N33" i="19"/>
  <c r="M34" i="19"/>
  <c r="N34" i="19"/>
  <c r="M35" i="19"/>
  <c r="N35" i="19"/>
  <c r="M36" i="19"/>
  <c r="N36" i="19"/>
  <c r="M37" i="19"/>
  <c r="N37" i="19"/>
  <c r="M38" i="19"/>
  <c r="N38" i="19"/>
  <c r="M39" i="19"/>
  <c r="N39" i="19"/>
  <c r="M40" i="19"/>
  <c r="N40" i="19"/>
  <c r="O40" i="19" s="1"/>
  <c r="M41" i="19"/>
  <c r="N41" i="19"/>
  <c r="M42" i="19"/>
  <c r="N42" i="19"/>
  <c r="M43" i="19"/>
  <c r="N43" i="19"/>
  <c r="M44" i="19"/>
  <c r="N44" i="19"/>
  <c r="O44" i="19" s="1"/>
  <c r="M45" i="19"/>
  <c r="N45" i="19"/>
  <c r="M46" i="19"/>
  <c r="N46" i="19"/>
  <c r="M47" i="19"/>
  <c r="N47" i="19"/>
  <c r="M48" i="19"/>
  <c r="N48" i="19"/>
  <c r="O48" i="19" s="1"/>
  <c r="M49" i="19"/>
  <c r="N49" i="19"/>
  <c r="M50" i="19"/>
  <c r="N50" i="19"/>
  <c r="M51" i="19"/>
  <c r="N51" i="19"/>
  <c r="M52" i="19"/>
  <c r="N52" i="19"/>
  <c r="M53" i="19"/>
  <c r="N53" i="19"/>
  <c r="M54" i="19"/>
  <c r="N54" i="19"/>
  <c r="M55" i="19"/>
  <c r="N55" i="19"/>
  <c r="M56" i="19"/>
  <c r="N56" i="19"/>
  <c r="O56" i="19" s="1"/>
  <c r="M57" i="19"/>
  <c r="N57" i="19"/>
  <c r="O57" i="19" s="1"/>
  <c r="M58" i="19"/>
  <c r="N58" i="19"/>
  <c r="O58" i="19" s="1"/>
  <c r="M59" i="19"/>
  <c r="N59" i="19"/>
  <c r="M60" i="19"/>
  <c r="N60" i="19"/>
  <c r="O60" i="19" s="1"/>
  <c r="M61" i="19"/>
  <c r="N61" i="19"/>
  <c r="M62" i="19"/>
  <c r="N62" i="19"/>
  <c r="M63" i="19"/>
  <c r="N63" i="19"/>
  <c r="M64" i="19"/>
  <c r="N64" i="19"/>
  <c r="O64" i="19" s="1"/>
  <c r="M65" i="19"/>
  <c r="N65" i="19"/>
  <c r="M66" i="19"/>
  <c r="N66" i="19"/>
  <c r="M67" i="19"/>
  <c r="N67" i="19"/>
  <c r="M68" i="19"/>
  <c r="N68" i="19"/>
  <c r="M69" i="19"/>
  <c r="N69" i="19"/>
  <c r="M70" i="19"/>
  <c r="N70" i="19"/>
  <c r="M71" i="19"/>
  <c r="N71" i="19"/>
  <c r="M72" i="19"/>
  <c r="N72" i="19"/>
  <c r="O72" i="19" s="1"/>
  <c r="M73" i="19"/>
  <c r="N73" i="19"/>
  <c r="M74" i="19"/>
  <c r="N74" i="19"/>
  <c r="M75" i="19"/>
  <c r="N75" i="19"/>
  <c r="M76" i="19"/>
  <c r="N76" i="19"/>
  <c r="M77" i="19"/>
  <c r="N77" i="19"/>
  <c r="M78" i="19"/>
  <c r="N78" i="19"/>
  <c r="M79" i="19"/>
  <c r="N79" i="19"/>
  <c r="M80" i="19"/>
  <c r="N80" i="19"/>
  <c r="O80" i="19" s="1"/>
  <c r="M81" i="19"/>
  <c r="N81" i="19"/>
  <c r="M82" i="19"/>
  <c r="N82" i="19"/>
  <c r="M83" i="19"/>
  <c r="N83" i="19"/>
  <c r="M84" i="19"/>
  <c r="N84" i="19"/>
  <c r="M85" i="19"/>
  <c r="N85" i="19"/>
  <c r="M86" i="19"/>
  <c r="N86" i="19"/>
  <c r="M87" i="19"/>
  <c r="N87" i="19"/>
  <c r="M88" i="19"/>
  <c r="N88" i="19"/>
  <c r="O88" i="19" s="1"/>
  <c r="M89" i="19"/>
  <c r="N89" i="19"/>
  <c r="M90" i="19"/>
  <c r="N90" i="19"/>
  <c r="O90" i="19" s="1"/>
  <c r="M91" i="19"/>
  <c r="N91" i="19"/>
  <c r="M92" i="19"/>
  <c r="N92" i="19"/>
  <c r="O92" i="19" s="1"/>
  <c r="M93" i="19"/>
  <c r="N93" i="19"/>
  <c r="M94" i="19"/>
  <c r="N94" i="19"/>
  <c r="M95" i="19"/>
  <c r="N95" i="19"/>
  <c r="M96" i="19"/>
  <c r="N96" i="19"/>
  <c r="O96" i="19" s="1"/>
  <c r="M97" i="19"/>
  <c r="N97" i="19"/>
  <c r="M98" i="19"/>
  <c r="N98" i="19"/>
  <c r="M99" i="19"/>
  <c r="N99" i="19"/>
  <c r="M100" i="19"/>
  <c r="N100" i="19"/>
  <c r="M101" i="19"/>
  <c r="N101" i="19"/>
  <c r="N102" i="19"/>
  <c r="M102" i="19"/>
  <c r="M103" i="19"/>
  <c r="N103" i="19"/>
  <c r="M104" i="19"/>
  <c r="N104" i="19"/>
  <c r="N105" i="19"/>
  <c r="M105" i="19"/>
  <c r="N106" i="19"/>
  <c r="M106" i="19"/>
  <c r="M107" i="19"/>
  <c r="N107" i="19"/>
  <c r="M108" i="19"/>
  <c r="N108" i="19"/>
  <c r="N109" i="19"/>
  <c r="M109" i="19"/>
  <c r="N110" i="19"/>
  <c r="M110" i="19"/>
  <c r="O6" i="19" l="1"/>
  <c r="O89" i="19"/>
  <c r="O26" i="19"/>
  <c r="O25" i="19"/>
  <c r="O110" i="19"/>
  <c r="O109" i="19"/>
  <c r="O108" i="19"/>
  <c r="O106" i="19"/>
  <c r="O105" i="19"/>
  <c r="O104" i="19"/>
  <c r="O102" i="19"/>
  <c r="O76" i="19"/>
  <c r="O74" i="19"/>
  <c r="O73" i="19"/>
  <c r="O42" i="19"/>
  <c r="O41" i="19"/>
  <c r="O100" i="19"/>
  <c r="O98" i="19"/>
  <c r="O97" i="19"/>
  <c r="O84" i="19"/>
  <c r="O82" i="19"/>
  <c r="O81" i="19"/>
  <c r="O68" i="19"/>
  <c r="O66" i="19"/>
  <c r="O65" i="19"/>
  <c r="O52" i="19"/>
  <c r="O50" i="19"/>
  <c r="O49" i="19"/>
  <c r="O36" i="19"/>
  <c r="O34" i="19"/>
  <c r="O33" i="19"/>
  <c r="O20" i="19"/>
  <c r="O18" i="19"/>
  <c r="O17" i="19"/>
  <c r="O101" i="19"/>
  <c r="O94" i="19"/>
  <c r="O93" i="19"/>
  <c r="O86" i="19"/>
  <c r="O85" i="19"/>
  <c r="O78" i="19"/>
  <c r="O77" i="19"/>
  <c r="O70" i="19"/>
  <c r="O69" i="19"/>
  <c r="O62" i="19"/>
  <c r="O61" i="19"/>
  <c r="O54" i="19"/>
  <c r="O53" i="19"/>
  <c r="O46" i="19"/>
  <c r="O45" i="19"/>
  <c r="O38" i="19"/>
  <c r="O37" i="19"/>
  <c r="O30" i="19"/>
  <c r="O29" i="19"/>
  <c r="O22" i="19"/>
  <c r="O21" i="19"/>
  <c r="O14" i="19"/>
  <c r="O13" i="19"/>
  <c r="O107" i="19"/>
  <c r="O103" i="19"/>
  <c r="O99" i="19"/>
  <c r="O95" i="19"/>
  <c r="O91" i="19"/>
  <c r="O87" i="19"/>
  <c r="O83" i="19"/>
  <c r="O79" i="19"/>
  <c r="O75" i="19"/>
  <c r="O71" i="19"/>
  <c r="O67" i="19"/>
  <c r="O63" i="19"/>
  <c r="O59" i="19"/>
  <c r="O55" i="19"/>
  <c r="O51" i="19"/>
  <c r="O47" i="19"/>
  <c r="O43" i="19"/>
  <c r="O39" i="19"/>
  <c r="O35" i="19"/>
  <c r="O31" i="19"/>
  <c r="O27" i="19"/>
  <c r="O23" i="19"/>
  <c r="O19" i="19"/>
  <c r="O15" i="19"/>
  <c r="O11" i="19"/>
  <c r="O7" i="19"/>
  <c r="D55" i="21"/>
  <c r="D58" i="21" s="1"/>
  <c r="C58" i="21"/>
  <c r="D41" i="21"/>
  <c r="D44" i="21" s="1"/>
  <c r="C44" i="21"/>
  <c r="D48" i="21"/>
  <c r="D51" i="21" s="1"/>
  <c r="C51" i="21"/>
  <c r="D34" i="21"/>
  <c r="D37" i="21" s="1"/>
  <c r="C37" i="21"/>
  <c r="C1040" i="18"/>
  <c r="D1040" i="18"/>
  <c r="E1040" i="18"/>
  <c r="B1040" i="18"/>
  <c r="Q995" i="19" l="1"/>
  <c r="N995" i="19"/>
  <c r="M995" i="19"/>
  <c r="Q994" i="19"/>
  <c r="N994" i="19"/>
  <c r="M994" i="19"/>
  <c r="Q993" i="19"/>
  <c r="N993" i="19"/>
  <c r="M993" i="19"/>
  <c r="Q992" i="19"/>
  <c r="N992" i="19"/>
  <c r="M992" i="19"/>
  <c r="Q991" i="19"/>
  <c r="N991" i="19"/>
  <c r="M991" i="19"/>
  <c r="Q990" i="19"/>
  <c r="N990" i="19"/>
  <c r="M990" i="19"/>
  <c r="Q989" i="19"/>
  <c r="N989" i="19"/>
  <c r="M989" i="19"/>
  <c r="Q988" i="19"/>
  <c r="N988" i="19"/>
  <c r="M988" i="19"/>
  <c r="Q987" i="19"/>
  <c r="N987" i="19"/>
  <c r="M987" i="19"/>
  <c r="Q986" i="19"/>
  <c r="N986" i="19"/>
  <c r="M986" i="19"/>
  <c r="Q985" i="19"/>
  <c r="N985" i="19"/>
  <c r="M985" i="19"/>
  <c r="Q984" i="19"/>
  <c r="N984" i="19"/>
  <c r="M984" i="19"/>
  <c r="Q983" i="19"/>
  <c r="N983" i="19"/>
  <c r="M983" i="19"/>
  <c r="Q982" i="19"/>
  <c r="N982" i="19"/>
  <c r="M982" i="19"/>
  <c r="Q981" i="19"/>
  <c r="N981" i="19"/>
  <c r="M981" i="19"/>
  <c r="Q980" i="19"/>
  <c r="N980" i="19"/>
  <c r="M980" i="19"/>
  <c r="Q979" i="19"/>
  <c r="N979" i="19"/>
  <c r="M979" i="19"/>
  <c r="Q978" i="19"/>
  <c r="N978" i="19"/>
  <c r="M978" i="19"/>
  <c r="Q977" i="19"/>
  <c r="N977" i="19"/>
  <c r="M977" i="19"/>
  <c r="Q976" i="19"/>
  <c r="N976" i="19"/>
  <c r="M976" i="19"/>
  <c r="Q975" i="19"/>
  <c r="N975" i="19"/>
  <c r="M975" i="19"/>
  <c r="Q974" i="19"/>
  <c r="N974" i="19"/>
  <c r="M974" i="19"/>
  <c r="Q973" i="19"/>
  <c r="N973" i="19"/>
  <c r="M973" i="19"/>
  <c r="Q972" i="19"/>
  <c r="N972" i="19"/>
  <c r="M972" i="19"/>
  <c r="Q971" i="19"/>
  <c r="N971" i="19"/>
  <c r="M971" i="19"/>
  <c r="Q970" i="19"/>
  <c r="N970" i="19"/>
  <c r="M970" i="19"/>
  <c r="Q969" i="19"/>
  <c r="N969" i="19"/>
  <c r="M969" i="19"/>
  <c r="Q968" i="19"/>
  <c r="N968" i="19"/>
  <c r="M968" i="19"/>
  <c r="Q967" i="19"/>
  <c r="N967" i="19"/>
  <c r="M967" i="19"/>
  <c r="Q966" i="19"/>
  <c r="N966" i="19"/>
  <c r="M966" i="19"/>
  <c r="Q965" i="19"/>
  <c r="N965" i="19"/>
  <c r="M965" i="19"/>
  <c r="Q964" i="19"/>
  <c r="N964" i="19"/>
  <c r="M964" i="19"/>
  <c r="Q963" i="19"/>
  <c r="N963" i="19"/>
  <c r="M963" i="19"/>
  <c r="Q962" i="19"/>
  <c r="N962" i="19"/>
  <c r="M962" i="19"/>
  <c r="Q961" i="19"/>
  <c r="N961" i="19"/>
  <c r="M961" i="19"/>
  <c r="Q960" i="19"/>
  <c r="N960" i="19"/>
  <c r="M960" i="19"/>
  <c r="Q959" i="19"/>
  <c r="N959" i="19"/>
  <c r="M959" i="19"/>
  <c r="Q958" i="19"/>
  <c r="N958" i="19"/>
  <c r="M958" i="19"/>
  <c r="Q957" i="19"/>
  <c r="N957" i="19"/>
  <c r="M957" i="19"/>
  <c r="Q956" i="19"/>
  <c r="N956" i="19"/>
  <c r="M956" i="19"/>
  <c r="Q955" i="19"/>
  <c r="N955" i="19"/>
  <c r="M955" i="19"/>
  <c r="Q954" i="19"/>
  <c r="N954" i="19"/>
  <c r="M954" i="19"/>
  <c r="Q953" i="19"/>
  <c r="N953" i="19"/>
  <c r="M953" i="19"/>
  <c r="Q952" i="19"/>
  <c r="N952" i="19"/>
  <c r="M952" i="19"/>
  <c r="Q951" i="19"/>
  <c r="N951" i="19"/>
  <c r="M951" i="19"/>
  <c r="Q950" i="19"/>
  <c r="N950" i="19"/>
  <c r="M950" i="19"/>
  <c r="Q949" i="19"/>
  <c r="N949" i="19"/>
  <c r="M949" i="19"/>
  <c r="O949" i="19" s="1"/>
  <c r="P949" i="19" s="1"/>
  <c r="Q948" i="19"/>
  <c r="N948" i="19"/>
  <c r="M948" i="19"/>
  <c r="Q947" i="19"/>
  <c r="N947" i="19"/>
  <c r="M947" i="19"/>
  <c r="O947" i="19" s="1"/>
  <c r="P947" i="19" s="1"/>
  <c r="Q946" i="19"/>
  <c r="N946" i="19"/>
  <c r="M946" i="19"/>
  <c r="Q945" i="19"/>
  <c r="N945" i="19"/>
  <c r="M945" i="19"/>
  <c r="O945" i="19" s="1"/>
  <c r="P945" i="19" s="1"/>
  <c r="Q944" i="19"/>
  <c r="N944" i="19"/>
  <c r="M944" i="19"/>
  <c r="Q943" i="19"/>
  <c r="N943" i="19"/>
  <c r="M943" i="19"/>
  <c r="O943" i="19" s="1"/>
  <c r="P943" i="19" s="1"/>
  <c r="Q942" i="19"/>
  <c r="N942" i="19"/>
  <c r="M942" i="19"/>
  <c r="Q941" i="19"/>
  <c r="N941" i="19"/>
  <c r="M941" i="19"/>
  <c r="O941" i="19" s="1"/>
  <c r="P941" i="19" s="1"/>
  <c r="Q940" i="19"/>
  <c r="N940" i="19"/>
  <c r="M940" i="19"/>
  <c r="Q939" i="19"/>
  <c r="N939" i="19"/>
  <c r="M939" i="19"/>
  <c r="O939" i="19" s="1"/>
  <c r="P939" i="19" s="1"/>
  <c r="Q938" i="19"/>
  <c r="N938" i="19"/>
  <c r="M938" i="19"/>
  <c r="Q937" i="19"/>
  <c r="N937" i="19"/>
  <c r="M937" i="19"/>
  <c r="O937" i="19" s="1"/>
  <c r="P937" i="19" s="1"/>
  <c r="Q936" i="19"/>
  <c r="N936" i="19"/>
  <c r="M936" i="19"/>
  <c r="Q935" i="19"/>
  <c r="N935" i="19"/>
  <c r="M935" i="19"/>
  <c r="O935" i="19" s="1"/>
  <c r="P935" i="19" s="1"/>
  <c r="Q934" i="19"/>
  <c r="N934" i="19"/>
  <c r="M934" i="19"/>
  <c r="Q933" i="19"/>
  <c r="N933" i="19"/>
  <c r="M933" i="19"/>
  <c r="O933" i="19" s="1"/>
  <c r="P933" i="19" s="1"/>
  <c r="Q932" i="19"/>
  <c r="N932" i="19"/>
  <c r="M932" i="19"/>
  <c r="Q931" i="19"/>
  <c r="N931" i="19"/>
  <c r="M931" i="19"/>
  <c r="O931" i="19" s="1"/>
  <c r="P931" i="19" s="1"/>
  <c r="Q930" i="19"/>
  <c r="N930" i="19"/>
  <c r="M930" i="19"/>
  <c r="Q929" i="19"/>
  <c r="N929" i="19"/>
  <c r="M929" i="19"/>
  <c r="O929" i="19" s="1"/>
  <c r="P929" i="19" s="1"/>
  <c r="Q928" i="19"/>
  <c r="N928" i="19"/>
  <c r="M928" i="19"/>
  <c r="Q927" i="19"/>
  <c r="N927" i="19"/>
  <c r="M927" i="19"/>
  <c r="O927" i="19" s="1"/>
  <c r="P927" i="19" s="1"/>
  <c r="Q926" i="19"/>
  <c r="N926" i="19"/>
  <c r="M926" i="19"/>
  <c r="Q925" i="19"/>
  <c r="N925" i="19"/>
  <c r="M925" i="19"/>
  <c r="O925" i="19" s="1"/>
  <c r="P925" i="19" s="1"/>
  <c r="Q924" i="19"/>
  <c r="N924" i="19"/>
  <c r="M924" i="19"/>
  <c r="Q923" i="19"/>
  <c r="N923" i="19"/>
  <c r="M923" i="19"/>
  <c r="Q922" i="19"/>
  <c r="N922" i="19"/>
  <c r="M922" i="19"/>
  <c r="Q921" i="19"/>
  <c r="N921" i="19"/>
  <c r="M921" i="19"/>
  <c r="O921" i="19" s="1"/>
  <c r="P921" i="19" s="1"/>
  <c r="Q920" i="19"/>
  <c r="N920" i="19"/>
  <c r="M920" i="19"/>
  <c r="Q919" i="19"/>
  <c r="N919" i="19"/>
  <c r="M919" i="19"/>
  <c r="O919" i="19" s="1"/>
  <c r="P919" i="19" s="1"/>
  <c r="Q918" i="19"/>
  <c r="N918" i="19"/>
  <c r="M918" i="19"/>
  <c r="Q917" i="19"/>
  <c r="N917" i="19"/>
  <c r="M917" i="19"/>
  <c r="O917" i="19" s="1"/>
  <c r="P917" i="19" s="1"/>
  <c r="Q916" i="19"/>
  <c r="N916" i="19"/>
  <c r="M916" i="19"/>
  <c r="Q915" i="19"/>
  <c r="N915" i="19"/>
  <c r="M915" i="19"/>
  <c r="O915" i="19" s="1"/>
  <c r="P915" i="19" s="1"/>
  <c r="Q914" i="19"/>
  <c r="N914" i="19"/>
  <c r="M914" i="19"/>
  <c r="Q913" i="19"/>
  <c r="N913" i="19"/>
  <c r="M913" i="19"/>
  <c r="O913" i="19" s="1"/>
  <c r="P913" i="19" s="1"/>
  <c r="Q912" i="19"/>
  <c r="N912" i="19"/>
  <c r="M912" i="19"/>
  <c r="Q911" i="19"/>
  <c r="N911" i="19"/>
  <c r="M911" i="19"/>
  <c r="Q910" i="19"/>
  <c r="N910" i="19"/>
  <c r="M910" i="19"/>
  <c r="Q909" i="19"/>
  <c r="N909" i="19"/>
  <c r="M909" i="19"/>
  <c r="O909" i="19" s="1"/>
  <c r="P909" i="19" s="1"/>
  <c r="Q908" i="19"/>
  <c r="N908" i="19"/>
  <c r="M908" i="19"/>
  <c r="Q907" i="19"/>
  <c r="N907" i="19"/>
  <c r="M907" i="19"/>
  <c r="O907" i="19" s="1"/>
  <c r="P907" i="19" s="1"/>
  <c r="Q906" i="19"/>
  <c r="N906" i="19"/>
  <c r="M906" i="19"/>
  <c r="Q905" i="19"/>
  <c r="N905" i="19"/>
  <c r="M905" i="19"/>
  <c r="O905" i="19" s="1"/>
  <c r="P905" i="19" s="1"/>
  <c r="Q904" i="19"/>
  <c r="N904" i="19"/>
  <c r="M904" i="19"/>
  <c r="Q903" i="19"/>
  <c r="N903" i="19"/>
  <c r="M903" i="19"/>
  <c r="O903" i="19" s="1"/>
  <c r="P903" i="19" s="1"/>
  <c r="Q902" i="19"/>
  <c r="N902" i="19"/>
  <c r="M902" i="19"/>
  <c r="Q901" i="19"/>
  <c r="N901" i="19"/>
  <c r="M901" i="19"/>
  <c r="O901" i="19" s="1"/>
  <c r="P901" i="19" s="1"/>
  <c r="Q900" i="19"/>
  <c r="N900" i="19"/>
  <c r="M900" i="19"/>
  <c r="Q899" i="19"/>
  <c r="N899" i="19"/>
  <c r="M899" i="19"/>
  <c r="O899" i="19" s="1"/>
  <c r="P899" i="19" s="1"/>
  <c r="Q898" i="19"/>
  <c r="N898" i="19"/>
  <c r="M898" i="19"/>
  <c r="Q897" i="19"/>
  <c r="N897" i="19"/>
  <c r="M897" i="19"/>
  <c r="O897" i="19" s="1"/>
  <c r="P897" i="19" s="1"/>
  <c r="Q896" i="19"/>
  <c r="N896" i="19"/>
  <c r="M896" i="19"/>
  <c r="Q895" i="19"/>
  <c r="N895" i="19"/>
  <c r="M895" i="19"/>
  <c r="O895" i="19" s="1"/>
  <c r="P895" i="19" s="1"/>
  <c r="Q894" i="19"/>
  <c r="N894" i="19"/>
  <c r="M894" i="19"/>
  <c r="Q893" i="19"/>
  <c r="N893" i="19"/>
  <c r="M893" i="19"/>
  <c r="O893" i="19" s="1"/>
  <c r="P893" i="19" s="1"/>
  <c r="Q892" i="19"/>
  <c r="N892" i="19"/>
  <c r="M892" i="19"/>
  <c r="Q891" i="19"/>
  <c r="N891" i="19"/>
  <c r="M891" i="19"/>
  <c r="O891" i="19" s="1"/>
  <c r="P891" i="19" s="1"/>
  <c r="Q890" i="19"/>
  <c r="N890" i="19"/>
  <c r="M890" i="19"/>
  <c r="Q889" i="19"/>
  <c r="N889" i="19"/>
  <c r="M889" i="19"/>
  <c r="O889" i="19" s="1"/>
  <c r="P889" i="19" s="1"/>
  <c r="Q888" i="19"/>
  <c r="N888" i="19"/>
  <c r="M888" i="19"/>
  <c r="Q887" i="19"/>
  <c r="N887" i="19"/>
  <c r="M887" i="19"/>
  <c r="O887" i="19" s="1"/>
  <c r="P887" i="19" s="1"/>
  <c r="Q886" i="19"/>
  <c r="N886" i="19"/>
  <c r="M886" i="19"/>
  <c r="Q885" i="19"/>
  <c r="N885" i="19"/>
  <c r="M885" i="19"/>
  <c r="O885" i="19" s="1"/>
  <c r="P885" i="19" s="1"/>
  <c r="Q884" i="19"/>
  <c r="N884" i="19"/>
  <c r="M884" i="19"/>
  <c r="Q883" i="19"/>
  <c r="N883" i="19"/>
  <c r="M883" i="19"/>
  <c r="O883" i="19" s="1"/>
  <c r="P883" i="19" s="1"/>
  <c r="Q882" i="19"/>
  <c r="N882" i="19"/>
  <c r="M882" i="19"/>
  <c r="Q881" i="19"/>
  <c r="N881" i="19"/>
  <c r="M881" i="19"/>
  <c r="O881" i="19" s="1"/>
  <c r="P881" i="19" s="1"/>
  <c r="Q880" i="19"/>
  <c r="N880" i="19"/>
  <c r="M880" i="19"/>
  <c r="Q879" i="19"/>
  <c r="N879" i="19"/>
  <c r="M879" i="19"/>
  <c r="O879" i="19" s="1"/>
  <c r="P879" i="19" s="1"/>
  <c r="Q878" i="19"/>
  <c r="N878" i="19"/>
  <c r="M878" i="19"/>
  <c r="Q877" i="19"/>
  <c r="N877" i="19"/>
  <c r="M877" i="19"/>
  <c r="O877" i="19" s="1"/>
  <c r="P877" i="19" s="1"/>
  <c r="Q876" i="19"/>
  <c r="N876" i="19"/>
  <c r="M876" i="19"/>
  <c r="Q875" i="19"/>
  <c r="N875" i="19"/>
  <c r="M875" i="19"/>
  <c r="O875" i="19" s="1"/>
  <c r="P875" i="19" s="1"/>
  <c r="Q874" i="19"/>
  <c r="N874" i="19"/>
  <c r="M874" i="19"/>
  <c r="Q873" i="19"/>
  <c r="N873" i="19"/>
  <c r="M873" i="19"/>
  <c r="O873" i="19" s="1"/>
  <c r="P873" i="19" s="1"/>
  <c r="Q872" i="19"/>
  <c r="N872" i="19"/>
  <c r="M872" i="19"/>
  <c r="Q871" i="19"/>
  <c r="N871" i="19"/>
  <c r="M871" i="19"/>
  <c r="O871" i="19" s="1"/>
  <c r="P871" i="19" s="1"/>
  <c r="Q870" i="19"/>
  <c r="N870" i="19"/>
  <c r="M870" i="19"/>
  <c r="Q869" i="19"/>
  <c r="N869" i="19"/>
  <c r="M869" i="19"/>
  <c r="O869" i="19" s="1"/>
  <c r="P869" i="19" s="1"/>
  <c r="Q868" i="19"/>
  <c r="N868" i="19"/>
  <c r="M868" i="19"/>
  <c r="Q867" i="19"/>
  <c r="N867" i="19"/>
  <c r="M867" i="19"/>
  <c r="O867" i="19" s="1"/>
  <c r="P867" i="19" s="1"/>
  <c r="Q866" i="19"/>
  <c r="N866" i="19"/>
  <c r="M866" i="19"/>
  <c r="Q865" i="19"/>
  <c r="N865" i="19"/>
  <c r="M865" i="19"/>
  <c r="O865" i="19" s="1"/>
  <c r="P865" i="19" s="1"/>
  <c r="Q864" i="19"/>
  <c r="N864" i="19"/>
  <c r="M864" i="19"/>
  <c r="Q863" i="19"/>
  <c r="N863" i="19"/>
  <c r="M863" i="19"/>
  <c r="O863" i="19" s="1"/>
  <c r="P863" i="19" s="1"/>
  <c r="Q862" i="19"/>
  <c r="N862" i="19"/>
  <c r="M862" i="19"/>
  <c r="Q861" i="19"/>
  <c r="N861" i="19"/>
  <c r="M861" i="19"/>
  <c r="O861" i="19" s="1"/>
  <c r="P861" i="19" s="1"/>
  <c r="Q860" i="19"/>
  <c r="N860" i="19"/>
  <c r="M860" i="19"/>
  <c r="Q859" i="19"/>
  <c r="N859" i="19"/>
  <c r="M859" i="19"/>
  <c r="O859" i="19" s="1"/>
  <c r="P859" i="19" s="1"/>
  <c r="Q858" i="19"/>
  <c r="N858" i="19"/>
  <c r="M858" i="19"/>
  <c r="Q857" i="19"/>
  <c r="N857" i="19"/>
  <c r="M857" i="19"/>
  <c r="O857" i="19" s="1"/>
  <c r="P857" i="19" s="1"/>
  <c r="Q856" i="19"/>
  <c r="N856" i="19"/>
  <c r="M856" i="19"/>
  <c r="Q855" i="19"/>
  <c r="N855" i="19"/>
  <c r="M855" i="19"/>
  <c r="O855" i="19" s="1"/>
  <c r="P855" i="19" s="1"/>
  <c r="Q854" i="19"/>
  <c r="N854" i="19"/>
  <c r="M854" i="19"/>
  <c r="Q853" i="19"/>
  <c r="N853" i="19"/>
  <c r="M853" i="19"/>
  <c r="O853" i="19" s="1"/>
  <c r="P853" i="19" s="1"/>
  <c r="Q852" i="19"/>
  <c r="N852" i="19"/>
  <c r="M852" i="19"/>
  <c r="Q851" i="19"/>
  <c r="N851" i="19"/>
  <c r="M851" i="19"/>
  <c r="O851" i="19" s="1"/>
  <c r="P851" i="19" s="1"/>
  <c r="Q850" i="19"/>
  <c r="N850" i="19"/>
  <c r="M850" i="19"/>
  <c r="Q849" i="19"/>
  <c r="N849" i="19"/>
  <c r="M849" i="19"/>
  <c r="O849" i="19" s="1"/>
  <c r="P849" i="19" s="1"/>
  <c r="Q848" i="19"/>
  <c r="N848" i="19"/>
  <c r="M848" i="19"/>
  <c r="Q847" i="19"/>
  <c r="N847" i="19"/>
  <c r="M847" i="19"/>
  <c r="O847" i="19" s="1"/>
  <c r="P847" i="19" s="1"/>
  <c r="Q846" i="19"/>
  <c r="N846" i="19"/>
  <c r="M846" i="19"/>
  <c r="Q845" i="19"/>
  <c r="N845" i="19"/>
  <c r="M845" i="19"/>
  <c r="O845" i="19" s="1"/>
  <c r="P845" i="19" s="1"/>
  <c r="Q844" i="19"/>
  <c r="N844" i="19"/>
  <c r="M844" i="19"/>
  <c r="Q843" i="19"/>
  <c r="N843" i="19"/>
  <c r="M843" i="19"/>
  <c r="O843" i="19" s="1"/>
  <c r="P843" i="19" s="1"/>
  <c r="Q842" i="19"/>
  <c r="N842" i="19"/>
  <c r="M842" i="19"/>
  <c r="Q841" i="19"/>
  <c r="N841" i="19"/>
  <c r="M841" i="19"/>
  <c r="O841" i="19" s="1"/>
  <c r="P841" i="19" s="1"/>
  <c r="Q840" i="19"/>
  <c r="N840" i="19"/>
  <c r="M840" i="19"/>
  <c r="Q839" i="19"/>
  <c r="N839" i="19"/>
  <c r="M839" i="19"/>
  <c r="O839" i="19" s="1"/>
  <c r="P839" i="19" s="1"/>
  <c r="Q838" i="19"/>
  <c r="N838" i="19"/>
  <c r="M838" i="19"/>
  <c r="Q837" i="19"/>
  <c r="N837" i="19"/>
  <c r="M837" i="19"/>
  <c r="O837" i="19" s="1"/>
  <c r="P837" i="19" s="1"/>
  <c r="Q836" i="19"/>
  <c r="N836" i="19"/>
  <c r="M836" i="19"/>
  <c r="Q835" i="19"/>
  <c r="N835" i="19"/>
  <c r="M835" i="19"/>
  <c r="O835" i="19" s="1"/>
  <c r="P835" i="19" s="1"/>
  <c r="Q834" i="19"/>
  <c r="N834" i="19"/>
  <c r="M834" i="19"/>
  <c r="Q833" i="19"/>
  <c r="N833" i="19"/>
  <c r="M833" i="19"/>
  <c r="O833" i="19" s="1"/>
  <c r="P833" i="19" s="1"/>
  <c r="Q832" i="19"/>
  <c r="N832" i="19"/>
  <c r="M832" i="19"/>
  <c r="Q831" i="19"/>
  <c r="N831" i="19"/>
  <c r="M831" i="19"/>
  <c r="O831" i="19" s="1"/>
  <c r="P831" i="19" s="1"/>
  <c r="Q830" i="19"/>
  <c r="N830" i="19"/>
  <c r="M830" i="19"/>
  <c r="Q829" i="19"/>
  <c r="N829" i="19"/>
  <c r="M829" i="19"/>
  <c r="O829" i="19" s="1"/>
  <c r="P829" i="19" s="1"/>
  <c r="Q828" i="19"/>
  <c r="N828" i="19"/>
  <c r="M828" i="19"/>
  <c r="Q827" i="19"/>
  <c r="N827" i="19"/>
  <c r="M827" i="19"/>
  <c r="O827" i="19" s="1"/>
  <c r="P827" i="19" s="1"/>
  <c r="Q826" i="19"/>
  <c r="N826" i="19"/>
  <c r="M826" i="19"/>
  <c r="Q825" i="19"/>
  <c r="N825" i="19"/>
  <c r="M825" i="19"/>
  <c r="O825" i="19" s="1"/>
  <c r="P825" i="19" s="1"/>
  <c r="Q824" i="19"/>
  <c r="N824" i="19"/>
  <c r="M824" i="19"/>
  <c r="Q823" i="19"/>
  <c r="N823" i="19"/>
  <c r="M823" i="19"/>
  <c r="O823" i="19" s="1"/>
  <c r="P823" i="19" s="1"/>
  <c r="Q822" i="19"/>
  <c r="N822" i="19"/>
  <c r="M822" i="19"/>
  <c r="Q821" i="19"/>
  <c r="N821" i="19"/>
  <c r="M821" i="19"/>
  <c r="O821" i="19" s="1"/>
  <c r="P821" i="19" s="1"/>
  <c r="Q820" i="19"/>
  <c r="N820" i="19"/>
  <c r="M820" i="19"/>
  <c r="Q819" i="19"/>
  <c r="N819" i="19"/>
  <c r="M819" i="19"/>
  <c r="O819" i="19" s="1"/>
  <c r="P819" i="19" s="1"/>
  <c r="Q818" i="19"/>
  <c r="N818" i="19"/>
  <c r="M818" i="19"/>
  <c r="Q817" i="19"/>
  <c r="N817" i="19"/>
  <c r="M817" i="19"/>
  <c r="O817" i="19" s="1"/>
  <c r="P817" i="19" s="1"/>
  <c r="Q816" i="19"/>
  <c r="N816" i="19"/>
  <c r="M816" i="19"/>
  <c r="Q815" i="19"/>
  <c r="N815" i="19"/>
  <c r="M815" i="19"/>
  <c r="O815" i="19" s="1"/>
  <c r="P815" i="19" s="1"/>
  <c r="Q814" i="19"/>
  <c r="N814" i="19"/>
  <c r="M814" i="19"/>
  <c r="Q813" i="19"/>
  <c r="N813" i="19"/>
  <c r="M813" i="19"/>
  <c r="O813" i="19" s="1"/>
  <c r="P813" i="19" s="1"/>
  <c r="Q812" i="19"/>
  <c r="N812" i="19"/>
  <c r="M812" i="19"/>
  <c r="Q811" i="19"/>
  <c r="N811" i="19"/>
  <c r="M811" i="19"/>
  <c r="O811" i="19" s="1"/>
  <c r="P811" i="19" s="1"/>
  <c r="Q810" i="19"/>
  <c r="N810" i="19"/>
  <c r="M810" i="19"/>
  <c r="Q809" i="19"/>
  <c r="N809" i="19"/>
  <c r="M809" i="19"/>
  <c r="O809" i="19" s="1"/>
  <c r="P809" i="19" s="1"/>
  <c r="Q808" i="19"/>
  <c r="N808" i="19"/>
  <c r="M808" i="19"/>
  <c r="Q807" i="19"/>
  <c r="N807" i="19"/>
  <c r="M807" i="19"/>
  <c r="O807" i="19" s="1"/>
  <c r="P807" i="19" s="1"/>
  <c r="Q806" i="19"/>
  <c r="N806" i="19"/>
  <c r="M806" i="19"/>
  <c r="Q805" i="19"/>
  <c r="N805" i="19"/>
  <c r="M805" i="19"/>
  <c r="O805" i="19" s="1"/>
  <c r="P805" i="19" s="1"/>
  <c r="Q804" i="19"/>
  <c r="N804" i="19"/>
  <c r="M804" i="19"/>
  <c r="Q803" i="19"/>
  <c r="N803" i="19"/>
  <c r="M803" i="19"/>
  <c r="O803" i="19" s="1"/>
  <c r="P803" i="19" s="1"/>
  <c r="Q802" i="19"/>
  <c r="N802" i="19"/>
  <c r="M802" i="19"/>
  <c r="Q801" i="19"/>
  <c r="N801" i="19"/>
  <c r="M801" i="19"/>
  <c r="O801" i="19" s="1"/>
  <c r="P801" i="19" s="1"/>
  <c r="Q800" i="19"/>
  <c r="N800" i="19"/>
  <c r="M800" i="19"/>
  <c r="Q799" i="19"/>
  <c r="N799" i="19"/>
  <c r="M799" i="19"/>
  <c r="O799" i="19" s="1"/>
  <c r="P799" i="19" s="1"/>
  <c r="Q798" i="19"/>
  <c r="N798" i="19"/>
  <c r="M798" i="19"/>
  <c r="Q797" i="19"/>
  <c r="N797" i="19"/>
  <c r="M797" i="19"/>
  <c r="O797" i="19" s="1"/>
  <c r="P797" i="19" s="1"/>
  <c r="Q796" i="19"/>
  <c r="N796" i="19"/>
  <c r="M796" i="19"/>
  <c r="Q795" i="19"/>
  <c r="N795" i="19"/>
  <c r="M795" i="19"/>
  <c r="O795" i="19" s="1"/>
  <c r="P795" i="19" s="1"/>
  <c r="Q794" i="19"/>
  <c r="N794" i="19"/>
  <c r="M794" i="19"/>
  <c r="Q793" i="19"/>
  <c r="N793" i="19"/>
  <c r="M793" i="19"/>
  <c r="O793" i="19" s="1"/>
  <c r="P793" i="19" s="1"/>
  <c r="Q792" i="19"/>
  <c r="N792" i="19"/>
  <c r="M792" i="19"/>
  <c r="Q791" i="19"/>
  <c r="N791" i="19"/>
  <c r="M791" i="19"/>
  <c r="O791" i="19" s="1"/>
  <c r="P791" i="19" s="1"/>
  <c r="Q790" i="19"/>
  <c r="N790" i="19"/>
  <c r="M790" i="19"/>
  <c r="Q789" i="19"/>
  <c r="N789" i="19"/>
  <c r="M789" i="19"/>
  <c r="O789" i="19" s="1"/>
  <c r="P789" i="19" s="1"/>
  <c r="Q788" i="19"/>
  <c r="N788" i="19"/>
  <c r="M788" i="19"/>
  <c r="Q787" i="19"/>
  <c r="N787" i="19"/>
  <c r="M787" i="19"/>
  <c r="O787" i="19" s="1"/>
  <c r="P787" i="19" s="1"/>
  <c r="Q786" i="19"/>
  <c r="N786" i="19"/>
  <c r="M786" i="19"/>
  <c r="Q785" i="19"/>
  <c r="N785" i="19"/>
  <c r="M785" i="19"/>
  <c r="O785" i="19" s="1"/>
  <c r="P785" i="19" s="1"/>
  <c r="Q784" i="19"/>
  <c r="N784" i="19"/>
  <c r="M784" i="19"/>
  <c r="Q783" i="19"/>
  <c r="N783" i="19"/>
  <c r="M783" i="19"/>
  <c r="O783" i="19" s="1"/>
  <c r="P783" i="19" s="1"/>
  <c r="Q782" i="19"/>
  <c r="N782" i="19"/>
  <c r="M782" i="19"/>
  <c r="Q781" i="19"/>
  <c r="N781" i="19"/>
  <c r="M781" i="19"/>
  <c r="O781" i="19" s="1"/>
  <c r="P781" i="19" s="1"/>
  <c r="Q780" i="19"/>
  <c r="N780" i="19"/>
  <c r="M780" i="19"/>
  <c r="Q779" i="19"/>
  <c r="N779" i="19"/>
  <c r="M779" i="19"/>
  <c r="O779" i="19" s="1"/>
  <c r="P779" i="19" s="1"/>
  <c r="Q778" i="19"/>
  <c r="N778" i="19"/>
  <c r="M778" i="19"/>
  <c r="Q777" i="19"/>
  <c r="N777" i="19"/>
  <c r="M777" i="19"/>
  <c r="O777" i="19" s="1"/>
  <c r="P777" i="19" s="1"/>
  <c r="Q776" i="19"/>
  <c r="N776" i="19"/>
  <c r="M776" i="19"/>
  <c r="Q775" i="19"/>
  <c r="N775" i="19"/>
  <c r="M775" i="19"/>
  <c r="O775" i="19" s="1"/>
  <c r="P775" i="19" s="1"/>
  <c r="Q774" i="19"/>
  <c r="N774" i="19"/>
  <c r="M774" i="19"/>
  <c r="Q773" i="19"/>
  <c r="N773" i="19"/>
  <c r="M773" i="19"/>
  <c r="O773" i="19" s="1"/>
  <c r="P773" i="19" s="1"/>
  <c r="Q772" i="19"/>
  <c r="N772" i="19"/>
  <c r="M772" i="19"/>
  <c r="Q771" i="19"/>
  <c r="N771" i="19"/>
  <c r="M771" i="19"/>
  <c r="O771" i="19" s="1"/>
  <c r="P771" i="19" s="1"/>
  <c r="Q770" i="19"/>
  <c r="N770" i="19"/>
  <c r="M770" i="19"/>
  <c r="Q769" i="19"/>
  <c r="N769" i="19"/>
  <c r="M769" i="19"/>
  <c r="O769" i="19" s="1"/>
  <c r="P769" i="19" s="1"/>
  <c r="Q768" i="19"/>
  <c r="N768" i="19"/>
  <c r="M768" i="19"/>
  <c r="Q767" i="19"/>
  <c r="N767" i="19"/>
  <c r="M767" i="19"/>
  <c r="O767" i="19" s="1"/>
  <c r="P767" i="19" s="1"/>
  <c r="Q766" i="19"/>
  <c r="N766" i="19"/>
  <c r="M766" i="19"/>
  <c r="Q765" i="19"/>
  <c r="N765" i="19"/>
  <c r="M765" i="19"/>
  <c r="O765" i="19" s="1"/>
  <c r="P765" i="19" s="1"/>
  <c r="Q764" i="19"/>
  <c r="N764" i="19"/>
  <c r="M764" i="19"/>
  <c r="Q763" i="19"/>
  <c r="N763" i="19"/>
  <c r="M763" i="19"/>
  <c r="O763" i="19" s="1"/>
  <c r="P763" i="19" s="1"/>
  <c r="Q762" i="19"/>
  <c r="N762" i="19"/>
  <c r="M762" i="19"/>
  <c r="Q761" i="19"/>
  <c r="N761" i="19"/>
  <c r="M761" i="19"/>
  <c r="O761" i="19" s="1"/>
  <c r="P761" i="19" s="1"/>
  <c r="Q760" i="19"/>
  <c r="N760" i="19"/>
  <c r="M760" i="19"/>
  <c r="Q759" i="19"/>
  <c r="N759" i="19"/>
  <c r="M759" i="19"/>
  <c r="O759" i="19" s="1"/>
  <c r="P759" i="19" s="1"/>
  <c r="Q758" i="19"/>
  <c r="N758" i="19"/>
  <c r="M758" i="19"/>
  <c r="Q757" i="19"/>
  <c r="N757" i="19"/>
  <c r="M757" i="19"/>
  <c r="O757" i="19" s="1"/>
  <c r="P757" i="19" s="1"/>
  <c r="Q756" i="19"/>
  <c r="N756" i="19"/>
  <c r="M756" i="19"/>
  <c r="Q755" i="19"/>
  <c r="N755" i="19"/>
  <c r="M755" i="19"/>
  <c r="O755" i="19" s="1"/>
  <c r="P755" i="19" s="1"/>
  <c r="Q754" i="19"/>
  <c r="N754" i="19"/>
  <c r="M754" i="19"/>
  <c r="Q753" i="19"/>
  <c r="N753" i="19"/>
  <c r="M753" i="19"/>
  <c r="O753" i="19" s="1"/>
  <c r="P753" i="19" s="1"/>
  <c r="Q752" i="19"/>
  <c r="N752" i="19"/>
  <c r="M752" i="19"/>
  <c r="Q751" i="19"/>
  <c r="N751" i="19"/>
  <c r="M751" i="19"/>
  <c r="O751" i="19" s="1"/>
  <c r="P751" i="19" s="1"/>
  <c r="Q750" i="19"/>
  <c r="N750" i="19"/>
  <c r="M750" i="19"/>
  <c r="Q749" i="19"/>
  <c r="N749" i="19"/>
  <c r="M749" i="19"/>
  <c r="O749" i="19" s="1"/>
  <c r="P749" i="19" s="1"/>
  <c r="Q748" i="19"/>
  <c r="N748" i="19"/>
  <c r="M748" i="19"/>
  <c r="Q747" i="19"/>
  <c r="N747" i="19"/>
  <c r="M747" i="19"/>
  <c r="O747" i="19" s="1"/>
  <c r="P747" i="19" s="1"/>
  <c r="Q746" i="19"/>
  <c r="N746" i="19"/>
  <c r="M746" i="19"/>
  <c r="Q745" i="19"/>
  <c r="N745" i="19"/>
  <c r="M745" i="19"/>
  <c r="O745" i="19" s="1"/>
  <c r="P745" i="19" s="1"/>
  <c r="Q744" i="19"/>
  <c r="N744" i="19"/>
  <c r="M744" i="19"/>
  <c r="Q743" i="19"/>
  <c r="N743" i="19"/>
  <c r="M743" i="19"/>
  <c r="O743" i="19" s="1"/>
  <c r="P743" i="19" s="1"/>
  <c r="Q742" i="19"/>
  <c r="N742" i="19"/>
  <c r="M742" i="19"/>
  <c r="Q741" i="19"/>
  <c r="N741" i="19"/>
  <c r="M741" i="19"/>
  <c r="O741" i="19" s="1"/>
  <c r="P741" i="19" s="1"/>
  <c r="Q740" i="19"/>
  <c r="N740" i="19"/>
  <c r="M740" i="19"/>
  <c r="Q739" i="19"/>
  <c r="N739" i="19"/>
  <c r="M739" i="19"/>
  <c r="O739" i="19" s="1"/>
  <c r="P739" i="19" s="1"/>
  <c r="Q738" i="19"/>
  <c r="N738" i="19"/>
  <c r="M738" i="19"/>
  <c r="Q737" i="19"/>
  <c r="N737" i="19"/>
  <c r="M737" i="19"/>
  <c r="O737" i="19" s="1"/>
  <c r="P737" i="19" s="1"/>
  <c r="Q736" i="19"/>
  <c r="N736" i="19"/>
  <c r="M736" i="19"/>
  <c r="Q735" i="19"/>
  <c r="N735" i="19"/>
  <c r="M735" i="19"/>
  <c r="O735" i="19" s="1"/>
  <c r="P735" i="19" s="1"/>
  <c r="Q734" i="19"/>
  <c r="N734" i="19"/>
  <c r="M734" i="19"/>
  <c r="Q733" i="19"/>
  <c r="N733" i="19"/>
  <c r="M733" i="19"/>
  <c r="O733" i="19" s="1"/>
  <c r="P733" i="19" s="1"/>
  <c r="Q732" i="19"/>
  <c r="N732" i="19"/>
  <c r="M732" i="19"/>
  <c r="Q731" i="19"/>
  <c r="N731" i="19"/>
  <c r="M731" i="19"/>
  <c r="O731" i="19" s="1"/>
  <c r="P731" i="19" s="1"/>
  <c r="Q730" i="19"/>
  <c r="N730" i="19"/>
  <c r="M730" i="19"/>
  <c r="Q729" i="19"/>
  <c r="N729" i="19"/>
  <c r="M729" i="19"/>
  <c r="O729" i="19" s="1"/>
  <c r="P729" i="19" s="1"/>
  <c r="Q728" i="19"/>
  <c r="N728" i="19"/>
  <c r="M728" i="19"/>
  <c r="Q727" i="19"/>
  <c r="N727" i="19"/>
  <c r="M727" i="19"/>
  <c r="O727" i="19" s="1"/>
  <c r="P727" i="19" s="1"/>
  <c r="Q726" i="19"/>
  <c r="N726" i="19"/>
  <c r="M726" i="19"/>
  <c r="Q725" i="19"/>
  <c r="N725" i="19"/>
  <c r="M725" i="19"/>
  <c r="O725" i="19" s="1"/>
  <c r="P725" i="19" s="1"/>
  <c r="Q724" i="19"/>
  <c r="N724" i="19"/>
  <c r="M724" i="19"/>
  <c r="Q723" i="19"/>
  <c r="N723" i="19"/>
  <c r="M723" i="19"/>
  <c r="O723" i="19" s="1"/>
  <c r="P723" i="19" s="1"/>
  <c r="Q722" i="19"/>
  <c r="N722" i="19"/>
  <c r="M722" i="19"/>
  <c r="Q721" i="19"/>
  <c r="N721" i="19"/>
  <c r="M721" i="19"/>
  <c r="O721" i="19" s="1"/>
  <c r="P721" i="19" s="1"/>
  <c r="Q720" i="19"/>
  <c r="N720" i="19"/>
  <c r="M720" i="19"/>
  <c r="Q719" i="19"/>
  <c r="N719" i="19"/>
  <c r="M719" i="19"/>
  <c r="O719" i="19" s="1"/>
  <c r="P719" i="19" s="1"/>
  <c r="Q718" i="19"/>
  <c r="N718" i="19"/>
  <c r="M718" i="19"/>
  <c r="Q717" i="19"/>
  <c r="N717" i="19"/>
  <c r="M717" i="19"/>
  <c r="O717" i="19" s="1"/>
  <c r="P717" i="19" s="1"/>
  <c r="Q716" i="19"/>
  <c r="N716" i="19"/>
  <c r="M716" i="19"/>
  <c r="Q715" i="19"/>
  <c r="N715" i="19"/>
  <c r="M715" i="19"/>
  <c r="O715" i="19" s="1"/>
  <c r="P715" i="19" s="1"/>
  <c r="Q714" i="19"/>
  <c r="N714" i="19"/>
  <c r="M714" i="19"/>
  <c r="Q713" i="19"/>
  <c r="N713" i="19"/>
  <c r="M713" i="19"/>
  <c r="O713" i="19" s="1"/>
  <c r="P713" i="19" s="1"/>
  <c r="Q712" i="19"/>
  <c r="N712" i="19"/>
  <c r="M712" i="19"/>
  <c r="Q711" i="19"/>
  <c r="N711" i="19"/>
  <c r="M711" i="19"/>
  <c r="O711" i="19" s="1"/>
  <c r="P711" i="19" s="1"/>
  <c r="Q710" i="19"/>
  <c r="N710" i="19"/>
  <c r="M710" i="19"/>
  <c r="Q709" i="19"/>
  <c r="N709" i="19"/>
  <c r="M709" i="19"/>
  <c r="O709" i="19" s="1"/>
  <c r="P709" i="19" s="1"/>
  <c r="Q708" i="19"/>
  <c r="N708" i="19"/>
  <c r="M708" i="19"/>
  <c r="Q707" i="19"/>
  <c r="N707" i="19"/>
  <c r="M707" i="19"/>
  <c r="O707" i="19" s="1"/>
  <c r="P707" i="19" s="1"/>
  <c r="Q706" i="19"/>
  <c r="N706" i="19"/>
  <c r="M706" i="19"/>
  <c r="Q705" i="19"/>
  <c r="N705" i="19"/>
  <c r="M705" i="19"/>
  <c r="O705" i="19" s="1"/>
  <c r="P705" i="19" s="1"/>
  <c r="Q704" i="19"/>
  <c r="N704" i="19"/>
  <c r="M704" i="19"/>
  <c r="Q703" i="19"/>
  <c r="N703" i="19"/>
  <c r="M703" i="19"/>
  <c r="O703" i="19" s="1"/>
  <c r="P703" i="19" s="1"/>
  <c r="Q702" i="19"/>
  <c r="N702" i="19"/>
  <c r="M702" i="19"/>
  <c r="Q701" i="19"/>
  <c r="N701" i="19"/>
  <c r="M701" i="19"/>
  <c r="O701" i="19" s="1"/>
  <c r="P701" i="19" s="1"/>
  <c r="Q700" i="19"/>
  <c r="N700" i="19"/>
  <c r="M700" i="19"/>
  <c r="Q699" i="19"/>
  <c r="N699" i="19"/>
  <c r="M699" i="19"/>
  <c r="O699" i="19" s="1"/>
  <c r="P699" i="19" s="1"/>
  <c r="Q698" i="19"/>
  <c r="N698" i="19"/>
  <c r="M698" i="19"/>
  <c r="Q697" i="19"/>
  <c r="N697" i="19"/>
  <c r="M697" i="19"/>
  <c r="O697" i="19" s="1"/>
  <c r="P697" i="19" s="1"/>
  <c r="Q696" i="19"/>
  <c r="N696" i="19"/>
  <c r="M696" i="19"/>
  <c r="Q695" i="19"/>
  <c r="N695" i="19"/>
  <c r="M695" i="19"/>
  <c r="O695" i="19" s="1"/>
  <c r="P695" i="19" s="1"/>
  <c r="Q694" i="19"/>
  <c r="N694" i="19"/>
  <c r="M694" i="19"/>
  <c r="Q693" i="19"/>
  <c r="N693" i="19"/>
  <c r="M693" i="19"/>
  <c r="O693" i="19" s="1"/>
  <c r="P693" i="19" s="1"/>
  <c r="Q692" i="19"/>
  <c r="N692" i="19"/>
  <c r="M692" i="19"/>
  <c r="Q691" i="19"/>
  <c r="N691" i="19"/>
  <c r="M691" i="19"/>
  <c r="O691" i="19" s="1"/>
  <c r="P691" i="19" s="1"/>
  <c r="Q690" i="19"/>
  <c r="N690" i="19"/>
  <c r="M690" i="19"/>
  <c r="Q689" i="19"/>
  <c r="N689" i="19"/>
  <c r="M689" i="19"/>
  <c r="O689" i="19" s="1"/>
  <c r="P689" i="19" s="1"/>
  <c r="Q688" i="19"/>
  <c r="N688" i="19"/>
  <c r="M688" i="19"/>
  <c r="Q687" i="19"/>
  <c r="N687" i="19"/>
  <c r="M687" i="19"/>
  <c r="O687" i="19" s="1"/>
  <c r="P687" i="19" s="1"/>
  <c r="Q686" i="19"/>
  <c r="N686" i="19"/>
  <c r="M686" i="19"/>
  <c r="Q685" i="19"/>
  <c r="N685" i="19"/>
  <c r="M685" i="19"/>
  <c r="O685" i="19" s="1"/>
  <c r="P685" i="19" s="1"/>
  <c r="Q684" i="19"/>
  <c r="N684" i="19"/>
  <c r="M684" i="19"/>
  <c r="Q683" i="19"/>
  <c r="N683" i="19"/>
  <c r="M683" i="19"/>
  <c r="O683" i="19" s="1"/>
  <c r="P683" i="19" s="1"/>
  <c r="Q682" i="19"/>
  <c r="N682" i="19"/>
  <c r="M682" i="19"/>
  <c r="Q681" i="19"/>
  <c r="N681" i="19"/>
  <c r="M681" i="19"/>
  <c r="O681" i="19" s="1"/>
  <c r="P681" i="19" s="1"/>
  <c r="Q680" i="19"/>
  <c r="N680" i="19"/>
  <c r="M680" i="19"/>
  <c r="Q679" i="19"/>
  <c r="N679" i="19"/>
  <c r="M679" i="19"/>
  <c r="O679" i="19" s="1"/>
  <c r="P679" i="19" s="1"/>
  <c r="Q678" i="19"/>
  <c r="N678" i="19"/>
  <c r="M678" i="19"/>
  <c r="Q677" i="19"/>
  <c r="N677" i="19"/>
  <c r="M677" i="19"/>
  <c r="O677" i="19" s="1"/>
  <c r="P677" i="19" s="1"/>
  <c r="Q676" i="19"/>
  <c r="N676" i="19"/>
  <c r="M676" i="19"/>
  <c r="Q675" i="19"/>
  <c r="N675" i="19"/>
  <c r="M675" i="19"/>
  <c r="O675" i="19" s="1"/>
  <c r="P675" i="19" s="1"/>
  <c r="Q674" i="19"/>
  <c r="N674" i="19"/>
  <c r="M674" i="19"/>
  <c r="Q673" i="19"/>
  <c r="N673" i="19"/>
  <c r="M673" i="19"/>
  <c r="O673" i="19" s="1"/>
  <c r="P673" i="19" s="1"/>
  <c r="Q672" i="19"/>
  <c r="N672" i="19"/>
  <c r="M672" i="19"/>
  <c r="Q671" i="19"/>
  <c r="N671" i="19"/>
  <c r="M671" i="19"/>
  <c r="O671" i="19" s="1"/>
  <c r="P671" i="19" s="1"/>
  <c r="Q670" i="19"/>
  <c r="N670" i="19"/>
  <c r="M670" i="19"/>
  <c r="Q669" i="19"/>
  <c r="N669" i="19"/>
  <c r="M669" i="19"/>
  <c r="O669" i="19" s="1"/>
  <c r="P669" i="19" s="1"/>
  <c r="Q668" i="19"/>
  <c r="N668" i="19"/>
  <c r="M668" i="19"/>
  <c r="Q667" i="19"/>
  <c r="N667" i="19"/>
  <c r="M667" i="19"/>
  <c r="O667" i="19" s="1"/>
  <c r="P667" i="19" s="1"/>
  <c r="Q666" i="19"/>
  <c r="N666" i="19"/>
  <c r="M666" i="19"/>
  <c r="Q665" i="19"/>
  <c r="N665" i="19"/>
  <c r="M665" i="19"/>
  <c r="O665" i="19" s="1"/>
  <c r="P665" i="19" s="1"/>
  <c r="Q664" i="19"/>
  <c r="N664" i="19"/>
  <c r="M664" i="19"/>
  <c r="Q663" i="19"/>
  <c r="N663" i="19"/>
  <c r="M663" i="19"/>
  <c r="O663" i="19" s="1"/>
  <c r="P663" i="19" s="1"/>
  <c r="Q662" i="19"/>
  <c r="N662" i="19"/>
  <c r="M662" i="19"/>
  <c r="Q661" i="19"/>
  <c r="N661" i="19"/>
  <c r="M661" i="19"/>
  <c r="O661" i="19" s="1"/>
  <c r="P661" i="19" s="1"/>
  <c r="Q660" i="19"/>
  <c r="N660" i="19"/>
  <c r="M660" i="19"/>
  <c r="Q659" i="19"/>
  <c r="N659" i="19"/>
  <c r="M659" i="19"/>
  <c r="O659" i="19" s="1"/>
  <c r="P659" i="19" s="1"/>
  <c r="Q658" i="19"/>
  <c r="N658" i="19"/>
  <c r="M658" i="19"/>
  <c r="Q657" i="19"/>
  <c r="N657" i="19"/>
  <c r="M657" i="19"/>
  <c r="O657" i="19" s="1"/>
  <c r="P657" i="19" s="1"/>
  <c r="Q656" i="19"/>
  <c r="N656" i="19"/>
  <c r="M656" i="19"/>
  <c r="Q655" i="19"/>
  <c r="N655" i="19"/>
  <c r="M655" i="19"/>
  <c r="O655" i="19" s="1"/>
  <c r="P655" i="19" s="1"/>
  <c r="Q654" i="19"/>
  <c r="N654" i="19"/>
  <c r="M654" i="19"/>
  <c r="Q653" i="19"/>
  <c r="N653" i="19"/>
  <c r="M653" i="19"/>
  <c r="O653" i="19" s="1"/>
  <c r="P653" i="19" s="1"/>
  <c r="Q652" i="19"/>
  <c r="N652" i="19"/>
  <c r="M652" i="19"/>
  <c r="Q651" i="19"/>
  <c r="N651" i="19"/>
  <c r="M651" i="19"/>
  <c r="O651" i="19" s="1"/>
  <c r="P651" i="19" s="1"/>
  <c r="Q650" i="19"/>
  <c r="N650" i="19"/>
  <c r="M650" i="19"/>
  <c r="Q649" i="19"/>
  <c r="N649" i="19"/>
  <c r="M649" i="19"/>
  <c r="O649" i="19" s="1"/>
  <c r="P649" i="19" s="1"/>
  <c r="Q648" i="19"/>
  <c r="N648" i="19"/>
  <c r="M648" i="19"/>
  <c r="Q647" i="19"/>
  <c r="N647" i="19"/>
  <c r="M647" i="19"/>
  <c r="O647" i="19" s="1"/>
  <c r="P647" i="19" s="1"/>
  <c r="Q646" i="19"/>
  <c r="N646" i="19"/>
  <c r="M646" i="19"/>
  <c r="Q645" i="19"/>
  <c r="N645" i="19"/>
  <c r="M645" i="19"/>
  <c r="O645" i="19" s="1"/>
  <c r="P645" i="19" s="1"/>
  <c r="Q644" i="19"/>
  <c r="N644" i="19"/>
  <c r="M644" i="19"/>
  <c r="Q643" i="19"/>
  <c r="N643" i="19"/>
  <c r="M643" i="19"/>
  <c r="O643" i="19" s="1"/>
  <c r="P643" i="19" s="1"/>
  <c r="Q642" i="19"/>
  <c r="N642" i="19"/>
  <c r="M642" i="19"/>
  <c r="Q641" i="19"/>
  <c r="N641" i="19"/>
  <c r="M641" i="19"/>
  <c r="O641" i="19" s="1"/>
  <c r="P641" i="19" s="1"/>
  <c r="Q640" i="19"/>
  <c r="N640" i="19"/>
  <c r="M640" i="19"/>
  <c r="Q639" i="19"/>
  <c r="N639" i="19"/>
  <c r="M639" i="19"/>
  <c r="O639" i="19" s="1"/>
  <c r="P639" i="19" s="1"/>
  <c r="Q638" i="19"/>
  <c r="N638" i="19"/>
  <c r="M638" i="19"/>
  <c r="Q637" i="19"/>
  <c r="N637" i="19"/>
  <c r="M637" i="19"/>
  <c r="O637" i="19" s="1"/>
  <c r="P637" i="19" s="1"/>
  <c r="Q636" i="19"/>
  <c r="N636" i="19"/>
  <c r="M636" i="19"/>
  <c r="Q635" i="19"/>
  <c r="N635" i="19"/>
  <c r="M635" i="19"/>
  <c r="O635" i="19" s="1"/>
  <c r="P635" i="19" s="1"/>
  <c r="Q634" i="19"/>
  <c r="N634" i="19"/>
  <c r="M634" i="19"/>
  <c r="Q633" i="19"/>
  <c r="N633" i="19"/>
  <c r="M633" i="19"/>
  <c r="O633" i="19" s="1"/>
  <c r="P633" i="19" s="1"/>
  <c r="Q632" i="19"/>
  <c r="N632" i="19"/>
  <c r="M632" i="19"/>
  <c r="Q631" i="19"/>
  <c r="N631" i="19"/>
  <c r="M631" i="19"/>
  <c r="O631" i="19" s="1"/>
  <c r="P631" i="19" s="1"/>
  <c r="Q630" i="19"/>
  <c r="N630" i="19"/>
  <c r="M630" i="19"/>
  <c r="Q629" i="19"/>
  <c r="N629" i="19"/>
  <c r="M629" i="19"/>
  <c r="O629" i="19" s="1"/>
  <c r="P629" i="19" s="1"/>
  <c r="Q628" i="19"/>
  <c r="N628" i="19"/>
  <c r="M628" i="19"/>
  <c r="Q627" i="19"/>
  <c r="N627" i="19"/>
  <c r="M627" i="19"/>
  <c r="O627" i="19" s="1"/>
  <c r="P627" i="19" s="1"/>
  <c r="Q626" i="19"/>
  <c r="N626" i="19"/>
  <c r="M626" i="19"/>
  <c r="Q625" i="19"/>
  <c r="N625" i="19"/>
  <c r="M625" i="19"/>
  <c r="O625" i="19" s="1"/>
  <c r="P625" i="19" s="1"/>
  <c r="Q624" i="19"/>
  <c r="N624" i="19"/>
  <c r="M624" i="19"/>
  <c r="Q623" i="19"/>
  <c r="N623" i="19"/>
  <c r="M623" i="19"/>
  <c r="O623" i="19" s="1"/>
  <c r="P623" i="19" s="1"/>
  <c r="Q622" i="19"/>
  <c r="N622" i="19"/>
  <c r="M622" i="19"/>
  <c r="Q621" i="19"/>
  <c r="N621" i="19"/>
  <c r="M621" i="19"/>
  <c r="O621" i="19" s="1"/>
  <c r="P621" i="19" s="1"/>
  <c r="Q620" i="19"/>
  <c r="N620" i="19"/>
  <c r="M620" i="19"/>
  <c r="Q619" i="19"/>
  <c r="N619" i="19"/>
  <c r="M619" i="19"/>
  <c r="O619" i="19" s="1"/>
  <c r="P619" i="19" s="1"/>
  <c r="Q618" i="19"/>
  <c r="N618" i="19"/>
  <c r="M618" i="19"/>
  <c r="Q617" i="19"/>
  <c r="N617" i="19"/>
  <c r="M617" i="19"/>
  <c r="O617" i="19" s="1"/>
  <c r="P617" i="19" s="1"/>
  <c r="Q616" i="19"/>
  <c r="N616" i="19"/>
  <c r="M616" i="19"/>
  <c r="Q615" i="19"/>
  <c r="N615" i="19"/>
  <c r="M615" i="19"/>
  <c r="O615" i="19" s="1"/>
  <c r="P615" i="19" s="1"/>
  <c r="Q614" i="19"/>
  <c r="N614" i="19"/>
  <c r="M614" i="19"/>
  <c r="Q613" i="19"/>
  <c r="N613" i="19"/>
  <c r="M613" i="19"/>
  <c r="O613" i="19" s="1"/>
  <c r="P613" i="19" s="1"/>
  <c r="Q612" i="19"/>
  <c r="N612" i="19"/>
  <c r="M612" i="19"/>
  <c r="Q611" i="19"/>
  <c r="N611" i="19"/>
  <c r="M611" i="19"/>
  <c r="O611" i="19" s="1"/>
  <c r="P611" i="19" s="1"/>
  <c r="Q610" i="19"/>
  <c r="N610" i="19"/>
  <c r="M610" i="19"/>
  <c r="Q609" i="19"/>
  <c r="N609" i="19"/>
  <c r="M609" i="19"/>
  <c r="O609" i="19" s="1"/>
  <c r="P609" i="19" s="1"/>
  <c r="Q608" i="19"/>
  <c r="N608" i="19"/>
  <c r="M608" i="19"/>
  <c r="Q607" i="19"/>
  <c r="N607" i="19"/>
  <c r="M607" i="19"/>
  <c r="O607" i="19" s="1"/>
  <c r="P607" i="19" s="1"/>
  <c r="Q606" i="19"/>
  <c r="N606" i="19"/>
  <c r="M606" i="19"/>
  <c r="Q605" i="19"/>
  <c r="N605" i="19"/>
  <c r="M605" i="19"/>
  <c r="O605" i="19" s="1"/>
  <c r="P605" i="19" s="1"/>
  <c r="Q604" i="19"/>
  <c r="N604" i="19"/>
  <c r="M604" i="19"/>
  <c r="Q603" i="19"/>
  <c r="N603" i="19"/>
  <c r="M603" i="19"/>
  <c r="O603" i="19" s="1"/>
  <c r="P603" i="19" s="1"/>
  <c r="Q602" i="19"/>
  <c r="N602" i="19"/>
  <c r="M602" i="19"/>
  <c r="Q601" i="19"/>
  <c r="N601" i="19"/>
  <c r="M601" i="19"/>
  <c r="O601" i="19" s="1"/>
  <c r="P601" i="19" s="1"/>
  <c r="Q600" i="19"/>
  <c r="N600" i="19"/>
  <c r="M600" i="19"/>
  <c r="Q599" i="19"/>
  <c r="N599" i="19"/>
  <c r="M599" i="19"/>
  <c r="O599" i="19" s="1"/>
  <c r="P599" i="19" s="1"/>
  <c r="Q598" i="19"/>
  <c r="N598" i="19"/>
  <c r="M598" i="19"/>
  <c r="Q597" i="19"/>
  <c r="N597" i="19"/>
  <c r="M597" i="19"/>
  <c r="O597" i="19" s="1"/>
  <c r="P597" i="19" s="1"/>
  <c r="Q596" i="19"/>
  <c r="N596" i="19"/>
  <c r="M596" i="19"/>
  <c r="Q595" i="19"/>
  <c r="N595" i="19"/>
  <c r="M595" i="19"/>
  <c r="O595" i="19" s="1"/>
  <c r="P595" i="19" s="1"/>
  <c r="Q594" i="19"/>
  <c r="N594" i="19"/>
  <c r="M594" i="19"/>
  <c r="Q593" i="19"/>
  <c r="N593" i="19"/>
  <c r="M593" i="19"/>
  <c r="O593" i="19" s="1"/>
  <c r="P593" i="19" s="1"/>
  <c r="Q592" i="19"/>
  <c r="N592" i="19"/>
  <c r="M592" i="19"/>
  <c r="Q591" i="19"/>
  <c r="N591" i="19"/>
  <c r="M591" i="19"/>
  <c r="O591" i="19" s="1"/>
  <c r="P591" i="19" s="1"/>
  <c r="Q590" i="19"/>
  <c r="N590" i="19"/>
  <c r="M590" i="19"/>
  <c r="Q589" i="19"/>
  <c r="N589" i="19"/>
  <c r="M589" i="19"/>
  <c r="O589" i="19" s="1"/>
  <c r="P589" i="19" s="1"/>
  <c r="Q588" i="19"/>
  <c r="N588" i="19"/>
  <c r="M588" i="19"/>
  <c r="Q587" i="19"/>
  <c r="N587" i="19"/>
  <c r="M587" i="19"/>
  <c r="O587" i="19" s="1"/>
  <c r="P587" i="19" s="1"/>
  <c r="Q586" i="19"/>
  <c r="N586" i="19"/>
  <c r="M586" i="19"/>
  <c r="Q585" i="19"/>
  <c r="N585" i="19"/>
  <c r="M585" i="19"/>
  <c r="O585" i="19" s="1"/>
  <c r="P585" i="19" s="1"/>
  <c r="Q584" i="19"/>
  <c r="N584" i="19"/>
  <c r="M584" i="19"/>
  <c r="Q583" i="19"/>
  <c r="N583" i="19"/>
  <c r="M583" i="19"/>
  <c r="O583" i="19" s="1"/>
  <c r="P583" i="19" s="1"/>
  <c r="Q582" i="19"/>
  <c r="N582" i="19"/>
  <c r="M582" i="19"/>
  <c r="Q581" i="19"/>
  <c r="N581" i="19"/>
  <c r="M581" i="19"/>
  <c r="O581" i="19" s="1"/>
  <c r="P581" i="19" s="1"/>
  <c r="Q580" i="19"/>
  <c r="N580" i="19"/>
  <c r="M580" i="19"/>
  <c r="Q579" i="19"/>
  <c r="N579" i="19"/>
  <c r="M579" i="19"/>
  <c r="O579" i="19" s="1"/>
  <c r="P579" i="19" s="1"/>
  <c r="Q578" i="19"/>
  <c r="N578" i="19"/>
  <c r="M578" i="19"/>
  <c r="Q577" i="19"/>
  <c r="N577" i="19"/>
  <c r="M577" i="19"/>
  <c r="O577" i="19" s="1"/>
  <c r="P577" i="19" s="1"/>
  <c r="Q576" i="19"/>
  <c r="N576" i="19"/>
  <c r="M576" i="19"/>
  <c r="Q575" i="19"/>
  <c r="N575" i="19"/>
  <c r="M575" i="19"/>
  <c r="O575" i="19" s="1"/>
  <c r="P575" i="19" s="1"/>
  <c r="Q574" i="19"/>
  <c r="N574" i="19"/>
  <c r="M574" i="19"/>
  <c r="Q573" i="19"/>
  <c r="N573" i="19"/>
  <c r="M573" i="19"/>
  <c r="O573" i="19" s="1"/>
  <c r="P573" i="19" s="1"/>
  <c r="Q572" i="19"/>
  <c r="N572" i="19"/>
  <c r="M572" i="19"/>
  <c r="Q571" i="19"/>
  <c r="N571" i="19"/>
  <c r="M571" i="19"/>
  <c r="O571" i="19" s="1"/>
  <c r="P571" i="19" s="1"/>
  <c r="Q570" i="19"/>
  <c r="N570" i="19"/>
  <c r="M570" i="19"/>
  <c r="Q569" i="19"/>
  <c r="N569" i="19"/>
  <c r="M569" i="19"/>
  <c r="O569" i="19" s="1"/>
  <c r="P569" i="19" s="1"/>
  <c r="Q568" i="19"/>
  <c r="N568" i="19"/>
  <c r="M568" i="19"/>
  <c r="Q567" i="19"/>
  <c r="N567" i="19"/>
  <c r="M567" i="19"/>
  <c r="O567" i="19" s="1"/>
  <c r="P567" i="19" s="1"/>
  <c r="Q566" i="19"/>
  <c r="N566" i="19"/>
  <c r="M566" i="19"/>
  <c r="Q565" i="19"/>
  <c r="N565" i="19"/>
  <c r="M565" i="19"/>
  <c r="O565" i="19" s="1"/>
  <c r="P565" i="19" s="1"/>
  <c r="Q564" i="19"/>
  <c r="N564" i="19"/>
  <c r="M564" i="19"/>
  <c r="Q563" i="19"/>
  <c r="N563" i="19"/>
  <c r="M563" i="19"/>
  <c r="O563" i="19" s="1"/>
  <c r="P563" i="19" s="1"/>
  <c r="Q562" i="19"/>
  <c r="N562" i="19"/>
  <c r="M562" i="19"/>
  <c r="Q561" i="19"/>
  <c r="N561" i="19"/>
  <c r="M561" i="19"/>
  <c r="O561" i="19" s="1"/>
  <c r="P561" i="19" s="1"/>
  <c r="Q560" i="19"/>
  <c r="N560" i="19"/>
  <c r="M560" i="19"/>
  <c r="Q559" i="19"/>
  <c r="N559" i="19"/>
  <c r="M559" i="19"/>
  <c r="O559" i="19" s="1"/>
  <c r="P559" i="19" s="1"/>
  <c r="Q558" i="19"/>
  <c r="N558" i="19"/>
  <c r="M558" i="19"/>
  <c r="Q557" i="19"/>
  <c r="N557" i="19"/>
  <c r="M557" i="19"/>
  <c r="O557" i="19" s="1"/>
  <c r="P557" i="19" s="1"/>
  <c r="Q556" i="19"/>
  <c r="N556" i="19"/>
  <c r="M556" i="19"/>
  <c r="Q555" i="19"/>
  <c r="N555" i="19"/>
  <c r="M555" i="19"/>
  <c r="O555" i="19" s="1"/>
  <c r="P555" i="19" s="1"/>
  <c r="Q554" i="19"/>
  <c r="N554" i="19"/>
  <c r="M554" i="19"/>
  <c r="Q553" i="19"/>
  <c r="N553" i="19"/>
  <c r="M553" i="19"/>
  <c r="O553" i="19" s="1"/>
  <c r="P553" i="19" s="1"/>
  <c r="Q552" i="19"/>
  <c r="N552" i="19"/>
  <c r="M552" i="19"/>
  <c r="Q551" i="19"/>
  <c r="N551" i="19"/>
  <c r="M551" i="19"/>
  <c r="O551" i="19" s="1"/>
  <c r="P551" i="19" s="1"/>
  <c r="Q550" i="19"/>
  <c r="N550" i="19"/>
  <c r="M550" i="19"/>
  <c r="Q549" i="19"/>
  <c r="N549" i="19"/>
  <c r="M549" i="19"/>
  <c r="O549" i="19" s="1"/>
  <c r="P549" i="19" s="1"/>
  <c r="Q548" i="19"/>
  <c r="N548" i="19"/>
  <c r="M548" i="19"/>
  <c r="Q547" i="19"/>
  <c r="N547" i="19"/>
  <c r="M547" i="19"/>
  <c r="O547" i="19" s="1"/>
  <c r="P547" i="19" s="1"/>
  <c r="Q546" i="19"/>
  <c r="N546" i="19"/>
  <c r="M546" i="19"/>
  <c r="Q545" i="19"/>
  <c r="N545" i="19"/>
  <c r="M545" i="19"/>
  <c r="O545" i="19" s="1"/>
  <c r="P545" i="19" s="1"/>
  <c r="Q544" i="19"/>
  <c r="N544" i="19"/>
  <c r="M544" i="19"/>
  <c r="Q543" i="19"/>
  <c r="N543" i="19"/>
  <c r="M543" i="19"/>
  <c r="O543" i="19" s="1"/>
  <c r="P543" i="19" s="1"/>
  <c r="Q542" i="19"/>
  <c r="N542" i="19"/>
  <c r="M542" i="19"/>
  <c r="Q541" i="19"/>
  <c r="N541" i="19"/>
  <c r="M541" i="19"/>
  <c r="O541" i="19" s="1"/>
  <c r="P541" i="19" s="1"/>
  <c r="Q540" i="19"/>
  <c r="N540" i="19"/>
  <c r="M540" i="19"/>
  <c r="Q539" i="19"/>
  <c r="N539" i="19"/>
  <c r="M539" i="19"/>
  <c r="O539" i="19" s="1"/>
  <c r="P539" i="19" s="1"/>
  <c r="Q538" i="19"/>
  <c r="N538" i="19"/>
  <c r="M538" i="19"/>
  <c r="Q537" i="19"/>
  <c r="N537" i="19"/>
  <c r="M537" i="19"/>
  <c r="O537" i="19" s="1"/>
  <c r="P537" i="19" s="1"/>
  <c r="Q536" i="19"/>
  <c r="N536" i="19"/>
  <c r="M536" i="19"/>
  <c r="Q535" i="19"/>
  <c r="N535" i="19"/>
  <c r="M535" i="19"/>
  <c r="O535" i="19" s="1"/>
  <c r="P535" i="19" s="1"/>
  <c r="Q534" i="19"/>
  <c r="N534" i="19"/>
  <c r="M534" i="19"/>
  <c r="Q533" i="19"/>
  <c r="N533" i="19"/>
  <c r="M533" i="19"/>
  <c r="O533" i="19" s="1"/>
  <c r="P533" i="19" s="1"/>
  <c r="Q532" i="19"/>
  <c r="N532" i="19"/>
  <c r="M532" i="19"/>
  <c r="Q531" i="19"/>
  <c r="N531" i="19"/>
  <c r="M531" i="19"/>
  <c r="O531" i="19" s="1"/>
  <c r="P531" i="19" s="1"/>
  <c r="Q530" i="19"/>
  <c r="N530" i="19"/>
  <c r="M530" i="19"/>
  <c r="Q529" i="19"/>
  <c r="N529" i="19"/>
  <c r="M529" i="19"/>
  <c r="O529" i="19" s="1"/>
  <c r="P529" i="19" s="1"/>
  <c r="Q528" i="19"/>
  <c r="N528" i="19"/>
  <c r="M528" i="19"/>
  <c r="Q527" i="19"/>
  <c r="N527" i="19"/>
  <c r="M527" i="19"/>
  <c r="O527" i="19" s="1"/>
  <c r="P527" i="19" s="1"/>
  <c r="Q526" i="19"/>
  <c r="N526" i="19"/>
  <c r="M526" i="19"/>
  <c r="Q525" i="19"/>
  <c r="N525" i="19"/>
  <c r="M525" i="19"/>
  <c r="O525" i="19" s="1"/>
  <c r="P525" i="19" s="1"/>
  <c r="Q524" i="19"/>
  <c r="N524" i="19"/>
  <c r="M524" i="19"/>
  <c r="Q523" i="19"/>
  <c r="N523" i="19"/>
  <c r="M523" i="19"/>
  <c r="O523" i="19" s="1"/>
  <c r="P523" i="19" s="1"/>
  <c r="Q522" i="19"/>
  <c r="N522" i="19"/>
  <c r="M522" i="19"/>
  <c r="Q521" i="19"/>
  <c r="N521" i="19"/>
  <c r="M521" i="19"/>
  <c r="O521" i="19" s="1"/>
  <c r="P521" i="19" s="1"/>
  <c r="Q520" i="19"/>
  <c r="N520" i="19"/>
  <c r="M520" i="19"/>
  <c r="Q519" i="19"/>
  <c r="N519" i="19"/>
  <c r="M519" i="19"/>
  <c r="O519" i="19" s="1"/>
  <c r="P519" i="19" s="1"/>
  <c r="Q518" i="19"/>
  <c r="N518" i="19"/>
  <c r="M518" i="19"/>
  <c r="Q517" i="19"/>
  <c r="N517" i="19"/>
  <c r="M517" i="19"/>
  <c r="O517" i="19" s="1"/>
  <c r="P517" i="19" s="1"/>
  <c r="Q516" i="19"/>
  <c r="N516" i="19"/>
  <c r="M516" i="19"/>
  <c r="Q515" i="19"/>
  <c r="N515" i="19"/>
  <c r="M515" i="19"/>
  <c r="O515" i="19" s="1"/>
  <c r="P515" i="19" s="1"/>
  <c r="Q514" i="19"/>
  <c r="N514" i="19"/>
  <c r="M514" i="19"/>
  <c r="Q513" i="19"/>
  <c r="N513" i="19"/>
  <c r="M513" i="19"/>
  <c r="O513" i="19" s="1"/>
  <c r="P513" i="19" s="1"/>
  <c r="Q512" i="19"/>
  <c r="N512" i="19"/>
  <c r="M512" i="19"/>
  <c r="Q511" i="19"/>
  <c r="N511" i="19"/>
  <c r="M511" i="19"/>
  <c r="O511" i="19" s="1"/>
  <c r="P511" i="19" s="1"/>
  <c r="Q510" i="19"/>
  <c r="N510" i="19"/>
  <c r="M510" i="19"/>
  <c r="Q509" i="19"/>
  <c r="N509" i="19"/>
  <c r="M509" i="19"/>
  <c r="O509" i="19" s="1"/>
  <c r="P509" i="19" s="1"/>
  <c r="Q508" i="19"/>
  <c r="N508" i="19"/>
  <c r="M508" i="19"/>
  <c r="Q507" i="19"/>
  <c r="N507" i="19"/>
  <c r="M507" i="19"/>
  <c r="O507" i="19" s="1"/>
  <c r="P507" i="19" s="1"/>
  <c r="Q506" i="19"/>
  <c r="N506" i="19"/>
  <c r="M506" i="19"/>
  <c r="Q505" i="19"/>
  <c r="N505" i="19"/>
  <c r="M505" i="19"/>
  <c r="O505" i="19" s="1"/>
  <c r="P505" i="19" s="1"/>
  <c r="Q504" i="19"/>
  <c r="N504" i="19"/>
  <c r="M504" i="19"/>
  <c r="Q503" i="19"/>
  <c r="N503" i="19"/>
  <c r="M503" i="19"/>
  <c r="O503" i="19" s="1"/>
  <c r="P503" i="19" s="1"/>
  <c r="Q502" i="19"/>
  <c r="N502" i="19"/>
  <c r="M502" i="19"/>
  <c r="Q501" i="19"/>
  <c r="N501" i="19"/>
  <c r="M501" i="19"/>
  <c r="O501" i="19" s="1"/>
  <c r="P501" i="19" s="1"/>
  <c r="Q500" i="19"/>
  <c r="N500" i="19"/>
  <c r="M500" i="19"/>
  <c r="Q499" i="19"/>
  <c r="N499" i="19"/>
  <c r="M499" i="19"/>
  <c r="O499" i="19" s="1"/>
  <c r="P499" i="19" s="1"/>
  <c r="Q498" i="19"/>
  <c r="N498" i="19"/>
  <c r="M498" i="19"/>
  <c r="Q497" i="19"/>
  <c r="N497" i="19"/>
  <c r="M497" i="19"/>
  <c r="O497" i="19" s="1"/>
  <c r="P497" i="19" s="1"/>
  <c r="Q496" i="19"/>
  <c r="N496" i="19"/>
  <c r="M496" i="19"/>
  <c r="Q495" i="19"/>
  <c r="N495" i="19"/>
  <c r="M495" i="19"/>
  <c r="O495" i="19" s="1"/>
  <c r="P495" i="19" s="1"/>
  <c r="Q494" i="19"/>
  <c r="N494" i="19"/>
  <c r="M494" i="19"/>
  <c r="Q493" i="19"/>
  <c r="N493" i="19"/>
  <c r="M493" i="19"/>
  <c r="O493" i="19" s="1"/>
  <c r="P493" i="19" s="1"/>
  <c r="Q492" i="19"/>
  <c r="N492" i="19"/>
  <c r="M492" i="19"/>
  <c r="Q491" i="19"/>
  <c r="N491" i="19"/>
  <c r="M491" i="19"/>
  <c r="O491" i="19" s="1"/>
  <c r="P491" i="19" s="1"/>
  <c r="Q490" i="19"/>
  <c r="N490" i="19"/>
  <c r="M490" i="19"/>
  <c r="Q489" i="19"/>
  <c r="N489" i="19"/>
  <c r="M489" i="19"/>
  <c r="O489" i="19" s="1"/>
  <c r="P489" i="19" s="1"/>
  <c r="Q488" i="19"/>
  <c r="N488" i="19"/>
  <c r="M488" i="19"/>
  <c r="Q487" i="19"/>
  <c r="N487" i="19"/>
  <c r="M487" i="19"/>
  <c r="O487" i="19" s="1"/>
  <c r="P487" i="19" s="1"/>
  <c r="Q486" i="19"/>
  <c r="N486" i="19"/>
  <c r="M486" i="19"/>
  <c r="Q485" i="19"/>
  <c r="N485" i="19"/>
  <c r="M485" i="19"/>
  <c r="O485" i="19" s="1"/>
  <c r="P485" i="19" s="1"/>
  <c r="Q484" i="19"/>
  <c r="N484" i="19"/>
  <c r="M484" i="19"/>
  <c r="Q483" i="19"/>
  <c r="N483" i="19"/>
  <c r="M483" i="19"/>
  <c r="O483" i="19" s="1"/>
  <c r="P483" i="19" s="1"/>
  <c r="Q482" i="19"/>
  <c r="N482" i="19"/>
  <c r="M482" i="19"/>
  <c r="Q481" i="19"/>
  <c r="N481" i="19"/>
  <c r="M481" i="19"/>
  <c r="O481" i="19" s="1"/>
  <c r="P481" i="19" s="1"/>
  <c r="Q480" i="19"/>
  <c r="N480" i="19"/>
  <c r="M480" i="19"/>
  <c r="Q479" i="19"/>
  <c r="N479" i="19"/>
  <c r="M479" i="19"/>
  <c r="O479" i="19" s="1"/>
  <c r="P479" i="19" s="1"/>
  <c r="Q478" i="19"/>
  <c r="N478" i="19"/>
  <c r="M478" i="19"/>
  <c r="Q477" i="19"/>
  <c r="N477" i="19"/>
  <c r="M477" i="19"/>
  <c r="O477" i="19" s="1"/>
  <c r="P477" i="19" s="1"/>
  <c r="Q476" i="19"/>
  <c r="N476" i="19"/>
  <c r="M476" i="19"/>
  <c r="Q475" i="19"/>
  <c r="N475" i="19"/>
  <c r="M475" i="19"/>
  <c r="O475" i="19" s="1"/>
  <c r="P475" i="19" s="1"/>
  <c r="Q474" i="19"/>
  <c r="N474" i="19"/>
  <c r="M474" i="19"/>
  <c r="Q473" i="19"/>
  <c r="N473" i="19"/>
  <c r="M473" i="19"/>
  <c r="O473" i="19" s="1"/>
  <c r="P473" i="19" s="1"/>
  <c r="Q472" i="19"/>
  <c r="N472" i="19"/>
  <c r="M472" i="19"/>
  <c r="Q471" i="19"/>
  <c r="N471" i="19"/>
  <c r="M471" i="19"/>
  <c r="O471" i="19" s="1"/>
  <c r="P471" i="19" s="1"/>
  <c r="Q470" i="19"/>
  <c r="N470" i="19"/>
  <c r="M470" i="19"/>
  <c r="Q469" i="19"/>
  <c r="N469" i="19"/>
  <c r="M469" i="19"/>
  <c r="O469" i="19" s="1"/>
  <c r="P469" i="19" s="1"/>
  <c r="Q468" i="19"/>
  <c r="N468" i="19"/>
  <c r="M468" i="19"/>
  <c r="Q467" i="19"/>
  <c r="N467" i="19"/>
  <c r="M467" i="19"/>
  <c r="O467" i="19" s="1"/>
  <c r="P467" i="19" s="1"/>
  <c r="Q466" i="19"/>
  <c r="N466" i="19"/>
  <c r="M466" i="19"/>
  <c r="Q465" i="19"/>
  <c r="N465" i="19"/>
  <c r="M465" i="19"/>
  <c r="O465" i="19" s="1"/>
  <c r="P465" i="19" s="1"/>
  <c r="Q464" i="19"/>
  <c r="N464" i="19"/>
  <c r="M464" i="19"/>
  <c r="Q463" i="19"/>
  <c r="N463" i="19"/>
  <c r="M463" i="19"/>
  <c r="O463" i="19" s="1"/>
  <c r="P463" i="19" s="1"/>
  <c r="Q462" i="19"/>
  <c r="N462" i="19"/>
  <c r="M462" i="19"/>
  <c r="Q461" i="19"/>
  <c r="N461" i="19"/>
  <c r="M461" i="19"/>
  <c r="O461" i="19" s="1"/>
  <c r="P461" i="19" s="1"/>
  <c r="Q460" i="19"/>
  <c r="N460" i="19"/>
  <c r="M460" i="19"/>
  <c r="Q459" i="19"/>
  <c r="N459" i="19"/>
  <c r="M459" i="19"/>
  <c r="O459" i="19" s="1"/>
  <c r="P459" i="19" s="1"/>
  <c r="Q458" i="19"/>
  <c r="N458" i="19"/>
  <c r="M458" i="19"/>
  <c r="Q457" i="19"/>
  <c r="N457" i="19"/>
  <c r="M457" i="19"/>
  <c r="O457" i="19" s="1"/>
  <c r="P457" i="19" s="1"/>
  <c r="Q456" i="19"/>
  <c r="N456" i="19"/>
  <c r="M456" i="19"/>
  <c r="Q455" i="19"/>
  <c r="N455" i="19"/>
  <c r="M455" i="19"/>
  <c r="O455" i="19" s="1"/>
  <c r="P455" i="19" s="1"/>
  <c r="Q454" i="19"/>
  <c r="N454" i="19"/>
  <c r="M454" i="19"/>
  <c r="Q453" i="19"/>
  <c r="N453" i="19"/>
  <c r="M453" i="19"/>
  <c r="O453" i="19" s="1"/>
  <c r="P453" i="19" s="1"/>
  <c r="Q452" i="19"/>
  <c r="N452" i="19"/>
  <c r="M452" i="19"/>
  <c r="Q451" i="19"/>
  <c r="N451" i="19"/>
  <c r="M451" i="19"/>
  <c r="O451" i="19" s="1"/>
  <c r="P451" i="19" s="1"/>
  <c r="Q450" i="19"/>
  <c r="N450" i="19"/>
  <c r="M450" i="19"/>
  <c r="Q449" i="19"/>
  <c r="N449" i="19"/>
  <c r="M449" i="19"/>
  <c r="O449" i="19" s="1"/>
  <c r="P449" i="19" s="1"/>
  <c r="Q448" i="19"/>
  <c r="N448" i="19"/>
  <c r="M448" i="19"/>
  <c r="Q447" i="19"/>
  <c r="N447" i="19"/>
  <c r="M447" i="19"/>
  <c r="O447" i="19" s="1"/>
  <c r="P447" i="19" s="1"/>
  <c r="Q446" i="19"/>
  <c r="N446" i="19"/>
  <c r="M446" i="19"/>
  <c r="Q445" i="19"/>
  <c r="N445" i="19"/>
  <c r="M445" i="19"/>
  <c r="O445" i="19" s="1"/>
  <c r="P445" i="19" s="1"/>
  <c r="Q444" i="19"/>
  <c r="N444" i="19"/>
  <c r="M444" i="19"/>
  <c r="Q443" i="19"/>
  <c r="N443" i="19"/>
  <c r="M443" i="19"/>
  <c r="O443" i="19" s="1"/>
  <c r="P443" i="19" s="1"/>
  <c r="Q442" i="19"/>
  <c r="N442" i="19"/>
  <c r="M442" i="19"/>
  <c r="Q441" i="19"/>
  <c r="N441" i="19"/>
  <c r="M441" i="19"/>
  <c r="O441" i="19" s="1"/>
  <c r="P441" i="19" s="1"/>
  <c r="Q440" i="19"/>
  <c r="N440" i="19"/>
  <c r="M440" i="19"/>
  <c r="Q439" i="19"/>
  <c r="N439" i="19"/>
  <c r="M439" i="19"/>
  <c r="O439" i="19" s="1"/>
  <c r="P439" i="19" s="1"/>
  <c r="Q438" i="19"/>
  <c r="N438" i="19"/>
  <c r="M438" i="19"/>
  <c r="Q437" i="19"/>
  <c r="N437" i="19"/>
  <c r="M437" i="19"/>
  <c r="O437" i="19" s="1"/>
  <c r="P437" i="19" s="1"/>
  <c r="Q436" i="19"/>
  <c r="N436" i="19"/>
  <c r="M436" i="19"/>
  <c r="Q435" i="19"/>
  <c r="N435" i="19"/>
  <c r="M435" i="19"/>
  <c r="O435" i="19" s="1"/>
  <c r="P435" i="19" s="1"/>
  <c r="Q434" i="19"/>
  <c r="N434" i="19"/>
  <c r="M434" i="19"/>
  <c r="Q433" i="19"/>
  <c r="N433" i="19"/>
  <c r="M433" i="19"/>
  <c r="O433" i="19" s="1"/>
  <c r="P433" i="19" s="1"/>
  <c r="Q432" i="19"/>
  <c r="N432" i="19"/>
  <c r="M432" i="19"/>
  <c r="Q431" i="19"/>
  <c r="N431" i="19"/>
  <c r="M431" i="19"/>
  <c r="O431" i="19" s="1"/>
  <c r="P431" i="19" s="1"/>
  <c r="Q430" i="19"/>
  <c r="N430" i="19"/>
  <c r="M430" i="19"/>
  <c r="Q429" i="19"/>
  <c r="N429" i="19"/>
  <c r="M429" i="19"/>
  <c r="O429" i="19" s="1"/>
  <c r="P429" i="19" s="1"/>
  <c r="Q428" i="19"/>
  <c r="N428" i="19"/>
  <c r="M428" i="19"/>
  <c r="Q427" i="19"/>
  <c r="N427" i="19"/>
  <c r="M427" i="19"/>
  <c r="O427" i="19" s="1"/>
  <c r="P427" i="19" s="1"/>
  <c r="Q426" i="19"/>
  <c r="N426" i="19"/>
  <c r="M426" i="19"/>
  <c r="Q425" i="19"/>
  <c r="N425" i="19"/>
  <c r="M425" i="19"/>
  <c r="O425" i="19" s="1"/>
  <c r="P425" i="19" s="1"/>
  <c r="Q424" i="19"/>
  <c r="N424" i="19"/>
  <c r="M424" i="19"/>
  <c r="Q423" i="19"/>
  <c r="N423" i="19"/>
  <c r="M423" i="19"/>
  <c r="O423" i="19" s="1"/>
  <c r="P423" i="19" s="1"/>
  <c r="Q422" i="19"/>
  <c r="N422" i="19"/>
  <c r="M422" i="19"/>
  <c r="Q421" i="19"/>
  <c r="N421" i="19"/>
  <c r="M421" i="19"/>
  <c r="O421" i="19" s="1"/>
  <c r="P421" i="19" s="1"/>
  <c r="Q420" i="19"/>
  <c r="N420" i="19"/>
  <c r="M420" i="19"/>
  <c r="Q419" i="19"/>
  <c r="N419" i="19"/>
  <c r="M419" i="19"/>
  <c r="O419" i="19" s="1"/>
  <c r="P419" i="19" s="1"/>
  <c r="Q418" i="19"/>
  <c r="N418" i="19"/>
  <c r="M418" i="19"/>
  <c r="Q417" i="19"/>
  <c r="N417" i="19"/>
  <c r="M417" i="19"/>
  <c r="O417" i="19" s="1"/>
  <c r="P417" i="19" s="1"/>
  <c r="Q416" i="19"/>
  <c r="N416" i="19"/>
  <c r="M416" i="19"/>
  <c r="Q415" i="19"/>
  <c r="N415" i="19"/>
  <c r="M415" i="19"/>
  <c r="O415" i="19" s="1"/>
  <c r="P415" i="19" s="1"/>
  <c r="Q414" i="19"/>
  <c r="N414" i="19"/>
  <c r="M414" i="19"/>
  <c r="Q413" i="19"/>
  <c r="N413" i="19"/>
  <c r="M413" i="19"/>
  <c r="O413" i="19" s="1"/>
  <c r="P413" i="19" s="1"/>
  <c r="Q412" i="19"/>
  <c r="N412" i="19"/>
  <c r="M412" i="19"/>
  <c r="Q411" i="19"/>
  <c r="N411" i="19"/>
  <c r="M411" i="19"/>
  <c r="O411" i="19" s="1"/>
  <c r="P411" i="19" s="1"/>
  <c r="Q410" i="19"/>
  <c r="N410" i="19"/>
  <c r="M410" i="19"/>
  <c r="Q409" i="19"/>
  <c r="N409" i="19"/>
  <c r="M409" i="19"/>
  <c r="O409" i="19" s="1"/>
  <c r="P409" i="19" s="1"/>
  <c r="Q408" i="19"/>
  <c r="N408" i="19"/>
  <c r="M408" i="19"/>
  <c r="Q407" i="19"/>
  <c r="N407" i="19"/>
  <c r="M407" i="19"/>
  <c r="O407" i="19" s="1"/>
  <c r="P407" i="19" s="1"/>
  <c r="Q406" i="19"/>
  <c r="N406" i="19"/>
  <c r="M406" i="19"/>
  <c r="Q405" i="19"/>
  <c r="N405" i="19"/>
  <c r="M405" i="19"/>
  <c r="O405" i="19" s="1"/>
  <c r="P405" i="19" s="1"/>
  <c r="Q404" i="19"/>
  <c r="N404" i="19"/>
  <c r="M404" i="19"/>
  <c r="Q403" i="19"/>
  <c r="N403" i="19"/>
  <c r="M403" i="19"/>
  <c r="O403" i="19" s="1"/>
  <c r="P403" i="19" s="1"/>
  <c r="Q402" i="19"/>
  <c r="N402" i="19"/>
  <c r="M402" i="19"/>
  <c r="Q401" i="19"/>
  <c r="N401" i="19"/>
  <c r="M401" i="19"/>
  <c r="O401" i="19" s="1"/>
  <c r="P401" i="19" s="1"/>
  <c r="Q400" i="19"/>
  <c r="N400" i="19"/>
  <c r="M400" i="19"/>
  <c r="Q399" i="19"/>
  <c r="N399" i="19"/>
  <c r="M399" i="19"/>
  <c r="O399" i="19" s="1"/>
  <c r="P399" i="19" s="1"/>
  <c r="Q398" i="19"/>
  <c r="N398" i="19"/>
  <c r="M398" i="19"/>
  <c r="Q397" i="19"/>
  <c r="N397" i="19"/>
  <c r="M397" i="19"/>
  <c r="O397" i="19" s="1"/>
  <c r="P397" i="19" s="1"/>
  <c r="Q396" i="19"/>
  <c r="N396" i="19"/>
  <c r="M396" i="19"/>
  <c r="Q395" i="19"/>
  <c r="N395" i="19"/>
  <c r="M395" i="19"/>
  <c r="O395" i="19" s="1"/>
  <c r="P395" i="19" s="1"/>
  <c r="Q394" i="19"/>
  <c r="N394" i="19"/>
  <c r="M394" i="19"/>
  <c r="Q393" i="19"/>
  <c r="N393" i="19"/>
  <c r="M393" i="19"/>
  <c r="O393" i="19" s="1"/>
  <c r="P393" i="19" s="1"/>
  <c r="Q392" i="19"/>
  <c r="N392" i="19"/>
  <c r="M392" i="19"/>
  <c r="Q391" i="19"/>
  <c r="N391" i="19"/>
  <c r="M391" i="19"/>
  <c r="O391" i="19" s="1"/>
  <c r="P391" i="19" s="1"/>
  <c r="Q390" i="19"/>
  <c r="N390" i="19"/>
  <c r="M390" i="19"/>
  <c r="Q389" i="19"/>
  <c r="N389" i="19"/>
  <c r="M389" i="19"/>
  <c r="O389" i="19" s="1"/>
  <c r="P389" i="19" s="1"/>
  <c r="Q388" i="19"/>
  <c r="N388" i="19"/>
  <c r="M388" i="19"/>
  <c r="Q387" i="19"/>
  <c r="N387" i="19"/>
  <c r="M387" i="19"/>
  <c r="O387" i="19" s="1"/>
  <c r="P387" i="19" s="1"/>
  <c r="Q386" i="19"/>
  <c r="N386" i="19"/>
  <c r="M386" i="19"/>
  <c r="Q385" i="19"/>
  <c r="N385" i="19"/>
  <c r="M385" i="19"/>
  <c r="O385" i="19" s="1"/>
  <c r="P385" i="19" s="1"/>
  <c r="Q384" i="19"/>
  <c r="N384" i="19"/>
  <c r="M384" i="19"/>
  <c r="Q383" i="19"/>
  <c r="N383" i="19"/>
  <c r="M383" i="19"/>
  <c r="O383" i="19" s="1"/>
  <c r="P383" i="19" s="1"/>
  <c r="Q382" i="19"/>
  <c r="N382" i="19"/>
  <c r="M382" i="19"/>
  <c r="Q381" i="19"/>
  <c r="N381" i="19"/>
  <c r="M381" i="19"/>
  <c r="O381" i="19" s="1"/>
  <c r="P381" i="19" s="1"/>
  <c r="Q380" i="19"/>
  <c r="N380" i="19"/>
  <c r="M380" i="19"/>
  <c r="Q379" i="19"/>
  <c r="N379" i="19"/>
  <c r="M379" i="19"/>
  <c r="O379" i="19" s="1"/>
  <c r="P379" i="19" s="1"/>
  <c r="Q378" i="19"/>
  <c r="N378" i="19"/>
  <c r="M378" i="19"/>
  <c r="Q377" i="19"/>
  <c r="N377" i="19"/>
  <c r="M377" i="19"/>
  <c r="O377" i="19" s="1"/>
  <c r="P377" i="19" s="1"/>
  <c r="Q376" i="19"/>
  <c r="N376" i="19"/>
  <c r="M376" i="19"/>
  <c r="Q375" i="19"/>
  <c r="N375" i="19"/>
  <c r="M375" i="19"/>
  <c r="O375" i="19" s="1"/>
  <c r="P375" i="19" s="1"/>
  <c r="Q374" i="19"/>
  <c r="N374" i="19"/>
  <c r="M374" i="19"/>
  <c r="Q373" i="19"/>
  <c r="N373" i="19"/>
  <c r="M373" i="19"/>
  <c r="O373" i="19" s="1"/>
  <c r="P373" i="19" s="1"/>
  <c r="Q372" i="19"/>
  <c r="N372" i="19"/>
  <c r="M372" i="19"/>
  <c r="Q371" i="19"/>
  <c r="N371" i="19"/>
  <c r="M371" i="19"/>
  <c r="O371" i="19" s="1"/>
  <c r="P371" i="19" s="1"/>
  <c r="Q370" i="19"/>
  <c r="N370" i="19"/>
  <c r="M370" i="19"/>
  <c r="Q369" i="19"/>
  <c r="N369" i="19"/>
  <c r="M369" i="19"/>
  <c r="O369" i="19" s="1"/>
  <c r="P369" i="19" s="1"/>
  <c r="Q368" i="19"/>
  <c r="N368" i="19"/>
  <c r="M368" i="19"/>
  <c r="Q367" i="19"/>
  <c r="N367" i="19"/>
  <c r="M367" i="19"/>
  <c r="O367" i="19" s="1"/>
  <c r="P367" i="19" s="1"/>
  <c r="Q366" i="19"/>
  <c r="N366" i="19"/>
  <c r="M366" i="19"/>
  <c r="Q365" i="19"/>
  <c r="N365" i="19"/>
  <c r="M365" i="19"/>
  <c r="O365" i="19" s="1"/>
  <c r="P365" i="19" s="1"/>
  <c r="Q364" i="19"/>
  <c r="N364" i="19"/>
  <c r="M364" i="19"/>
  <c r="Q363" i="19"/>
  <c r="N363" i="19"/>
  <c r="M363" i="19"/>
  <c r="O363" i="19" s="1"/>
  <c r="P363" i="19" s="1"/>
  <c r="Q362" i="19"/>
  <c r="N362" i="19"/>
  <c r="M362" i="19"/>
  <c r="Q361" i="19"/>
  <c r="N361" i="19"/>
  <c r="M361" i="19"/>
  <c r="O361" i="19" s="1"/>
  <c r="P361" i="19" s="1"/>
  <c r="Q360" i="19"/>
  <c r="N360" i="19"/>
  <c r="M360" i="19"/>
  <c r="Q359" i="19"/>
  <c r="N359" i="19"/>
  <c r="M359" i="19"/>
  <c r="O359" i="19" s="1"/>
  <c r="P359" i="19" s="1"/>
  <c r="Q358" i="19"/>
  <c r="N358" i="19"/>
  <c r="M358" i="19"/>
  <c r="Q357" i="19"/>
  <c r="N357" i="19"/>
  <c r="M357" i="19"/>
  <c r="O357" i="19" s="1"/>
  <c r="P357" i="19" s="1"/>
  <c r="Q356" i="19"/>
  <c r="N356" i="19"/>
  <c r="M356" i="19"/>
  <c r="Q355" i="19"/>
  <c r="N355" i="19"/>
  <c r="M355" i="19"/>
  <c r="O355" i="19" s="1"/>
  <c r="P355" i="19" s="1"/>
  <c r="Q354" i="19"/>
  <c r="N354" i="19"/>
  <c r="M354" i="19"/>
  <c r="Q353" i="19"/>
  <c r="N353" i="19"/>
  <c r="M353" i="19"/>
  <c r="O353" i="19" s="1"/>
  <c r="P353" i="19" s="1"/>
  <c r="Q352" i="19"/>
  <c r="N352" i="19"/>
  <c r="M352" i="19"/>
  <c r="Q351" i="19"/>
  <c r="N351" i="19"/>
  <c r="M351" i="19"/>
  <c r="O351" i="19" s="1"/>
  <c r="P351" i="19" s="1"/>
  <c r="Q350" i="19"/>
  <c r="N350" i="19"/>
  <c r="M350" i="19"/>
  <c r="Q349" i="19"/>
  <c r="N349" i="19"/>
  <c r="M349" i="19"/>
  <c r="O349" i="19" s="1"/>
  <c r="P349" i="19" s="1"/>
  <c r="Q348" i="19"/>
  <c r="N348" i="19"/>
  <c r="M348" i="19"/>
  <c r="Q347" i="19"/>
  <c r="N347" i="19"/>
  <c r="M347" i="19"/>
  <c r="O347" i="19" s="1"/>
  <c r="P347" i="19" s="1"/>
  <c r="Q346" i="19"/>
  <c r="N346" i="19"/>
  <c r="M346" i="19"/>
  <c r="Q345" i="19"/>
  <c r="N345" i="19"/>
  <c r="M345" i="19"/>
  <c r="O345" i="19" s="1"/>
  <c r="P345" i="19" s="1"/>
  <c r="Q344" i="19"/>
  <c r="N344" i="19"/>
  <c r="M344" i="19"/>
  <c r="Q343" i="19"/>
  <c r="N343" i="19"/>
  <c r="M343" i="19"/>
  <c r="O343" i="19" s="1"/>
  <c r="P343" i="19" s="1"/>
  <c r="Q342" i="19"/>
  <c r="N342" i="19"/>
  <c r="M342" i="19"/>
  <c r="Q341" i="19"/>
  <c r="N341" i="19"/>
  <c r="M341" i="19"/>
  <c r="O341" i="19" s="1"/>
  <c r="P341" i="19" s="1"/>
  <c r="Q340" i="19"/>
  <c r="N340" i="19"/>
  <c r="M340" i="19"/>
  <c r="Q339" i="19"/>
  <c r="N339" i="19"/>
  <c r="M339" i="19"/>
  <c r="O339" i="19" s="1"/>
  <c r="P339" i="19" s="1"/>
  <c r="Q338" i="19"/>
  <c r="N338" i="19"/>
  <c r="M338" i="19"/>
  <c r="Q337" i="19"/>
  <c r="N337" i="19"/>
  <c r="M337" i="19"/>
  <c r="O337" i="19" s="1"/>
  <c r="P337" i="19" s="1"/>
  <c r="Q336" i="19"/>
  <c r="N336" i="19"/>
  <c r="M336" i="19"/>
  <c r="Q335" i="19"/>
  <c r="N335" i="19"/>
  <c r="M335" i="19"/>
  <c r="O335" i="19" s="1"/>
  <c r="P335" i="19" s="1"/>
  <c r="Q334" i="19"/>
  <c r="N334" i="19"/>
  <c r="M334" i="19"/>
  <c r="Q333" i="19"/>
  <c r="N333" i="19"/>
  <c r="M333" i="19"/>
  <c r="O333" i="19" s="1"/>
  <c r="P333" i="19" s="1"/>
  <c r="Q332" i="19"/>
  <c r="N332" i="19"/>
  <c r="M332" i="19"/>
  <c r="Q331" i="19"/>
  <c r="N331" i="19"/>
  <c r="M331" i="19"/>
  <c r="O331" i="19" s="1"/>
  <c r="P331" i="19" s="1"/>
  <c r="Q330" i="19"/>
  <c r="N330" i="19"/>
  <c r="M330" i="19"/>
  <c r="Q329" i="19"/>
  <c r="N329" i="19"/>
  <c r="M329" i="19"/>
  <c r="O329" i="19" s="1"/>
  <c r="P329" i="19" s="1"/>
  <c r="Q328" i="19"/>
  <c r="N328" i="19"/>
  <c r="M328" i="19"/>
  <c r="Q327" i="19"/>
  <c r="N327" i="19"/>
  <c r="M327" i="19"/>
  <c r="O327" i="19" s="1"/>
  <c r="P327" i="19" s="1"/>
  <c r="Q326" i="19"/>
  <c r="N326" i="19"/>
  <c r="M326" i="19"/>
  <c r="Q325" i="19"/>
  <c r="N325" i="19"/>
  <c r="M325" i="19"/>
  <c r="O325" i="19" s="1"/>
  <c r="P325" i="19" s="1"/>
  <c r="Q324" i="19"/>
  <c r="N324" i="19"/>
  <c r="M324" i="19"/>
  <c r="Q323" i="19"/>
  <c r="N323" i="19"/>
  <c r="M323" i="19"/>
  <c r="O323" i="19" s="1"/>
  <c r="P323" i="19" s="1"/>
  <c r="Q322" i="19"/>
  <c r="N322" i="19"/>
  <c r="M322" i="19"/>
  <c r="Q321" i="19"/>
  <c r="N321" i="19"/>
  <c r="M321" i="19"/>
  <c r="O321" i="19" s="1"/>
  <c r="P321" i="19" s="1"/>
  <c r="Q320" i="19"/>
  <c r="N320" i="19"/>
  <c r="M320" i="19"/>
  <c r="Q319" i="19"/>
  <c r="N319" i="19"/>
  <c r="M319" i="19"/>
  <c r="O319" i="19" s="1"/>
  <c r="P319" i="19" s="1"/>
  <c r="Q318" i="19"/>
  <c r="N318" i="19"/>
  <c r="M318" i="19"/>
  <c r="Q317" i="19"/>
  <c r="N317" i="19"/>
  <c r="M317" i="19"/>
  <c r="O317" i="19" s="1"/>
  <c r="P317" i="19" s="1"/>
  <c r="Q316" i="19"/>
  <c r="N316" i="19"/>
  <c r="M316" i="19"/>
  <c r="Q315" i="19"/>
  <c r="N315" i="19"/>
  <c r="M315" i="19"/>
  <c r="O315" i="19" s="1"/>
  <c r="P315" i="19" s="1"/>
  <c r="Q314" i="19"/>
  <c r="N314" i="19"/>
  <c r="M314" i="19"/>
  <c r="Q313" i="19"/>
  <c r="N313" i="19"/>
  <c r="M313" i="19"/>
  <c r="O313" i="19" s="1"/>
  <c r="P313" i="19" s="1"/>
  <c r="Q312" i="19"/>
  <c r="N312" i="19"/>
  <c r="M312" i="19"/>
  <c r="Q311" i="19"/>
  <c r="N311" i="19"/>
  <c r="M311" i="19"/>
  <c r="O311" i="19" s="1"/>
  <c r="P311" i="19" s="1"/>
  <c r="Q310" i="19"/>
  <c r="N310" i="19"/>
  <c r="M310" i="19"/>
  <c r="Q309" i="19"/>
  <c r="N309" i="19"/>
  <c r="M309" i="19"/>
  <c r="O309" i="19" s="1"/>
  <c r="P309" i="19" s="1"/>
  <c r="Q308" i="19"/>
  <c r="N308" i="19"/>
  <c r="M308" i="19"/>
  <c r="Q307" i="19"/>
  <c r="N307" i="19"/>
  <c r="M307" i="19"/>
  <c r="O307" i="19" s="1"/>
  <c r="P307" i="19" s="1"/>
  <c r="Q306" i="19"/>
  <c r="N306" i="19"/>
  <c r="M306" i="19"/>
  <c r="Q305" i="19"/>
  <c r="N305" i="19"/>
  <c r="M305" i="19"/>
  <c r="O305" i="19" s="1"/>
  <c r="P305" i="19" s="1"/>
  <c r="Q304" i="19"/>
  <c r="N304" i="19"/>
  <c r="M304" i="19"/>
  <c r="Q303" i="19"/>
  <c r="N303" i="19"/>
  <c r="M303" i="19"/>
  <c r="O303" i="19" s="1"/>
  <c r="P303" i="19" s="1"/>
  <c r="Q302" i="19"/>
  <c r="N302" i="19"/>
  <c r="M302" i="19"/>
  <c r="Q301" i="19"/>
  <c r="N301" i="19"/>
  <c r="M301" i="19"/>
  <c r="O301" i="19" s="1"/>
  <c r="P301" i="19" s="1"/>
  <c r="Q300" i="19"/>
  <c r="N300" i="19"/>
  <c r="M300" i="19"/>
  <c r="Q299" i="19"/>
  <c r="N299" i="19"/>
  <c r="M299" i="19"/>
  <c r="O299" i="19" s="1"/>
  <c r="P299" i="19" s="1"/>
  <c r="Q298" i="19"/>
  <c r="N298" i="19"/>
  <c r="M298" i="19"/>
  <c r="Q297" i="19"/>
  <c r="N297" i="19"/>
  <c r="M297" i="19"/>
  <c r="O297" i="19" s="1"/>
  <c r="P297" i="19" s="1"/>
  <c r="Q296" i="19"/>
  <c r="N296" i="19"/>
  <c r="M296" i="19"/>
  <c r="Q295" i="19"/>
  <c r="N295" i="19"/>
  <c r="M295" i="19"/>
  <c r="O295" i="19" s="1"/>
  <c r="P295" i="19" s="1"/>
  <c r="Q294" i="19"/>
  <c r="N294" i="19"/>
  <c r="M294" i="19"/>
  <c r="Q293" i="19"/>
  <c r="N293" i="19"/>
  <c r="M293" i="19"/>
  <c r="O293" i="19" s="1"/>
  <c r="P293" i="19" s="1"/>
  <c r="Q292" i="19"/>
  <c r="N292" i="19"/>
  <c r="M292" i="19"/>
  <c r="Q291" i="19"/>
  <c r="N291" i="19"/>
  <c r="M291" i="19"/>
  <c r="O291" i="19" s="1"/>
  <c r="P291" i="19" s="1"/>
  <c r="Q290" i="19"/>
  <c r="N290" i="19"/>
  <c r="M290" i="19"/>
  <c r="Q289" i="19"/>
  <c r="N289" i="19"/>
  <c r="M289" i="19"/>
  <c r="O289" i="19" s="1"/>
  <c r="P289" i="19" s="1"/>
  <c r="Q288" i="19"/>
  <c r="N288" i="19"/>
  <c r="M288" i="19"/>
  <c r="Q287" i="19"/>
  <c r="N287" i="19"/>
  <c r="M287" i="19"/>
  <c r="O287" i="19" s="1"/>
  <c r="P287" i="19" s="1"/>
  <c r="Q286" i="19"/>
  <c r="N286" i="19"/>
  <c r="M286" i="19"/>
  <c r="Q285" i="19"/>
  <c r="N285" i="19"/>
  <c r="M285" i="19"/>
  <c r="O285" i="19" s="1"/>
  <c r="P285" i="19" s="1"/>
  <c r="Q284" i="19"/>
  <c r="N284" i="19"/>
  <c r="M284" i="19"/>
  <c r="Q283" i="19"/>
  <c r="N283" i="19"/>
  <c r="M283" i="19"/>
  <c r="O283" i="19" s="1"/>
  <c r="P283" i="19" s="1"/>
  <c r="Q282" i="19"/>
  <c r="N282" i="19"/>
  <c r="M282" i="19"/>
  <c r="Q281" i="19"/>
  <c r="N281" i="19"/>
  <c r="M281" i="19"/>
  <c r="O281" i="19" s="1"/>
  <c r="P281" i="19" s="1"/>
  <c r="Q280" i="19"/>
  <c r="N280" i="19"/>
  <c r="M280" i="19"/>
  <c r="Q279" i="19"/>
  <c r="N279" i="19"/>
  <c r="M279" i="19"/>
  <c r="O279" i="19" s="1"/>
  <c r="P279" i="19" s="1"/>
  <c r="Q278" i="19"/>
  <c r="N278" i="19"/>
  <c r="M278" i="19"/>
  <c r="Q277" i="19"/>
  <c r="N277" i="19"/>
  <c r="M277" i="19"/>
  <c r="O277" i="19" s="1"/>
  <c r="P277" i="19" s="1"/>
  <c r="Q276" i="19"/>
  <c r="N276" i="19"/>
  <c r="M276" i="19"/>
  <c r="Q275" i="19"/>
  <c r="N275" i="19"/>
  <c r="M275" i="19"/>
  <c r="O275" i="19" s="1"/>
  <c r="P275" i="19" s="1"/>
  <c r="Q274" i="19"/>
  <c r="N274" i="19"/>
  <c r="M274" i="19"/>
  <c r="Q273" i="19"/>
  <c r="N273" i="19"/>
  <c r="M273" i="19"/>
  <c r="O273" i="19" s="1"/>
  <c r="P273" i="19" s="1"/>
  <c r="Q272" i="19"/>
  <c r="N272" i="19"/>
  <c r="M272" i="19"/>
  <c r="Q271" i="19"/>
  <c r="N271" i="19"/>
  <c r="M271" i="19"/>
  <c r="O271" i="19" s="1"/>
  <c r="P271" i="19" s="1"/>
  <c r="Q270" i="19"/>
  <c r="N270" i="19"/>
  <c r="M270" i="19"/>
  <c r="Q269" i="19"/>
  <c r="N269" i="19"/>
  <c r="M269" i="19"/>
  <c r="O269" i="19" s="1"/>
  <c r="P269" i="19" s="1"/>
  <c r="Q268" i="19"/>
  <c r="N268" i="19"/>
  <c r="M268" i="19"/>
  <c r="Q267" i="19"/>
  <c r="N267" i="19"/>
  <c r="M267" i="19"/>
  <c r="O267" i="19" s="1"/>
  <c r="P267" i="19" s="1"/>
  <c r="Q266" i="19"/>
  <c r="N266" i="19"/>
  <c r="M266" i="19"/>
  <c r="Q265" i="19"/>
  <c r="N265" i="19"/>
  <c r="M265" i="19"/>
  <c r="O265" i="19" s="1"/>
  <c r="P265" i="19" s="1"/>
  <c r="Q264" i="19"/>
  <c r="N264" i="19"/>
  <c r="M264" i="19"/>
  <c r="Q263" i="19"/>
  <c r="N263" i="19"/>
  <c r="M263" i="19"/>
  <c r="O263" i="19" s="1"/>
  <c r="P263" i="19" s="1"/>
  <c r="Q262" i="19"/>
  <c r="N262" i="19"/>
  <c r="M262" i="19"/>
  <c r="Q261" i="19"/>
  <c r="N261" i="19"/>
  <c r="M261" i="19"/>
  <c r="O261" i="19" s="1"/>
  <c r="P261" i="19" s="1"/>
  <c r="Q260" i="19"/>
  <c r="N260" i="19"/>
  <c r="M260" i="19"/>
  <c r="Q259" i="19"/>
  <c r="N259" i="19"/>
  <c r="M259" i="19"/>
  <c r="O259" i="19" s="1"/>
  <c r="P259" i="19" s="1"/>
  <c r="Q258" i="19"/>
  <c r="N258" i="19"/>
  <c r="M258" i="19"/>
  <c r="Q257" i="19"/>
  <c r="N257" i="19"/>
  <c r="M257" i="19"/>
  <c r="O257" i="19" s="1"/>
  <c r="P257" i="19" s="1"/>
  <c r="Q256" i="19"/>
  <c r="N256" i="19"/>
  <c r="M256" i="19"/>
  <c r="Q255" i="19"/>
  <c r="N255" i="19"/>
  <c r="M255" i="19"/>
  <c r="O255" i="19" s="1"/>
  <c r="P255" i="19" s="1"/>
  <c r="Q254" i="19"/>
  <c r="N254" i="19"/>
  <c r="M254" i="19"/>
  <c r="Q253" i="19"/>
  <c r="N253" i="19"/>
  <c r="M253" i="19"/>
  <c r="O253" i="19" s="1"/>
  <c r="P253" i="19" s="1"/>
  <c r="Q252" i="19"/>
  <c r="N252" i="19"/>
  <c r="M252" i="19"/>
  <c r="Q251" i="19"/>
  <c r="N251" i="19"/>
  <c r="M251" i="19"/>
  <c r="O251" i="19" s="1"/>
  <c r="P251" i="19" s="1"/>
  <c r="Q250" i="19"/>
  <c r="N250" i="19"/>
  <c r="M250" i="19"/>
  <c r="Q249" i="19"/>
  <c r="N249" i="19"/>
  <c r="M249" i="19"/>
  <c r="O249" i="19" s="1"/>
  <c r="P249" i="19" s="1"/>
  <c r="Q248" i="19"/>
  <c r="N248" i="19"/>
  <c r="M248" i="19"/>
  <c r="Q247" i="19"/>
  <c r="N247" i="19"/>
  <c r="M247" i="19"/>
  <c r="O247" i="19" s="1"/>
  <c r="P247" i="19" s="1"/>
  <c r="Q246" i="19"/>
  <c r="N246" i="19"/>
  <c r="M246" i="19"/>
  <c r="Q245" i="19"/>
  <c r="N245" i="19"/>
  <c r="M245" i="19"/>
  <c r="O245" i="19" s="1"/>
  <c r="P245" i="19" s="1"/>
  <c r="Q244" i="19"/>
  <c r="N244" i="19"/>
  <c r="M244" i="19"/>
  <c r="Q243" i="19"/>
  <c r="N243" i="19"/>
  <c r="M243" i="19"/>
  <c r="O243" i="19" s="1"/>
  <c r="P243" i="19" s="1"/>
  <c r="Q242" i="19"/>
  <c r="N242" i="19"/>
  <c r="M242" i="19"/>
  <c r="Q241" i="19"/>
  <c r="N241" i="19"/>
  <c r="M241" i="19"/>
  <c r="O241" i="19" s="1"/>
  <c r="P241" i="19" s="1"/>
  <c r="Q240" i="19"/>
  <c r="N240" i="19"/>
  <c r="M240" i="19"/>
  <c r="Q239" i="19"/>
  <c r="N239" i="19"/>
  <c r="M239" i="19"/>
  <c r="O239" i="19" s="1"/>
  <c r="P239" i="19" s="1"/>
  <c r="Q238" i="19"/>
  <c r="N238" i="19"/>
  <c r="M238" i="19"/>
  <c r="Q237" i="19"/>
  <c r="N237" i="19"/>
  <c r="M237" i="19"/>
  <c r="O237" i="19" s="1"/>
  <c r="P237" i="19" s="1"/>
  <c r="Q236" i="19"/>
  <c r="N236" i="19"/>
  <c r="M236" i="19"/>
  <c r="Q235" i="19"/>
  <c r="N235" i="19"/>
  <c r="M235" i="19"/>
  <c r="O235" i="19" s="1"/>
  <c r="P235" i="19" s="1"/>
  <c r="Q234" i="19"/>
  <c r="N234" i="19"/>
  <c r="M234" i="19"/>
  <c r="Q233" i="19"/>
  <c r="N233" i="19"/>
  <c r="M233" i="19"/>
  <c r="O233" i="19" s="1"/>
  <c r="P233" i="19" s="1"/>
  <c r="Q232" i="19"/>
  <c r="N232" i="19"/>
  <c r="M232" i="19"/>
  <c r="Q231" i="19"/>
  <c r="N231" i="19"/>
  <c r="M231" i="19"/>
  <c r="O231" i="19" s="1"/>
  <c r="P231" i="19" s="1"/>
  <c r="Q230" i="19"/>
  <c r="N230" i="19"/>
  <c r="M230" i="19"/>
  <c r="Q229" i="19"/>
  <c r="N229" i="19"/>
  <c r="M229" i="19"/>
  <c r="O229" i="19" s="1"/>
  <c r="P229" i="19" s="1"/>
  <c r="Q228" i="19"/>
  <c r="N228" i="19"/>
  <c r="M228" i="19"/>
  <c r="Q227" i="19"/>
  <c r="N227" i="19"/>
  <c r="M227" i="19"/>
  <c r="O227" i="19" s="1"/>
  <c r="P227" i="19" s="1"/>
  <c r="Q226" i="19"/>
  <c r="N226" i="19"/>
  <c r="M226" i="19"/>
  <c r="Q225" i="19"/>
  <c r="N225" i="19"/>
  <c r="M225" i="19"/>
  <c r="O225" i="19" s="1"/>
  <c r="P225" i="19" s="1"/>
  <c r="Q224" i="19"/>
  <c r="N224" i="19"/>
  <c r="M224" i="19"/>
  <c r="Q223" i="19"/>
  <c r="N223" i="19"/>
  <c r="M223" i="19"/>
  <c r="O223" i="19" s="1"/>
  <c r="P223" i="19" s="1"/>
  <c r="Q222" i="19"/>
  <c r="N222" i="19"/>
  <c r="M222" i="19"/>
  <c r="Q221" i="19"/>
  <c r="N221" i="19"/>
  <c r="M221" i="19"/>
  <c r="O221" i="19" s="1"/>
  <c r="P221" i="19" s="1"/>
  <c r="Q220" i="19"/>
  <c r="N220" i="19"/>
  <c r="M220" i="19"/>
  <c r="Q219" i="19"/>
  <c r="N219" i="19"/>
  <c r="M219" i="19"/>
  <c r="O219" i="19" s="1"/>
  <c r="P219" i="19" s="1"/>
  <c r="Q218" i="19"/>
  <c r="N218" i="19"/>
  <c r="M218" i="19"/>
  <c r="Q217" i="19"/>
  <c r="N217" i="19"/>
  <c r="M217" i="19"/>
  <c r="O217" i="19" s="1"/>
  <c r="P217" i="19" s="1"/>
  <c r="Q216" i="19"/>
  <c r="N216" i="19"/>
  <c r="M216" i="19"/>
  <c r="Q215" i="19"/>
  <c r="N215" i="19"/>
  <c r="M215" i="19"/>
  <c r="O215" i="19" s="1"/>
  <c r="P215" i="19" s="1"/>
  <c r="Q214" i="19"/>
  <c r="N214" i="19"/>
  <c r="M214" i="19"/>
  <c r="Q213" i="19"/>
  <c r="N213" i="19"/>
  <c r="M213" i="19"/>
  <c r="O213" i="19" s="1"/>
  <c r="P213" i="19" s="1"/>
  <c r="Q212" i="19"/>
  <c r="N212" i="19"/>
  <c r="M212" i="19"/>
  <c r="Q211" i="19"/>
  <c r="N211" i="19"/>
  <c r="M211" i="19"/>
  <c r="O211" i="19" s="1"/>
  <c r="P211" i="19" s="1"/>
  <c r="Q210" i="19"/>
  <c r="N210" i="19"/>
  <c r="M210" i="19"/>
  <c r="Q209" i="19"/>
  <c r="N209" i="19"/>
  <c r="M209" i="19"/>
  <c r="O209" i="19" s="1"/>
  <c r="P209" i="19" s="1"/>
  <c r="Q208" i="19"/>
  <c r="N208" i="19"/>
  <c r="M208" i="19"/>
  <c r="Q207" i="19"/>
  <c r="N207" i="19"/>
  <c r="M207" i="19"/>
  <c r="O207" i="19" s="1"/>
  <c r="P207" i="19" s="1"/>
  <c r="Q206" i="19"/>
  <c r="N206" i="19"/>
  <c r="M206" i="19"/>
  <c r="Q205" i="19"/>
  <c r="N205" i="19"/>
  <c r="M205" i="19"/>
  <c r="O205" i="19" s="1"/>
  <c r="P205" i="19" s="1"/>
  <c r="Q204" i="19"/>
  <c r="N204" i="19"/>
  <c r="M204" i="19"/>
  <c r="Q203" i="19"/>
  <c r="N203" i="19"/>
  <c r="M203" i="19"/>
  <c r="O203" i="19" s="1"/>
  <c r="P203" i="19" s="1"/>
  <c r="Q202" i="19"/>
  <c r="N202" i="19"/>
  <c r="M202" i="19"/>
  <c r="Q201" i="19"/>
  <c r="N201" i="19"/>
  <c r="M201" i="19"/>
  <c r="O201" i="19" s="1"/>
  <c r="P201" i="19" s="1"/>
  <c r="Q200" i="19"/>
  <c r="N200" i="19"/>
  <c r="M200" i="19"/>
  <c r="Q199" i="19"/>
  <c r="N199" i="19"/>
  <c r="M199" i="19"/>
  <c r="O199" i="19" s="1"/>
  <c r="P199" i="19" s="1"/>
  <c r="Q198" i="19"/>
  <c r="N198" i="19"/>
  <c r="M198" i="19"/>
  <c r="Q197" i="19"/>
  <c r="N197" i="19"/>
  <c r="M197" i="19"/>
  <c r="O197" i="19" s="1"/>
  <c r="P197" i="19" s="1"/>
  <c r="Q196" i="19"/>
  <c r="N196" i="19"/>
  <c r="M196" i="19"/>
  <c r="Q195" i="19"/>
  <c r="N195" i="19"/>
  <c r="M195" i="19"/>
  <c r="O195" i="19" s="1"/>
  <c r="P195" i="19" s="1"/>
  <c r="Q194" i="19"/>
  <c r="N194" i="19"/>
  <c r="M194" i="19"/>
  <c r="Q193" i="19"/>
  <c r="N193" i="19"/>
  <c r="M193" i="19"/>
  <c r="O193" i="19" s="1"/>
  <c r="P193" i="19" s="1"/>
  <c r="Q192" i="19"/>
  <c r="N192" i="19"/>
  <c r="M192" i="19"/>
  <c r="Q191" i="19"/>
  <c r="N191" i="19"/>
  <c r="M191" i="19"/>
  <c r="O191" i="19" s="1"/>
  <c r="P191" i="19" s="1"/>
  <c r="Q190" i="19"/>
  <c r="N190" i="19"/>
  <c r="M190" i="19"/>
  <c r="Q189" i="19"/>
  <c r="N189" i="19"/>
  <c r="M189" i="19"/>
  <c r="O189" i="19" s="1"/>
  <c r="P189" i="19" s="1"/>
  <c r="Q188" i="19"/>
  <c r="N188" i="19"/>
  <c r="M188" i="19"/>
  <c r="Q187" i="19"/>
  <c r="N187" i="19"/>
  <c r="M187" i="19"/>
  <c r="O187" i="19" s="1"/>
  <c r="P187" i="19" s="1"/>
  <c r="Q186" i="19"/>
  <c r="N186" i="19"/>
  <c r="M186" i="19"/>
  <c r="Q185" i="19"/>
  <c r="N185" i="19"/>
  <c r="M185" i="19"/>
  <c r="O185" i="19" s="1"/>
  <c r="P185" i="19" s="1"/>
  <c r="Q184" i="19"/>
  <c r="N184" i="19"/>
  <c r="M184" i="19"/>
  <c r="Q183" i="19"/>
  <c r="N183" i="19"/>
  <c r="M183" i="19"/>
  <c r="O183" i="19" s="1"/>
  <c r="P183" i="19" s="1"/>
  <c r="Q182" i="19"/>
  <c r="N182" i="19"/>
  <c r="M182" i="19"/>
  <c r="Q181" i="19"/>
  <c r="N181" i="19"/>
  <c r="M181" i="19"/>
  <c r="O181" i="19" s="1"/>
  <c r="P181" i="19" s="1"/>
  <c r="Q180" i="19"/>
  <c r="N180" i="19"/>
  <c r="M180" i="19"/>
  <c r="Q179" i="19"/>
  <c r="N179" i="19"/>
  <c r="M179" i="19"/>
  <c r="O179" i="19" s="1"/>
  <c r="P179" i="19" s="1"/>
  <c r="Q178" i="19"/>
  <c r="N178" i="19"/>
  <c r="M178" i="19"/>
  <c r="Q177" i="19"/>
  <c r="N177" i="19"/>
  <c r="M177" i="19"/>
  <c r="O177" i="19" s="1"/>
  <c r="P177" i="19" s="1"/>
  <c r="Q176" i="19"/>
  <c r="N176" i="19"/>
  <c r="M176" i="19"/>
  <c r="Q175" i="19"/>
  <c r="N175" i="19"/>
  <c r="M175" i="19"/>
  <c r="O175" i="19" s="1"/>
  <c r="P175" i="19" s="1"/>
  <c r="Q174" i="19"/>
  <c r="N174" i="19"/>
  <c r="M174" i="19"/>
  <c r="Q173" i="19"/>
  <c r="N173" i="19"/>
  <c r="M173" i="19"/>
  <c r="O173" i="19" s="1"/>
  <c r="P173" i="19" s="1"/>
  <c r="Q172" i="19"/>
  <c r="N172" i="19"/>
  <c r="M172" i="19"/>
  <c r="Q171" i="19"/>
  <c r="N171" i="19"/>
  <c r="M171" i="19"/>
  <c r="O171" i="19" s="1"/>
  <c r="P171" i="19" s="1"/>
  <c r="Q170" i="19"/>
  <c r="N170" i="19"/>
  <c r="M170" i="19"/>
  <c r="Q169" i="19"/>
  <c r="N169" i="19"/>
  <c r="M169" i="19"/>
  <c r="O169" i="19" s="1"/>
  <c r="P169" i="19" s="1"/>
  <c r="Q168" i="19"/>
  <c r="N168" i="19"/>
  <c r="M168" i="19"/>
  <c r="Q167" i="19"/>
  <c r="N167" i="19"/>
  <c r="M167" i="19"/>
  <c r="O167" i="19" s="1"/>
  <c r="P167" i="19" s="1"/>
  <c r="Q166" i="19"/>
  <c r="N166" i="19"/>
  <c r="M166" i="19"/>
  <c r="Q165" i="19"/>
  <c r="N165" i="19"/>
  <c r="M165" i="19"/>
  <c r="O165" i="19" s="1"/>
  <c r="P165" i="19" s="1"/>
  <c r="Q164" i="19"/>
  <c r="N164" i="19"/>
  <c r="M164" i="19"/>
  <c r="Q163" i="19"/>
  <c r="N163" i="19"/>
  <c r="M163" i="19"/>
  <c r="O163" i="19" s="1"/>
  <c r="P163" i="19" s="1"/>
  <c r="Q162" i="19"/>
  <c r="N162" i="19"/>
  <c r="M162" i="19"/>
  <c r="Q161" i="19"/>
  <c r="N161" i="19"/>
  <c r="M161" i="19"/>
  <c r="O161" i="19" s="1"/>
  <c r="P161" i="19" s="1"/>
  <c r="Q160" i="19"/>
  <c r="N160" i="19"/>
  <c r="M160" i="19"/>
  <c r="Q159" i="19"/>
  <c r="N159" i="19"/>
  <c r="M159" i="19"/>
  <c r="O159" i="19" s="1"/>
  <c r="P159" i="19" s="1"/>
  <c r="Q158" i="19"/>
  <c r="N158" i="19"/>
  <c r="M158" i="19"/>
  <c r="Q157" i="19"/>
  <c r="N157" i="19"/>
  <c r="M157" i="19"/>
  <c r="O157" i="19" s="1"/>
  <c r="P157" i="19" s="1"/>
  <c r="Q156" i="19"/>
  <c r="N156" i="19"/>
  <c r="M156" i="19"/>
  <c r="Q155" i="19"/>
  <c r="N155" i="19"/>
  <c r="M155" i="19"/>
  <c r="O155" i="19" s="1"/>
  <c r="P155" i="19" s="1"/>
  <c r="Q154" i="19"/>
  <c r="N154" i="19"/>
  <c r="M154" i="19"/>
  <c r="Q153" i="19"/>
  <c r="N153" i="19"/>
  <c r="M153" i="19"/>
  <c r="O153" i="19" s="1"/>
  <c r="P153" i="19" s="1"/>
  <c r="Q152" i="19"/>
  <c r="N152" i="19"/>
  <c r="M152" i="19"/>
  <c r="Q151" i="19"/>
  <c r="N151" i="19"/>
  <c r="M151" i="19"/>
  <c r="O151" i="19" s="1"/>
  <c r="P151" i="19" s="1"/>
  <c r="Q150" i="19"/>
  <c r="N150" i="19"/>
  <c r="M150" i="19"/>
  <c r="Q149" i="19"/>
  <c r="N149" i="19"/>
  <c r="M149" i="19"/>
  <c r="O149" i="19" s="1"/>
  <c r="P149" i="19" s="1"/>
  <c r="Q148" i="19"/>
  <c r="N148" i="19"/>
  <c r="M148" i="19"/>
  <c r="Q147" i="19"/>
  <c r="N147" i="19"/>
  <c r="M147" i="19"/>
  <c r="O147" i="19" s="1"/>
  <c r="P147" i="19" s="1"/>
  <c r="Q146" i="19"/>
  <c r="N146" i="19"/>
  <c r="M146" i="19"/>
  <c r="Q145" i="19"/>
  <c r="N145" i="19"/>
  <c r="M145" i="19"/>
  <c r="O145" i="19" s="1"/>
  <c r="P145" i="19" s="1"/>
  <c r="Q144" i="19"/>
  <c r="N144" i="19"/>
  <c r="M144" i="19"/>
  <c r="Q143" i="19"/>
  <c r="N143" i="19"/>
  <c r="M143" i="19"/>
  <c r="O143" i="19" s="1"/>
  <c r="P143" i="19" s="1"/>
  <c r="Q142" i="19"/>
  <c r="N142" i="19"/>
  <c r="M142" i="19"/>
  <c r="Q141" i="19"/>
  <c r="N141" i="19"/>
  <c r="M141" i="19"/>
  <c r="O141" i="19" s="1"/>
  <c r="P141" i="19" s="1"/>
  <c r="Q140" i="19"/>
  <c r="N140" i="19"/>
  <c r="M140" i="19"/>
  <c r="Q139" i="19"/>
  <c r="N139" i="19"/>
  <c r="M139" i="19"/>
  <c r="O139" i="19" s="1"/>
  <c r="P139" i="19" s="1"/>
  <c r="Q138" i="19"/>
  <c r="N138" i="19"/>
  <c r="M138" i="19"/>
  <c r="Q137" i="19"/>
  <c r="N137" i="19"/>
  <c r="M137" i="19"/>
  <c r="O137" i="19" s="1"/>
  <c r="P137" i="19" s="1"/>
  <c r="Q136" i="19"/>
  <c r="N136" i="19"/>
  <c r="M136" i="19"/>
  <c r="Q135" i="19"/>
  <c r="N135" i="19"/>
  <c r="M135" i="19"/>
  <c r="O135" i="19" s="1"/>
  <c r="P135" i="19" s="1"/>
  <c r="Q134" i="19"/>
  <c r="N134" i="19"/>
  <c r="M134" i="19"/>
  <c r="Q133" i="19"/>
  <c r="N133" i="19"/>
  <c r="M133" i="19"/>
  <c r="O133" i="19" s="1"/>
  <c r="P133" i="19" s="1"/>
  <c r="Q132" i="19"/>
  <c r="N132" i="19"/>
  <c r="M132" i="19"/>
  <c r="Q131" i="19"/>
  <c r="N131" i="19"/>
  <c r="M131" i="19"/>
  <c r="O131" i="19" s="1"/>
  <c r="P131" i="19" s="1"/>
  <c r="Q130" i="19"/>
  <c r="N130" i="19"/>
  <c r="M130" i="19"/>
  <c r="Q129" i="19"/>
  <c r="N129" i="19"/>
  <c r="M129" i="19"/>
  <c r="O129" i="19" s="1"/>
  <c r="P129" i="19" s="1"/>
  <c r="Q128" i="19"/>
  <c r="N128" i="19"/>
  <c r="M128" i="19"/>
  <c r="Q127" i="19"/>
  <c r="N127" i="19"/>
  <c r="M127" i="19"/>
  <c r="O127" i="19" s="1"/>
  <c r="P127" i="19" s="1"/>
  <c r="Q126" i="19"/>
  <c r="N126" i="19"/>
  <c r="M126" i="19"/>
  <c r="Q125" i="19"/>
  <c r="N125" i="19"/>
  <c r="M125" i="19"/>
  <c r="O125" i="19" s="1"/>
  <c r="P125" i="19" s="1"/>
  <c r="Q124" i="19"/>
  <c r="N124" i="19"/>
  <c r="M124" i="19"/>
  <c r="Q123" i="19"/>
  <c r="N123" i="19"/>
  <c r="M123" i="19"/>
  <c r="O123" i="19" s="1"/>
  <c r="P123" i="19" s="1"/>
  <c r="Q122" i="19"/>
  <c r="N122" i="19"/>
  <c r="M122" i="19"/>
  <c r="Q121" i="19"/>
  <c r="N121" i="19"/>
  <c r="M121" i="19"/>
  <c r="O121" i="19" s="1"/>
  <c r="P121" i="19" s="1"/>
  <c r="Q120" i="19"/>
  <c r="N120" i="19"/>
  <c r="M120" i="19"/>
  <c r="Q119" i="19"/>
  <c r="N119" i="19"/>
  <c r="M119" i="19"/>
  <c r="O119" i="19" s="1"/>
  <c r="P119" i="19" s="1"/>
  <c r="Q118" i="19"/>
  <c r="N118" i="19"/>
  <c r="M118" i="19"/>
  <c r="Q117" i="19"/>
  <c r="N117" i="19"/>
  <c r="M117" i="19"/>
  <c r="O117" i="19" s="1"/>
  <c r="P117" i="19" s="1"/>
  <c r="Q116" i="19"/>
  <c r="N116" i="19"/>
  <c r="M116" i="19"/>
  <c r="Q115" i="19"/>
  <c r="N115" i="19"/>
  <c r="M115" i="19"/>
  <c r="O115" i="19" s="1"/>
  <c r="P115" i="19" s="1"/>
  <c r="Q114" i="19"/>
  <c r="N114" i="19"/>
  <c r="M114" i="19"/>
  <c r="Q113" i="19"/>
  <c r="N113" i="19"/>
  <c r="M113" i="19"/>
  <c r="O113" i="19" s="1"/>
  <c r="P113" i="19" s="1"/>
  <c r="Q112" i="19"/>
  <c r="N112" i="19"/>
  <c r="M112" i="19"/>
  <c r="Q111" i="19"/>
  <c r="N111" i="19"/>
  <c r="M111" i="19"/>
  <c r="O111" i="19" s="1"/>
  <c r="P111" i="19" s="1"/>
  <c r="Q110" i="19"/>
  <c r="Q109" i="19"/>
  <c r="P109" i="19"/>
  <c r="Q108" i="19"/>
  <c r="Q107" i="19"/>
  <c r="P107" i="19"/>
  <c r="Q106" i="19"/>
  <c r="Q105" i="19"/>
  <c r="P105" i="19"/>
  <c r="Q104" i="19"/>
  <c r="Q103" i="19"/>
  <c r="P103" i="19"/>
  <c r="Q102" i="19"/>
  <c r="Q101" i="19"/>
  <c r="P101" i="19"/>
  <c r="Q100" i="19"/>
  <c r="Q99" i="19"/>
  <c r="P99" i="19"/>
  <c r="Q98" i="19"/>
  <c r="Q97" i="19"/>
  <c r="P97" i="19"/>
  <c r="Q96" i="19"/>
  <c r="Q95" i="19"/>
  <c r="P95" i="19"/>
  <c r="Q94" i="19"/>
  <c r="Q93" i="19"/>
  <c r="P93" i="19"/>
  <c r="Q92" i="19"/>
  <c r="Q91" i="19"/>
  <c r="P91" i="19"/>
  <c r="Q90" i="19"/>
  <c r="Q89" i="19"/>
  <c r="P89" i="19"/>
  <c r="Q88" i="19"/>
  <c r="Q87" i="19"/>
  <c r="P87" i="19"/>
  <c r="Q86" i="19"/>
  <c r="Q85" i="19"/>
  <c r="P85" i="19"/>
  <c r="Q84" i="19"/>
  <c r="Q83" i="19"/>
  <c r="P83" i="19"/>
  <c r="Q82" i="19"/>
  <c r="Q81" i="19"/>
  <c r="P81" i="19"/>
  <c r="Q80" i="19"/>
  <c r="Q79" i="19"/>
  <c r="P79" i="19"/>
  <c r="Q78" i="19"/>
  <c r="Q77" i="19"/>
  <c r="P77" i="19"/>
  <c r="Q76" i="19"/>
  <c r="Q75" i="19"/>
  <c r="P75" i="19"/>
  <c r="Q74" i="19"/>
  <c r="Q73" i="19"/>
  <c r="P73" i="19"/>
  <c r="Q72" i="19"/>
  <c r="Q71" i="19"/>
  <c r="P71" i="19"/>
  <c r="Q70" i="19"/>
  <c r="Q69" i="19"/>
  <c r="P69" i="19"/>
  <c r="Q68" i="19"/>
  <c r="Q67" i="19"/>
  <c r="Q66" i="19"/>
  <c r="Q65" i="19"/>
  <c r="Q64" i="19"/>
  <c r="Q63" i="19"/>
  <c r="Q62" i="19"/>
  <c r="Q61" i="19"/>
  <c r="Q60" i="19"/>
  <c r="Q59" i="19"/>
  <c r="Q58" i="19"/>
  <c r="Q57" i="19"/>
  <c r="Q56" i="19"/>
  <c r="Q55" i="19"/>
  <c r="Q54" i="19"/>
  <c r="Q53" i="19"/>
  <c r="Q52" i="19"/>
  <c r="Q51" i="19"/>
  <c r="Q50" i="19"/>
  <c r="Q49" i="19"/>
  <c r="Q48" i="19"/>
  <c r="Q47" i="19"/>
  <c r="Q46" i="19"/>
  <c r="Q45" i="19"/>
  <c r="Q44" i="19"/>
  <c r="Q43" i="19"/>
  <c r="Q42" i="19"/>
  <c r="Q41" i="19"/>
  <c r="Q40" i="19"/>
  <c r="Q39" i="19"/>
  <c r="Q38" i="19"/>
  <c r="Q37" i="19"/>
  <c r="Q36" i="19"/>
  <c r="Q35" i="19"/>
  <c r="Q34" i="19"/>
  <c r="Q33" i="19"/>
  <c r="Q32" i="19"/>
  <c r="Q31" i="19"/>
  <c r="P31" i="19"/>
  <c r="Q30" i="19"/>
  <c r="Q29" i="19"/>
  <c r="P29" i="19"/>
  <c r="Q28" i="19"/>
  <c r="Q27" i="19"/>
  <c r="P27" i="19"/>
  <c r="Q26" i="19"/>
  <c r="Q25" i="19"/>
  <c r="P25" i="19"/>
  <c r="Q24" i="19"/>
  <c r="Q23" i="19"/>
  <c r="P23" i="19"/>
  <c r="Q22" i="19"/>
  <c r="Q21" i="19"/>
  <c r="P21" i="19"/>
  <c r="Q20" i="19"/>
  <c r="Q19" i="19"/>
  <c r="P19" i="19"/>
  <c r="Q18" i="19"/>
  <c r="Q17" i="19"/>
  <c r="P17" i="19"/>
  <c r="Q16" i="19"/>
  <c r="Q15" i="19"/>
  <c r="P15" i="19"/>
  <c r="Q14" i="19"/>
  <c r="Q13" i="19"/>
  <c r="P13" i="19"/>
  <c r="Q12" i="19"/>
  <c r="Q11" i="19"/>
  <c r="P11" i="19"/>
  <c r="Q10" i="19"/>
  <c r="Q9" i="19"/>
  <c r="P9" i="19"/>
  <c r="Q8" i="19"/>
  <c r="Q7" i="19"/>
  <c r="P7" i="19"/>
  <c r="Q6" i="19"/>
  <c r="S990" i="19"/>
  <c r="S960" i="19"/>
  <c r="S930" i="19"/>
  <c r="S900" i="19"/>
  <c r="S870" i="19"/>
  <c r="S840" i="19"/>
  <c r="S810" i="19"/>
  <c r="S780" i="19"/>
  <c r="S750" i="19"/>
  <c r="S720" i="19"/>
  <c r="S690" i="19"/>
  <c r="S660" i="19"/>
  <c r="S630" i="19"/>
  <c r="S600" i="19"/>
  <c r="S570" i="19"/>
  <c r="S540" i="19"/>
  <c r="S510" i="19"/>
  <c r="S480" i="19"/>
  <c r="S450" i="19"/>
  <c r="S420" i="19"/>
  <c r="S390" i="19"/>
  <c r="S360" i="19"/>
  <c r="S330" i="19"/>
  <c r="S300" i="19"/>
  <c r="S270" i="19"/>
  <c r="S240" i="19"/>
  <c r="S210" i="19"/>
  <c r="S180" i="19"/>
  <c r="S150" i="19"/>
  <c r="S120" i="19"/>
  <c r="S90" i="19"/>
  <c r="S60" i="19"/>
  <c r="S30" i="19"/>
  <c r="O995" i="19" l="1"/>
  <c r="P995" i="19" s="1"/>
  <c r="O911" i="19"/>
  <c r="P911" i="19" s="1"/>
  <c r="O923" i="19"/>
  <c r="P923" i="19" s="1"/>
  <c r="P33" i="19"/>
  <c r="P35" i="19"/>
  <c r="P37" i="19"/>
  <c r="P39" i="19"/>
  <c r="P41" i="19"/>
  <c r="P43" i="19"/>
  <c r="P45" i="19"/>
  <c r="P47" i="19"/>
  <c r="P49" i="19"/>
  <c r="P51" i="19"/>
  <c r="P53" i="19"/>
  <c r="P55" i="19"/>
  <c r="P57" i="19"/>
  <c r="P59" i="19"/>
  <c r="P61" i="19"/>
  <c r="P63" i="19"/>
  <c r="P65" i="19"/>
  <c r="P67" i="19"/>
  <c r="O672" i="19"/>
  <c r="P672" i="19" s="1"/>
  <c r="O954" i="19"/>
  <c r="P954" i="19" s="1"/>
  <c r="O956" i="19"/>
  <c r="P956" i="19" s="1"/>
  <c r="O958" i="19"/>
  <c r="P958" i="19" s="1"/>
  <c r="O960" i="19"/>
  <c r="P960" i="19" s="1"/>
  <c r="O962" i="19"/>
  <c r="P962" i="19" s="1"/>
  <c r="O964" i="19"/>
  <c r="P964" i="19" s="1"/>
  <c r="O966" i="19"/>
  <c r="P966" i="19" s="1"/>
  <c r="O968" i="19"/>
  <c r="P968" i="19" s="1"/>
  <c r="O970" i="19"/>
  <c r="P970" i="19" s="1"/>
  <c r="O972" i="19"/>
  <c r="P972" i="19" s="1"/>
  <c r="O974" i="19"/>
  <c r="P974" i="19" s="1"/>
  <c r="O976" i="19"/>
  <c r="P976" i="19" s="1"/>
  <c r="O978" i="19"/>
  <c r="P978" i="19" s="1"/>
  <c r="O980" i="19"/>
  <c r="P980" i="19" s="1"/>
  <c r="O982" i="19"/>
  <c r="P982" i="19" s="1"/>
  <c r="O984" i="19"/>
  <c r="P984" i="19" s="1"/>
  <c r="O986" i="19"/>
  <c r="P986" i="19" s="1"/>
  <c r="O988" i="19"/>
  <c r="P988" i="19" s="1"/>
  <c r="O990" i="19"/>
  <c r="P990" i="19" s="1"/>
  <c r="O790" i="19"/>
  <c r="P790" i="19" s="1"/>
  <c r="O992" i="19"/>
  <c r="P992" i="19" s="1"/>
  <c r="O792" i="19"/>
  <c r="P792" i="19" s="1"/>
  <c r="O951" i="19"/>
  <c r="P951" i="19" s="1"/>
  <c r="P6" i="19"/>
  <c r="P8" i="19"/>
  <c r="P10" i="19"/>
  <c r="P12" i="19"/>
  <c r="P14" i="19"/>
  <c r="P16" i="19"/>
  <c r="P18" i="19"/>
  <c r="P20" i="19"/>
  <c r="P22" i="19"/>
  <c r="P24" i="19"/>
  <c r="P26" i="19"/>
  <c r="P28" i="19"/>
  <c r="P30" i="19"/>
  <c r="P32" i="19"/>
  <c r="P34" i="19"/>
  <c r="P36" i="19"/>
  <c r="P38" i="19"/>
  <c r="P40" i="19"/>
  <c r="P42" i="19"/>
  <c r="P44" i="19"/>
  <c r="P46" i="19"/>
  <c r="P48" i="19"/>
  <c r="P50" i="19"/>
  <c r="P52" i="19"/>
  <c r="P54" i="19"/>
  <c r="P56" i="19"/>
  <c r="P58" i="19"/>
  <c r="P60" i="19"/>
  <c r="P62" i="19"/>
  <c r="P64" i="19"/>
  <c r="P66" i="19"/>
  <c r="P68" i="19"/>
  <c r="P70" i="19"/>
  <c r="P72" i="19"/>
  <c r="P74" i="19"/>
  <c r="P76" i="19"/>
  <c r="P78" i="19"/>
  <c r="P80" i="19"/>
  <c r="P82" i="19"/>
  <c r="P84" i="19"/>
  <c r="P86" i="19"/>
  <c r="P88" i="19"/>
  <c r="P90" i="19"/>
  <c r="P92" i="19"/>
  <c r="P94" i="19"/>
  <c r="P96" i="19"/>
  <c r="P98" i="19"/>
  <c r="P100" i="19"/>
  <c r="P102" i="19"/>
  <c r="P104" i="19"/>
  <c r="P106" i="19"/>
  <c r="P108" i="19"/>
  <c r="P110" i="19"/>
  <c r="O112" i="19"/>
  <c r="P112" i="19" s="1"/>
  <c r="O114" i="19"/>
  <c r="P114" i="19" s="1"/>
  <c r="O116" i="19"/>
  <c r="P116" i="19" s="1"/>
  <c r="O118" i="19"/>
  <c r="P118" i="19" s="1"/>
  <c r="O120" i="19"/>
  <c r="P120" i="19" s="1"/>
  <c r="O122" i="19"/>
  <c r="P122" i="19" s="1"/>
  <c r="O124" i="19"/>
  <c r="P124" i="19" s="1"/>
  <c r="O126" i="19"/>
  <c r="P126" i="19" s="1"/>
  <c r="O128" i="19"/>
  <c r="P128" i="19" s="1"/>
  <c r="O130" i="19"/>
  <c r="P130" i="19" s="1"/>
  <c r="O132" i="19"/>
  <c r="P132" i="19" s="1"/>
  <c r="O134" i="19"/>
  <c r="P134" i="19" s="1"/>
  <c r="O136" i="19"/>
  <c r="P136" i="19" s="1"/>
  <c r="O138" i="19"/>
  <c r="P138" i="19" s="1"/>
  <c r="O140" i="19"/>
  <c r="P140" i="19" s="1"/>
  <c r="O142" i="19"/>
  <c r="P142" i="19" s="1"/>
  <c r="O144" i="19"/>
  <c r="P144" i="19" s="1"/>
  <c r="O146" i="19"/>
  <c r="P146" i="19" s="1"/>
  <c r="O148" i="19"/>
  <c r="P148" i="19" s="1"/>
  <c r="O150" i="19"/>
  <c r="P150" i="19" s="1"/>
  <c r="O152" i="19"/>
  <c r="P152" i="19" s="1"/>
  <c r="O154" i="19"/>
  <c r="P154" i="19" s="1"/>
  <c r="O156" i="19"/>
  <c r="P156" i="19" s="1"/>
  <c r="O158" i="19"/>
  <c r="P158" i="19" s="1"/>
  <c r="O160" i="19"/>
  <c r="P160" i="19" s="1"/>
  <c r="O162" i="19"/>
  <c r="P162" i="19" s="1"/>
  <c r="O164" i="19"/>
  <c r="P164" i="19" s="1"/>
  <c r="O166" i="19"/>
  <c r="P166" i="19" s="1"/>
  <c r="O168" i="19"/>
  <c r="P168" i="19" s="1"/>
  <c r="O170" i="19"/>
  <c r="P170" i="19" s="1"/>
  <c r="O172" i="19"/>
  <c r="P172" i="19" s="1"/>
  <c r="O174" i="19"/>
  <c r="P174" i="19" s="1"/>
  <c r="O176" i="19"/>
  <c r="P176" i="19" s="1"/>
  <c r="O178" i="19"/>
  <c r="P178" i="19" s="1"/>
  <c r="O180" i="19"/>
  <c r="P180" i="19" s="1"/>
  <c r="O182" i="19"/>
  <c r="P182" i="19" s="1"/>
  <c r="O184" i="19"/>
  <c r="P184" i="19" s="1"/>
  <c r="O186" i="19"/>
  <c r="P186" i="19" s="1"/>
  <c r="O188" i="19"/>
  <c r="P188" i="19" s="1"/>
  <c r="O190" i="19"/>
  <c r="P190" i="19" s="1"/>
  <c r="O192" i="19"/>
  <c r="P192" i="19" s="1"/>
  <c r="O194" i="19"/>
  <c r="P194" i="19" s="1"/>
  <c r="O196" i="19"/>
  <c r="P196" i="19" s="1"/>
  <c r="O198" i="19"/>
  <c r="P198" i="19" s="1"/>
  <c r="O200" i="19"/>
  <c r="P200" i="19" s="1"/>
  <c r="O202" i="19"/>
  <c r="P202" i="19" s="1"/>
  <c r="O204" i="19"/>
  <c r="P204" i="19" s="1"/>
  <c r="O206" i="19"/>
  <c r="P206" i="19" s="1"/>
  <c r="O208" i="19"/>
  <c r="P208" i="19" s="1"/>
  <c r="O210" i="19"/>
  <c r="P210" i="19" s="1"/>
  <c r="O212" i="19"/>
  <c r="P212" i="19" s="1"/>
  <c r="O214" i="19"/>
  <c r="P214" i="19" s="1"/>
  <c r="O216" i="19"/>
  <c r="P216" i="19" s="1"/>
  <c r="O218" i="19"/>
  <c r="P218" i="19" s="1"/>
  <c r="O220" i="19"/>
  <c r="P220" i="19" s="1"/>
  <c r="O222" i="19"/>
  <c r="P222" i="19" s="1"/>
  <c r="O224" i="19"/>
  <c r="P224" i="19" s="1"/>
  <c r="O226" i="19"/>
  <c r="P226" i="19" s="1"/>
  <c r="O228" i="19"/>
  <c r="P228" i="19" s="1"/>
  <c r="O230" i="19"/>
  <c r="P230" i="19" s="1"/>
  <c r="O232" i="19"/>
  <c r="P232" i="19" s="1"/>
  <c r="O234" i="19"/>
  <c r="P234" i="19" s="1"/>
  <c r="O236" i="19"/>
  <c r="P236" i="19" s="1"/>
  <c r="O238" i="19"/>
  <c r="P238" i="19" s="1"/>
  <c r="O240" i="19"/>
  <c r="P240" i="19" s="1"/>
  <c r="O242" i="19"/>
  <c r="P242" i="19" s="1"/>
  <c r="O244" i="19"/>
  <c r="P244" i="19" s="1"/>
  <c r="O246" i="19"/>
  <c r="P246" i="19" s="1"/>
  <c r="O248" i="19"/>
  <c r="P248" i="19" s="1"/>
  <c r="O250" i="19"/>
  <c r="P250" i="19" s="1"/>
  <c r="O252" i="19"/>
  <c r="P252" i="19" s="1"/>
  <c r="O254" i="19"/>
  <c r="P254" i="19" s="1"/>
  <c r="O256" i="19"/>
  <c r="P256" i="19" s="1"/>
  <c r="O258" i="19"/>
  <c r="P258" i="19" s="1"/>
  <c r="O260" i="19"/>
  <c r="P260" i="19" s="1"/>
  <c r="O262" i="19"/>
  <c r="P262" i="19" s="1"/>
  <c r="O264" i="19"/>
  <c r="P264" i="19" s="1"/>
  <c r="O266" i="19"/>
  <c r="P266" i="19" s="1"/>
  <c r="O268" i="19"/>
  <c r="P268" i="19" s="1"/>
  <c r="O270" i="19"/>
  <c r="P270" i="19" s="1"/>
  <c r="O272" i="19"/>
  <c r="P272" i="19" s="1"/>
  <c r="O274" i="19"/>
  <c r="P274" i="19" s="1"/>
  <c r="O276" i="19"/>
  <c r="P276" i="19" s="1"/>
  <c r="O278" i="19"/>
  <c r="P278" i="19" s="1"/>
  <c r="O280" i="19"/>
  <c r="P280" i="19" s="1"/>
  <c r="O282" i="19"/>
  <c r="P282" i="19" s="1"/>
  <c r="O284" i="19"/>
  <c r="P284" i="19" s="1"/>
  <c r="O286" i="19"/>
  <c r="P286" i="19" s="1"/>
  <c r="O288" i="19"/>
  <c r="P288" i="19" s="1"/>
  <c r="O290" i="19"/>
  <c r="P290" i="19" s="1"/>
  <c r="O292" i="19"/>
  <c r="P292" i="19" s="1"/>
  <c r="O294" i="19"/>
  <c r="P294" i="19" s="1"/>
  <c r="O296" i="19"/>
  <c r="P296" i="19" s="1"/>
  <c r="O298" i="19"/>
  <c r="P298" i="19" s="1"/>
  <c r="O300" i="19"/>
  <c r="P300" i="19" s="1"/>
  <c r="O302" i="19"/>
  <c r="P302" i="19" s="1"/>
  <c r="O304" i="19"/>
  <c r="P304" i="19" s="1"/>
  <c r="O306" i="19"/>
  <c r="P306" i="19" s="1"/>
  <c r="O308" i="19"/>
  <c r="P308" i="19" s="1"/>
  <c r="O310" i="19"/>
  <c r="P310" i="19" s="1"/>
  <c r="O312" i="19"/>
  <c r="P312" i="19" s="1"/>
  <c r="O314" i="19"/>
  <c r="P314" i="19" s="1"/>
  <c r="O316" i="19"/>
  <c r="P316" i="19" s="1"/>
  <c r="O318" i="19"/>
  <c r="P318" i="19" s="1"/>
  <c r="O320" i="19"/>
  <c r="P320" i="19" s="1"/>
  <c r="O322" i="19"/>
  <c r="P322" i="19" s="1"/>
  <c r="O324" i="19"/>
  <c r="P324" i="19" s="1"/>
  <c r="O326" i="19"/>
  <c r="P326" i="19" s="1"/>
  <c r="O328" i="19"/>
  <c r="P328" i="19" s="1"/>
  <c r="O330" i="19"/>
  <c r="P330" i="19" s="1"/>
  <c r="O332" i="19"/>
  <c r="P332" i="19" s="1"/>
  <c r="O334" i="19"/>
  <c r="P334" i="19" s="1"/>
  <c r="O336" i="19"/>
  <c r="P336" i="19" s="1"/>
  <c r="O338" i="19"/>
  <c r="P338" i="19" s="1"/>
  <c r="O340" i="19"/>
  <c r="P340" i="19" s="1"/>
  <c r="O342" i="19"/>
  <c r="P342" i="19" s="1"/>
  <c r="O344" i="19"/>
  <c r="P344" i="19" s="1"/>
  <c r="O346" i="19"/>
  <c r="P346" i="19" s="1"/>
  <c r="O348" i="19"/>
  <c r="P348" i="19" s="1"/>
  <c r="O350" i="19"/>
  <c r="P350" i="19" s="1"/>
  <c r="O352" i="19"/>
  <c r="P352" i="19" s="1"/>
  <c r="O354" i="19"/>
  <c r="P354" i="19" s="1"/>
  <c r="O356" i="19"/>
  <c r="P356" i="19" s="1"/>
  <c r="O358" i="19"/>
  <c r="P358" i="19" s="1"/>
  <c r="O360" i="19"/>
  <c r="P360" i="19" s="1"/>
  <c r="O362" i="19"/>
  <c r="P362" i="19" s="1"/>
  <c r="O364" i="19"/>
  <c r="P364" i="19" s="1"/>
  <c r="O366" i="19"/>
  <c r="P366" i="19" s="1"/>
  <c r="O368" i="19"/>
  <c r="P368" i="19" s="1"/>
  <c r="O370" i="19"/>
  <c r="P370" i="19" s="1"/>
  <c r="O372" i="19"/>
  <c r="P372" i="19" s="1"/>
  <c r="O374" i="19"/>
  <c r="P374" i="19" s="1"/>
  <c r="O376" i="19"/>
  <c r="P376" i="19" s="1"/>
  <c r="O378" i="19"/>
  <c r="P378" i="19" s="1"/>
  <c r="O380" i="19"/>
  <c r="P380" i="19" s="1"/>
  <c r="O382" i="19"/>
  <c r="P382" i="19" s="1"/>
  <c r="O384" i="19"/>
  <c r="P384" i="19" s="1"/>
  <c r="O386" i="19"/>
  <c r="P386" i="19" s="1"/>
  <c r="O388" i="19"/>
  <c r="P388" i="19" s="1"/>
  <c r="O390" i="19"/>
  <c r="P390" i="19" s="1"/>
  <c r="O392" i="19"/>
  <c r="P392" i="19" s="1"/>
  <c r="O394" i="19"/>
  <c r="P394" i="19" s="1"/>
  <c r="O396" i="19"/>
  <c r="P396" i="19" s="1"/>
  <c r="O398" i="19"/>
  <c r="P398" i="19" s="1"/>
  <c r="O400" i="19"/>
  <c r="P400" i="19" s="1"/>
  <c r="O402" i="19"/>
  <c r="P402" i="19" s="1"/>
  <c r="O404" i="19"/>
  <c r="P404" i="19" s="1"/>
  <c r="O406" i="19"/>
  <c r="P406" i="19" s="1"/>
  <c r="O408" i="19"/>
  <c r="P408" i="19" s="1"/>
  <c r="O410" i="19"/>
  <c r="P410" i="19" s="1"/>
  <c r="O412" i="19"/>
  <c r="P412" i="19" s="1"/>
  <c r="O414" i="19"/>
  <c r="P414" i="19" s="1"/>
  <c r="O416" i="19"/>
  <c r="P416" i="19" s="1"/>
  <c r="O418" i="19"/>
  <c r="P418" i="19" s="1"/>
  <c r="O420" i="19"/>
  <c r="P420" i="19" s="1"/>
  <c r="O422" i="19"/>
  <c r="P422" i="19" s="1"/>
  <c r="O424" i="19"/>
  <c r="P424" i="19" s="1"/>
  <c r="O426" i="19"/>
  <c r="P426" i="19" s="1"/>
  <c r="O428" i="19"/>
  <c r="P428" i="19" s="1"/>
  <c r="O430" i="19"/>
  <c r="P430" i="19" s="1"/>
  <c r="O432" i="19"/>
  <c r="P432" i="19" s="1"/>
  <c r="O434" i="19"/>
  <c r="P434" i="19" s="1"/>
  <c r="O436" i="19"/>
  <c r="P436" i="19" s="1"/>
  <c r="O438" i="19"/>
  <c r="P438" i="19" s="1"/>
  <c r="O440" i="19"/>
  <c r="P440" i="19" s="1"/>
  <c r="O442" i="19"/>
  <c r="P442" i="19" s="1"/>
  <c r="O444" i="19"/>
  <c r="P444" i="19" s="1"/>
  <c r="O446" i="19"/>
  <c r="P446" i="19" s="1"/>
  <c r="O448" i="19"/>
  <c r="P448" i="19" s="1"/>
  <c r="O450" i="19"/>
  <c r="P450" i="19" s="1"/>
  <c r="O452" i="19"/>
  <c r="P452" i="19" s="1"/>
  <c r="O454" i="19"/>
  <c r="P454" i="19" s="1"/>
  <c r="O456" i="19"/>
  <c r="P456" i="19" s="1"/>
  <c r="O458" i="19"/>
  <c r="P458" i="19" s="1"/>
  <c r="O460" i="19"/>
  <c r="P460" i="19" s="1"/>
  <c r="O462" i="19"/>
  <c r="P462" i="19" s="1"/>
  <c r="O464" i="19"/>
  <c r="P464" i="19" s="1"/>
  <c r="O466" i="19"/>
  <c r="P466" i="19" s="1"/>
  <c r="O468" i="19"/>
  <c r="P468" i="19" s="1"/>
  <c r="O470" i="19"/>
  <c r="P470" i="19" s="1"/>
  <c r="O472" i="19"/>
  <c r="P472" i="19" s="1"/>
  <c r="O474" i="19"/>
  <c r="P474" i="19" s="1"/>
  <c r="O476" i="19"/>
  <c r="P476" i="19" s="1"/>
  <c r="O478" i="19"/>
  <c r="P478" i="19" s="1"/>
  <c r="O480" i="19"/>
  <c r="P480" i="19" s="1"/>
  <c r="O482" i="19"/>
  <c r="P482" i="19" s="1"/>
  <c r="O484" i="19"/>
  <c r="P484" i="19" s="1"/>
  <c r="O486" i="19"/>
  <c r="P486" i="19" s="1"/>
  <c r="O488" i="19"/>
  <c r="P488" i="19" s="1"/>
  <c r="O490" i="19"/>
  <c r="P490" i="19" s="1"/>
  <c r="O492" i="19"/>
  <c r="P492" i="19" s="1"/>
  <c r="O494" i="19"/>
  <c r="P494" i="19" s="1"/>
  <c r="O496" i="19"/>
  <c r="P496" i="19" s="1"/>
  <c r="O498" i="19"/>
  <c r="P498" i="19" s="1"/>
  <c r="O500" i="19"/>
  <c r="P500" i="19" s="1"/>
  <c r="O502" i="19"/>
  <c r="P502" i="19" s="1"/>
  <c r="O504" i="19"/>
  <c r="P504" i="19" s="1"/>
  <c r="O506" i="19"/>
  <c r="P506" i="19" s="1"/>
  <c r="O508" i="19"/>
  <c r="P508" i="19" s="1"/>
  <c r="O510" i="19"/>
  <c r="P510" i="19" s="1"/>
  <c r="O512" i="19"/>
  <c r="P512" i="19" s="1"/>
  <c r="O514" i="19"/>
  <c r="P514" i="19" s="1"/>
  <c r="O516" i="19"/>
  <c r="P516" i="19" s="1"/>
  <c r="O518" i="19"/>
  <c r="P518" i="19" s="1"/>
  <c r="O520" i="19"/>
  <c r="P520" i="19" s="1"/>
  <c r="O522" i="19"/>
  <c r="P522" i="19" s="1"/>
  <c r="O524" i="19"/>
  <c r="P524" i="19" s="1"/>
  <c r="O526" i="19"/>
  <c r="P526" i="19" s="1"/>
  <c r="O528" i="19"/>
  <c r="P528" i="19" s="1"/>
  <c r="O530" i="19"/>
  <c r="P530" i="19" s="1"/>
  <c r="O532" i="19"/>
  <c r="P532" i="19" s="1"/>
  <c r="O534" i="19"/>
  <c r="P534" i="19" s="1"/>
  <c r="O536" i="19"/>
  <c r="P536" i="19" s="1"/>
  <c r="O538" i="19"/>
  <c r="P538" i="19" s="1"/>
  <c r="O540" i="19"/>
  <c r="P540" i="19" s="1"/>
  <c r="O542" i="19"/>
  <c r="P542" i="19" s="1"/>
  <c r="O544" i="19"/>
  <c r="P544" i="19" s="1"/>
  <c r="O546" i="19"/>
  <c r="P546" i="19" s="1"/>
  <c r="O548" i="19"/>
  <c r="P548" i="19" s="1"/>
  <c r="O550" i="19"/>
  <c r="P550" i="19" s="1"/>
  <c r="O552" i="19"/>
  <c r="P552" i="19" s="1"/>
  <c r="O554" i="19"/>
  <c r="P554" i="19" s="1"/>
  <c r="O556" i="19"/>
  <c r="P556" i="19" s="1"/>
  <c r="O558" i="19"/>
  <c r="P558" i="19" s="1"/>
  <c r="O560" i="19"/>
  <c r="P560" i="19" s="1"/>
  <c r="O562" i="19"/>
  <c r="P562" i="19" s="1"/>
  <c r="O564" i="19"/>
  <c r="P564" i="19" s="1"/>
  <c r="O566" i="19"/>
  <c r="P566" i="19" s="1"/>
  <c r="O568" i="19"/>
  <c r="P568" i="19" s="1"/>
  <c r="O570" i="19"/>
  <c r="P570" i="19" s="1"/>
  <c r="O572" i="19"/>
  <c r="P572" i="19" s="1"/>
  <c r="O574" i="19"/>
  <c r="P574" i="19" s="1"/>
  <c r="O576" i="19"/>
  <c r="P576" i="19" s="1"/>
  <c r="O578" i="19"/>
  <c r="P578" i="19" s="1"/>
  <c r="O580" i="19"/>
  <c r="P580" i="19" s="1"/>
  <c r="O582" i="19"/>
  <c r="P582" i="19" s="1"/>
  <c r="O584" i="19"/>
  <c r="P584" i="19" s="1"/>
  <c r="O586" i="19"/>
  <c r="P586" i="19" s="1"/>
  <c r="O588" i="19"/>
  <c r="P588" i="19" s="1"/>
  <c r="O590" i="19"/>
  <c r="P590" i="19" s="1"/>
  <c r="O592" i="19"/>
  <c r="P592" i="19" s="1"/>
  <c r="O594" i="19"/>
  <c r="P594" i="19" s="1"/>
  <c r="O596" i="19"/>
  <c r="P596" i="19" s="1"/>
  <c r="O598" i="19"/>
  <c r="P598" i="19" s="1"/>
  <c r="O600" i="19"/>
  <c r="P600" i="19" s="1"/>
  <c r="O602" i="19"/>
  <c r="P602" i="19" s="1"/>
  <c r="O604" i="19"/>
  <c r="P604" i="19" s="1"/>
  <c r="O606" i="19"/>
  <c r="P606" i="19" s="1"/>
  <c r="O608" i="19"/>
  <c r="P608" i="19" s="1"/>
  <c r="O610" i="19"/>
  <c r="P610" i="19" s="1"/>
  <c r="O612" i="19"/>
  <c r="P612" i="19" s="1"/>
  <c r="O614" i="19"/>
  <c r="P614" i="19" s="1"/>
  <c r="O616" i="19"/>
  <c r="P616" i="19" s="1"/>
  <c r="O618" i="19"/>
  <c r="P618" i="19" s="1"/>
  <c r="O620" i="19"/>
  <c r="P620" i="19" s="1"/>
  <c r="O622" i="19"/>
  <c r="P622" i="19" s="1"/>
  <c r="O624" i="19"/>
  <c r="P624" i="19" s="1"/>
  <c r="O626" i="19"/>
  <c r="P626" i="19" s="1"/>
  <c r="O628" i="19"/>
  <c r="P628" i="19" s="1"/>
  <c r="O630" i="19"/>
  <c r="P630" i="19" s="1"/>
  <c r="O632" i="19"/>
  <c r="P632" i="19" s="1"/>
  <c r="O634" i="19"/>
  <c r="P634" i="19" s="1"/>
  <c r="O636" i="19"/>
  <c r="P636" i="19" s="1"/>
  <c r="O638" i="19"/>
  <c r="P638" i="19" s="1"/>
  <c r="O640" i="19"/>
  <c r="P640" i="19" s="1"/>
  <c r="O642" i="19"/>
  <c r="P642" i="19" s="1"/>
  <c r="O644" i="19"/>
  <c r="P644" i="19" s="1"/>
  <c r="O646" i="19"/>
  <c r="P646" i="19" s="1"/>
  <c r="O648" i="19"/>
  <c r="P648" i="19" s="1"/>
  <c r="O650" i="19"/>
  <c r="P650" i="19" s="1"/>
  <c r="O652" i="19"/>
  <c r="P652" i="19" s="1"/>
  <c r="O654" i="19"/>
  <c r="P654" i="19" s="1"/>
  <c r="O656" i="19"/>
  <c r="P656" i="19" s="1"/>
  <c r="O658" i="19"/>
  <c r="P658" i="19" s="1"/>
  <c r="O660" i="19"/>
  <c r="P660" i="19" s="1"/>
  <c r="O662" i="19"/>
  <c r="P662" i="19" s="1"/>
  <c r="O664" i="19"/>
  <c r="P664" i="19" s="1"/>
  <c r="O666" i="19"/>
  <c r="P666" i="19" s="1"/>
  <c r="O668" i="19"/>
  <c r="P668" i="19" s="1"/>
  <c r="O670" i="19"/>
  <c r="P670" i="19" s="1"/>
  <c r="O674" i="19"/>
  <c r="P674" i="19" s="1"/>
  <c r="O676" i="19"/>
  <c r="P676" i="19" s="1"/>
  <c r="O678" i="19"/>
  <c r="P678" i="19" s="1"/>
  <c r="O680" i="19"/>
  <c r="P680" i="19" s="1"/>
  <c r="O682" i="19"/>
  <c r="P682" i="19" s="1"/>
  <c r="O684" i="19"/>
  <c r="P684" i="19" s="1"/>
  <c r="O686" i="19"/>
  <c r="P686" i="19" s="1"/>
  <c r="O688" i="19"/>
  <c r="P688" i="19" s="1"/>
  <c r="O690" i="19"/>
  <c r="P690" i="19" s="1"/>
  <c r="O692" i="19"/>
  <c r="P692" i="19" s="1"/>
  <c r="O694" i="19"/>
  <c r="P694" i="19" s="1"/>
  <c r="O696" i="19"/>
  <c r="P696" i="19" s="1"/>
  <c r="O698" i="19"/>
  <c r="P698" i="19" s="1"/>
  <c r="O700" i="19"/>
  <c r="P700" i="19" s="1"/>
  <c r="O702" i="19"/>
  <c r="P702" i="19" s="1"/>
  <c r="O704" i="19"/>
  <c r="P704" i="19" s="1"/>
  <c r="O706" i="19"/>
  <c r="P706" i="19" s="1"/>
  <c r="O708" i="19"/>
  <c r="P708" i="19" s="1"/>
  <c r="O710" i="19"/>
  <c r="P710" i="19" s="1"/>
  <c r="O712" i="19"/>
  <c r="P712" i="19" s="1"/>
  <c r="O714" i="19"/>
  <c r="P714" i="19" s="1"/>
  <c r="O716" i="19"/>
  <c r="P716" i="19" s="1"/>
  <c r="O718" i="19"/>
  <c r="P718" i="19" s="1"/>
  <c r="O720" i="19"/>
  <c r="P720" i="19" s="1"/>
  <c r="O722" i="19"/>
  <c r="P722" i="19" s="1"/>
  <c r="O724" i="19"/>
  <c r="P724" i="19" s="1"/>
  <c r="O726" i="19"/>
  <c r="P726" i="19" s="1"/>
  <c r="O728" i="19"/>
  <c r="P728" i="19" s="1"/>
  <c r="O730" i="19"/>
  <c r="P730" i="19" s="1"/>
  <c r="O732" i="19"/>
  <c r="P732" i="19" s="1"/>
  <c r="O734" i="19"/>
  <c r="P734" i="19" s="1"/>
  <c r="O736" i="19"/>
  <c r="P736" i="19" s="1"/>
  <c r="O738" i="19"/>
  <c r="P738" i="19" s="1"/>
  <c r="O740" i="19"/>
  <c r="P740" i="19" s="1"/>
  <c r="O742" i="19"/>
  <c r="P742" i="19" s="1"/>
  <c r="O744" i="19"/>
  <c r="P744" i="19" s="1"/>
  <c r="O746" i="19"/>
  <c r="P746" i="19" s="1"/>
  <c r="O748" i="19"/>
  <c r="P748" i="19" s="1"/>
  <c r="O750" i="19"/>
  <c r="P750" i="19" s="1"/>
  <c r="O752" i="19"/>
  <c r="P752" i="19" s="1"/>
  <c r="O754" i="19"/>
  <c r="P754" i="19" s="1"/>
  <c r="O756" i="19"/>
  <c r="P756" i="19" s="1"/>
  <c r="O758" i="19"/>
  <c r="P758" i="19" s="1"/>
  <c r="O760" i="19"/>
  <c r="P760" i="19" s="1"/>
  <c r="O762" i="19"/>
  <c r="P762" i="19" s="1"/>
  <c r="O764" i="19"/>
  <c r="P764" i="19" s="1"/>
  <c r="O766" i="19"/>
  <c r="P766" i="19" s="1"/>
  <c r="O768" i="19"/>
  <c r="P768" i="19" s="1"/>
  <c r="O770" i="19"/>
  <c r="P770" i="19" s="1"/>
  <c r="O772" i="19"/>
  <c r="P772" i="19" s="1"/>
  <c r="O774" i="19"/>
  <c r="P774" i="19" s="1"/>
  <c r="O776" i="19"/>
  <c r="P776" i="19" s="1"/>
  <c r="O778" i="19"/>
  <c r="P778" i="19" s="1"/>
  <c r="O780" i="19"/>
  <c r="P780" i="19" s="1"/>
  <c r="O782" i="19"/>
  <c r="P782" i="19" s="1"/>
  <c r="O784" i="19"/>
  <c r="P784" i="19" s="1"/>
  <c r="O786" i="19"/>
  <c r="P786" i="19" s="1"/>
  <c r="O788" i="19"/>
  <c r="P788" i="19" s="1"/>
  <c r="O794" i="19"/>
  <c r="P794" i="19" s="1"/>
  <c r="O796" i="19"/>
  <c r="P796" i="19" s="1"/>
  <c r="O798" i="19"/>
  <c r="P798" i="19" s="1"/>
  <c r="O800" i="19"/>
  <c r="P800" i="19" s="1"/>
  <c r="O802" i="19"/>
  <c r="P802" i="19" s="1"/>
  <c r="O804" i="19"/>
  <c r="P804" i="19" s="1"/>
  <c r="O806" i="19"/>
  <c r="P806" i="19" s="1"/>
  <c r="O808" i="19"/>
  <c r="P808" i="19" s="1"/>
  <c r="O810" i="19"/>
  <c r="P810" i="19" s="1"/>
  <c r="O812" i="19"/>
  <c r="P812" i="19" s="1"/>
  <c r="O814" i="19"/>
  <c r="P814" i="19" s="1"/>
  <c r="O816" i="19"/>
  <c r="P816" i="19" s="1"/>
  <c r="O818" i="19"/>
  <c r="P818" i="19" s="1"/>
  <c r="O820" i="19"/>
  <c r="P820" i="19" s="1"/>
  <c r="O822" i="19"/>
  <c r="P822" i="19" s="1"/>
  <c r="O824" i="19"/>
  <c r="P824" i="19" s="1"/>
  <c r="O826" i="19"/>
  <c r="P826" i="19" s="1"/>
  <c r="O828" i="19"/>
  <c r="P828" i="19" s="1"/>
  <c r="O830" i="19"/>
  <c r="P830" i="19" s="1"/>
  <c r="O832" i="19"/>
  <c r="P832" i="19" s="1"/>
  <c r="O834" i="19"/>
  <c r="P834" i="19" s="1"/>
  <c r="O836" i="19"/>
  <c r="P836" i="19" s="1"/>
  <c r="O838" i="19"/>
  <c r="P838" i="19" s="1"/>
  <c r="O840" i="19"/>
  <c r="P840" i="19" s="1"/>
  <c r="O842" i="19"/>
  <c r="P842" i="19" s="1"/>
  <c r="O844" i="19"/>
  <c r="P844" i="19" s="1"/>
  <c r="O846" i="19"/>
  <c r="P846" i="19" s="1"/>
  <c r="O848" i="19"/>
  <c r="P848" i="19" s="1"/>
  <c r="O850" i="19"/>
  <c r="P850" i="19" s="1"/>
  <c r="O852" i="19"/>
  <c r="P852" i="19" s="1"/>
  <c r="O854" i="19"/>
  <c r="P854" i="19" s="1"/>
  <c r="O856" i="19"/>
  <c r="P856" i="19" s="1"/>
  <c r="O858" i="19"/>
  <c r="P858" i="19" s="1"/>
  <c r="O860" i="19"/>
  <c r="P860" i="19" s="1"/>
  <c r="O862" i="19"/>
  <c r="P862" i="19" s="1"/>
  <c r="O864" i="19"/>
  <c r="P864" i="19" s="1"/>
  <c r="O866" i="19"/>
  <c r="P866" i="19" s="1"/>
  <c r="O868" i="19"/>
  <c r="P868" i="19" s="1"/>
  <c r="O870" i="19"/>
  <c r="P870" i="19" s="1"/>
  <c r="O872" i="19"/>
  <c r="P872" i="19" s="1"/>
  <c r="O874" i="19"/>
  <c r="P874" i="19" s="1"/>
  <c r="O876" i="19"/>
  <c r="P876" i="19" s="1"/>
  <c r="O878" i="19"/>
  <c r="P878" i="19" s="1"/>
  <c r="O880" i="19"/>
  <c r="P880" i="19" s="1"/>
  <c r="O882" i="19"/>
  <c r="P882" i="19" s="1"/>
  <c r="O884" i="19"/>
  <c r="P884" i="19" s="1"/>
  <c r="O886" i="19"/>
  <c r="P886" i="19" s="1"/>
  <c r="O888" i="19"/>
  <c r="P888" i="19" s="1"/>
  <c r="O890" i="19"/>
  <c r="P890" i="19" s="1"/>
  <c r="O892" i="19"/>
  <c r="P892" i="19" s="1"/>
  <c r="O894" i="19"/>
  <c r="P894" i="19" s="1"/>
  <c r="O896" i="19"/>
  <c r="P896" i="19" s="1"/>
  <c r="O898" i="19"/>
  <c r="P898" i="19" s="1"/>
  <c r="O900" i="19"/>
  <c r="P900" i="19" s="1"/>
  <c r="O902" i="19"/>
  <c r="P902" i="19" s="1"/>
  <c r="O904" i="19"/>
  <c r="P904" i="19" s="1"/>
  <c r="O906" i="19"/>
  <c r="P906" i="19" s="1"/>
  <c r="O908" i="19"/>
  <c r="P908" i="19" s="1"/>
  <c r="O910" i="19"/>
  <c r="P910" i="19" s="1"/>
  <c r="O912" i="19"/>
  <c r="P912" i="19" s="1"/>
  <c r="O914" i="19"/>
  <c r="P914" i="19" s="1"/>
  <c r="O916" i="19"/>
  <c r="P916" i="19" s="1"/>
  <c r="O918" i="19"/>
  <c r="P918" i="19" s="1"/>
  <c r="O920" i="19"/>
  <c r="P920" i="19" s="1"/>
  <c r="O922" i="19"/>
  <c r="P922" i="19" s="1"/>
  <c r="O924" i="19"/>
  <c r="P924" i="19" s="1"/>
  <c r="O926" i="19"/>
  <c r="P926" i="19" s="1"/>
  <c r="O928" i="19"/>
  <c r="P928" i="19" s="1"/>
  <c r="O930" i="19"/>
  <c r="P930" i="19" s="1"/>
  <c r="O932" i="19"/>
  <c r="P932" i="19" s="1"/>
  <c r="O934" i="19"/>
  <c r="P934" i="19" s="1"/>
  <c r="O936" i="19"/>
  <c r="P936" i="19" s="1"/>
  <c r="O938" i="19"/>
  <c r="P938" i="19" s="1"/>
  <c r="O940" i="19"/>
  <c r="P940" i="19" s="1"/>
  <c r="O942" i="19"/>
  <c r="P942" i="19" s="1"/>
  <c r="O944" i="19"/>
  <c r="P944" i="19" s="1"/>
  <c r="O946" i="19"/>
  <c r="P946" i="19" s="1"/>
  <c r="O948" i="19"/>
  <c r="P948" i="19" s="1"/>
  <c r="O950" i="19"/>
  <c r="P950" i="19" s="1"/>
  <c r="O952" i="19"/>
  <c r="P952" i="19" s="1"/>
  <c r="O953" i="19"/>
  <c r="P953" i="19" s="1"/>
  <c r="O994" i="19"/>
  <c r="P994" i="19" s="1"/>
  <c r="O955" i="19"/>
  <c r="P955" i="19" s="1"/>
  <c r="O957" i="19"/>
  <c r="P957" i="19" s="1"/>
  <c r="O959" i="19"/>
  <c r="P959" i="19" s="1"/>
  <c r="O961" i="19"/>
  <c r="P961" i="19" s="1"/>
  <c r="O963" i="19"/>
  <c r="P963" i="19" s="1"/>
  <c r="O965" i="19"/>
  <c r="P965" i="19" s="1"/>
  <c r="O967" i="19"/>
  <c r="P967" i="19" s="1"/>
  <c r="O969" i="19"/>
  <c r="P969" i="19" s="1"/>
  <c r="O971" i="19"/>
  <c r="P971" i="19" s="1"/>
  <c r="O973" i="19"/>
  <c r="P973" i="19" s="1"/>
  <c r="O975" i="19"/>
  <c r="P975" i="19" s="1"/>
  <c r="O977" i="19"/>
  <c r="P977" i="19" s="1"/>
  <c r="O979" i="19"/>
  <c r="P979" i="19" s="1"/>
  <c r="O981" i="19"/>
  <c r="P981" i="19" s="1"/>
  <c r="O983" i="19"/>
  <c r="P983" i="19" s="1"/>
  <c r="O985" i="19"/>
  <c r="P985" i="19" s="1"/>
  <c r="O987" i="19"/>
  <c r="P987" i="19" s="1"/>
  <c r="O989" i="19"/>
  <c r="P989" i="19" s="1"/>
  <c r="O991" i="19"/>
  <c r="P991" i="19" s="1"/>
  <c r="O993" i="19"/>
  <c r="P993" i="19" s="1"/>
  <c r="M1001" i="19"/>
  <c r="M999" i="19"/>
  <c r="M1002" i="19"/>
  <c r="M1000" i="19"/>
  <c r="M998" i="19"/>
  <c r="N1002" i="19"/>
  <c r="N1000" i="19"/>
  <c r="N998" i="19"/>
  <c r="N1001" i="19"/>
  <c r="N999" i="19"/>
  <c r="S65" i="19"/>
  <c r="S125" i="19"/>
  <c r="S185" i="19"/>
  <c r="S275" i="19"/>
  <c r="S334" i="19"/>
  <c r="S332" i="19"/>
  <c r="S335" i="19"/>
  <c r="S393" i="19"/>
  <c r="S391" i="19"/>
  <c r="S453" i="19"/>
  <c r="S513" i="19"/>
  <c r="S515" i="19"/>
  <c r="S605" i="19"/>
  <c r="S695" i="19"/>
  <c r="S785" i="19"/>
  <c r="S935" i="19"/>
  <c r="S965" i="19"/>
  <c r="S992" i="19"/>
  <c r="S990" i="18"/>
  <c r="S960" i="18"/>
  <c r="S930" i="18"/>
  <c r="S900" i="18"/>
  <c r="S870" i="18"/>
  <c r="S840" i="18"/>
  <c r="S810" i="18"/>
  <c r="S780" i="18"/>
  <c r="S750" i="18"/>
  <c r="S720" i="18"/>
  <c r="S690" i="18"/>
  <c r="S660" i="18"/>
  <c r="S630" i="18"/>
  <c r="S600" i="18"/>
  <c r="S570" i="18"/>
  <c r="S540" i="18"/>
  <c r="S510" i="18"/>
  <c r="S480" i="18"/>
  <c r="S450" i="18"/>
  <c r="S420" i="18"/>
  <c r="S390" i="18"/>
  <c r="S360" i="18"/>
  <c r="S330" i="18"/>
  <c r="S300" i="18"/>
  <c r="S270" i="18"/>
  <c r="S240" i="18"/>
  <c r="S210" i="18"/>
  <c r="S180" i="18"/>
  <c r="S150" i="18"/>
  <c r="S120" i="18"/>
  <c r="S90" i="18"/>
  <c r="S60" i="18"/>
  <c r="S30" i="18"/>
  <c r="Q685" i="18"/>
  <c r="N685" i="18"/>
  <c r="M685" i="18"/>
  <c r="Q570" i="18"/>
  <c r="N570" i="18"/>
  <c r="M570" i="18"/>
  <c r="Q413" i="18"/>
  <c r="N413" i="18"/>
  <c r="M413" i="18"/>
  <c r="Q565" i="18"/>
  <c r="N565" i="18"/>
  <c r="M565" i="18"/>
  <c r="Q695" i="18"/>
  <c r="N695" i="18"/>
  <c r="M695" i="18"/>
  <c r="Q420" i="18"/>
  <c r="N420" i="18"/>
  <c r="M420" i="18"/>
  <c r="Q399" i="18"/>
  <c r="N399" i="18"/>
  <c r="M399" i="18"/>
  <c r="Q410" i="18"/>
  <c r="N410" i="18"/>
  <c r="M410" i="18"/>
  <c r="Q562" i="18"/>
  <c r="N562" i="18"/>
  <c r="M562" i="18"/>
  <c r="Q397" i="18"/>
  <c r="N397" i="18"/>
  <c r="M397" i="18"/>
  <c r="Q406" i="18"/>
  <c r="N406" i="18"/>
  <c r="M406" i="18"/>
  <c r="Q424" i="18"/>
  <c r="N424" i="18"/>
  <c r="M424" i="18"/>
  <c r="Q403" i="18"/>
  <c r="N403" i="18"/>
  <c r="M403" i="18"/>
  <c r="Q409" i="18"/>
  <c r="N409" i="18"/>
  <c r="M409" i="18"/>
  <c r="Q401" i="18"/>
  <c r="N401" i="18"/>
  <c r="M401" i="18"/>
  <c r="Q411" i="18"/>
  <c r="N411" i="18"/>
  <c r="M411" i="18"/>
  <c r="Q564" i="18"/>
  <c r="N564" i="18"/>
  <c r="M564" i="18"/>
  <c r="Q556" i="18"/>
  <c r="N556" i="18"/>
  <c r="M556" i="18"/>
  <c r="Q553" i="18"/>
  <c r="N553" i="18"/>
  <c r="M553" i="18"/>
  <c r="Q422" i="18"/>
  <c r="N422" i="18"/>
  <c r="M422" i="18"/>
  <c r="Q547" i="18"/>
  <c r="N547" i="18"/>
  <c r="M547" i="18"/>
  <c r="Q423" i="18"/>
  <c r="N423" i="18"/>
  <c r="M423" i="18"/>
  <c r="Q404" i="18"/>
  <c r="N404" i="18"/>
  <c r="M404" i="18"/>
  <c r="Q402" i="18"/>
  <c r="N402" i="18"/>
  <c r="M402" i="18"/>
  <c r="Q554" i="18"/>
  <c r="N554" i="18"/>
  <c r="M554" i="18"/>
  <c r="Q415" i="18"/>
  <c r="N415" i="18"/>
  <c r="M415" i="18"/>
  <c r="Q407" i="18"/>
  <c r="N407" i="18"/>
  <c r="M407" i="18"/>
  <c r="Q398" i="18"/>
  <c r="N398" i="18"/>
  <c r="M398" i="18"/>
  <c r="Q408" i="18"/>
  <c r="N408" i="18"/>
  <c r="M408" i="18"/>
  <c r="Q419" i="18"/>
  <c r="N419" i="18"/>
  <c r="M419" i="18"/>
  <c r="Q416" i="18"/>
  <c r="N416" i="18"/>
  <c r="M416" i="18"/>
  <c r="Q414" i="18"/>
  <c r="N414" i="18"/>
  <c r="M414" i="18"/>
  <c r="Q417" i="18"/>
  <c r="N417" i="18"/>
  <c r="M417" i="18"/>
  <c r="Q412" i="18"/>
  <c r="N412" i="18"/>
  <c r="M412" i="18"/>
  <c r="Q400" i="18"/>
  <c r="N400" i="18"/>
  <c r="M400" i="18"/>
  <c r="Q418" i="18"/>
  <c r="N418" i="18"/>
  <c r="M418" i="18"/>
  <c r="Q405" i="18"/>
  <c r="N405" i="18"/>
  <c r="M405" i="18"/>
  <c r="Q425" i="18"/>
  <c r="N425" i="18"/>
  <c r="M425" i="18"/>
  <c r="Q421" i="18"/>
  <c r="N421" i="18"/>
  <c r="M421" i="18"/>
  <c r="Q396" i="18"/>
  <c r="N396" i="18"/>
  <c r="M396" i="18"/>
  <c r="Q560" i="18"/>
  <c r="N560" i="18"/>
  <c r="M560" i="18"/>
  <c r="Q30" i="18"/>
  <c r="N30" i="18"/>
  <c r="M30" i="18"/>
  <c r="Q9" i="18"/>
  <c r="N9" i="18"/>
  <c r="M9" i="18"/>
  <c r="Q563" i="18"/>
  <c r="N563" i="18"/>
  <c r="M563" i="18"/>
  <c r="Q27" i="18"/>
  <c r="N27" i="18"/>
  <c r="M27" i="18"/>
  <c r="Q26" i="18"/>
  <c r="N26" i="18"/>
  <c r="M26" i="18"/>
  <c r="Q558" i="18"/>
  <c r="N558" i="18"/>
  <c r="M558" i="18"/>
  <c r="Q548" i="18"/>
  <c r="N548" i="18"/>
  <c r="M548" i="18"/>
  <c r="Q546" i="18"/>
  <c r="N546" i="18"/>
  <c r="M546" i="18"/>
  <c r="Q552" i="18"/>
  <c r="N552" i="18"/>
  <c r="M552" i="18"/>
  <c r="Q895" i="18"/>
  <c r="N895" i="18"/>
  <c r="M895" i="18"/>
  <c r="Q551" i="18"/>
  <c r="N551" i="18"/>
  <c r="M551" i="18"/>
  <c r="Q639" i="18"/>
  <c r="N639" i="18"/>
  <c r="M639" i="18"/>
  <c r="Q7" i="18"/>
  <c r="N7" i="18"/>
  <c r="M7" i="18"/>
  <c r="Q508" i="18"/>
  <c r="N508" i="18"/>
  <c r="M508" i="18"/>
  <c r="Q683" i="18"/>
  <c r="N683" i="18"/>
  <c r="M683" i="18"/>
  <c r="Q693" i="18"/>
  <c r="N693" i="18"/>
  <c r="M693" i="18"/>
  <c r="Q690" i="18"/>
  <c r="N690" i="18"/>
  <c r="M690" i="18"/>
  <c r="Q692" i="18"/>
  <c r="N692" i="18"/>
  <c r="M692" i="18"/>
  <c r="Q753" i="18"/>
  <c r="N753" i="18"/>
  <c r="M753" i="18"/>
  <c r="Q566" i="18"/>
  <c r="N566" i="18"/>
  <c r="M566" i="18"/>
  <c r="Q156" i="18"/>
  <c r="N156" i="18"/>
  <c r="M156" i="18"/>
  <c r="Q747" i="18"/>
  <c r="N747" i="18"/>
  <c r="M747" i="18"/>
  <c r="Q637" i="18"/>
  <c r="N637" i="18"/>
  <c r="M637" i="18"/>
  <c r="Q180" i="18"/>
  <c r="N180" i="18"/>
  <c r="M180" i="18"/>
  <c r="Q744" i="18"/>
  <c r="N744" i="18"/>
  <c r="M744" i="18"/>
  <c r="Q648" i="18"/>
  <c r="N648" i="18"/>
  <c r="M648" i="18"/>
  <c r="Q6" i="18"/>
  <c r="N6" i="18"/>
  <c r="M6" i="18"/>
  <c r="Q694" i="18"/>
  <c r="N694" i="18"/>
  <c r="M694" i="18"/>
  <c r="Q673" i="18"/>
  <c r="N673" i="18"/>
  <c r="M673" i="18"/>
  <c r="Q574" i="18"/>
  <c r="N574" i="18"/>
  <c r="M574" i="18"/>
  <c r="Q798" i="18"/>
  <c r="N798" i="18"/>
  <c r="M798" i="18"/>
  <c r="Q735" i="18"/>
  <c r="N735" i="18"/>
  <c r="M735" i="18"/>
  <c r="Q221" i="18"/>
  <c r="N221" i="18"/>
  <c r="M221" i="18"/>
  <c r="Q360" i="18"/>
  <c r="N360" i="18"/>
  <c r="M360" i="18"/>
  <c r="Q557" i="18"/>
  <c r="N557" i="18"/>
  <c r="M557" i="18"/>
  <c r="Q638" i="18"/>
  <c r="N638" i="18"/>
  <c r="M638" i="18"/>
  <c r="Q689" i="18"/>
  <c r="N689" i="18"/>
  <c r="M689" i="18"/>
  <c r="Q680" i="18"/>
  <c r="N680" i="18"/>
  <c r="M680" i="18"/>
  <c r="Q351" i="18"/>
  <c r="N351" i="18"/>
  <c r="M351" i="18"/>
  <c r="Q348" i="18"/>
  <c r="N348" i="18"/>
  <c r="M348" i="18"/>
  <c r="Q748" i="18"/>
  <c r="N748" i="18"/>
  <c r="M748" i="18"/>
  <c r="Q346" i="18"/>
  <c r="N346" i="18"/>
  <c r="M346" i="18"/>
  <c r="Q359" i="18"/>
  <c r="N359" i="18"/>
  <c r="M359" i="18"/>
  <c r="Q571" i="18"/>
  <c r="N571" i="18"/>
  <c r="M571" i="18"/>
  <c r="Q549" i="18"/>
  <c r="N549" i="18"/>
  <c r="M549" i="18"/>
  <c r="Q550" i="18"/>
  <c r="N550" i="18"/>
  <c r="M550" i="18"/>
  <c r="Q575" i="18"/>
  <c r="N575" i="18"/>
  <c r="M575" i="18"/>
  <c r="Q568" i="18"/>
  <c r="N568" i="18"/>
  <c r="M568" i="18"/>
  <c r="Q340" i="18"/>
  <c r="N340" i="18"/>
  <c r="M340" i="18"/>
  <c r="Q365" i="18"/>
  <c r="N365" i="18"/>
  <c r="M365" i="18"/>
  <c r="Q342" i="18"/>
  <c r="N342" i="18"/>
  <c r="M342" i="18"/>
  <c r="Q8" i="18"/>
  <c r="N8" i="18"/>
  <c r="M8" i="18"/>
  <c r="Q347" i="18"/>
  <c r="N347" i="18"/>
  <c r="M347" i="18"/>
  <c r="Q353" i="18"/>
  <c r="N353" i="18"/>
  <c r="M353" i="18"/>
  <c r="Q684" i="18"/>
  <c r="N684" i="18"/>
  <c r="M684" i="18"/>
  <c r="Q338" i="18"/>
  <c r="N338" i="18"/>
  <c r="M338" i="18"/>
  <c r="Q350" i="18"/>
  <c r="N350" i="18"/>
  <c r="M350" i="18"/>
  <c r="Q364" i="18"/>
  <c r="N364" i="18"/>
  <c r="M364" i="18"/>
  <c r="Q349" i="18"/>
  <c r="N349" i="18"/>
  <c r="M349" i="18"/>
  <c r="Q750" i="18"/>
  <c r="N750" i="18"/>
  <c r="M750" i="18"/>
  <c r="Q337" i="18"/>
  <c r="N337" i="18"/>
  <c r="M337" i="18"/>
  <c r="Q356" i="18"/>
  <c r="N356" i="18"/>
  <c r="M356" i="18"/>
  <c r="Q354" i="18"/>
  <c r="N354" i="18"/>
  <c r="M354" i="18"/>
  <c r="Q343" i="18"/>
  <c r="N343" i="18"/>
  <c r="M343" i="18"/>
  <c r="Q345" i="18"/>
  <c r="N345" i="18"/>
  <c r="M345" i="18"/>
  <c r="Q339" i="18"/>
  <c r="N339" i="18"/>
  <c r="M339" i="18"/>
  <c r="Q358" i="18"/>
  <c r="N358" i="18"/>
  <c r="M358" i="18"/>
  <c r="Q362" i="18"/>
  <c r="N362" i="18"/>
  <c r="M362" i="18"/>
  <c r="Q797" i="18"/>
  <c r="N797" i="18"/>
  <c r="M797" i="18"/>
  <c r="Q355" i="18"/>
  <c r="N355" i="18"/>
  <c r="M355" i="18"/>
  <c r="Q555" i="18"/>
  <c r="N555" i="18"/>
  <c r="M555" i="18"/>
  <c r="Q567" i="18"/>
  <c r="N567" i="18"/>
  <c r="M567" i="18"/>
  <c r="Q352" i="18"/>
  <c r="N352" i="18"/>
  <c r="M352" i="18"/>
  <c r="Q363" i="18"/>
  <c r="N363" i="18"/>
  <c r="M363" i="18"/>
  <c r="Q336" i="18"/>
  <c r="N336" i="18"/>
  <c r="M336" i="18"/>
  <c r="Q670" i="18"/>
  <c r="N670" i="18"/>
  <c r="M670" i="18"/>
  <c r="Q804" i="18"/>
  <c r="N804" i="18"/>
  <c r="M804" i="18"/>
  <c r="Q899" i="18"/>
  <c r="N899" i="18"/>
  <c r="M899" i="18"/>
  <c r="Q667" i="18"/>
  <c r="N667" i="18"/>
  <c r="M667" i="18"/>
  <c r="Q800" i="18"/>
  <c r="N800" i="18"/>
  <c r="M800" i="18"/>
  <c r="Q894" i="18"/>
  <c r="N894" i="18"/>
  <c r="M894" i="18"/>
  <c r="Q666" i="18"/>
  <c r="N666" i="18"/>
  <c r="M666" i="18"/>
  <c r="Q480" i="18"/>
  <c r="N480" i="18"/>
  <c r="M480" i="18"/>
  <c r="Q361" i="18"/>
  <c r="N361" i="18"/>
  <c r="M361" i="18"/>
  <c r="Q455" i="18"/>
  <c r="N455" i="18"/>
  <c r="M455" i="18"/>
  <c r="Q501" i="18"/>
  <c r="N501" i="18"/>
  <c r="M501" i="18"/>
  <c r="Q653" i="18"/>
  <c r="N653" i="18"/>
  <c r="M653" i="18"/>
  <c r="Q344" i="18"/>
  <c r="N344" i="18"/>
  <c r="M344" i="18"/>
  <c r="Q742" i="18"/>
  <c r="N742" i="18"/>
  <c r="M742" i="18"/>
  <c r="Q677" i="18"/>
  <c r="N677" i="18"/>
  <c r="M677" i="18"/>
  <c r="Q878" i="18"/>
  <c r="N878" i="18"/>
  <c r="M878" i="18"/>
  <c r="Q357" i="18"/>
  <c r="N357" i="18"/>
  <c r="M357" i="18"/>
  <c r="Q561" i="18"/>
  <c r="N561" i="18"/>
  <c r="M561" i="18"/>
  <c r="Q559" i="18"/>
  <c r="N559" i="18"/>
  <c r="M559" i="18"/>
  <c r="Q485" i="18"/>
  <c r="N485" i="18"/>
  <c r="M485" i="18"/>
  <c r="Q19" i="18"/>
  <c r="N19" i="18"/>
  <c r="M19" i="18"/>
  <c r="Q656" i="18"/>
  <c r="N656" i="18"/>
  <c r="M656" i="18"/>
  <c r="Q341" i="18"/>
  <c r="N341" i="18"/>
  <c r="M341" i="18"/>
  <c r="Q518" i="18"/>
  <c r="N518" i="18"/>
  <c r="M518" i="18"/>
  <c r="Q573" i="18"/>
  <c r="N573" i="18"/>
  <c r="M573" i="18"/>
  <c r="Q569" i="18"/>
  <c r="N569" i="18"/>
  <c r="M569" i="18"/>
  <c r="Q807" i="18"/>
  <c r="N807" i="18"/>
  <c r="M807" i="18"/>
  <c r="Q477" i="18"/>
  <c r="N477" i="18"/>
  <c r="M477" i="18"/>
  <c r="Q676" i="18"/>
  <c r="N676" i="18"/>
  <c r="M676" i="18"/>
  <c r="Q572" i="18"/>
  <c r="N572" i="18"/>
  <c r="M572" i="18"/>
  <c r="Q15" i="18"/>
  <c r="N15" i="18"/>
  <c r="M15" i="18"/>
  <c r="Q737" i="18"/>
  <c r="N737" i="18"/>
  <c r="M737" i="18"/>
  <c r="Q905" i="18"/>
  <c r="N905" i="18"/>
  <c r="M905" i="18"/>
  <c r="Q447" i="18"/>
  <c r="N447" i="18"/>
  <c r="M447" i="18"/>
  <c r="Q672" i="18"/>
  <c r="N672" i="18"/>
  <c r="M672" i="18"/>
  <c r="Q733" i="18"/>
  <c r="N733" i="18"/>
  <c r="M733" i="18"/>
  <c r="Q493" i="18"/>
  <c r="N493" i="18"/>
  <c r="M493" i="18"/>
  <c r="Q829" i="18"/>
  <c r="N829" i="18"/>
  <c r="M829" i="18"/>
  <c r="Q513" i="18"/>
  <c r="N513" i="18"/>
  <c r="M513" i="18"/>
  <c r="Q474" i="18"/>
  <c r="N474" i="18"/>
  <c r="M474" i="18"/>
  <c r="Q238" i="18"/>
  <c r="N238" i="18"/>
  <c r="M238" i="18"/>
  <c r="Q500" i="18"/>
  <c r="N500" i="18"/>
  <c r="M500" i="18"/>
  <c r="Q658" i="18"/>
  <c r="N658" i="18"/>
  <c r="M658" i="18"/>
  <c r="Q669" i="18"/>
  <c r="N669" i="18"/>
  <c r="M669" i="18"/>
  <c r="Q470" i="18"/>
  <c r="N470" i="18"/>
  <c r="M470" i="18"/>
  <c r="Q432" i="18"/>
  <c r="N432" i="18"/>
  <c r="M432" i="18"/>
  <c r="Q498" i="18"/>
  <c r="N498" i="18"/>
  <c r="M498" i="18"/>
  <c r="Q796" i="18"/>
  <c r="N796" i="18"/>
  <c r="M796" i="18"/>
  <c r="Q646" i="18"/>
  <c r="N646" i="18"/>
  <c r="M646" i="18"/>
  <c r="Q883" i="18"/>
  <c r="N883" i="18"/>
  <c r="M883" i="18"/>
  <c r="Q187" i="18"/>
  <c r="N187" i="18"/>
  <c r="M187" i="18"/>
  <c r="Q229" i="18"/>
  <c r="N229" i="18"/>
  <c r="M229" i="18"/>
  <c r="Q665" i="18"/>
  <c r="N665" i="18"/>
  <c r="M665" i="18"/>
  <c r="Q219" i="18"/>
  <c r="N219" i="18"/>
  <c r="M219" i="18"/>
  <c r="Q679" i="18"/>
  <c r="N679" i="18"/>
  <c r="M679" i="18"/>
  <c r="Q428" i="18"/>
  <c r="N428" i="18"/>
  <c r="M428" i="18"/>
  <c r="Q668" i="18"/>
  <c r="N668" i="18"/>
  <c r="M668" i="18"/>
  <c r="Q479" i="18"/>
  <c r="N479" i="18"/>
  <c r="M479" i="18"/>
  <c r="Q446" i="18"/>
  <c r="N446" i="18"/>
  <c r="M446" i="18"/>
  <c r="Q687" i="18"/>
  <c r="N687" i="18"/>
  <c r="M687" i="18"/>
  <c r="Q487" i="18"/>
  <c r="N487" i="18"/>
  <c r="M487" i="18"/>
  <c r="Q739" i="18"/>
  <c r="N739" i="18"/>
  <c r="M739" i="18"/>
  <c r="Q496" i="18"/>
  <c r="N496" i="18"/>
  <c r="M496" i="18"/>
  <c r="Q431" i="18"/>
  <c r="N431" i="18"/>
  <c r="M431" i="18"/>
  <c r="Q499" i="18"/>
  <c r="N499" i="18"/>
  <c r="M499" i="18"/>
  <c r="Q674" i="18"/>
  <c r="N674" i="18"/>
  <c r="M674" i="18"/>
  <c r="Q663" i="18"/>
  <c r="N663" i="18"/>
  <c r="M663" i="18"/>
  <c r="Q21" i="18"/>
  <c r="N21" i="18"/>
  <c r="M21" i="18"/>
  <c r="Q837" i="18"/>
  <c r="N837" i="18"/>
  <c r="M837" i="18"/>
  <c r="Q512" i="18"/>
  <c r="N512" i="18"/>
  <c r="M512" i="18"/>
  <c r="Q205" i="18"/>
  <c r="N205" i="18"/>
  <c r="M205" i="18"/>
  <c r="Q898" i="18"/>
  <c r="N898" i="18"/>
  <c r="M898" i="18"/>
  <c r="Q647" i="18"/>
  <c r="N647" i="18"/>
  <c r="M647" i="18"/>
  <c r="Q486" i="18"/>
  <c r="N486" i="18"/>
  <c r="M486" i="18"/>
  <c r="Q465" i="18"/>
  <c r="N465" i="18"/>
  <c r="M465" i="18"/>
  <c r="Q28" i="18"/>
  <c r="N28" i="18"/>
  <c r="M28" i="18"/>
  <c r="Q688" i="18"/>
  <c r="N688" i="18"/>
  <c r="M688" i="18"/>
  <c r="Q654" i="18"/>
  <c r="N654" i="18"/>
  <c r="M654" i="18"/>
  <c r="Q10" i="18"/>
  <c r="N10" i="18"/>
  <c r="M10" i="18"/>
  <c r="Q671" i="18"/>
  <c r="N671" i="18"/>
  <c r="M671" i="18"/>
  <c r="Q503" i="18"/>
  <c r="N503" i="18"/>
  <c r="M503" i="18"/>
  <c r="Q177" i="18"/>
  <c r="N177" i="18"/>
  <c r="M177" i="18"/>
  <c r="Q844" i="18"/>
  <c r="N844" i="18"/>
  <c r="M844" i="18"/>
  <c r="Q502" i="18"/>
  <c r="N502" i="18"/>
  <c r="M502" i="18"/>
  <c r="Q437" i="18"/>
  <c r="N437" i="18"/>
  <c r="M437" i="18"/>
  <c r="Q897" i="18"/>
  <c r="N897" i="18"/>
  <c r="M897" i="18"/>
  <c r="Q793" i="18"/>
  <c r="N793" i="18"/>
  <c r="M793" i="18"/>
  <c r="Q641" i="18"/>
  <c r="N641" i="18"/>
  <c r="M641" i="18"/>
  <c r="O641" i="18" s="1"/>
  <c r="P641" i="18" s="1"/>
  <c r="Q805" i="18"/>
  <c r="N805" i="18"/>
  <c r="M805" i="18"/>
  <c r="Q891" i="18"/>
  <c r="N891" i="18"/>
  <c r="M891" i="18"/>
  <c r="O891" i="18" s="1"/>
  <c r="P891" i="18" s="1"/>
  <c r="Q686" i="18"/>
  <c r="N686" i="18"/>
  <c r="M686" i="18"/>
  <c r="Q678" i="18"/>
  <c r="N678" i="18"/>
  <c r="M678" i="18"/>
  <c r="O678" i="18" s="1"/>
  <c r="P678" i="18" s="1"/>
  <c r="Q651" i="18"/>
  <c r="N651" i="18"/>
  <c r="M651" i="18"/>
  <c r="Q184" i="18"/>
  <c r="N184" i="18"/>
  <c r="M184" i="18"/>
  <c r="O184" i="18" s="1"/>
  <c r="P184" i="18" s="1"/>
  <c r="Q644" i="18"/>
  <c r="N644" i="18"/>
  <c r="M644" i="18"/>
  <c r="Q514" i="18"/>
  <c r="N514" i="18"/>
  <c r="M514" i="18"/>
  <c r="O514" i="18" s="1"/>
  <c r="P514" i="18" s="1"/>
  <c r="Q449" i="18"/>
  <c r="N449" i="18"/>
  <c r="M449" i="18"/>
  <c r="Q661" i="18"/>
  <c r="N661" i="18"/>
  <c r="M661" i="18"/>
  <c r="O661" i="18" s="1"/>
  <c r="P661" i="18" s="1"/>
  <c r="Q818" i="18"/>
  <c r="N818" i="18"/>
  <c r="M818" i="18"/>
  <c r="Q831" i="18"/>
  <c r="N831" i="18"/>
  <c r="M831" i="18"/>
  <c r="O831" i="18" s="1"/>
  <c r="P831" i="18" s="1"/>
  <c r="Q841" i="18"/>
  <c r="N841" i="18"/>
  <c r="M841" i="18"/>
  <c r="Q881" i="18"/>
  <c r="N881" i="18"/>
  <c r="M881" i="18"/>
  <c r="Q809" i="18"/>
  <c r="N809" i="18"/>
  <c r="M809" i="18"/>
  <c r="Q789" i="18"/>
  <c r="N789" i="18"/>
  <c r="M789" i="18"/>
  <c r="Q650" i="18"/>
  <c r="N650" i="18"/>
  <c r="M650" i="18"/>
  <c r="Q510" i="18"/>
  <c r="N510" i="18"/>
  <c r="M510" i="18"/>
  <c r="Q660" i="18"/>
  <c r="N660" i="18"/>
  <c r="M660" i="18"/>
  <c r="Q681" i="18"/>
  <c r="N681" i="18"/>
  <c r="M681" i="18"/>
  <c r="Q659" i="18"/>
  <c r="N659" i="18"/>
  <c r="M659" i="18"/>
  <c r="Q892" i="18"/>
  <c r="N892" i="18"/>
  <c r="M892" i="18"/>
  <c r="O892" i="18" s="1"/>
  <c r="P892" i="18" s="1"/>
  <c r="Q813" i="18"/>
  <c r="N813" i="18"/>
  <c r="M813" i="18"/>
  <c r="Q215" i="18"/>
  <c r="N215" i="18"/>
  <c r="M215" i="18"/>
  <c r="Q662" i="18"/>
  <c r="N662" i="18"/>
  <c r="M662" i="18"/>
  <c r="Q803" i="18"/>
  <c r="N803" i="18"/>
  <c r="M803" i="18"/>
  <c r="O803" i="18" s="1"/>
  <c r="P803" i="18" s="1"/>
  <c r="Q481" i="18"/>
  <c r="N481" i="18"/>
  <c r="M481" i="18"/>
  <c r="Q509" i="18"/>
  <c r="N509" i="18"/>
  <c r="M509" i="18"/>
  <c r="O509" i="18" s="1"/>
  <c r="P509" i="18" s="1"/>
  <c r="Q732" i="18"/>
  <c r="N732" i="18"/>
  <c r="M732" i="18"/>
  <c r="Q664" i="18"/>
  <c r="N664" i="18"/>
  <c r="M664" i="18"/>
  <c r="O664" i="18" s="1"/>
  <c r="P664" i="18" s="1"/>
  <c r="Q504" i="18"/>
  <c r="N504" i="18"/>
  <c r="M504" i="18"/>
  <c r="Q489" i="18"/>
  <c r="N489" i="18"/>
  <c r="M489" i="18"/>
  <c r="O489" i="18" s="1"/>
  <c r="P489" i="18" s="1"/>
  <c r="Q506" i="18"/>
  <c r="N506" i="18"/>
  <c r="M506" i="18"/>
  <c r="Q464" i="18"/>
  <c r="N464" i="18"/>
  <c r="M464" i="18"/>
  <c r="O464" i="18" s="1"/>
  <c r="P464" i="18" s="1"/>
  <c r="Q495" i="18"/>
  <c r="N495" i="18"/>
  <c r="M495" i="18"/>
  <c r="Q195" i="18"/>
  <c r="N195" i="18"/>
  <c r="M195" i="18"/>
  <c r="O195" i="18" s="1"/>
  <c r="P195" i="18" s="1"/>
  <c r="Q463" i="18"/>
  <c r="N463" i="18"/>
  <c r="M463" i="18"/>
  <c r="Q640" i="18"/>
  <c r="N640" i="18"/>
  <c r="M640" i="18"/>
  <c r="O640" i="18" s="1"/>
  <c r="P640" i="18" s="1"/>
  <c r="Q460" i="18"/>
  <c r="N460" i="18"/>
  <c r="M460" i="18"/>
  <c r="Q492" i="18"/>
  <c r="N492" i="18"/>
  <c r="M492" i="18"/>
  <c r="O492" i="18" s="1"/>
  <c r="P492" i="18" s="1"/>
  <c r="Q691" i="18"/>
  <c r="N691" i="18"/>
  <c r="M691" i="18"/>
  <c r="Q649" i="18"/>
  <c r="N649" i="18"/>
  <c r="M649" i="18"/>
  <c r="O649" i="18" s="1"/>
  <c r="P649" i="18" s="1"/>
  <c r="Q642" i="18"/>
  <c r="N642" i="18"/>
  <c r="M642" i="18"/>
  <c r="Q433" i="18"/>
  <c r="N433" i="18"/>
  <c r="M433" i="18"/>
  <c r="O433" i="18" s="1"/>
  <c r="P433" i="18" s="1"/>
  <c r="Q834" i="18"/>
  <c r="N834" i="18"/>
  <c r="M834" i="18"/>
  <c r="Q209" i="18"/>
  <c r="N209" i="18"/>
  <c r="M209" i="18"/>
  <c r="O209" i="18" s="1"/>
  <c r="P209" i="18" s="1"/>
  <c r="Q655" i="18"/>
  <c r="N655" i="18"/>
  <c r="M655" i="18"/>
  <c r="Q529" i="18"/>
  <c r="N529" i="18"/>
  <c r="M529" i="18"/>
  <c r="O529" i="18" s="1"/>
  <c r="P529" i="18" s="1"/>
  <c r="Q527" i="18"/>
  <c r="N527" i="18"/>
  <c r="M527" i="18"/>
  <c r="Q457" i="18"/>
  <c r="N457" i="18"/>
  <c r="M457" i="18"/>
  <c r="O457" i="18" s="1"/>
  <c r="P457" i="18" s="1"/>
  <c r="Q645" i="18"/>
  <c r="N645" i="18"/>
  <c r="M645" i="18"/>
  <c r="Q888" i="18"/>
  <c r="N888" i="18"/>
  <c r="M888" i="18"/>
  <c r="O888" i="18" s="1"/>
  <c r="P888" i="18" s="1"/>
  <c r="Q497" i="18"/>
  <c r="N497" i="18"/>
  <c r="M497" i="18"/>
  <c r="Q682" i="18"/>
  <c r="N682" i="18"/>
  <c r="M682" i="18"/>
  <c r="O682" i="18" s="1"/>
  <c r="P682" i="18" s="1"/>
  <c r="Q467" i="18"/>
  <c r="N467" i="18"/>
  <c r="M467" i="18"/>
  <c r="Q468" i="18"/>
  <c r="N468" i="18"/>
  <c r="M468" i="18"/>
  <c r="Q825" i="18"/>
  <c r="N825" i="18"/>
  <c r="M825" i="18"/>
  <c r="Q490" i="18"/>
  <c r="N490" i="18"/>
  <c r="M490" i="18"/>
  <c r="Q845" i="18"/>
  <c r="N845" i="18"/>
  <c r="M845" i="18"/>
  <c r="Q231" i="18"/>
  <c r="N231" i="18"/>
  <c r="M231" i="18"/>
  <c r="Q544" i="18"/>
  <c r="N544" i="18"/>
  <c r="M544" i="18"/>
  <c r="Q806" i="18"/>
  <c r="N806" i="18"/>
  <c r="M806" i="18"/>
  <c r="Q174" i="18"/>
  <c r="N174" i="18"/>
  <c r="M174" i="18"/>
  <c r="Q452" i="18"/>
  <c r="N452" i="18"/>
  <c r="M452" i="18"/>
  <c r="Q643" i="18"/>
  <c r="N643" i="18"/>
  <c r="M643" i="18"/>
  <c r="Q893" i="18"/>
  <c r="N893" i="18"/>
  <c r="M893" i="18"/>
  <c r="Q879" i="18"/>
  <c r="N879" i="18"/>
  <c r="M879" i="18"/>
  <c r="Q476" i="18"/>
  <c r="N476" i="18"/>
  <c r="M476" i="18"/>
  <c r="Q802" i="18"/>
  <c r="N802" i="18"/>
  <c r="M802" i="18"/>
  <c r="Q462" i="18"/>
  <c r="N462" i="18"/>
  <c r="M462" i="18"/>
  <c r="Q315" i="18"/>
  <c r="N315" i="18"/>
  <c r="M315" i="18"/>
  <c r="Q438" i="18"/>
  <c r="N438" i="18"/>
  <c r="M438" i="18"/>
  <c r="Q505" i="18"/>
  <c r="N505" i="18"/>
  <c r="M505" i="18"/>
  <c r="Q491" i="18"/>
  <c r="N491" i="18"/>
  <c r="M491" i="18"/>
  <c r="Q435" i="18"/>
  <c r="N435" i="18"/>
  <c r="M435" i="18"/>
  <c r="Q264" i="18"/>
  <c r="N264" i="18"/>
  <c r="M264" i="18"/>
  <c r="Q847" i="18"/>
  <c r="N847" i="18"/>
  <c r="M847" i="18"/>
  <c r="Q224" i="18"/>
  <c r="N224" i="18"/>
  <c r="M224" i="18"/>
  <c r="Q483" i="18"/>
  <c r="N483" i="18"/>
  <c r="M483" i="18"/>
  <c r="Q378" i="18"/>
  <c r="N378" i="18"/>
  <c r="M378" i="18"/>
  <c r="Q652" i="18"/>
  <c r="N652" i="18"/>
  <c r="M652" i="18"/>
  <c r="Q788" i="18"/>
  <c r="N788" i="18"/>
  <c r="M788" i="18"/>
  <c r="Q441" i="18"/>
  <c r="N441" i="18"/>
  <c r="M441" i="18"/>
  <c r="Q812" i="18"/>
  <c r="N812" i="18"/>
  <c r="M812" i="18"/>
  <c r="Q657" i="18"/>
  <c r="N657" i="18"/>
  <c r="M657" i="18"/>
  <c r="Q171" i="18"/>
  <c r="N171" i="18"/>
  <c r="M171" i="18"/>
  <c r="Q165" i="18"/>
  <c r="N165" i="18"/>
  <c r="M165" i="18"/>
  <c r="Q795" i="18"/>
  <c r="N795" i="18"/>
  <c r="M795" i="18"/>
  <c r="Q884" i="18"/>
  <c r="N884" i="18"/>
  <c r="M884" i="18"/>
  <c r="Q160" i="18"/>
  <c r="N160" i="18"/>
  <c r="M160" i="18"/>
  <c r="Q181" i="18"/>
  <c r="N181" i="18"/>
  <c r="M181" i="18"/>
  <c r="Q262" i="18"/>
  <c r="N262" i="18"/>
  <c r="M262" i="18"/>
  <c r="Q840" i="18"/>
  <c r="N840" i="18"/>
  <c r="M840" i="18"/>
  <c r="Q385" i="18"/>
  <c r="N385" i="18"/>
  <c r="M385" i="18"/>
  <c r="Q792" i="18"/>
  <c r="N792" i="18"/>
  <c r="M792" i="18"/>
  <c r="Q820" i="18"/>
  <c r="N820" i="18"/>
  <c r="M820" i="18"/>
  <c r="Q494" i="18"/>
  <c r="N494" i="18"/>
  <c r="M494" i="18"/>
  <c r="Q880" i="18"/>
  <c r="N880" i="18"/>
  <c r="M880" i="18"/>
  <c r="Q870" i="18"/>
  <c r="N870" i="18"/>
  <c r="M870" i="18"/>
  <c r="Q234" i="18"/>
  <c r="N234" i="18"/>
  <c r="M234" i="18"/>
  <c r="Q331" i="18"/>
  <c r="N331" i="18"/>
  <c r="M331" i="18"/>
  <c r="Q950" i="18"/>
  <c r="N950" i="18"/>
  <c r="M950" i="18"/>
  <c r="Q482" i="18"/>
  <c r="N482" i="18"/>
  <c r="M482" i="18"/>
  <c r="Q257" i="18"/>
  <c r="N257" i="18"/>
  <c r="M257" i="18"/>
  <c r="Q439" i="18"/>
  <c r="N439" i="18"/>
  <c r="M439" i="18"/>
  <c r="Q808" i="18"/>
  <c r="N808" i="18"/>
  <c r="M808" i="18"/>
  <c r="Q469" i="18"/>
  <c r="N469" i="18"/>
  <c r="M469" i="18"/>
  <c r="Q726" i="18"/>
  <c r="N726" i="18"/>
  <c r="M726" i="18"/>
  <c r="Q167" i="18"/>
  <c r="N167" i="18"/>
  <c r="M167" i="18"/>
  <c r="Q253" i="18"/>
  <c r="N253" i="18"/>
  <c r="M253" i="18"/>
  <c r="Q810" i="18"/>
  <c r="N810" i="18"/>
  <c r="M810" i="18"/>
  <c r="Q822" i="18"/>
  <c r="N822" i="18"/>
  <c r="M822" i="18"/>
  <c r="Q333" i="18"/>
  <c r="N333" i="18"/>
  <c r="M333" i="18"/>
  <c r="Q521" i="18"/>
  <c r="N521" i="18"/>
  <c r="M521" i="18"/>
  <c r="Q451" i="18"/>
  <c r="N451" i="18"/>
  <c r="M451" i="18"/>
  <c r="Q186" i="18"/>
  <c r="N186" i="18"/>
  <c r="M186" i="18"/>
  <c r="Q885" i="18"/>
  <c r="N885" i="18"/>
  <c r="M885" i="18"/>
  <c r="Q162" i="18"/>
  <c r="N162" i="18"/>
  <c r="M162" i="18"/>
  <c r="Q511" i="18"/>
  <c r="N511" i="18"/>
  <c r="M511" i="18"/>
  <c r="Q429" i="18"/>
  <c r="N429" i="18"/>
  <c r="M429" i="18"/>
  <c r="Q488" i="18"/>
  <c r="N488" i="18"/>
  <c r="M488" i="18"/>
  <c r="Q269" i="18"/>
  <c r="N269" i="18"/>
  <c r="M269" i="18"/>
  <c r="Q472" i="18"/>
  <c r="N472" i="18"/>
  <c r="M472" i="18"/>
  <c r="Q179" i="18"/>
  <c r="N179" i="18"/>
  <c r="M179" i="18"/>
  <c r="Q515" i="18"/>
  <c r="N515" i="18"/>
  <c r="M515" i="18"/>
  <c r="Q636" i="18"/>
  <c r="N636" i="18"/>
  <c r="M636" i="18"/>
  <c r="Q860" i="18"/>
  <c r="N860" i="18"/>
  <c r="M860" i="18"/>
  <c r="Q445" i="18"/>
  <c r="N445" i="18"/>
  <c r="M445" i="18"/>
  <c r="Q833" i="18"/>
  <c r="N833" i="18"/>
  <c r="M833" i="18"/>
  <c r="Q453" i="18"/>
  <c r="N453" i="18"/>
  <c r="M453" i="18"/>
  <c r="Q466" i="18"/>
  <c r="N466" i="18"/>
  <c r="M466" i="18"/>
  <c r="Q877" i="18"/>
  <c r="N877" i="18"/>
  <c r="M877" i="18"/>
  <c r="Q794" i="18"/>
  <c r="N794" i="18"/>
  <c r="M794" i="18"/>
  <c r="Q161" i="18"/>
  <c r="N161" i="18"/>
  <c r="M161" i="18"/>
  <c r="Q450" i="18"/>
  <c r="N450" i="18"/>
  <c r="M450" i="18"/>
  <c r="Q534" i="18"/>
  <c r="N534" i="18"/>
  <c r="M534" i="18"/>
  <c r="Q478" i="18"/>
  <c r="N478" i="18"/>
  <c r="M478" i="18"/>
  <c r="Q246" i="18"/>
  <c r="N246" i="18"/>
  <c r="M246" i="18"/>
  <c r="Q533" i="18"/>
  <c r="N533" i="18"/>
  <c r="M533" i="18"/>
  <c r="Q896" i="18"/>
  <c r="N896" i="18"/>
  <c r="M896" i="18"/>
  <c r="Q250" i="18"/>
  <c r="N250" i="18"/>
  <c r="M250" i="18"/>
  <c r="Q456" i="18"/>
  <c r="N456" i="18"/>
  <c r="M456" i="18"/>
  <c r="Q274" i="18"/>
  <c r="N274" i="18"/>
  <c r="M274" i="18"/>
  <c r="Q434" i="18"/>
  <c r="N434" i="18"/>
  <c r="M434" i="18"/>
  <c r="Q267" i="18"/>
  <c r="N267" i="18"/>
  <c r="M267" i="18"/>
  <c r="Q819" i="18"/>
  <c r="N819" i="18"/>
  <c r="M819" i="18"/>
  <c r="Q900" i="18"/>
  <c r="N900" i="18"/>
  <c r="M900" i="18"/>
  <c r="Q461" i="18"/>
  <c r="N461" i="18"/>
  <c r="M461" i="18"/>
  <c r="Q507" i="18"/>
  <c r="N507" i="18"/>
  <c r="M507" i="18"/>
  <c r="Q440" i="18"/>
  <c r="N440" i="18"/>
  <c r="M440" i="18"/>
  <c r="Q266" i="18"/>
  <c r="N266" i="18"/>
  <c r="M266" i="18"/>
  <c r="Q882" i="18"/>
  <c r="N882" i="18"/>
  <c r="M882" i="18"/>
  <c r="Q459" i="18"/>
  <c r="N459" i="18"/>
  <c r="M459" i="18"/>
  <c r="Q35" i="18"/>
  <c r="N35" i="18"/>
  <c r="M35" i="18"/>
  <c r="Q786" i="18"/>
  <c r="N786" i="18"/>
  <c r="M786" i="18"/>
  <c r="Q265" i="18"/>
  <c r="N265" i="18"/>
  <c r="M265" i="18"/>
  <c r="Q832" i="18"/>
  <c r="N832" i="18"/>
  <c r="M832" i="18"/>
  <c r="Q240" i="18"/>
  <c r="N240" i="18"/>
  <c r="M240" i="18"/>
  <c r="Q131" i="18"/>
  <c r="N131" i="18"/>
  <c r="M131" i="18"/>
  <c r="Q871" i="18"/>
  <c r="N871" i="18"/>
  <c r="M871" i="18"/>
  <c r="Q868" i="18"/>
  <c r="N868" i="18"/>
  <c r="M868" i="18"/>
  <c r="Q163" i="18"/>
  <c r="N163" i="18"/>
  <c r="M163" i="18"/>
  <c r="Q791" i="18"/>
  <c r="N791" i="18"/>
  <c r="M791" i="18"/>
  <c r="Q857" i="18"/>
  <c r="N857" i="18"/>
  <c r="M857" i="18"/>
  <c r="Q178" i="18"/>
  <c r="N178" i="18"/>
  <c r="M178" i="18"/>
  <c r="Q846" i="18"/>
  <c r="N846" i="18"/>
  <c r="M846" i="18"/>
  <c r="Q436" i="18"/>
  <c r="N436" i="18"/>
  <c r="M436" i="18"/>
  <c r="Q175" i="18"/>
  <c r="N175" i="18"/>
  <c r="M175" i="18"/>
  <c r="Q862" i="18"/>
  <c r="N862" i="18"/>
  <c r="M862" i="18"/>
  <c r="Q787" i="18"/>
  <c r="N787" i="18"/>
  <c r="M787" i="18"/>
  <c r="Q826" i="18"/>
  <c r="N826" i="18"/>
  <c r="M826" i="18"/>
  <c r="Q305" i="18"/>
  <c r="N305" i="18"/>
  <c r="M305" i="18"/>
  <c r="Q811" i="18"/>
  <c r="N811" i="18"/>
  <c r="M811" i="18"/>
  <c r="Q608" i="18"/>
  <c r="N608" i="18"/>
  <c r="M608" i="18"/>
  <c r="Q939" i="18"/>
  <c r="N939" i="18"/>
  <c r="M939" i="18"/>
  <c r="Q182" i="18"/>
  <c r="N182" i="18"/>
  <c r="M182" i="18"/>
  <c r="Q255" i="18"/>
  <c r="N255" i="18"/>
  <c r="M255" i="18"/>
  <c r="Q675" i="18"/>
  <c r="N675" i="18"/>
  <c r="M675" i="18"/>
  <c r="Q321" i="18"/>
  <c r="N321" i="18"/>
  <c r="M321" i="18"/>
  <c r="Q157" i="18"/>
  <c r="N157" i="18"/>
  <c r="M157" i="18"/>
  <c r="Q241" i="18"/>
  <c r="N241" i="18"/>
  <c r="M241" i="18"/>
  <c r="Q316" i="18"/>
  <c r="N316" i="18"/>
  <c r="M316" i="18"/>
  <c r="Q473" i="18"/>
  <c r="N473" i="18"/>
  <c r="M473" i="18"/>
  <c r="Q317" i="18"/>
  <c r="N317" i="18"/>
  <c r="M317" i="18"/>
  <c r="Q426" i="18"/>
  <c r="N426" i="18"/>
  <c r="M426" i="18"/>
  <c r="Q598" i="18"/>
  <c r="N598" i="18"/>
  <c r="M598" i="18"/>
  <c r="Q20" i="18"/>
  <c r="N20" i="18"/>
  <c r="M20" i="18"/>
  <c r="Q484" i="18"/>
  <c r="N484" i="18"/>
  <c r="M484" i="18"/>
  <c r="Q620" i="18"/>
  <c r="N620" i="18"/>
  <c r="M620" i="18"/>
  <c r="Q458" i="18"/>
  <c r="N458" i="18"/>
  <c r="M458" i="18"/>
  <c r="Q159" i="18"/>
  <c r="N159" i="18"/>
  <c r="M159" i="18"/>
  <c r="Q790" i="18"/>
  <c r="N790" i="18"/>
  <c r="M790" i="18"/>
  <c r="Q866" i="18"/>
  <c r="N866" i="18"/>
  <c r="M866" i="18"/>
  <c r="Q326" i="18"/>
  <c r="N326" i="18"/>
  <c r="M326" i="18"/>
  <c r="Q815" i="18"/>
  <c r="N815" i="18"/>
  <c r="M815" i="18"/>
  <c r="Q591" i="18"/>
  <c r="N591" i="18"/>
  <c r="M591" i="18"/>
  <c r="Q172" i="18"/>
  <c r="N172" i="18"/>
  <c r="M172" i="18"/>
  <c r="Q448" i="18"/>
  <c r="N448" i="18"/>
  <c r="M448" i="18"/>
  <c r="Q838" i="18"/>
  <c r="N838" i="18"/>
  <c r="M838" i="18"/>
  <c r="Q528" i="18"/>
  <c r="N528" i="18"/>
  <c r="M528" i="18"/>
  <c r="Q801" i="18"/>
  <c r="N801" i="18"/>
  <c r="M801" i="18"/>
  <c r="Q13" i="18"/>
  <c r="N13" i="18"/>
  <c r="M13" i="18"/>
  <c r="Q814" i="18"/>
  <c r="N814" i="18"/>
  <c r="M814" i="18"/>
  <c r="Q335" i="18"/>
  <c r="N335" i="18"/>
  <c r="M335" i="18"/>
  <c r="Q14" i="18"/>
  <c r="N14" i="18"/>
  <c r="M14" i="18"/>
  <c r="Q526" i="18"/>
  <c r="N526" i="18"/>
  <c r="M526" i="18"/>
  <c r="Q164" i="18"/>
  <c r="N164" i="18"/>
  <c r="M164" i="18"/>
  <c r="Q853" i="18"/>
  <c r="N853" i="18"/>
  <c r="M853" i="18"/>
  <c r="Q623" i="18"/>
  <c r="N623" i="18"/>
  <c r="M623" i="18"/>
  <c r="Q170" i="18"/>
  <c r="N170" i="18"/>
  <c r="M170" i="18"/>
  <c r="Q236" i="18"/>
  <c r="N236" i="18"/>
  <c r="M236" i="18"/>
  <c r="Q176" i="18"/>
  <c r="N176" i="18"/>
  <c r="M176" i="18"/>
  <c r="Q851" i="18"/>
  <c r="N851" i="18"/>
  <c r="M851" i="18"/>
  <c r="Q633" i="18"/>
  <c r="N633" i="18"/>
  <c r="M633" i="18"/>
  <c r="Q872" i="18"/>
  <c r="N872" i="18"/>
  <c r="M872" i="18"/>
  <c r="Q475" i="18"/>
  <c r="N475" i="18"/>
  <c r="M475" i="18"/>
  <c r="Q271" i="18"/>
  <c r="N271" i="18"/>
  <c r="M271" i="18"/>
  <c r="Q596" i="18"/>
  <c r="N596" i="18"/>
  <c r="M596" i="18"/>
  <c r="Q263" i="18"/>
  <c r="N263" i="18"/>
  <c r="M263" i="18"/>
  <c r="Q828" i="18"/>
  <c r="N828" i="18"/>
  <c r="M828" i="18"/>
  <c r="Q306" i="18"/>
  <c r="N306" i="18"/>
  <c r="M306" i="18"/>
  <c r="Q916" i="18"/>
  <c r="N916" i="18"/>
  <c r="M916" i="18"/>
  <c r="Q600" i="18"/>
  <c r="N600" i="18"/>
  <c r="M600" i="18"/>
  <c r="Q372" i="18"/>
  <c r="N372" i="18"/>
  <c r="M372" i="18"/>
  <c r="Q865" i="18"/>
  <c r="N865" i="18"/>
  <c r="M865" i="18"/>
  <c r="Q183" i="18"/>
  <c r="N183" i="18"/>
  <c r="M183" i="18"/>
  <c r="Q282" i="18"/>
  <c r="N282" i="18"/>
  <c r="M282" i="18"/>
  <c r="Q430" i="18"/>
  <c r="N430" i="18"/>
  <c r="M430" i="18"/>
  <c r="Q630" i="18"/>
  <c r="N630" i="18"/>
  <c r="M630" i="18"/>
  <c r="Q612" i="18"/>
  <c r="N612" i="18"/>
  <c r="M612" i="18"/>
  <c r="Q217" i="18"/>
  <c r="N217" i="18"/>
  <c r="M217" i="18"/>
  <c r="Q136" i="18"/>
  <c r="N136" i="18"/>
  <c r="M136" i="18"/>
  <c r="Q318" i="18"/>
  <c r="N318" i="18"/>
  <c r="M318" i="18"/>
  <c r="Q454" i="18"/>
  <c r="N454" i="18"/>
  <c r="M454" i="18"/>
  <c r="Q816" i="18"/>
  <c r="N816" i="18"/>
  <c r="M816" i="18"/>
  <c r="Q902" i="18"/>
  <c r="N902" i="18"/>
  <c r="M902" i="18"/>
  <c r="Q859" i="18"/>
  <c r="N859" i="18"/>
  <c r="M859" i="18"/>
  <c r="Q634" i="18"/>
  <c r="N634" i="18"/>
  <c r="M634" i="18"/>
  <c r="Q247" i="18"/>
  <c r="N247" i="18"/>
  <c r="M247" i="18"/>
  <c r="Q622" i="18"/>
  <c r="N622" i="18"/>
  <c r="M622" i="18"/>
  <c r="Q327" i="18"/>
  <c r="N327" i="18"/>
  <c r="M327" i="18"/>
  <c r="Q616" i="18"/>
  <c r="N616" i="18"/>
  <c r="M616" i="18"/>
  <c r="Q876" i="18"/>
  <c r="N876" i="18"/>
  <c r="M876" i="18"/>
  <c r="Q290" i="18"/>
  <c r="N290" i="18"/>
  <c r="M290" i="18"/>
  <c r="Q158" i="18"/>
  <c r="N158" i="18"/>
  <c r="M158" i="18"/>
  <c r="Q320" i="18"/>
  <c r="N320" i="18"/>
  <c r="M320" i="18"/>
  <c r="Q956" i="18"/>
  <c r="N956" i="18"/>
  <c r="M956" i="18"/>
  <c r="Q937" i="18"/>
  <c r="N937" i="18"/>
  <c r="M937" i="18"/>
  <c r="Q243" i="18"/>
  <c r="N243" i="18"/>
  <c r="M243" i="18"/>
  <c r="Q601" i="18"/>
  <c r="N601" i="18"/>
  <c r="M601" i="18"/>
  <c r="Q965" i="18"/>
  <c r="N965" i="18"/>
  <c r="M965" i="18"/>
  <c r="Q281" i="18"/>
  <c r="N281" i="18"/>
  <c r="M281" i="18"/>
  <c r="Q442" i="18"/>
  <c r="N442" i="18"/>
  <c r="M442" i="18"/>
  <c r="Q523" i="18"/>
  <c r="N523" i="18"/>
  <c r="M523" i="18"/>
  <c r="Q279" i="18"/>
  <c r="N279" i="18"/>
  <c r="M279" i="18"/>
  <c r="Q299" i="18"/>
  <c r="N299" i="18"/>
  <c r="M299" i="18"/>
  <c r="Q235" i="18"/>
  <c r="N235" i="18"/>
  <c r="M235" i="18"/>
  <c r="Q168" i="18"/>
  <c r="N168" i="18"/>
  <c r="M168" i="18"/>
  <c r="Q606" i="18"/>
  <c r="N606" i="18"/>
  <c r="M606" i="18"/>
  <c r="Q146" i="18"/>
  <c r="N146" i="18"/>
  <c r="M146" i="18"/>
  <c r="Q539" i="18"/>
  <c r="N539" i="18"/>
  <c r="M539" i="18"/>
  <c r="Q957" i="18"/>
  <c r="N957" i="18"/>
  <c r="M957" i="18"/>
  <c r="Q855" i="18"/>
  <c r="N855" i="18"/>
  <c r="M855" i="18"/>
  <c r="Q543" i="18"/>
  <c r="N543" i="18"/>
  <c r="M543" i="18"/>
  <c r="Q154" i="18"/>
  <c r="N154" i="18"/>
  <c r="M154" i="18"/>
  <c r="Q799" i="18"/>
  <c r="N799" i="18"/>
  <c r="M799" i="18"/>
  <c r="Q251" i="18"/>
  <c r="N251" i="18"/>
  <c r="M251" i="18"/>
  <c r="Q535" i="18"/>
  <c r="N535" i="18"/>
  <c r="M535" i="18"/>
  <c r="Q519" i="18"/>
  <c r="N519" i="18"/>
  <c r="M519" i="18"/>
  <c r="Q392" i="18"/>
  <c r="N392" i="18"/>
  <c r="M392" i="18"/>
  <c r="Q334" i="18"/>
  <c r="N334" i="18"/>
  <c r="M334" i="18"/>
  <c r="Q471" i="18"/>
  <c r="N471" i="18"/>
  <c r="M471" i="18"/>
  <c r="Q227" i="18"/>
  <c r="N227" i="18"/>
  <c r="M227" i="18"/>
  <c r="Q226" i="18"/>
  <c r="N226" i="18"/>
  <c r="M226" i="18"/>
  <c r="Q904" i="18"/>
  <c r="N904" i="18"/>
  <c r="M904" i="18"/>
  <c r="Q389" i="18"/>
  <c r="N389" i="18"/>
  <c r="M389" i="18"/>
  <c r="Q443" i="18"/>
  <c r="N443" i="18"/>
  <c r="M443" i="18"/>
  <c r="Q522" i="18"/>
  <c r="N522" i="18"/>
  <c r="M522" i="18"/>
  <c r="Q869" i="18"/>
  <c r="N869" i="18"/>
  <c r="M869" i="18"/>
  <c r="Q380" i="18"/>
  <c r="N380" i="18"/>
  <c r="M380" i="18"/>
  <c r="Q925" i="18"/>
  <c r="N925" i="18"/>
  <c r="M925" i="18"/>
  <c r="Q587" i="18"/>
  <c r="N587" i="18"/>
  <c r="M587" i="18"/>
  <c r="Q850" i="18"/>
  <c r="N850" i="18"/>
  <c r="M850" i="18"/>
  <c r="Q374" i="18"/>
  <c r="N374" i="18"/>
  <c r="M374" i="18"/>
  <c r="Q311" i="18"/>
  <c r="N311" i="18"/>
  <c r="M311" i="18"/>
  <c r="Q200" i="18"/>
  <c r="N200" i="18"/>
  <c r="M200" i="18"/>
  <c r="Q377" i="18"/>
  <c r="N377" i="18"/>
  <c r="M377" i="18"/>
  <c r="Q848" i="18"/>
  <c r="N848" i="18"/>
  <c r="M848" i="18"/>
  <c r="Q252" i="18"/>
  <c r="N252" i="18"/>
  <c r="M252" i="18"/>
  <c r="Q627" i="18"/>
  <c r="N627" i="18"/>
  <c r="M627" i="18"/>
  <c r="Q974" i="18"/>
  <c r="N974" i="18"/>
  <c r="M974" i="18"/>
  <c r="Q273" i="18"/>
  <c r="N273" i="18"/>
  <c r="M273" i="18"/>
  <c r="Q124" i="18"/>
  <c r="N124" i="18"/>
  <c r="M124" i="18"/>
  <c r="Q624" i="18"/>
  <c r="N624" i="18"/>
  <c r="M624" i="18"/>
  <c r="Q232" i="18"/>
  <c r="N232" i="18"/>
  <c r="M232" i="18"/>
  <c r="Q323" i="18"/>
  <c r="N323" i="18"/>
  <c r="M323" i="18"/>
  <c r="Q827" i="18"/>
  <c r="N827" i="18"/>
  <c r="M827" i="18"/>
  <c r="Q625" i="18"/>
  <c r="N625" i="18"/>
  <c r="M625" i="18"/>
  <c r="Q367" i="18"/>
  <c r="N367" i="18"/>
  <c r="M367" i="18"/>
  <c r="Q576" i="18"/>
  <c r="N576" i="18"/>
  <c r="M576" i="18"/>
  <c r="Q376" i="18"/>
  <c r="N376" i="18"/>
  <c r="M376" i="18"/>
  <c r="Q867" i="18"/>
  <c r="N867" i="18"/>
  <c r="M867" i="18"/>
  <c r="Q842" i="18"/>
  <c r="N842" i="18"/>
  <c r="M842" i="18"/>
  <c r="Q595" i="18"/>
  <c r="N595" i="18"/>
  <c r="M595" i="18"/>
  <c r="Q836" i="18"/>
  <c r="N836" i="18"/>
  <c r="M836" i="18"/>
  <c r="Q830" i="18"/>
  <c r="N830" i="18"/>
  <c r="M830" i="18"/>
  <c r="Q287" i="18"/>
  <c r="N287" i="18"/>
  <c r="M287" i="18"/>
  <c r="Q864" i="18"/>
  <c r="N864" i="18"/>
  <c r="M864" i="18"/>
  <c r="Q370" i="18"/>
  <c r="N370" i="18"/>
  <c r="M370" i="18"/>
  <c r="Q618" i="18"/>
  <c r="N618" i="18"/>
  <c r="M618" i="18"/>
  <c r="Q530" i="18"/>
  <c r="N530" i="18"/>
  <c r="M530" i="18"/>
  <c r="Q132" i="18"/>
  <c r="N132" i="18"/>
  <c r="M132" i="18"/>
  <c r="Q307" i="18"/>
  <c r="N307" i="18"/>
  <c r="M307" i="18"/>
  <c r="Q276" i="18"/>
  <c r="N276" i="18"/>
  <c r="M276" i="18"/>
  <c r="Q268" i="18"/>
  <c r="N268" i="18"/>
  <c r="M268" i="18"/>
  <c r="Q371" i="18"/>
  <c r="N371" i="18"/>
  <c r="M371" i="18"/>
  <c r="Q272" i="18"/>
  <c r="N272" i="18"/>
  <c r="M272" i="18"/>
  <c r="Q701" i="18"/>
  <c r="N701" i="18"/>
  <c r="M701" i="18"/>
  <c r="Q854" i="18"/>
  <c r="N854" i="18"/>
  <c r="M854" i="18"/>
  <c r="Q542" i="18"/>
  <c r="N542" i="18"/>
  <c r="M542" i="18"/>
  <c r="Q381" i="18"/>
  <c r="N381" i="18"/>
  <c r="M381" i="18"/>
  <c r="Q531" i="18"/>
  <c r="N531" i="18"/>
  <c r="M531" i="18"/>
  <c r="Q324" i="18"/>
  <c r="N324" i="18"/>
  <c r="M324" i="18"/>
  <c r="Q918" i="18"/>
  <c r="N918" i="18"/>
  <c r="M918" i="18"/>
  <c r="Q943" i="18"/>
  <c r="N943" i="18"/>
  <c r="M943" i="18"/>
  <c r="Q856" i="18"/>
  <c r="N856" i="18"/>
  <c r="M856" i="18"/>
  <c r="Q220" i="18"/>
  <c r="N220" i="18"/>
  <c r="M220" i="18"/>
  <c r="Q393" i="18"/>
  <c r="N393" i="18"/>
  <c r="M393" i="18"/>
  <c r="Q537" i="18"/>
  <c r="N537" i="18"/>
  <c r="M537" i="18"/>
  <c r="Q858" i="18"/>
  <c r="N858" i="18"/>
  <c r="M858" i="18"/>
  <c r="Q134" i="18"/>
  <c r="N134" i="18"/>
  <c r="M134" i="18"/>
  <c r="Q126" i="18"/>
  <c r="N126" i="18"/>
  <c r="M126" i="18"/>
  <c r="Q379" i="18"/>
  <c r="N379" i="18"/>
  <c r="M379" i="18"/>
  <c r="Q138" i="18"/>
  <c r="N138" i="18"/>
  <c r="M138" i="18"/>
  <c r="Q133" i="18"/>
  <c r="N133" i="18"/>
  <c r="M133" i="18"/>
  <c r="Q909" i="18"/>
  <c r="N909" i="18"/>
  <c r="M909" i="18"/>
  <c r="Q626" i="18"/>
  <c r="N626" i="18"/>
  <c r="M626" i="18"/>
  <c r="Q147" i="18"/>
  <c r="N147" i="18"/>
  <c r="M147" i="18"/>
  <c r="Q632" i="18"/>
  <c r="N632" i="18"/>
  <c r="M632" i="18"/>
  <c r="Q223" i="18"/>
  <c r="N223" i="18"/>
  <c r="M223" i="18"/>
  <c r="Q849" i="18"/>
  <c r="N849" i="18"/>
  <c r="M849" i="18"/>
  <c r="Q586" i="18"/>
  <c r="N586" i="18"/>
  <c r="M586" i="18"/>
  <c r="Q368" i="18"/>
  <c r="N368" i="18"/>
  <c r="M368" i="18"/>
  <c r="Q861" i="18"/>
  <c r="N861" i="18"/>
  <c r="M861" i="18"/>
  <c r="Q388" i="18"/>
  <c r="N388" i="18"/>
  <c r="M388" i="18"/>
  <c r="Q927" i="18"/>
  <c r="N927" i="18"/>
  <c r="M927" i="18"/>
  <c r="Q289" i="18"/>
  <c r="N289" i="18"/>
  <c r="M289" i="18"/>
  <c r="Q300" i="18"/>
  <c r="N300" i="18"/>
  <c r="M300" i="18"/>
  <c r="Q875" i="18"/>
  <c r="N875" i="18"/>
  <c r="M875" i="18"/>
  <c r="Q886" i="18"/>
  <c r="N886" i="18"/>
  <c r="M886" i="18"/>
  <c r="Q384" i="18"/>
  <c r="N384" i="18"/>
  <c r="M384" i="18"/>
  <c r="Q216" i="18"/>
  <c r="N216" i="18"/>
  <c r="M216" i="18"/>
  <c r="Q366" i="18"/>
  <c r="N366" i="18"/>
  <c r="M366" i="18"/>
  <c r="Q245" i="18"/>
  <c r="N245" i="18"/>
  <c r="M245" i="18"/>
  <c r="Q127" i="18"/>
  <c r="N127" i="18"/>
  <c r="M127" i="18"/>
  <c r="Q578" i="18"/>
  <c r="N578" i="18"/>
  <c r="M578" i="18"/>
  <c r="Q524" i="18"/>
  <c r="N524" i="18"/>
  <c r="M524" i="18"/>
  <c r="Q387" i="18"/>
  <c r="N387" i="18"/>
  <c r="M387" i="18"/>
  <c r="Q237" i="18"/>
  <c r="N237" i="18"/>
  <c r="M237" i="18"/>
  <c r="Q972" i="18"/>
  <c r="N972" i="18"/>
  <c r="M972" i="18"/>
  <c r="Q581" i="18"/>
  <c r="N581" i="18"/>
  <c r="M581" i="18"/>
  <c r="Q382" i="18"/>
  <c r="N382" i="18"/>
  <c r="M382" i="18"/>
  <c r="Q373" i="18"/>
  <c r="N373" i="18"/>
  <c r="M373" i="18"/>
  <c r="Q590" i="18"/>
  <c r="N590" i="18"/>
  <c r="M590" i="18"/>
  <c r="Q239" i="18"/>
  <c r="N239" i="18"/>
  <c r="M239" i="18"/>
  <c r="Q852" i="18"/>
  <c r="N852" i="18"/>
  <c r="M852" i="18"/>
  <c r="Q308" i="18"/>
  <c r="N308" i="18"/>
  <c r="M308" i="18"/>
  <c r="Q702" i="18"/>
  <c r="N702" i="18"/>
  <c r="M702" i="18"/>
  <c r="Q233" i="18"/>
  <c r="N233" i="18"/>
  <c r="M233" i="18"/>
  <c r="Q228" i="18"/>
  <c r="N228" i="18"/>
  <c r="M228" i="18"/>
  <c r="Q153" i="18"/>
  <c r="N153" i="18"/>
  <c r="M153" i="18"/>
  <c r="Q275" i="18"/>
  <c r="N275" i="18"/>
  <c r="M275" i="18"/>
  <c r="Q249" i="18"/>
  <c r="N249" i="18"/>
  <c r="M249" i="18"/>
  <c r="Q225" i="18"/>
  <c r="N225" i="18"/>
  <c r="M225" i="18"/>
  <c r="Q615" i="18"/>
  <c r="N615" i="18"/>
  <c r="M615" i="18"/>
  <c r="Q144" i="18"/>
  <c r="N144" i="18"/>
  <c r="M144" i="18"/>
  <c r="Q607" i="18"/>
  <c r="N607" i="18"/>
  <c r="M607" i="18"/>
  <c r="Q992" i="18"/>
  <c r="N992" i="18"/>
  <c r="M992" i="18"/>
  <c r="Q592" i="18"/>
  <c r="N592" i="18"/>
  <c r="M592" i="18"/>
  <c r="Q155" i="18"/>
  <c r="N155" i="18"/>
  <c r="M155" i="18"/>
  <c r="Q244" i="18"/>
  <c r="N244" i="18"/>
  <c r="M244" i="18"/>
  <c r="Q242" i="18"/>
  <c r="N242" i="18"/>
  <c r="M242" i="18"/>
  <c r="Q983" i="18"/>
  <c r="N983" i="18"/>
  <c r="M983" i="18"/>
  <c r="Q129" i="18"/>
  <c r="N129" i="18"/>
  <c r="M129" i="18"/>
  <c r="Q395" i="18"/>
  <c r="N395" i="18"/>
  <c r="M395" i="18"/>
  <c r="Q135" i="18"/>
  <c r="N135" i="18"/>
  <c r="M135" i="18"/>
  <c r="Q727" i="18"/>
  <c r="N727" i="18"/>
  <c r="M727" i="18"/>
  <c r="Q583" i="18"/>
  <c r="N583" i="18"/>
  <c r="M583" i="18"/>
  <c r="Q990" i="18"/>
  <c r="N990" i="18"/>
  <c r="M990" i="18"/>
  <c r="Q603" i="18"/>
  <c r="N603" i="18"/>
  <c r="M603" i="18"/>
  <c r="Q540" i="18"/>
  <c r="N540" i="18"/>
  <c r="M540" i="18"/>
  <c r="Q256" i="18"/>
  <c r="N256" i="18"/>
  <c r="M256" i="18"/>
  <c r="Q230" i="18"/>
  <c r="N230" i="18"/>
  <c r="M230" i="18"/>
  <c r="Q218" i="18"/>
  <c r="N218" i="18"/>
  <c r="M218" i="18"/>
  <c r="Q538" i="18"/>
  <c r="N538" i="18"/>
  <c r="M538" i="18"/>
  <c r="Q629" i="18"/>
  <c r="N629" i="18"/>
  <c r="M629" i="18"/>
  <c r="Q148" i="18"/>
  <c r="N148" i="18"/>
  <c r="M148" i="18"/>
  <c r="Q704" i="18"/>
  <c r="N704" i="18"/>
  <c r="M704" i="18"/>
  <c r="Q130" i="18"/>
  <c r="N130" i="18"/>
  <c r="M130" i="18"/>
  <c r="Q329" i="18"/>
  <c r="N329" i="18"/>
  <c r="M329" i="18"/>
  <c r="Q369" i="18"/>
  <c r="N369" i="18"/>
  <c r="M369" i="18"/>
  <c r="Q278" i="18"/>
  <c r="N278" i="18"/>
  <c r="M278" i="18"/>
  <c r="Q248" i="18"/>
  <c r="N248" i="18"/>
  <c r="M248" i="18"/>
  <c r="Q427" i="18"/>
  <c r="N427" i="18"/>
  <c r="M427" i="18"/>
  <c r="Q375" i="18"/>
  <c r="N375" i="18"/>
  <c r="M375" i="18"/>
  <c r="Q95" i="18"/>
  <c r="N95" i="18"/>
  <c r="M95" i="18"/>
  <c r="Q270" i="18"/>
  <c r="N270" i="18"/>
  <c r="M270" i="18"/>
  <c r="Q149" i="18"/>
  <c r="N149" i="18"/>
  <c r="M149" i="18"/>
  <c r="Q536" i="18"/>
  <c r="N536" i="18"/>
  <c r="M536" i="18"/>
  <c r="Q924" i="18"/>
  <c r="N924" i="18"/>
  <c r="M924" i="18"/>
  <c r="Q143" i="18"/>
  <c r="N143" i="18"/>
  <c r="M143" i="18"/>
  <c r="Q81" i="18"/>
  <c r="N81" i="18"/>
  <c r="M81" i="18"/>
  <c r="Q383" i="18"/>
  <c r="N383" i="18"/>
  <c r="M383" i="18"/>
  <c r="Q330" i="18"/>
  <c r="N330" i="18"/>
  <c r="M330" i="18"/>
  <c r="Q294" i="18"/>
  <c r="N294" i="18"/>
  <c r="M294" i="18"/>
  <c r="Q989" i="18"/>
  <c r="N989" i="18"/>
  <c r="M989" i="18"/>
  <c r="Q296" i="18"/>
  <c r="N296" i="18"/>
  <c r="M296" i="18"/>
  <c r="Q325" i="18"/>
  <c r="N325" i="18"/>
  <c r="M325" i="18"/>
  <c r="Q724" i="18"/>
  <c r="N724" i="18"/>
  <c r="M724" i="18"/>
  <c r="Q152" i="18"/>
  <c r="N152" i="18"/>
  <c r="M152" i="18"/>
  <c r="Q613" i="18"/>
  <c r="N613" i="18"/>
  <c r="M613" i="18"/>
  <c r="Q304" i="18"/>
  <c r="N304" i="18"/>
  <c r="M304" i="18"/>
  <c r="Q968" i="18"/>
  <c r="N968" i="18"/>
  <c r="M968" i="18"/>
  <c r="Q873" i="18"/>
  <c r="N873" i="18"/>
  <c r="M873" i="18"/>
  <c r="Q260" i="18"/>
  <c r="N260" i="18"/>
  <c r="M260" i="18"/>
  <c r="Q391" i="18"/>
  <c r="N391" i="18"/>
  <c r="M391" i="18"/>
  <c r="Q719" i="18"/>
  <c r="N719" i="18"/>
  <c r="M719" i="18"/>
  <c r="Q740" i="18"/>
  <c r="N740" i="18"/>
  <c r="M740" i="18"/>
  <c r="Q332" i="18"/>
  <c r="N332" i="18"/>
  <c r="M332" i="18"/>
  <c r="Q577" i="18"/>
  <c r="N577" i="18"/>
  <c r="M577" i="18"/>
  <c r="Q309" i="18"/>
  <c r="N309" i="18"/>
  <c r="M309" i="18"/>
  <c r="Q390" i="18"/>
  <c r="N390" i="18"/>
  <c r="M390" i="18"/>
  <c r="Q117" i="18"/>
  <c r="N117" i="18"/>
  <c r="M117" i="18"/>
  <c r="Q394" i="18"/>
  <c r="N394" i="18"/>
  <c r="M394" i="18"/>
  <c r="Q915" i="18"/>
  <c r="N915" i="18"/>
  <c r="M915" i="18"/>
  <c r="Q328" i="18"/>
  <c r="N328" i="18"/>
  <c r="M328" i="18"/>
  <c r="Q151" i="18"/>
  <c r="N151" i="18"/>
  <c r="M151" i="18"/>
  <c r="Q141" i="18"/>
  <c r="N141" i="18"/>
  <c r="M141" i="18"/>
  <c r="Q142" i="18"/>
  <c r="N142" i="18"/>
  <c r="M142" i="18"/>
  <c r="Q313" i="18"/>
  <c r="N313" i="18"/>
  <c r="M313" i="18"/>
  <c r="Q314" i="18"/>
  <c r="N314" i="18"/>
  <c r="M314" i="18"/>
  <c r="Q913" i="18"/>
  <c r="N913" i="18"/>
  <c r="M913" i="18"/>
  <c r="Q817" i="18"/>
  <c r="N817" i="18"/>
  <c r="M817" i="18"/>
  <c r="Q261" i="18"/>
  <c r="N261" i="18"/>
  <c r="M261" i="18"/>
  <c r="Q222" i="18"/>
  <c r="N222" i="18"/>
  <c r="M222" i="18"/>
  <c r="Q259" i="18"/>
  <c r="N259" i="18"/>
  <c r="M259" i="18"/>
  <c r="Q140" i="18"/>
  <c r="N140" i="18"/>
  <c r="M140" i="18"/>
  <c r="Q86" i="18"/>
  <c r="N86" i="18"/>
  <c r="M86" i="18"/>
  <c r="Q839" i="18"/>
  <c r="N839" i="18"/>
  <c r="M839" i="18"/>
  <c r="Q194" i="18"/>
  <c r="N194" i="18"/>
  <c r="M194" i="18"/>
  <c r="Q207" i="18"/>
  <c r="N207" i="18"/>
  <c r="M207" i="18"/>
  <c r="Q87" i="18"/>
  <c r="N87" i="18"/>
  <c r="M87" i="18"/>
  <c r="Q969" i="18"/>
  <c r="N969" i="18"/>
  <c r="M969" i="18"/>
  <c r="Q312" i="18"/>
  <c r="N312" i="18"/>
  <c r="M312" i="18"/>
  <c r="Q122" i="18"/>
  <c r="N122" i="18"/>
  <c r="M122" i="18"/>
  <c r="Q139" i="18"/>
  <c r="N139" i="18"/>
  <c r="M139" i="18"/>
  <c r="Q96" i="18"/>
  <c r="N96" i="18"/>
  <c r="M96" i="18"/>
  <c r="Q935" i="18"/>
  <c r="N935" i="18"/>
  <c r="M935" i="18"/>
  <c r="Q585" i="18"/>
  <c r="N585" i="18"/>
  <c r="M585" i="18"/>
  <c r="Q635" i="18"/>
  <c r="N635" i="18"/>
  <c r="M635" i="18"/>
  <c r="Q137" i="18"/>
  <c r="N137" i="18"/>
  <c r="M137" i="18"/>
  <c r="Q293" i="18"/>
  <c r="N293" i="18"/>
  <c r="M293" i="18"/>
  <c r="Q258" i="18"/>
  <c r="N258" i="18"/>
  <c r="M258" i="18"/>
  <c r="Q863" i="18"/>
  <c r="N863" i="18"/>
  <c r="M863" i="18"/>
  <c r="Q386" i="18"/>
  <c r="N386" i="18"/>
  <c r="M386" i="18"/>
  <c r="Q699" i="18"/>
  <c r="N699" i="18"/>
  <c r="M699" i="18"/>
  <c r="Q128" i="18"/>
  <c r="N128" i="18"/>
  <c r="M128" i="18"/>
  <c r="Q90" i="18"/>
  <c r="N90" i="18"/>
  <c r="M90" i="18"/>
  <c r="Q874" i="18"/>
  <c r="N874" i="18"/>
  <c r="M874" i="18"/>
  <c r="Q115" i="18"/>
  <c r="N115" i="18"/>
  <c r="M115" i="18"/>
  <c r="Q166" i="18"/>
  <c r="N166" i="18"/>
  <c r="M166" i="18"/>
  <c r="Q169" i="18"/>
  <c r="N169" i="18"/>
  <c r="M169" i="18"/>
  <c r="Q889" i="18"/>
  <c r="N889" i="18"/>
  <c r="M889" i="18"/>
  <c r="Q185" i="18"/>
  <c r="N185" i="18"/>
  <c r="M185" i="18"/>
  <c r="Q987" i="18"/>
  <c r="N987" i="18"/>
  <c r="M987" i="18"/>
  <c r="Q621" i="18"/>
  <c r="N621" i="18"/>
  <c r="M621" i="18"/>
  <c r="Q967" i="18"/>
  <c r="N967" i="18"/>
  <c r="M967" i="18"/>
  <c r="Q150" i="18"/>
  <c r="N150" i="18"/>
  <c r="M150" i="18"/>
  <c r="Q17" i="18"/>
  <c r="N17" i="18"/>
  <c r="M17" i="18"/>
  <c r="Q594" i="18"/>
  <c r="N594" i="18"/>
  <c r="M594" i="18"/>
  <c r="Q605" i="18"/>
  <c r="N605" i="18"/>
  <c r="M605" i="18"/>
  <c r="Q23" i="18"/>
  <c r="N23" i="18"/>
  <c r="M23" i="18"/>
  <c r="Q113" i="18"/>
  <c r="N113" i="18"/>
  <c r="M113" i="18"/>
  <c r="Q976" i="18"/>
  <c r="N976" i="18"/>
  <c r="M976" i="18"/>
  <c r="Q310" i="18"/>
  <c r="N310" i="18"/>
  <c r="M310" i="18"/>
  <c r="Q710" i="18"/>
  <c r="N710" i="18"/>
  <c r="M710" i="18"/>
  <c r="Q923" i="18"/>
  <c r="N923" i="18"/>
  <c r="M923" i="18"/>
  <c r="Q631" i="18"/>
  <c r="N631" i="18"/>
  <c r="M631" i="18"/>
  <c r="Q145" i="18"/>
  <c r="N145" i="18"/>
  <c r="M145" i="18"/>
  <c r="Q303" i="18"/>
  <c r="N303" i="18"/>
  <c r="M303" i="18"/>
  <c r="Q697" i="18"/>
  <c r="N697" i="18"/>
  <c r="M697" i="18"/>
  <c r="Q588" i="18"/>
  <c r="N588" i="18"/>
  <c r="M588" i="18"/>
  <c r="Q283" i="18"/>
  <c r="N283" i="18"/>
  <c r="M283" i="18"/>
  <c r="Q286" i="18"/>
  <c r="N286" i="18"/>
  <c r="M286" i="18"/>
  <c r="Q101" i="18"/>
  <c r="N101" i="18"/>
  <c r="M101" i="18"/>
  <c r="Q114" i="18"/>
  <c r="N114" i="18"/>
  <c r="M114" i="18"/>
  <c r="Q284" i="18"/>
  <c r="N284" i="18"/>
  <c r="M284" i="18"/>
  <c r="Q718" i="18"/>
  <c r="N718" i="18"/>
  <c r="M718" i="18"/>
  <c r="Q106" i="18"/>
  <c r="N106" i="18"/>
  <c r="M106" i="18"/>
  <c r="Q118" i="18"/>
  <c r="N118" i="18"/>
  <c r="M118" i="18"/>
  <c r="Q99" i="18"/>
  <c r="N99" i="18"/>
  <c r="M99" i="18"/>
  <c r="Q111" i="18"/>
  <c r="N111" i="18"/>
  <c r="M111" i="18"/>
  <c r="Q728" i="18"/>
  <c r="N728" i="18"/>
  <c r="M728" i="18"/>
  <c r="Q745" i="18"/>
  <c r="N745" i="18"/>
  <c r="M745" i="18"/>
  <c r="Q970" i="18"/>
  <c r="N970" i="18"/>
  <c r="M970" i="18"/>
  <c r="Q191" i="18"/>
  <c r="N191" i="18"/>
  <c r="M191" i="18"/>
  <c r="Q619" i="18"/>
  <c r="N619" i="18"/>
  <c r="M619" i="18"/>
  <c r="Q971" i="18"/>
  <c r="N971" i="18"/>
  <c r="M971" i="18"/>
  <c r="Q991" i="18"/>
  <c r="N991" i="18"/>
  <c r="M991" i="18"/>
  <c r="Q890" i="18"/>
  <c r="N890" i="18"/>
  <c r="M890" i="18"/>
  <c r="Q121" i="18"/>
  <c r="N121" i="18"/>
  <c r="M121" i="18"/>
  <c r="Q69" i="18"/>
  <c r="N69" i="18"/>
  <c r="M69" i="18"/>
  <c r="Q599" i="18"/>
  <c r="N599" i="18"/>
  <c r="M599" i="18"/>
  <c r="Q277" i="18"/>
  <c r="N277" i="18"/>
  <c r="M277" i="18"/>
  <c r="Q280" i="18"/>
  <c r="N280" i="18"/>
  <c r="M280" i="18"/>
  <c r="Q204" i="18"/>
  <c r="N204" i="18"/>
  <c r="M204" i="18"/>
  <c r="Q188" i="18"/>
  <c r="N188" i="18"/>
  <c r="M188" i="18"/>
  <c r="Q16" i="18"/>
  <c r="N16" i="18"/>
  <c r="M16" i="18"/>
  <c r="Q749" i="18"/>
  <c r="N749" i="18"/>
  <c r="M749" i="18"/>
  <c r="Q292" i="18"/>
  <c r="N292" i="18"/>
  <c r="M292" i="18"/>
  <c r="Q444" i="18"/>
  <c r="N444" i="18"/>
  <c r="M444" i="18"/>
  <c r="Q706" i="18"/>
  <c r="N706" i="18"/>
  <c r="M706" i="18"/>
  <c r="Q100" i="18"/>
  <c r="N100" i="18"/>
  <c r="M100" i="18"/>
  <c r="Q717" i="18"/>
  <c r="N717" i="18"/>
  <c r="M717" i="18"/>
  <c r="Q589" i="18"/>
  <c r="N589" i="18"/>
  <c r="M589" i="18"/>
  <c r="Q298" i="18"/>
  <c r="N298" i="18"/>
  <c r="M298" i="18"/>
  <c r="Q125" i="18"/>
  <c r="N125" i="18"/>
  <c r="M125" i="18"/>
  <c r="Q593" i="18"/>
  <c r="N593" i="18"/>
  <c r="M593" i="18"/>
  <c r="Q545" i="18"/>
  <c r="N545" i="18"/>
  <c r="M545" i="18"/>
  <c r="Q173" i="18"/>
  <c r="N173" i="18"/>
  <c r="M173" i="18"/>
  <c r="Q580" i="18"/>
  <c r="N580" i="18"/>
  <c r="M580" i="18"/>
  <c r="Q712" i="18"/>
  <c r="N712" i="18"/>
  <c r="M712" i="18"/>
  <c r="Q978" i="18"/>
  <c r="N978" i="18"/>
  <c r="M978" i="18"/>
  <c r="Q319" i="18"/>
  <c r="N319" i="18"/>
  <c r="M319" i="18"/>
  <c r="Q295" i="18"/>
  <c r="N295" i="18"/>
  <c r="M295" i="18"/>
  <c r="Q986" i="18"/>
  <c r="N986" i="18"/>
  <c r="M986" i="18"/>
  <c r="Q88" i="18"/>
  <c r="N88" i="18"/>
  <c r="M88" i="18"/>
  <c r="Q579" i="18"/>
  <c r="N579" i="18"/>
  <c r="M579" i="18"/>
  <c r="Q725" i="18"/>
  <c r="N725" i="18"/>
  <c r="M725" i="18"/>
  <c r="Q981" i="18"/>
  <c r="N981" i="18"/>
  <c r="M981" i="18"/>
  <c r="Q192" i="18"/>
  <c r="N192" i="18"/>
  <c r="M192" i="18"/>
  <c r="Q582" i="18"/>
  <c r="N582" i="18"/>
  <c r="M582" i="18"/>
  <c r="Q301" i="18"/>
  <c r="N301" i="18"/>
  <c r="M301" i="18"/>
  <c r="Q617" i="18"/>
  <c r="N617" i="18"/>
  <c r="M617" i="18"/>
  <c r="Q291" i="18"/>
  <c r="N291" i="18"/>
  <c r="M291" i="18"/>
  <c r="Q288" i="18"/>
  <c r="N288" i="18"/>
  <c r="M288" i="18"/>
  <c r="Q973" i="18"/>
  <c r="N973" i="18"/>
  <c r="M973" i="18"/>
  <c r="Q97" i="18"/>
  <c r="N97" i="18"/>
  <c r="M97" i="18"/>
  <c r="Q214" i="18"/>
  <c r="N214" i="18"/>
  <c r="M214" i="18"/>
  <c r="Q199" i="18"/>
  <c r="N199" i="18"/>
  <c r="M199" i="18"/>
  <c r="Q984" i="18"/>
  <c r="N984" i="18"/>
  <c r="M984" i="18"/>
  <c r="Q979" i="18"/>
  <c r="N979" i="18"/>
  <c r="M979" i="18"/>
  <c r="Q835" i="18"/>
  <c r="N835" i="18"/>
  <c r="M835" i="18"/>
  <c r="Q112" i="18"/>
  <c r="N112" i="18"/>
  <c r="M112" i="18"/>
  <c r="Q700" i="18"/>
  <c r="N700" i="18"/>
  <c r="M700" i="18"/>
  <c r="Q190" i="18"/>
  <c r="N190" i="18"/>
  <c r="M190" i="18"/>
  <c r="Q110" i="18"/>
  <c r="N110" i="18"/>
  <c r="M110" i="18"/>
  <c r="Q285" i="18"/>
  <c r="N285" i="18"/>
  <c r="M285" i="18"/>
  <c r="Q83" i="18"/>
  <c r="N83" i="18"/>
  <c r="M83" i="18"/>
  <c r="Q602" i="18"/>
  <c r="N602" i="18"/>
  <c r="M602" i="18"/>
  <c r="Q611" i="18"/>
  <c r="N611" i="18"/>
  <c r="M611" i="18"/>
  <c r="Q206" i="18"/>
  <c r="N206" i="18"/>
  <c r="M206" i="18"/>
  <c r="Q955" i="18"/>
  <c r="N955" i="18"/>
  <c r="M955" i="18"/>
  <c r="Q103" i="18"/>
  <c r="N103" i="18"/>
  <c r="M103" i="18"/>
  <c r="Q966" i="18"/>
  <c r="N966" i="18"/>
  <c r="M966" i="18"/>
  <c r="Q993" i="18"/>
  <c r="N993" i="18"/>
  <c r="M993" i="18"/>
  <c r="Q33" i="18"/>
  <c r="N33" i="18"/>
  <c r="M33" i="18"/>
  <c r="Q120" i="18"/>
  <c r="N120" i="18"/>
  <c r="M120" i="18"/>
  <c r="Q713" i="18"/>
  <c r="N713" i="18"/>
  <c r="M713" i="18"/>
  <c r="Q604" i="18"/>
  <c r="N604" i="18"/>
  <c r="M604" i="18"/>
  <c r="Q254" i="18"/>
  <c r="N254" i="18"/>
  <c r="M254" i="18"/>
  <c r="Q208" i="18"/>
  <c r="N208" i="18"/>
  <c r="M208" i="18"/>
  <c r="Q203" i="18"/>
  <c r="N203" i="18"/>
  <c r="M203" i="18"/>
  <c r="Q212" i="18"/>
  <c r="N212" i="18"/>
  <c r="M212" i="18"/>
  <c r="Q198" i="18"/>
  <c r="N198" i="18"/>
  <c r="M198" i="18"/>
  <c r="Q210" i="18"/>
  <c r="N210" i="18"/>
  <c r="M210" i="18"/>
  <c r="Q721" i="18"/>
  <c r="N721" i="18"/>
  <c r="M721" i="18"/>
  <c r="Q708" i="18"/>
  <c r="N708" i="18"/>
  <c r="M708" i="18"/>
  <c r="Q76" i="18"/>
  <c r="N76" i="18"/>
  <c r="M76" i="18"/>
  <c r="Q302" i="18"/>
  <c r="N302" i="18"/>
  <c r="M302" i="18"/>
  <c r="Q584" i="18"/>
  <c r="N584" i="18"/>
  <c r="M584" i="18"/>
  <c r="Q988" i="18"/>
  <c r="N988" i="18"/>
  <c r="M988" i="18"/>
  <c r="Q189" i="18"/>
  <c r="N189" i="18"/>
  <c r="M189" i="18"/>
  <c r="Q92" i="18"/>
  <c r="N92" i="18"/>
  <c r="M92" i="18"/>
  <c r="Q297" i="18"/>
  <c r="N297" i="18"/>
  <c r="M297" i="18"/>
  <c r="Q824" i="18"/>
  <c r="N824" i="18"/>
  <c r="M824" i="18"/>
  <c r="Q80" i="18"/>
  <c r="N80" i="18"/>
  <c r="M80" i="18"/>
  <c r="Q698" i="18"/>
  <c r="N698" i="18"/>
  <c r="M698" i="18"/>
  <c r="Q975" i="18"/>
  <c r="N975" i="18"/>
  <c r="M975" i="18"/>
  <c r="Q980" i="18"/>
  <c r="N980" i="18"/>
  <c r="M980" i="18"/>
  <c r="Q197" i="18"/>
  <c r="N197" i="18"/>
  <c r="M197" i="18"/>
  <c r="Q597" i="18"/>
  <c r="N597" i="18"/>
  <c r="M597" i="18"/>
  <c r="Q196" i="18"/>
  <c r="N196" i="18"/>
  <c r="M196" i="18"/>
  <c r="Q714" i="18"/>
  <c r="N714" i="18"/>
  <c r="M714" i="18"/>
  <c r="Q901" i="18"/>
  <c r="N901" i="18"/>
  <c r="M901" i="18"/>
  <c r="Q709" i="18"/>
  <c r="N709" i="18"/>
  <c r="M709" i="18"/>
  <c r="Q985" i="18"/>
  <c r="N985" i="18"/>
  <c r="M985" i="18"/>
  <c r="Q716" i="18"/>
  <c r="N716" i="18"/>
  <c r="M716" i="18"/>
  <c r="Q994" i="18"/>
  <c r="N994" i="18"/>
  <c r="M994" i="18"/>
  <c r="Q109" i="18"/>
  <c r="N109" i="18"/>
  <c r="M109" i="18"/>
  <c r="Q84" i="18"/>
  <c r="N84" i="18"/>
  <c r="M84" i="18"/>
  <c r="Q91" i="18"/>
  <c r="N91" i="18"/>
  <c r="M91" i="18"/>
  <c r="Q707" i="18"/>
  <c r="N707" i="18"/>
  <c r="M707" i="18"/>
  <c r="Q70" i="18"/>
  <c r="N70" i="18"/>
  <c r="M70" i="18"/>
  <c r="Q116" i="18"/>
  <c r="N116" i="18"/>
  <c r="M116" i="18"/>
  <c r="Q67" i="18"/>
  <c r="N67" i="18"/>
  <c r="M67" i="18"/>
  <c r="Q322" i="18"/>
  <c r="N322" i="18"/>
  <c r="M322" i="18"/>
  <c r="Q954" i="18"/>
  <c r="N954" i="18"/>
  <c r="M954" i="18"/>
  <c r="Q213" i="18"/>
  <c r="N213" i="18"/>
  <c r="M213" i="18"/>
  <c r="Q705" i="18"/>
  <c r="N705" i="18"/>
  <c r="M705" i="18"/>
  <c r="Q82" i="18"/>
  <c r="N82" i="18"/>
  <c r="M82" i="18"/>
  <c r="Q77" i="18"/>
  <c r="N77" i="18"/>
  <c r="M77" i="18"/>
  <c r="Q977" i="18"/>
  <c r="N977" i="18"/>
  <c r="M977" i="18"/>
  <c r="Q703" i="18"/>
  <c r="N703" i="18"/>
  <c r="M703" i="18"/>
  <c r="Q66" i="18"/>
  <c r="N66" i="18"/>
  <c r="M66" i="18"/>
  <c r="Q73" i="18"/>
  <c r="N73" i="18"/>
  <c r="M73" i="18"/>
  <c r="Q903" i="18"/>
  <c r="N903" i="18"/>
  <c r="M903" i="18"/>
  <c r="Q887" i="18"/>
  <c r="N887" i="18"/>
  <c r="M887" i="18"/>
  <c r="Q202" i="18"/>
  <c r="N202" i="18"/>
  <c r="M202" i="18"/>
  <c r="Q961" i="18"/>
  <c r="N961" i="18"/>
  <c r="M961" i="18"/>
  <c r="Q823" i="18"/>
  <c r="N823" i="18"/>
  <c r="M823" i="18"/>
  <c r="Q72" i="18"/>
  <c r="N72" i="18"/>
  <c r="M72" i="18"/>
  <c r="Q79" i="18"/>
  <c r="N79" i="18"/>
  <c r="M79" i="18"/>
  <c r="Q89" i="18"/>
  <c r="N89" i="18"/>
  <c r="M89" i="18"/>
  <c r="Q951" i="18"/>
  <c r="N951" i="18"/>
  <c r="M951" i="18"/>
  <c r="Q46" i="18"/>
  <c r="N46" i="18"/>
  <c r="M46" i="18"/>
  <c r="Q746" i="18"/>
  <c r="N746" i="18"/>
  <c r="M746" i="18"/>
  <c r="Q201" i="18"/>
  <c r="N201" i="18"/>
  <c r="M201" i="18"/>
  <c r="Q938" i="18"/>
  <c r="N938" i="18"/>
  <c r="M938" i="18"/>
  <c r="Q11" i="18"/>
  <c r="N11" i="18"/>
  <c r="M11" i="18"/>
  <c r="Q78" i="18"/>
  <c r="N78" i="18"/>
  <c r="M78" i="18"/>
  <c r="Q942" i="18"/>
  <c r="N942" i="18"/>
  <c r="M942" i="18"/>
  <c r="Q12" i="18"/>
  <c r="N12" i="18"/>
  <c r="M12" i="18"/>
  <c r="Q960" i="18"/>
  <c r="N960" i="18"/>
  <c r="M960" i="18"/>
  <c r="Q105" i="18"/>
  <c r="N105" i="18"/>
  <c r="M105" i="18"/>
  <c r="Q754" i="18"/>
  <c r="N754" i="18"/>
  <c r="M754" i="18"/>
  <c r="Q56" i="18"/>
  <c r="N56" i="18"/>
  <c r="M56" i="18"/>
  <c r="Q85" i="18"/>
  <c r="N85" i="18"/>
  <c r="M85" i="18"/>
  <c r="Q75" i="18"/>
  <c r="N75" i="18"/>
  <c r="M75" i="18"/>
  <c r="Q62" i="18"/>
  <c r="N62" i="18"/>
  <c r="M62" i="18"/>
  <c r="Q722" i="18"/>
  <c r="N722" i="18"/>
  <c r="M722" i="18"/>
  <c r="Q193" i="18"/>
  <c r="N193" i="18"/>
  <c r="M193" i="18"/>
  <c r="Q211" i="18"/>
  <c r="N211" i="18"/>
  <c r="M211" i="18"/>
  <c r="Q944" i="18"/>
  <c r="N944" i="18"/>
  <c r="M944" i="18"/>
  <c r="Q98" i="18"/>
  <c r="N98" i="18"/>
  <c r="M98" i="18"/>
  <c r="Q107" i="18"/>
  <c r="N107" i="18"/>
  <c r="M107" i="18"/>
  <c r="Q74" i="18"/>
  <c r="N74" i="18"/>
  <c r="M74" i="18"/>
  <c r="Q711" i="18"/>
  <c r="N711" i="18"/>
  <c r="M711" i="18"/>
  <c r="Q39" i="18"/>
  <c r="N39" i="18"/>
  <c r="M39" i="18"/>
  <c r="Q516" i="18"/>
  <c r="N516" i="18"/>
  <c r="M516" i="18"/>
  <c r="Q953" i="18"/>
  <c r="N953" i="18"/>
  <c r="M953" i="18"/>
  <c r="Q93" i="18"/>
  <c r="N93" i="18"/>
  <c r="M93" i="18"/>
  <c r="Q108" i="18"/>
  <c r="N108" i="18"/>
  <c r="M108" i="18"/>
  <c r="Q59" i="18"/>
  <c r="N59" i="18"/>
  <c r="M59" i="18"/>
  <c r="Q24" i="18"/>
  <c r="N24" i="18"/>
  <c r="M24" i="18"/>
  <c r="Q940" i="18"/>
  <c r="N940" i="18"/>
  <c r="M940" i="18"/>
  <c r="Q44" i="18"/>
  <c r="N44" i="18"/>
  <c r="M44" i="18"/>
  <c r="Q48" i="18"/>
  <c r="N48" i="18"/>
  <c r="M48" i="18"/>
  <c r="Q102" i="18"/>
  <c r="N102" i="18"/>
  <c r="M102" i="18"/>
  <c r="Q65" i="18"/>
  <c r="N65" i="18"/>
  <c r="M65" i="18"/>
  <c r="Q696" i="18"/>
  <c r="N696" i="18"/>
  <c r="M696" i="18"/>
  <c r="Q47" i="18"/>
  <c r="N47" i="18"/>
  <c r="M47" i="18"/>
  <c r="Q843" i="18"/>
  <c r="N843" i="18"/>
  <c r="M843" i="18"/>
  <c r="Q63" i="18"/>
  <c r="N63" i="18"/>
  <c r="M63" i="18"/>
  <c r="Q628" i="18"/>
  <c r="N628" i="18"/>
  <c r="M628" i="18"/>
  <c r="Q123" i="18"/>
  <c r="N123" i="18"/>
  <c r="M123" i="18"/>
  <c r="Q525" i="18"/>
  <c r="N525" i="18"/>
  <c r="M525" i="18"/>
  <c r="Q821" i="18"/>
  <c r="N821" i="18"/>
  <c r="M821" i="18"/>
  <c r="Q68" i="18"/>
  <c r="N68" i="18"/>
  <c r="M68" i="18"/>
  <c r="Q31" i="18"/>
  <c r="N31" i="18"/>
  <c r="M31" i="18"/>
  <c r="Q34" i="18"/>
  <c r="N34" i="18"/>
  <c r="M34" i="18"/>
  <c r="Q71" i="18"/>
  <c r="N71" i="18"/>
  <c r="M71" i="18"/>
  <c r="Q541" i="18"/>
  <c r="N541" i="18"/>
  <c r="M541" i="18"/>
  <c r="Q57" i="18"/>
  <c r="N57" i="18"/>
  <c r="M57" i="18"/>
  <c r="Q614" i="18"/>
  <c r="N614" i="18"/>
  <c r="M614" i="18"/>
  <c r="Q517" i="18"/>
  <c r="N517" i="18"/>
  <c r="M517" i="18"/>
  <c r="Q520" i="18"/>
  <c r="N520" i="18"/>
  <c r="M520" i="18"/>
  <c r="Q907" i="18"/>
  <c r="N907" i="18"/>
  <c r="M907" i="18"/>
  <c r="Q64" i="18"/>
  <c r="N64" i="18"/>
  <c r="M64" i="18"/>
  <c r="Q18" i="18"/>
  <c r="N18" i="18"/>
  <c r="M18" i="18"/>
  <c r="Q53" i="18"/>
  <c r="N53" i="18"/>
  <c r="M53" i="18"/>
  <c r="Q948" i="18"/>
  <c r="N948" i="18"/>
  <c r="M948" i="18"/>
  <c r="Q58" i="18"/>
  <c r="N58" i="18"/>
  <c r="M58" i="18"/>
  <c r="Q54" i="18"/>
  <c r="N54" i="18"/>
  <c r="M54" i="18"/>
  <c r="Q94" i="18"/>
  <c r="N94" i="18"/>
  <c r="M94" i="18"/>
  <c r="Q995" i="18"/>
  <c r="N995" i="18"/>
  <c r="M995" i="18"/>
  <c r="Q22" i="18"/>
  <c r="N22" i="18"/>
  <c r="M22" i="18"/>
  <c r="Q922" i="18"/>
  <c r="N922" i="18"/>
  <c r="M922" i="18"/>
  <c r="Q936" i="18"/>
  <c r="N936" i="18"/>
  <c r="M936" i="18"/>
  <c r="Q49" i="18"/>
  <c r="N49" i="18"/>
  <c r="M49" i="18"/>
  <c r="Q60" i="18"/>
  <c r="N60" i="18"/>
  <c r="M60" i="18"/>
  <c r="Q119" i="18"/>
  <c r="N119" i="18"/>
  <c r="M119" i="18"/>
  <c r="Q38" i="18"/>
  <c r="N38" i="18"/>
  <c r="M38" i="18"/>
  <c r="Q51" i="18"/>
  <c r="N51" i="18"/>
  <c r="M51" i="18"/>
  <c r="Q45" i="18"/>
  <c r="N45" i="18"/>
  <c r="M45" i="18"/>
  <c r="Q29" i="18"/>
  <c r="N29" i="18"/>
  <c r="M29" i="18"/>
  <c r="Q962" i="18"/>
  <c r="N962" i="18"/>
  <c r="M962" i="18"/>
  <c r="Q61" i="18"/>
  <c r="N61" i="18"/>
  <c r="M61" i="18"/>
  <c r="Q43" i="18"/>
  <c r="N43" i="18"/>
  <c r="M43" i="18"/>
  <c r="Q952" i="18"/>
  <c r="N952" i="18"/>
  <c r="M952" i="18"/>
  <c r="Q958" i="18"/>
  <c r="N958" i="18"/>
  <c r="M958" i="18"/>
  <c r="Q720" i="18"/>
  <c r="N720" i="18"/>
  <c r="M720" i="18"/>
  <c r="Q37" i="18"/>
  <c r="N37" i="18"/>
  <c r="M37" i="18"/>
  <c r="Q25" i="18"/>
  <c r="N25" i="18"/>
  <c r="M25" i="18"/>
  <c r="Q532" i="18"/>
  <c r="N532" i="18"/>
  <c r="M532" i="18"/>
  <c r="Q929" i="18"/>
  <c r="N929" i="18"/>
  <c r="M929" i="18"/>
  <c r="Q959" i="18"/>
  <c r="N959" i="18"/>
  <c r="M959" i="18"/>
  <c r="Q50" i="18"/>
  <c r="N50" i="18"/>
  <c r="M50" i="18"/>
  <c r="Q911" i="18"/>
  <c r="N911" i="18"/>
  <c r="M911" i="18"/>
  <c r="Q982" i="18"/>
  <c r="N982" i="18"/>
  <c r="M982" i="18"/>
  <c r="Q609" i="18"/>
  <c r="N609" i="18"/>
  <c r="M609" i="18"/>
  <c r="Q104" i="18"/>
  <c r="N104" i="18"/>
  <c r="M104" i="18"/>
  <c r="Q32" i="18"/>
  <c r="N32" i="18"/>
  <c r="M32" i="18"/>
  <c r="Q41" i="18"/>
  <c r="N41" i="18"/>
  <c r="M41" i="18"/>
  <c r="Q55" i="18"/>
  <c r="N55" i="18"/>
  <c r="M55" i="18"/>
  <c r="Q40" i="18"/>
  <c r="N40" i="18"/>
  <c r="M40" i="18"/>
  <c r="Q963" i="18"/>
  <c r="N963" i="18"/>
  <c r="M963" i="18"/>
  <c r="Q610" i="18"/>
  <c r="N610" i="18"/>
  <c r="M610" i="18"/>
  <c r="Q941" i="18"/>
  <c r="N941" i="18"/>
  <c r="M941" i="18"/>
  <c r="Q919" i="18"/>
  <c r="N919" i="18"/>
  <c r="M919" i="18"/>
  <c r="Q723" i="18"/>
  <c r="N723" i="18"/>
  <c r="M723" i="18"/>
  <c r="Q947" i="18"/>
  <c r="N947" i="18"/>
  <c r="M947" i="18"/>
  <c r="Q52" i="18"/>
  <c r="N52" i="18"/>
  <c r="M52" i="18"/>
  <c r="Q42" i="18"/>
  <c r="N42" i="18"/>
  <c r="M42" i="18"/>
  <c r="Q715" i="18"/>
  <c r="N715" i="18"/>
  <c r="M715" i="18"/>
  <c r="Q36" i="18"/>
  <c r="N36" i="18"/>
  <c r="M36" i="18"/>
  <c r="Q738" i="18"/>
  <c r="N738" i="18"/>
  <c r="M738" i="18"/>
  <c r="Q945" i="18"/>
  <c r="N945" i="18"/>
  <c r="M945" i="18"/>
  <c r="Q946" i="18"/>
  <c r="N946" i="18"/>
  <c r="M946" i="18"/>
  <c r="Q755" i="18"/>
  <c r="N755" i="18"/>
  <c r="M755" i="18"/>
  <c r="Q729" i="18"/>
  <c r="N729" i="18"/>
  <c r="M729" i="18"/>
  <c r="Q908" i="18"/>
  <c r="N908" i="18"/>
  <c r="M908" i="18"/>
  <c r="Q776" i="18"/>
  <c r="N776" i="18"/>
  <c r="M776" i="18"/>
  <c r="Q730" i="18"/>
  <c r="N730" i="18"/>
  <c r="M730" i="18"/>
  <c r="Q932" i="18"/>
  <c r="N932" i="18"/>
  <c r="M932" i="18"/>
  <c r="Q780" i="18"/>
  <c r="N780" i="18"/>
  <c r="M780" i="18"/>
  <c r="Q926" i="18"/>
  <c r="N926" i="18"/>
  <c r="M926" i="18"/>
  <c r="Q751" i="18"/>
  <c r="N751" i="18"/>
  <c r="M751" i="18"/>
  <c r="Q758" i="18"/>
  <c r="N758" i="18"/>
  <c r="M758" i="18"/>
  <c r="Q734" i="18"/>
  <c r="N734" i="18"/>
  <c r="M734" i="18"/>
  <c r="Q921" i="18"/>
  <c r="N921" i="18"/>
  <c r="M921" i="18"/>
  <c r="Q759" i="18"/>
  <c r="N759" i="18"/>
  <c r="M759" i="18"/>
  <c r="Q768" i="18"/>
  <c r="N768" i="18"/>
  <c r="M768" i="18"/>
  <c r="Q779" i="18"/>
  <c r="N779" i="18"/>
  <c r="M779" i="18"/>
  <c r="Q741" i="18"/>
  <c r="N741" i="18"/>
  <c r="M741" i="18"/>
  <c r="Q934" i="18"/>
  <c r="N934" i="18"/>
  <c r="M934" i="18"/>
  <c r="Q917" i="18"/>
  <c r="N917" i="18"/>
  <c r="M917" i="18"/>
  <c r="Q930" i="18"/>
  <c r="N930" i="18"/>
  <c r="M930" i="18"/>
  <c r="Q763" i="18"/>
  <c r="N763" i="18"/>
  <c r="M763" i="18"/>
  <c r="Q767" i="18"/>
  <c r="N767" i="18"/>
  <c r="M767" i="18"/>
  <c r="Q949" i="18"/>
  <c r="N949" i="18"/>
  <c r="M949" i="18"/>
  <c r="Q736" i="18"/>
  <c r="N736" i="18"/>
  <c r="M736" i="18"/>
  <c r="Q752" i="18"/>
  <c r="N752" i="18"/>
  <c r="M752" i="18"/>
  <c r="Q778" i="18"/>
  <c r="N778" i="18"/>
  <c r="M778" i="18"/>
  <c r="Q743" i="18"/>
  <c r="N743" i="18"/>
  <c r="M743" i="18"/>
  <c r="Q784" i="18"/>
  <c r="N784" i="18"/>
  <c r="M784" i="18"/>
  <c r="Q765" i="18"/>
  <c r="N765" i="18"/>
  <c r="M765" i="18"/>
  <c r="Q775" i="18"/>
  <c r="N775" i="18"/>
  <c r="M775" i="18"/>
  <c r="Q772" i="18"/>
  <c r="N772" i="18"/>
  <c r="M772" i="18"/>
  <c r="Q757" i="18"/>
  <c r="N757" i="18"/>
  <c r="M757" i="18"/>
  <c r="Q781" i="18"/>
  <c r="N781" i="18"/>
  <c r="M781" i="18"/>
  <c r="Q756" i="18"/>
  <c r="N756" i="18"/>
  <c r="M756" i="18"/>
  <c r="Q912" i="18"/>
  <c r="N912" i="18"/>
  <c r="M912" i="18"/>
  <c r="Q731" i="18"/>
  <c r="N731" i="18"/>
  <c r="M731" i="18"/>
  <c r="Q774" i="18"/>
  <c r="N774" i="18"/>
  <c r="M774" i="18"/>
  <c r="Q914" i="18"/>
  <c r="N914" i="18"/>
  <c r="M914" i="18"/>
  <c r="Q760" i="18"/>
  <c r="N760" i="18"/>
  <c r="M760" i="18"/>
  <c r="Q920" i="18"/>
  <c r="N920" i="18"/>
  <c r="M920" i="18"/>
  <c r="Q933" i="18"/>
  <c r="N933" i="18"/>
  <c r="M933" i="18"/>
  <c r="Q762" i="18"/>
  <c r="N762" i="18"/>
  <c r="M762" i="18"/>
  <c r="Q785" i="18"/>
  <c r="N785" i="18"/>
  <c r="M785" i="18"/>
  <c r="Q906" i="18"/>
  <c r="N906" i="18"/>
  <c r="M906" i="18"/>
  <c r="Q773" i="18"/>
  <c r="N773" i="18"/>
  <c r="M773" i="18"/>
  <c r="Q964" i="18"/>
  <c r="N964" i="18"/>
  <c r="M964" i="18"/>
  <c r="Q783" i="18"/>
  <c r="N783" i="18"/>
  <c r="M783" i="18"/>
  <c r="Q766" i="18"/>
  <c r="N766" i="18"/>
  <c r="M766" i="18"/>
  <c r="Q764" i="18"/>
  <c r="N764" i="18"/>
  <c r="M764" i="18"/>
  <c r="Q761" i="18"/>
  <c r="N761" i="18"/>
  <c r="M761" i="18"/>
  <c r="Q782" i="18"/>
  <c r="N782" i="18"/>
  <c r="M782" i="18"/>
  <c r="Q769" i="18"/>
  <c r="N769" i="18"/>
  <c r="M769" i="18"/>
  <c r="Q771" i="18"/>
  <c r="N771" i="18"/>
  <c r="M771" i="18"/>
  <c r="Q770" i="18"/>
  <c r="N770" i="18"/>
  <c r="M770" i="18"/>
  <c r="Q931" i="18"/>
  <c r="N931" i="18"/>
  <c r="M931" i="18"/>
  <c r="Q910" i="18"/>
  <c r="N910" i="18"/>
  <c r="M910" i="18"/>
  <c r="Q777" i="18"/>
  <c r="N777" i="18"/>
  <c r="M777" i="18"/>
  <c r="Q928" i="18"/>
  <c r="N928" i="18"/>
  <c r="M928" i="18"/>
  <c r="O659" i="18" l="1"/>
  <c r="P659" i="18" s="1"/>
  <c r="O660" i="18"/>
  <c r="P660" i="18" s="1"/>
  <c r="O650" i="18"/>
  <c r="P650" i="18" s="1"/>
  <c r="O809" i="18"/>
  <c r="P809" i="18" s="1"/>
  <c r="S905" i="19"/>
  <c r="S845" i="19"/>
  <c r="S725" i="19"/>
  <c r="S635" i="19"/>
  <c r="S575" i="19"/>
  <c r="S455" i="19"/>
  <c r="S995" i="19"/>
  <c r="S395" i="19"/>
  <c r="S215" i="19"/>
  <c r="S155" i="19"/>
  <c r="S95" i="19"/>
  <c r="O67" i="18"/>
  <c r="P67" i="18" s="1"/>
  <c r="O70" i="18"/>
  <c r="P70" i="18" s="1"/>
  <c r="O91" i="18"/>
  <c r="P91" i="18" s="1"/>
  <c r="O109" i="18"/>
  <c r="P109" i="18" s="1"/>
  <c r="O716" i="18"/>
  <c r="P716" i="18" s="1"/>
  <c r="O709" i="18"/>
  <c r="P709" i="18" s="1"/>
  <c r="O714" i="18"/>
  <c r="P714" i="18" s="1"/>
  <c r="O597" i="18"/>
  <c r="P597" i="18" s="1"/>
  <c r="O980" i="18"/>
  <c r="P980" i="18" s="1"/>
  <c r="O698" i="18"/>
  <c r="P698" i="18" s="1"/>
  <c r="O824" i="18"/>
  <c r="P824" i="18" s="1"/>
  <c r="O92" i="18"/>
  <c r="P92" i="18" s="1"/>
  <c r="O988" i="18"/>
  <c r="P988" i="18" s="1"/>
  <c r="O302" i="18"/>
  <c r="P302" i="18" s="1"/>
  <c r="O708" i="18"/>
  <c r="P708" i="18" s="1"/>
  <c r="O210" i="18"/>
  <c r="P210" i="18" s="1"/>
  <c r="O212" i="18"/>
  <c r="P212" i="18" s="1"/>
  <c r="O208" i="18"/>
  <c r="P208" i="18" s="1"/>
  <c r="O604" i="18"/>
  <c r="P604" i="18" s="1"/>
  <c r="O120" i="18"/>
  <c r="P120" i="18" s="1"/>
  <c r="O993" i="18"/>
  <c r="P993" i="18" s="1"/>
  <c r="O103" i="18"/>
  <c r="P103" i="18" s="1"/>
  <c r="O206" i="18"/>
  <c r="P206" i="18" s="1"/>
  <c r="O602" i="18"/>
  <c r="P602" i="18" s="1"/>
  <c r="O285" i="18"/>
  <c r="P285" i="18" s="1"/>
  <c r="O190" i="18"/>
  <c r="P190" i="18" s="1"/>
  <c r="O112" i="18"/>
  <c r="P112" i="18" s="1"/>
  <c r="O979" i="18"/>
  <c r="P979" i="18" s="1"/>
  <c r="O199" i="18"/>
  <c r="P199" i="18" s="1"/>
  <c r="O97" i="18"/>
  <c r="P97" i="18" s="1"/>
  <c r="O288" i="18"/>
  <c r="P288" i="18" s="1"/>
  <c r="O617" i="18"/>
  <c r="P617" i="18" s="1"/>
  <c r="O582" i="18"/>
  <c r="P582" i="18" s="1"/>
  <c r="O981" i="18"/>
  <c r="P981" i="18" s="1"/>
  <c r="O579" i="18"/>
  <c r="P579" i="18" s="1"/>
  <c r="O986" i="18"/>
  <c r="P986" i="18" s="1"/>
  <c r="O319" i="18"/>
  <c r="P319" i="18" s="1"/>
  <c r="O712" i="18"/>
  <c r="P712" i="18" s="1"/>
  <c r="O173" i="18"/>
  <c r="P173" i="18" s="1"/>
  <c r="O593" i="18"/>
  <c r="P593" i="18" s="1"/>
  <c r="O589" i="18"/>
  <c r="P589" i="18" s="1"/>
  <c r="O100" i="18"/>
  <c r="P100" i="18" s="1"/>
  <c r="O444" i="18"/>
  <c r="P444" i="18" s="1"/>
  <c r="O749" i="18"/>
  <c r="P749" i="18" s="1"/>
  <c r="O188" i="18"/>
  <c r="P188" i="18" s="1"/>
  <c r="O280" i="18"/>
  <c r="P280" i="18" s="1"/>
  <c r="O599" i="18"/>
  <c r="P599" i="18" s="1"/>
  <c r="O121" i="18"/>
  <c r="P121" i="18" s="1"/>
  <c r="O991" i="18"/>
  <c r="P991" i="18" s="1"/>
  <c r="O619" i="18"/>
  <c r="P619" i="18" s="1"/>
  <c r="O970" i="18"/>
  <c r="P970" i="18" s="1"/>
  <c r="O728" i="18"/>
  <c r="P728" i="18" s="1"/>
  <c r="O99" i="18"/>
  <c r="P99" i="18" s="1"/>
  <c r="O106" i="18"/>
  <c r="P106" i="18" s="1"/>
  <c r="O284" i="18"/>
  <c r="P284" i="18" s="1"/>
  <c r="O101" i="18"/>
  <c r="P101" i="18" s="1"/>
  <c r="O283" i="18"/>
  <c r="P283" i="18" s="1"/>
  <c r="O697" i="18"/>
  <c r="P697" i="18" s="1"/>
  <c r="O145" i="18"/>
  <c r="P145" i="18" s="1"/>
  <c r="O923" i="18"/>
  <c r="P923" i="18" s="1"/>
  <c r="O310" i="18"/>
  <c r="P310" i="18" s="1"/>
  <c r="O113" i="18"/>
  <c r="P113" i="18" s="1"/>
  <c r="O605" i="18"/>
  <c r="P605" i="18" s="1"/>
  <c r="O17" i="18"/>
  <c r="P17" i="18" s="1"/>
  <c r="O967" i="18"/>
  <c r="P967" i="18" s="1"/>
  <c r="O987" i="18"/>
  <c r="P987" i="18" s="1"/>
  <c r="O889" i="18"/>
  <c r="P889" i="18" s="1"/>
  <c r="O166" i="18"/>
  <c r="P166" i="18" s="1"/>
  <c r="O874" i="18"/>
  <c r="P874" i="18" s="1"/>
  <c r="O128" i="18"/>
  <c r="P128" i="18" s="1"/>
  <c r="O386" i="18"/>
  <c r="P386" i="18" s="1"/>
  <c r="O258" i="18"/>
  <c r="P258" i="18" s="1"/>
  <c r="O137" i="18"/>
  <c r="P137" i="18" s="1"/>
  <c r="O585" i="18"/>
  <c r="P585" i="18" s="1"/>
  <c r="O96" i="18"/>
  <c r="O122" i="18"/>
  <c r="P122" i="18" s="1"/>
  <c r="O969" i="18"/>
  <c r="P969" i="18" s="1"/>
  <c r="O207" i="18"/>
  <c r="P207" i="18" s="1"/>
  <c r="O839" i="18"/>
  <c r="P839" i="18" s="1"/>
  <c r="O140" i="18"/>
  <c r="P140" i="18" s="1"/>
  <c r="O222" i="18"/>
  <c r="P222" i="18" s="1"/>
  <c r="O817" i="18"/>
  <c r="P817" i="18" s="1"/>
  <c r="O314" i="18"/>
  <c r="P314" i="18" s="1"/>
  <c r="O142" i="18"/>
  <c r="P142" i="18" s="1"/>
  <c r="O151" i="18"/>
  <c r="P151" i="18" s="1"/>
  <c r="O915" i="18"/>
  <c r="P915" i="18" s="1"/>
  <c r="O117" i="18"/>
  <c r="P117" i="18" s="1"/>
  <c r="O309" i="18"/>
  <c r="P309" i="18" s="1"/>
  <c r="O332" i="18"/>
  <c r="P332" i="18" s="1"/>
  <c r="O719" i="18"/>
  <c r="P719" i="18" s="1"/>
  <c r="O260" i="18"/>
  <c r="P260" i="18" s="1"/>
  <c r="O968" i="18"/>
  <c r="P968" i="18" s="1"/>
  <c r="O613" i="18"/>
  <c r="P613" i="18" s="1"/>
  <c r="O724" i="18"/>
  <c r="P724" i="18" s="1"/>
  <c r="O296" i="18"/>
  <c r="P296" i="18" s="1"/>
  <c r="O294" i="18"/>
  <c r="P294" i="18" s="1"/>
  <c r="O383" i="18"/>
  <c r="P383" i="18" s="1"/>
  <c r="O143" i="18"/>
  <c r="P143" i="18" s="1"/>
  <c r="O536" i="18"/>
  <c r="P536" i="18" s="1"/>
  <c r="O270" i="18"/>
  <c r="P270" i="18" s="1"/>
  <c r="O375" i="18"/>
  <c r="P375" i="18" s="1"/>
  <c r="O248" i="18"/>
  <c r="P248" i="18" s="1"/>
  <c r="O369" i="18"/>
  <c r="P369" i="18" s="1"/>
  <c r="O130" i="18"/>
  <c r="P130" i="18" s="1"/>
  <c r="O148" i="18"/>
  <c r="P148" i="18" s="1"/>
  <c r="O538" i="18"/>
  <c r="P538" i="18" s="1"/>
  <c r="O230" i="18"/>
  <c r="P230" i="18" s="1"/>
  <c r="O540" i="18"/>
  <c r="P540" i="18" s="1"/>
  <c r="O990" i="18"/>
  <c r="P990" i="18" s="1"/>
  <c r="O727" i="18"/>
  <c r="P727" i="18" s="1"/>
  <c r="O395" i="18"/>
  <c r="P395" i="18" s="1"/>
  <c r="O983" i="18"/>
  <c r="P983" i="18" s="1"/>
  <c r="O244" i="18"/>
  <c r="P244" i="18" s="1"/>
  <c r="O592" i="18"/>
  <c r="P592" i="18" s="1"/>
  <c r="O607" i="18"/>
  <c r="P607" i="18" s="1"/>
  <c r="O615" i="18"/>
  <c r="P615" i="18" s="1"/>
  <c r="O249" i="18"/>
  <c r="P249" i="18" s="1"/>
  <c r="O153" i="18"/>
  <c r="P153" i="18" s="1"/>
  <c r="O233" i="18"/>
  <c r="P233" i="18" s="1"/>
  <c r="O308" i="18"/>
  <c r="P308" i="18" s="1"/>
  <c r="O239" i="18"/>
  <c r="P239" i="18" s="1"/>
  <c r="O373" i="18"/>
  <c r="P373" i="18" s="1"/>
  <c r="O581" i="18"/>
  <c r="P581" i="18" s="1"/>
  <c r="O237" i="18"/>
  <c r="P237" i="18" s="1"/>
  <c r="O524" i="18"/>
  <c r="P524" i="18" s="1"/>
  <c r="O127" i="18"/>
  <c r="P127" i="18" s="1"/>
  <c r="O366" i="18"/>
  <c r="P366" i="18" s="1"/>
  <c r="O384" i="18"/>
  <c r="P384" i="18" s="1"/>
  <c r="O875" i="18"/>
  <c r="P875" i="18" s="1"/>
  <c r="O289" i="18"/>
  <c r="P289" i="18" s="1"/>
  <c r="O927" i="18"/>
  <c r="P927" i="18" s="1"/>
  <c r="O861" i="18"/>
  <c r="P861" i="18" s="1"/>
  <c r="O586" i="18"/>
  <c r="P586" i="18" s="1"/>
  <c r="O223" i="18"/>
  <c r="P223" i="18" s="1"/>
  <c r="O147" i="18"/>
  <c r="P147" i="18" s="1"/>
  <c r="O909" i="18"/>
  <c r="P909" i="18" s="1"/>
  <c r="O138" i="18"/>
  <c r="P138" i="18" s="1"/>
  <c r="O126" i="18"/>
  <c r="O858" i="18"/>
  <c r="P858" i="18" s="1"/>
  <c r="O393" i="18"/>
  <c r="P393" i="18" s="1"/>
  <c r="O856" i="18"/>
  <c r="P856" i="18" s="1"/>
  <c r="O918" i="18"/>
  <c r="P918" i="18" s="1"/>
  <c r="O531" i="18"/>
  <c r="P531" i="18" s="1"/>
  <c r="O542" i="18"/>
  <c r="P542" i="18" s="1"/>
  <c r="O701" i="18"/>
  <c r="P701" i="18" s="1"/>
  <c r="O371" i="18"/>
  <c r="P371" i="18" s="1"/>
  <c r="O276" i="18"/>
  <c r="P276" i="18" s="1"/>
  <c r="O132" i="18"/>
  <c r="P132" i="18" s="1"/>
  <c r="O618" i="18"/>
  <c r="P618" i="18" s="1"/>
  <c r="O864" i="18"/>
  <c r="P864" i="18" s="1"/>
  <c r="O830" i="18"/>
  <c r="P830" i="18" s="1"/>
  <c r="O595" i="18"/>
  <c r="P595" i="18" s="1"/>
  <c r="O376" i="18"/>
  <c r="P376" i="18" s="1"/>
  <c r="O367" i="18"/>
  <c r="P367" i="18" s="1"/>
  <c r="O827" i="18"/>
  <c r="P827" i="18" s="1"/>
  <c r="O232" i="18"/>
  <c r="P232" i="18" s="1"/>
  <c r="O124" i="18"/>
  <c r="P124" i="18" s="1"/>
  <c r="O974" i="18"/>
  <c r="P974" i="18" s="1"/>
  <c r="O252" i="18"/>
  <c r="P252" i="18" s="1"/>
  <c r="O377" i="18"/>
  <c r="P377" i="18" s="1"/>
  <c r="O311" i="18"/>
  <c r="P311" i="18" s="1"/>
  <c r="O850" i="18"/>
  <c r="P850" i="18" s="1"/>
  <c r="O925" i="18"/>
  <c r="P925" i="18" s="1"/>
  <c r="O869" i="18"/>
  <c r="P869" i="18" s="1"/>
  <c r="O443" i="18"/>
  <c r="P443" i="18" s="1"/>
  <c r="O904" i="18"/>
  <c r="P904" i="18" s="1"/>
  <c r="O227" i="18"/>
  <c r="P227" i="18" s="1"/>
  <c r="O334" i="18"/>
  <c r="P334" i="18" s="1"/>
  <c r="O519" i="18"/>
  <c r="P519" i="18" s="1"/>
  <c r="O251" i="18"/>
  <c r="P251" i="18" s="1"/>
  <c r="O154" i="18"/>
  <c r="P154" i="18" s="1"/>
  <c r="O855" i="18"/>
  <c r="P855" i="18" s="1"/>
  <c r="O539" i="18"/>
  <c r="P539" i="18" s="1"/>
  <c r="O606" i="18"/>
  <c r="O235" i="18"/>
  <c r="P235" i="18" s="1"/>
  <c r="O279" i="18"/>
  <c r="P279" i="18" s="1"/>
  <c r="O442" i="18"/>
  <c r="P442" i="18" s="1"/>
  <c r="O965" i="18"/>
  <c r="P965" i="18" s="1"/>
  <c r="O243" i="18"/>
  <c r="P243" i="18" s="1"/>
  <c r="O956" i="18"/>
  <c r="P956" i="18" s="1"/>
  <c r="O158" i="18"/>
  <c r="P158" i="18" s="1"/>
  <c r="O876" i="18"/>
  <c r="P876" i="18" s="1"/>
  <c r="O327" i="18"/>
  <c r="P327" i="18" s="1"/>
  <c r="O247" i="18"/>
  <c r="P247" i="18" s="1"/>
  <c r="O859" i="18"/>
  <c r="P859" i="18" s="1"/>
  <c r="O816" i="18"/>
  <c r="O318" i="18"/>
  <c r="P318" i="18" s="1"/>
  <c r="O217" i="18"/>
  <c r="P217" i="18" s="1"/>
  <c r="O630" i="18"/>
  <c r="P630" i="18" s="1"/>
  <c r="O282" i="18"/>
  <c r="P282" i="18" s="1"/>
  <c r="O865" i="18"/>
  <c r="P865" i="18" s="1"/>
  <c r="O600" i="18"/>
  <c r="P600" i="18" s="1"/>
  <c r="O306" i="18"/>
  <c r="O263" i="18"/>
  <c r="P263" i="18" s="1"/>
  <c r="O271" i="18"/>
  <c r="P271" i="18" s="1"/>
  <c r="O872" i="18"/>
  <c r="P872" i="18" s="1"/>
  <c r="O851" i="18"/>
  <c r="P851" i="18" s="1"/>
  <c r="O236" i="18"/>
  <c r="P236" i="18" s="1"/>
  <c r="O623" i="18"/>
  <c r="P623" i="18" s="1"/>
  <c r="O164" i="18"/>
  <c r="P164" i="18" s="1"/>
  <c r="O14" i="18"/>
  <c r="P14" i="18" s="1"/>
  <c r="O814" i="18"/>
  <c r="P814" i="18" s="1"/>
  <c r="O801" i="18"/>
  <c r="P801" i="18" s="1"/>
  <c r="O838" i="18"/>
  <c r="P838" i="18" s="1"/>
  <c r="O172" i="18"/>
  <c r="P172" i="18" s="1"/>
  <c r="O815" i="18"/>
  <c r="P815" i="18" s="1"/>
  <c r="O866" i="18"/>
  <c r="P866" i="18" s="1"/>
  <c r="O159" i="18"/>
  <c r="P159" i="18" s="1"/>
  <c r="O620" i="18"/>
  <c r="P620" i="18" s="1"/>
  <c r="O20" i="18"/>
  <c r="P20" i="18" s="1"/>
  <c r="O426" i="18"/>
  <c r="O473" i="18"/>
  <c r="P473" i="18" s="1"/>
  <c r="O241" i="18"/>
  <c r="P241" i="18" s="1"/>
  <c r="O321" i="18"/>
  <c r="P321" i="18" s="1"/>
  <c r="O255" i="18"/>
  <c r="P255" i="18" s="1"/>
  <c r="O939" i="18"/>
  <c r="P939" i="18" s="1"/>
  <c r="O811" i="18"/>
  <c r="P811" i="18" s="1"/>
  <c r="O826" i="18"/>
  <c r="P826" i="18" s="1"/>
  <c r="O862" i="18"/>
  <c r="P862" i="18" s="1"/>
  <c r="O436" i="18"/>
  <c r="P436" i="18" s="1"/>
  <c r="O178" i="18"/>
  <c r="P178" i="18" s="1"/>
  <c r="O791" i="18"/>
  <c r="P791" i="18" s="1"/>
  <c r="O868" i="18"/>
  <c r="P868" i="18" s="1"/>
  <c r="O131" i="18"/>
  <c r="P131" i="18" s="1"/>
  <c r="O832" i="18"/>
  <c r="P832" i="18" s="1"/>
  <c r="O786" i="18"/>
  <c r="P786" i="18" s="1"/>
  <c r="O459" i="18"/>
  <c r="P459" i="18" s="1"/>
  <c r="O266" i="18"/>
  <c r="P266" i="18" s="1"/>
  <c r="O507" i="18"/>
  <c r="P507" i="18" s="1"/>
  <c r="O653" i="18"/>
  <c r="P653" i="18" s="1"/>
  <c r="O455" i="18"/>
  <c r="P455" i="18" s="1"/>
  <c r="O480" i="18"/>
  <c r="P480" i="18" s="1"/>
  <c r="O894" i="18"/>
  <c r="P894" i="18" s="1"/>
  <c r="O667" i="18"/>
  <c r="P667" i="18" s="1"/>
  <c r="O670" i="18"/>
  <c r="P670" i="18" s="1"/>
  <c r="O363" i="18"/>
  <c r="P363" i="18" s="1"/>
  <c r="O567" i="18"/>
  <c r="P567" i="18" s="1"/>
  <c r="O355" i="18"/>
  <c r="P355" i="18" s="1"/>
  <c r="O362" i="18"/>
  <c r="P362" i="18" s="1"/>
  <c r="O339" i="18"/>
  <c r="P339" i="18" s="1"/>
  <c r="O343" i="18"/>
  <c r="P343" i="18" s="1"/>
  <c r="O356" i="18"/>
  <c r="P356" i="18" s="1"/>
  <c r="O750" i="18"/>
  <c r="P750" i="18" s="1"/>
  <c r="O364" i="18"/>
  <c r="P364" i="18" s="1"/>
  <c r="O338" i="18"/>
  <c r="P338" i="18" s="1"/>
  <c r="O353" i="18"/>
  <c r="P353" i="18" s="1"/>
  <c r="O342" i="18"/>
  <c r="P342" i="18" s="1"/>
  <c r="O340" i="18"/>
  <c r="P340" i="18" s="1"/>
  <c r="O568" i="18"/>
  <c r="P568" i="18" s="1"/>
  <c r="O550" i="18"/>
  <c r="P550" i="18" s="1"/>
  <c r="O571" i="18"/>
  <c r="P571" i="18" s="1"/>
  <c r="O346" i="18"/>
  <c r="P346" i="18" s="1"/>
  <c r="O348" i="18"/>
  <c r="P348" i="18" s="1"/>
  <c r="O680" i="18"/>
  <c r="P680" i="18" s="1"/>
  <c r="O638" i="18"/>
  <c r="P638" i="18" s="1"/>
  <c r="O360" i="18"/>
  <c r="P360" i="18" s="1"/>
  <c r="O735" i="18"/>
  <c r="P735" i="18" s="1"/>
  <c r="O574" i="18"/>
  <c r="P574" i="18" s="1"/>
  <c r="O694" i="18"/>
  <c r="P694" i="18" s="1"/>
  <c r="O648" i="18"/>
  <c r="P648" i="18" s="1"/>
  <c r="O180" i="18"/>
  <c r="P180" i="18" s="1"/>
  <c r="O747" i="18"/>
  <c r="P747" i="18" s="1"/>
  <c r="O566" i="18"/>
  <c r="P566" i="18" s="1"/>
  <c r="O692" i="18"/>
  <c r="P692" i="18" s="1"/>
  <c r="O693" i="18"/>
  <c r="P693" i="18" s="1"/>
  <c r="O508" i="18"/>
  <c r="P508" i="18" s="1"/>
  <c r="O639" i="18"/>
  <c r="P639" i="18" s="1"/>
  <c r="O895" i="18"/>
  <c r="P895" i="18" s="1"/>
  <c r="O415" i="18"/>
  <c r="P415" i="18" s="1"/>
  <c r="S994" i="19"/>
  <c r="S511" i="19"/>
  <c r="S451" i="19"/>
  <c r="S392" i="19"/>
  <c r="S394" i="19"/>
  <c r="S331" i="19"/>
  <c r="S333" i="19"/>
  <c r="O404" i="18"/>
  <c r="P404" i="18" s="1"/>
  <c r="O547" i="18"/>
  <c r="P547" i="18" s="1"/>
  <c r="O556" i="18"/>
  <c r="P556" i="18" s="1"/>
  <c r="O411" i="18"/>
  <c r="P411" i="18" s="1"/>
  <c r="O403" i="18"/>
  <c r="P403" i="18" s="1"/>
  <c r="O397" i="18"/>
  <c r="P397" i="18" s="1"/>
  <c r="O562" i="18"/>
  <c r="P562" i="18" s="1"/>
  <c r="O399" i="18"/>
  <c r="P399" i="18" s="1"/>
  <c r="O695" i="18"/>
  <c r="P695" i="18" s="1"/>
  <c r="O413" i="18"/>
  <c r="P413" i="18" s="1"/>
  <c r="O900" i="18"/>
  <c r="P900" i="18" s="1"/>
  <c r="O267" i="18"/>
  <c r="P267" i="18" s="1"/>
  <c r="O274" i="18"/>
  <c r="P274" i="18" s="1"/>
  <c r="O250" i="18"/>
  <c r="P250" i="18" s="1"/>
  <c r="O533" i="18"/>
  <c r="P533" i="18" s="1"/>
  <c r="O478" i="18"/>
  <c r="P478" i="18" s="1"/>
  <c r="O450" i="18"/>
  <c r="P450" i="18" s="1"/>
  <c r="O794" i="18"/>
  <c r="P794" i="18" s="1"/>
  <c r="O466" i="18"/>
  <c r="P466" i="18" s="1"/>
  <c r="O833" i="18"/>
  <c r="P833" i="18" s="1"/>
  <c r="O860" i="18"/>
  <c r="P860" i="18" s="1"/>
  <c r="S991" i="19"/>
  <c r="S993" i="19"/>
  <c r="S961" i="19"/>
  <c r="S963" i="19"/>
  <c r="S931" i="19"/>
  <c r="S934" i="19"/>
  <c r="S874" i="19"/>
  <c r="S873" i="19"/>
  <c r="S872" i="19"/>
  <c r="S871" i="19"/>
  <c r="S875" i="19"/>
  <c r="S901" i="19"/>
  <c r="S903" i="19"/>
  <c r="S841" i="19"/>
  <c r="S843" i="19"/>
  <c r="S754" i="19"/>
  <c r="S753" i="19"/>
  <c r="S752" i="19"/>
  <c r="S751" i="19"/>
  <c r="S755" i="19"/>
  <c r="S782" i="19"/>
  <c r="S784" i="19"/>
  <c r="S722" i="19"/>
  <c r="S724" i="19"/>
  <c r="S664" i="19"/>
  <c r="S663" i="19"/>
  <c r="S662" i="19"/>
  <c r="S661" i="19"/>
  <c r="S665" i="19"/>
  <c r="S692" i="19"/>
  <c r="S694" i="19"/>
  <c r="S632" i="19"/>
  <c r="S634" i="19"/>
  <c r="S602" i="19"/>
  <c r="S604" i="19"/>
  <c r="S571" i="19"/>
  <c r="S573" i="19"/>
  <c r="S512" i="19"/>
  <c r="S514" i="19"/>
  <c r="S452" i="19"/>
  <c r="S454" i="19"/>
  <c r="S484" i="19"/>
  <c r="S483" i="19"/>
  <c r="S482" i="19"/>
  <c r="S481" i="19"/>
  <c r="S485" i="19"/>
  <c r="S364" i="19"/>
  <c r="S363" i="19"/>
  <c r="S362" i="19"/>
  <c r="S361" i="19"/>
  <c r="S365" i="19"/>
  <c r="S304" i="19"/>
  <c r="S303" i="19"/>
  <c r="S302" i="19"/>
  <c r="S301" i="19"/>
  <c r="S305" i="19"/>
  <c r="S271" i="19"/>
  <c r="S273" i="19"/>
  <c r="S211" i="19"/>
  <c r="S213" i="19"/>
  <c r="S182" i="19"/>
  <c r="S184" i="19"/>
  <c r="S151" i="19"/>
  <c r="S153" i="19"/>
  <c r="S122" i="19"/>
  <c r="S124" i="19"/>
  <c r="S91" i="19"/>
  <c r="S93" i="19"/>
  <c r="S61" i="19"/>
  <c r="S63" i="19"/>
  <c r="O1001" i="19"/>
  <c r="O999" i="19"/>
  <c r="O1002" i="19"/>
  <c r="O1000" i="19"/>
  <c r="O998" i="19"/>
  <c r="S34" i="19"/>
  <c r="S33" i="19"/>
  <c r="S32" i="19"/>
  <c r="S31" i="19"/>
  <c r="S35" i="19"/>
  <c r="S962" i="19"/>
  <c r="S964" i="19"/>
  <c r="S932" i="19"/>
  <c r="S933" i="19"/>
  <c r="S902" i="19"/>
  <c r="S904" i="19"/>
  <c r="S842" i="19"/>
  <c r="S844" i="19"/>
  <c r="S814" i="19"/>
  <c r="S813" i="19"/>
  <c r="S812" i="19"/>
  <c r="S811" i="19"/>
  <c r="S815" i="19"/>
  <c r="S781" i="19"/>
  <c r="S783" i="19"/>
  <c r="S721" i="19"/>
  <c r="S723" i="19"/>
  <c r="S691" i="19"/>
  <c r="S693" i="19"/>
  <c r="S631" i="19"/>
  <c r="S633" i="19"/>
  <c r="S601" i="19"/>
  <c r="S603" i="19"/>
  <c r="S572" i="19"/>
  <c r="S574" i="19"/>
  <c r="S544" i="19"/>
  <c r="S543" i="19"/>
  <c r="S542" i="19"/>
  <c r="S541" i="19"/>
  <c r="S545" i="19"/>
  <c r="S424" i="19"/>
  <c r="S423" i="19"/>
  <c r="S422" i="19"/>
  <c r="S421" i="19"/>
  <c r="S425" i="19"/>
  <c r="S244" i="19"/>
  <c r="S243" i="19"/>
  <c r="S242" i="19"/>
  <c r="S241" i="19"/>
  <c r="S245" i="19"/>
  <c r="S272" i="19"/>
  <c r="S274" i="19"/>
  <c r="S212" i="19"/>
  <c r="S214" i="19"/>
  <c r="S181" i="19"/>
  <c r="S183" i="19"/>
  <c r="S152" i="19"/>
  <c r="S154" i="19"/>
  <c r="S121" i="19"/>
  <c r="S123" i="19"/>
  <c r="S92" i="19"/>
  <c r="S94" i="19"/>
  <c r="S62" i="19"/>
  <c r="S64" i="19"/>
  <c r="O215" i="18"/>
  <c r="P215" i="18" s="1"/>
  <c r="O897" i="18"/>
  <c r="P897" i="18" s="1"/>
  <c r="P96" i="18"/>
  <c r="P126" i="18"/>
  <c r="P606" i="18"/>
  <c r="P816" i="18"/>
  <c r="P306" i="18"/>
  <c r="P426" i="18"/>
  <c r="O844" i="18"/>
  <c r="P844" i="18" s="1"/>
  <c r="O503" i="18"/>
  <c r="P503" i="18" s="1"/>
  <c r="O10" i="18"/>
  <c r="P10" i="18" s="1"/>
  <c r="O688" i="18"/>
  <c r="P688" i="18" s="1"/>
  <c r="O486" i="18"/>
  <c r="O898" i="18"/>
  <c r="P898" i="18" s="1"/>
  <c r="O512" i="18"/>
  <c r="P512" i="18" s="1"/>
  <c r="O663" i="18"/>
  <c r="P663" i="18" s="1"/>
  <c r="O499" i="18"/>
  <c r="P499" i="18" s="1"/>
  <c r="O739" i="18"/>
  <c r="P739" i="18" s="1"/>
  <c r="O687" i="18"/>
  <c r="P687" i="18" s="1"/>
  <c r="O479" i="18"/>
  <c r="P479" i="18" s="1"/>
  <c r="O679" i="18"/>
  <c r="P679" i="18" s="1"/>
  <c r="O219" i="18"/>
  <c r="P219" i="18" s="1"/>
  <c r="O229" i="18"/>
  <c r="P229" i="18" s="1"/>
  <c r="O883" i="18"/>
  <c r="P883" i="18" s="1"/>
  <c r="O498" i="18"/>
  <c r="P498" i="18" s="1"/>
  <c r="O470" i="18"/>
  <c r="P470" i="18" s="1"/>
  <c r="O658" i="18"/>
  <c r="P658" i="18" s="1"/>
  <c r="O238" i="18"/>
  <c r="P238" i="18" s="1"/>
  <c r="O513" i="18"/>
  <c r="P513" i="18" s="1"/>
  <c r="O493" i="18"/>
  <c r="P493" i="18" s="1"/>
  <c r="O672" i="18"/>
  <c r="P672" i="18" s="1"/>
  <c r="O905" i="18"/>
  <c r="P905" i="18" s="1"/>
  <c r="O572" i="18"/>
  <c r="P572" i="18" s="1"/>
  <c r="O477" i="18"/>
  <c r="P477" i="18" s="1"/>
  <c r="O569" i="18"/>
  <c r="P569" i="18" s="1"/>
  <c r="O573" i="18"/>
  <c r="P573" i="18" s="1"/>
  <c r="O341" i="18"/>
  <c r="P341" i="18" s="1"/>
  <c r="O19" i="18"/>
  <c r="P19" i="18" s="1"/>
  <c r="O559" i="18"/>
  <c r="P559" i="18" s="1"/>
  <c r="O357" i="18"/>
  <c r="P357" i="18" s="1"/>
  <c r="O742" i="18"/>
  <c r="P742" i="18" s="1"/>
  <c r="O548" i="18"/>
  <c r="P548" i="18" s="1"/>
  <c r="O558" i="18"/>
  <c r="P558" i="18" s="1"/>
  <c r="O27" i="18"/>
  <c r="P27" i="18" s="1"/>
  <c r="O9" i="18"/>
  <c r="P9" i="18" s="1"/>
  <c r="O560" i="18"/>
  <c r="P560" i="18" s="1"/>
  <c r="O421" i="18"/>
  <c r="P421" i="18" s="1"/>
  <c r="O418" i="18"/>
  <c r="P418" i="18" s="1"/>
  <c r="O412" i="18"/>
  <c r="P412" i="18" s="1"/>
  <c r="O414" i="18"/>
  <c r="P414" i="18" s="1"/>
  <c r="O419" i="18"/>
  <c r="P419" i="18" s="1"/>
  <c r="O515" i="18"/>
  <c r="P515" i="18" s="1"/>
  <c r="O472" i="18"/>
  <c r="P472" i="18" s="1"/>
  <c r="O488" i="18"/>
  <c r="P488" i="18" s="1"/>
  <c r="O511" i="18"/>
  <c r="P511" i="18" s="1"/>
  <c r="O885" i="18"/>
  <c r="P885" i="18" s="1"/>
  <c r="O451" i="18"/>
  <c r="P451" i="18" s="1"/>
  <c r="O333" i="18"/>
  <c r="P333" i="18" s="1"/>
  <c r="O810" i="18"/>
  <c r="P810" i="18" s="1"/>
  <c r="O167" i="18"/>
  <c r="P167" i="18" s="1"/>
  <c r="O469" i="18"/>
  <c r="P469" i="18" s="1"/>
  <c r="O439" i="18"/>
  <c r="P439" i="18" s="1"/>
  <c r="O482" i="18"/>
  <c r="P482" i="18" s="1"/>
  <c r="O331" i="18"/>
  <c r="P331" i="18" s="1"/>
  <c r="O870" i="18"/>
  <c r="P870" i="18" s="1"/>
  <c r="O494" i="18"/>
  <c r="P494" i="18" s="1"/>
  <c r="O792" i="18"/>
  <c r="P792" i="18" s="1"/>
  <c r="O840" i="18"/>
  <c r="P840" i="18" s="1"/>
  <c r="O181" i="18"/>
  <c r="P181" i="18" s="1"/>
  <c r="O884" i="18"/>
  <c r="P884" i="18" s="1"/>
  <c r="O165" i="18"/>
  <c r="P165" i="18" s="1"/>
  <c r="O657" i="18"/>
  <c r="P657" i="18" s="1"/>
  <c r="O441" i="18"/>
  <c r="P441" i="18" s="1"/>
  <c r="O652" i="18"/>
  <c r="P652" i="18" s="1"/>
  <c r="O483" i="18"/>
  <c r="P483" i="18" s="1"/>
  <c r="O847" i="18"/>
  <c r="P847" i="18" s="1"/>
  <c r="O435" i="18"/>
  <c r="P435" i="18" s="1"/>
  <c r="O505" i="18"/>
  <c r="P505" i="18" s="1"/>
  <c r="O315" i="18"/>
  <c r="P315" i="18" s="1"/>
  <c r="O802" i="18"/>
  <c r="P802" i="18" s="1"/>
  <c r="O879" i="18"/>
  <c r="P879" i="18" s="1"/>
  <c r="O643" i="18"/>
  <c r="P643" i="18" s="1"/>
  <c r="O174" i="18"/>
  <c r="P174" i="18" s="1"/>
  <c r="O544" i="18"/>
  <c r="P544" i="18" s="1"/>
  <c r="O845" i="18"/>
  <c r="P845" i="18" s="1"/>
  <c r="O777" i="18"/>
  <c r="P777" i="18" s="1"/>
  <c r="O931" i="18"/>
  <c r="P931" i="18" s="1"/>
  <c r="O771" i="18"/>
  <c r="P771" i="18" s="1"/>
  <c r="O782" i="18"/>
  <c r="P782" i="18" s="1"/>
  <c r="O764" i="18"/>
  <c r="P764" i="18" s="1"/>
  <c r="O783" i="18"/>
  <c r="P783" i="18" s="1"/>
  <c r="O773" i="18"/>
  <c r="P773" i="18" s="1"/>
  <c r="O785" i="18"/>
  <c r="P785" i="18" s="1"/>
  <c r="O933" i="18"/>
  <c r="P933" i="18" s="1"/>
  <c r="O760" i="18"/>
  <c r="P760" i="18" s="1"/>
  <c r="O774" i="18"/>
  <c r="P774" i="18" s="1"/>
  <c r="O912" i="18"/>
  <c r="P912" i="18" s="1"/>
  <c r="O781" i="18"/>
  <c r="P781" i="18" s="1"/>
  <c r="O772" i="18"/>
  <c r="P772" i="18" s="1"/>
  <c r="O765" i="18"/>
  <c r="P765" i="18" s="1"/>
  <c r="O743" i="18"/>
  <c r="P743" i="18" s="1"/>
  <c r="O752" i="18"/>
  <c r="P752" i="18" s="1"/>
  <c r="O398" i="18"/>
  <c r="P398" i="18" s="1"/>
  <c r="O949" i="18"/>
  <c r="P949" i="18" s="1"/>
  <c r="O763" i="18"/>
  <c r="P763" i="18" s="1"/>
  <c r="O917" i="18"/>
  <c r="P917" i="18" s="1"/>
  <c r="O741" i="18"/>
  <c r="P741" i="18" s="1"/>
  <c r="O768" i="18"/>
  <c r="P768" i="18" s="1"/>
  <c r="O921" i="18"/>
  <c r="P921" i="18" s="1"/>
  <c r="O734" i="18"/>
  <c r="P734" i="18" s="1"/>
  <c r="O751" i="18"/>
  <c r="P751" i="18" s="1"/>
  <c r="O780" i="18"/>
  <c r="P780" i="18" s="1"/>
  <c r="O730" i="18"/>
  <c r="P730" i="18" s="1"/>
  <c r="O776" i="18"/>
  <c r="P776" i="18" s="1"/>
  <c r="O729" i="18"/>
  <c r="P729" i="18" s="1"/>
  <c r="O946" i="18"/>
  <c r="P946" i="18" s="1"/>
  <c r="O738" i="18"/>
  <c r="P738" i="18" s="1"/>
  <c r="O42" i="18"/>
  <c r="P42" i="18" s="1"/>
  <c r="O947" i="18"/>
  <c r="P947" i="18" s="1"/>
  <c r="O941" i="18"/>
  <c r="P941" i="18" s="1"/>
  <c r="O963" i="18"/>
  <c r="P963" i="18" s="1"/>
  <c r="O55" i="18"/>
  <c r="P55" i="18" s="1"/>
  <c r="O32" i="18"/>
  <c r="P32" i="18" s="1"/>
  <c r="O609" i="18"/>
  <c r="P609" i="18" s="1"/>
  <c r="O982" i="18"/>
  <c r="P982" i="18" s="1"/>
  <c r="O911" i="18"/>
  <c r="P911" i="18" s="1"/>
  <c r="O929" i="18"/>
  <c r="P929" i="18" s="1"/>
  <c r="O532" i="18"/>
  <c r="P532" i="18" s="1"/>
  <c r="O37" i="18"/>
  <c r="P37" i="18" s="1"/>
  <c r="O958" i="18"/>
  <c r="P958" i="18" s="1"/>
  <c r="O29" i="18"/>
  <c r="P29" i="18" s="1"/>
  <c r="O51" i="18"/>
  <c r="P51" i="18" s="1"/>
  <c r="O119" i="18"/>
  <c r="P119" i="18" s="1"/>
  <c r="O49" i="18"/>
  <c r="P49" i="18" s="1"/>
  <c r="O922" i="18"/>
  <c r="P922" i="18" s="1"/>
  <c r="O995" i="18"/>
  <c r="P995" i="18" s="1"/>
  <c r="O54" i="18"/>
  <c r="P54" i="18" s="1"/>
  <c r="O948" i="18"/>
  <c r="P948" i="18" s="1"/>
  <c r="O18" i="18"/>
  <c r="P18" i="18" s="1"/>
  <c r="O907" i="18"/>
  <c r="P907" i="18" s="1"/>
  <c r="O517" i="18"/>
  <c r="P517" i="18" s="1"/>
  <c r="O57" i="18"/>
  <c r="P57" i="18" s="1"/>
  <c r="O71" i="18"/>
  <c r="P71" i="18" s="1"/>
  <c r="O34" i="18"/>
  <c r="P34" i="18" s="1"/>
  <c r="O68" i="18"/>
  <c r="P68" i="18" s="1"/>
  <c r="O821" i="18"/>
  <c r="P821" i="18" s="1"/>
  <c r="O123" i="18"/>
  <c r="P123" i="18" s="1"/>
  <c r="O63" i="18"/>
  <c r="P63" i="18" s="1"/>
  <c r="O47" i="18"/>
  <c r="P47" i="18" s="1"/>
  <c r="O65" i="18"/>
  <c r="P65" i="18" s="1"/>
  <c r="O48" i="18"/>
  <c r="P48" i="18" s="1"/>
  <c r="O940" i="18"/>
  <c r="P940" i="18" s="1"/>
  <c r="O59" i="18"/>
  <c r="P59" i="18" s="1"/>
  <c r="O93" i="18"/>
  <c r="P93" i="18" s="1"/>
  <c r="O516" i="18"/>
  <c r="O74" i="18"/>
  <c r="P74" i="18" s="1"/>
  <c r="O107" i="18"/>
  <c r="P107" i="18" s="1"/>
  <c r="O944" i="18"/>
  <c r="P944" i="18" s="1"/>
  <c r="O722" i="18"/>
  <c r="P722" i="18" s="1"/>
  <c r="O75" i="18"/>
  <c r="P75" i="18" s="1"/>
  <c r="O56" i="18"/>
  <c r="P56" i="18" s="1"/>
  <c r="O754" i="18"/>
  <c r="P754" i="18" s="1"/>
  <c r="O960" i="18"/>
  <c r="P960" i="18" s="1"/>
  <c r="O942" i="18"/>
  <c r="P942" i="18" s="1"/>
  <c r="O11" i="18"/>
  <c r="P11" i="18" s="1"/>
  <c r="O201" i="18"/>
  <c r="P201" i="18" s="1"/>
  <c r="O951" i="18"/>
  <c r="P951" i="18" s="1"/>
  <c r="O79" i="18"/>
  <c r="P79" i="18" s="1"/>
  <c r="O823" i="18"/>
  <c r="P823" i="18" s="1"/>
  <c r="O961" i="18"/>
  <c r="P961" i="18" s="1"/>
  <c r="O887" i="18"/>
  <c r="P887" i="18" s="1"/>
  <c r="O73" i="18"/>
  <c r="P73" i="18" s="1"/>
  <c r="O703" i="18"/>
  <c r="P703" i="18" s="1"/>
  <c r="O77" i="18"/>
  <c r="P77" i="18" s="1"/>
  <c r="O213" i="18"/>
  <c r="P213" i="18" s="1"/>
  <c r="O825" i="18"/>
  <c r="P825" i="18" s="1"/>
  <c r="O344" i="18"/>
  <c r="P344" i="18" s="1"/>
  <c r="O467" i="18"/>
  <c r="P467" i="18" s="1"/>
  <c r="O546" i="18"/>
  <c r="M1001" i="18"/>
  <c r="M999" i="18"/>
  <c r="M1002" i="18"/>
  <c r="M1000" i="18"/>
  <c r="M998" i="18"/>
  <c r="O928" i="18"/>
  <c r="O910" i="18"/>
  <c r="P910" i="18" s="1"/>
  <c r="O770" i="18"/>
  <c r="P770" i="18" s="1"/>
  <c r="O769" i="18"/>
  <c r="P769" i="18" s="1"/>
  <c r="O761" i="18"/>
  <c r="P761" i="18" s="1"/>
  <c r="O766" i="18"/>
  <c r="P766" i="18" s="1"/>
  <c r="O964" i="18"/>
  <c r="P964" i="18" s="1"/>
  <c r="O906" i="18"/>
  <c r="O762" i="18"/>
  <c r="P762" i="18" s="1"/>
  <c r="O920" i="18"/>
  <c r="P920" i="18" s="1"/>
  <c r="O914" i="18"/>
  <c r="P914" i="18" s="1"/>
  <c r="O731" i="18"/>
  <c r="P731" i="18" s="1"/>
  <c r="O756" i="18"/>
  <c r="O757" i="18"/>
  <c r="P757" i="18" s="1"/>
  <c r="O775" i="18"/>
  <c r="P775" i="18" s="1"/>
  <c r="O784" i="18"/>
  <c r="P784" i="18" s="1"/>
  <c r="O778" i="18"/>
  <c r="P778" i="18" s="1"/>
  <c r="O736" i="18"/>
  <c r="P736" i="18" s="1"/>
  <c r="O767" i="18"/>
  <c r="P767" i="18" s="1"/>
  <c r="O930" i="18"/>
  <c r="P930" i="18" s="1"/>
  <c r="O934" i="18"/>
  <c r="P934" i="18" s="1"/>
  <c r="O779" i="18"/>
  <c r="P779" i="18" s="1"/>
  <c r="O759" i="18"/>
  <c r="P759" i="18" s="1"/>
  <c r="O758" i="18"/>
  <c r="P758" i="18" s="1"/>
  <c r="O926" i="18"/>
  <c r="P926" i="18" s="1"/>
  <c r="O932" i="18"/>
  <c r="P932" i="18" s="1"/>
  <c r="O908" i="18"/>
  <c r="P908" i="18" s="1"/>
  <c r="O755" i="18"/>
  <c r="P755" i="18" s="1"/>
  <c r="O945" i="18"/>
  <c r="P945" i="18" s="1"/>
  <c r="O36" i="18"/>
  <c r="O715" i="18"/>
  <c r="P715" i="18" s="1"/>
  <c r="O52" i="18"/>
  <c r="P52" i="18" s="1"/>
  <c r="O723" i="18"/>
  <c r="P723" i="18" s="1"/>
  <c r="O919" i="18"/>
  <c r="P919" i="18" s="1"/>
  <c r="O610" i="18"/>
  <c r="P610" i="18" s="1"/>
  <c r="O40" i="18"/>
  <c r="P40" i="18" s="1"/>
  <c r="O41" i="18"/>
  <c r="P41" i="18" s="1"/>
  <c r="O104" i="18"/>
  <c r="P104" i="18" s="1"/>
  <c r="O50" i="18"/>
  <c r="P50" i="18" s="1"/>
  <c r="O959" i="18"/>
  <c r="P959" i="18" s="1"/>
  <c r="O25" i="18"/>
  <c r="P25" i="18" s="1"/>
  <c r="O720" i="18"/>
  <c r="P720" i="18" s="1"/>
  <c r="O952" i="18"/>
  <c r="P952" i="18" s="1"/>
  <c r="O43" i="18"/>
  <c r="P43" i="18" s="1"/>
  <c r="O61" i="18"/>
  <c r="P61" i="18" s="1"/>
  <c r="O962" i="18"/>
  <c r="P962" i="18" s="1"/>
  <c r="O45" i="18"/>
  <c r="P45" i="18" s="1"/>
  <c r="O38" i="18"/>
  <c r="P38" i="18" s="1"/>
  <c r="O60" i="18"/>
  <c r="P60" i="18" s="1"/>
  <c r="O936" i="18"/>
  <c r="O22" i="18"/>
  <c r="P22" i="18" s="1"/>
  <c r="O94" i="18"/>
  <c r="P94" i="18" s="1"/>
  <c r="O58" i="18"/>
  <c r="P58" i="18" s="1"/>
  <c r="O53" i="18"/>
  <c r="P53" i="18" s="1"/>
  <c r="O64" i="18"/>
  <c r="P64" i="18" s="1"/>
  <c r="O520" i="18"/>
  <c r="P520" i="18" s="1"/>
  <c r="O614" i="18"/>
  <c r="P614" i="18" s="1"/>
  <c r="O541" i="18"/>
  <c r="P541" i="18" s="1"/>
  <c r="O31" i="18"/>
  <c r="P31" i="18" s="1"/>
  <c r="O525" i="18"/>
  <c r="P525" i="18" s="1"/>
  <c r="O628" i="18"/>
  <c r="P628" i="18" s="1"/>
  <c r="O843" i="18"/>
  <c r="P843" i="18" s="1"/>
  <c r="O696" i="18"/>
  <c r="O102" i="18"/>
  <c r="P102" i="18" s="1"/>
  <c r="O44" i="18"/>
  <c r="P44" i="18" s="1"/>
  <c r="O24" i="18"/>
  <c r="P24" i="18" s="1"/>
  <c r="O108" i="18"/>
  <c r="P108" i="18" s="1"/>
  <c r="O953" i="18"/>
  <c r="P953" i="18" s="1"/>
  <c r="O39" i="18"/>
  <c r="P39" i="18" s="1"/>
  <c r="O711" i="18"/>
  <c r="P711" i="18" s="1"/>
  <c r="O98" i="18"/>
  <c r="P98" i="18" s="1"/>
  <c r="O211" i="18"/>
  <c r="P211" i="18" s="1"/>
  <c r="O193" i="18"/>
  <c r="P193" i="18" s="1"/>
  <c r="O62" i="18"/>
  <c r="P62" i="18" s="1"/>
  <c r="O85" i="18"/>
  <c r="P85" i="18" s="1"/>
  <c r="O105" i="18"/>
  <c r="P105" i="18" s="1"/>
  <c r="O12" i="18"/>
  <c r="P12" i="18" s="1"/>
  <c r="O78" i="18"/>
  <c r="P78" i="18" s="1"/>
  <c r="O938" i="18"/>
  <c r="P938" i="18" s="1"/>
  <c r="O746" i="18"/>
  <c r="P746" i="18" s="1"/>
  <c r="O46" i="18"/>
  <c r="P46" i="18" s="1"/>
  <c r="O89" i="18"/>
  <c r="P89" i="18" s="1"/>
  <c r="O72" i="18"/>
  <c r="P72" i="18" s="1"/>
  <c r="O202" i="18"/>
  <c r="P202" i="18" s="1"/>
  <c r="O903" i="18"/>
  <c r="P903" i="18" s="1"/>
  <c r="O66" i="18"/>
  <c r="O977" i="18"/>
  <c r="P977" i="18" s="1"/>
  <c r="O82" i="18"/>
  <c r="P82" i="18" s="1"/>
  <c r="O705" i="18"/>
  <c r="P705" i="18" s="1"/>
  <c r="O954" i="18"/>
  <c r="P954" i="18" s="1"/>
  <c r="O322" i="18"/>
  <c r="P322" i="18" s="1"/>
  <c r="O116" i="18"/>
  <c r="P116" i="18" s="1"/>
  <c r="O707" i="18"/>
  <c r="P707" i="18" s="1"/>
  <c r="O84" i="18"/>
  <c r="P84" i="18" s="1"/>
  <c r="O994" i="18"/>
  <c r="P994" i="18" s="1"/>
  <c r="O985" i="18"/>
  <c r="P985" i="18" s="1"/>
  <c r="N1002" i="18"/>
  <c r="N1000" i="18"/>
  <c r="N998" i="18"/>
  <c r="N1001" i="18"/>
  <c r="N999" i="18"/>
  <c r="O901" i="18"/>
  <c r="P901" i="18" s="1"/>
  <c r="O196" i="18"/>
  <c r="P196" i="18" s="1"/>
  <c r="O197" i="18"/>
  <c r="P197" i="18" s="1"/>
  <c r="O975" i="18"/>
  <c r="P975" i="18" s="1"/>
  <c r="O80" i="18"/>
  <c r="P80" i="18" s="1"/>
  <c r="O297" i="18"/>
  <c r="P297" i="18" s="1"/>
  <c r="O189" i="18"/>
  <c r="P189" i="18" s="1"/>
  <c r="O584" i="18"/>
  <c r="P584" i="18" s="1"/>
  <c r="O76" i="18"/>
  <c r="P76" i="18" s="1"/>
  <c r="O721" i="18"/>
  <c r="P721" i="18" s="1"/>
  <c r="O198" i="18"/>
  <c r="P198" i="18" s="1"/>
  <c r="O203" i="18"/>
  <c r="P203" i="18" s="1"/>
  <c r="O254" i="18"/>
  <c r="P254" i="18" s="1"/>
  <c r="O713" i="18"/>
  <c r="P713" i="18" s="1"/>
  <c r="O33" i="18"/>
  <c r="P33" i="18" s="1"/>
  <c r="O966" i="18"/>
  <c r="O955" i="18"/>
  <c r="P955" i="18" s="1"/>
  <c r="O611" i="18"/>
  <c r="P611" i="18" s="1"/>
  <c r="O83" i="18"/>
  <c r="P83" i="18" s="1"/>
  <c r="O110" i="18"/>
  <c r="P110" i="18" s="1"/>
  <c r="O700" i="18"/>
  <c r="P700" i="18" s="1"/>
  <c r="O835" i="18"/>
  <c r="P835" i="18" s="1"/>
  <c r="O984" i="18"/>
  <c r="P984" i="18" s="1"/>
  <c r="O214" i="18"/>
  <c r="P214" i="18" s="1"/>
  <c r="O973" i="18"/>
  <c r="P973" i="18" s="1"/>
  <c r="O291" i="18"/>
  <c r="P291" i="18" s="1"/>
  <c r="O301" i="18"/>
  <c r="P301" i="18" s="1"/>
  <c r="O192" i="18"/>
  <c r="P192" i="18" s="1"/>
  <c r="O725" i="18"/>
  <c r="P725" i="18" s="1"/>
  <c r="O88" i="18"/>
  <c r="P88" i="18" s="1"/>
  <c r="O295" i="18"/>
  <c r="P295" i="18" s="1"/>
  <c r="O978" i="18"/>
  <c r="P978" i="18" s="1"/>
  <c r="O580" i="18"/>
  <c r="P580" i="18" s="1"/>
  <c r="O545" i="18"/>
  <c r="P545" i="18" s="1"/>
  <c r="O125" i="18"/>
  <c r="P125" i="18" s="1"/>
  <c r="O298" i="18"/>
  <c r="P298" i="18" s="1"/>
  <c r="O717" i="18"/>
  <c r="P717" i="18" s="1"/>
  <c r="O706" i="18"/>
  <c r="P706" i="18" s="1"/>
  <c r="O292" i="18"/>
  <c r="P292" i="18" s="1"/>
  <c r="O16" i="18"/>
  <c r="P16" i="18" s="1"/>
  <c r="O204" i="18"/>
  <c r="P204" i="18" s="1"/>
  <c r="O277" i="18"/>
  <c r="P277" i="18" s="1"/>
  <c r="O69" i="18"/>
  <c r="P69" i="18" s="1"/>
  <c r="O890" i="18"/>
  <c r="P890" i="18" s="1"/>
  <c r="O971" i="18"/>
  <c r="P971" i="18" s="1"/>
  <c r="O191" i="18"/>
  <c r="P191" i="18" s="1"/>
  <c r="O745" i="18"/>
  <c r="P745" i="18" s="1"/>
  <c r="O111" i="18"/>
  <c r="P111" i="18" s="1"/>
  <c r="O118" i="18"/>
  <c r="P118" i="18" s="1"/>
  <c r="O718" i="18"/>
  <c r="P718" i="18" s="1"/>
  <c r="O114" i="18"/>
  <c r="P114" i="18" s="1"/>
  <c r="O286" i="18"/>
  <c r="P286" i="18" s="1"/>
  <c r="O588" i="18"/>
  <c r="P588" i="18" s="1"/>
  <c r="O303" i="18"/>
  <c r="P303" i="18" s="1"/>
  <c r="O631" i="18"/>
  <c r="P631" i="18" s="1"/>
  <c r="O710" i="18"/>
  <c r="P710" i="18" s="1"/>
  <c r="O976" i="18"/>
  <c r="P976" i="18" s="1"/>
  <c r="O23" i="18"/>
  <c r="P23" i="18" s="1"/>
  <c r="O594" i="18"/>
  <c r="P594" i="18" s="1"/>
  <c r="O150" i="18"/>
  <c r="P150" i="18" s="1"/>
  <c r="O621" i="18"/>
  <c r="P621" i="18" s="1"/>
  <c r="O185" i="18"/>
  <c r="P185" i="18" s="1"/>
  <c r="O169" i="18"/>
  <c r="P169" i="18" s="1"/>
  <c r="O115" i="18"/>
  <c r="P115" i="18" s="1"/>
  <c r="O90" i="18"/>
  <c r="P90" i="18" s="1"/>
  <c r="O699" i="18"/>
  <c r="P699" i="18" s="1"/>
  <c r="O863" i="18"/>
  <c r="P863" i="18" s="1"/>
  <c r="O293" i="18"/>
  <c r="P293" i="18" s="1"/>
  <c r="O635" i="18"/>
  <c r="P635" i="18" s="1"/>
  <c r="O935" i="18"/>
  <c r="P935" i="18" s="1"/>
  <c r="O139" i="18"/>
  <c r="P139" i="18" s="1"/>
  <c r="O312" i="18"/>
  <c r="P312" i="18" s="1"/>
  <c r="O87" i="18"/>
  <c r="P87" i="18" s="1"/>
  <c r="O194" i="18"/>
  <c r="P194" i="18" s="1"/>
  <c r="O86" i="18"/>
  <c r="P86" i="18" s="1"/>
  <c r="O259" i="18"/>
  <c r="P259" i="18" s="1"/>
  <c r="O261" i="18"/>
  <c r="P261" i="18" s="1"/>
  <c r="O913" i="18"/>
  <c r="P913" i="18" s="1"/>
  <c r="O313" i="18"/>
  <c r="P313" i="18" s="1"/>
  <c r="O141" i="18"/>
  <c r="P141" i="18" s="1"/>
  <c r="O328" i="18"/>
  <c r="P328" i="18" s="1"/>
  <c r="O394" i="18"/>
  <c r="P394" i="18" s="1"/>
  <c r="O390" i="18"/>
  <c r="P390" i="18" s="1"/>
  <c r="O577" i="18"/>
  <c r="P577" i="18" s="1"/>
  <c r="O740" i="18"/>
  <c r="P740" i="18" s="1"/>
  <c r="O391" i="18"/>
  <c r="P391" i="18" s="1"/>
  <c r="O873" i="18"/>
  <c r="P873" i="18" s="1"/>
  <c r="O304" i="18"/>
  <c r="P304" i="18" s="1"/>
  <c r="O152" i="18"/>
  <c r="P152" i="18" s="1"/>
  <c r="O325" i="18"/>
  <c r="P325" i="18" s="1"/>
  <c r="O989" i="18"/>
  <c r="P989" i="18" s="1"/>
  <c r="O330" i="18"/>
  <c r="P330" i="18" s="1"/>
  <c r="O81" i="18"/>
  <c r="P81" i="18" s="1"/>
  <c r="O924" i="18"/>
  <c r="P924" i="18" s="1"/>
  <c r="O149" i="18"/>
  <c r="P149" i="18" s="1"/>
  <c r="O95" i="18"/>
  <c r="P95" i="18" s="1"/>
  <c r="O427" i="18"/>
  <c r="P427" i="18" s="1"/>
  <c r="O278" i="18"/>
  <c r="P278" i="18" s="1"/>
  <c r="O329" i="18"/>
  <c r="P329" i="18" s="1"/>
  <c r="O704" i="18"/>
  <c r="P704" i="18" s="1"/>
  <c r="O629" i="18"/>
  <c r="P629" i="18" s="1"/>
  <c r="O218" i="18"/>
  <c r="P218" i="18" s="1"/>
  <c r="O256" i="18"/>
  <c r="P256" i="18" s="1"/>
  <c r="O603" i="18"/>
  <c r="P603" i="18" s="1"/>
  <c r="O583" i="18"/>
  <c r="P583" i="18" s="1"/>
  <c r="O135" i="18"/>
  <c r="P135" i="18" s="1"/>
  <c r="O129" i="18"/>
  <c r="P129" i="18" s="1"/>
  <c r="O242" i="18"/>
  <c r="P242" i="18" s="1"/>
  <c r="O155" i="18"/>
  <c r="P155" i="18" s="1"/>
  <c r="O992" i="18"/>
  <c r="P992" i="18" s="1"/>
  <c r="O144" i="18"/>
  <c r="P144" i="18" s="1"/>
  <c r="O225" i="18"/>
  <c r="P225" i="18" s="1"/>
  <c r="O275" i="18"/>
  <c r="P275" i="18" s="1"/>
  <c r="O228" i="18"/>
  <c r="P228" i="18" s="1"/>
  <c r="O702" i="18"/>
  <c r="P702" i="18" s="1"/>
  <c r="O852" i="18"/>
  <c r="P852" i="18" s="1"/>
  <c r="O590" i="18"/>
  <c r="P590" i="18" s="1"/>
  <c r="O382" i="18"/>
  <c r="P382" i="18" s="1"/>
  <c r="O972" i="18"/>
  <c r="P972" i="18" s="1"/>
  <c r="O387" i="18"/>
  <c r="P387" i="18" s="1"/>
  <c r="O578" i="18"/>
  <c r="P578" i="18" s="1"/>
  <c r="O245" i="18"/>
  <c r="P245" i="18" s="1"/>
  <c r="O216" i="18"/>
  <c r="O886" i="18"/>
  <c r="P886" i="18" s="1"/>
  <c r="O300" i="18"/>
  <c r="P300" i="18" s="1"/>
  <c r="O388" i="18"/>
  <c r="P388" i="18" s="1"/>
  <c r="O368" i="18"/>
  <c r="P368" i="18" s="1"/>
  <c r="O849" i="18"/>
  <c r="P849" i="18" s="1"/>
  <c r="O632" i="18"/>
  <c r="P632" i="18" s="1"/>
  <c r="O626" i="18"/>
  <c r="P626" i="18" s="1"/>
  <c r="O133" i="18"/>
  <c r="P133" i="18" s="1"/>
  <c r="O379" i="18"/>
  <c r="P379" i="18" s="1"/>
  <c r="O134" i="18"/>
  <c r="P134" i="18" s="1"/>
  <c r="O537" i="18"/>
  <c r="P537" i="18" s="1"/>
  <c r="O220" i="18"/>
  <c r="P220" i="18" s="1"/>
  <c r="O943" i="18"/>
  <c r="P943" i="18" s="1"/>
  <c r="O324" i="18"/>
  <c r="P324" i="18" s="1"/>
  <c r="O381" i="18"/>
  <c r="P381" i="18" s="1"/>
  <c r="O854" i="18"/>
  <c r="P854" i="18" s="1"/>
  <c r="O272" i="18"/>
  <c r="P272" i="18" s="1"/>
  <c r="O268" i="18"/>
  <c r="P268" i="18" s="1"/>
  <c r="O307" i="18"/>
  <c r="P307" i="18" s="1"/>
  <c r="O530" i="18"/>
  <c r="P530" i="18" s="1"/>
  <c r="O370" i="18"/>
  <c r="P370" i="18" s="1"/>
  <c r="O287" i="18"/>
  <c r="P287" i="18" s="1"/>
  <c r="O836" i="18"/>
  <c r="P836" i="18" s="1"/>
  <c r="O842" i="18"/>
  <c r="P842" i="18" s="1"/>
  <c r="O867" i="18"/>
  <c r="P867" i="18" s="1"/>
  <c r="O576" i="18"/>
  <c r="O625" i="18"/>
  <c r="P625" i="18" s="1"/>
  <c r="O323" i="18"/>
  <c r="P323" i="18" s="1"/>
  <c r="O624" i="18"/>
  <c r="P624" i="18" s="1"/>
  <c r="O273" i="18"/>
  <c r="P273" i="18" s="1"/>
  <c r="O627" i="18"/>
  <c r="P627" i="18" s="1"/>
  <c r="O848" i="18"/>
  <c r="P848" i="18" s="1"/>
  <c r="O200" i="18"/>
  <c r="P200" i="18" s="1"/>
  <c r="O374" i="18"/>
  <c r="P374" i="18" s="1"/>
  <c r="O587" i="18"/>
  <c r="P587" i="18" s="1"/>
  <c r="O380" i="18"/>
  <c r="P380" i="18" s="1"/>
  <c r="O522" i="18"/>
  <c r="P522" i="18" s="1"/>
  <c r="O389" i="18"/>
  <c r="P389" i="18" s="1"/>
  <c r="O226" i="18"/>
  <c r="P226" i="18" s="1"/>
  <c r="O471" i="18"/>
  <c r="P471" i="18" s="1"/>
  <c r="O392" i="18"/>
  <c r="P392" i="18" s="1"/>
  <c r="O535" i="18"/>
  <c r="P535" i="18" s="1"/>
  <c r="O799" i="18"/>
  <c r="P799" i="18" s="1"/>
  <c r="O543" i="18"/>
  <c r="P543" i="18" s="1"/>
  <c r="O957" i="18"/>
  <c r="P957" i="18" s="1"/>
  <c r="O146" i="18"/>
  <c r="P146" i="18" s="1"/>
  <c r="O168" i="18"/>
  <c r="P168" i="18" s="1"/>
  <c r="O299" i="18"/>
  <c r="P299" i="18" s="1"/>
  <c r="O523" i="18"/>
  <c r="P523" i="18" s="1"/>
  <c r="O281" i="18"/>
  <c r="P281" i="18" s="1"/>
  <c r="O601" i="18"/>
  <c r="P601" i="18" s="1"/>
  <c r="O937" i="18"/>
  <c r="P937" i="18" s="1"/>
  <c r="O320" i="18"/>
  <c r="P320" i="18" s="1"/>
  <c r="O290" i="18"/>
  <c r="P290" i="18" s="1"/>
  <c r="O616" i="18"/>
  <c r="P616" i="18" s="1"/>
  <c r="O622" i="18"/>
  <c r="P622" i="18" s="1"/>
  <c r="O634" i="18"/>
  <c r="P634" i="18" s="1"/>
  <c r="O902" i="18"/>
  <c r="P902" i="18" s="1"/>
  <c r="O454" i="18"/>
  <c r="P454" i="18" s="1"/>
  <c r="O136" i="18"/>
  <c r="P136" i="18" s="1"/>
  <c r="O612" i="18"/>
  <c r="P612" i="18" s="1"/>
  <c r="O430" i="18"/>
  <c r="P430" i="18" s="1"/>
  <c r="O183" i="18"/>
  <c r="P183" i="18" s="1"/>
  <c r="O372" i="18"/>
  <c r="P372" i="18" s="1"/>
  <c r="O916" i="18"/>
  <c r="P916" i="18" s="1"/>
  <c r="O828" i="18"/>
  <c r="P828" i="18" s="1"/>
  <c r="O596" i="18"/>
  <c r="P596" i="18" s="1"/>
  <c r="O475" i="18"/>
  <c r="P475" i="18" s="1"/>
  <c r="O633" i="18"/>
  <c r="P633" i="18" s="1"/>
  <c r="O176" i="18"/>
  <c r="P176" i="18" s="1"/>
  <c r="O170" i="18"/>
  <c r="P170" i="18" s="1"/>
  <c r="O853" i="18"/>
  <c r="P853" i="18" s="1"/>
  <c r="O526" i="18"/>
  <c r="P526" i="18" s="1"/>
  <c r="O335" i="18"/>
  <c r="P335" i="18" s="1"/>
  <c r="O13" i="18"/>
  <c r="P13" i="18" s="1"/>
  <c r="O528" i="18"/>
  <c r="P528" i="18" s="1"/>
  <c r="O448" i="18"/>
  <c r="P448" i="18" s="1"/>
  <c r="O591" i="18"/>
  <c r="P591" i="18" s="1"/>
  <c r="O326" i="18"/>
  <c r="P326" i="18" s="1"/>
  <c r="O790" i="18"/>
  <c r="P790" i="18" s="1"/>
  <c r="O458" i="18"/>
  <c r="P458" i="18" s="1"/>
  <c r="O484" i="18"/>
  <c r="P484" i="18" s="1"/>
  <c r="O598" i="18"/>
  <c r="P598" i="18" s="1"/>
  <c r="O317" i="18"/>
  <c r="P317" i="18" s="1"/>
  <c r="O316" i="18"/>
  <c r="P316" i="18" s="1"/>
  <c r="O157" i="18"/>
  <c r="P157" i="18" s="1"/>
  <c r="O675" i="18"/>
  <c r="P675" i="18" s="1"/>
  <c r="O182" i="18"/>
  <c r="P182" i="18" s="1"/>
  <c r="O608" i="18"/>
  <c r="P608" i="18" s="1"/>
  <c r="O305" i="18"/>
  <c r="P305" i="18" s="1"/>
  <c r="O787" i="18"/>
  <c r="P787" i="18" s="1"/>
  <c r="O175" i="18"/>
  <c r="P175" i="18" s="1"/>
  <c r="O846" i="18"/>
  <c r="O857" i="18"/>
  <c r="P857" i="18" s="1"/>
  <c r="O163" i="18"/>
  <c r="P163" i="18" s="1"/>
  <c r="O871" i="18"/>
  <c r="P871" i="18" s="1"/>
  <c r="O240" i="18"/>
  <c r="P240" i="18" s="1"/>
  <c r="O265" i="18"/>
  <c r="P265" i="18" s="1"/>
  <c r="O35" i="18"/>
  <c r="P35" i="18" s="1"/>
  <c r="O882" i="18"/>
  <c r="P882" i="18" s="1"/>
  <c r="O440" i="18"/>
  <c r="P440" i="18" s="1"/>
  <c r="O461" i="18"/>
  <c r="P461" i="18" s="1"/>
  <c r="O819" i="18"/>
  <c r="P819" i="18" s="1"/>
  <c r="O434" i="18"/>
  <c r="P434" i="18" s="1"/>
  <c r="O456" i="18"/>
  <c r="O896" i="18"/>
  <c r="P896" i="18" s="1"/>
  <c r="O246" i="18"/>
  <c r="O534" i="18"/>
  <c r="P534" i="18" s="1"/>
  <c r="O161" i="18"/>
  <c r="P161" i="18" s="1"/>
  <c r="O877" i="18"/>
  <c r="P877" i="18" s="1"/>
  <c r="O453" i="18"/>
  <c r="P453" i="18" s="1"/>
  <c r="O445" i="18"/>
  <c r="P445" i="18" s="1"/>
  <c r="O636" i="18"/>
  <c r="O179" i="18"/>
  <c r="P179" i="18" s="1"/>
  <c r="O269" i="18"/>
  <c r="P269" i="18" s="1"/>
  <c r="O429" i="18"/>
  <c r="P429" i="18" s="1"/>
  <c r="O162" i="18"/>
  <c r="P162" i="18" s="1"/>
  <c r="O186" i="18"/>
  <c r="O521" i="18"/>
  <c r="P521" i="18" s="1"/>
  <c r="O822" i="18"/>
  <c r="P822" i="18" s="1"/>
  <c r="O253" i="18"/>
  <c r="P253" i="18" s="1"/>
  <c r="O726" i="18"/>
  <c r="O808" i="18"/>
  <c r="P808" i="18" s="1"/>
  <c r="O257" i="18"/>
  <c r="P257" i="18" s="1"/>
  <c r="O950" i="18"/>
  <c r="P950" i="18" s="1"/>
  <c r="O234" i="18"/>
  <c r="P234" i="18" s="1"/>
  <c r="O880" i="18"/>
  <c r="P880" i="18" s="1"/>
  <c r="O820" i="18"/>
  <c r="P820" i="18" s="1"/>
  <c r="O385" i="18"/>
  <c r="P385" i="18" s="1"/>
  <c r="O262" i="18"/>
  <c r="P262" i="18" s="1"/>
  <c r="O160" i="18"/>
  <c r="P160" i="18" s="1"/>
  <c r="O795" i="18"/>
  <c r="P795" i="18" s="1"/>
  <c r="O171" i="18"/>
  <c r="P171" i="18" s="1"/>
  <c r="O812" i="18"/>
  <c r="P812" i="18" s="1"/>
  <c r="O788" i="18"/>
  <c r="P788" i="18" s="1"/>
  <c r="O378" i="18"/>
  <c r="P378" i="18" s="1"/>
  <c r="O224" i="18"/>
  <c r="P224" i="18" s="1"/>
  <c r="O264" i="18"/>
  <c r="P264" i="18" s="1"/>
  <c r="O491" i="18"/>
  <c r="P491" i="18" s="1"/>
  <c r="O438" i="18"/>
  <c r="P438" i="18" s="1"/>
  <c r="O462" i="18"/>
  <c r="P462" i="18" s="1"/>
  <c r="O476" i="18"/>
  <c r="P476" i="18" s="1"/>
  <c r="O893" i="18"/>
  <c r="P893" i="18" s="1"/>
  <c r="O452" i="18"/>
  <c r="P452" i="18" s="1"/>
  <c r="O806" i="18"/>
  <c r="P806" i="18" s="1"/>
  <c r="O231" i="18"/>
  <c r="P231" i="18" s="1"/>
  <c r="O490" i="18"/>
  <c r="P490" i="18" s="1"/>
  <c r="O468" i="18"/>
  <c r="P468" i="18" s="1"/>
  <c r="O497" i="18"/>
  <c r="P497" i="18" s="1"/>
  <c r="O645" i="18"/>
  <c r="P645" i="18" s="1"/>
  <c r="O527" i="18"/>
  <c r="P527" i="18" s="1"/>
  <c r="O655" i="18"/>
  <c r="P655" i="18" s="1"/>
  <c r="O834" i="18"/>
  <c r="P834" i="18" s="1"/>
  <c r="O642" i="18"/>
  <c r="P642" i="18" s="1"/>
  <c r="O691" i="18"/>
  <c r="P691" i="18" s="1"/>
  <c r="O460" i="18"/>
  <c r="P460" i="18" s="1"/>
  <c r="O463" i="18"/>
  <c r="P463" i="18" s="1"/>
  <c r="O495" i="18"/>
  <c r="P495" i="18" s="1"/>
  <c r="O506" i="18"/>
  <c r="P506" i="18" s="1"/>
  <c r="O504" i="18"/>
  <c r="P504" i="18" s="1"/>
  <c r="O732" i="18"/>
  <c r="P732" i="18" s="1"/>
  <c r="O481" i="18"/>
  <c r="P481" i="18" s="1"/>
  <c r="O662" i="18"/>
  <c r="P662" i="18" s="1"/>
  <c r="O813" i="18"/>
  <c r="P813" i="18" s="1"/>
  <c r="O681" i="18"/>
  <c r="P681" i="18" s="1"/>
  <c r="O510" i="18"/>
  <c r="P510" i="18" s="1"/>
  <c r="O789" i="18"/>
  <c r="P789" i="18" s="1"/>
  <c r="O881" i="18"/>
  <c r="P881" i="18" s="1"/>
  <c r="O841" i="18"/>
  <c r="P841" i="18" s="1"/>
  <c r="O818" i="18"/>
  <c r="P818" i="18" s="1"/>
  <c r="O449" i="18"/>
  <c r="P449" i="18" s="1"/>
  <c r="O644" i="18"/>
  <c r="P644" i="18" s="1"/>
  <c r="O651" i="18"/>
  <c r="P651" i="18" s="1"/>
  <c r="O686" i="18"/>
  <c r="P686" i="18" s="1"/>
  <c r="O805" i="18"/>
  <c r="P805" i="18" s="1"/>
  <c r="O793" i="18"/>
  <c r="P793" i="18" s="1"/>
  <c r="O437" i="18"/>
  <c r="P437" i="18" s="1"/>
  <c r="O502" i="18"/>
  <c r="P502" i="18" s="1"/>
  <c r="O177" i="18"/>
  <c r="P177" i="18" s="1"/>
  <c r="O671" i="18"/>
  <c r="P671" i="18" s="1"/>
  <c r="O654" i="18"/>
  <c r="P654" i="18" s="1"/>
  <c r="O28" i="18"/>
  <c r="P28" i="18" s="1"/>
  <c r="O465" i="18"/>
  <c r="P465" i="18" s="1"/>
  <c r="O647" i="18"/>
  <c r="P647" i="18" s="1"/>
  <c r="O205" i="18"/>
  <c r="P205" i="18" s="1"/>
  <c r="O837" i="18"/>
  <c r="P837" i="18" s="1"/>
  <c r="O21" i="18"/>
  <c r="P21" i="18" s="1"/>
  <c r="O674" i="18"/>
  <c r="P674" i="18" s="1"/>
  <c r="O431" i="18"/>
  <c r="P431" i="18" s="1"/>
  <c r="O496" i="18"/>
  <c r="P496" i="18" s="1"/>
  <c r="O487" i="18"/>
  <c r="P487" i="18" s="1"/>
  <c r="O446" i="18"/>
  <c r="P446" i="18" s="1"/>
  <c r="O668" i="18"/>
  <c r="P668" i="18" s="1"/>
  <c r="O428" i="18"/>
  <c r="P428" i="18" s="1"/>
  <c r="O665" i="18"/>
  <c r="P665" i="18" s="1"/>
  <c r="O187" i="18"/>
  <c r="P187" i="18" s="1"/>
  <c r="O646" i="18"/>
  <c r="P646" i="18" s="1"/>
  <c r="O796" i="18"/>
  <c r="P796" i="18" s="1"/>
  <c r="O432" i="18"/>
  <c r="P432" i="18" s="1"/>
  <c r="O669" i="18"/>
  <c r="P669" i="18" s="1"/>
  <c r="O500" i="18"/>
  <c r="P500" i="18" s="1"/>
  <c r="O474" i="18"/>
  <c r="P474" i="18" s="1"/>
  <c r="O829" i="18"/>
  <c r="P829" i="18" s="1"/>
  <c r="O733" i="18"/>
  <c r="P733" i="18" s="1"/>
  <c r="O447" i="18"/>
  <c r="P447" i="18" s="1"/>
  <c r="O737" i="18"/>
  <c r="P737" i="18" s="1"/>
  <c r="O15" i="18"/>
  <c r="P15" i="18" s="1"/>
  <c r="O676" i="18"/>
  <c r="P676" i="18" s="1"/>
  <c r="O807" i="18"/>
  <c r="P807" i="18" s="1"/>
  <c r="O518" i="18"/>
  <c r="P518" i="18" s="1"/>
  <c r="O656" i="18"/>
  <c r="P656" i="18" s="1"/>
  <c r="O485" i="18"/>
  <c r="P485" i="18" s="1"/>
  <c r="O561" i="18"/>
  <c r="P561" i="18" s="1"/>
  <c r="O878" i="18"/>
  <c r="P878" i="18" s="1"/>
  <c r="O677" i="18"/>
  <c r="P677" i="18" s="1"/>
  <c r="O501" i="18"/>
  <c r="P501" i="18" s="1"/>
  <c r="O361" i="18"/>
  <c r="P361" i="18" s="1"/>
  <c r="O666" i="18"/>
  <c r="O800" i="18"/>
  <c r="P800" i="18" s="1"/>
  <c r="O899" i="18"/>
  <c r="P899" i="18" s="1"/>
  <c r="O804" i="18"/>
  <c r="P804" i="18" s="1"/>
  <c r="O336" i="18"/>
  <c r="O352" i="18"/>
  <c r="P352" i="18" s="1"/>
  <c r="O555" i="18"/>
  <c r="P555" i="18" s="1"/>
  <c r="O797" i="18"/>
  <c r="P797" i="18" s="1"/>
  <c r="O358" i="18"/>
  <c r="P358" i="18" s="1"/>
  <c r="O345" i="18"/>
  <c r="P345" i="18" s="1"/>
  <c r="O354" i="18"/>
  <c r="P354" i="18" s="1"/>
  <c r="O337" i="18"/>
  <c r="P337" i="18" s="1"/>
  <c r="O349" i="18"/>
  <c r="P349" i="18" s="1"/>
  <c r="O350" i="18"/>
  <c r="P350" i="18" s="1"/>
  <c r="O684" i="18"/>
  <c r="P684" i="18" s="1"/>
  <c r="O347" i="18"/>
  <c r="P347" i="18" s="1"/>
  <c r="O8" i="18"/>
  <c r="P8" i="18" s="1"/>
  <c r="O365" i="18"/>
  <c r="P365" i="18" s="1"/>
  <c r="O575" i="18"/>
  <c r="P575" i="18" s="1"/>
  <c r="O549" i="18"/>
  <c r="P549" i="18" s="1"/>
  <c r="O359" i="18"/>
  <c r="P359" i="18" s="1"/>
  <c r="O748" i="18"/>
  <c r="P748" i="18" s="1"/>
  <c r="O351" i="18"/>
  <c r="P351" i="18" s="1"/>
  <c r="O689" i="18"/>
  <c r="P689" i="18" s="1"/>
  <c r="O557" i="18"/>
  <c r="P557" i="18" s="1"/>
  <c r="O221" i="18"/>
  <c r="P221" i="18" s="1"/>
  <c r="O798" i="18"/>
  <c r="P798" i="18" s="1"/>
  <c r="O673" i="18"/>
  <c r="P673" i="18" s="1"/>
  <c r="O6" i="18"/>
  <c r="O744" i="18"/>
  <c r="P744" i="18" s="1"/>
  <c r="O637" i="18"/>
  <c r="P637" i="18" s="1"/>
  <c r="O156" i="18"/>
  <c r="O753" i="18"/>
  <c r="P753" i="18" s="1"/>
  <c r="O690" i="18"/>
  <c r="P690" i="18" s="1"/>
  <c r="O683" i="18"/>
  <c r="P683" i="18" s="1"/>
  <c r="O7" i="18"/>
  <c r="P7" i="18" s="1"/>
  <c r="O551" i="18"/>
  <c r="P551" i="18" s="1"/>
  <c r="O552" i="18"/>
  <c r="P552" i="18" s="1"/>
  <c r="O26" i="18"/>
  <c r="P26" i="18" s="1"/>
  <c r="O563" i="18"/>
  <c r="P563" i="18" s="1"/>
  <c r="O30" i="18"/>
  <c r="P30" i="18" s="1"/>
  <c r="O396" i="18"/>
  <c r="O425" i="18"/>
  <c r="P425" i="18" s="1"/>
  <c r="O405" i="18"/>
  <c r="P405" i="18" s="1"/>
  <c r="O400" i="18"/>
  <c r="P400" i="18" s="1"/>
  <c r="O417" i="18"/>
  <c r="P417" i="18" s="1"/>
  <c r="O416" i="18"/>
  <c r="P416" i="18" s="1"/>
  <c r="O408" i="18"/>
  <c r="P408" i="18" s="1"/>
  <c r="O407" i="18"/>
  <c r="P407" i="18" s="1"/>
  <c r="O554" i="18"/>
  <c r="P554" i="18" s="1"/>
  <c r="O402" i="18"/>
  <c r="P402" i="18" s="1"/>
  <c r="O423" i="18"/>
  <c r="P423" i="18" s="1"/>
  <c r="O422" i="18"/>
  <c r="P422" i="18" s="1"/>
  <c r="O553" i="18"/>
  <c r="P553" i="18" s="1"/>
  <c r="O564" i="18"/>
  <c r="P564" i="18" s="1"/>
  <c r="O401" i="18"/>
  <c r="P401" i="18" s="1"/>
  <c r="O409" i="18"/>
  <c r="P409" i="18" s="1"/>
  <c r="O424" i="18"/>
  <c r="P424" i="18" s="1"/>
  <c r="O406" i="18"/>
  <c r="P406" i="18" s="1"/>
  <c r="O410" i="18"/>
  <c r="P410" i="18" s="1"/>
  <c r="O420" i="18"/>
  <c r="P420" i="18" s="1"/>
  <c r="O565" i="18"/>
  <c r="P565" i="18" s="1"/>
  <c r="O570" i="18"/>
  <c r="P570" i="18" s="1"/>
  <c r="O685" i="18"/>
  <c r="P685" i="18" s="1"/>
  <c r="S167" i="17"/>
  <c r="S137" i="17"/>
  <c r="S107" i="17"/>
  <c r="S77" i="17"/>
  <c r="S47" i="17"/>
  <c r="S990" i="17"/>
  <c r="S960" i="17"/>
  <c r="S930" i="17"/>
  <c r="S900" i="17"/>
  <c r="S870" i="17"/>
  <c r="S840" i="17"/>
  <c r="S810" i="17"/>
  <c r="S780" i="17"/>
  <c r="S750" i="17"/>
  <c r="S720" i="17"/>
  <c r="S690" i="17"/>
  <c r="S660" i="17"/>
  <c r="S630" i="17"/>
  <c r="S600" i="17"/>
  <c r="S570" i="17"/>
  <c r="S540" i="17"/>
  <c r="S510" i="17"/>
  <c r="S480" i="17"/>
  <c r="S450" i="17"/>
  <c r="S420" i="17"/>
  <c r="S390" i="17"/>
  <c r="S360" i="17"/>
  <c r="S330" i="17"/>
  <c r="S300" i="17"/>
  <c r="S270" i="17"/>
  <c r="S240" i="17"/>
  <c r="S210" i="17"/>
  <c r="S180" i="17"/>
  <c r="S150" i="17"/>
  <c r="S120" i="17"/>
  <c r="S90" i="17"/>
  <c r="S17" i="17"/>
  <c r="S60" i="17"/>
  <c r="O1003" i="19" l="1"/>
  <c r="S905" i="18"/>
  <c r="S395" i="18"/>
  <c r="S305" i="18"/>
  <c r="S845" i="18"/>
  <c r="S815" i="18"/>
  <c r="S635" i="18"/>
  <c r="S335" i="18"/>
  <c r="S455" i="18"/>
  <c r="S125" i="18"/>
  <c r="P6" i="18"/>
  <c r="S35" i="18" s="1"/>
  <c r="S33" i="18"/>
  <c r="S31" i="18"/>
  <c r="S34" i="18"/>
  <c r="S32" i="18"/>
  <c r="P726" i="18"/>
  <c r="S755" i="18" s="1"/>
  <c r="S753" i="18"/>
  <c r="S751" i="18"/>
  <c r="S754" i="18"/>
  <c r="S752" i="18"/>
  <c r="P186" i="18"/>
  <c r="S215" i="18" s="1"/>
  <c r="S214" i="18"/>
  <c r="S212" i="18"/>
  <c r="S213" i="18"/>
  <c r="S211" i="18"/>
  <c r="P576" i="18"/>
  <c r="S605" i="18" s="1"/>
  <c r="S604" i="18"/>
  <c r="S602" i="18"/>
  <c r="S603" i="18"/>
  <c r="S601" i="18"/>
  <c r="P966" i="18"/>
  <c r="S995" i="18" s="1"/>
  <c r="S994" i="18"/>
  <c r="S992" i="18"/>
  <c r="S993" i="18"/>
  <c r="S991" i="18"/>
  <c r="P936" i="18"/>
  <c r="S965" i="18" s="1"/>
  <c r="S963" i="18"/>
  <c r="S961" i="18"/>
  <c r="S964" i="18"/>
  <c r="S962" i="18"/>
  <c r="P906" i="18"/>
  <c r="S933" i="18"/>
  <c r="S931" i="18"/>
  <c r="S934" i="18"/>
  <c r="S932" i="18"/>
  <c r="P516" i="18"/>
  <c r="S545" i="18" s="1"/>
  <c r="S544" i="18"/>
  <c r="S542" i="18"/>
  <c r="S543" i="18"/>
  <c r="S541" i="18"/>
  <c r="P486" i="18"/>
  <c r="S515" i="18" s="1"/>
  <c r="S513" i="18"/>
  <c r="S511" i="18"/>
  <c r="S514" i="18"/>
  <c r="S512" i="18"/>
  <c r="S812" i="18"/>
  <c r="S811" i="18"/>
  <c r="S454" i="18"/>
  <c r="S453" i="18"/>
  <c r="S332" i="18"/>
  <c r="S331" i="18"/>
  <c r="S843" i="18"/>
  <c r="S844" i="18"/>
  <c r="S901" i="18"/>
  <c r="S902" i="18"/>
  <c r="S633" i="18"/>
  <c r="S634" i="18"/>
  <c r="S302" i="18"/>
  <c r="S301" i="18"/>
  <c r="S154" i="18"/>
  <c r="S153" i="18"/>
  <c r="S392" i="18"/>
  <c r="S391" i="18"/>
  <c r="S123" i="18"/>
  <c r="S124" i="18"/>
  <c r="P396" i="18"/>
  <c r="S425" i="18" s="1"/>
  <c r="S424" i="18"/>
  <c r="S422" i="18"/>
  <c r="S423" i="18"/>
  <c r="S421" i="18"/>
  <c r="P156" i="18"/>
  <c r="S185" i="18" s="1"/>
  <c r="S183" i="18"/>
  <c r="S181" i="18"/>
  <c r="S184" i="18"/>
  <c r="S182" i="18"/>
  <c r="P336" i="18"/>
  <c r="S365" i="18" s="1"/>
  <c r="S364" i="18"/>
  <c r="S362" i="18"/>
  <c r="S363" i="18"/>
  <c r="S361" i="18"/>
  <c r="P666" i="18"/>
  <c r="S695" i="18" s="1"/>
  <c r="S694" i="18"/>
  <c r="S692" i="18"/>
  <c r="S693" i="18"/>
  <c r="S691" i="18"/>
  <c r="P636" i="18"/>
  <c r="S665" i="18" s="1"/>
  <c r="S663" i="18"/>
  <c r="S661" i="18"/>
  <c r="S664" i="18"/>
  <c r="S662" i="18"/>
  <c r="P246" i="18"/>
  <c r="S275" i="18" s="1"/>
  <c r="S274" i="18"/>
  <c r="S272" i="18"/>
  <c r="S273" i="18"/>
  <c r="S271" i="18"/>
  <c r="P456" i="18"/>
  <c r="S485" i="18" s="1"/>
  <c r="S484" i="18"/>
  <c r="S482" i="18"/>
  <c r="S483" i="18"/>
  <c r="S481" i="18"/>
  <c r="P846" i="18"/>
  <c r="S875" i="18" s="1"/>
  <c r="S873" i="18"/>
  <c r="S871" i="18"/>
  <c r="S874" i="18"/>
  <c r="S872" i="18"/>
  <c r="P216" i="18"/>
  <c r="S245" i="18" s="1"/>
  <c r="S243" i="18"/>
  <c r="S241" i="18"/>
  <c r="S244" i="18"/>
  <c r="S242" i="18"/>
  <c r="P66" i="18"/>
  <c r="S95" i="18" s="1"/>
  <c r="S94" i="18"/>
  <c r="S92" i="18"/>
  <c r="S93" i="18"/>
  <c r="S91" i="18"/>
  <c r="P696" i="18"/>
  <c r="S725" i="18" s="1"/>
  <c r="S724" i="18"/>
  <c r="S722" i="18"/>
  <c r="S723" i="18"/>
  <c r="S721" i="18"/>
  <c r="P36" i="18"/>
  <c r="S65" i="18" s="1"/>
  <c r="S63" i="18"/>
  <c r="S61" i="18"/>
  <c r="S64" i="18"/>
  <c r="S62" i="18"/>
  <c r="P756" i="18"/>
  <c r="S785" i="18" s="1"/>
  <c r="S784" i="18"/>
  <c r="S782" i="18"/>
  <c r="S783" i="18"/>
  <c r="S781" i="18"/>
  <c r="P546" i="18"/>
  <c r="S575" i="18" s="1"/>
  <c r="S573" i="18"/>
  <c r="S571" i="18"/>
  <c r="S574" i="18"/>
  <c r="S572" i="18"/>
  <c r="S814" i="18"/>
  <c r="S813" i="18"/>
  <c r="S452" i="18"/>
  <c r="S451" i="18"/>
  <c r="S334" i="18"/>
  <c r="S333" i="18"/>
  <c r="S841" i="18"/>
  <c r="S842" i="18"/>
  <c r="S903" i="18"/>
  <c r="S904" i="18"/>
  <c r="S631" i="18"/>
  <c r="S632" i="18"/>
  <c r="S304" i="18"/>
  <c r="S303" i="18"/>
  <c r="S152" i="18"/>
  <c r="S151" i="18"/>
  <c r="S155" i="18"/>
  <c r="S394" i="18"/>
  <c r="S393" i="18"/>
  <c r="S121" i="18"/>
  <c r="S122" i="18"/>
  <c r="O1001" i="18"/>
  <c r="O999" i="18"/>
  <c r="O1002" i="18"/>
  <c r="O1000" i="18"/>
  <c r="O998" i="18"/>
  <c r="P928" i="18"/>
  <c r="S30" i="17"/>
  <c r="M6" i="17"/>
  <c r="L6" i="17"/>
  <c r="M7" i="17"/>
  <c r="L7" i="17"/>
  <c r="M8" i="17"/>
  <c r="L8" i="17"/>
  <c r="M9" i="17"/>
  <c r="L9" i="17"/>
  <c r="M10" i="17"/>
  <c r="L10" i="17"/>
  <c r="M11" i="17"/>
  <c r="L11" i="17"/>
  <c r="M12" i="17"/>
  <c r="L12" i="17"/>
  <c r="M13" i="17"/>
  <c r="L13" i="17"/>
  <c r="M14" i="17"/>
  <c r="L14" i="17"/>
  <c r="M15" i="17"/>
  <c r="L15" i="17"/>
  <c r="M16" i="17"/>
  <c r="L16" i="17"/>
  <c r="M17" i="17"/>
  <c r="L17" i="17"/>
  <c r="M18" i="17"/>
  <c r="L18" i="17"/>
  <c r="M19" i="17"/>
  <c r="L19" i="17"/>
  <c r="M20" i="17"/>
  <c r="L20" i="17"/>
  <c r="M21" i="17"/>
  <c r="L21" i="17"/>
  <c r="M22" i="17"/>
  <c r="L22" i="17"/>
  <c r="M23" i="17"/>
  <c r="L23" i="17"/>
  <c r="M24" i="17"/>
  <c r="L24" i="17"/>
  <c r="M25" i="17"/>
  <c r="L25" i="17"/>
  <c r="M26" i="17"/>
  <c r="L26" i="17"/>
  <c r="M27" i="17"/>
  <c r="L27" i="17"/>
  <c r="M28" i="17"/>
  <c r="L28" i="17"/>
  <c r="M29" i="17"/>
  <c r="L29" i="17"/>
  <c r="M30" i="17"/>
  <c r="L30" i="17"/>
  <c r="M31" i="17"/>
  <c r="L31" i="17"/>
  <c r="M32" i="17"/>
  <c r="L32" i="17"/>
  <c r="M33" i="17"/>
  <c r="L33" i="17"/>
  <c r="M34" i="17"/>
  <c r="L34" i="17"/>
  <c r="M35" i="17"/>
  <c r="L35" i="17"/>
  <c r="M36" i="17"/>
  <c r="L36" i="17"/>
  <c r="M37" i="17"/>
  <c r="L37" i="17"/>
  <c r="M38" i="17"/>
  <c r="L38" i="17"/>
  <c r="M39" i="17"/>
  <c r="L39" i="17"/>
  <c r="M40" i="17"/>
  <c r="L40" i="17"/>
  <c r="M41" i="17"/>
  <c r="L41" i="17"/>
  <c r="M42" i="17"/>
  <c r="L42" i="17"/>
  <c r="M43" i="17"/>
  <c r="L43" i="17"/>
  <c r="M44" i="17"/>
  <c r="L44" i="17"/>
  <c r="M45" i="17"/>
  <c r="L45" i="17"/>
  <c r="M46" i="17"/>
  <c r="L46" i="17"/>
  <c r="M47" i="17"/>
  <c r="L47" i="17"/>
  <c r="M48" i="17"/>
  <c r="L48" i="17"/>
  <c r="M49" i="17"/>
  <c r="L49" i="17"/>
  <c r="M50" i="17"/>
  <c r="L50" i="17"/>
  <c r="M51" i="17"/>
  <c r="L51" i="17"/>
  <c r="M52" i="17"/>
  <c r="L52" i="17"/>
  <c r="M53" i="17"/>
  <c r="L53" i="17"/>
  <c r="M54" i="17"/>
  <c r="L54" i="17"/>
  <c r="M55" i="17"/>
  <c r="L55" i="17"/>
  <c r="M56" i="17"/>
  <c r="L56" i="17"/>
  <c r="M57" i="17"/>
  <c r="L57" i="17"/>
  <c r="M58" i="17"/>
  <c r="L58" i="17"/>
  <c r="M59" i="17"/>
  <c r="L59" i="17"/>
  <c r="M60" i="17"/>
  <c r="L60" i="17"/>
  <c r="M61" i="17"/>
  <c r="L61" i="17"/>
  <c r="M62" i="17"/>
  <c r="L62" i="17"/>
  <c r="M63" i="17"/>
  <c r="L63" i="17"/>
  <c r="M64" i="17"/>
  <c r="L64" i="17"/>
  <c r="M65" i="17"/>
  <c r="L65" i="17"/>
  <c r="M66" i="17"/>
  <c r="L66" i="17"/>
  <c r="M67" i="17"/>
  <c r="L67" i="17"/>
  <c r="M68" i="17"/>
  <c r="L68" i="17"/>
  <c r="M69" i="17"/>
  <c r="L69" i="17"/>
  <c r="M70" i="17"/>
  <c r="L70" i="17"/>
  <c r="M71" i="17"/>
  <c r="L71" i="17"/>
  <c r="M72" i="17"/>
  <c r="L72" i="17"/>
  <c r="M73" i="17"/>
  <c r="L73" i="17"/>
  <c r="M74" i="17"/>
  <c r="L74" i="17"/>
  <c r="M75" i="17"/>
  <c r="L75" i="17"/>
  <c r="M76" i="17"/>
  <c r="L76" i="17"/>
  <c r="M77" i="17"/>
  <c r="L77" i="17"/>
  <c r="M78" i="17"/>
  <c r="L78" i="17"/>
  <c r="M79" i="17"/>
  <c r="L79" i="17"/>
  <c r="M80" i="17"/>
  <c r="L80" i="17"/>
  <c r="M81" i="17"/>
  <c r="L81" i="17"/>
  <c r="M82" i="17"/>
  <c r="L82" i="17"/>
  <c r="M83" i="17"/>
  <c r="L83" i="17"/>
  <c r="M84" i="17"/>
  <c r="L84" i="17"/>
  <c r="M85" i="17"/>
  <c r="L85" i="17"/>
  <c r="M86" i="17"/>
  <c r="L86" i="17"/>
  <c r="M87" i="17"/>
  <c r="L87" i="17"/>
  <c r="M88" i="17"/>
  <c r="L88" i="17"/>
  <c r="M89" i="17"/>
  <c r="L89" i="17"/>
  <c r="M90" i="17"/>
  <c r="L90" i="17"/>
  <c r="M91" i="17"/>
  <c r="L91" i="17"/>
  <c r="M92" i="17"/>
  <c r="L92" i="17"/>
  <c r="M93" i="17"/>
  <c r="L93" i="17"/>
  <c r="M94" i="17"/>
  <c r="L94" i="17"/>
  <c r="M95" i="17"/>
  <c r="L95" i="17"/>
  <c r="M96" i="17"/>
  <c r="L96" i="17"/>
  <c r="M97" i="17"/>
  <c r="L97" i="17"/>
  <c r="M98" i="17"/>
  <c r="L98" i="17"/>
  <c r="M99" i="17"/>
  <c r="L99" i="17"/>
  <c r="M100" i="17"/>
  <c r="L100" i="17"/>
  <c r="M101" i="17"/>
  <c r="L101" i="17"/>
  <c r="M102" i="17"/>
  <c r="L102" i="17"/>
  <c r="M103" i="17"/>
  <c r="L103" i="17"/>
  <c r="M104" i="17"/>
  <c r="L104" i="17"/>
  <c r="M105" i="17"/>
  <c r="L105" i="17"/>
  <c r="M106" i="17"/>
  <c r="L106" i="17"/>
  <c r="M107" i="17"/>
  <c r="L107" i="17"/>
  <c r="M108" i="17"/>
  <c r="L108" i="17"/>
  <c r="M109" i="17"/>
  <c r="L109" i="17"/>
  <c r="M110" i="17"/>
  <c r="L110" i="17"/>
  <c r="M111" i="17"/>
  <c r="L111" i="17"/>
  <c r="M112" i="17"/>
  <c r="L112" i="17"/>
  <c r="M113" i="17"/>
  <c r="L113" i="17"/>
  <c r="M114" i="17"/>
  <c r="L114" i="17"/>
  <c r="M115" i="17"/>
  <c r="L115" i="17"/>
  <c r="M116" i="17"/>
  <c r="L116" i="17"/>
  <c r="M117" i="17"/>
  <c r="L117" i="17"/>
  <c r="M118" i="17"/>
  <c r="L118" i="17"/>
  <c r="M119" i="17"/>
  <c r="L119" i="17"/>
  <c r="M120" i="17"/>
  <c r="L120" i="17"/>
  <c r="M121" i="17"/>
  <c r="L121" i="17"/>
  <c r="M122" i="17"/>
  <c r="L122" i="17"/>
  <c r="M123" i="17"/>
  <c r="L123" i="17"/>
  <c r="M124" i="17"/>
  <c r="L124" i="17"/>
  <c r="M125" i="17"/>
  <c r="L125" i="17"/>
  <c r="M126" i="17"/>
  <c r="L126" i="17"/>
  <c r="M127" i="17"/>
  <c r="L127" i="17"/>
  <c r="M128" i="17"/>
  <c r="L128" i="17"/>
  <c r="M129" i="17"/>
  <c r="L129" i="17"/>
  <c r="M130" i="17"/>
  <c r="L130" i="17"/>
  <c r="M131" i="17"/>
  <c r="L131" i="17"/>
  <c r="M132" i="17"/>
  <c r="L132" i="17"/>
  <c r="M133" i="17"/>
  <c r="L133" i="17"/>
  <c r="M134" i="17"/>
  <c r="L134" i="17"/>
  <c r="M135" i="17"/>
  <c r="L135" i="17"/>
  <c r="M136" i="17"/>
  <c r="L136" i="17"/>
  <c r="M137" i="17"/>
  <c r="L137" i="17"/>
  <c r="M138" i="17"/>
  <c r="L138" i="17"/>
  <c r="M139" i="17"/>
  <c r="L139" i="17"/>
  <c r="M140" i="17"/>
  <c r="L140" i="17"/>
  <c r="M141" i="17"/>
  <c r="L141" i="17"/>
  <c r="M142" i="17"/>
  <c r="L142" i="17"/>
  <c r="M143" i="17"/>
  <c r="L143" i="17"/>
  <c r="M144" i="17"/>
  <c r="L144" i="17"/>
  <c r="M145" i="17"/>
  <c r="L145" i="17"/>
  <c r="M146" i="17"/>
  <c r="L146" i="17"/>
  <c r="M147" i="17"/>
  <c r="L147" i="17"/>
  <c r="M148" i="17"/>
  <c r="L148" i="17"/>
  <c r="M149" i="17"/>
  <c r="L149" i="17"/>
  <c r="M150" i="17"/>
  <c r="L150" i="17"/>
  <c r="M151" i="17"/>
  <c r="L151" i="17"/>
  <c r="M152" i="17"/>
  <c r="L152" i="17"/>
  <c r="M153" i="17"/>
  <c r="L153" i="17"/>
  <c r="M154" i="17"/>
  <c r="L154" i="17"/>
  <c r="M155" i="17"/>
  <c r="L155" i="17"/>
  <c r="M156" i="17"/>
  <c r="L156" i="17"/>
  <c r="M157" i="17"/>
  <c r="L157" i="17"/>
  <c r="M158" i="17"/>
  <c r="L158" i="17"/>
  <c r="M159" i="17"/>
  <c r="L159" i="17"/>
  <c r="M160" i="17"/>
  <c r="L160" i="17"/>
  <c r="M161" i="17"/>
  <c r="L161" i="17"/>
  <c r="M162" i="17"/>
  <c r="L162" i="17"/>
  <c r="M163" i="17"/>
  <c r="L163" i="17"/>
  <c r="M164" i="17"/>
  <c r="L164" i="17"/>
  <c r="M165" i="17"/>
  <c r="L165" i="17"/>
  <c r="M166" i="17"/>
  <c r="L166" i="17"/>
  <c r="M167" i="17"/>
  <c r="L167" i="17"/>
  <c r="M168" i="17"/>
  <c r="L168" i="17"/>
  <c r="M169" i="17"/>
  <c r="L169" i="17"/>
  <c r="M170" i="17"/>
  <c r="L170" i="17"/>
  <c r="M171" i="17"/>
  <c r="L171" i="17"/>
  <c r="M172" i="17"/>
  <c r="L172" i="17"/>
  <c r="M173" i="17"/>
  <c r="L173" i="17"/>
  <c r="M174" i="17"/>
  <c r="L174" i="17"/>
  <c r="M175" i="17"/>
  <c r="L175" i="17"/>
  <c r="M176" i="17"/>
  <c r="L176" i="17"/>
  <c r="M177" i="17"/>
  <c r="L177" i="17"/>
  <c r="M178" i="17"/>
  <c r="L178" i="17"/>
  <c r="M179" i="17"/>
  <c r="L179" i="17"/>
  <c r="M180" i="17"/>
  <c r="L180" i="17"/>
  <c r="M181" i="17"/>
  <c r="L181" i="17"/>
  <c r="M182" i="17"/>
  <c r="L182" i="17"/>
  <c r="M183" i="17"/>
  <c r="L183" i="17"/>
  <c r="M184" i="17"/>
  <c r="L184" i="17"/>
  <c r="M185" i="17"/>
  <c r="L185" i="17"/>
  <c r="M186" i="17"/>
  <c r="L186" i="17"/>
  <c r="M187" i="17"/>
  <c r="L187" i="17"/>
  <c r="M188" i="17"/>
  <c r="L188" i="17"/>
  <c r="M189" i="17"/>
  <c r="L189" i="17"/>
  <c r="M190" i="17"/>
  <c r="L190" i="17"/>
  <c r="M191" i="17"/>
  <c r="L191" i="17"/>
  <c r="M192" i="17"/>
  <c r="L192" i="17"/>
  <c r="M193" i="17"/>
  <c r="L193" i="17"/>
  <c r="M194" i="17"/>
  <c r="L194" i="17"/>
  <c r="M195" i="17"/>
  <c r="L195" i="17"/>
  <c r="M196" i="17"/>
  <c r="L196" i="17"/>
  <c r="M197" i="17"/>
  <c r="L197" i="17"/>
  <c r="M198" i="17"/>
  <c r="L198" i="17"/>
  <c r="M199" i="17"/>
  <c r="L199" i="17"/>
  <c r="M200" i="17"/>
  <c r="L200" i="17"/>
  <c r="M201" i="17"/>
  <c r="L201" i="17"/>
  <c r="M202" i="17"/>
  <c r="L202" i="17"/>
  <c r="M203" i="17"/>
  <c r="L203" i="17"/>
  <c r="M204" i="17"/>
  <c r="L204" i="17"/>
  <c r="M205" i="17"/>
  <c r="L205" i="17"/>
  <c r="M206" i="17"/>
  <c r="L206" i="17"/>
  <c r="M207" i="17"/>
  <c r="L207" i="17"/>
  <c r="M208" i="17"/>
  <c r="L208" i="17"/>
  <c r="M209" i="17"/>
  <c r="L209" i="17"/>
  <c r="M210" i="17"/>
  <c r="L210" i="17"/>
  <c r="M211" i="17"/>
  <c r="L211" i="17"/>
  <c r="M212" i="17"/>
  <c r="L212" i="17"/>
  <c r="M213" i="17"/>
  <c r="L213" i="17"/>
  <c r="M214" i="17"/>
  <c r="L214" i="17"/>
  <c r="M215" i="17"/>
  <c r="L215" i="17"/>
  <c r="M216" i="17"/>
  <c r="L216" i="17"/>
  <c r="M217" i="17"/>
  <c r="L217" i="17"/>
  <c r="M218" i="17"/>
  <c r="L218" i="17"/>
  <c r="M219" i="17"/>
  <c r="L219" i="17"/>
  <c r="M220" i="17"/>
  <c r="L220" i="17"/>
  <c r="M221" i="17"/>
  <c r="L221" i="17"/>
  <c r="M222" i="17"/>
  <c r="L222" i="17"/>
  <c r="M223" i="17"/>
  <c r="L223" i="17"/>
  <c r="M224" i="17"/>
  <c r="L224" i="17"/>
  <c r="M225" i="17"/>
  <c r="L225" i="17"/>
  <c r="M226" i="17"/>
  <c r="L226" i="17"/>
  <c r="M227" i="17"/>
  <c r="L227" i="17"/>
  <c r="M228" i="17"/>
  <c r="L228" i="17"/>
  <c r="M229" i="17"/>
  <c r="L229" i="17"/>
  <c r="M230" i="17"/>
  <c r="L230" i="17"/>
  <c r="M231" i="17"/>
  <c r="L231" i="17"/>
  <c r="M232" i="17"/>
  <c r="L232" i="17"/>
  <c r="M233" i="17"/>
  <c r="L233" i="17"/>
  <c r="M234" i="17"/>
  <c r="L234" i="17"/>
  <c r="M235" i="17"/>
  <c r="L235" i="17"/>
  <c r="M236" i="17"/>
  <c r="L236" i="17"/>
  <c r="M237" i="17"/>
  <c r="L237" i="17"/>
  <c r="M238" i="17"/>
  <c r="L238" i="17"/>
  <c r="M239" i="17"/>
  <c r="L239" i="17"/>
  <c r="M240" i="17"/>
  <c r="L240" i="17"/>
  <c r="M241" i="17"/>
  <c r="L241" i="17"/>
  <c r="M242" i="17"/>
  <c r="L242" i="17"/>
  <c r="M243" i="17"/>
  <c r="L243" i="17"/>
  <c r="M244" i="17"/>
  <c r="L244" i="17"/>
  <c r="M245" i="17"/>
  <c r="L245" i="17"/>
  <c r="M246" i="17"/>
  <c r="L246" i="17"/>
  <c r="M247" i="17"/>
  <c r="L247" i="17"/>
  <c r="M248" i="17"/>
  <c r="L248" i="17"/>
  <c r="M249" i="17"/>
  <c r="L249" i="17"/>
  <c r="M250" i="17"/>
  <c r="L250" i="17"/>
  <c r="M251" i="17"/>
  <c r="L251" i="17"/>
  <c r="M252" i="17"/>
  <c r="L252" i="17"/>
  <c r="M253" i="17"/>
  <c r="L253" i="17"/>
  <c r="M254" i="17"/>
  <c r="L254" i="17"/>
  <c r="M255" i="17"/>
  <c r="L255" i="17"/>
  <c r="M256" i="17"/>
  <c r="L256" i="17"/>
  <c r="M257" i="17"/>
  <c r="L257" i="17"/>
  <c r="M258" i="17"/>
  <c r="L258" i="17"/>
  <c r="M259" i="17"/>
  <c r="L259" i="17"/>
  <c r="M260" i="17"/>
  <c r="L260" i="17"/>
  <c r="M261" i="17"/>
  <c r="L261" i="17"/>
  <c r="M262" i="17"/>
  <c r="L262" i="17"/>
  <c r="M263" i="17"/>
  <c r="L263" i="17"/>
  <c r="M264" i="17"/>
  <c r="L264" i="17"/>
  <c r="M265" i="17"/>
  <c r="L265" i="17"/>
  <c r="M266" i="17"/>
  <c r="L266" i="17"/>
  <c r="M267" i="17"/>
  <c r="L267" i="17"/>
  <c r="M268" i="17"/>
  <c r="L268" i="17"/>
  <c r="M269" i="17"/>
  <c r="L269" i="17"/>
  <c r="M270" i="17"/>
  <c r="L270" i="17"/>
  <c r="M271" i="17"/>
  <c r="L271" i="17"/>
  <c r="M272" i="17"/>
  <c r="L272" i="17"/>
  <c r="M273" i="17"/>
  <c r="L273" i="17"/>
  <c r="M274" i="17"/>
  <c r="L274" i="17"/>
  <c r="M275" i="17"/>
  <c r="L275" i="17"/>
  <c r="M276" i="17"/>
  <c r="L276" i="17"/>
  <c r="M277" i="17"/>
  <c r="L277" i="17"/>
  <c r="M278" i="17"/>
  <c r="L278" i="17"/>
  <c r="M279" i="17"/>
  <c r="L279" i="17"/>
  <c r="M280" i="17"/>
  <c r="L280" i="17"/>
  <c r="M281" i="17"/>
  <c r="L281" i="17"/>
  <c r="M282" i="17"/>
  <c r="L282" i="17"/>
  <c r="M283" i="17"/>
  <c r="L283" i="17"/>
  <c r="M284" i="17"/>
  <c r="L284" i="17"/>
  <c r="M285" i="17"/>
  <c r="L285" i="17"/>
  <c r="M286" i="17"/>
  <c r="L286" i="17"/>
  <c r="M287" i="17"/>
  <c r="L287" i="17"/>
  <c r="M288" i="17"/>
  <c r="L288" i="17"/>
  <c r="M289" i="17"/>
  <c r="L289" i="17"/>
  <c r="M290" i="17"/>
  <c r="L290" i="17"/>
  <c r="M291" i="17"/>
  <c r="L291" i="17"/>
  <c r="M292" i="17"/>
  <c r="L292" i="17"/>
  <c r="M293" i="17"/>
  <c r="L293" i="17"/>
  <c r="M294" i="17"/>
  <c r="L294" i="17"/>
  <c r="M295" i="17"/>
  <c r="L295" i="17"/>
  <c r="M296" i="17"/>
  <c r="L296" i="17"/>
  <c r="M297" i="17"/>
  <c r="L297" i="17"/>
  <c r="M298" i="17"/>
  <c r="L298" i="17"/>
  <c r="M299" i="17"/>
  <c r="L299" i="17"/>
  <c r="M300" i="17"/>
  <c r="L300" i="17"/>
  <c r="M301" i="17"/>
  <c r="L301" i="17"/>
  <c r="M302" i="17"/>
  <c r="L302" i="17"/>
  <c r="M303" i="17"/>
  <c r="L303" i="17"/>
  <c r="M304" i="17"/>
  <c r="L304" i="17"/>
  <c r="M305" i="17"/>
  <c r="L305" i="17"/>
  <c r="M306" i="17"/>
  <c r="L306" i="17"/>
  <c r="M307" i="17"/>
  <c r="L307" i="17"/>
  <c r="M308" i="17"/>
  <c r="L308" i="17"/>
  <c r="M309" i="17"/>
  <c r="L309" i="17"/>
  <c r="M310" i="17"/>
  <c r="L310" i="17"/>
  <c r="M311" i="17"/>
  <c r="L311" i="17"/>
  <c r="M312" i="17"/>
  <c r="L312" i="17"/>
  <c r="M313" i="17"/>
  <c r="L313" i="17"/>
  <c r="M314" i="17"/>
  <c r="L314" i="17"/>
  <c r="M315" i="17"/>
  <c r="L315" i="17"/>
  <c r="M316" i="17"/>
  <c r="L316" i="17"/>
  <c r="M317" i="17"/>
  <c r="L317" i="17"/>
  <c r="M318" i="17"/>
  <c r="L318" i="17"/>
  <c r="M319" i="17"/>
  <c r="L319" i="17"/>
  <c r="M320" i="17"/>
  <c r="L320" i="17"/>
  <c r="M321" i="17"/>
  <c r="L321" i="17"/>
  <c r="M322" i="17"/>
  <c r="L322" i="17"/>
  <c r="M323" i="17"/>
  <c r="L323" i="17"/>
  <c r="M324" i="17"/>
  <c r="L324" i="17"/>
  <c r="M325" i="17"/>
  <c r="L325" i="17"/>
  <c r="M326" i="17"/>
  <c r="L326" i="17"/>
  <c r="M327" i="17"/>
  <c r="L327" i="17"/>
  <c r="M328" i="17"/>
  <c r="L328" i="17"/>
  <c r="M329" i="17"/>
  <c r="L329" i="17"/>
  <c r="M330" i="17"/>
  <c r="L330" i="17"/>
  <c r="M331" i="17"/>
  <c r="L331" i="17"/>
  <c r="M332" i="17"/>
  <c r="L332" i="17"/>
  <c r="M333" i="17"/>
  <c r="L333" i="17"/>
  <c r="M334" i="17"/>
  <c r="L334" i="17"/>
  <c r="M335" i="17"/>
  <c r="L335" i="17"/>
  <c r="M336" i="17"/>
  <c r="L336" i="17"/>
  <c r="M337" i="17"/>
  <c r="L337" i="17"/>
  <c r="M338" i="17"/>
  <c r="L338" i="17"/>
  <c r="M339" i="17"/>
  <c r="L339" i="17"/>
  <c r="M340" i="17"/>
  <c r="L340" i="17"/>
  <c r="M341" i="17"/>
  <c r="L341" i="17"/>
  <c r="M342" i="17"/>
  <c r="L342" i="17"/>
  <c r="M343" i="17"/>
  <c r="L343" i="17"/>
  <c r="M344" i="17"/>
  <c r="L344" i="17"/>
  <c r="M345" i="17"/>
  <c r="L345" i="17"/>
  <c r="M346" i="17"/>
  <c r="L346" i="17"/>
  <c r="M347" i="17"/>
  <c r="L347" i="17"/>
  <c r="M348" i="17"/>
  <c r="L348" i="17"/>
  <c r="M349" i="17"/>
  <c r="L349" i="17"/>
  <c r="M350" i="17"/>
  <c r="L350" i="17"/>
  <c r="M351" i="17"/>
  <c r="L351" i="17"/>
  <c r="M352" i="17"/>
  <c r="L352" i="17"/>
  <c r="M353" i="17"/>
  <c r="L353" i="17"/>
  <c r="M354" i="17"/>
  <c r="L354" i="17"/>
  <c r="M355" i="17"/>
  <c r="L355" i="17"/>
  <c r="M356" i="17"/>
  <c r="L356" i="17"/>
  <c r="M357" i="17"/>
  <c r="L357" i="17"/>
  <c r="M358" i="17"/>
  <c r="L358" i="17"/>
  <c r="M359" i="17"/>
  <c r="L359" i="17"/>
  <c r="M360" i="17"/>
  <c r="L360" i="17"/>
  <c r="M361" i="17"/>
  <c r="L361" i="17"/>
  <c r="M362" i="17"/>
  <c r="L362" i="17"/>
  <c r="M363" i="17"/>
  <c r="L363" i="17"/>
  <c r="M364" i="17"/>
  <c r="L364" i="17"/>
  <c r="M365" i="17"/>
  <c r="L365" i="17"/>
  <c r="M366" i="17"/>
  <c r="L366" i="17"/>
  <c r="M367" i="17"/>
  <c r="L367" i="17"/>
  <c r="M368" i="17"/>
  <c r="L368" i="17"/>
  <c r="M369" i="17"/>
  <c r="L369" i="17"/>
  <c r="M370" i="17"/>
  <c r="L370" i="17"/>
  <c r="M371" i="17"/>
  <c r="L371" i="17"/>
  <c r="M372" i="17"/>
  <c r="L372" i="17"/>
  <c r="M373" i="17"/>
  <c r="L373" i="17"/>
  <c r="M374" i="17"/>
  <c r="L374" i="17"/>
  <c r="M375" i="17"/>
  <c r="L375" i="17"/>
  <c r="M376" i="17"/>
  <c r="L376" i="17"/>
  <c r="M377" i="17"/>
  <c r="L377" i="17"/>
  <c r="M378" i="17"/>
  <c r="L378" i="17"/>
  <c r="M379" i="17"/>
  <c r="L379" i="17"/>
  <c r="M380" i="17"/>
  <c r="L380" i="17"/>
  <c r="M381" i="17"/>
  <c r="L381" i="17"/>
  <c r="M382" i="17"/>
  <c r="L382" i="17"/>
  <c r="M383" i="17"/>
  <c r="L383" i="17"/>
  <c r="M384" i="17"/>
  <c r="L384" i="17"/>
  <c r="M385" i="17"/>
  <c r="L385" i="17"/>
  <c r="M386" i="17"/>
  <c r="L386" i="17"/>
  <c r="M387" i="17"/>
  <c r="L387" i="17"/>
  <c r="M388" i="17"/>
  <c r="L388" i="17"/>
  <c r="M389" i="17"/>
  <c r="L389" i="17"/>
  <c r="M390" i="17"/>
  <c r="L390" i="17"/>
  <c r="M391" i="17"/>
  <c r="L391" i="17"/>
  <c r="M392" i="17"/>
  <c r="L392" i="17"/>
  <c r="M393" i="17"/>
  <c r="L393" i="17"/>
  <c r="M394" i="17"/>
  <c r="L394" i="17"/>
  <c r="M395" i="17"/>
  <c r="L395" i="17"/>
  <c r="M396" i="17"/>
  <c r="L396" i="17"/>
  <c r="M397" i="17"/>
  <c r="L397" i="17"/>
  <c r="M398" i="17"/>
  <c r="L398" i="17"/>
  <c r="M399" i="17"/>
  <c r="L399" i="17"/>
  <c r="M400" i="17"/>
  <c r="L400" i="17"/>
  <c r="M401" i="17"/>
  <c r="L401" i="17"/>
  <c r="M402" i="17"/>
  <c r="L402" i="17"/>
  <c r="M403" i="17"/>
  <c r="L403" i="17"/>
  <c r="M404" i="17"/>
  <c r="L404" i="17"/>
  <c r="M405" i="17"/>
  <c r="L405" i="17"/>
  <c r="M406" i="17"/>
  <c r="L406" i="17"/>
  <c r="M407" i="17"/>
  <c r="L407" i="17"/>
  <c r="M408" i="17"/>
  <c r="L408" i="17"/>
  <c r="M409" i="17"/>
  <c r="L409" i="17"/>
  <c r="M410" i="17"/>
  <c r="L410" i="17"/>
  <c r="M411" i="17"/>
  <c r="L411" i="17"/>
  <c r="M412" i="17"/>
  <c r="L412" i="17"/>
  <c r="M413" i="17"/>
  <c r="L413" i="17"/>
  <c r="M414" i="17"/>
  <c r="L414" i="17"/>
  <c r="M415" i="17"/>
  <c r="L415" i="17"/>
  <c r="M416" i="17"/>
  <c r="L416" i="17"/>
  <c r="M417" i="17"/>
  <c r="L417" i="17"/>
  <c r="M418" i="17"/>
  <c r="L418" i="17"/>
  <c r="M419" i="17"/>
  <c r="L419" i="17"/>
  <c r="M420" i="17"/>
  <c r="L420" i="17"/>
  <c r="M421" i="17"/>
  <c r="L421" i="17"/>
  <c r="M422" i="17"/>
  <c r="L422" i="17"/>
  <c r="M423" i="17"/>
  <c r="L423" i="17"/>
  <c r="M424" i="17"/>
  <c r="L424" i="17"/>
  <c r="M425" i="17"/>
  <c r="L425" i="17"/>
  <c r="M426" i="17"/>
  <c r="L426" i="17"/>
  <c r="M427" i="17"/>
  <c r="L427" i="17"/>
  <c r="M428" i="17"/>
  <c r="L428" i="17"/>
  <c r="M429" i="17"/>
  <c r="L429" i="17"/>
  <c r="M430" i="17"/>
  <c r="L430" i="17"/>
  <c r="M431" i="17"/>
  <c r="L431" i="17"/>
  <c r="M432" i="17"/>
  <c r="L432" i="17"/>
  <c r="M433" i="17"/>
  <c r="L433" i="17"/>
  <c r="M434" i="17"/>
  <c r="L434" i="17"/>
  <c r="M435" i="17"/>
  <c r="L435" i="17"/>
  <c r="M436" i="17"/>
  <c r="L436" i="17"/>
  <c r="M437" i="17"/>
  <c r="L437" i="17"/>
  <c r="M438" i="17"/>
  <c r="L438" i="17"/>
  <c r="M439" i="17"/>
  <c r="L439" i="17"/>
  <c r="M440" i="17"/>
  <c r="L440" i="17"/>
  <c r="M441" i="17"/>
  <c r="L441" i="17"/>
  <c r="M442" i="17"/>
  <c r="L442" i="17"/>
  <c r="M443" i="17"/>
  <c r="L443" i="17"/>
  <c r="M444" i="17"/>
  <c r="L444" i="17"/>
  <c r="N444" i="17" s="1"/>
  <c r="M445" i="17"/>
  <c r="L445" i="17"/>
  <c r="M446" i="17"/>
  <c r="L446" i="17"/>
  <c r="N446" i="17" s="1"/>
  <c r="M447" i="17"/>
  <c r="L447" i="17"/>
  <c r="M448" i="17"/>
  <c r="L448" i="17"/>
  <c r="N448" i="17" s="1"/>
  <c r="M449" i="17"/>
  <c r="L449" i="17"/>
  <c r="M450" i="17"/>
  <c r="L450" i="17"/>
  <c r="N450" i="17" s="1"/>
  <c r="M451" i="17"/>
  <c r="L451" i="17"/>
  <c r="M452" i="17"/>
  <c r="L452" i="17"/>
  <c r="N452" i="17" s="1"/>
  <c r="M453" i="17"/>
  <c r="L453" i="17"/>
  <c r="M454" i="17"/>
  <c r="L454" i="17"/>
  <c r="N454" i="17" s="1"/>
  <c r="M455" i="17"/>
  <c r="L455" i="17"/>
  <c r="M456" i="17"/>
  <c r="L456" i="17"/>
  <c r="N456" i="17" s="1"/>
  <c r="M457" i="17"/>
  <c r="L457" i="17"/>
  <c r="M458" i="17"/>
  <c r="L458" i="17"/>
  <c r="N458" i="17" s="1"/>
  <c r="M459" i="17"/>
  <c r="L459" i="17"/>
  <c r="M460" i="17"/>
  <c r="L460" i="17"/>
  <c r="N460" i="17" s="1"/>
  <c r="M461" i="17"/>
  <c r="L461" i="17"/>
  <c r="M462" i="17"/>
  <c r="L462" i="17"/>
  <c r="N462" i="17" s="1"/>
  <c r="M463" i="17"/>
  <c r="L463" i="17"/>
  <c r="M464" i="17"/>
  <c r="L464" i="17"/>
  <c r="N464" i="17" s="1"/>
  <c r="M465" i="17"/>
  <c r="L465" i="17"/>
  <c r="M466" i="17"/>
  <c r="L466" i="17"/>
  <c r="N466" i="17" s="1"/>
  <c r="M467" i="17"/>
  <c r="L467" i="17"/>
  <c r="M468" i="17"/>
  <c r="L468" i="17"/>
  <c r="N468" i="17" s="1"/>
  <c r="M469" i="17"/>
  <c r="L469" i="17"/>
  <c r="M470" i="17"/>
  <c r="L470" i="17"/>
  <c r="N470" i="17" s="1"/>
  <c r="M471" i="17"/>
  <c r="L471" i="17"/>
  <c r="M472" i="17"/>
  <c r="L472" i="17"/>
  <c r="N472" i="17" s="1"/>
  <c r="M473" i="17"/>
  <c r="L473" i="17"/>
  <c r="M474" i="17"/>
  <c r="L474" i="17"/>
  <c r="N474" i="17" s="1"/>
  <c r="M475" i="17"/>
  <c r="L475" i="17"/>
  <c r="M476" i="17"/>
  <c r="L476" i="17"/>
  <c r="N476" i="17" s="1"/>
  <c r="M477" i="17"/>
  <c r="L477" i="17"/>
  <c r="M478" i="17"/>
  <c r="L478" i="17"/>
  <c r="N478" i="17" s="1"/>
  <c r="M479" i="17"/>
  <c r="L479" i="17"/>
  <c r="M480" i="17"/>
  <c r="L480" i="17"/>
  <c r="N480" i="17" s="1"/>
  <c r="M481" i="17"/>
  <c r="L481" i="17"/>
  <c r="M482" i="17"/>
  <c r="L482" i="17"/>
  <c r="N482" i="17" s="1"/>
  <c r="M483" i="17"/>
  <c r="L483" i="17"/>
  <c r="M484" i="17"/>
  <c r="L484" i="17"/>
  <c r="N484" i="17" s="1"/>
  <c r="M485" i="17"/>
  <c r="L485" i="17"/>
  <c r="M486" i="17"/>
  <c r="L486" i="17"/>
  <c r="N486" i="17" s="1"/>
  <c r="M487" i="17"/>
  <c r="L487" i="17"/>
  <c r="M488" i="17"/>
  <c r="L488" i="17"/>
  <c r="N488" i="17" s="1"/>
  <c r="M489" i="17"/>
  <c r="L489" i="17"/>
  <c r="M490" i="17"/>
  <c r="L490" i="17"/>
  <c r="N490" i="17" s="1"/>
  <c r="M491" i="17"/>
  <c r="L491" i="17"/>
  <c r="M492" i="17"/>
  <c r="L492" i="17"/>
  <c r="N492" i="17" s="1"/>
  <c r="M493" i="17"/>
  <c r="L493" i="17"/>
  <c r="M494" i="17"/>
  <c r="L494" i="17"/>
  <c r="N494" i="17" s="1"/>
  <c r="M495" i="17"/>
  <c r="L495" i="17"/>
  <c r="M496" i="17"/>
  <c r="L496" i="17"/>
  <c r="N496" i="17" s="1"/>
  <c r="M497" i="17"/>
  <c r="L497" i="17"/>
  <c r="M498" i="17"/>
  <c r="L498" i="17"/>
  <c r="N498" i="17" s="1"/>
  <c r="M499" i="17"/>
  <c r="L499" i="17"/>
  <c r="M500" i="17"/>
  <c r="L500" i="17"/>
  <c r="N500" i="17" s="1"/>
  <c r="M501" i="17"/>
  <c r="L501" i="17"/>
  <c r="M502" i="17"/>
  <c r="L502" i="17"/>
  <c r="N502" i="17" s="1"/>
  <c r="M503" i="17"/>
  <c r="L503" i="17"/>
  <c r="M504" i="17"/>
  <c r="L504" i="17"/>
  <c r="N504" i="17" s="1"/>
  <c r="M505" i="17"/>
  <c r="L505" i="17"/>
  <c r="M506" i="17"/>
  <c r="L506" i="17"/>
  <c r="N506" i="17" s="1"/>
  <c r="M507" i="17"/>
  <c r="L507" i="17"/>
  <c r="M508" i="17"/>
  <c r="L508" i="17"/>
  <c r="N508" i="17" s="1"/>
  <c r="M509" i="17"/>
  <c r="L509" i="17"/>
  <c r="M510" i="17"/>
  <c r="L510" i="17"/>
  <c r="N510" i="17" s="1"/>
  <c r="M511" i="17"/>
  <c r="L511" i="17"/>
  <c r="M512" i="17"/>
  <c r="L512" i="17"/>
  <c r="M513" i="17"/>
  <c r="L513" i="17"/>
  <c r="M514" i="17"/>
  <c r="L514" i="17"/>
  <c r="M515" i="17"/>
  <c r="L515" i="17"/>
  <c r="M516" i="17"/>
  <c r="L516" i="17"/>
  <c r="M517" i="17"/>
  <c r="L517" i="17"/>
  <c r="M518" i="17"/>
  <c r="L518" i="17"/>
  <c r="M519" i="17"/>
  <c r="L519" i="17"/>
  <c r="M520" i="17"/>
  <c r="L520" i="17"/>
  <c r="M521" i="17"/>
  <c r="L521" i="17"/>
  <c r="M522" i="17"/>
  <c r="L522" i="17"/>
  <c r="M523" i="17"/>
  <c r="L523" i="17"/>
  <c r="M524" i="17"/>
  <c r="L524" i="17"/>
  <c r="M525" i="17"/>
  <c r="L525" i="17"/>
  <c r="M526" i="17"/>
  <c r="L526" i="17"/>
  <c r="M527" i="17"/>
  <c r="L527" i="17"/>
  <c r="M528" i="17"/>
  <c r="L528" i="17"/>
  <c r="M529" i="17"/>
  <c r="L529" i="17"/>
  <c r="M530" i="17"/>
  <c r="L530" i="17"/>
  <c r="M531" i="17"/>
  <c r="L531" i="17"/>
  <c r="M532" i="17"/>
  <c r="L532" i="17"/>
  <c r="M533" i="17"/>
  <c r="L533" i="17"/>
  <c r="M534" i="17"/>
  <c r="L534" i="17"/>
  <c r="M535" i="17"/>
  <c r="L535" i="17"/>
  <c r="M536" i="17"/>
  <c r="L536" i="17"/>
  <c r="M537" i="17"/>
  <c r="L537" i="17"/>
  <c r="M538" i="17"/>
  <c r="L538" i="17"/>
  <c r="M539" i="17"/>
  <c r="L539" i="17"/>
  <c r="M540" i="17"/>
  <c r="L540" i="17"/>
  <c r="M541" i="17"/>
  <c r="L541" i="17"/>
  <c r="M542" i="17"/>
  <c r="L542" i="17"/>
  <c r="M543" i="17"/>
  <c r="L543" i="17"/>
  <c r="M544" i="17"/>
  <c r="L544" i="17"/>
  <c r="M545" i="17"/>
  <c r="L545" i="17"/>
  <c r="M546" i="17"/>
  <c r="L546" i="17"/>
  <c r="M547" i="17"/>
  <c r="L547" i="17"/>
  <c r="M548" i="17"/>
  <c r="L548" i="17"/>
  <c r="M549" i="17"/>
  <c r="L549" i="17"/>
  <c r="M550" i="17"/>
  <c r="L550" i="17"/>
  <c r="M551" i="17"/>
  <c r="L551" i="17"/>
  <c r="M552" i="17"/>
  <c r="L552" i="17"/>
  <c r="M553" i="17"/>
  <c r="L553" i="17"/>
  <c r="M554" i="17"/>
  <c r="L554" i="17"/>
  <c r="M555" i="17"/>
  <c r="L555" i="17"/>
  <c r="M556" i="17"/>
  <c r="L556" i="17"/>
  <c r="M557" i="17"/>
  <c r="L557" i="17"/>
  <c r="M558" i="17"/>
  <c r="L558" i="17"/>
  <c r="M559" i="17"/>
  <c r="L559" i="17"/>
  <c r="M560" i="17"/>
  <c r="L560" i="17"/>
  <c r="M561" i="17"/>
  <c r="L561" i="17"/>
  <c r="M562" i="17"/>
  <c r="L562" i="17"/>
  <c r="M563" i="17"/>
  <c r="L563" i="17"/>
  <c r="M564" i="17"/>
  <c r="L564" i="17"/>
  <c r="M565" i="17"/>
  <c r="L565" i="17"/>
  <c r="M566" i="17"/>
  <c r="L566" i="17"/>
  <c r="M567" i="17"/>
  <c r="L567" i="17"/>
  <c r="M568" i="17"/>
  <c r="L568" i="17"/>
  <c r="M569" i="17"/>
  <c r="L569" i="17"/>
  <c r="M570" i="17"/>
  <c r="L570" i="17"/>
  <c r="M571" i="17"/>
  <c r="L571" i="17"/>
  <c r="M572" i="17"/>
  <c r="L572" i="17"/>
  <c r="M573" i="17"/>
  <c r="L573" i="17"/>
  <c r="M574" i="17"/>
  <c r="L574" i="17"/>
  <c r="M575" i="17"/>
  <c r="L575" i="17"/>
  <c r="M576" i="17"/>
  <c r="L576" i="17"/>
  <c r="M577" i="17"/>
  <c r="L577" i="17"/>
  <c r="M578" i="17"/>
  <c r="L578" i="17"/>
  <c r="M579" i="17"/>
  <c r="L579" i="17"/>
  <c r="M580" i="17"/>
  <c r="L580" i="17"/>
  <c r="M581" i="17"/>
  <c r="L581" i="17"/>
  <c r="M582" i="17"/>
  <c r="L582" i="17"/>
  <c r="M583" i="17"/>
  <c r="L583" i="17"/>
  <c r="M584" i="17"/>
  <c r="L584" i="17"/>
  <c r="M585" i="17"/>
  <c r="L585" i="17"/>
  <c r="M586" i="17"/>
  <c r="L586" i="17"/>
  <c r="M587" i="17"/>
  <c r="L587" i="17"/>
  <c r="M588" i="17"/>
  <c r="L588" i="17"/>
  <c r="M589" i="17"/>
  <c r="L589" i="17"/>
  <c r="M590" i="17"/>
  <c r="L590" i="17"/>
  <c r="M591" i="17"/>
  <c r="L591" i="17"/>
  <c r="M592" i="17"/>
  <c r="L592" i="17"/>
  <c r="M593" i="17"/>
  <c r="L593" i="17"/>
  <c r="M594" i="17"/>
  <c r="L594" i="17"/>
  <c r="M595" i="17"/>
  <c r="L595" i="17"/>
  <c r="M596" i="17"/>
  <c r="L596" i="17"/>
  <c r="M597" i="17"/>
  <c r="L597" i="17"/>
  <c r="M598" i="17"/>
  <c r="L598" i="17"/>
  <c r="M599" i="17"/>
  <c r="L599" i="17"/>
  <c r="M600" i="17"/>
  <c r="L600" i="17"/>
  <c r="M601" i="17"/>
  <c r="L601" i="17"/>
  <c r="M602" i="17"/>
  <c r="L602" i="17"/>
  <c r="M603" i="17"/>
  <c r="L603" i="17"/>
  <c r="M604" i="17"/>
  <c r="L604" i="17"/>
  <c r="M605" i="17"/>
  <c r="L605" i="17"/>
  <c r="M606" i="17"/>
  <c r="L606" i="17"/>
  <c r="M607" i="17"/>
  <c r="L607" i="17"/>
  <c r="M608" i="17"/>
  <c r="L608" i="17"/>
  <c r="M609" i="17"/>
  <c r="L609" i="17"/>
  <c r="M610" i="17"/>
  <c r="L610" i="17"/>
  <c r="M611" i="17"/>
  <c r="L611" i="17"/>
  <c r="M612" i="17"/>
  <c r="L612" i="17"/>
  <c r="M613" i="17"/>
  <c r="L613" i="17"/>
  <c r="M614" i="17"/>
  <c r="L614" i="17"/>
  <c r="M615" i="17"/>
  <c r="L615" i="17"/>
  <c r="M616" i="17"/>
  <c r="L616" i="17"/>
  <c r="M617" i="17"/>
  <c r="L617" i="17"/>
  <c r="M618" i="17"/>
  <c r="L618" i="17"/>
  <c r="M619" i="17"/>
  <c r="L619" i="17"/>
  <c r="M620" i="17"/>
  <c r="L620" i="17"/>
  <c r="M621" i="17"/>
  <c r="L621" i="17"/>
  <c r="M622" i="17"/>
  <c r="L622" i="17"/>
  <c r="M623" i="17"/>
  <c r="L623" i="17"/>
  <c r="M624" i="17"/>
  <c r="L624" i="17"/>
  <c r="M625" i="17"/>
  <c r="L625" i="17"/>
  <c r="M626" i="17"/>
  <c r="L626" i="17"/>
  <c r="M627" i="17"/>
  <c r="L627" i="17"/>
  <c r="M628" i="17"/>
  <c r="L628" i="17"/>
  <c r="M629" i="17"/>
  <c r="L629" i="17"/>
  <c r="M630" i="17"/>
  <c r="L630" i="17"/>
  <c r="M631" i="17"/>
  <c r="L631" i="17"/>
  <c r="M632" i="17"/>
  <c r="L632" i="17"/>
  <c r="M633" i="17"/>
  <c r="L633" i="17"/>
  <c r="M634" i="17"/>
  <c r="L634" i="17"/>
  <c r="M635" i="17"/>
  <c r="L635" i="17"/>
  <c r="M636" i="17"/>
  <c r="L636" i="17"/>
  <c r="M637" i="17"/>
  <c r="L637" i="17"/>
  <c r="M638" i="17"/>
  <c r="L638" i="17"/>
  <c r="M639" i="17"/>
  <c r="L639" i="17"/>
  <c r="M640" i="17"/>
  <c r="L640" i="17"/>
  <c r="M641" i="17"/>
  <c r="L641" i="17"/>
  <c r="M642" i="17"/>
  <c r="L642" i="17"/>
  <c r="M643" i="17"/>
  <c r="L643" i="17"/>
  <c r="M644" i="17"/>
  <c r="L644" i="17"/>
  <c r="M645" i="17"/>
  <c r="L645" i="17"/>
  <c r="M646" i="17"/>
  <c r="L646" i="17"/>
  <c r="M647" i="17"/>
  <c r="L647" i="17"/>
  <c r="M648" i="17"/>
  <c r="L648" i="17"/>
  <c r="M649" i="17"/>
  <c r="L649" i="17"/>
  <c r="M650" i="17"/>
  <c r="L650" i="17"/>
  <c r="M651" i="17"/>
  <c r="L651" i="17"/>
  <c r="M652" i="17"/>
  <c r="L652" i="17"/>
  <c r="M653" i="17"/>
  <c r="L653" i="17"/>
  <c r="M654" i="17"/>
  <c r="L654" i="17"/>
  <c r="M655" i="17"/>
  <c r="L655" i="17"/>
  <c r="M656" i="17"/>
  <c r="L656" i="17"/>
  <c r="M657" i="17"/>
  <c r="L657" i="17"/>
  <c r="M658" i="17"/>
  <c r="L658" i="17"/>
  <c r="M659" i="17"/>
  <c r="L659" i="17"/>
  <c r="M660" i="17"/>
  <c r="L660" i="17"/>
  <c r="M661" i="17"/>
  <c r="L661" i="17"/>
  <c r="M662" i="17"/>
  <c r="L662" i="17"/>
  <c r="M663" i="17"/>
  <c r="L663" i="17"/>
  <c r="M664" i="17"/>
  <c r="L664" i="17"/>
  <c r="M665" i="17"/>
  <c r="L665" i="17"/>
  <c r="M666" i="17"/>
  <c r="L666" i="17"/>
  <c r="M667" i="17"/>
  <c r="L667" i="17"/>
  <c r="M668" i="17"/>
  <c r="L668" i="17"/>
  <c r="M669" i="17"/>
  <c r="L669" i="17"/>
  <c r="M670" i="17"/>
  <c r="L670" i="17"/>
  <c r="M671" i="17"/>
  <c r="L671" i="17"/>
  <c r="M672" i="17"/>
  <c r="L672" i="17"/>
  <c r="M673" i="17"/>
  <c r="L673" i="17"/>
  <c r="M674" i="17"/>
  <c r="L674" i="17"/>
  <c r="M675" i="17"/>
  <c r="L675" i="17"/>
  <c r="M676" i="17"/>
  <c r="L676" i="17"/>
  <c r="M677" i="17"/>
  <c r="L677" i="17"/>
  <c r="M678" i="17"/>
  <c r="L678" i="17"/>
  <c r="M679" i="17"/>
  <c r="L679" i="17"/>
  <c r="M680" i="17"/>
  <c r="L680" i="17"/>
  <c r="M681" i="17"/>
  <c r="L681" i="17"/>
  <c r="M682" i="17"/>
  <c r="L682" i="17"/>
  <c r="M683" i="17"/>
  <c r="L683" i="17"/>
  <c r="M684" i="17"/>
  <c r="L684" i="17"/>
  <c r="M685" i="17"/>
  <c r="L685" i="17"/>
  <c r="M686" i="17"/>
  <c r="L686" i="17"/>
  <c r="M687" i="17"/>
  <c r="L687" i="17"/>
  <c r="M688" i="17"/>
  <c r="L688" i="17"/>
  <c r="M689" i="17"/>
  <c r="L689" i="17"/>
  <c r="M690" i="17"/>
  <c r="L690" i="17"/>
  <c r="M691" i="17"/>
  <c r="L691" i="17"/>
  <c r="M692" i="17"/>
  <c r="L692" i="17"/>
  <c r="M693" i="17"/>
  <c r="L693" i="17"/>
  <c r="M694" i="17"/>
  <c r="L694" i="17"/>
  <c r="M695" i="17"/>
  <c r="L695" i="17"/>
  <c r="M696" i="17"/>
  <c r="L696" i="17"/>
  <c r="M697" i="17"/>
  <c r="L697" i="17"/>
  <c r="M698" i="17"/>
  <c r="L698" i="17"/>
  <c r="M699" i="17"/>
  <c r="L699" i="17"/>
  <c r="M700" i="17"/>
  <c r="L700" i="17"/>
  <c r="M701" i="17"/>
  <c r="L701" i="17"/>
  <c r="M702" i="17"/>
  <c r="L702" i="17"/>
  <c r="M703" i="17"/>
  <c r="L703" i="17"/>
  <c r="M704" i="17"/>
  <c r="L704" i="17"/>
  <c r="M705" i="17"/>
  <c r="L705" i="17"/>
  <c r="M706" i="17"/>
  <c r="L706" i="17"/>
  <c r="M707" i="17"/>
  <c r="L707" i="17"/>
  <c r="M708" i="17"/>
  <c r="L708" i="17"/>
  <c r="M709" i="17"/>
  <c r="L709" i="17"/>
  <c r="M710" i="17"/>
  <c r="L710" i="17"/>
  <c r="M711" i="17"/>
  <c r="L711" i="17"/>
  <c r="M712" i="17"/>
  <c r="L712" i="17"/>
  <c r="M713" i="17"/>
  <c r="L713" i="17"/>
  <c r="M714" i="17"/>
  <c r="L714" i="17"/>
  <c r="M715" i="17"/>
  <c r="L715" i="17"/>
  <c r="M716" i="17"/>
  <c r="L716" i="17"/>
  <c r="M717" i="17"/>
  <c r="L717" i="17"/>
  <c r="M718" i="17"/>
  <c r="L718" i="17"/>
  <c r="M719" i="17"/>
  <c r="L719" i="17"/>
  <c r="M720" i="17"/>
  <c r="L720" i="17"/>
  <c r="M721" i="17"/>
  <c r="L721" i="17"/>
  <c r="M722" i="17"/>
  <c r="L722" i="17"/>
  <c r="M723" i="17"/>
  <c r="L723" i="17"/>
  <c r="M724" i="17"/>
  <c r="L724" i="17"/>
  <c r="M725" i="17"/>
  <c r="L725" i="17"/>
  <c r="M726" i="17"/>
  <c r="L726" i="17"/>
  <c r="M727" i="17"/>
  <c r="L727" i="17"/>
  <c r="M728" i="17"/>
  <c r="L728" i="17"/>
  <c r="M729" i="17"/>
  <c r="L729" i="17"/>
  <c r="M730" i="17"/>
  <c r="L730" i="17"/>
  <c r="M731" i="17"/>
  <c r="L731" i="17"/>
  <c r="M732" i="17"/>
  <c r="L732" i="17"/>
  <c r="M733" i="17"/>
  <c r="L733" i="17"/>
  <c r="M734" i="17"/>
  <c r="L734" i="17"/>
  <c r="M735" i="17"/>
  <c r="L735" i="17"/>
  <c r="M736" i="17"/>
  <c r="L736" i="17"/>
  <c r="M737" i="17"/>
  <c r="L737" i="17"/>
  <c r="M738" i="17"/>
  <c r="L738" i="17"/>
  <c r="M739" i="17"/>
  <c r="L739" i="17"/>
  <c r="M740" i="17"/>
  <c r="L740" i="17"/>
  <c r="M741" i="17"/>
  <c r="L741" i="17"/>
  <c r="M742" i="17"/>
  <c r="L742" i="17"/>
  <c r="M743" i="17"/>
  <c r="L743" i="17"/>
  <c r="M744" i="17"/>
  <c r="L744" i="17"/>
  <c r="M745" i="17"/>
  <c r="L745" i="17"/>
  <c r="M746" i="17"/>
  <c r="L746" i="17"/>
  <c r="M747" i="17"/>
  <c r="L747" i="17"/>
  <c r="M748" i="17"/>
  <c r="L748" i="17"/>
  <c r="M749" i="17"/>
  <c r="L749" i="17"/>
  <c r="M750" i="17"/>
  <c r="L750" i="17"/>
  <c r="M751" i="17"/>
  <c r="L751" i="17"/>
  <c r="M752" i="17"/>
  <c r="L752" i="17"/>
  <c r="M753" i="17"/>
  <c r="L753" i="17"/>
  <c r="M754" i="17"/>
  <c r="L754" i="17"/>
  <c r="M755" i="17"/>
  <c r="L755" i="17"/>
  <c r="M756" i="17"/>
  <c r="L756" i="17"/>
  <c r="M757" i="17"/>
  <c r="L757" i="17"/>
  <c r="M758" i="17"/>
  <c r="L758" i="17"/>
  <c r="M759" i="17"/>
  <c r="L759" i="17"/>
  <c r="M760" i="17"/>
  <c r="L760" i="17"/>
  <c r="M761" i="17"/>
  <c r="L761" i="17"/>
  <c r="M762" i="17"/>
  <c r="L762" i="17"/>
  <c r="M763" i="17"/>
  <c r="L763" i="17"/>
  <c r="M764" i="17"/>
  <c r="L764" i="17"/>
  <c r="M765" i="17"/>
  <c r="L765" i="17"/>
  <c r="M766" i="17"/>
  <c r="L766" i="17"/>
  <c r="M767" i="17"/>
  <c r="L767" i="17"/>
  <c r="M768" i="17"/>
  <c r="L768" i="17"/>
  <c r="M769" i="17"/>
  <c r="L769" i="17"/>
  <c r="M770" i="17"/>
  <c r="L770" i="17"/>
  <c r="M771" i="17"/>
  <c r="L771" i="17"/>
  <c r="M772" i="17"/>
  <c r="L772" i="17"/>
  <c r="M773" i="17"/>
  <c r="L773" i="17"/>
  <c r="M774" i="17"/>
  <c r="L774" i="17"/>
  <c r="M775" i="17"/>
  <c r="L775" i="17"/>
  <c r="M776" i="17"/>
  <c r="L776" i="17"/>
  <c r="M777" i="17"/>
  <c r="L777" i="17"/>
  <c r="M778" i="17"/>
  <c r="L778" i="17"/>
  <c r="M779" i="17"/>
  <c r="L779" i="17"/>
  <c r="M780" i="17"/>
  <c r="L780" i="17"/>
  <c r="M781" i="17"/>
  <c r="L781" i="17"/>
  <c r="M782" i="17"/>
  <c r="L782" i="17"/>
  <c r="M783" i="17"/>
  <c r="L783" i="17"/>
  <c r="M784" i="17"/>
  <c r="L784" i="17"/>
  <c r="M785" i="17"/>
  <c r="L785" i="17"/>
  <c r="M786" i="17"/>
  <c r="L786" i="17"/>
  <c r="M787" i="17"/>
  <c r="L787" i="17"/>
  <c r="M788" i="17"/>
  <c r="L788" i="17"/>
  <c r="M789" i="17"/>
  <c r="L789" i="17"/>
  <c r="M790" i="17"/>
  <c r="L790" i="17"/>
  <c r="M791" i="17"/>
  <c r="L791" i="17"/>
  <c r="M792" i="17"/>
  <c r="L792" i="17"/>
  <c r="M793" i="17"/>
  <c r="L793" i="17"/>
  <c r="M794" i="17"/>
  <c r="L794" i="17"/>
  <c r="M795" i="17"/>
  <c r="L795" i="17"/>
  <c r="M796" i="17"/>
  <c r="L796" i="17"/>
  <c r="M797" i="17"/>
  <c r="L797" i="17"/>
  <c r="M798" i="17"/>
  <c r="L798" i="17"/>
  <c r="M799" i="17"/>
  <c r="L799" i="17"/>
  <c r="M800" i="17"/>
  <c r="L800" i="17"/>
  <c r="M801" i="17"/>
  <c r="L801" i="17"/>
  <c r="M802" i="17"/>
  <c r="L802" i="17"/>
  <c r="M803" i="17"/>
  <c r="L803" i="17"/>
  <c r="M804" i="17"/>
  <c r="L804" i="17"/>
  <c r="M805" i="17"/>
  <c r="L805" i="17"/>
  <c r="M806" i="17"/>
  <c r="L806" i="17"/>
  <c r="M807" i="17"/>
  <c r="L807" i="17"/>
  <c r="M808" i="17"/>
  <c r="L808" i="17"/>
  <c r="M809" i="17"/>
  <c r="L809" i="17"/>
  <c r="M810" i="17"/>
  <c r="L810" i="17"/>
  <c r="M811" i="17"/>
  <c r="L811" i="17"/>
  <c r="M812" i="17"/>
  <c r="L812" i="17"/>
  <c r="M813" i="17"/>
  <c r="L813" i="17"/>
  <c r="M814" i="17"/>
  <c r="L814" i="17"/>
  <c r="M815" i="17"/>
  <c r="L815" i="17"/>
  <c r="M816" i="17"/>
  <c r="L816" i="17"/>
  <c r="M817" i="17"/>
  <c r="L817" i="17"/>
  <c r="M818" i="17"/>
  <c r="L818" i="17"/>
  <c r="M819" i="17"/>
  <c r="L819" i="17"/>
  <c r="M820" i="17"/>
  <c r="L820" i="17"/>
  <c r="M821" i="17"/>
  <c r="L821" i="17"/>
  <c r="M822" i="17"/>
  <c r="L822" i="17"/>
  <c r="M823" i="17"/>
  <c r="L823" i="17"/>
  <c r="M824" i="17"/>
  <c r="L824" i="17"/>
  <c r="M825" i="17"/>
  <c r="L825" i="17"/>
  <c r="M826" i="17"/>
  <c r="L826" i="17"/>
  <c r="M827" i="17"/>
  <c r="L827" i="17"/>
  <c r="M828" i="17"/>
  <c r="L828" i="17"/>
  <c r="M829" i="17"/>
  <c r="L829" i="17"/>
  <c r="M830" i="17"/>
  <c r="L830" i="17"/>
  <c r="M831" i="17"/>
  <c r="L831" i="17"/>
  <c r="M832" i="17"/>
  <c r="L832" i="17"/>
  <c r="M833" i="17"/>
  <c r="L833" i="17"/>
  <c r="M834" i="17"/>
  <c r="L834" i="17"/>
  <c r="M835" i="17"/>
  <c r="L835" i="17"/>
  <c r="M836" i="17"/>
  <c r="L836" i="17"/>
  <c r="M837" i="17"/>
  <c r="L837" i="17"/>
  <c r="M838" i="17"/>
  <c r="L838" i="17"/>
  <c r="M839" i="17"/>
  <c r="L839" i="17"/>
  <c r="M840" i="17"/>
  <c r="L840" i="17"/>
  <c r="M841" i="17"/>
  <c r="L841" i="17"/>
  <c r="M842" i="17"/>
  <c r="L842" i="17"/>
  <c r="M843" i="17"/>
  <c r="L843" i="17"/>
  <c r="M844" i="17"/>
  <c r="L844" i="17"/>
  <c r="M845" i="17"/>
  <c r="L845" i="17"/>
  <c r="M846" i="17"/>
  <c r="L846" i="17"/>
  <c r="M847" i="17"/>
  <c r="L847" i="17"/>
  <c r="M848" i="17"/>
  <c r="L848" i="17"/>
  <c r="M849" i="17"/>
  <c r="L849" i="17"/>
  <c r="M850" i="17"/>
  <c r="L850" i="17"/>
  <c r="M851" i="17"/>
  <c r="L851" i="17"/>
  <c r="M852" i="17"/>
  <c r="L852" i="17"/>
  <c r="M853" i="17"/>
  <c r="L853" i="17"/>
  <c r="M854" i="17"/>
  <c r="L854" i="17"/>
  <c r="M855" i="17"/>
  <c r="L855" i="17"/>
  <c r="M856" i="17"/>
  <c r="L856" i="17"/>
  <c r="M857" i="17"/>
  <c r="L857" i="17"/>
  <c r="M858" i="17"/>
  <c r="L858" i="17"/>
  <c r="M859" i="17"/>
  <c r="L859" i="17"/>
  <c r="M860" i="17"/>
  <c r="L860" i="17"/>
  <c r="M861" i="17"/>
  <c r="L861" i="17"/>
  <c r="M862" i="17"/>
  <c r="L862" i="17"/>
  <c r="M863" i="17"/>
  <c r="L863" i="17"/>
  <c r="M864" i="17"/>
  <c r="L864" i="17"/>
  <c r="M865" i="17"/>
  <c r="L865" i="17"/>
  <c r="M866" i="17"/>
  <c r="L866" i="17"/>
  <c r="M867" i="17"/>
  <c r="L867" i="17"/>
  <c r="M868" i="17"/>
  <c r="L868" i="17"/>
  <c r="M869" i="17"/>
  <c r="L869" i="17"/>
  <c r="M870" i="17"/>
  <c r="L870" i="17"/>
  <c r="M871" i="17"/>
  <c r="L871" i="17"/>
  <c r="M872" i="17"/>
  <c r="L872" i="17"/>
  <c r="M873" i="17"/>
  <c r="L873" i="17"/>
  <c r="M874" i="17"/>
  <c r="L874" i="17"/>
  <c r="M875" i="17"/>
  <c r="L875" i="17"/>
  <c r="M876" i="17"/>
  <c r="L876" i="17"/>
  <c r="M877" i="17"/>
  <c r="L877" i="17"/>
  <c r="M878" i="17"/>
  <c r="L878" i="17"/>
  <c r="M879" i="17"/>
  <c r="L879" i="17"/>
  <c r="M880" i="17"/>
  <c r="L880" i="17"/>
  <c r="M881" i="17"/>
  <c r="L881" i="17"/>
  <c r="M882" i="17"/>
  <c r="L882" i="17"/>
  <c r="M883" i="17"/>
  <c r="L883" i="17"/>
  <c r="M884" i="17"/>
  <c r="L884" i="17"/>
  <c r="M885" i="17"/>
  <c r="L885" i="17"/>
  <c r="M886" i="17"/>
  <c r="L886" i="17"/>
  <c r="M887" i="17"/>
  <c r="L887" i="17"/>
  <c r="M888" i="17"/>
  <c r="L888" i="17"/>
  <c r="M889" i="17"/>
  <c r="L889" i="17"/>
  <c r="M890" i="17"/>
  <c r="L890" i="17"/>
  <c r="M891" i="17"/>
  <c r="L891" i="17"/>
  <c r="M892" i="17"/>
  <c r="L892" i="17"/>
  <c r="M893" i="17"/>
  <c r="L893" i="17"/>
  <c r="M894" i="17"/>
  <c r="L894" i="17"/>
  <c r="M895" i="17"/>
  <c r="L895" i="17"/>
  <c r="M896" i="17"/>
  <c r="L896" i="17"/>
  <c r="M897" i="17"/>
  <c r="L897" i="17"/>
  <c r="M898" i="17"/>
  <c r="L898" i="17"/>
  <c r="M899" i="17"/>
  <c r="L899" i="17"/>
  <c r="M900" i="17"/>
  <c r="L900" i="17"/>
  <c r="M901" i="17"/>
  <c r="L901" i="17"/>
  <c r="M902" i="17"/>
  <c r="L902" i="17"/>
  <c r="M903" i="17"/>
  <c r="L903" i="17"/>
  <c r="M904" i="17"/>
  <c r="L904" i="17"/>
  <c r="M905" i="17"/>
  <c r="L905" i="17"/>
  <c r="M906" i="17"/>
  <c r="L906" i="17"/>
  <c r="M907" i="17"/>
  <c r="L907" i="17"/>
  <c r="M908" i="17"/>
  <c r="L908" i="17"/>
  <c r="M909" i="17"/>
  <c r="L909" i="17"/>
  <c r="M910" i="17"/>
  <c r="L910" i="17"/>
  <c r="M911" i="17"/>
  <c r="L911" i="17"/>
  <c r="M912" i="17"/>
  <c r="L912" i="17"/>
  <c r="M913" i="17"/>
  <c r="L913" i="17"/>
  <c r="M914" i="17"/>
  <c r="L914" i="17"/>
  <c r="M915" i="17"/>
  <c r="L915" i="17"/>
  <c r="M916" i="17"/>
  <c r="L916" i="17"/>
  <c r="M917" i="17"/>
  <c r="L917" i="17"/>
  <c r="M918" i="17"/>
  <c r="L918" i="17"/>
  <c r="M919" i="17"/>
  <c r="L919" i="17"/>
  <c r="M920" i="17"/>
  <c r="L920" i="17"/>
  <c r="M921" i="17"/>
  <c r="L921" i="17"/>
  <c r="M922" i="17"/>
  <c r="L922" i="17"/>
  <c r="M923" i="17"/>
  <c r="L923" i="17"/>
  <c r="M924" i="17"/>
  <c r="L924" i="17"/>
  <c r="M925" i="17"/>
  <c r="L925" i="17"/>
  <c r="M926" i="17"/>
  <c r="L926" i="17"/>
  <c r="M927" i="17"/>
  <c r="L927" i="17"/>
  <c r="M928" i="17"/>
  <c r="L928" i="17"/>
  <c r="M929" i="17"/>
  <c r="L929" i="17"/>
  <c r="M930" i="17"/>
  <c r="L930" i="17"/>
  <c r="M931" i="17"/>
  <c r="L931" i="17"/>
  <c r="M932" i="17"/>
  <c r="L932" i="17"/>
  <c r="M933" i="17"/>
  <c r="L933" i="17"/>
  <c r="M934" i="17"/>
  <c r="L934" i="17"/>
  <c r="M935" i="17"/>
  <c r="L935" i="17"/>
  <c r="M936" i="17"/>
  <c r="L936" i="17"/>
  <c r="M937" i="17"/>
  <c r="L937" i="17"/>
  <c r="M938" i="17"/>
  <c r="L938" i="17"/>
  <c r="M939" i="17"/>
  <c r="L939" i="17"/>
  <c r="M940" i="17"/>
  <c r="L940" i="17"/>
  <c r="M941" i="17"/>
  <c r="L941" i="17"/>
  <c r="M942" i="17"/>
  <c r="L942" i="17"/>
  <c r="M943" i="17"/>
  <c r="L943" i="17"/>
  <c r="M944" i="17"/>
  <c r="L944" i="17"/>
  <c r="M945" i="17"/>
  <c r="L945" i="17"/>
  <c r="M946" i="17"/>
  <c r="L946" i="17"/>
  <c r="M947" i="17"/>
  <c r="L947" i="17"/>
  <c r="M948" i="17"/>
  <c r="L948" i="17"/>
  <c r="M949" i="17"/>
  <c r="L949" i="17"/>
  <c r="M950" i="17"/>
  <c r="L950" i="17"/>
  <c r="M951" i="17"/>
  <c r="L951" i="17"/>
  <c r="M952" i="17"/>
  <c r="L952" i="17"/>
  <c r="M953" i="17"/>
  <c r="L953" i="17"/>
  <c r="M954" i="17"/>
  <c r="L954" i="17"/>
  <c r="M955" i="17"/>
  <c r="L955" i="17"/>
  <c r="M956" i="17"/>
  <c r="L956" i="17"/>
  <c r="M957" i="17"/>
  <c r="L957" i="17"/>
  <c r="M958" i="17"/>
  <c r="L958" i="17"/>
  <c r="M959" i="17"/>
  <c r="L959" i="17"/>
  <c r="M960" i="17"/>
  <c r="L960" i="17"/>
  <c r="M961" i="17"/>
  <c r="L961" i="17"/>
  <c r="M962" i="17"/>
  <c r="L962" i="17"/>
  <c r="M963" i="17"/>
  <c r="L963" i="17"/>
  <c r="M964" i="17"/>
  <c r="L964" i="17"/>
  <c r="M965" i="17"/>
  <c r="L965" i="17"/>
  <c r="M966" i="17"/>
  <c r="L966" i="17"/>
  <c r="M967" i="17"/>
  <c r="L967" i="17"/>
  <c r="M968" i="17"/>
  <c r="L968" i="17"/>
  <c r="M969" i="17"/>
  <c r="L969" i="17"/>
  <c r="M970" i="17"/>
  <c r="L970" i="17"/>
  <c r="M971" i="17"/>
  <c r="L971" i="17"/>
  <c r="M972" i="17"/>
  <c r="L972" i="17"/>
  <c r="M973" i="17"/>
  <c r="L973" i="17"/>
  <c r="M974" i="17"/>
  <c r="L974" i="17"/>
  <c r="M975" i="17"/>
  <c r="L975" i="17"/>
  <c r="M976" i="17"/>
  <c r="L976" i="17"/>
  <c r="M977" i="17"/>
  <c r="L977" i="17"/>
  <c r="M978" i="17"/>
  <c r="L978" i="17"/>
  <c r="M979" i="17"/>
  <c r="L979" i="17"/>
  <c r="M980" i="17"/>
  <c r="L980" i="17"/>
  <c r="M981" i="17"/>
  <c r="L981" i="17"/>
  <c r="M982" i="17"/>
  <c r="L982" i="17"/>
  <c r="M983" i="17"/>
  <c r="L983" i="17"/>
  <c r="M984" i="17"/>
  <c r="L984" i="17"/>
  <c r="M985" i="17"/>
  <c r="L985" i="17"/>
  <c r="M986" i="17"/>
  <c r="L986" i="17"/>
  <c r="M987" i="17"/>
  <c r="L987" i="17"/>
  <c r="M988" i="17"/>
  <c r="L988" i="17"/>
  <c r="M989" i="17"/>
  <c r="L989" i="17"/>
  <c r="M990" i="17"/>
  <c r="L990" i="17"/>
  <c r="M991" i="17"/>
  <c r="L991" i="17"/>
  <c r="M992" i="17"/>
  <c r="L992" i="17"/>
  <c r="M993" i="17"/>
  <c r="L993" i="17"/>
  <c r="M994" i="17"/>
  <c r="L994" i="17"/>
  <c r="M995" i="17"/>
  <c r="L995" i="17"/>
  <c r="N442" i="17" l="1"/>
  <c r="N440" i="17"/>
  <c r="N438" i="17"/>
  <c r="N436" i="17"/>
  <c r="N434" i="17"/>
  <c r="N432" i="17"/>
  <c r="N430" i="17"/>
  <c r="N428" i="17"/>
  <c r="N426" i="17"/>
  <c r="N424" i="17"/>
  <c r="O424" i="17" s="1"/>
  <c r="N422" i="17"/>
  <c r="N420" i="17"/>
  <c r="O420" i="17" s="1"/>
  <c r="N418" i="17"/>
  <c r="N416" i="17"/>
  <c r="O416" i="17" s="1"/>
  <c r="N414" i="17"/>
  <c r="N412" i="17"/>
  <c r="O412" i="17" s="1"/>
  <c r="N410" i="17"/>
  <c r="N408" i="17"/>
  <c r="O408" i="17" s="1"/>
  <c r="N406" i="17"/>
  <c r="N404" i="17"/>
  <c r="O404" i="17" s="1"/>
  <c r="N402" i="17"/>
  <c r="N400" i="17"/>
  <c r="O400" i="17" s="1"/>
  <c r="N398" i="17"/>
  <c r="N396" i="17"/>
  <c r="N394" i="17"/>
  <c r="N392" i="17"/>
  <c r="N390" i="17"/>
  <c r="N388" i="17"/>
  <c r="N386" i="17"/>
  <c r="N384" i="17"/>
  <c r="N382" i="17"/>
  <c r="N380" i="17"/>
  <c r="N378" i="17"/>
  <c r="N376" i="17"/>
  <c r="N374" i="17"/>
  <c r="N372" i="17"/>
  <c r="N370" i="17"/>
  <c r="N368" i="17"/>
  <c r="N366" i="17"/>
  <c r="N364" i="17"/>
  <c r="O364" i="17" s="1"/>
  <c r="N362" i="17"/>
  <c r="N360" i="17"/>
  <c r="O360" i="17" s="1"/>
  <c r="N358" i="17"/>
  <c r="N356" i="17"/>
  <c r="O356" i="17" s="1"/>
  <c r="N354" i="17"/>
  <c r="N352" i="17"/>
  <c r="O352" i="17" s="1"/>
  <c r="N350" i="17"/>
  <c r="N348" i="17"/>
  <c r="O348" i="17" s="1"/>
  <c r="N346" i="17"/>
  <c r="N344" i="17"/>
  <c r="O344" i="17" s="1"/>
  <c r="N342" i="17"/>
  <c r="N340" i="17"/>
  <c r="O340" i="17" s="1"/>
  <c r="N338" i="17"/>
  <c r="N336" i="17"/>
  <c r="N334" i="17"/>
  <c r="N332" i="17"/>
  <c r="N330" i="17"/>
  <c r="N328" i="17"/>
  <c r="N326" i="17"/>
  <c r="N324" i="17"/>
  <c r="N322" i="17"/>
  <c r="N320" i="17"/>
  <c r="N318" i="17"/>
  <c r="N316" i="17"/>
  <c r="N314" i="17"/>
  <c r="N312" i="17"/>
  <c r="N310" i="17"/>
  <c r="N308" i="17"/>
  <c r="N306" i="17"/>
  <c r="N304" i="17"/>
  <c r="O304" i="17" s="1"/>
  <c r="N302" i="17"/>
  <c r="N300" i="17"/>
  <c r="O300" i="17" s="1"/>
  <c r="N298" i="17"/>
  <c r="N296" i="17"/>
  <c r="O296" i="17" s="1"/>
  <c r="N294" i="17"/>
  <c r="N292" i="17"/>
  <c r="O292" i="17" s="1"/>
  <c r="N290" i="17"/>
  <c r="N288" i="17"/>
  <c r="O288" i="17" s="1"/>
  <c r="N286" i="17"/>
  <c r="N284" i="17"/>
  <c r="O284" i="17" s="1"/>
  <c r="N282" i="17"/>
  <c r="N280" i="17"/>
  <c r="O280" i="17" s="1"/>
  <c r="N278" i="17"/>
  <c r="N276" i="17"/>
  <c r="N274" i="17"/>
  <c r="N272" i="17"/>
  <c r="N270" i="17"/>
  <c r="N268" i="17"/>
  <c r="N266" i="17"/>
  <c r="N264" i="17"/>
  <c r="N262" i="17"/>
  <c r="N260" i="17"/>
  <c r="N258" i="17"/>
  <c r="N256" i="17"/>
  <c r="N254" i="17"/>
  <c r="N252" i="17"/>
  <c r="N250" i="17"/>
  <c r="N248" i="17"/>
  <c r="N246" i="17"/>
  <c r="N244" i="17"/>
  <c r="O244" i="17" s="1"/>
  <c r="N242" i="17"/>
  <c r="N240" i="17"/>
  <c r="O240" i="17" s="1"/>
  <c r="N238" i="17"/>
  <c r="N236" i="17"/>
  <c r="O236" i="17" s="1"/>
  <c r="N234" i="17"/>
  <c r="N232" i="17"/>
  <c r="O232" i="17" s="1"/>
  <c r="N230" i="17"/>
  <c r="N228" i="17"/>
  <c r="O228" i="17" s="1"/>
  <c r="N226" i="17"/>
  <c r="N224" i="17"/>
  <c r="O224" i="17" s="1"/>
  <c r="N222" i="17"/>
  <c r="N220" i="17"/>
  <c r="O220" i="17" s="1"/>
  <c r="N218" i="17"/>
  <c r="N216" i="17"/>
  <c r="N214" i="17"/>
  <c r="N212" i="17"/>
  <c r="N210" i="17"/>
  <c r="N208" i="17"/>
  <c r="N206" i="17"/>
  <c r="N204" i="17"/>
  <c r="N202" i="17"/>
  <c r="N200" i="17"/>
  <c r="N198" i="17"/>
  <c r="N196" i="17"/>
  <c r="N194" i="17"/>
  <c r="N192" i="17"/>
  <c r="N190" i="17"/>
  <c r="N188" i="17"/>
  <c r="N186" i="17"/>
  <c r="N184" i="17"/>
  <c r="O184" i="17" s="1"/>
  <c r="N182" i="17"/>
  <c r="N180" i="17"/>
  <c r="O180" i="17" s="1"/>
  <c r="N178" i="17"/>
  <c r="N176" i="17"/>
  <c r="O176" i="17" s="1"/>
  <c r="N174" i="17"/>
  <c r="N172" i="17"/>
  <c r="O172" i="17" s="1"/>
  <c r="N170" i="17"/>
  <c r="N168" i="17"/>
  <c r="O168" i="17" s="1"/>
  <c r="N166" i="17"/>
  <c r="N164" i="17"/>
  <c r="O164" i="17" s="1"/>
  <c r="N162" i="17"/>
  <c r="N160" i="17"/>
  <c r="O160" i="17" s="1"/>
  <c r="N158" i="17"/>
  <c r="N156" i="17"/>
  <c r="N154" i="17"/>
  <c r="N152" i="17"/>
  <c r="N150" i="17"/>
  <c r="N148" i="17"/>
  <c r="N146" i="17"/>
  <c r="N144" i="17"/>
  <c r="N142" i="17"/>
  <c r="N140" i="17"/>
  <c r="O140" i="17" s="1"/>
  <c r="N138" i="17"/>
  <c r="N136" i="17"/>
  <c r="O136" i="17" s="1"/>
  <c r="N134" i="17"/>
  <c r="N132" i="17"/>
  <c r="O132" i="17" s="1"/>
  <c r="N130" i="17"/>
  <c r="N128" i="17"/>
  <c r="O128" i="17" s="1"/>
  <c r="N604" i="17"/>
  <c r="N602" i="17"/>
  <c r="O602" i="17" s="1"/>
  <c r="N600" i="17"/>
  <c r="N598" i="17"/>
  <c r="O598" i="17" s="1"/>
  <c r="N596" i="17"/>
  <c r="N594" i="17"/>
  <c r="O594" i="17" s="1"/>
  <c r="N592" i="17"/>
  <c r="N590" i="17"/>
  <c r="O590" i="17" s="1"/>
  <c r="N588" i="17"/>
  <c r="N586" i="17"/>
  <c r="O586" i="17" s="1"/>
  <c r="N584" i="17"/>
  <c r="N582" i="17"/>
  <c r="O582" i="17" s="1"/>
  <c r="N580" i="17"/>
  <c r="N578" i="17"/>
  <c r="O578" i="17" s="1"/>
  <c r="N576" i="17"/>
  <c r="N574" i="17"/>
  <c r="O574" i="17" s="1"/>
  <c r="N126" i="17"/>
  <c r="N124" i="17"/>
  <c r="O124" i="17" s="1"/>
  <c r="N122" i="17"/>
  <c r="N120" i="17"/>
  <c r="O120" i="17" s="1"/>
  <c r="N118" i="17"/>
  <c r="N116" i="17"/>
  <c r="O116" i="17" s="1"/>
  <c r="N114" i="17"/>
  <c r="N112" i="17"/>
  <c r="O112" i="17" s="1"/>
  <c r="N110" i="17"/>
  <c r="N108" i="17"/>
  <c r="O108" i="17" s="1"/>
  <c r="N106" i="17"/>
  <c r="N104" i="17"/>
  <c r="O104" i="17" s="1"/>
  <c r="N102" i="17"/>
  <c r="N100" i="17"/>
  <c r="O100" i="17" s="1"/>
  <c r="N98" i="17"/>
  <c r="N96" i="17"/>
  <c r="O96" i="17" s="1"/>
  <c r="N94" i="17"/>
  <c r="N92" i="17"/>
  <c r="O92" i="17" s="1"/>
  <c r="N90" i="17"/>
  <c r="N88" i="17"/>
  <c r="O88" i="17" s="1"/>
  <c r="N86" i="17"/>
  <c r="N84" i="17"/>
  <c r="O84" i="17" s="1"/>
  <c r="N82" i="17"/>
  <c r="N80" i="17"/>
  <c r="O80" i="17" s="1"/>
  <c r="N78" i="17"/>
  <c r="N76" i="17"/>
  <c r="O76" i="17" s="1"/>
  <c r="N74" i="17"/>
  <c r="N72" i="17"/>
  <c r="O72" i="17" s="1"/>
  <c r="N70" i="17"/>
  <c r="N68" i="17"/>
  <c r="O68" i="17" s="1"/>
  <c r="N66" i="17"/>
  <c r="N64" i="17"/>
  <c r="O64" i="17" s="1"/>
  <c r="N62" i="17"/>
  <c r="N60" i="17"/>
  <c r="O60" i="17" s="1"/>
  <c r="N58" i="17"/>
  <c r="N56" i="17"/>
  <c r="O56" i="17" s="1"/>
  <c r="N54" i="17"/>
  <c r="N52" i="17"/>
  <c r="O52" i="17" s="1"/>
  <c r="N50" i="17"/>
  <c r="N48" i="17"/>
  <c r="O48" i="17" s="1"/>
  <c r="N44" i="17"/>
  <c r="N38" i="17"/>
  <c r="O38" i="17" s="1"/>
  <c r="N36" i="17"/>
  <c r="N34" i="17"/>
  <c r="O34" i="17" s="1"/>
  <c r="N32" i="17"/>
  <c r="N30" i="17"/>
  <c r="O30" i="17" s="1"/>
  <c r="N28" i="17"/>
  <c r="N26" i="17"/>
  <c r="O26" i="17" s="1"/>
  <c r="N24" i="17"/>
  <c r="N22" i="17"/>
  <c r="O22" i="17" s="1"/>
  <c r="N20" i="17"/>
  <c r="N18" i="17"/>
  <c r="O18" i="17" s="1"/>
  <c r="N16" i="17"/>
  <c r="N14" i="17"/>
  <c r="O14" i="17" s="1"/>
  <c r="N12" i="17"/>
  <c r="N10" i="17"/>
  <c r="O10" i="17" s="1"/>
  <c r="N8" i="17"/>
  <c r="N6" i="17"/>
  <c r="O604" i="17"/>
  <c r="O600" i="17"/>
  <c r="O596" i="17"/>
  <c r="O592" i="17"/>
  <c r="O588" i="17"/>
  <c r="O584" i="17"/>
  <c r="O580" i="17"/>
  <c r="O510" i="17"/>
  <c r="O508" i="17"/>
  <c r="O506" i="17"/>
  <c r="O504" i="17"/>
  <c r="O502" i="17"/>
  <c r="O500" i="17"/>
  <c r="O498" i="17"/>
  <c r="O496" i="17"/>
  <c r="O494" i="17"/>
  <c r="O492" i="17"/>
  <c r="O490" i="17"/>
  <c r="O488" i="17"/>
  <c r="O484" i="17"/>
  <c r="O482" i="17"/>
  <c r="O480" i="17"/>
  <c r="O478" i="17"/>
  <c r="O476" i="17"/>
  <c r="O474" i="17"/>
  <c r="O472" i="17"/>
  <c r="O470" i="17"/>
  <c r="O468" i="17"/>
  <c r="O466" i="17"/>
  <c r="O464" i="17"/>
  <c r="O462" i="17"/>
  <c r="O460" i="17"/>
  <c r="O458" i="17"/>
  <c r="O454" i="17"/>
  <c r="O452" i="17"/>
  <c r="O450" i="17"/>
  <c r="O448" i="17"/>
  <c r="O446" i="17"/>
  <c r="O444" i="17"/>
  <c r="O442" i="17"/>
  <c r="O440" i="17"/>
  <c r="O438" i="17"/>
  <c r="O436" i="17"/>
  <c r="O434" i="17"/>
  <c r="O432" i="17"/>
  <c r="O430" i="17"/>
  <c r="O428" i="17"/>
  <c r="O422" i="17"/>
  <c r="O418" i="17"/>
  <c r="O414" i="17"/>
  <c r="O410" i="17"/>
  <c r="O406" i="17"/>
  <c r="O402" i="17"/>
  <c r="O398" i="17"/>
  <c r="O394" i="17"/>
  <c r="O392" i="17"/>
  <c r="O390" i="17"/>
  <c r="O388" i="17"/>
  <c r="O386" i="17"/>
  <c r="O384" i="17"/>
  <c r="O382" i="17"/>
  <c r="O380" i="17"/>
  <c r="O378" i="17"/>
  <c r="O376" i="17"/>
  <c r="O374" i="17"/>
  <c r="O372" i="17"/>
  <c r="O370" i="17"/>
  <c r="O368" i="17"/>
  <c r="O362" i="17"/>
  <c r="O358" i="17"/>
  <c r="O354" i="17"/>
  <c r="O350" i="17"/>
  <c r="O346" i="17"/>
  <c r="O342" i="17"/>
  <c r="O338" i="17"/>
  <c r="O334" i="17"/>
  <c r="O332" i="17"/>
  <c r="O330" i="17"/>
  <c r="O328" i="17"/>
  <c r="O326" i="17"/>
  <c r="O324" i="17"/>
  <c r="O322" i="17"/>
  <c r="O320" i="17"/>
  <c r="O318" i="17"/>
  <c r="O316" i="17"/>
  <c r="O314" i="17"/>
  <c r="O312" i="17"/>
  <c r="O310" i="17"/>
  <c r="O308" i="17"/>
  <c r="O302" i="17"/>
  <c r="O298" i="17"/>
  <c r="O294" i="17"/>
  <c r="O290" i="17"/>
  <c r="O286" i="17"/>
  <c r="O282" i="17"/>
  <c r="O278" i="17"/>
  <c r="O274" i="17"/>
  <c r="O272" i="17"/>
  <c r="O270" i="17"/>
  <c r="O268" i="17"/>
  <c r="O266" i="17"/>
  <c r="O264" i="17"/>
  <c r="O262" i="17"/>
  <c r="O260" i="17"/>
  <c r="O258" i="17"/>
  <c r="O256" i="17"/>
  <c r="O254" i="17"/>
  <c r="O252" i="17"/>
  <c r="O250" i="17"/>
  <c r="O248" i="17"/>
  <c r="O242" i="17"/>
  <c r="O238" i="17"/>
  <c r="O234" i="17"/>
  <c r="O230" i="17"/>
  <c r="O226" i="17"/>
  <c r="O222" i="17"/>
  <c r="O218" i="17"/>
  <c r="O214" i="17"/>
  <c r="O212" i="17"/>
  <c r="O210" i="17"/>
  <c r="O208" i="17"/>
  <c r="O206" i="17"/>
  <c r="O204" i="17"/>
  <c r="O202" i="17"/>
  <c r="O200" i="17"/>
  <c r="O198" i="17"/>
  <c r="O196" i="17"/>
  <c r="O194" i="17"/>
  <c r="O192" i="17"/>
  <c r="O190" i="17"/>
  <c r="O188" i="17"/>
  <c r="O182" i="17"/>
  <c r="O178" i="17"/>
  <c r="O174" i="17"/>
  <c r="O170" i="17"/>
  <c r="O166" i="17"/>
  <c r="O162" i="17"/>
  <c r="O158" i="17"/>
  <c r="O154" i="17"/>
  <c r="O152" i="17"/>
  <c r="O150" i="17"/>
  <c r="O148" i="17"/>
  <c r="O146" i="17"/>
  <c r="O144" i="17"/>
  <c r="O142" i="17"/>
  <c r="O138" i="17"/>
  <c r="O134" i="17"/>
  <c r="O130" i="17"/>
  <c r="O122" i="17"/>
  <c r="O118" i="17"/>
  <c r="O114" i="17"/>
  <c r="O110" i="17"/>
  <c r="O106" i="17"/>
  <c r="O102" i="17"/>
  <c r="O98" i="17"/>
  <c r="O94" i="17"/>
  <c r="O90" i="17"/>
  <c r="O86" i="17"/>
  <c r="O82" i="17"/>
  <c r="O78" i="17"/>
  <c r="O74" i="17"/>
  <c r="O70" i="17"/>
  <c r="O62" i="17"/>
  <c r="O58" i="17"/>
  <c r="O54" i="17"/>
  <c r="O50" i="17"/>
  <c r="O44" i="17"/>
  <c r="O32" i="17"/>
  <c r="O28" i="17"/>
  <c r="O24" i="17"/>
  <c r="O20" i="17"/>
  <c r="O16" i="17"/>
  <c r="O12" i="17"/>
  <c r="O8" i="17"/>
  <c r="S935" i="18"/>
  <c r="O1003" i="18"/>
  <c r="N46" i="17"/>
  <c r="N42" i="17"/>
  <c r="N40" i="17"/>
  <c r="O576" i="17"/>
  <c r="O486" i="17"/>
  <c r="O456" i="17"/>
  <c r="O426" i="17"/>
  <c r="O396" i="17"/>
  <c r="O366" i="17"/>
  <c r="O336" i="17"/>
  <c r="O306" i="17"/>
  <c r="O276" i="17"/>
  <c r="O246" i="17"/>
  <c r="O216" i="17"/>
  <c r="O186" i="17"/>
  <c r="O156" i="17"/>
  <c r="O126" i="17"/>
  <c r="O66" i="17"/>
  <c r="O36" i="17"/>
  <c r="N994" i="17"/>
  <c r="N992" i="17"/>
  <c r="N990" i="17"/>
  <c r="N988" i="17"/>
  <c r="N986" i="17"/>
  <c r="N984" i="17"/>
  <c r="N982" i="17"/>
  <c r="N980" i="17"/>
  <c r="N978" i="17"/>
  <c r="N976" i="17"/>
  <c r="N974" i="17"/>
  <c r="N972" i="17"/>
  <c r="N970" i="17"/>
  <c r="N968" i="17"/>
  <c r="N966" i="17"/>
  <c r="N964" i="17"/>
  <c r="N962" i="17"/>
  <c r="N960" i="17"/>
  <c r="N958" i="17"/>
  <c r="N956" i="17"/>
  <c r="N954" i="17"/>
  <c r="N952" i="17"/>
  <c r="N950" i="17"/>
  <c r="N948" i="17"/>
  <c r="N946" i="17"/>
  <c r="N944" i="17"/>
  <c r="N942" i="17"/>
  <c r="N940" i="17"/>
  <c r="N938" i="17"/>
  <c r="N936" i="17"/>
  <c r="N934" i="17"/>
  <c r="N932" i="17"/>
  <c r="N930" i="17"/>
  <c r="N928" i="17"/>
  <c r="N926" i="17"/>
  <c r="N924" i="17"/>
  <c r="N922" i="17"/>
  <c r="N920" i="17"/>
  <c r="N918" i="17"/>
  <c r="N916" i="17"/>
  <c r="N914" i="17"/>
  <c r="N912" i="17"/>
  <c r="N910" i="17"/>
  <c r="N908" i="17"/>
  <c r="N906" i="17"/>
  <c r="N904" i="17"/>
  <c r="N902" i="17"/>
  <c r="N900" i="17"/>
  <c r="N898" i="17"/>
  <c r="N896" i="17"/>
  <c r="N894" i="17"/>
  <c r="N892" i="17"/>
  <c r="N890" i="17"/>
  <c r="N888" i="17"/>
  <c r="N886" i="17"/>
  <c r="N884" i="17"/>
  <c r="N882" i="17"/>
  <c r="N880" i="17"/>
  <c r="N878" i="17"/>
  <c r="N876" i="17"/>
  <c r="N874" i="17"/>
  <c r="N872" i="17"/>
  <c r="N870" i="17"/>
  <c r="N868" i="17"/>
  <c r="N866" i="17"/>
  <c r="N864" i="17"/>
  <c r="N862" i="17"/>
  <c r="N860" i="17"/>
  <c r="N858" i="17"/>
  <c r="N856" i="17"/>
  <c r="N854" i="17"/>
  <c r="N852" i="17"/>
  <c r="N850" i="17"/>
  <c r="N848" i="17"/>
  <c r="N846" i="17"/>
  <c r="N844" i="17"/>
  <c r="N842" i="17"/>
  <c r="N840" i="17"/>
  <c r="N838" i="17"/>
  <c r="N836" i="17"/>
  <c r="N834" i="17"/>
  <c r="N832" i="17"/>
  <c r="N830" i="17"/>
  <c r="N828" i="17"/>
  <c r="N826" i="17"/>
  <c r="N824" i="17"/>
  <c r="N822" i="17"/>
  <c r="N820" i="17"/>
  <c r="N818" i="17"/>
  <c r="N816" i="17"/>
  <c r="N814" i="17"/>
  <c r="N812" i="17"/>
  <c r="N810" i="17"/>
  <c r="N808" i="17"/>
  <c r="N806" i="17"/>
  <c r="N804" i="17"/>
  <c r="N802" i="17"/>
  <c r="N800" i="17"/>
  <c r="N798" i="17"/>
  <c r="N796" i="17"/>
  <c r="N794" i="17"/>
  <c r="N792" i="17"/>
  <c r="N790" i="17"/>
  <c r="N788" i="17"/>
  <c r="N786" i="17"/>
  <c r="N784" i="17"/>
  <c r="N782" i="17"/>
  <c r="N780" i="17"/>
  <c r="N778" i="17"/>
  <c r="N776" i="17"/>
  <c r="N774" i="17"/>
  <c r="N772" i="17"/>
  <c r="N770" i="17"/>
  <c r="N768" i="17"/>
  <c r="N766" i="17"/>
  <c r="N764" i="17"/>
  <c r="N762" i="17"/>
  <c r="N760" i="17"/>
  <c r="N758" i="17"/>
  <c r="N756" i="17"/>
  <c r="N754" i="17"/>
  <c r="N752" i="17"/>
  <c r="N750" i="17"/>
  <c r="N748" i="17"/>
  <c r="N746" i="17"/>
  <c r="N744" i="17"/>
  <c r="N742" i="17"/>
  <c r="N740" i="17"/>
  <c r="N738" i="17"/>
  <c r="N736" i="17"/>
  <c r="N734" i="17"/>
  <c r="N732" i="17"/>
  <c r="N730" i="17"/>
  <c r="N728" i="17"/>
  <c r="N726" i="17"/>
  <c r="N724" i="17"/>
  <c r="N722" i="17"/>
  <c r="N720" i="17"/>
  <c r="N718" i="17"/>
  <c r="N716" i="17"/>
  <c r="N714" i="17"/>
  <c r="N712" i="17"/>
  <c r="N710" i="17"/>
  <c r="N708" i="17"/>
  <c r="N706" i="17"/>
  <c r="N704" i="17"/>
  <c r="N702" i="17"/>
  <c r="N700" i="17"/>
  <c r="N698" i="17"/>
  <c r="N696" i="17"/>
  <c r="N694" i="17"/>
  <c r="N692" i="17"/>
  <c r="N690" i="17"/>
  <c r="N688" i="17"/>
  <c r="N686" i="17"/>
  <c r="N684" i="17"/>
  <c r="N682" i="17"/>
  <c r="N680" i="17"/>
  <c r="N678" i="17"/>
  <c r="N676" i="17"/>
  <c r="N674" i="17"/>
  <c r="N672" i="17"/>
  <c r="N670" i="17"/>
  <c r="N668" i="17"/>
  <c r="N666" i="17"/>
  <c r="N664" i="17"/>
  <c r="N662" i="17"/>
  <c r="N660" i="17"/>
  <c r="N658" i="17"/>
  <c r="N656" i="17"/>
  <c r="N654" i="17"/>
  <c r="N652" i="17"/>
  <c r="N650" i="17"/>
  <c r="N648" i="17"/>
  <c r="N646" i="17"/>
  <c r="N644" i="17"/>
  <c r="N642" i="17"/>
  <c r="N640" i="17"/>
  <c r="N638" i="17"/>
  <c r="N636" i="17"/>
  <c r="N634" i="17"/>
  <c r="N632" i="17"/>
  <c r="N630" i="17"/>
  <c r="N628" i="17"/>
  <c r="N626" i="17"/>
  <c r="N624" i="17"/>
  <c r="N622" i="17"/>
  <c r="N620" i="17"/>
  <c r="N618" i="17"/>
  <c r="N616" i="17"/>
  <c r="N614" i="17"/>
  <c r="N612" i="17"/>
  <c r="N610" i="17"/>
  <c r="N608" i="17"/>
  <c r="N606" i="17"/>
  <c r="N572" i="17"/>
  <c r="N570" i="17"/>
  <c r="N568" i="17"/>
  <c r="N566" i="17"/>
  <c r="N564" i="17"/>
  <c r="N562" i="17"/>
  <c r="N560" i="17"/>
  <c r="N558" i="17"/>
  <c r="N556" i="17"/>
  <c r="N554" i="17"/>
  <c r="N552" i="17"/>
  <c r="N550" i="17"/>
  <c r="N548" i="17"/>
  <c r="N546" i="17"/>
  <c r="N544" i="17"/>
  <c r="N542" i="17"/>
  <c r="N540" i="17"/>
  <c r="N538" i="17"/>
  <c r="N536" i="17"/>
  <c r="N534" i="17"/>
  <c r="N532" i="17"/>
  <c r="N530" i="17"/>
  <c r="N528" i="17"/>
  <c r="N526" i="17"/>
  <c r="N524" i="17"/>
  <c r="N522" i="17"/>
  <c r="N520" i="17"/>
  <c r="N518" i="17"/>
  <c r="N516" i="17"/>
  <c r="N514" i="17"/>
  <c r="N512" i="17"/>
  <c r="N241" i="17"/>
  <c r="N799" i="17"/>
  <c r="L1001" i="17"/>
  <c r="L999" i="17"/>
  <c r="L1002" i="17"/>
  <c r="L1000" i="17"/>
  <c r="L998" i="17"/>
  <c r="N995" i="17"/>
  <c r="N993" i="17"/>
  <c r="N991" i="17"/>
  <c r="N989" i="17"/>
  <c r="N987" i="17"/>
  <c r="N985" i="17"/>
  <c r="N983" i="17"/>
  <c r="N981" i="17"/>
  <c r="N979" i="17"/>
  <c r="N977" i="17"/>
  <c r="N975" i="17"/>
  <c r="N973" i="17"/>
  <c r="N971" i="17"/>
  <c r="N969" i="17"/>
  <c r="N967" i="17"/>
  <c r="N965" i="17"/>
  <c r="N963" i="17"/>
  <c r="N961" i="17"/>
  <c r="N959" i="17"/>
  <c r="N957" i="17"/>
  <c r="N955" i="17"/>
  <c r="N953" i="17"/>
  <c r="N951" i="17"/>
  <c r="N949" i="17"/>
  <c r="N947" i="17"/>
  <c r="N945" i="17"/>
  <c r="N943" i="17"/>
  <c r="N941" i="17"/>
  <c r="N939" i="17"/>
  <c r="N937" i="17"/>
  <c r="N935" i="17"/>
  <c r="N933" i="17"/>
  <c r="N931" i="17"/>
  <c r="N929" i="17"/>
  <c r="N927" i="17"/>
  <c r="N925" i="17"/>
  <c r="N923" i="17"/>
  <c r="N921" i="17"/>
  <c r="N919" i="17"/>
  <c r="N917" i="17"/>
  <c r="N915" i="17"/>
  <c r="N913" i="17"/>
  <c r="N911" i="17"/>
  <c r="N909" i="17"/>
  <c r="N907" i="17"/>
  <c r="N905" i="17"/>
  <c r="N903" i="17"/>
  <c r="N901" i="17"/>
  <c r="N899" i="17"/>
  <c r="N897" i="17"/>
  <c r="N895" i="17"/>
  <c r="N893" i="17"/>
  <c r="N891" i="17"/>
  <c r="N889" i="17"/>
  <c r="N887" i="17"/>
  <c r="N885" i="17"/>
  <c r="N883" i="17"/>
  <c r="N881" i="17"/>
  <c r="N879" i="17"/>
  <c r="N877" i="17"/>
  <c r="N875" i="17"/>
  <c r="N873" i="17"/>
  <c r="N871" i="17"/>
  <c r="N869" i="17"/>
  <c r="N867" i="17"/>
  <c r="N865" i="17"/>
  <c r="N863" i="17"/>
  <c r="N861" i="17"/>
  <c r="N859" i="17"/>
  <c r="N857" i="17"/>
  <c r="N855" i="17"/>
  <c r="N853" i="17"/>
  <c r="N851" i="17"/>
  <c r="N849" i="17"/>
  <c r="N847" i="17"/>
  <c r="N845" i="17"/>
  <c r="N843" i="17"/>
  <c r="N841" i="17"/>
  <c r="N839" i="17"/>
  <c r="N837" i="17"/>
  <c r="N835" i="17"/>
  <c r="N833" i="17"/>
  <c r="N831" i="17"/>
  <c r="N829" i="17"/>
  <c r="N827" i="17"/>
  <c r="N825" i="17"/>
  <c r="N823" i="17"/>
  <c r="N821" i="17"/>
  <c r="N819" i="17"/>
  <c r="N817" i="17"/>
  <c r="N815" i="17"/>
  <c r="N813" i="17"/>
  <c r="N811" i="17"/>
  <c r="N809" i="17"/>
  <c r="N807" i="17"/>
  <c r="N805" i="17"/>
  <c r="N803" i="17"/>
  <c r="N801" i="17"/>
  <c r="M1002" i="17"/>
  <c r="M1000" i="17"/>
  <c r="M998" i="17"/>
  <c r="M1001" i="17"/>
  <c r="M999" i="17"/>
  <c r="N797" i="17"/>
  <c r="N795" i="17"/>
  <c r="N793" i="17"/>
  <c r="N791" i="17"/>
  <c r="N789" i="17"/>
  <c r="N787" i="17"/>
  <c r="N785" i="17"/>
  <c r="N783" i="17"/>
  <c r="N781" i="17"/>
  <c r="N779" i="17"/>
  <c r="N777" i="17"/>
  <c r="N775" i="17"/>
  <c r="N773" i="17"/>
  <c r="N771" i="17"/>
  <c r="N769" i="17"/>
  <c r="N767" i="17"/>
  <c r="N765" i="17"/>
  <c r="N763" i="17"/>
  <c r="N761" i="17"/>
  <c r="N759" i="17"/>
  <c r="N757" i="17"/>
  <c r="N755" i="17"/>
  <c r="N753" i="17"/>
  <c r="N751" i="17"/>
  <c r="N749" i="17"/>
  <c r="N747" i="17"/>
  <c r="N745" i="17"/>
  <c r="N743" i="17"/>
  <c r="N741" i="17"/>
  <c r="N739" i="17"/>
  <c r="N737" i="17"/>
  <c r="N735" i="17"/>
  <c r="N733" i="17"/>
  <c r="N731" i="17"/>
  <c r="N729" i="17"/>
  <c r="N727" i="17"/>
  <c r="N725" i="17"/>
  <c r="N723" i="17"/>
  <c r="N721" i="17"/>
  <c r="N719" i="17"/>
  <c r="N717" i="17"/>
  <c r="N715" i="17"/>
  <c r="N713" i="17"/>
  <c r="N711" i="17"/>
  <c r="N709" i="17"/>
  <c r="N707" i="17"/>
  <c r="N705" i="17"/>
  <c r="N703" i="17"/>
  <c r="N701" i="17"/>
  <c r="N699" i="17"/>
  <c r="N697" i="17"/>
  <c r="N695" i="17"/>
  <c r="N693" i="17"/>
  <c r="N691" i="17"/>
  <c r="N689" i="17"/>
  <c r="N687" i="17"/>
  <c r="N685" i="17"/>
  <c r="N683" i="17"/>
  <c r="N681" i="17"/>
  <c r="N679" i="17"/>
  <c r="N677" i="17"/>
  <c r="N675" i="17"/>
  <c r="N673" i="17"/>
  <c r="N671" i="17"/>
  <c r="N669" i="17"/>
  <c r="N667" i="17"/>
  <c r="N665" i="17"/>
  <c r="N663" i="17"/>
  <c r="N661" i="17"/>
  <c r="N659" i="17"/>
  <c r="N657" i="17"/>
  <c r="N655" i="17"/>
  <c r="N653" i="17"/>
  <c r="N651" i="17"/>
  <c r="N649" i="17"/>
  <c r="N647" i="17"/>
  <c r="N645" i="17"/>
  <c r="N643" i="17"/>
  <c r="N641" i="17"/>
  <c r="N639" i="17"/>
  <c r="N637" i="17"/>
  <c r="N635" i="17"/>
  <c r="N633" i="17"/>
  <c r="N631" i="17"/>
  <c r="N629" i="17"/>
  <c r="N627" i="17"/>
  <c r="N625" i="17"/>
  <c r="N623" i="17"/>
  <c r="N621" i="17"/>
  <c r="N619" i="17"/>
  <c r="N617" i="17"/>
  <c r="N615" i="17"/>
  <c r="N613" i="17"/>
  <c r="N611" i="17"/>
  <c r="N609" i="17"/>
  <c r="N607" i="17"/>
  <c r="N605" i="17"/>
  <c r="N603" i="17"/>
  <c r="N601" i="17"/>
  <c r="N599" i="17"/>
  <c r="N597" i="17"/>
  <c r="N595" i="17"/>
  <c r="N593" i="17"/>
  <c r="N591" i="17"/>
  <c r="N589" i="17"/>
  <c r="N587" i="17"/>
  <c r="N585" i="17"/>
  <c r="N583" i="17"/>
  <c r="N581" i="17"/>
  <c r="N579" i="17"/>
  <c r="N577" i="17"/>
  <c r="N575" i="17"/>
  <c r="N573" i="17"/>
  <c r="N571" i="17"/>
  <c r="N569" i="17"/>
  <c r="N567" i="17"/>
  <c r="N565" i="17"/>
  <c r="N563" i="17"/>
  <c r="N561" i="17"/>
  <c r="N559" i="17"/>
  <c r="N557" i="17"/>
  <c r="N555" i="17"/>
  <c r="N553" i="17"/>
  <c r="N551" i="17"/>
  <c r="N549" i="17"/>
  <c r="N547" i="17"/>
  <c r="N545" i="17"/>
  <c r="N543" i="17"/>
  <c r="N541" i="17"/>
  <c r="N539" i="17"/>
  <c r="N537" i="17"/>
  <c r="N535" i="17"/>
  <c r="N533" i="17"/>
  <c r="N531" i="17"/>
  <c r="N529" i="17"/>
  <c r="N527" i="17"/>
  <c r="N525" i="17"/>
  <c r="N523" i="17"/>
  <c r="N521" i="17"/>
  <c r="N519" i="17"/>
  <c r="N517" i="17"/>
  <c r="N515" i="17"/>
  <c r="N513" i="17"/>
  <c r="N511" i="17"/>
  <c r="N509" i="17"/>
  <c r="N507" i="17"/>
  <c r="N505" i="17"/>
  <c r="N503" i="17"/>
  <c r="N501" i="17"/>
  <c r="N499" i="17"/>
  <c r="N497" i="17"/>
  <c r="N495" i="17"/>
  <c r="N493" i="17"/>
  <c r="N491" i="17"/>
  <c r="N489" i="17"/>
  <c r="N487" i="17"/>
  <c r="N485" i="17"/>
  <c r="N483" i="17"/>
  <c r="N481" i="17"/>
  <c r="N479" i="17"/>
  <c r="N477" i="17"/>
  <c r="N475" i="17"/>
  <c r="N473" i="17"/>
  <c r="N471" i="17"/>
  <c r="N469" i="17"/>
  <c r="N467" i="17"/>
  <c r="N465" i="17"/>
  <c r="N463" i="17"/>
  <c r="N461" i="17"/>
  <c r="N459" i="17"/>
  <c r="N457" i="17"/>
  <c r="N455" i="17"/>
  <c r="N453" i="17"/>
  <c r="N451" i="17"/>
  <c r="N449" i="17"/>
  <c r="N447" i="17"/>
  <c r="N445" i="17"/>
  <c r="N443" i="17"/>
  <c r="N441" i="17"/>
  <c r="N439" i="17"/>
  <c r="N437" i="17"/>
  <c r="N435" i="17"/>
  <c r="N433" i="17"/>
  <c r="N431" i="17"/>
  <c r="N429" i="17"/>
  <c r="N427" i="17"/>
  <c r="N425" i="17"/>
  <c r="N423" i="17"/>
  <c r="N421" i="17"/>
  <c r="N419" i="17"/>
  <c r="N417" i="17"/>
  <c r="N415" i="17"/>
  <c r="N413" i="17"/>
  <c r="N411" i="17"/>
  <c r="N409" i="17"/>
  <c r="N407" i="17"/>
  <c r="N405" i="17"/>
  <c r="N403" i="17"/>
  <c r="N401" i="17"/>
  <c r="N399" i="17"/>
  <c r="N397" i="17"/>
  <c r="N395" i="17"/>
  <c r="N393" i="17"/>
  <c r="N391" i="17"/>
  <c r="N389" i="17"/>
  <c r="N387" i="17"/>
  <c r="N385" i="17"/>
  <c r="N383" i="17"/>
  <c r="N381" i="17"/>
  <c r="N379" i="17"/>
  <c r="N377" i="17"/>
  <c r="N375" i="17"/>
  <c r="N373" i="17"/>
  <c r="N371" i="17"/>
  <c r="N369" i="17"/>
  <c r="N367" i="17"/>
  <c r="N365" i="17"/>
  <c r="N363" i="17"/>
  <c r="N361" i="17"/>
  <c r="N359" i="17"/>
  <c r="N357" i="17"/>
  <c r="N355" i="17"/>
  <c r="N353" i="17"/>
  <c r="N351" i="17"/>
  <c r="N349" i="17"/>
  <c r="N347" i="17"/>
  <c r="N345" i="17"/>
  <c r="N343" i="17"/>
  <c r="N341" i="17"/>
  <c r="N339" i="17"/>
  <c r="N337" i="17"/>
  <c r="N335" i="17"/>
  <c r="N333" i="17"/>
  <c r="N331" i="17"/>
  <c r="N329" i="17"/>
  <c r="N327" i="17"/>
  <c r="N325" i="17"/>
  <c r="N323" i="17"/>
  <c r="N321" i="17"/>
  <c r="N319" i="17"/>
  <c r="N317" i="17"/>
  <c r="N315" i="17"/>
  <c r="N313" i="17"/>
  <c r="N311" i="17"/>
  <c r="N309" i="17"/>
  <c r="N307" i="17"/>
  <c r="N305" i="17"/>
  <c r="N303" i="17"/>
  <c r="N301" i="17"/>
  <c r="N299" i="17"/>
  <c r="N297" i="17"/>
  <c r="N295" i="17"/>
  <c r="N293" i="17"/>
  <c r="N291" i="17"/>
  <c r="N289" i="17"/>
  <c r="N287" i="17"/>
  <c r="N285" i="17"/>
  <c r="N283" i="17"/>
  <c r="N281" i="17"/>
  <c r="N279" i="17"/>
  <c r="N277" i="17"/>
  <c r="N275" i="17"/>
  <c r="N273" i="17"/>
  <c r="N271" i="17"/>
  <c r="N269" i="17"/>
  <c r="N267" i="17"/>
  <c r="N265" i="17"/>
  <c r="N263" i="17"/>
  <c r="N261" i="17"/>
  <c r="N259" i="17"/>
  <c r="N257" i="17"/>
  <c r="N255" i="17"/>
  <c r="N253" i="17"/>
  <c r="N251" i="17"/>
  <c r="N249" i="17"/>
  <c r="N247" i="17"/>
  <c r="N245" i="17"/>
  <c r="N243" i="17"/>
  <c r="N239" i="17"/>
  <c r="N237" i="17"/>
  <c r="N235" i="17"/>
  <c r="N233" i="17"/>
  <c r="N231" i="17"/>
  <c r="N229" i="17"/>
  <c r="N227" i="17"/>
  <c r="N225" i="17"/>
  <c r="N223" i="17"/>
  <c r="N221" i="17"/>
  <c r="N219" i="17"/>
  <c r="N217" i="17"/>
  <c r="N215" i="17"/>
  <c r="N213" i="17"/>
  <c r="N211" i="17"/>
  <c r="N209" i="17"/>
  <c r="N207" i="17"/>
  <c r="N205" i="17"/>
  <c r="N203" i="17"/>
  <c r="N201" i="17"/>
  <c r="N199" i="17"/>
  <c r="N197" i="17"/>
  <c r="N195" i="17"/>
  <c r="N193" i="17"/>
  <c r="N191" i="17"/>
  <c r="N189" i="17"/>
  <c r="N187" i="17"/>
  <c r="N185" i="17"/>
  <c r="N183" i="17"/>
  <c r="N181" i="17"/>
  <c r="N179" i="17"/>
  <c r="N177" i="17"/>
  <c r="N175" i="17"/>
  <c r="N173" i="17"/>
  <c r="N171" i="17"/>
  <c r="N169" i="17"/>
  <c r="N167" i="17"/>
  <c r="N165" i="17"/>
  <c r="N163" i="17"/>
  <c r="N161" i="17"/>
  <c r="N159" i="17"/>
  <c r="N157" i="17"/>
  <c r="N155" i="17"/>
  <c r="N153" i="17"/>
  <c r="N151" i="17"/>
  <c r="N149" i="17"/>
  <c r="N147" i="17"/>
  <c r="N145" i="17"/>
  <c r="N143" i="17"/>
  <c r="N141" i="17"/>
  <c r="N139" i="17"/>
  <c r="N137" i="17"/>
  <c r="N135" i="17"/>
  <c r="N133" i="17"/>
  <c r="N131" i="17"/>
  <c r="N129" i="17"/>
  <c r="N127" i="17"/>
  <c r="N125" i="17"/>
  <c r="N123" i="17"/>
  <c r="N121" i="17"/>
  <c r="N119" i="17"/>
  <c r="N117" i="17"/>
  <c r="N115" i="17"/>
  <c r="N113" i="17"/>
  <c r="N111" i="17"/>
  <c r="N109" i="17"/>
  <c r="N107" i="17"/>
  <c r="N105" i="17"/>
  <c r="N103" i="17"/>
  <c r="N101" i="17"/>
  <c r="N99" i="17"/>
  <c r="N97" i="17"/>
  <c r="N95" i="17"/>
  <c r="N93" i="17"/>
  <c r="N91" i="17"/>
  <c r="N89" i="17"/>
  <c r="N87" i="17"/>
  <c r="N85" i="17"/>
  <c r="N83" i="17"/>
  <c r="N81" i="17"/>
  <c r="N79" i="17"/>
  <c r="N77" i="17"/>
  <c r="N75" i="17"/>
  <c r="N73" i="17"/>
  <c r="N71" i="17"/>
  <c r="N69" i="17"/>
  <c r="N67" i="17"/>
  <c r="N65" i="17"/>
  <c r="N63" i="17"/>
  <c r="N61" i="17"/>
  <c r="N59" i="17"/>
  <c r="N57" i="17"/>
  <c r="N55" i="17"/>
  <c r="N53" i="17"/>
  <c r="N51" i="17"/>
  <c r="N49" i="17"/>
  <c r="N47" i="17"/>
  <c r="N45" i="17"/>
  <c r="N43" i="17"/>
  <c r="N41" i="17"/>
  <c r="N39" i="17"/>
  <c r="N37" i="17"/>
  <c r="N35" i="17"/>
  <c r="N33" i="17"/>
  <c r="N31" i="17"/>
  <c r="N29" i="17"/>
  <c r="N27" i="17"/>
  <c r="N25" i="17"/>
  <c r="N23" i="17"/>
  <c r="N21" i="17"/>
  <c r="N19" i="17"/>
  <c r="N17" i="17"/>
  <c r="N15" i="17"/>
  <c r="N13" i="17"/>
  <c r="N11" i="17"/>
  <c r="N9" i="17"/>
  <c r="N7" i="17"/>
  <c r="O6" i="17" l="1"/>
  <c r="N998" i="17"/>
  <c r="O7" i="17"/>
  <c r="O15" i="17"/>
  <c r="O23" i="17"/>
  <c r="O31" i="17"/>
  <c r="O43" i="17"/>
  <c r="O51" i="17"/>
  <c r="O59" i="17"/>
  <c r="O67" i="17"/>
  <c r="O71" i="17"/>
  <c r="O75" i="17"/>
  <c r="O79" i="17"/>
  <c r="O83" i="17"/>
  <c r="O87" i="17"/>
  <c r="O91" i="17"/>
  <c r="O95" i="17"/>
  <c r="O99" i="17"/>
  <c r="O103" i="17"/>
  <c r="O107" i="17"/>
  <c r="O111" i="17"/>
  <c r="O115" i="17"/>
  <c r="O119" i="17"/>
  <c r="O123" i="17"/>
  <c r="O127" i="17"/>
  <c r="O131" i="17"/>
  <c r="O135" i="17"/>
  <c r="O139" i="17"/>
  <c r="O143" i="17"/>
  <c r="O147" i="17"/>
  <c r="O151" i="17"/>
  <c r="O155" i="17"/>
  <c r="O159" i="17"/>
  <c r="O163" i="17"/>
  <c r="O167" i="17"/>
  <c r="O171" i="17"/>
  <c r="O175" i="17"/>
  <c r="O179" i="17"/>
  <c r="O183" i="17"/>
  <c r="O187" i="17"/>
  <c r="O191" i="17"/>
  <c r="O195" i="17"/>
  <c r="O199" i="17"/>
  <c r="O203" i="17"/>
  <c r="O207" i="17"/>
  <c r="O211" i="17"/>
  <c r="O215" i="17"/>
  <c r="O219" i="17"/>
  <c r="O223" i="17"/>
  <c r="O227" i="17"/>
  <c r="O231" i="17"/>
  <c r="O235" i="17"/>
  <c r="O239" i="17"/>
  <c r="O245" i="17"/>
  <c r="O249" i="17"/>
  <c r="O253" i="17"/>
  <c r="O257" i="17"/>
  <c r="O261" i="17"/>
  <c r="O265" i="17"/>
  <c r="O269" i="17"/>
  <c r="O273" i="17"/>
  <c r="O277" i="17"/>
  <c r="O281" i="17"/>
  <c r="O285" i="17"/>
  <c r="O289" i="17"/>
  <c r="O293" i="17"/>
  <c r="O297" i="17"/>
  <c r="O301" i="17"/>
  <c r="O305" i="17"/>
  <c r="O309" i="17"/>
  <c r="O313" i="17"/>
  <c r="O317" i="17"/>
  <c r="O321" i="17"/>
  <c r="O325" i="17"/>
  <c r="O329" i="17"/>
  <c r="O333" i="17"/>
  <c r="O337" i="17"/>
  <c r="O341" i="17"/>
  <c r="O345" i="17"/>
  <c r="O349" i="17"/>
  <c r="O353" i="17"/>
  <c r="O357" i="17"/>
  <c r="O361" i="17"/>
  <c r="O365" i="17"/>
  <c r="O369" i="17"/>
  <c r="O373" i="17"/>
  <c r="O377" i="17"/>
  <c r="O381" i="17"/>
  <c r="O385" i="17"/>
  <c r="O389" i="17"/>
  <c r="O393" i="17"/>
  <c r="O397" i="17"/>
  <c r="O401" i="17"/>
  <c r="O405" i="17"/>
  <c r="O409" i="17"/>
  <c r="O413" i="17"/>
  <c r="O417" i="17"/>
  <c r="O421" i="17"/>
  <c r="O425" i="17"/>
  <c r="O429" i="17"/>
  <c r="O433" i="17"/>
  <c r="O437" i="17"/>
  <c r="O441" i="17"/>
  <c r="O445" i="17"/>
  <c r="O449" i="17"/>
  <c r="O453" i="17"/>
  <c r="O457" i="17"/>
  <c r="O461" i="17"/>
  <c r="O465" i="17"/>
  <c r="O469" i="17"/>
  <c r="O473" i="17"/>
  <c r="O477" i="17"/>
  <c r="O481" i="17"/>
  <c r="O485" i="17"/>
  <c r="O489" i="17"/>
  <c r="O493" i="17"/>
  <c r="O497" i="17"/>
  <c r="O501" i="17"/>
  <c r="O505" i="17"/>
  <c r="O509" i="17"/>
  <c r="O513" i="17"/>
  <c r="O517" i="17"/>
  <c r="O521" i="17"/>
  <c r="O525" i="17"/>
  <c r="O529" i="17"/>
  <c r="O533" i="17"/>
  <c r="O537" i="17"/>
  <c r="O541" i="17"/>
  <c r="O545" i="17"/>
  <c r="O549" i="17"/>
  <c r="O553" i="17"/>
  <c r="O557" i="17"/>
  <c r="O561" i="17"/>
  <c r="O565" i="17"/>
  <c r="O569" i="17"/>
  <c r="O573" i="17"/>
  <c r="O577" i="17"/>
  <c r="O581" i="17"/>
  <c r="O585" i="17"/>
  <c r="O589" i="17"/>
  <c r="O593" i="17"/>
  <c r="O597" i="17"/>
  <c r="O601" i="17"/>
  <c r="O605" i="17"/>
  <c r="O607" i="17"/>
  <c r="O611" i="17"/>
  <c r="O615" i="17"/>
  <c r="O619" i="17"/>
  <c r="O623" i="17"/>
  <c r="O627" i="17"/>
  <c r="O631" i="17"/>
  <c r="O635" i="17"/>
  <c r="O639" i="17"/>
  <c r="O643" i="17"/>
  <c r="O647" i="17"/>
  <c r="O651" i="17"/>
  <c r="O655" i="17"/>
  <c r="O659" i="17"/>
  <c r="O663" i="17"/>
  <c r="O667" i="17"/>
  <c r="O671" i="17"/>
  <c r="O675" i="17"/>
  <c r="O679" i="17"/>
  <c r="O683" i="17"/>
  <c r="O687" i="17"/>
  <c r="O691" i="17"/>
  <c r="O695" i="17"/>
  <c r="O697" i="17"/>
  <c r="O701" i="17"/>
  <c r="O705" i="17"/>
  <c r="O709" i="17"/>
  <c r="O713" i="17"/>
  <c r="O717" i="17"/>
  <c r="O721" i="17"/>
  <c r="O725" i="17"/>
  <c r="O729" i="17"/>
  <c r="O733" i="17"/>
  <c r="O737" i="17"/>
  <c r="O741" i="17"/>
  <c r="O745" i="17"/>
  <c r="O749" i="17"/>
  <c r="O753" i="17"/>
  <c r="O757" i="17"/>
  <c r="O761" i="17"/>
  <c r="O765" i="17"/>
  <c r="O769" i="17"/>
  <c r="O773" i="17"/>
  <c r="O777" i="17"/>
  <c r="O781" i="17"/>
  <c r="O785" i="17"/>
  <c r="O789" i="17"/>
  <c r="O793" i="17"/>
  <c r="O797" i="17"/>
  <c r="O801" i="17"/>
  <c r="O805" i="17"/>
  <c r="O809" i="17"/>
  <c r="O813" i="17"/>
  <c r="O817" i="17"/>
  <c r="O821" i="17"/>
  <c r="O825" i="17"/>
  <c r="O829" i="17"/>
  <c r="O833" i="17"/>
  <c r="O837" i="17"/>
  <c r="O841" i="17"/>
  <c r="O845" i="17"/>
  <c r="O849" i="17"/>
  <c r="O853" i="17"/>
  <c r="O857" i="17"/>
  <c r="O861" i="17"/>
  <c r="O865" i="17"/>
  <c r="O869" i="17"/>
  <c r="O873" i="17"/>
  <c r="O877" i="17"/>
  <c r="O881" i="17"/>
  <c r="O885" i="17"/>
  <c r="O889" i="17"/>
  <c r="O893" i="17"/>
  <c r="O897" i="17"/>
  <c r="O901" i="17"/>
  <c r="O905" i="17"/>
  <c r="O909" i="17"/>
  <c r="O913" i="17"/>
  <c r="O917" i="17"/>
  <c r="O921" i="17"/>
  <c r="O925" i="17"/>
  <c r="O929" i="17"/>
  <c r="O933" i="17"/>
  <c r="O937" i="17"/>
  <c r="O941" i="17"/>
  <c r="O945" i="17"/>
  <c r="O949" i="17"/>
  <c r="O953" i="17"/>
  <c r="O957" i="17"/>
  <c r="O961" i="17"/>
  <c r="O965" i="17"/>
  <c r="O969" i="17"/>
  <c r="O973" i="17"/>
  <c r="O977" i="17"/>
  <c r="O981" i="17"/>
  <c r="O985" i="17"/>
  <c r="O989" i="17"/>
  <c r="O993" i="17"/>
  <c r="O241" i="17"/>
  <c r="O514" i="17"/>
  <c r="O518" i="17"/>
  <c r="O522" i="17"/>
  <c r="O526" i="17"/>
  <c r="O530" i="17"/>
  <c r="O534" i="17"/>
  <c r="O538" i="17"/>
  <c r="O542" i="17"/>
  <c r="O550" i="17"/>
  <c r="O554" i="17"/>
  <c r="O558" i="17"/>
  <c r="O562" i="17"/>
  <c r="O566" i="17"/>
  <c r="O570" i="17"/>
  <c r="O608" i="17"/>
  <c r="O612" i="17"/>
  <c r="O616" i="17"/>
  <c r="O620" i="17"/>
  <c r="O624" i="17"/>
  <c r="O628" i="17"/>
  <c r="O632" i="17"/>
  <c r="O640" i="17"/>
  <c r="O644" i="17"/>
  <c r="O648" i="17"/>
  <c r="O652" i="17"/>
  <c r="O656" i="17"/>
  <c r="O660" i="17"/>
  <c r="O664" i="17"/>
  <c r="O668" i="17"/>
  <c r="O672" i="17"/>
  <c r="O676" i="17"/>
  <c r="O680" i="17"/>
  <c r="O684" i="17"/>
  <c r="O688" i="17"/>
  <c r="O692" i="17"/>
  <c r="O698" i="17"/>
  <c r="O702" i="17"/>
  <c r="O706" i="17"/>
  <c r="O710" i="17"/>
  <c r="O714" i="17"/>
  <c r="O718" i="17"/>
  <c r="O722" i="17"/>
  <c r="O730" i="17"/>
  <c r="O734" i="17"/>
  <c r="O738" i="17"/>
  <c r="O742" i="17"/>
  <c r="O746" i="17"/>
  <c r="O750" i="17"/>
  <c r="O754" i="17"/>
  <c r="O758" i="17"/>
  <c r="O762" i="17"/>
  <c r="O766" i="17"/>
  <c r="O770" i="17"/>
  <c r="O774" i="17"/>
  <c r="O778" i="17"/>
  <c r="O782" i="17"/>
  <c r="O790" i="17"/>
  <c r="O794" i="17"/>
  <c r="O798" i="17"/>
  <c r="O802" i="17"/>
  <c r="O806" i="17"/>
  <c r="O810" i="17"/>
  <c r="O814" i="17"/>
  <c r="O818" i="17"/>
  <c r="O822" i="17"/>
  <c r="O826" i="17"/>
  <c r="O830" i="17"/>
  <c r="O834" i="17"/>
  <c r="O838" i="17"/>
  <c r="O842" i="17"/>
  <c r="O850" i="17"/>
  <c r="O854" i="17"/>
  <c r="O858" i="17"/>
  <c r="O862" i="17"/>
  <c r="O866" i="17"/>
  <c r="O870" i="17"/>
  <c r="O874" i="17"/>
  <c r="O878" i="17"/>
  <c r="O882" i="17"/>
  <c r="O886" i="17"/>
  <c r="O890" i="17"/>
  <c r="O894" i="17"/>
  <c r="O898" i="17"/>
  <c r="O902" i="17"/>
  <c r="O910" i="17"/>
  <c r="O914" i="17"/>
  <c r="O918" i="17"/>
  <c r="O922" i="17"/>
  <c r="O926" i="17"/>
  <c r="O930" i="17"/>
  <c r="O934" i="17"/>
  <c r="O938" i="17"/>
  <c r="O942" i="17"/>
  <c r="O946" i="17"/>
  <c r="O950" i="17"/>
  <c r="O954" i="17"/>
  <c r="O958" i="17"/>
  <c r="O962" i="17"/>
  <c r="O970" i="17"/>
  <c r="O974" i="17"/>
  <c r="O978" i="17"/>
  <c r="O982" i="17"/>
  <c r="O986" i="17"/>
  <c r="O990" i="17"/>
  <c r="O994" i="17"/>
  <c r="O42" i="17"/>
  <c r="O11" i="17"/>
  <c r="O19" i="17"/>
  <c r="O27" i="17"/>
  <c r="O35" i="17"/>
  <c r="O39" i="17"/>
  <c r="O47" i="17"/>
  <c r="O55" i="17"/>
  <c r="O63" i="17"/>
  <c r="O9" i="17"/>
  <c r="O13" i="17"/>
  <c r="O17" i="17"/>
  <c r="O21" i="17"/>
  <c r="O25" i="17"/>
  <c r="O29" i="17"/>
  <c r="O33" i="17"/>
  <c r="O37" i="17"/>
  <c r="O41" i="17"/>
  <c r="O45" i="17"/>
  <c r="O49" i="17"/>
  <c r="O53" i="17"/>
  <c r="O57" i="17"/>
  <c r="O61" i="17"/>
  <c r="O65" i="17"/>
  <c r="O69" i="17"/>
  <c r="O73" i="17"/>
  <c r="O77" i="17"/>
  <c r="O81" i="17"/>
  <c r="O85" i="17"/>
  <c r="O89" i="17"/>
  <c r="O93" i="17"/>
  <c r="O97" i="17"/>
  <c r="O101" i="17"/>
  <c r="O105" i="17"/>
  <c r="O109" i="17"/>
  <c r="O113" i="17"/>
  <c r="O117" i="17"/>
  <c r="O121" i="17"/>
  <c r="O125" i="17"/>
  <c r="O129" i="17"/>
  <c r="O133" i="17"/>
  <c r="O137" i="17"/>
  <c r="O141" i="17"/>
  <c r="O145" i="17"/>
  <c r="O149" i="17"/>
  <c r="O153" i="17"/>
  <c r="O157" i="17"/>
  <c r="O161" i="17"/>
  <c r="O165" i="17"/>
  <c r="O169" i="17"/>
  <c r="O173" i="17"/>
  <c r="O177" i="17"/>
  <c r="O181" i="17"/>
  <c r="O185" i="17"/>
  <c r="O189" i="17"/>
  <c r="O193" i="17"/>
  <c r="O197" i="17"/>
  <c r="O201" i="17"/>
  <c r="O205" i="17"/>
  <c r="O209" i="17"/>
  <c r="O213" i="17"/>
  <c r="O217" i="17"/>
  <c r="O221" i="17"/>
  <c r="O225" i="17"/>
  <c r="O229" i="17"/>
  <c r="O233" i="17"/>
  <c r="O237" i="17"/>
  <c r="O243" i="17"/>
  <c r="O247" i="17"/>
  <c r="O251" i="17"/>
  <c r="O255" i="17"/>
  <c r="O259" i="17"/>
  <c r="O263" i="17"/>
  <c r="O267" i="17"/>
  <c r="O271" i="17"/>
  <c r="O275" i="17"/>
  <c r="O279" i="17"/>
  <c r="O283" i="17"/>
  <c r="O287" i="17"/>
  <c r="O291" i="17"/>
  <c r="O295" i="17"/>
  <c r="O299" i="17"/>
  <c r="O303" i="17"/>
  <c r="O307" i="17"/>
  <c r="O311" i="17"/>
  <c r="O315" i="17"/>
  <c r="O319" i="17"/>
  <c r="O323" i="17"/>
  <c r="O327" i="17"/>
  <c r="O331" i="17"/>
  <c r="O335" i="17"/>
  <c r="O339" i="17"/>
  <c r="O343" i="17"/>
  <c r="O347" i="17"/>
  <c r="O351" i="17"/>
  <c r="O355" i="17"/>
  <c r="O359" i="17"/>
  <c r="O363" i="17"/>
  <c r="O367" i="17"/>
  <c r="O371" i="17"/>
  <c r="O375" i="17"/>
  <c r="O379" i="17"/>
  <c r="O383" i="17"/>
  <c r="O387" i="17"/>
  <c r="O391" i="17"/>
  <c r="O395" i="17"/>
  <c r="O399" i="17"/>
  <c r="O403" i="17"/>
  <c r="O407" i="17"/>
  <c r="O411" i="17"/>
  <c r="O415" i="17"/>
  <c r="O419" i="17"/>
  <c r="O423" i="17"/>
  <c r="O427" i="17"/>
  <c r="O431" i="17"/>
  <c r="O435" i="17"/>
  <c r="O439" i="17"/>
  <c r="O443" i="17"/>
  <c r="O447" i="17"/>
  <c r="O451" i="17"/>
  <c r="O455" i="17"/>
  <c r="O459" i="17"/>
  <c r="O463" i="17"/>
  <c r="O467" i="17"/>
  <c r="O471" i="17"/>
  <c r="O475" i="17"/>
  <c r="O479" i="17"/>
  <c r="O483" i="17"/>
  <c r="O487" i="17"/>
  <c r="O491" i="17"/>
  <c r="O495" i="17"/>
  <c r="O499" i="17"/>
  <c r="O503" i="17"/>
  <c r="O507" i="17"/>
  <c r="O511" i="17"/>
  <c r="O515" i="17"/>
  <c r="O519" i="17"/>
  <c r="O523" i="17"/>
  <c r="O527" i="17"/>
  <c r="O531" i="17"/>
  <c r="O535" i="17"/>
  <c r="O539" i="17"/>
  <c r="O543" i="17"/>
  <c r="O547" i="17"/>
  <c r="O551" i="17"/>
  <c r="O555" i="17"/>
  <c r="O559" i="17"/>
  <c r="O563" i="17"/>
  <c r="O567" i="17"/>
  <c r="O571" i="17"/>
  <c r="O575" i="17"/>
  <c r="O579" i="17"/>
  <c r="O583" i="17"/>
  <c r="O587" i="17"/>
  <c r="O591" i="17"/>
  <c r="O595" i="17"/>
  <c r="O599" i="17"/>
  <c r="O603" i="17"/>
  <c r="O609" i="17"/>
  <c r="O613" i="17"/>
  <c r="O617" i="17"/>
  <c r="O621" i="17"/>
  <c r="O625" i="17"/>
  <c r="O629" i="17"/>
  <c r="O633" i="17"/>
  <c r="O637" i="17"/>
  <c r="O641" i="17"/>
  <c r="O645" i="17"/>
  <c r="O649" i="17"/>
  <c r="O653" i="17"/>
  <c r="O657" i="17"/>
  <c r="O661" i="17"/>
  <c r="O665" i="17"/>
  <c r="O669" i="17"/>
  <c r="O673" i="17"/>
  <c r="O677" i="17"/>
  <c r="O681" i="17"/>
  <c r="O685" i="17"/>
  <c r="O689" i="17"/>
  <c r="O693" i="17"/>
  <c r="O699" i="17"/>
  <c r="O703" i="17"/>
  <c r="O707" i="17"/>
  <c r="O711" i="17"/>
  <c r="O715" i="17"/>
  <c r="O719" i="17"/>
  <c r="O723" i="17"/>
  <c r="O727" i="17"/>
  <c r="O731" i="17"/>
  <c r="O735" i="17"/>
  <c r="O739" i="17"/>
  <c r="O743" i="17"/>
  <c r="O747" i="17"/>
  <c r="O751" i="17"/>
  <c r="O755" i="17"/>
  <c r="O759" i="17"/>
  <c r="O763" i="17"/>
  <c r="O767" i="17"/>
  <c r="O771" i="17"/>
  <c r="O775" i="17"/>
  <c r="O779" i="17"/>
  <c r="O783" i="17"/>
  <c r="O787" i="17"/>
  <c r="O791" i="17"/>
  <c r="O795" i="17"/>
  <c r="O803" i="17"/>
  <c r="O807" i="17"/>
  <c r="O811" i="17"/>
  <c r="O815" i="17"/>
  <c r="O819" i="17"/>
  <c r="O823" i="17"/>
  <c r="O827" i="17"/>
  <c r="O831" i="17"/>
  <c r="O835" i="17"/>
  <c r="O839" i="17"/>
  <c r="O843" i="17"/>
  <c r="O847" i="17"/>
  <c r="O851" i="17"/>
  <c r="O855" i="17"/>
  <c r="O859" i="17"/>
  <c r="O863" i="17"/>
  <c r="O867" i="17"/>
  <c r="O871" i="17"/>
  <c r="O875" i="17"/>
  <c r="O879" i="17"/>
  <c r="O883" i="17"/>
  <c r="O887" i="17"/>
  <c r="O891" i="17"/>
  <c r="O895" i="17"/>
  <c r="O899" i="17"/>
  <c r="O903" i="17"/>
  <c r="O907" i="17"/>
  <c r="O911" i="17"/>
  <c r="O915" i="17"/>
  <c r="O919" i="17"/>
  <c r="O923" i="17"/>
  <c r="O927" i="17"/>
  <c r="O931" i="17"/>
  <c r="O935" i="17"/>
  <c r="O939" i="17"/>
  <c r="O943" i="17"/>
  <c r="O947" i="17"/>
  <c r="O951" i="17"/>
  <c r="O955" i="17"/>
  <c r="O959" i="17"/>
  <c r="O963" i="17"/>
  <c r="O967" i="17"/>
  <c r="O971" i="17"/>
  <c r="O975" i="17"/>
  <c r="O979" i="17"/>
  <c r="O983" i="17"/>
  <c r="O987" i="17"/>
  <c r="O991" i="17"/>
  <c r="O799" i="17"/>
  <c r="O512" i="17"/>
  <c r="O520" i="17"/>
  <c r="O524" i="17"/>
  <c r="O528" i="17"/>
  <c r="O532" i="17"/>
  <c r="O536" i="17"/>
  <c r="O540" i="17"/>
  <c r="O544" i="17"/>
  <c r="O548" i="17"/>
  <c r="O552" i="17"/>
  <c r="O556" i="17"/>
  <c r="O560" i="17"/>
  <c r="O564" i="17"/>
  <c r="O568" i="17"/>
  <c r="O572" i="17"/>
  <c r="O610" i="17"/>
  <c r="O614" i="17"/>
  <c r="O618" i="17"/>
  <c r="O622" i="17"/>
  <c r="O626" i="17"/>
  <c r="O630" i="17"/>
  <c r="O634" i="17"/>
  <c r="O638" i="17"/>
  <c r="O642" i="17"/>
  <c r="O646" i="17"/>
  <c r="O650" i="17"/>
  <c r="O654" i="17"/>
  <c r="O658" i="17"/>
  <c r="O662" i="17"/>
  <c r="O670" i="17"/>
  <c r="O674" i="17"/>
  <c r="O678" i="17"/>
  <c r="O682" i="17"/>
  <c r="O686" i="17"/>
  <c r="O690" i="17"/>
  <c r="O694" i="17"/>
  <c r="O700" i="17"/>
  <c r="O704" i="17"/>
  <c r="O708" i="17"/>
  <c r="O712" i="17"/>
  <c r="O716" i="17"/>
  <c r="O720" i="17"/>
  <c r="O724" i="17"/>
  <c r="O728" i="17"/>
  <c r="O732" i="17"/>
  <c r="O736" i="17"/>
  <c r="O740" i="17"/>
  <c r="O744" i="17"/>
  <c r="O748" i="17"/>
  <c r="O752" i="17"/>
  <c r="O760" i="17"/>
  <c r="O764" i="17"/>
  <c r="O768" i="17"/>
  <c r="O772" i="17"/>
  <c r="O776" i="17"/>
  <c r="O780" i="17"/>
  <c r="O784" i="17"/>
  <c r="O788" i="17"/>
  <c r="O792" i="17"/>
  <c r="O796" i="17"/>
  <c r="O800" i="17"/>
  <c r="O804" i="17"/>
  <c r="O808" i="17"/>
  <c r="O812" i="17"/>
  <c r="O820" i="17"/>
  <c r="O824" i="17"/>
  <c r="O828" i="17"/>
  <c r="O832" i="17"/>
  <c r="O836" i="17"/>
  <c r="O840" i="17"/>
  <c r="O844" i="17"/>
  <c r="O848" i="17"/>
  <c r="O852" i="17"/>
  <c r="O856" i="17"/>
  <c r="O860" i="17"/>
  <c r="O864" i="17"/>
  <c r="O868" i="17"/>
  <c r="O872" i="17"/>
  <c r="O880" i="17"/>
  <c r="O884" i="17"/>
  <c r="O888" i="17"/>
  <c r="O892" i="17"/>
  <c r="O896" i="17"/>
  <c r="O900" i="17"/>
  <c r="O904" i="17"/>
  <c r="O908" i="17"/>
  <c r="O912" i="17"/>
  <c r="O916" i="17"/>
  <c r="O920" i="17"/>
  <c r="O924" i="17"/>
  <c r="O928" i="17"/>
  <c r="O932" i="17"/>
  <c r="O940" i="17"/>
  <c r="O944" i="17"/>
  <c r="O948" i="17"/>
  <c r="O952" i="17"/>
  <c r="O956" i="17"/>
  <c r="O960" i="17"/>
  <c r="O964" i="17"/>
  <c r="O968" i="17"/>
  <c r="O972" i="17"/>
  <c r="O976" i="17"/>
  <c r="O980" i="17"/>
  <c r="O984" i="17"/>
  <c r="O988" i="17"/>
  <c r="O992" i="17"/>
  <c r="O40" i="17"/>
  <c r="O46" i="17"/>
  <c r="O516" i="17"/>
  <c r="S543" i="17"/>
  <c r="S541" i="17"/>
  <c r="S544" i="17"/>
  <c r="S542" i="17"/>
  <c r="O606" i="17"/>
  <c r="S633" i="17"/>
  <c r="S631" i="17"/>
  <c r="S634" i="17"/>
  <c r="S632" i="17"/>
  <c r="O666" i="17"/>
  <c r="S693" i="17"/>
  <c r="S691" i="17"/>
  <c r="S694" i="17"/>
  <c r="S692" i="17"/>
  <c r="O696" i="17"/>
  <c r="S723" i="17"/>
  <c r="S721" i="17"/>
  <c r="S724" i="17"/>
  <c r="S722" i="17"/>
  <c r="O756" i="17"/>
  <c r="S783" i="17"/>
  <c r="S781" i="17"/>
  <c r="S784" i="17"/>
  <c r="S782" i="17"/>
  <c r="O816" i="17"/>
  <c r="S843" i="17"/>
  <c r="S841" i="17"/>
  <c r="S844" i="17"/>
  <c r="S842" i="17"/>
  <c r="O876" i="17"/>
  <c r="S903" i="17"/>
  <c r="S901" i="17"/>
  <c r="S904" i="17"/>
  <c r="S902" i="17"/>
  <c r="O936" i="17"/>
  <c r="S964" i="17"/>
  <c r="S962" i="17"/>
  <c r="S963" i="17"/>
  <c r="S961" i="17"/>
  <c r="S94" i="17"/>
  <c r="S93" i="17"/>
  <c r="S121" i="17"/>
  <c r="S122" i="17"/>
  <c r="S154" i="17"/>
  <c r="S153" i="17"/>
  <c r="S181" i="17"/>
  <c r="S182" i="17"/>
  <c r="S214" i="17"/>
  <c r="S213" i="17"/>
  <c r="S241" i="17"/>
  <c r="S242" i="17"/>
  <c r="S274" i="17"/>
  <c r="S273" i="17"/>
  <c r="S301" i="17"/>
  <c r="S302" i="17"/>
  <c r="S333" i="17"/>
  <c r="S334" i="17"/>
  <c r="S362" i="17"/>
  <c r="S361" i="17"/>
  <c r="S393" i="17"/>
  <c r="S394" i="17"/>
  <c r="S422" i="17"/>
  <c r="S421" i="17"/>
  <c r="S425" i="17"/>
  <c r="S453" i="17"/>
  <c r="S454" i="17"/>
  <c r="S482" i="17"/>
  <c r="S481" i="17"/>
  <c r="S513" i="17"/>
  <c r="S514" i="17"/>
  <c r="S602" i="17"/>
  <c r="S601" i="17"/>
  <c r="O546" i="17"/>
  <c r="S574" i="17"/>
  <c r="S572" i="17"/>
  <c r="S573" i="17"/>
  <c r="S571" i="17"/>
  <c r="O636" i="17"/>
  <c r="S664" i="17"/>
  <c r="S662" i="17"/>
  <c r="S663" i="17"/>
  <c r="S661" i="17"/>
  <c r="O726" i="17"/>
  <c r="S754" i="17"/>
  <c r="S752" i="17"/>
  <c r="S753" i="17"/>
  <c r="S751" i="17"/>
  <c r="O786" i="17"/>
  <c r="S814" i="17"/>
  <c r="S812" i="17"/>
  <c r="S813" i="17"/>
  <c r="S811" i="17"/>
  <c r="O846" i="17"/>
  <c r="S874" i="17"/>
  <c r="S872" i="17"/>
  <c r="S873" i="17"/>
  <c r="S871" i="17"/>
  <c r="O906" i="17"/>
  <c r="S934" i="17"/>
  <c r="S932" i="17"/>
  <c r="S933" i="17"/>
  <c r="S931" i="17"/>
  <c r="O966" i="17"/>
  <c r="S993" i="17"/>
  <c r="S991" i="17"/>
  <c r="S994" i="17"/>
  <c r="S992" i="17"/>
  <c r="S92" i="17"/>
  <c r="S91" i="17"/>
  <c r="S123" i="17"/>
  <c r="S124" i="17"/>
  <c r="S152" i="17"/>
  <c r="S151" i="17"/>
  <c r="S183" i="17"/>
  <c r="S184" i="17"/>
  <c r="S212" i="17"/>
  <c r="S211" i="17"/>
  <c r="S243" i="17"/>
  <c r="S244" i="17"/>
  <c r="S272" i="17"/>
  <c r="S271" i="17"/>
  <c r="S303" i="17"/>
  <c r="S304" i="17"/>
  <c r="S331" i="17"/>
  <c r="S332" i="17"/>
  <c r="S364" i="17"/>
  <c r="S363" i="17"/>
  <c r="S391" i="17"/>
  <c r="S392" i="17"/>
  <c r="S395" i="17"/>
  <c r="S424" i="17"/>
  <c r="S423" i="17"/>
  <c r="S451" i="17"/>
  <c r="S452" i="17"/>
  <c r="S484" i="17"/>
  <c r="S483" i="17"/>
  <c r="S511" i="17"/>
  <c r="S512" i="17"/>
  <c r="S604" i="17"/>
  <c r="S603" i="17"/>
  <c r="S64" i="17"/>
  <c r="S63" i="17"/>
  <c r="S62" i="17"/>
  <c r="S61" i="17"/>
  <c r="S33" i="17"/>
  <c r="S32" i="17"/>
  <c r="S31" i="17"/>
  <c r="S34" i="17"/>
  <c r="O995" i="17"/>
  <c r="N1001" i="17"/>
  <c r="N999" i="17"/>
  <c r="N1002" i="17"/>
  <c r="N1000" i="17"/>
  <c r="S185" i="17" l="1"/>
  <c r="S65" i="17"/>
  <c r="S155" i="17"/>
  <c r="S515" i="17"/>
  <c r="S305" i="17"/>
  <c r="S275" i="17"/>
  <c r="S605" i="17"/>
  <c r="S35" i="17"/>
  <c r="S875" i="17"/>
  <c r="S755" i="17"/>
  <c r="S665" i="17"/>
  <c r="S965" i="17"/>
  <c r="S845" i="17"/>
  <c r="S725" i="17"/>
  <c r="S635" i="17"/>
  <c r="S485" i="17"/>
  <c r="S455" i="17"/>
  <c r="S365" i="17"/>
  <c r="S335" i="17"/>
  <c r="S245" i="17"/>
  <c r="S125" i="17"/>
  <c r="N1003" i="17"/>
  <c r="S215" i="17"/>
  <c r="S95" i="17"/>
  <c r="S935" i="17"/>
  <c r="S815" i="17"/>
  <c r="S575" i="17"/>
  <c r="S905" i="17"/>
  <c r="S785" i="17"/>
  <c r="S695" i="17"/>
  <c r="S545" i="17"/>
  <c r="S995" i="17"/>
</calcChain>
</file>

<file path=xl/sharedStrings.xml><?xml version="1.0" encoding="utf-8"?>
<sst xmlns="http://schemas.openxmlformats.org/spreadsheetml/2006/main" count="38499" uniqueCount="7297">
  <si>
    <t>ID</t>
  </si>
  <si>
    <t>X_1999</t>
  </si>
  <si>
    <t>Y_1999</t>
  </si>
  <si>
    <t>X_2013_TR</t>
  </si>
  <si>
    <t>Y_2013_TR</t>
  </si>
  <si>
    <t>10A</t>
  </si>
  <si>
    <t>10B</t>
  </si>
  <si>
    <t>10C</t>
  </si>
  <si>
    <t>11A</t>
  </si>
  <si>
    <t>11B</t>
  </si>
  <si>
    <t>11C</t>
  </si>
  <si>
    <t>12A</t>
  </si>
  <si>
    <t>12B</t>
  </si>
  <si>
    <t>12C</t>
  </si>
  <si>
    <t>13A</t>
  </si>
  <si>
    <t>13B</t>
  </si>
  <si>
    <t>13C</t>
  </si>
  <si>
    <t>14A</t>
  </si>
  <si>
    <t>14B</t>
  </si>
  <si>
    <t>14C</t>
  </si>
  <si>
    <t>15A</t>
  </si>
  <si>
    <t>15B</t>
  </si>
  <si>
    <t>15C</t>
  </si>
  <si>
    <t>16A</t>
  </si>
  <si>
    <t>16C</t>
  </si>
  <si>
    <t>17A</t>
  </si>
  <si>
    <t>17C</t>
  </si>
  <si>
    <t>18A</t>
  </si>
  <si>
    <t>18C</t>
  </si>
  <si>
    <t>19A</t>
  </si>
  <si>
    <t>19C</t>
  </si>
  <si>
    <t>1A</t>
  </si>
  <si>
    <t>1B</t>
  </si>
  <si>
    <t>20A</t>
  </si>
  <si>
    <t>20C</t>
  </si>
  <si>
    <t>21A</t>
  </si>
  <si>
    <t>21C</t>
  </si>
  <si>
    <t>22A</t>
  </si>
  <si>
    <t>22C</t>
  </si>
  <si>
    <t>23A</t>
  </si>
  <si>
    <t>24A</t>
  </si>
  <si>
    <t>25A</t>
  </si>
  <si>
    <t>26A</t>
  </si>
  <si>
    <t>27A</t>
  </si>
  <si>
    <t>28A</t>
  </si>
  <si>
    <t>2A</t>
  </si>
  <si>
    <t>2B</t>
  </si>
  <si>
    <t>3B</t>
  </si>
  <si>
    <t>3C</t>
  </si>
  <si>
    <t>4A</t>
  </si>
  <si>
    <t>4B</t>
  </si>
  <si>
    <t>4C</t>
  </si>
  <si>
    <t>5A</t>
  </si>
  <si>
    <t>5B</t>
  </si>
  <si>
    <t>5C</t>
  </si>
  <si>
    <t>6A</t>
  </si>
  <si>
    <t>6B</t>
  </si>
  <si>
    <t>6C</t>
  </si>
  <si>
    <t>7A</t>
  </si>
  <si>
    <t>7B</t>
  </si>
  <si>
    <t>7C</t>
  </si>
  <si>
    <t>8A</t>
  </si>
  <si>
    <t>8B</t>
  </si>
  <si>
    <t>8C</t>
  </si>
  <si>
    <t>9A</t>
  </si>
  <si>
    <t>9B</t>
  </si>
  <si>
    <t>9C</t>
  </si>
  <si>
    <t>T1P2</t>
  </si>
  <si>
    <t>T1P3</t>
  </si>
  <si>
    <t>T1P8</t>
  </si>
  <si>
    <t>T3P10</t>
  </si>
  <si>
    <t>T3P12</t>
  </si>
  <si>
    <t>T3P13</t>
  </si>
  <si>
    <t>T3P14</t>
  </si>
  <si>
    <t>T3P15</t>
  </si>
  <si>
    <t>T3P16</t>
  </si>
  <si>
    <t>T3P18</t>
  </si>
  <si>
    <t>T3P22</t>
  </si>
  <si>
    <t>T3P23</t>
  </si>
  <si>
    <t>T3P24</t>
  </si>
  <si>
    <t>T3P25</t>
  </si>
  <si>
    <t>T3P26</t>
  </si>
  <si>
    <t>T3P2A</t>
  </si>
  <si>
    <t>T3P3</t>
  </si>
  <si>
    <t>T3P6A</t>
  </si>
  <si>
    <t>T3P7</t>
  </si>
  <si>
    <t>T3P8</t>
  </si>
  <si>
    <t>T3P9</t>
  </si>
  <si>
    <t>T4P6A</t>
  </si>
  <si>
    <t>T5P1</t>
  </si>
  <si>
    <t>T5P11</t>
  </si>
  <si>
    <t>T5P13A</t>
  </si>
  <si>
    <t>T5P15</t>
  </si>
  <si>
    <t>T5P2</t>
  </si>
  <si>
    <t>T5P3</t>
  </si>
  <si>
    <t>T5P4</t>
  </si>
  <si>
    <t>T5P5</t>
  </si>
  <si>
    <t>T5P9A</t>
  </si>
  <si>
    <t>T6P1</t>
  </si>
  <si>
    <t>T6P10</t>
  </si>
  <si>
    <t>T6P11</t>
  </si>
  <si>
    <t>T6P12</t>
  </si>
  <si>
    <t>T6P13</t>
  </si>
  <si>
    <t>T6P14</t>
  </si>
  <si>
    <t>T6P2</t>
  </si>
  <si>
    <t>T6P3</t>
  </si>
  <si>
    <t>T6P4</t>
  </si>
  <si>
    <t>T6P5</t>
  </si>
  <si>
    <t>T6P6</t>
  </si>
  <si>
    <t>T6P8</t>
  </si>
  <si>
    <t>Blue Ridge Hubs adjusted from 1999 to 2013 survey for Triumph (TR) and GeoXH receivers</t>
  </si>
  <si>
    <t>1999 DNR Surveyor's coordinates NAD 83 UTM, Zone 10, meters (HARN)</t>
  </si>
  <si>
    <t>2B_1999</t>
  </si>
  <si>
    <t>46 51 28.30083 N</t>
  </si>
  <si>
    <t>123 09 45.40271 W</t>
  </si>
  <si>
    <t>2013 NAD(2011) Epoch 2010.0 UTM, Zone 10, meters</t>
  </si>
  <si>
    <t>Used CORS station CPXF GNSS basestation data for all corrections</t>
  </si>
  <si>
    <t>Corr Type</t>
  </si>
  <si>
    <t>Datafile</t>
  </si>
  <si>
    <t>Unfilt Pos</t>
  </si>
  <si>
    <t>GNSS Height</t>
  </si>
  <si>
    <t>Vert Prec</t>
  </si>
  <si>
    <t>Horz Prec</t>
  </si>
  <si>
    <t>Std Dev</t>
  </si>
  <si>
    <t>Northing</t>
  </si>
  <si>
    <t>Easting</t>
  </si>
  <si>
    <t>Postprocessed Code</t>
  </si>
  <si>
    <t>T6P13_900_1.cor</t>
  </si>
  <si>
    <t>T6P13_900_2.cor</t>
  </si>
  <si>
    <t>T6P13_900_3.cor</t>
  </si>
  <si>
    <t>Postprocessed Carrier Float</t>
  </si>
  <si>
    <t>T6P13_900_4.cor</t>
  </si>
  <si>
    <t>T6P13_900_5.cor</t>
  </si>
  <si>
    <t>T6P13_900_6.cor</t>
  </si>
  <si>
    <t>T6P13_900_7.cor</t>
  </si>
  <si>
    <t>T6P13_900_8.cor</t>
  </si>
  <si>
    <t>T6P13_900_9.cor</t>
  </si>
  <si>
    <t>T6P13_900_10.cor</t>
  </si>
  <si>
    <t>T6P13_900_11.cor</t>
  </si>
  <si>
    <t>T6P13_900_12.cor</t>
  </si>
  <si>
    <t>T6P13_900_13.cor</t>
  </si>
  <si>
    <t>T6P13_900_14.cor</t>
  </si>
  <si>
    <t>T6P13_900_15.cor</t>
  </si>
  <si>
    <t>T6P13_900_16.cor</t>
  </si>
  <si>
    <t>T6P13_900_17.cor</t>
  </si>
  <si>
    <t>T6P13_900_18.cor</t>
  </si>
  <si>
    <t>T6P13_900_19.cor</t>
  </si>
  <si>
    <t>T6P13_900_20.cor</t>
  </si>
  <si>
    <t>T6P13_900_21.cor</t>
  </si>
  <si>
    <t>T6P13_900_22.cor</t>
  </si>
  <si>
    <t>T6P13_900_23.cor</t>
  </si>
  <si>
    <t>T6P13_900_24.cor</t>
  </si>
  <si>
    <t>T6P13_900_25.cor</t>
  </si>
  <si>
    <t>T6P13_900_26.cor</t>
  </si>
  <si>
    <t>T6P13_900_27.cor</t>
  </si>
  <si>
    <t>T6P13_900_28.cor</t>
  </si>
  <si>
    <t>T6P13_900_29.cor</t>
  </si>
  <si>
    <t>T6P13_900_30.cor</t>
  </si>
  <si>
    <t>Horz Err^2</t>
  </si>
  <si>
    <t>Ave=</t>
  </si>
  <si>
    <t>Count=</t>
  </si>
  <si>
    <t>Stdev=</t>
  </si>
  <si>
    <t>Min=</t>
  </si>
  <si>
    <t>Max=</t>
  </si>
  <si>
    <t>RMSE=</t>
  </si>
  <si>
    <t>Frequency</t>
  </si>
  <si>
    <t>Bin</t>
  </si>
  <si>
    <t>5A_900_1.cor</t>
  </si>
  <si>
    <t>5A_900_2.cor</t>
  </si>
  <si>
    <t>5A_900_3.cor</t>
  </si>
  <si>
    <t>5A_900_4.cor</t>
  </si>
  <si>
    <t>5A_900_5.cor</t>
  </si>
  <si>
    <t>5A_900_6.cor</t>
  </si>
  <si>
    <t>5A_900_7.cor</t>
  </si>
  <si>
    <t>5A_900_8.cor</t>
  </si>
  <si>
    <t>5A_900_9.cor</t>
  </si>
  <si>
    <t>5A_900_10.cor</t>
  </si>
  <si>
    <t>5A_900_11.cor</t>
  </si>
  <si>
    <t>5A_900_12.cor</t>
  </si>
  <si>
    <t>5A_900_13.cor</t>
  </si>
  <si>
    <t>5A_900_14.cor</t>
  </si>
  <si>
    <t>5A_900_15.cor</t>
  </si>
  <si>
    <t>5A_900_16.cor</t>
  </si>
  <si>
    <t>5A_900_17.cor</t>
  </si>
  <si>
    <t>5A_900_18.cor</t>
  </si>
  <si>
    <t>5A_900_19.cor</t>
  </si>
  <si>
    <t>5A_900_20.cor</t>
  </si>
  <si>
    <t>5A_900_21.cor</t>
  </si>
  <si>
    <t>5A_900_22.cor</t>
  </si>
  <si>
    <t>5A_900_23.cor</t>
  </si>
  <si>
    <t>5A_900_24.cor</t>
  </si>
  <si>
    <t>5A_900_25.cor</t>
  </si>
  <si>
    <t>5A_900_26.cor</t>
  </si>
  <si>
    <t>5A_900_27.cor</t>
  </si>
  <si>
    <t>5A_900_28.cor</t>
  </si>
  <si>
    <t>5A_900_29.cor</t>
  </si>
  <si>
    <t>5A_900_30.cor</t>
  </si>
  <si>
    <t>5A_300_1.cor</t>
  </si>
  <si>
    <t>5A_300_2.cor</t>
  </si>
  <si>
    <t>5A_300_3.cor</t>
  </si>
  <si>
    <t>5A_300_4.cor</t>
  </si>
  <si>
    <t>5A_300_5.cor</t>
  </si>
  <si>
    <t>5A_300_6.cor</t>
  </si>
  <si>
    <t>5A_300_7.cor</t>
  </si>
  <si>
    <t>5A_300_8.cor</t>
  </si>
  <si>
    <t>5A_300_9.cor</t>
  </si>
  <si>
    <t>5A_300_10.cor</t>
  </si>
  <si>
    <t>5A_300_11.cor</t>
  </si>
  <si>
    <t>5A_300_12.cor</t>
  </si>
  <si>
    <t>5A_300_13.cor</t>
  </si>
  <si>
    <t>5A_300_14.cor</t>
  </si>
  <si>
    <t>5A_300_15.cor</t>
  </si>
  <si>
    <t>5A_300_16.cor</t>
  </si>
  <si>
    <t>5A_300_17.cor</t>
  </si>
  <si>
    <t>5A_300_18.cor</t>
  </si>
  <si>
    <t>5A_300_19.cor</t>
  </si>
  <si>
    <t>5A_300_20.cor</t>
  </si>
  <si>
    <t>5A_300_21.cor</t>
  </si>
  <si>
    <t>5A_300_22.cor</t>
  </si>
  <si>
    <t>5A_300_23.cor</t>
  </si>
  <si>
    <t>5A_300_24.cor</t>
  </si>
  <si>
    <t>5A_300_25.cor</t>
  </si>
  <si>
    <t>5A_300_26.cor</t>
  </si>
  <si>
    <t>5A_300_27.cor</t>
  </si>
  <si>
    <t>5A_300_28.cor</t>
  </si>
  <si>
    <t>5A_300_29.cor</t>
  </si>
  <si>
    <t>5A_300_30.cor</t>
  </si>
  <si>
    <t>Horz Err (m)</t>
  </si>
  <si>
    <t>T6P13_300_1.cor</t>
  </si>
  <si>
    <t>T6P13_300_2.cor</t>
  </si>
  <si>
    <t>T6P13_300_3.cor</t>
  </si>
  <si>
    <t>T6P13_300_4.cor</t>
  </si>
  <si>
    <t>T6P13_300_5.cor</t>
  </si>
  <si>
    <t>T6P13_300_6.cor</t>
  </si>
  <si>
    <t>T6P13_300_7.cor</t>
  </si>
  <si>
    <t>T6P13_300_8.cor</t>
  </si>
  <si>
    <t>T6P13_300_9.cor</t>
  </si>
  <si>
    <t>T6P13_300_10.cor</t>
  </si>
  <si>
    <t>T6P13_300_11.cor</t>
  </si>
  <si>
    <t>T6P13_300_12.cor</t>
  </si>
  <si>
    <t>T6P13_300_13.cor</t>
  </si>
  <si>
    <t>T6P13_300_14.cor</t>
  </si>
  <si>
    <t>T6P13_300_15.cor</t>
  </si>
  <si>
    <t>T6P13_300_16.cor</t>
  </si>
  <si>
    <t>T6P13_300_17.cor</t>
  </si>
  <si>
    <t>T6P13_300_18.cor</t>
  </si>
  <si>
    <t>T6P13_300_19.cor</t>
  </si>
  <si>
    <t>T6P13_300_20.cor</t>
  </si>
  <si>
    <t>T6P13_300_21.cor</t>
  </si>
  <si>
    <t>T6P13_300_22.cor</t>
  </si>
  <si>
    <t>T6P13_300_23.cor</t>
  </si>
  <si>
    <t>T6P13_300_24.cor</t>
  </si>
  <si>
    <t>T6P13_300_25.cor</t>
  </si>
  <si>
    <t>T6P13_300_26.cor</t>
  </si>
  <si>
    <t>T6P13_300_27.cor</t>
  </si>
  <si>
    <t>T6P13_300_28.cor</t>
  </si>
  <si>
    <t>T6P13_300_29.cor</t>
  </si>
  <si>
    <t>T6P13_300_30.cor</t>
  </si>
  <si>
    <t>15 min sub-samples from 37 one-hr occupation rover files</t>
  </si>
  <si>
    <t>PFO Auto/Smart</t>
  </si>
  <si>
    <t>6A_900_1.cor</t>
  </si>
  <si>
    <t>6A_900_2.cor</t>
  </si>
  <si>
    <t>6A_900_3.cor</t>
  </si>
  <si>
    <t>6A_900_4.cor</t>
  </si>
  <si>
    <t>6A_900_5.cor</t>
  </si>
  <si>
    <t>6A_900_6.cor</t>
  </si>
  <si>
    <t>6A_900_7.cor</t>
  </si>
  <si>
    <t>6A_900_8.cor</t>
  </si>
  <si>
    <t>6A_900_9.cor</t>
  </si>
  <si>
    <t>6A_900_10.cor</t>
  </si>
  <si>
    <t>6A_900_11.cor</t>
  </si>
  <si>
    <t>6A_900_12.cor</t>
  </si>
  <si>
    <t>6A_900_13.cor</t>
  </si>
  <si>
    <t>6A_900_14.cor</t>
  </si>
  <si>
    <t>6A_900_15.cor</t>
  </si>
  <si>
    <t>6A_900_16.cor</t>
  </si>
  <si>
    <t>6A_900_17.cor</t>
  </si>
  <si>
    <t>6A_900_18.cor</t>
  </si>
  <si>
    <t>6A_900_19.cor</t>
  </si>
  <si>
    <t>6A_900_20.cor</t>
  </si>
  <si>
    <t>6A_900_21.cor</t>
  </si>
  <si>
    <t>6A_900_22.cor</t>
  </si>
  <si>
    <t>6A_900_23.cor</t>
  </si>
  <si>
    <t>6A_900_24.cor</t>
  </si>
  <si>
    <t>6A_900_25.cor</t>
  </si>
  <si>
    <t>6A_900_26.cor</t>
  </si>
  <si>
    <t>6A_900_27.cor</t>
  </si>
  <si>
    <t>6A_900_28.cor</t>
  </si>
  <si>
    <t>6A_900_29.cor</t>
  </si>
  <si>
    <t>6A_900_30.cor</t>
  </si>
  <si>
    <t>6B_900_1.cor</t>
  </si>
  <si>
    <t>6B_900_2.cor</t>
  </si>
  <si>
    <t>6B_900_3.cor</t>
  </si>
  <si>
    <t>6B_900_4.cor</t>
  </si>
  <si>
    <t>6B_900_5.cor</t>
  </si>
  <si>
    <t>6B_900_6.cor</t>
  </si>
  <si>
    <t>6B_900_7.cor</t>
  </si>
  <si>
    <t>6B_900_8.cor</t>
  </si>
  <si>
    <t>6B_900_9.cor</t>
  </si>
  <si>
    <t>6B_900_10.cor</t>
  </si>
  <si>
    <t>6B_900_11.cor</t>
  </si>
  <si>
    <t>6B_900_12.cor</t>
  </si>
  <si>
    <t>6B_900_13.cor</t>
  </si>
  <si>
    <t>6B_900_14.cor</t>
  </si>
  <si>
    <t>6B_900_15.cor</t>
  </si>
  <si>
    <t>6B_900_16.cor</t>
  </si>
  <si>
    <t>6B_900_17.cor</t>
  </si>
  <si>
    <t>6B_900_18.cor</t>
  </si>
  <si>
    <t>6B_900_19.cor</t>
  </si>
  <si>
    <t>6B_900_20.cor</t>
  </si>
  <si>
    <t>6B_900_21.cor</t>
  </si>
  <si>
    <t>6B_900_22.cor</t>
  </si>
  <si>
    <t>6B_900_23.cor</t>
  </si>
  <si>
    <t>6B_900_24.cor</t>
  </si>
  <si>
    <t>6B_900_25.cor</t>
  </si>
  <si>
    <t>6B_900_26.cor</t>
  </si>
  <si>
    <t>6B_900_27.cor</t>
  </si>
  <si>
    <t>6B_900_28.cor</t>
  </si>
  <si>
    <t>6B_900_29.cor</t>
  </si>
  <si>
    <t>6B_900_30.cor</t>
  </si>
  <si>
    <t>7A_900_1.cor</t>
  </si>
  <si>
    <t>7A_900_2.cor</t>
  </si>
  <si>
    <t>7A_900_3.cor</t>
  </si>
  <si>
    <t>7A_900_4.cor</t>
  </si>
  <si>
    <t>7A_900_5.cor</t>
  </si>
  <si>
    <t>7A_900_6.cor</t>
  </si>
  <si>
    <t>7A_900_7.cor</t>
  </si>
  <si>
    <t>7A_900_8.cor</t>
  </si>
  <si>
    <t>7A_900_9.cor</t>
  </si>
  <si>
    <t>7A_900_10.cor</t>
  </si>
  <si>
    <t>7A_900_11.cor</t>
  </si>
  <si>
    <t>7A_900_12.cor</t>
  </si>
  <si>
    <t>7A_900_13.cor</t>
  </si>
  <si>
    <t>7A_900_14.cor</t>
  </si>
  <si>
    <t>7A_900_15.cor</t>
  </si>
  <si>
    <t>7A_900_16.cor</t>
  </si>
  <si>
    <t>7A_900_17.cor</t>
  </si>
  <si>
    <t>7A_900_18.cor</t>
  </si>
  <si>
    <t>7A_900_19.cor</t>
  </si>
  <si>
    <t>7A_900_20.cor</t>
  </si>
  <si>
    <t>7A_900_21.cor</t>
  </si>
  <si>
    <t>7A_900_22.cor</t>
  </si>
  <si>
    <t>7A_900_23.cor</t>
  </si>
  <si>
    <t>7A_900_24.cor</t>
  </si>
  <si>
    <t>7A_900_25.cor</t>
  </si>
  <si>
    <t>7A_900_26.cor</t>
  </si>
  <si>
    <t>7A_900_27.cor</t>
  </si>
  <si>
    <t>7A_900_28.cor</t>
  </si>
  <si>
    <t>7A_900_29.cor</t>
  </si>
  <si>
    <t>7A_900_30.cor</t>
  </si>
  <si>
    <t>8A_900_1.cor</t>
  </si>
  <si>
    <t>8A_900_2.cor</t>
  </si>
  <si>
    <t>8A_900_3.cor</t>
  </si>
  <si>
    <t>8A_900_4.cor</t>
  </si>
  <si>
    <t>8A_900_5.cor</t>
  </si>
  <si>
    <t>8A_900_6.cor</t>
  </si>
  <si>
    <t>8A_900_7.cor</t>
  </si>
  <si>
    <t>8A_900_8.cor</t>
  </si>
  <si>
    <t>8A_900_9.cor</t>
  </si>
  <si>
    <t>8A_900_10.cor</t>
  </si>
  <si>
    <t>8A_900_11.cor</t>
  </si>
  <si>
    <t>8A_900_12.cor</t>
  </si>
  <si>
    <t>8A_900_13.cor</t>
  </si>
  <si>
    <t>8A_900_14.cor</t>
  </si>
  <si>
    <t>8A_900_15.cor</t>
  </si>
  <si>
    <t>8A_900_16.cor</t>
  </si>
  <si>
    <t>8A_900_17.cor</t>
  </si>
  <si>
    <t>8A_900_18.cor</t>
  </si>
  <si>
    <t>8A_900_19.cor</t>
  </si>
  <si>
    <t>8A_900_20.cor</t>
  </si>
  <si>
    <t>8A_900_21.cor</t>
  </si>
  <si>
    <t>8A_900_22.cor</t>
  </si>
  <si>
    <t>8A_900_23.cor</t>
  </si>
  <si>
    <t>8A_900_24.cor</t>
  </si>
  <si>
    <t>8A_900_25.cor</t>
  </si>
  <si>
    <t>8A_900_26.cor</t>
  </si>
  <si>
    <t>8A_900_27.cor</t>
  </si>
  <si>
    <t>8A_900_28.cor</t>
  </si>
  <si>
    <t>8A_900_29.cor</t>
  </si>
  <si>
    <t>8A_900_30.cor</t>
  </si>
  <si>
    <t>8B_900_1.cor</t>
  </si>
  <si>
    <t>8B_900_2.cor</t>
  </si>
  <si>
    <t>8B_900_3.cor</t>
  </si>
  <si>
    <t>8B_900_4.cor</t>
  </si>
  <si>
    <t>8B_900_5.cor</t>
  </si>
  <si>
    <t>8B_900_6.cor</t>
  </si>
  <si>
    <t>8B_900_7.cor</t>
  </si>
  <si>
    <t>8B_900_8.cor</t>
  </si>
  <si>
    <t>8B_900_9.cor</t>
  </si>
  <si>
    <t>8B_900_10.cor</t>
  </si>
  <si>
    <t>8B_900_11.cor</t>
  </si>
  <si>
    <t>8B_900_12.cor</t>
  </si>
  <si>
    <t>8B_900_13.cor</t>
  </si>
  <si>
    <t>8B_900_14.cor</t>
  </si>
  <si>
    <t>8B_900_15.cor</t>
  </si>
  <si>
    <t>8B_900_16.cor</t>
  </si>
  <si>
    <t>8B_900_17.cor</t>
  </si>
  <si>
    <t>8B_900_18.cor</t>
  </si>
  <si>
    <t>8B_900_19.cor</t>
  </si>
  <si>
    <t>8B_900_20.cor</t>
  </si>
  <si>
    <t>8B_900_21.cor</t>
  </si>
  <si>
    <t>8B_900_22.cor</t>
  </si>
  <si>
    <t>8B_900_23.cor</t>
  </si>
  <si>
    <t>8B_900_24.cor</t>
  </si>
  <si>
    <t>8B_900_25.cor</t>
  </si>
  <si>
    <t>8B_900_26.cor</t>
  </si>
  <si>
    <t>8B_900_27.cor</t>
  </si>
  <si>
    <t>8B_900_28.cor</t>
  </si>
  <si>
    <t>8B_900_29.cor</t>
  </si>
  <si>
    <t>8B_900_30.cor</t>
  </si>
  <si>
    <t>9A_900_1.cor</t>
  </si>
  <si>
    <t>9A_900_2.cor</t>
  </si>
  <si>
    <t>9A_900_3.cor</t>
  </si>
  <si>
    <t>9A_900_4.cor</t>
  </si>
  <si>
    <t>9A_900_5.cor</t>
  </si>
  <si>
    <t>9A_900_6.cor</t>
  </si>
  <si>
    <t>9A_900_7.cor</t>
  </si>
  <si>
    <t>9A_900_8.cor</t>
  </si>
  <si>
    <t>9A_900_9.cor</t>
  </si>
  <si>
    <t>9A_900_10.cor</t>
  </si>
  <si>
    <t>9A_900_11.cor</t>
  </si>
  <si>
    <t>9A_900_12.cor</t>
  </si>
  <si>
    <t>9A_900_13.cor</t>
  </si>
  <si>
    <t>9A_900_14.cor</t>
  </si>
  <si>
    <t>9A_900_15.cor</t>
  </si>
  <si>
    <t>9A_900_16.cor</t>
  </si>
  <si>
    <t>9A_900_17.cor</t>
  </si>
  <si>
    <t>9A_900_18.cor</t>
  </si>
  <si>
    <t>9A_900_19.cor</t>
  </si>
  <si>
    <t>9A_900_20.cor</t>
  </si>
  <si>
    <t>9A_900_21.cor</t>
  </si>
  <si>
    <t>9A_900_22.cor</t>
  </si>
  <si>
    <t>9A_900_23.cor</t>
  </si>
  <si>
    <t>9A_900_24.cor</t>
  </si>
  <si>
    <t>9A_900_25.cor</t>
  </si>
  <si>
    <t>9A_900_26.cor</t>
  </si>
  <si>
    <t>9A_900_27.cor</t>
  </si>
  <si>
    <t>9A_900_28.cor</t>
  </si>
  <si>
    <t>9A_900_29.cor</t>
  </si>
  <si>
    <t>9A_900_30.cor</t>
  </si>
  <si>
    <t>10A_900_1.cor</t>
  </si>
  <si>
    <t>10A_900_2.cor</t>
  </si>
  <si>
    <t>10A_900_3.cor</t>
  </si>
  <si>
    <t>10A_900_4.cor</t>
  </si>
  <si>
    <t>10A_900_5.cor</t>
  </si>
  <si>
    <t>10A_900_6.cor</t>
  </si>
  <si>
    <t>10A_900_7.cor</t>
  </si>
  <si>
    <t>10A_900_8.cor</t>
  </si>
  <si>
    <t>10A_900_9.cor</t>
  </si>
  <si>
    <t>10A_900_10.cor</t>
  </si>
  <si>
    <t>10A_900_11.cor</t>
  </si>
  <si>
    <t>10A_900_12.cor</t>
  </si>
  <si>
    <t>10A_900_13.cor</t>
  </si>
  <si>
    <t>10A_900_14.cor</t>
  </si>
  <si>
    <t>10A_900_15.cor</t>
  </si>
  <si>
    <t>10A_900_16.cor</t>
  </si>
  <si>
    <t>10A_900_17.cor</t>
  </si>
  <si>
    <t>10A_900_18.cor</t>
  </si>
  <si>
    <t>10A_900_19.cor</t>
  </si>
  <si>
    <t>10A_900_20.cor</t>
  </si>
  <si>
    <t>10A_900_21.cor</t>
  </si>
  <si>
    <t>10A_900_22.cor</t>
  </si>
  <si>
    <t>10A_900_23.cor</t>
  </si>
  <si>
    <t>10A_900_24.cor</t>
  </si>
  <si>
    <t>10A_900_25.cor</t>
  </si>
  <si>
    <t>10A_900_26.cor</t>
  </si>
  <si>
    <t>10A_900_27.cor</t>
  </si>
  <si>
    <t>10A_900_28.cor</t>
  </si>
  <si>
    <t>10A_900_29.cor</t>
  </si>
  <si>
    <t>10A_900_30.cor</t>
  </si>
  <si>
    <t>11A_900_1.cor</t>
  </si>
  <si>
    <t>11A_900_2.cor</t>
  </si>
  <si>
    <t>11A_900_3.cor</t>
  </si>
  <si>
    <t>11A_900_4.cor</t>
  </si>
  <si>
    <t>11A_900_5.cor</t>
  </si>
  <si>
    <t>11A_900_6.cor</t>
  </si>
  <si>
    <t>11A_900_7.cor</t>
  </si>
  <si>
    <t>11A_900_8.cor</t>
  </si>
  <si>
    <t>11A_900_9.cor</t>
  </si>
  <si>
    <t>11A_900_10.cor</t>
  </si>
  <si>
    <t>11A_900_11.cor</t>
  </si>
  <si>
    <t>11A_900_12.cor</t>
  </si>
  <si>
    <t>11A_900_13.cor</t>
  </si>
  <si>
    <t>11A_900_14.cor</t>
  </si>
  <si>
    <t>11A_900_15.cor</t>
  </si>
  <si>
    <t>11A_900_16.cor</t>
  </si>
  <si>
    <t>11A_900_17.cor</t>
  </si>
  <si>
    <t>11A_900_18.cor</t>
  </si>
  <si>
    <t>11A_900_19.cor</t>
  </si>
  <si>
    <t>11A_900_20.cor</t>
  </si>
  <si>
    <t>11A_900_21.cor</t>
  </si>
  <si>
    <t>11A_900_22.cor</t>
  </si>
  <si>
    <t>11A_900_23.cor</t>
  </si>
  <si>
    <t>11A_900_24.cor</t>
  </si>
  <si>
    <t>11A_900_25.cor</t>
  </si>
  <si>
    <t>11A_900_26.cor</t>
  </si>
  <si>
    <t>11A_900_27.cor</t>
  </si>
  <si>
    <t>11A_900_28.cor</t>
  </si>
  <si>
    <t>11A_900_29.cor</t>
  </si>
  <si>
    <t>11A_900_30.cor</t>
  </si>
  <si>
    <t>12A_900_1.cor</t>
  </si>
  <si>
    <t>12A_900_2.cor</t>
  </si>
  <si>
    <t>12A_900_3.cor</t>
  </si>
  <si>
    <t>12A_900_4.cor</t>
  </si>
  <si>
    <t>12A_900_5.cor</t>
  </si>
  <si>
    <t>12A_900_6.cor</t>
  </si>
  <si>
    <t>12A_900_7.cor</t>
  </si>
  <si>
    <t>12A_900_8.cor</t>
  </si>
  <si>
    <t>12A_900_9.cor</t>
  </si>
  <si>
    <t>12A_900_10.cor</t>
  </si>
  <si>
    <t>12A_900_11.cor</t>
  </si>
  <si>
    <t>12A_900_12.cor</t>
  </si>
  <si>
    <t>12A_900_13.cor</t>
  </si>
  <si>
    <t>12A_900_14.cor</t>
  </si>
  <si>
    <t>12A_900_15.cor</t>
  </si>
  <si>
    <t>12A_900_16.cor</t>
  </si>
  <si>
    <t>12A_900_17.cor</t>
  </si>
  <si>
    <t>12A_900_18.cor</t>
  </si>
  <si>
    <t>12A_900_19.cor</t>
  </si>
  <si>
    <t>12A_900_20.cor</t>
  </si>
  <si>
    <t>12A_900_21.cor</t>
  </si>
  <si>
    <t>12A_900_22.cor</t>
  </si>
  <si>
    <t>12A_900_23.cor</t>
  </si>
  <si>
    <t>12A_900_24.cor</t>
  </si>
  <si>
    <t>12A_900_25.cor</t>
  </si>
  <si>
    <t>12A_900_26.cor</t>
  </si>
  <si>
    <t>12A_900_27.cor</t>
  </si>
  <si>
    <t>12A_900_28.cor</t>
  </si>
  <si>
    <t>12A_900_29.cor</t>
  </si>
  <si>
    <t>12A_900_30.cor</t>
  </si>
  <si>
    <t>13A_900_1.cor</t>
  </si>
  <si>
    <t>13A_900_2.cor</t>
  </si>
  <si>
    <t>13A_900_3.cor</t>
  </si>
  <si>
    <t>13A_900_4.cor</t>
  </si>
  <si>
    <t>13A_900_5.cor</t>
  </si>
  <si>
    <t>13A_900_6.cor</t>
  </si>
  <si>
    <t>13A_900_7.cor</t>
  </si>
  <si>
    <t>13A_900_8.cor</t>
  </si>
  <si>
    <t>13A_900_9.cor</t>
  </si>
  <si>
    <t>13A_900_10.cor</t>
  </si>
  <si>
    <t>13A_900_11.cor</t>
  </si>
  <si>
    <t>13A_900_12.cor</t>
  </si>
  <si>
    <t>13A_900_13.cor</t>
  </si>
  <si>
    <t>13A_900_14.cor</t>
  </si>
  <si>
    <t>13A_900_15.cor</t>
  </si>
  <si>
    <t>13A_900_16.cor</t>
  </si>
  <si>
    <t>13A_900_17.cor</t>
  </si>
  <si>
    <t>13A_900_18.cor</t>
  </si>
  <si>
    <t>13A_900_19.cor</t>
  </si>
  <si>
    <t>13A_900_20.cor</t>
  </si>
  <si>
    <t>13A_900_21.cor</t>
  </si>
  <si>
    <t>13A_900_22.cor</t>
  </si>
  <si>
    <t>13A_900_23.cor</t>
  </si>
  <si>
    <t>13A_900_24.cor</t>
  </si>
  <si>
    <t>13A_900_25.cor</t>
  </si>
  <si>
    <t>13A_900_26.cor</t>
  </si>
  <si>
    <t>13A_900_27.cor</t>
  </si>
  <si>
    <t>13A_900_28.cor</t>
  </si>
  <si>
    <t>13A_900_29.cor</t>
  </si>
  <si>
    <t>13A_900_30.cor</t>
  </si>
  <si>
    <t>14A_900_1.cor</t>
  </si>
  <si>
    <t>14A_900_2.cor</t>
  </si>
  <si>
    <t>14A_900_3.cor</t>
  </si>
  <si>
    <t>14A_900_4.cor</t>
  </si>
  <si>
    <t>14A_900_5.cor</t>
  </si>
  <si>
    <t>14A_900_6.cor</t>
  </si>
  <si>
    <t>14A_900_7.cor</t>
  </si>
  <si>
    <t>14A_900_8.cor</t>
  </si>
  <si>
    <t>14A_900_9.cor</t>
  </si>
  <si>
    <t>14A_900_10.cor</t>
  </si>
  <si>
    <t>14A_900_11.cor</t>
  </si>
  <si>
    <t>14A_900_12.cor</t>
  </si>
  <si>
    <t>14A_900_13.cor</t>
  </si>
  <si>
    <t>14A_900_14.cor</t>
  </si>
  <si>
    <t>14A_900_15.cor</t>
  </si>
  <si>
    <t>14A_900_16.cor</t>
  </si>
  <si>
    <t>14A_900_17.cor</t>
  </si>
  <si>
    <t>14A_900_18.cor</t>
  </si>
  <si>
    <t>14A_900_19.cor</t>
  </si>
  <si>
    <t>14A_900_20.cor</t>
  </si>
  <si>
    <t>14A_900_21.cor</t>
  </si>
  <si>
    <t>14A_900_22.cor</t>
  </si>
  <si>
    <t>14A_900_23.cor</t>
  </si>
  <si>
    <t>14A_900_24.cor</t>
  </si>
  <si>
    <t>14A_900_25.cor</t>
  </si>
  <si>
    <t>14A_900_26.cor</t>
  </si>
  <si>
    <t>14A_900_27.cor</t>
  </si>
  <si>
    <t>14A_900_28.cor</t>
  </si>
  <si>
    <t>14A_900_29.cor</t>
  </si>
  <si>
    <t>14A_900_30.cor</t>
  </si>
  <si>
    <t>15A_900_1.cor</t>
  </si>
  <si>
    <t>15A_900_2.cor</t>
  </si>
  <si>
    <t>15A_900_3.cor</t>
  </si>
  <si>
    <t>15A_900_4.cor</t>
  </si>
  <si>
    <t>15A_900_5.cor</t>
  </si>
  <si>
    <t>15A_900_6.cor</t>
  </si>
  <si>
    <t>15A_900_7.cor</t>
  </si>
  <si>
    <t>15A_900_8.cor</t>
  </si>
  <si>
    <t>15A_900_9.cor</t>
  </si>
  <si>
    <t>15A_900_10.cor</t>
  </si>
  <si>
    <t>15A_900_11.cor</t>
  </si>
  <si>
    <t>15A_900_12.cor</t>
  </si>
  <si>
    <t>15A_900_13.cor</t>
  </si>
  <si>
    <t>15A_900_14.cor</t>
  </si>
  <si>
    <t>15A_900_15.cor</t>
  </si>
  <si>
    <t>15A_900_16.cor</t>
  </si>
  <si>
    <t>15A_900_17.cor</t>
  </si>
  <si>
    <t>15A_900_18.cor</t>
  </si>
  <si>
    <t>15A_900_19.cor</t>
  </si>
  <si>
    <t>15A_900_20.cor</t>
  </si>
  <si>
    <t>15A_900_21.cor</t>
  </si>
  <si>
    <t>15A_900_22.cor</t>
  </si>
  <si>
    <t>15A_900_23.cor</t>
  </si>
  <si>
    <t>15A_900_24.cor</t>
  </si>
  <si>
    <t>15A_900_25.cor</t>
  </si>
  <si>
    <t>15A_900_26.cor</t>
  </si>
  <si>
    <t>15A_900_27.cor</t>
  </si>
  <si>
    <t>15A_900_28.cor</t>
  </si>
  <si>
    <t>15A_900_29.cor</t>
  </si>
  <si>
    <t>15A_900_30.cor</t>
  </si>
  <si>
    <t>16A_900_1.cor</t>
  </si>
  <si>
    <t>16A_900_2.cor</t>
  </si>
  <si>
    <t>16A_900_3.cor</t>
  </si>
  <si>
    <t>16A_900_4.cor</t>
  </si>
  <si>
    <t>16A_900_5.cor</t>
  </si>
  <si>
    <t>16A_900_6.cor</t>
  </si>
  <si>
    <t>16A_900_7.cor</t>
  </si>
  <si>
    <t>16A_900_8.cor</t>
  </si>
  <si>
    <t>16A_900_9.cor</t>
  </si>
  <si>
    <t>16A_900_10.cor</t>
  </si>
  <si>
    <t>16A_900_11.cor</t>
  </si>
  <si>
    <t>16A_900_12.cor</t>
  </si>
  <si>
    <t>16A_900_13.cor</t>
  </si>
  <si>
    <t>16A_900_14.cor</t>
  </si>
  <si>
    <t>16A_900_15.cor</t>
  </si>
  <si>
    <t>16A_900_16.cor</t>
  </si>
  <si>
    <t>16A_900_17.cor</t>
  </si>
  <si>
    <t>16A_900_18.cor</t>
  </si>
  <si>
    <t>16A_900_19.cor</t>
  </si>
  <si>
    <t>16A_900_20.cor</t>
  </si>
  <si>
    <t>16A_900_21.cor</t>
  </si>
  <si>
    <t>16A_900_22.cor</t>
  </si>
  <si>
    <t>16A_900_23.cor</t>
  </si>
  <si>
    <t>16A_900_24.cor</t>
  </si>
  <si>
    <t>16A_900_25.cor</t>
  </si>
  <si>
    <t>16A_900_26.cor</t>
  </si>
  <si>
    <t>16A_900_27.cor</t>
  </si>
  <si>
    <t>16A_900_28.cor</t>
  </si>
  <si>
    <t>16A_900_29.cor</t>
  </si>
  <si>
    <t>16A_900_30.cor</t>
  </si>
  <si>
    <t>17A_900_1.cor</t>
  </si>
  <si>
    <t>17A_900_2.cor</t>
  </si>
  <si>
    <t>17A_900_3.cor</t>
  </si>
  <si>
    <t>17A_900_4.cor</t>
  </si>
  <si>
    <t>17A_900_5.cor</t>
  </si>
  <si>
    <t>17A_900_6.cor</t>
  </si>
  <si>
    <t>17A_900_7.cor</t>
  </si>
  <si>
    <t>17A_900_8.cor</t>
  </si>
  <si>
    <t>17A_900_9.cor</t>
  </si>
  <si>
    <t>17A_900_10.cor</t>
  </si>
  <si>
    <t>17A_900_11.cor</t>
  </si>
  <si>
    <t>17A_900_12.cor</t>
  </si>
  <si>
    <t>17A_900_13.cor</t>
  </si>
  <si>
    <t>17A_900_14.cor</t>
  </si>
  <si>
    <t>17A_900_15.cor</t>
  </si>
  <si>
    <t>17A_900_16.cor</t>
  </si>
  <si>
    <t>17A_900_17.cor</t>
  </si>
  <si>
    <t>17A_900_18.cor</t>
  </si>
  <si>
    <t>17A_900_19.cor</t>
  </si>
  <si>
    <t>17A_900_20.cor</t>
  </si>
  <si>
    <t>17A_900_21.cor</t>
  </si>
  <si>
    <t>17A_900_22.cor</t>
  </si>
  <si>
    <t>17A_900_23.cor</t>
  </si>
  <si>
    <t>17A_900_24.cor</t>
  </si>
  <si>
    <t>17A_900_25.cor</t>
  </si>
  <si>
    <t>17A_900_26.cor</t>
  </si>
  <si>
    <t>17A_900_27.cor</t>
  </si>
  <si>
    <t>17A_900_28.cor</t>
  </si>
  <si>
    <t>17A_900_29.cor</t>
  </si>
  <si>
    <t>17A_900_30.cor</t>
  </si>
  <si>
    <t>21A_900_1.cor</t>
  </si>
  <si>
    <t>21A_900_2.cor</t>
  </si>
  <si>
    <t>21A_900_3.cor</t>
  </si>
  <si>
    <t>21A_900_4.cor</t>
  </si>
  <si>
    <t>21A_900_5.cor</t>
  </si>
  <si>
    <t>21A_900_6.cor</t>
  </si>
  <si>
    <t>21A_900_7.cor</t>
  </si>
  <si>
    <t>21A_900_8.cor</t>
  </si>
  <si>
    <t>21A_900_9.cor</t>
  </si>
  <si>
    <t>21A_900_10.cor</t>
  </si>
  <si>
    <t>21A_900_11.cor</t>
  </si>
  <si>
    <t>21A_900_12.cor</t>
  </si>
  <si>
    <t>21A_900_13.cor</t>
  </si>
  <si>
    <t>21A_900_14.cor</t>
  </si>
  <si>
    <t>21A_900_15.cor</t>
  </si>
  <si>
    <t>21A_900_16.cor</t>
  </si>
  <si>
    <t>21A_900_17.cor</t>
  </si>
  <si>
    <t>21A_900_18.cor</t>
  </si>
  <si>
    <t>21A_900_19.cor</t>
  </si>
  <si>
    <t>21A_900_20.cor</t>
  </si>
  <si>
    <t>21A_900_21.cor</t>
  </si>
  <si>
    <t>21A_900_22.cor</t>
  </si>
  <si>
    <t>21A_900_23.cor</t>
  </si>
  <si>
    <t>21A_900_24.cor</t>
  </si>
  <si>
    <t>21A_900_25.cor</t>
  </si>
  <si>
    <t>21A_900_26.cor</t>
  </si>
  <si>
    <t>21A_900_27.cor</t>
  </si>
  <si>
    <t>21A_900_28.cor</t>
  </si>
  <si>
    <t>21A_900_29.cor</t>
  </si>
  <si>
    <t>21A_900_30.cor</t>
  </si>
  <si>
    <t>22A_900_1.cor</t>
  </si>
  <si>
    <t>22A_900_2.cor</t>
  </si>
  <si>
    <t>22A_900_3.cor</t>
  </si>
  <si>
    <t>22A_900_4.cor</t>
  </si>
  <si>
    <t>22A_900_5.cor</t>
  </si>
  <si>
    <t>22A_900_6.cor</t>
  </si>
  <si>
    <t>22A_900_7.cor</t>
  </si>
  <si>
    <t>22A_900_8.cor</t>
  </si>
  <si>
    <t>22A_900_9.cor</t>
  </si>
  <si>
    <t>22A_900_10.cor</t>
  </si>
  <si>
    <t>22A_900_11.cor</t>
  </si>
  <si>
    <t>22A_900_12.cor</t>
  </si>
  <si>
    <t>22A_900_13.cor</t>
  </si>
  <si>
    <t>22A_900_14.cor</t>
  </si>
  <si>
    <t>22A_900_15.cor</t>
  </si>
  <si>
    <t>22A_900_16.cor</t>
  </si>
  <si>
    <t>22A_900_17.cor</t>
  </si>
  <si>
    <t>22A_900_18.cor</t>
  </si>
  <si>
    <t>22A_900_19.cor</t>
  </si>
  <si>
    <t>22A_900_20.cor</t>
  </si>
  <si>
    <t>22A_900_21.cor</t>
  </si>
  <si>
    <t>22A_900_22.cor</t>
  </si>
  <si>
    <t>22A_900_23.cor</t>
  </si>
  <si>
    <t>22A_900_24.cor</t>
  </si>
  <si>
    <t>22A_900_25.cor</t>
  </si>
  <si>
    <t>22A_900_26.cor</t>
  </si>
  <si>
    <t>22A_900_27.cor</t>
  </si>
  <si>
    <t>22A_900_28.cor</t>
  </si>
  <si>
    <t>22A_900_29.cor</t>
  </si>
  <si>
    <t>22A_900_30.cor</t>
  </si>
  <si>
    <t>24A_900_1.cor</t>
  </si>
  <si>
    <t>24A_900_2.cor</t>
  </si>
  <si>
    <t>24A_900_3.cor</t>
  </si>
  <si>
    <t>24A_900_4.cor</t>
  </si>
  <si>
    <t>24A_900_5.cor</t>
  </si>
  <si>
    <t>24A_900_6.cor</t>
  </si>
  <si>
    <t>24A_900_7.cor</t>
  </si>
  <si>
    <t>24A_900_8.cor</t>
  </si>
  <si>
    <t>24A_900_9.cor</t>
  </si>
  <si>
    <t>24A_900_10.cor</t>
  </si>
  <si>
    <t>24A_900_11.cor</t>
  </si>
  <si>
    <t>24A_900_12.cor</t>
  </si>
  <si>
    <t>24A_900_13.cor</t>
  </si>
  <si>
    <t>24A_900_14.cor</t>
  </si>
  <si>
    <t>24A_900_15.cor</t>
  </si>
  <si>
    <t>24A_900_16.cor</t>
  </si>
  <si>
    <t>24A_900_17.cor</t>
  </si>
  <si>
    <t>24A_900_18.cor</t>
  </si>
  <si>
    <t>24A_900_19.cor</t>
  </si>
  <si>
    <t>24A_900_20.cor</t>
  </si>
  <si>
    <t>24A_900_21.cor</t>
  </si>
  <si>
    <t>24A_900_22.cor</t>
  </si>
  <si>
    <t>24A_900_23.cor</t>
  </si>
  <si>
    <t>24A_900_24.cor</t>
  </si>
  <si>
    <t>24A_900_25.cor</t>
  </si>
  <si>
    <t>24A_900_26.cor</t>
  </si>
  <si>
    <t>24A_900_27.cor</t>
  </si>
  <si>
    <t>24A_900_28.cor</t>
  </si>
  <si>
    <t>24A_900_29.cor</t>
  </si>
  <si>
    <t>24A_900_30.cor</t>
  </si>
  <si>
    <t>26A_900_1.cor</t>
  </si>
  <si>
    <t>26A_900_2.cor</t>
  </si>
  <si>
    <t>26A_900_3.cor</t>
  </si>
  <si>
    <t>26A_900_4.cor</t>
  </si>
  <si>
    <t>26A_900_5.cor</t>
  </si>
  <si>
    <t>26A_900_6.cor</t>
  </si>
  <si>
    <t>26A_900_7.cor</t>
  </si>
  <si>
    <t>26A_900_8.cor</t>
  </si>
  <si>
    <t>26A_900_9.cor</t>
  </si>
  <si>
    <t>26A_900_10.cor</t>
  </si>
  <si>
    <t>26A_900_11.cor</t>
  </si>
  <si>
    <t>26A_900_12.cor</t>
  </si>
  <si>
    <t>26A_900_13.cor</t>
  </si>
  <si>
    <t>26A_900_14.cor</t>
  </si>
  <si>
    <t>26A_900_15.cor</t>
  </si>
  <si>
    <t>26A_900_16.cor</t>
  </si>
  <si>
    <t>26A_900_17.cor</t>
  </si>
  <si>
    <t>26A_900_18.cor</t>
  </si>
  <si>
    <t>26A_900_19.cor</t>
  </si>
  <si>
    <t>26A_900_20.cor</t>
  </si>
  <si>
    <t>26A_900_21.cor</t>
  </si>
  <si>
    <t>26A_900_22.cor</t>
  </si>
  <si>
    <t>26A_900_23.cor</t>
  </si>
  <si>
    <t>26A_900_24.cor</t>
  </si>
  <si>
    <t>26A_900_25.cor</t>
  </si>
  <si>
    <t>26A_900_26.cor</t>
  </si>
  <si>
    <t>26A_900_27.cor</t>
  </si>
  <si>
    <t>26A_900_28.cor</t>
  </si>
  <si>
    <t>26A_900_29.cor</t>
  </si>
  <si>
    <t>26A_900_30.cor</t>
  </si>
  <si>
    <t>27A_900_1.cor</t>
  </si>
  <si>
    <t>27A_900_2.cor</t>
  </si>
  <si>
    <t>27A_900_3.cor</t>
  </si>
  <si>
    <t>27A_900_4.cor</t>
  </si>
  <si>
    <t>27A_900_5.cor</t>
  </si>
  <si>
    <t>27A_900_6.cor</t>
  </si>
  <si>
    <t>27A_900_7.cor</t>
  </si>
  <si>
    <t>27A_900_8.cor</t>
  </si>
  <si>
    <t>27A_900_9.cor</t>
  </si>
  <si>
    <t>27A_900_10.cor</t>
  </si>
  <si>
    <t>27A_900_11.cor</t>
  </si>
  <si>
    <t>27A_900_12.cor</t>
  </si>
  <si>
    <t>27A_900_13.cor</t>
  </si>
  <si>
    <t>27A_900_14.cor</t>
  </si>
  <si>
    <t>27A_900_15.cor</t>
  </si>
  <si>
    <t>27A_900_16.cor</t>
  </si>
  <si>
    <t>27A_900_17.cor</t>
  </si>
  <si>
    <t>27A_900_18.cor</t>
  </si>
  <si>
    <t>27A_900_19.cor</t>
  </si>
  <si>
    <t>27A_900_20.cor</t>
  </si>
  <si>
    <t>27A_900_21.cor</t>
  </si>
  <si>
    <t>27A_900_22.cor</t>
  </si>
  <si>
    <t>27A_900_23.cor</t>
  </si>
  <si>
    <t>27A_900_24.cor</t>
  </si>
  <si>
    <t>27A_900_25.cor</t>
  </si>
  <si>
    <t>27A_900_26.cor</t>
  </si>
  <si>
    <t>27A_900_27.cor</t>
  </si>
  <si>
    <t>27A_900_28.cor</t>
  </si>
  <si>
    <t>27A_900_29.cor</t>
  </si>
  <si>
    <t>27A_900_30.cor</t>
  </si>
  <si>
    <t>T5P4_B_900_1.cor</t>
  </si>
  <si>
    <t>T5P4_B_900_2.cor</t>
  </si>
  <si>
    <t>T5P4_B_900_3.cor</t>
  </si>
  <si>
    <t>T5P4_B_900_4.cor</t>
  </si>
  <si>
    <t>T5P4_B_900_5.cor</t>
  </si>
  <si>
    <t>T5P4_B_900_6.cor</t>
  </si>
  <si>
    <t>T5P4_B_900_7.cor</t>
  </si>
  <si>
    <t>T5P4_B_900_8.cor</t>
  </si>
  <si>
    <t>T5P4_B_900_9.cor</t>
  </si>
  <si>
    <t>T5P4_B_900_10.cor</t>
  </si>
  <si>
    <t>T5P4_B_900_11.cor</t>
  </si>
  <si>
    <t>T5P4_B_900_12.cor</t>
  </si>
  <si>
    <t>T5P4_B_900_13.cor</t>
  </si>
  <si>
    <t>T5P4_B_900_14.cor</t>
  </si>
  <si>
    <t>T5P4_B_900_15.cor</t>
  </si>
  <si>
    <t>T5P4_B_900_16.cor</t>
  </si>
  <si>
    <t>T5P4_B_900_17.cor</t>
  </si>
  <si>
    <t>T5P4_B_900_18.cor</t>
  </si>
  <si>
    <t>T5P4_B_900_19.cor</t>
  </si>
  <si>
    <t>T5P4_B_900_20.cor</t>
  </si>
  <si>
    <t>T5P4_B_900_21.cor</t>
  </si>
  <si>
    <t>T5P4_B_900_22.cor</t>
  </si>
  <si>
    <t>T5P4_B_900_23.cor</t>
  </si>
  <si>
    <t>T5P4_B_900_24.cor</t>
  </si>
  <si>
    <t>T5P4_B_900_25.cor</t>
  </si>
  <si>
    <t>T5P4_B_900_26.cor</t>
  </si>
  <si>
    <t>T5P4_B_900_27.cor</t>
  </si>
  <si>
    <t>T5P4_B_900_28.cor</t>
  </si>
  <si>
    <t>T5P4_B_900_29.cor</t>
  </si>
  <si>
    <t>T5P4_B_900_30.cor</t>
  </si>
  <si>
    <t>T5P5_900_1.cor</t>
  </si>
  <si>
    <t>T5P5_900_2.cor</t>
  </si>
  <si>
    <t>T5P5_900_3.cor</t>
  </si>
  <si>
    <t>T5P5_900_4.cor</t>
  </si>
  <si>
    <t>T5P5_900_5.cor</t>
  </si>
  <si>
    <t>T5P5_900_6.cor</t>
  </si>
  <si>
    <t>T5P5_900_7.cor</t>
  </si>
  <si>
    <t>T5P5_900_8.cor</t>
  </si>
  <si>
    <t>T5P5_900_9.cor</t>
  </si>
  <si>
    <t>T5P5_900_10.cor</t>
  </si>
  <si>
    <t>T5P5_900_11.cor</t>
  </si>
  <si>
    <t>T5P5_900_12.cor</t>
  </si>
  <si>
    <t>T5P5_900_13.cor</t>
  </si>
  <si>
    <t>T5P5_900_14.cor</t>
  </si>
  <si>
    <t>T5P5_900_15.cor</t>
  </si>
  <si>
    <t>T5P5_900_16.cor</t>
  </si>
  <si>
    <t>T5P5_900_17.cor</t>
  </si>
  <si>
    <t>T5P5_900_18.cor</t>
  </si>
  <si>
    <t>T5P5_900_19.cor</t>
  </si>
  <si>
    <t>T5P5_900_20.cor</t>
  </si>
  <si>
    <t>T5P5_900_21.cor</t>
  </si>
  <si>
    <t>T5P5_900_22.cor</t>
  </si>
  <si>
    <t>T5P5_900_23.cor</t>
  </si>
  <si>
    <t>T5P5_900_24.cor</t>
  </si>
  <si>
    <t>T5P5_900_25.cor</t>
  </si>
  <si>
    <t>T5P5_900_26.cor</t>
  </si>
  <si>
    <t>T5P5_900_27.cor</t>
  </si>
  <si>
    <t>T5P5_900_28.cor</t>
  </si>
  <si>
    <t>T5P5_900_29.cor</t>
  </si>
  <si>
    <t>T5P5_900_30.cor</t>
  </si>
  <si>
    <t>T6P1_900_1.cor</t>
  </si>
  <si>
    <t>T6P1_900_2.cor</t>
  </si>
  <si>
    <t>T6P1_900_3.cor</t>
  </si>
  <si>
    <t>T6P1_900_4.cor</t>
  </si>
  <si>
    <t>T6P1_900_5.cor</t>
  </si>
  <si>
    <t>T6P1_900_6.cor</t>
  </si>
  <si>
    <t>T6P1_900_7.cor</t>
  </si>
  <si>
    <t>T6P1_900_8.cor</t>
  </si>
  <si>
    <t>T6P1_900_9.cor</t>
  </si>
  <si>
    <t>T6P1_900_10.cor</t>
  </si>
  <si>
    <t>T6P1_900_11.cor</t>
  </si>
  <si>
    <t>T6P1_900_12.cor</t>
  </si>
  <si>
    <t>T6P1_900_13.cor</t>
  </si>
  <si>
    <t>T6P1_900_14.cor</t>
  </si>
  <si>
    <t>T6P1_900_15.cor</t>
  </si>
  <si>
    <t>T6P1_900_16.cor</t>
  </si>
  <si>
    <t>T6P1_900_17.cor</t>
  </si>
  <si>
    <t>T6P1_900_18.cor</t>
  </si>
  <si>
    <t>T6P1_900_19.cor</t>
  </si>
  <si>
    <t>T6P1_900_20.cor</t>
  </si>
  <si>
    <t>T6P1_900_21.cor</t>
  </si>
  <si>
    <t>T6P1_900_22.cor</t>
  </si>
  <si>
    <t>T6P1_900_23.cor</t>
  </si>
  <si>
    <t>T6P1_900_24.cor</t>
  </si>
  <si>
    <t>T6P1_900_25.cor</t>
  </si>
  <si>
    <t>T6P1_900_26.cor</t>
  </si>
  <si>
    <t>T6P1_900_27.cor</t>
  </si>
  <si>
    <t>T6P1_900_28.cor</t>
  </si>
  <si>
    <t>T6P1_900_29.cor</t>
  </si>
  <si>
    <t>T6P1_900_30.cor</t>
  </si>
  <si>
    <t>T6P2_900_1.cor</t>
  </si>
  <si>
    <t>T6P2_900_2.cor</t>
  </si>
  <si>
    <t>T6P2_900_3.cor</t>
  </si>
  <si>
    <t>T6P2_900_4.cor</t>
  </si>
  <si>
    <t>T6P2_900_5.cor</t>
  </si>
  <si>
    <t>T6P2_900_6.cor</t>
  </si>
  <si>
    <t>T6P2_900_7.cor</t>
  </si>
  <si>
    <t>T6P2_900_8.cor</t>
  </si>
  <si>
    <t>T6P2_900_9.cor</t>
  </si>
  <si>
    <t>T6P2_900_10.cor</t>
  </si>
  <si>
    <t>T6P2_900_11.cor</t>
  </si>
  <si>
    <t>T6P2_900_12.cor</t>
  </si>
  <si>
    <t>T6P2_900_13.cor</t>
  </si>
  <si>
    <t>T6P2_900_14.cor</t>
  </si>
  <si>
    <t>T6P2_900_15.cor</t>
  </si>
  <si>
    <t>T6P2_900_16.cor</t>
  </si>
  <si>
    <t>T6P2_900_17.cor</t>
  </si>
  <si>
    <t>T6P2_900_18.cor</t>
  </si>
  <si>
    <t>T6P2_900_19.cor</t>
  </si>
  <si>
    <t>T6P2_900_20.cor</t>
  </si>
  <si>
    <t>T6P2_900_21.cor</t>
  </si>
  <si>
    <t>T6P2_900_22.cor</t>
  </si>
  <si>
    <t>T6P2_900_23.cor</t>
  </si>
  <si>
    <t>T6P2_900_24.cor</t>
  </si>
  <si>
    <t>T6P2_900_25.cor</t>
  </si>
  <si>
    <t>T6P2_900_26.cor</t>
  </si>
  <si>
    <t>T6P2_900_27.cor</t>
  </si>
  <si>
    <t>T6P2_900_28.cor</t>
  </si>
  <si>
    <t>T6P2_900_29.cor</t>
  </si>
  <si>
    <t>T6P2_900_30.cor</t>
  </si>
  <si>
    <t>T6P3_900_1.cor</t>
  </si>
  <si>
    <t>T6P3_900_2.cor</t>
  </si>
  <si>
    <t>T6P3_900_3.cor</t>
  </si>
  <si>
    <t>T6P3_900_4.cor</t>
  </si>
  <si>
    <t>T6P3_900_5.cor</t>
  </si>
  <si>
    <t>T6P3_900_6.cor</t>
  </si>
  <si>
    <t>T6P3_900_7.cor</t>
  </si>
  <si>
    <t>T6P3_900_8.cor</t>
  </si>
  <si>
    <t>T6P3_900_9.cor</t>
  </si>
  <si>
    <t>T6P3_900_10.cor</t>
  </si>
  <si>
    <t>T6P3_900_11.cor</t>
  </si>
  <si>
    <t>T6P3_900_12.cor</t>
  </si>
  <si>
    <t>T6P3_900_13.cor</t>
  </si>
  <si>
    <t>T6P3_900_14.cor</t>
  </si>
  <si>
    <t>T6P3_900_15.cor</t>
  </si>
  <si>
    <t>T6P3_900_16.cor</t>
  </si>
  <si>
    <t>T6P3_900_17.cor</t>
  </si>
  <si>
    <t>T6P3_900_18.cor</t>
  </si>
  <si>
    <t>T6P3_900_19.cor</t>
  </si>
  <si>
    <t>T6P3_900_20.cor</t>
  </si>
  <si>
    <t>T6P3_900_21.cor</t>
  </si>
  <si>
    <t>T6P3_900_22.cor</t>
  </si>
  <si>
    <t>T6P3_900_23.cor</t>
  </si>
  <si>
    <t>T6P3_900_24.cor</t>
  </si>
  <si>
    <t>T6P3_900_25.cor</t>
  </si>
  <si>
    <t>T6P3_900_26.cor</t>
  </si>
  <si>
    <t>T6P3_900_27.cor</t>
  </si>
  <si>
    <t>T6P3_900_28.cor</t>
  </si>
  <si>
    <t>T6P3_900_29.cor</t>
  </si>
  <si>
    <t>T6P3_900_30.cor</t>
  </si>
  <si>
    <t>T6P4_900_1.cor</t>
  </si>
  <si>
    <t>T6P4_900_2.cor</t>
  </si>
  <si>
    <t>T6P4_900_3.cor</t>
  </si>
  <si>
    <t>T6P4_900_4.cor</t>
  </si>
  <si>
    <t>T6P4_900_5.cor</t>
  </si>
  <si>
    <t>T6P4_900_6.cor</t>
  </si>
  <si>
    <t>T6P4_900_7.cor</t>
  </si>
  <si>
    <t>T6P4_900_8.cor</t>
  </si>
  <si>
    <t>T6P4_900_9.cor</t>
  </si>
  <si>
    <t>T6P4_900_10.cor</t>
  </si>
  <si>
    <t>T6P4_900_11.cor</t>
  </si>
  <si>
    <t>T6P4_900_12.cor</t>
  </si>
  <si>
    <t>T6P4_900_13.cor</t>
  </si>
  <si>
    <t>T6P4_900_14.cor</t>
  </si>
  <si>
    <t>T6P4_900_15.cor</t>
  </si>
  <si>
    <t>T6P4_900_16.cor</t>
  </si>
  <si>
    <t>T6P4_900_17.cor</t>
  </si>
  <si>
    <t>T6P4_900_18.cor</t>
  </si>
  <si>
    <t>T6P4_900_19.cor</t>
  </si>
  <si>
    <t>T6P4_900_20.cor</t>
  </si>
  <si>
    <t>T6P4_900_21.cor</t>
  </si>
  <si>
    <t>T6P4_900_22.cor</t>
  </si>
  <si>
    <t>T6P4_900_23.cor</t>
  </si>
  <si>
    <t>T6P4_900_24.cor</t>
  </si>
  <si>
    <t>T6P4_900_25.cor</t>
  </si>
  <si>
    <t>T6P4_900_26.cor</t>
  </si>
  <si>
    <t>T6P4_900_27.cor</t>
  </si>
  <si>
    <t>T6P4_900_28.cor</t>
  </si>
  <si>
    <t>T6P4_900_29.cor</t>
  </si>
  <si>
    <t>T6P4_900_30.cor</t>
  </si>
  <si>
    <t>T6P5_900_1.cor</t>
  </si>
  <si>
    <t>T6P5_900_2.cor</t>
  </si>
  <si>
    <t>T6P5_900_3.cor</t>
  </si>
  <si>
    <t>T6P5_900_4.cor</t>
  </si>
  <si>
    <t>T6P5_900_5.cor</t>
  </si>
  <si>
    <t>T6P5_900_6.cor</t>
  </si>
  <si>
    <t>T6P5_900_7.cor</t>
  </si>
  <si>
    <t>T6P5_900_8.cor</t>
  </si>
  <si>
    <t>T6P5_900_9.cor</t>
  </si>
  <si>
    <t>T6P5_900_10.cor</t>
  </si>
  <si>
    <t>T6P5_900_11.cor</t>
  </si>
  <si>
    <t>T6P5_900_12.cor</t>
  </si>
  <si>
    <t>T6P5_900_13.cor</t>
  </si>
  <si>
    <t>T6P5_900_14.cor</t>
  </si>
  <si>
    <t>T6P5_900_15.cor</t>
  </si>
  <si>
    <t>T6P5_900_16.cor</t>
  </si>
  <si>
    <t>T6P5_900_17.cor</t>
  </si>
  <si>
    <t>T6P5_900_18.cor</t>
  </si>
  <si>
    <t>T6P5_900_19.cor</t>
  </si>
  <si>
    <t>T6P5_900_20.cor</t>
  </si>
  <si>
    <t>T6P5_900_21.cor</t>
  </si>
  <si>
    <t>T6P5_900_22.cor</t>
  </si>
  <si>
    <t>T6P5_900_23.cor</t>
  </si>
  <si>
    <t>T6P5_900_24.cor</t>
  </si>
  <si>
    <t>T6P5_900_25.cor</t>
  </si>
  <si>
    <t>T6P5_900_26.cor</t>
  </si>
  <si>
    <t>T6P5_900_27.cor</t>
  </si>
  <si>
    <t>T6P5_900_28.cor</t>
  </si>
  <si>
    <t>T6P5_900_29.cor</t>
  </si>
  <si>
    <t>T6P5_900_30.cor</t>
  </si>
  <si>
    <t>T6P6_900_1.cor</t>
  </si>
  <si>
    <t>T6P6_900_2.cor</t>
  </si>
  <si>
    <t>T6P6_900_3.cor</t>
  </si>
  <si>
    <t>T6P6_900_4.cor</t>
  </si>
  <si>
    <t>T6P6_900_5.cor</t>
  </si>
  <si>
    <t>T6P6_900_6.cor</t>
  </si>
  <si>
    <t>T6P6_900_7.cor</t>
  </si>
  <si>
    <t>T6P6_900_8.cor</t>
  </si>
  <si>
    <t>T6P6_900_9.cor</t>
  </si>
  <si>
    <t>T6P6_900_10.cor</t>
  </si>
  <si>
    <t>T6P6_900_11.cor</t>
  </si>
  <si>
    <t>T6P6_900_12.cor</t>
  </si>
  <si>
    <t>T6P6_900_13.cor</t>
  </si>
  <si>
    <t>T6P6_900_14.cor</t>
  </si>
  <si>
    <t>T6P6_900_15.cor</t>
  </si>
  <si>
    <t>T6P6_900_16.cor</t>
  </si>
  <si>
    <t>T6P6_900_17.cor</t>
  </si>
  <si>
    <t>T6P6_900_18.cor</t>
  </si>
  <si>
    <t>T6P6_900_19.cor</t>
  </si>
  <si>
    <t>T6P6_900_20.cor</t>
  </si>
  <si>
    <t>T6P6_900_21.cor</t>
  </si>
  <si>
    <t>T6P6_900_22.cor</t>
  </si>
  <si>
    <t>T6P6_900_23.cor</t>
  </si>
  <si>
    <t>T6P6_900_24.cor</t>
  </si>
  <si>
    <t>T6P6_900_25.cor</t>
  </si>
  <si>
    <t>T6P6_900_26.cor</t>
  </si>
  <si>
    <t>T6P6_900_27.cor</t>
  </si>
  <si>
    <t>T6P6_900_28.cor</t>
  </si>
  <si>
    <t>T6P6_900_29.cor</t>
  </si>
  <si>
    <t>T6P6_900_30.cor</t>
  </si>
  <si>
    <t>T6P8_900_1.cor</t>
  </si>
  <si>
    <t>T6P8_900_2.cor</t>
  </si>
  <si>
    <t>T6P8_900_3.cor</t>
  </si>
  <si>
    <t>T6P8_900_4.cor</t>
  </si>
  <si>
    <t>T6P8_900_5.cor</t>
  </si>
  <si>
    <t>T6P8_900_6.cor</t>
  </si>
  <si>
    <t>T6P8_900_7.cor</t>
  </si>
  <si>
    <t>T6P8_900_8.cor</t>
  </si>
  <si>
    <t>T6P8_900_9.cor</t>
  </si>
  <si>
    <t>T6P8_900_10.cor</t>
  </si>
  <si>
    <t>T6P8_900_11.cor</t>
  </si>
  <si>
    <t>T6P8_900_12.cor</t>
  </si>
  <si>
    <t>T6P8_900_13.cor</t>
  </si>
  <si>
    <t>T6P8_900_14.cor</t>
  </si>
  <si>
    <t>T6P8_900_15.cor</t>
  </si>
  <si>
    <t>T6P8_900_16.cor</t>
  </si>
  <si>
    <t>T6P8_900_17.cor</t>
  </si>
  <si>
    <t>T6P8_900_18.cor</t>
  </si>
  <si>
    <t>T6P8_900_19.cor</t>
  </si>
  <si>
    <t>T6P8_900_20.cor</t>
  </si>
  <si>
    <t>T6P8_900_21.cor</t>
  </si>
  <si>
    <t>T6P8_900_22.cor</t>
  </si>
  <si>
    <t>T6P8_900_23.cor</t>
  </si>
  <si>
    <t>T6P8_900_24.cor</t>
  </si>
  <si>
    <t>T6P8_900_25.cor</t>
  </si>
  <si>
    <t>T6P8_900_26.cor</t>
  </si>
  <si>
    <t>T6P8_900_27.cor</t>
  </si>
  <si>
    <t>T6P8_900_28.cor</t>
  </si>
  <si>
    <t>T6P8_900_29.cor</t>
  </si>
  <si>
    <t>T6P8_900_30.cor</t>
  </si>
  <si>
    <t>T6P11_900_1.cor</t>
  </si>
  <si>
    <t>T6P11_900_2.cor</t>
  </si>
  <si>
    <t>T6P11_900_3.cor</t>
  </si>
  <si>
    <t>T6P11_900_4.cor</t>
  </si>
  <si>
    <t>T6P11_900_5.cor</t>
  </si>
  <si>
    <t>T6P11_900_6.cor</t>
  </si>
  <si>
    <t>T6P11_900_7.cor</t>
  </si>
  <si>
    <t>T6P11_900_8.cor</t>
  </si>
  <si>
    <t>T6P11_900_9.cor</t>
  </si>
  <si>
    <t>T6P11_900_10.cor</t>
  </si>
  <si>
    <t>T6P11_900_11.cor</t>
  </si>
  <si>
    <t>T6P11_900_12.cor</t>
  </si>
  <si>
    <t>T6P11_900_13.cor</t>
  </si>
  <si>
    <t>T6P11_900_14.cor</t>
  </si>
  <si>
    <t>T6P11_900_15.cor</t>
  </si>
  <si>
    <t>T6P11_900_16.cor</t>
  </si>
  <si>
    <t>T6P11_900_17.cor</t>
  </si>
  <si>
    <t>T6P11_900_18.cor</t>
  </si>
  <si>
    <t>T6P11_900_19.cor</t>
  </si>
  <si>
    <t>T6P11_900_20.cor</t>
  </si>
  <si>
    <t>T6P11_900_21.cor</t>
  </si>
  <si>
    <t>T6P11_900_22.cor</t>
  </si>
  <si>
    <t>T6P11_900_23.cor</t>
  </si>
  <si>
    <t>T6P11_900_24.cor</t>
  </si>
  <si>
    <t>T6P11_900_25.cor</t>
  </si>
  <si>
    <t>T6P11_900_26.cor</t>
  </si>
  <si>
    <t>T6P11_900_27.cor</t>
  </si>
  <si>
    <t>T6P11_900_28.cor</t>
  </si>
  <si>
    <t>T6P11_900_29.cor</t>
  </si>
  <si>
    <t>T6P11_900_30.cor</t>
  </si>
  <si>
    <t>T6P12_900_1.cor</t>
  </si>
  <si>
    <t>T6P12_900_2.cor</t>
  </si>
  <si>
    <t>T6P12_900_3.cor</t>
  </si>
  <si>
    <t>T6P12_900_4.cor</t>
  </si>
  <si>
    <t>T6P12_900_5.cor</t>
  </si>
  <si>
    <t>T6P12_900_6.cor</t>
  </si>
  <si>
    <t>T6P12_900_7.cor</t>
  </si>
  <si>
    <t>T6P12_900_8.cor</t>
  </si>
  <si>
    <t>T6P12_900_9.cor</t>
  </si>
  <si>
    <t>T6P12_900_10.cor</t>
  </si>
  <si>
    <t>T6P12_900_11.cor</t>
  </si>
  <si>
    <t>T6P12_900_12.cor</t>
  </si>
  <si>
    <t>T6P12_900_13.cor</t>
  </si>
  <si>
    <t>T6P12_900_14.cor</t>
  </si>
  <si>
    <t>T6P12_900_15.cor</t>
  </si>
  <si>
    <t>T6P12_900_16.cor</t>
  </si>
  <si>
    <t>T6P12_900_17.cor</t>
  </si>
  <si>
    <t>T6P12_900_18.cor</t>
  </si>
  <si>
    <t>T6P12_900_19.cor</t>
  </si>
  <si>
    <t>T6P12_900_20.cor</t>
  </si>
  <si>
    <t>T6P12_900_21.cor</t>
  </si>
  <si>
    <t>T6P12_900_22.cor</t>
  </si>
  <si>
    <t>T6P12_900_23.cor</t>
  </si>
  <si>
    <t>T6P12_900_24.cor</t>
  </si>
  <si>
    <t>T6P12_900_25.cor</t>
  </si>
  <si>
    <t>T6P12_900_26.cor</t>
  </si>
  <si>
    <t>T6P12_900_27.cor</t>
  </si>
  <si>
    <t>T6P12_900_28.cor</t>
  </si>
  <si>
    <t>T6P12_900_29.cor</t>
  </si>
  <si>
    <t>T6P12_900_30.cor</t>
  </si>
  <si>
    <t>CPXF GNSS basestation data used</t>
  </si>
  <si>
    <t>T6P14_900_1.cor</t>
  </si>
  <si>
    <t>T6P14_900_2.cor</t>
  </si>
  <si>
    <t>T6P14_900_3.cor</t>
  </si>
  <si>
    <t>T6P14_900_4.cor</t>
  </si>
  <si>
    <t>T6P14_900_5.cor</t>
  </si>
  <si>
    <t>T6P14_900_6.cor</t>
  </si>
  <si>
    <t>T6P14_900_7.cor</t>
  </si>
  <si>
    <t>T6P14_900_8.cor</t>
  </si>
  <si>
    <t>T6P14_900_9.cor</t>
  </si>
  <si>
    <t>T6P14_900_10.cor</t>
  </si>
  <si>
    <t>T6P14_900_11.cor</t>
  </si>
  <si>
    <t>T6P14_900_12.cor</t>
  </si>
  <si>
    <t>T6P14_900_13.cor</t>
  </si>
  <si>
    <t>T6P14_900_14.cor</t>
  </si>
  <si>
    <t>T6P14_900_15.cor</t>
  </si>
  <si>
    <t>T6P14_900_16.cor</t>
  </si>
  <si>
    <t>T6P14_900_17.cor</t>
  </si>
  <si>
    <t>T6P14_900_18.cor</t>
  </si>
  <si>
    <t>T6P14_900_19.cor</t>
  </si>
  <si>
    <t>T6P14_900_20.cor</t>
  </si>
  <si>
    <t>T6P14_900_21.cor</t>
  </si>
  <si>
    <t>T6P14_900_22.cor</t>
  </si>
  <si>
    <t>T6P14_900_23.cor</t>
  </si>
  <si>
    <t>T6P14_900_24.cor</t>
  </si>
  <si>
    <t>T6P14_900_25.cor</t>
  </si>
  <si>
    <t>T6P14_900_26.cor</t>
  </si>
  <si>
    <t>T6P14_900_27.cor</t>
  </si>
  <si>
    <t>T6P14_900_28.cor</t>
  </si>
  <si>
    <t>T6P14_900_29.cor</t>
  </si>
  <si>
    <t>T6P14_900_30.cor</t>
  </si>
  <si>
    <t>Hub</t>
  </si>
  <si>
    <t>5 min sub-samples from 37 one-hr occupation rover files</t>
  </si>
  <si>
    <t>6A_300_1.cor</t>
  </si>
  <si>
    <t>6A_300_2.cor</t>
  </si>
  <si>
    <t>6A_300_3.cor</t>
  </si>
  <si>
    <t>6A_300_4.cor</t>
  </si>
  <si>
    <t>6A_300_5.cor</t>
  </si>
  <si>
    <t>6A_300_6.cor</t>
  </si>
  <si>
    <t>6A_300_7.cor</t>
  </si>
  <si>
    <t>6A_300_8.cor</t>
  </si>
  <si>
    <t>6A_300_9.cor</t>
  </si>
  <si>
    <t>6A_300_10.cor</t>
  </si>
  <si>
    <t>6A_300_11.cor</t>
  </si>
  <si>
    <t>6A_300_12.cor</t>
  </si>
  <si>
    <t>6A_300_13.cor</t>
  </si>
  <si>
    <t>6A_300_14.cor</t>
  </si>
  <si>
    <t>6A_300_15.cor</t>
  </si>
  <si>
    <t>6A_300_16.cor</t>
  </si>
  <si>
    <t>6A_300_17.cor</t>
  </si>
  <si>
    <t>6A_300_18.cor</t>
  </si>
  <si>
    <t>6A_300_19.cor</t>
  </si>
  <si>
    <t>6A_300_20.cor</t>
  </si>
  <si>
    <t>6A_300_21.cor</t>
  </si>
  <si>
    <t>6A_300_22.cor</t>
  </si>
  <si>
    <t>6A_300_23.cor</t>
  </si>
  <si>
    <t>6A_300_24.cor</t>
  </si>
  <si>
    <t>6A_300_25.cor</t>
  </si>
  <si>
    <t>6A_300_26.cor</t>
  </si>
  <si>
    <t>6A_300_27.cor</t>
  </si>
  <si>
    <t>6A_300_28.cor</t>
  </si>
  <si>
    <t>6A_300_29.cor</t>
  </si>
  <si>
    <t>6A_300_30.cor</t>
  </si>
  <si>
    <t>6B_300_1.cor</t>
  </si>
  <si>
    <t>6B_300_2.cor</t>
  </si>
  <si>
    <t>6B_300_3.cor</t>
  </si>
  <si>
    <t>6B_300_4.cor</t>
  </si>
  <si>
    <t>6B_300_5.cor</t>
  </si>
  <si>
    <t>6B_300_6.cor</t>
  </si>
  <si>
    <t>6B_300_7.cor</t>
  </si>
  <si>
    <t>6B_300_8.cor</t>
  </si>
  <si>
    <t>6B_300_9.cor</t>
  </si>
  <si>
    <t>6B_300_10.cor</t>
  </si>
  <si>
    <t>6B_300_11.cor</t>
  </si>
  <si>
    <t>6B_300_12.cor</t>
  </si>
  <si>
    <t>6B_300_13.cor</t>
  </si>
  <si>
    <t>6B_300_14.cor</t>
  </si>
  <si>
    <t>6B_300_15.cor</t>
  </si>
  <si>
    <t>6B_300_16.cor</t>
  </si>
  <si>
    <t>6B_300_17.cor</t>
  </si>
  <si>
    <t>6B_300_18.cor</t>
  </si>
  <si>
    <t>6B_300_19.cor</t>
  </si>
  <si>
    <t>6B_300_20.cor</t>
  </si>
  <si>
    <t>6B_300_21.cor</t>
  </si>
  <si>
    <t>6B_300_22.cor</t>
  </si>
  <si>
    <t>6B_300_23.cor</t>
  </si>
  <si>
    <t>6B_300_24.cor</t>
  </si>
  <si>
    <t>6B_300_25.cor</t>
  </si>
  <si>
    <t>6B_300_26.cor</t>
  </si>
  <si>
    <t>6B_300_27.cor</t>
  </si>
  <si>
    <t>6B_300_28.cor</t>
  </si>
  <si>
    <t>6B_300_29.cor</t>
  </si>
  <si>
    <t>6B_300_30.cor</t>
  </si>
  <si>
    <t>7A_300_1.cor</t>
  </si>
  <si>
    <t>7A_300_2.cor</t>
  </si>
  <si>
    <t>7A_300_3.cor</t>
  </si>
  <si>
    <t>7A_300_4.cor</t>
  </si>
  <si>
    <t>7A_300_5.cor</t>
  </si>
  <si>
    <t>7A_300_6.cor</t>
  </si>
  <si>
    <t>7A_300_7.cor</t>
  </si>
  <si>
    <t>7A_300_8.cor</t>
  </si>
  <si>
    <t>7A_300_9.cor</t>
  </si>
  <si>
    <t>7A_300_10.cor</t>
  </si>
  <si>
    <t>7A_300_11.cor</t>
  </si>
  <si>
    <t>7A_300_12.cor</t>
  </si>
  <si>
    <t>7A_300_13.cor</t>
  </si>
  <si>
    <t>7A_300_14.cor</t>
  </si>
  <si>
    <t>7A_300_15.cor</t>
  </si>
  <si>
    <t>7A_300_16.cor</t>
  </si>
  <si>
    <t>7A_300_17.cor</t>
  </si>
  <si>
    <t>7A_300_18.cor</t>
  </si>
  <si>
    <t>7A_300_19.cor</t>
  </si>
  <si>
    <t>7A_300_20.cor</t>
  </si>
  <si>
    <t>7A_300_21.cor</t>
  </si>
  <si>
    <t>7A_300_22.cor</t>
  </si>
  <si>
    <t>7A_300_23.cor</t>
  </si>
  <si>
    <t>7A_300_24.cor</t>
  </si>
  <si>
    <t>7A_300_25.cor</t>
  </si>
  <si>
    <t>7A_300_26.cor</t>
  </si>
  <si>
    <t>7A_300_27.cor</t>
  </si>
  <si>
    <t>7A_300_28.cor</t>
  </si>
  <si>
    <t>7A_300_29.cor</t>
  </si>
  <si>
    <t>7A_300_30.cor</t>
  </si>
  <si>
    <t>8A_300_1.cor</t>
  </si>
  <si>
    <t>8A_300_2.cor</t>
  </si>
  <si>
    <t>8A_300_3.cor</t>
  </si>
  <si>
    <t>8A_300_4.cor</t>
  </si>
  <si>
    <t>8A_300_5.cor</t>
  </si>
  <si>
    <t>8A_300_6.cor</t>
  </si>
  <si>
    <t>8A_300_7.cor</t>
  </si>
  <si>
    <t>8A_300_8.cor</t>
  </si>
  <si>
    <t>8A_300_9.cor</t>
  </si>
  <si>
    <t>8A_300_10.cor</t>
  </si>
  <si>
    <t>8A_300_11.cor</t>
  </si>
  <si>
    <t>8A_300_12.cor</t>
  </si>
  <si>
    <t>8A_300_13.cor</t>
  </si>
  <si>
    <t>8A_300_14.cor</t>
  </si>
  <si>
    <t>8A_300_15.cor</t>
  </si>
  <si>
    <t>8A_300_16.cor</t>
  </si>
  <si>
    <t>8A_300_17.cor</t>
  </si>
  <si>
    <t>8A_300_18.cor</t>
  </si>
  <si>
    <t>8A_300_19.cor</t>
  </si>
  <si>
    <t>8A_300_20.cor</t>
  </si>
  <si>
    <t>8A_300_21.cor</t>
  </si>
  <si>
    <t>8A_300_22.cor</t>
  </si>
  <si>
    <t>8A_300_23.cor</t>
  </si>
  <si>
    <t>8A_300_24.cor</t>
  </si>
  <si>
    <t>8A_300_25.cor</t>
  </si>
  <si>
    <t>8A_300_26.cor</t>
  </si>
  <si>
    <t>8A_300_27.cor</t>
  </si>
  <si>
    <t>8A_300_28.cor</t>
  </si>
  <si>
    <t>8A_300_29.cor</t>
  </si>
  <si>
    <t>8A_300_30.cor</t>
  </si>
  <si>
    <t>8B_300_1.cor</t>
  </si>
  <si>
    <t>8B_300_2.cor</t>
  </si>
  <si>
    <t>8B_300_3.cor</t>
  </si>
  <si>
    <t>8B_300_4.cor</t>
  </si>
  <si>
    <t>8B_300_5.cor</t>
  </si>
  <si>
    <t>8B_300_6.cor</t>
  </si>
  <si>
    <t>8B_300_7.cor</t>
  </si>
  <si>
    <t>8B_300_8.cor</t>
  </si>
  <si>
    <t>8B_300_9.cor</t>
  </si>
  <si>
    <t>8B_300_10.cor</t>
  </si>
  <si>
    <t>8B_300_11.cor</t>
  </si>
  <si>
    <t>8B_300_12.cor</t>
  </si>
  <si>
    <t>8B_300_13.cor</t>
  </si>
  <si>
    <t>8B_300_14.cor</t>
  </si>
  <si>
    <t>8B_300_15.cor</t>
  </si>
  <si>
    <t>8B_300_16.cor</t>
  </si>
  <si>
    <t>8B_300_17.cor</t>
  </si>
  <si>
    <t>8B_300_18.cor</t>
  </si>
  <si>
    <t>8B_300_19.cor</t>
  </si>
  <si>
    <t>8B_300_20.cor</t>
  </si>
  <si>
    <t>8B_300_21.cor</t>
  </si>
  <si>
    <t>8B_300_22.cor</t>
  </si>
  <si>
    <t>8B_300_23.cor</t>
  </si>
  <si>
    <t>8B_300_24.cor</t>
  </si>
  <si>
    <t>8B_300_25.cor</t>
  </si>
  <si>
    <t>8B_300_26.cor</t>
  </si>
  <si>
    <t>8B_300_27.cor</t>
  </si>
  <si>
    <t>8B_300_28.cor</t>
  </si>
  <si>
    <t>8B_300_29.cor</t>
  </si>
  <si>
    <t>8B_300_30.cor</t>
  </si>
  <si>
    <t>9A_300_1.cor</t>
  </si>
  <si>
    <t>9A_300_2.cor</t>
  </si>
  <si>
    <t>9A_300_3.cor</t>
  </si>
  <si>
    <t>9A_300_4.cor</t>
  </si>
  <si>
    <t>9A_300_5.cor</t>
  </si>
  <si>
    <t>9A_300_6.cor</t>
  </si>
  <si>
    <t>9A_300_7.cor</t>
  </si>
  <si>
    <t>9A_300_8.cor</t>
  </si>
  <si>
    <t>9A_300_9.cor</t>
  </si>
  <si>
    <t>9A_300_10.cor</t>
  </si>
  <si>
    <t>9A_300_11.cor</t>
  </si>
  <si>
    <t>9A_300_12.cor</t>
  </si>
  <si>
    <t>9A_300_13.cor</t>
  </si>
  <si>
    <t>9A_300_14.cor</t>
  </si>
  <si>
    <t>9A_300_15.cor</t>
  </si>
  <si>
    <t>9A_300_16.cor</t>
  </si>
  <si>
    <t>9A_300_17.cor</t>
  </si>
  <si>
    <t>9A_300_18.cor</t>
  </si>
  <si>
    <t>9A_300_19.cor</t>
  </si>
  <si>
    <t>9A_300_20.cor</t>
  </si>
  <si>
    <t>9A_300_21.cor</t>
  </si>
  <si>
    <t>9A_300_22.cor</t>
  </si>
  <si>
    <t>9A_300_23.cor</t>
  </si>
  <si>
    <t>9A_300_24.cor</t>
  </si>
  <si>
    <t>9A_300_25.cor</t>
  </si>
  <si>
    <t>9A_300_26.cor</t>
  </si>
  <si>
    <t>9A_300_27.cor</t>
  </si>
  <si>
    <t>9A_300_28.cor</t>
  </si>
  <si>
    <t>9A_300_29.cor</t>
  </si>
  <si>
    <t>9A_300_30.cor</t>
  </si>
  <si>
    <t>10A_300_1.cor</t>
  </si>
  <si>
    <t>10A_300_2.cor</t>
  </si>
  <si>
    <t>10A_300_3.cor</t>
  </si>
  <si>
    <t>10A_300_4.cor</t>
  </si>
  <si>
    <t>10A_300_5.cor</t>
  </si>
  <si>
    <t>10A_300_6.cor</t>
  </si>
  <si>
    <t>10A_300_7.cor</t>
  </si>
  <si>
    <t>10A_300_8.cor</t>
  </si>
  <si>
    <t>10A_300_9.cor</t>
  </si>
  <si>
    <t>10A_300_10.cor</t>
  </si>
  <si>
    <t>10A_300_11.cor</t>
  </si>
  <si>
    <t>10A_300_12.cor</t>
  </si>
  <si>
    <t>10A_300_13.cor</t>
  </si>
  <si>
    <t>10A_300_14.cor</t>
  </si>
  <si>
    <t>10A_300_15.cor</t>
  </si>
  <si>
    <t>10A_300_16.cor</t>
  </si>
  <si>
    <t>10A_300_17.cor</t>
  </si>
  <si>
    <t>10A_300_18.cor</t>
  </si>
  <si>
    <t>10A_300_19.cor</t>
  </si>
  <si>
    <t>10A_300_20.cor</t>
  </si>
  <si>
    <t>10A_300_21.cor</t>
  </si>
  <si>
    <t>10A_300_22.cor</t>
  </si>
  <si>
    <t>10A_300_23.cor</t>
  </si>
  <si>
    <t>10A_300_24.cor</t>
  </si>
  <si>
    <t>10A_300_25.cor</t>
  </si>
  <si>
    <t>10A_300_26.cor</t>
  </si>
  <si>
    <t>10A_300_27.cor</t>
  </si>
  <si>
    <t>10A_300_28.cor</t>
  </si>
  <si>
    <t>10A_300_29.cor</t>
  </si>
  <si>
    <t>10A_300_30.cor</t>
  </si>
  <si>
    <t>11A_300_1.cor</t>
  </si>
  <si>
    <t>11A_300_2.cor</t>
  </si>
  <si>
    <t>11A_300_3.cor</t>
  </si>
  <si>
    <t>11A_300_4.cor</t>
  </si>
  <si>
    <t>11A_300_5.cor</t>
  </si>
  <si>
    <t>11A_300_6.cor</t>
  </si>
  <si>
    <t>11A_300_7.cor</t>
  </si>
  <si>
    <t>11A_300_8.cor</t>
  </si>
  <si>
    <t>11A_300_9.cor</t>
  </si>
  <si>
    <t>11A_300_10.cor</t>
  </si>
  <si>
    <t>11A_300_11.cor</t>
  </si>
  <si>
    <t>11A_300_12.cor</t>
  </si>
  <si>
    <t>11A_300_13.cor</t>
  </si>
  <si>
    <t>11A_300_14.cor</t>
  </si>
  <si>
    <t>11A_300_15.cor</t>
  </si>
  <si>
    <t>11A_300_16.cor</t>
  </si>
  <si>
    <t>11A_300_17.cor</t>
  </si>
  <si>
    <t>11A_300_18.cor</t>
  </si>
  <si>
    <t>11A_300_19.cor</t>
  </si>
  <si>
    <t>11A_300_20.cor</t>
  </si>
  <si>
    <t>11A_300_21.cor</t>
  </si>
  <si>
    <t>11A_300_22.cor</t>
  </si>
  <si>
    <t>11A_300_23.cor</t>
  </si>
  <si>
    <t>11A_300_24.cor</t>
  </si>
  <si>
    <t>11A_300_25.cor</t>
  </si>
  <si>
    <t>11A_300_26.cor</t>
  </si>
  <si>
    <t>11A_300_27.cor</t>
  </si>
  <si>
    <t>11A_300_28.cor</t>
  </si>
  <si>
    <t>11A_300_29.cor</t>
  </si>
  <si>
    <t>11A_300_30.cor</t>
  </si>
  <si>
    <t>12A_300_1.cor</t>
  </si>
  <si>
    <t>12A_300_2.cor</t>
  </si>
  <si>
    <t>12A_300_3.cor</t>
  </si>
  <si>
    <t>12A_300_4.cor</t>
  </si>
  <si>
    <t>12A_300_5.cor</t>
  </si>
  <si>
    <t>12A_300_6.cor</t>
  </si>
  <si>
    <t>12A_300_7.cor</t>
  </si>
  <si>
    <t>12A_300_8.cor</t>
  </si>
  <si>
    <t>12A_300_9.cor</t>
  </si>
  <si>
    <t>12A_300_10.cor</t>
  </si>
  <si>
    <t>12A_300_11.cor</t>
  </si>
  <si>
    <t>12A_300_12.cor</t>
  </si>
  <si>
    <t>12A_300_13.cor</t>
  </si>
  <si>
    <t>12A_300_14.cor</t>
  </si>
  <si>
    <t>12A_300_15.cor</t>
  </si>
  <si>
    <t>12A_300_16.cor</t>
  </si>
  <si>
    <t>12A_300_17.cor</t>
  </si>
  <si>
    <t>12A_300_18.cor</t>
  </si>
  <si>
    <t>12A_300_19.cor</t>
  </si>
  <si>
    <t>12A_300_20.cor</t>
  </si>
  <si>
    <t>12A_300_21.cor</t>
  </si>
  <si>
    <t>12A_300_22.cor</t>
  </si>
  <si>
    <t>12A_300_23.cor</t>
  </si>
  <si>
    <t>12A_300_24.cor</t>
  </si>
  <si>
    <t>12A_300_25.cor</t>
  </si>
  <si>
    <t>12A_300_26.cor</t>
  </si>
  <si>
    <t>12A_300_27.cor</t>
  </si>
  <si>
    <t>12A_300_28.cor</t>
  </si>
  <si>
    <t>12A_300_29.cor</t>
  </si>
  <si>
    <t>12A_300_30.cor</t>
  </si>
  <si>
    <t>13A_300_1.cor</t>
  </si>
  <si>
    <t>13A_300_2.cor</t>
  </si>
  <si>
    <t>13A_300_3.cor</t>
  </si>
  <si>
    <t>13A_300_4.cor</t>
  </si>
  <si>
    <t>13A_300_5.cor</t>
  </si>
  <si>
    <t>13A_300_6.cor</t>
  </si>
  <si>
    <t>13A_300_7.cor</t>
  </si>
  <si>
    <t>13A_300_8.cor</t>
  </si>
  <si>
    <t>13A_300_9.cor</t>
  </si>
  <si>
    <t>13A_300_10.cor</t>
  </si>
  <si>
    <t>13A_300_11.cor</t>
  </si>
  <si>
    <t>13A_300_12.cor</t>
  </si>
  <si>
    <t>13A_300_13.cor</t>
  </si>
  <si>
    <t>13A_300_14.cor</t>
  </si>
  <si>
    <t>13A_300_15.cor</t>
  </si>
  <si>
    <t>13A_300_16.cor</t>
  </si>
  <si>
    <t>13A_300_17.cor</t>
  </si>
  <si>
    <t>13A_300_18.cor</t>
  </si>
  <si>
    <t>13A_300_19.cor</t>
  </si>
  <si>
    <t>13A_300_20.cor</t>
  </si>
  <si>
    <t>13A_300_21.cor</t>
  </si>
  <si>
    <t>13A_300_22.cor</t>
  </si>
  <si>
    <t>13A_300_23.cor</t>
  </si>
  <si>
    <t>13A_300_24.cor</t>
  </si>
  <si>
    <t>13A_300_25.cor</t>
  </si>
  <si>
    <t>13A_300_26.cor</t>
  </si>
  <si>
    <t>13A_300_27.cor</t>
  </si>
  <si>
    <t>13A_300_28.cor</t>
  </si>
  <si>
    <t>13A_300_29.cor</t>
  </si>
  <si>
    <t>13A_300_30.cor</t>
  </si>
  <si>
    <t>14A_300_1.cor</t>
  </si>
  <si>
    <t>14A_300_2.cor</t>
  </si>
  <si>
    <t>14A_300_3.cor</t>
  </si>
  <si>
    <t>14A_300_4.cor</t>
  </si>
  <si>
    <t>14A_300_5.cor</t>
  </si>
  <si>
    <t>14A_300_6.cor</t>
  </si>
  <si>
    <t>14A_300_7.cor</t>
  </si>
  <si>
    <t>14A_300_8.cor</t>
  </si>
  <si>
    <t>14A_300_9.cor</t>
  </si>
  <si>
    <t>14A_300_10.cor</t>
  </si>
  <si>
    <t>14A_300_11.cor</t>
  </si>
  <si>
    <t>14A_300_12.cor</t>
  </si>
  <si>
    <t>14A_300_13.cor</t>
  </si>
  <si>
    <t>14A_300_14.cor</t>
  </si>
  <si>
    <t>14A_300_15.cor</t>
  </si>
  <si>
    <t>14A_300_16.cor</t>
  </si>
  <si>
    <t>14A_300_17.cor</t>
  </si>
  <si>
    <t>14A_300_18.cor</t>
  </si>
  <si>
    <t>14A_300_19.cor</t>
  </si>
  <si>
    <t>14A_300_20.cor</t>
  </si>
  <si>
    <t>14A_300_21.cor</t>
  </si>
  <si>
    <t>14A_300_22.cor</t>
  </si>
  <si>
    <t>14A_300_23.cor</t>
  </si>
  <si>
    <t>14A_300_24.cor</t>
  </si>
  <si>
    <t>14A_300_25.cor</t>
  </si>
  <si>
    <t>14A_300_26.cor</t>
  </si>
  <si>
    <t>14A_300_27.cor</t>
  </si>
  <si>
    <t>14A_300_28.cor</t>
  </si>
  <si>
    <t>14A_300_29.cor</t>
  </si>
  <si>
    <t>14A_300_30.cor</t>
  </si>
  <si>
    <t>15A_300_1.cor</t>
  </si>
  <si>
    <t>15A_300_2.cor</t>
  </si>
  <si>
    <t>15A_300_3.cor</t>
  </si>
  <si>
    <t>15A_300_4.cor</t>
  </si>
  <si>
    <t>15A_300_5.cor</t>
  </si>
  <si>
    <t>15A_300_6.cor</t>
  </si>
  <si>
    <t>15A_300_7.cor</t>
  </si>
  <si>
    <t>15A_300_8.cor</t>
  </si>
  <si>
    <t>15A_300_9.cor</t>
  </si>
  <si>
    <t>15A_300_10.cor</t>
  </si>
  <si>
    <t>15A_300_11.cor</t>
  </si>
  <si>
    <t>15A_300_12.cor</t>
  </si>
  <si>
    <t>15A_300_13.cor</t>
  </si>
  <si>
    <t>15A_300_14.cor</t>
  </si>
  <si>
    <t>15A_300_15.cor</t>
  </si>
  <si>
    <t>15A_300_16.cor</t>
  </si>
  <si>
    <t>15A_300_17.cor</t>
  </si>
  <si>
    <t>15A_300_18.cor</t>
  </si>
  <si>
    <t>15A_300_19.cor</t>
  </si>
  <si>
    <t>15A_300_20.cor</t>
  </si>
  <si>
    <t>15A_300_21.cor</t>
  </si>
  <si>
    <t>15A_300_22.cor</t>
  </si>
  <si>
    <t>15A_300_23.cor</t>
  </si>
  <si>
    <t>15A_300_24.cor</t>
  </si>
  <si>
    <t>15A_300_25.cor</t>
  </si>
  <si>
    <t>15A_300_26.cor</t>
  </si>
  <si>
    <t>15A_300_27.cor</t>
  </si>
  <si>
    <t>15A_300_28.cor</t>
  </si>
  <si>
    <t>15A_300_29.cor</t>
  </si>
  <si>
    <t>15A_300_30.cor</t>
  </si>
  <si>
    <t>16A_300_1.cor</t>
  </si>
  <si>
    <t>16A_300_2.cor</t>
  </si>
  <si>
    <t>16A_300_3.cor</t>
  </si>
  <si>
    <t>16A_300_4.cor</t>
  </si>
  <si>
    <t>16A_300_5.cor</t>
  </si>
  <si>
    <t>16A_300_6.cor</t>
  </si>
  <si>
    <t>16A_300_7.cor</t>
  </si>
  <si>
    <t>16A_300_8.cor</t>
  </si>
  <si>
    <t>16A_300_9.cor</t>
  </si>
  <si>
    <t>16A_300_10.cor</t>
  </si>
  <si>
    <t>16A_300_11.cor</t>
  </si>
  <si>
    <t>16A_300_12.cor</t>
  </si>
  <si>
    <t>16A_300_13.cor</t>
  </si>
  <si>
    <t>16A_300_14.cor</t>
  </si>
  <si>
    <t>16A_300_15.cor</t>
  </si>
  <si>
    <t>16A_300_16.cor</t>
  </si>
  <si>
    <t>16A_300_17.cor</t>
  </si>
  <si>
    <t>16A_300_18.cor</t>
  </si>
  <si>
    <t>16A_300_19.cor</t>
  </si>
  <si>
    <t>16A_300_20.cor</t>
  </si>
  <si>
    <t>16A_300_21.cor</t>
  </si>
  <si>
    <t>16A_300_22.cor</t>
  </si>
  <si>
    <t>16A_300_23.cor</t>
  </si>
  <si>
    <t>16A_300_24.cor</t>
  </si>
  <si>
    <t>16A_300_25.cor</t>
  </si>
  <si>
    <t>16A_300_26.cor</t>
  </si>
  <si>
    <t>16A_300_27.cor</t>
  </si>
  <si>
    <t>16A_300_28.cor</t>
  </si>
  <si>
    <t>16A_300_29.cor</t>
  </si>
  <si>
    <t>16A_300_30.cor</t>
  </si>
  <si>
    <t>17A_300_1.cor</t>
  </si>
  <si>
    <t>17A_300_2.cor</t>
  </si>
  <si>
    <t>17A_300_3.cor</t>
  </si>
  <si>
    <t>17A_300_4.cor</t>
  </si>
  <si>
    <t>17A_300_5.cor</t>
  </si>
  <si>
    <t>17A_300_6.cor</t>
  </si>
  <si>
    <t>17A_300_7.cor</t>
  </si>
  <si>
    <t>17A_300_8.cor</t>
  </si>
  <si>
    <t>17A_300_9.cor</t>
  </si>
  <si>
    <t>17A_300_10.cor</t>
  </si>
  <si>
    <t>17A_300_11.cor</t>
  </si>
  <si>
    <t>17A_300_12.cor</t>
  </si>
  <si>
    <t>17A_300_13.cor</t>
  </si>
  <si>
    <t>17A_300_14.cor</t>
  </si>
  <si>
    <t>17A_300_15.cor</t>
  </si>
  <si>
    <t>17A_300_16.cor</t>
  </si>
  <si>
    <t>17A_300_17.cor</t>
  </si>
  <si>
    <t>17A_300_18.cor</t>
  </si>
  <si>
    <t>17A_300_19.cor</t>
  </si>
  <si>
    <t>17A_300_20.cor</t>
  </si>
  <si>
    <t>17A_300_21.cor</t>
  </si>
  <si>
    <t>17A_300_22.cor</t>
  </si>
  <si>
    <t>17A_300_23.cor</t>
  </si>
  <si>
    <t>17A_300_24.cor</t>
  </si>
  <si>
    <t>17A_300_25.cor</t>
  </si>
  <si>
    <t>17A_300_26.cor</t>
  </si>
  <si>
    <t>17A_300_27.cor</t>
  </si>
  <si>
    <t>17A_300_28.cor</t>
  </si>
  <si>
    <t>17A_300_29.cor</t>
  </si>
  <si>
    <t>17A_300_30.cor</t>
  </si>
  <si>
    <t>21A_300_1.cor</t>
  </si>
  <si>
    <t>21A_300_2.cor</t>
  </si>
  <si>
    <t>21A_300_3.cor</t>
  </si>
  <si>
    <t>21A_300_4.cor</t>
  </si>
  <si>
    <t>21A_300_5.cor</t>
  </si>
  <si>
    <t>21A_300_6.cor</t>
  </si>
  <si>
    <t>21A_300_7.cor</t>
  </si>
  <si>
    <t>21A_300_8.cor</t>
  </si>
  <si>
    <t>21A_300_9.cor</t>
  </si>
  <si>
    <t>21A_300_10.cor</t>
  </si>
  <si>
    <t>21A_300_11.cor</t>
  </si>
  <si>
    <t>21A_300_12.cor</t>
  </si>
  <si>
    <t>21A_300_13.cor</t>
  </si>
  <si>
    <t>21A_300_14.cor</t>
  </si>
  <si>
    <t>21A_300_15.cor</t>
  </si>
  <si>
    <t>21A_300_16.cor</t>
  </si>
  <si>
    <t>21A_300_17.cor</t>
  </si>
  <si>
    <t>21A_300_18.cor</t>
  </si>
  <si>
    <t>21A_300_19.cor</t>
  </si>
  <si>
    <t>21A_300_20.cor</t>
  </si>
  <si>
    <t>21A_300_21.cor</t>
  </si>
  <si>
    <t>21A_300_22.cor</t>
  </si>
  <si>
    <t>21A_300_23.cor</t>
  </si>
  <si>
    <t>21A_300_24.cor</t>
  </si>
  <si>
    <t>21A_300_25.cor</t>
  </si>
  <si>
    <t>21A_300_26.cor</t>
  </si>
  <si>
    <t>21A_300_27.cor</t>
  </si>
  <si>
    <t>21A_300_28.cor</t>
  </si>
  <si>
    <t>21A_300_29.cor</t>
  </si>
  <si>
    <t>21A_300_30.cor</t>
  </si>
  <si>
    <t>22A_300_1.cor</t>
  </si>
  <si>
    <t>22A_300_2.cor</t>
  </si>
  <si>
    <t>22A_300_3.cor</t>
  </si>
  <si>
    <t>22A_300_4.cor</t>
  </si>
  <si>
    <t>22A_300_5.cor</t>
  </si>
  <si>
    <t>22A_300_6.cor</t>
  </si>
  <si>
    <t>22A_300_7.cor</t>
  </si>
  <si>
    <t>22A_300_8.cor</t>
  </si>
  <si>
    <t>22A_300_9.cor</t>
  </si>
  <si>
    <t>22A_300_10.cor</t>
  </si>
  <si>
    <t>22A_300_11.cor</t>
  </si>
  <si>
    <t>22A_300_12.cor</t>
  </si>
  <si>
    <t>22A_300_13.cor</t>
  </si>
  <si>
    <t>22A_300_14.cor</t>
  </si>
  <si>
    <t>22A_300_15.cor</t>
  </si>
  <si>
    <t>22A_300_16.cor</t>
  </si>
  <si>
    <t>22A_300_17.cor</t>
  </si>
  <si>
    <t>22A_300_18.cor</t>
  </si>
  <si>
    <t>22A_300_19.cor</t>
  </si>
  <si>
    <t>22A_300_20.cor</t>
  </si>
  <si>
    <t>22A_300_21.cor</t>
  </si>
  <si>
    <t>22A_300_22.cor</t>
  </si>
  <si>
    <t>22A_300_23.cor</t>
  </si>
  <si>
    <t>22A_300_24.cor</t>
  </si>
  <si>
    <t>22A_300_25.cor</t>
  </si>
  <si>
    <t>22A_300_26.cor</t>
  </si>
  <si>
    <t>22A_300_27.cor</t>
  </si>
  <si>
    <t>22A_300_28.cor</t>
  </si>
  <si>
    <t>22A_300_29.cor</t>
  </si>
  <si>
    <t>22A_300_30.cor</t>
  </si>
  <si>
    <t>24A_300_1.cor</t>
  </si>
  <si>
    <t>24A_300_2.cor</t>
  </si>
  <si>
    <t>24A_300_3.cor</t>
  </si>
  <si>
    <t>24A_300_4.cor</t>
  </si>
  <si>
    <t>24A_300_5.cor</t>
  </si>
  <si>
    <t>24A_300_6.cor</t>
  </si>
  <si>
    <t>24A_300_7.cor</t>
  </si>
  <si>
    <t>24A_300_8.cor</t>
  </si>
  <si>
    <t>24A_300_9.cor</t>
  </si>
  <si>
    <t>24A_300_10.cor</t>
  </si>
  <si>
    <t>24A_300_11.cor</t>
  </si>
  <si>
    <t>24A_300_12.cor</t>
  </si>
  <si>
    <t>24A_300_13.cor</t>
  </si>
  <si>
    <t>24A_300_14.cor</t>
  </si>
  <si>
    <t>24A_300_15.cor</t>
  </si>
  <si>
    <t>24A_300_16.cor</t>
  </si>
  <si>
    <t>24A_300_17.cor</t>
  </si>
  <si>
    <t>24A_300_18.cor</t>
  </si>
  <si>
    <t>24A_300_19.cor</t>
  </si>
  <si>
    <t>24A_300_20.cor</t>
  </si>
  <si>
    <t>24A_300_21.cor</t>
  </si>
  <si>
    <t>24A_300_22.cor</t>
  </si>
  <si>
    <t>24A_300_23.cor</t>
  </si>
  <si>
    <t>24A_300_24.cor</t>
  </si>
  <si>
    <t>24A_300_25.cor</t>
  </si>
  <si>
    <t>24A_300_26.cor</t>
  </si>
  <si>
    <t>24A_300_27.cor</t>
  </si>
  <si>
    <t>24A_300_28.cor</t>
  </si>
  <si>
    <t>24A_300_29.cor</t>
  </si>
  <si>
    <t>24A_300_30.cor</t>
  </si>
  <si>
    <t>26A_300_1.cor</t>
  </si>
  <si>
    <t>26A_300_2.cor</t>
  </si>
  <si>
    <t>26A_300_3.cor</t>
  </si>
  <si>
    <t>26A_300_4.cor</t>
  </si>
  <si>
    <t>26A_300_5.cor</t>
  </si>
  <si>
    <t>26A_300_6.cor</t>
  </si>
  <si>
    <t>26A_300_7.cor</t>
  </si>
  <si>
    <t>26A_300_8.cor</t>
  </si>
  <si>
    <t>26A_300_9.cor</t>
  </si>
  <si>
    <t>26A_300_10.cor</t>
  </si>
  <si>
    <t>26A_300_11.cor</t>
  </si>
  <si>
    <t>26A_300_12.cor</t>
  </si>
  <si>
    <t>26A_300_13.cor</t>
  </si>
  <si>
    <t>26A_300_14.cor</t>
  </si>
  <si>
    <t>26A_300_15.cor</t>
  </si>
  <si>
    <t>26A_300_16.cor</t>
  </si>
  <si>
    <t>26A_300_17.cor</t>
  </si>
  <si>
    <t>26A_300_18.cor</t>
  </si>
  <si>
    <t>26A_300_19.cor</t>
  </si>
  <si>
    <t>26A_300_20.cor</t>
  </si>
  <si>
    <t>26A_300_21.cor</t>
  </si>
  <si>
    <t>26A_300_22.cor</t>
  </si>
  <si>
    <t>26A_300_23.cor</t>
  </si>
  <si>
    <t>26A_300_24.cor</t>
  </si>
  <si>
    <t>26A_300_25.cor</t>
  </si>
  <si>
    <t>26A_300_26.cor</t>
  </si>
  <si>
    <t>26A_300_27.cor</t>
  </si>
  <si>
    <t>26A_300_28.cor</t>
  </si>
  <si>
    <t>26A_300_29.cor</t>
  </si>
  <si>
    <t>26A_300_30.cor</t>
  </si>
  <si>
    <t>27A_300_1.cor</t>
  </si>
  <si>
    <t>27A_300_2.cor</t>
  </si>
  <si>
    <t>27A_300_3.cor</t>
  </si>
  <si>
    <t>27A_300_4.cor</t>
  </si>
  <si>
    <t>27A_300_5.cor</t>
  </si>
  <si>
    <t>27A_300_6.cor</t>
  </si>
  <si>
    <t>27A_300_7.cor</t>
  </si>
  <si>
    <t>27A_300_8.cor</t>
  </si>
  <si>
    <t>27A_300_9.cor</t>
  </si>
  <si>
    <t>27A_300_10.cor</t>
  </si>
  <si>
    <t>27A_300_11.cor</t>
  </si>
  <si>
    <t>27A_300_12.cor</t>
  </si>
  <si>
    <t>27A_300_13.cor</t>
  </si>
  <si>
    <t>27A_300_14.cor</t>
  </si>
  <si>
    <t>27A_300_15.cor</t>
  </si>
  <si>
    <t>27A_300_16.cor</t>
  </si>
  <si>
    <t>27A_300_17.cor</t>
  </si>
  <si>
    <t>27A_300_18.cor</t>
  </si>
  <si>
    <t>27A_300_19.cor</t>
  </si>
  <si>
    <t>27A_300_20.cor</t>
  </si>
  <si>
    <t>27A_300_21.cor</t>
  </si>
  <si>
    <t>27A_300_22.cor</t>
  </si>
  <si>
    <t>27A_300_23.cor</t>
  </si>
  <si>
    <t>27A_300_24.cor</t>
  </si>
  <si>
    <t>27A_300_25.cor</t>
  </si>
  <si>
    <t>27A_300_26.cor</t>
  </si>
  <si>
    <t>27A_300_27.cor</t>
  </si>
  <si>
    <t>27A_300_28.cor</t>
  </si>
  <si>
    <t>27A_300_29.cor</t>
  </si>
  <si>
    <t>27A_300_30.cor</t>
  </si>
  <si>
    <t>T5P4_B_300_1.cor</t>
  </si>
  <si>
    <t>T5P4_B_300_2.cor</t>
  </si>
  <si>
    <t>T5P4_B_300_3.cor</t>
  </si>
  <si>
    <t>T5P4_B_300_4.cor</t>
  </si>
  <si>
    <t>T5P4_B_300_5.cor</t>
  </si>
  <si>
    <t>T5P4_B_300_6.cor</t>
  </si>
  <si>
    <t>T5P4_B_300_7.cor</t>
  </si>
  <si>
    <t>T5P4_B_300_8.cor</t>
  </si>
  <si>
    <t>T5P4_B_300_9.cor</t>
  </si>
  <si>
    <t>T5P4_B_300_10.cor</t>
  </si>
  <si>
    <t>T5P4_B_300_11.cor</t>
  </si>
  <si>
    <t>T5P4_B_300_12.cor</t>
  </si>
  <si>
    <t>T5P4_B_300_13.cor</t>
  </si>
  <si>
    <t>T5P4_B_300_14.cor</t>
  </si>
  <si>
    <t>T5P4_B_300_15.cor</t>
  </si>
  <si>
    <t>T5P4_B_300_16.cor</t>
  </si>
  <si>
    <t>T5P4_B_300_17.cor</t>
  </si>
  <si>
    <t>T5P4_B_300_18.cor</t>
  </si>
  <si>
    <t>T5P4_B_300_19.cor</t>
  </si>
  <si>
    <t>T5P4_B_300_20.cor</t>
  </si>
  <si>
    <t>T5P4_B_300_21.cor</t>
  </si>
  <si>
    <t>T5P4_B_300_22.cor</t>
  </si>
  <si>
    <t>T5P4_B_300_23.cor</t>
  </si>
  <si>
    <t>T5P4_B_300_24.cor</t>
  </si>
  <si>
    <t>T5P4_B_300_25.cor</t>
  </si>
  <si>
    <t>T5P4_B_300_26.cor</t>
  </si>
  <si>
    <t>T5P4_B_300_27.cor</t>
  </si>
  <si>
    <t>T5P4_B_300_28.cor</t>
  </si>
  <si>
    <t>T5P4_B_300_29.cor</t>
  </si>
  <si>
    <t>T5P4_B_300_30.cor</t>
  </si>
  <si>
    <t>T5P5_300_1.cor</t>
  </si>
  <si>
    <t>T5P5_300_2.cor</t>
  </si>
  <si>
    <t>T5P5_300_3.cor</t>
  </si>
  <si>
    <t>T5P5_300_4.cor</t>
  </si>
  <si>
    <t>T5P5_300_5.cor</t>
  </si>
  <si>
    <t>T5P5_300_6.cor</t>
  </si>
  <si>
    <t>T5P5_300_7.cor</t>
  </si>
  <si>
    <t>T5P5_300_8.cor</t>
  </si>
  <si>
    <t>T5P5_300_9.cor</t>
  </si>
  <si>
    <t>T5P5_300_10.cor</t>
  </si>
  <si>
    <t>T5P5_300_11.cor</t>
  </si>
  <si>
    <t>T5P5_300_12.cor</t>
  </si>
  <si>
    <t>T5P5_300_13.cor</t>
  </si>
  <si>
    <t>T5P5_300_14.cor</t>
  </si>
  <si>
    <t>T5P5_300_15.cor</t>
  </si>
  <si>
    <t>T5P5_300_16.cor</t>
  </si>
  <si>
    <t>T5P5_300_17.cor</t>
  </si>
  <si>
    <t>T5P5_300_18.cor</t>
  </si>
  <si>
    <t>T5P5_300_19.cor</t>
  </si>
  <si>
    <t>T5P5_300_20.cor</t>
  </si>
  <si>
    <t>T5P5_300_21.cor</t>
  </si>
  <si>
    <t>T5P5_300_22.cor</t>
  </si>
  <si>
    <t>T5P5_300_23.cor</t>
  </si>
  <si>
    <t>T5P5_300_24.cor</t>
  </si>
  <si>
    <t>T5P5_300_25.cor</t>
  </si>
  <si>
    <t>T5P5_300_26.cor</t>
  </si>
  <si>
    <t>T5P5_300_27.cor</t>
  </si>
  <si>
    <t>T5P5_300_28.cor</t>
  </si>
  <si>
    <t>T5P5_300_29.cor</t>
  </si>
  <si>
    <t>T5P5_300_30.cor</t>
  </si>
  <si>
    <t>T6P1_300_1.cor</t>
  </si>
  <si>
    <t>T6P1_300_2.cor</t>
  </si>
  <si>
    <t>T6P1_300_3.cor</t>
  </si>
  <si>
    <t>T6P1_300_4.cor</t>
  </si>
  <si>
    <t>T6P1_300_5.cor</t>
  </si>
  <si>
    <t>T6P1_300_6.cor</t>
  </si>
  <si>
    <t>T6P1_300_7.cor</t>
  </si>
  <si>
    <t>T6P1_300_8.cor</t>
  </si>
  <si>
    <t>T6P1_300_9.cor</t>
  </si>
  <si>
    <t>T6P1_300_10.cor</t>
  </si>
  <si>
    <t>T6P1_300_11.cor</t>
  </si>
  <si>
    <t>T6P1_300_12.cor</t>
  </si>
  <si>
    <t>T6P1_300_13.cor</t>
  </si>
  <si>
    <t>T6P1_300_14.cor</t>
  </si>
  <si>
    <t>T6P1_300_15.cor</t>
  </si>
  <si>
    <t>T6P1_300_16.cor</t>
  </si>
  <si>
    <t>T6P1_300_17.cor</t>
  </si>
  <si>
    <t>T6P1_300_18.cor</t>
  </si>
  <si>
    <t>T6P1_300_19.cor</t>
  </si>
  <si>
    <t>T6P1_300_20.cor</t>
  </si>
  <si>
    <t>T6P1_300_21.cor</t>
  </si>
  <si>
    <t>T6P1_300_22.cor</t>
  </si>
  <si>
    <t>T6P1_300_23.cor</t>
  </si>
  <si>
    <t>T6P1_300_24.cor</t>
  </si>
  <si>
    <t>T6P1_300_25.cor</t>
  </si>
  <si>
    <t>T6P1_300_26.cor</t>
  </si>
  <si>
    <t>T6P1_300_27.cor</t>
  </si>
  <si>
    <t>T6P1_300_28.cor</t>
  </si>
  <si>
    <t>T6P1_300_29.cor</t>
  </si>
  <si>
    <t>T6P1_300_30.cor</t>
  </si>
  <si>
    <t>T6P2_300_1.cor</t>
  </si>
  <si>
    <t>T6P2_300_2.cor</t>
  </si>
  <si>
    <t>T6P2_300_3.cor</t>
  </si>
  <si>
    <t>T6P2_300_4.cor</t>
  </si>
  <si>
    <t>T6P2_300_5.cor</t>
  </si>
  <si>
    <t>T6P2_300_6.cor</t>
  </si>
  <si>
    <t>T6P2_300_7.cor</t>
  </si>
  <si>
    <t>T6P2_300_8.cor</t>
  </si>
  <si>
    <t>T6P2_300_9.cor</t>
  </si>
  <si>
    <t>T6P2_300_10.cor</t>
  </si>
  <si>
    <t>T6P2_300_11.cor</t>
  </si>
  <si>
    <t>T6P2_300_12.cor</t>
  </si>
  <si>
    <t>T6P2_300_13.cor</t>
  </si>
  <si>
    <t>T6P2_300_14.cor</t>
  </si>
  <si>
    <t>T6P2_300_15.cor</t>
  </si>
  <si>
    <t>T6P2_300_16.cor</t>
  </si>
  <si>
    <t>T6P2_300_17.cor</t>
  </si>
  <si>
    <t>T6P2_300_18.cor</t>
  </si>
  <si>
    <t>T6P2_300_19.cor</t>
  </si>
  <si>
    <t>T6P2_300_20.cor</t>
  </si>
  <si>
    <t>T6P2_300_21.cor</t>
  </si>
  <si>
    <t>T6P2_300_22.cor</t>
  </si>
  <si>
    <t>T6P2_300_23.cor</t>
  </si>
  <si>
    <t>T6P2_300_24.cor</t>
  </si>
  <si>
    <t>T6P2_300_25.cor</t>
  </si>
  <si>
    <t>T6P2_300_26.cor</t>
  </si>
  <si>
    <t>T6P2_300_27.cor</t>
  </si>
  <si>
    <t>T6P2_300_28.cor</t>
  </si>
  <si>
    <t>T6P2_300_29.cor</t>
  </si>
  <si>
    <t>T6P2_300_30.cor</t>
  </si>
  <si>
    <t>T6P3_300_1.cor</t>
  </si>
  <si>
    <t>T6P3_300_2.cor</t>
  </si>
  <si>
    <t>T6P3_300_3.cor</t>
  </si>
  <si>
    <t>T6P3_300_4.cor</t>
  </si>
  <si>
    <t>T6P3_300_5.cor</t>
  </si>
  <si>
    <t>T6P3_300_6.cor</t>
  </si>
  <si>
    <t>T6P3_300_7.cor</t>
  </si>
  <si>
    <t>T6P3_300_8.cor</t>
  </si>
  <si>
    <t>T6P3_300_9.cor</t>
  </si>
  <si>
    <t>T6P3_300_10.cor</t>
  </si>
  <si>
    <t>T6P3_300_11.cor</t>
  </si>
  <si>
    <t>T6P3_300_12.cor</t>
  </si>
  <si>
    <t>T6P3_300_13.cor</t>
  </si>
  <si>
    <t>T6P3_300_14.cor</t>
  </si>
  <si>
    <t>T6P3_300_15.cor</t>
  </si>
  <si>
    <t>T6P3_300_16.cor</t>
  </si>
  <si>
    <t>T6P3_300_17.cor</t>
  </si>
  <si>
    <t>T6P3_300_18.cor</t>
  </si>
  <si>
    <t>T6P3_300_19.cor</t>
  </si>
  <si>
    <t>T6P3_300_20.cor</t>
  </si>
  <si>
    <t>T6P3_300_21.cor</t>
  </si>
  <si>
    <t>T6P3_300_22.cor</t>
  </si>
  <si>
    <t>T6P3_300_23.cor</t>
  </si>
  <si>
    <t>T6P3_300_24.cor</t>
  </si>
  <si>
    <t>T6P3_300_25.cor</t>
  </si>
  <si>
    <t>T6P3_300_26.cor</t>
  </si>
  <si>
    <t>T6P3_300_27.cor</t>
  </si>
  <si>
    <t>T6P3_300_28.cor</t>
  </si>
  <si>
    <t>T6P3_300_29.cor</t>
  </si>
  <si>
    <t>T6P3_300_30.cor</t>
  </si>
  <si>
    <t>T6P4_300_1.cor</t>
  </si>
  <si>
    <t>T6P4_300_2.cor</t>
  </si>
  <si>
    <t>T6P4_300_3.cor</t>
  </si>
  <si>
    <t>T6P4_300_4.cor</t>
  </si>
  <si>
    <t>T6P4_300_5.cor</t>
  </si>
  <si>
    <t>T6P4_300_6.cor</t>
  </si>
  <si>
    <t>T6P4_300_7.cor</t>
  </si>
  <si>
    <t>T6P4_300_8.cor</t>
  </si>
  <si>
    <t>T6P4_300_9.cor</t>
  </si>
  <si>
    <t>T6P4_300_10.cor</t>
  </si>
  <si>
    <t>T6P4_300_11.cor</t>
  </si>
  <si>
    <t>T6P4_300_12.cor</t>
  </si>
  <si>
    <t>T6P4_300_13.cor</t>
  </si>
  <si>
    <t>T6P4_300_14.cor</t>
  </si>
  <si>
    <t>T6P4_300_15.cor</t>
  </si>
  <si>
    <t>T6P4_300_16.cor</t>
  </si>
  <si>
    <t>T6P4_300_17.cor</t>
  </si>
  <si>
    <t>T6P4_300_18.cor</t>
  </si>
  <si>
    <t>T6P4_300_19.cor</t>
  </si>
  <si>
    <t>T6P4_300_20.cor</t>
  </si>
  <si>
    <t>T6P4_300_21.cor</t>
  </si>
  <si>
    <t>T6P4_300_22.cor</t>
  </si>
  <si>
    <t>T6P4_300_23.cor</t>
  </si>
  <si>
    <t>T6P4_300_24.cor</t>
  </si>
  <si>
    <t>T6P4_300_25.cor</t>
  </si>
  <si>
    <t>T6P4_300_26.cor</t>
  </si>
  <si>
    <t>T6P4_300_27.cor</t>
  </si>
  <si>
    <t>T6P4_300_28.cor</t>
  </si>
  <si>
    <t>T6P4_300_29.cor</t>
  </si>
  <si>
    <t>T6P4_300_30.cor</t>
  </si>
  <si>
    <t>T6P5_300_1.cor</t>
  </si>
  <si>
    <t>T6P5_300_2.cor</t>
  </si>
  <si>
    <t>T6P5_300_3.cor</t>
  </si>
  <si>
    <t>T6P5_300_4.cor</t>
  </si>
  <si>
    <t>T6P5_300_5.cor</t>
  </si>
  <si>
    <t>T6P5_300_6.cor</t>
  </si>
  <si>
    <t>T6P5_300_7.cor</t>
  </si>
  <si>
    <t>T6P5_300_8.cor</t>
  </si>
  <si>
    <t>T6P5_300_9.cor</t>
  </si>
  <si>
    <t>T6P5_300_10.cor</t>
  </si>
  <si>
    <t>T6P5_300_11.cor</t>
  </si>
  <si>
    <t>T6P5_300_12.cor</t>
  </si>
  <si>
    <t>T6P5_300_13.cor</t>
  </si>
  <si>
    <t>T6P5_300_14.cor</t>
  </si>
  <si>
    <t>T6P5_300_15.cor</t>
  </si>
  <si>
    <t>T6P5_300_16.cor</t>
  </si>
  <si>
    <t>T6P5_300_17.cor</t>
  </si>
  <si>
    <t>T6P5_300_18.cor</t>
  </si>
  <si>
    <t>T6P5_300_19.cor</t>
  </si>
  <si>
    <t>T6P5_300_20.cor</t>
  </si>
  <si>
    <t>T6P5_300_21.cor</t>
  </si>
  <si>
    <t>T6P5_300_22.cor</t>
  </si>
  <si>
    <t>T6P5_300_23.cor</t>
  </si>
  <si>
    <t>T6P5_300_24.cor</t>
  </si>
  <si>
    <t>T6P5_300_25.cor</t>
  </si>
  <si>
    <t>T6P5_300_26.cor</t>
  </si>
  <si>
    <t>T6P5_300_27.cor</t>
  </si>
  <si>
    <t>T6P5_300_28.cor</t>
  </si>
  <si>
    <t>T6P5_300_29.cor</t>
  </si>
  <si>
    <t>T6P5_300_30.cor</t>
  </si>
  <si>
    <t>T6P6_300_1.cor</t>
  </si>
  <si>
    <t>T6P6_300_2.cor</t>
  </si>
  <si>
    <t>T6P6_300_3.cor</t>
  </si>
  <si>
    <t>T6P6_300_4.cor</t>
  </si>
  <si>
    <t>T6P6_300_5.cor</t>
  </si>
  <si>
    <t>T6P6_300_6.cor</t>
  </si>
  <si>
    <t>T6P6_300_7.cor</t>
  </si>
  <si>
    <t>T6P6_300_8.cor</t>
  </si>
  <si>
    <t>T6P6_300_9.cor</t>
  </si>
  <si>
    <t>T6P6_300_10.cor</t>
  </si>
  <si>
    <t>T6P6_300_11.cor</t>
  </si>
  <si>
    <t>T6P6_300_12.cor</t>
  </si>
  <si>
    <t>T6P6_300_13.cor</t>
  </si>
  <si>
    <t>T6P6_300_14.cor</t>
  </si>
  <si>
    <t>T6P6_300_15.cor</t>
  </si>
  <si>
    <t>T6P6_300_16.cor</t>
  </si>
  <si>
    <t>T6P6_300_17.cor</t>
  </si>
  <si>
    <t>T6P6_300_18.cor</t>
  </si>
  <si>
    <t>T6P6_300_19.cor</t>
  </si>
  <si>
    <t>T6P6_300_20.cor</t>
  </si>
  <si>
    <t>T6P6_300_21.cor</t>
  </si>
  <si>
    <t>T6P6_300_22.cor</t>
  </si>
  <si>
    <t>T6P6_300_23.cor</t>
  </si>
  <si>
    <t>T6P6_300_24.cor</t>
  </si>
  <si>
    <t>T6P6_300_25.cor</t>
  </si>
  <si>
    <t>T6P6_300_26.cor</t>
  </si>
  <si>
    <t>T6P6_300_27.cor</t>
  </si>
  <si>
    <t>T6P6_300_28.cor</t>
  </si>
  <si>
    <t>T6P6_300_29.cor</t>
  </si>
  <si>
    <t>T6P6_300_30.cor</t>
  </si>
  <si>
    <t>T6P8_300_1.cor</t>
  </si>
  <si>
    <t>T6P8_300_2.cor</t>
  </si>
  <si>
    <t>T6P8_300_3.cor</t>
  </si>
  <si>
    <t>T6P8_300_4.cor</t>
  </si>
  <si>
    <t>T6P8_300_5.cor</t>
  </si>
  <si>
    <t>T6P8_300_6.cor</t>
  </si>
  <si>
    <t>T6P8_300_7.cor</t>
  </si>
  <si>
    <t>T6P8_300_8.cor</t>
  </si>
  <si>
    <t>T6P8_300_9.cor</t>
  </si>
  <si>
    <t>T6P8_300_10.cor</t>
  </si>
  <si>
    <t>T6P8_300_11.cor</t>
  </si>
  <si>
    <t>T6P8_300_12.cor</t>
  </si>
  <si>
    <t>T6P8_300_13.cor</t>
  </si>
  <si>
    <t>T6P8_300_14.cor</t>
  </si>
  <si>
    <t>T6P8_300_15.cor</t>
  </si>
  <si>
    <t>T6P8_300_16.cor</t>
  </si>
  <si>
    <t>T6P8_300_17.cor</t>
  </si>
  <si>
    <t>T6P8_300_18.cor</t>
  </si>
  <si>
    <t>T6P8_300_19.cor</t>
  </si>
  <si>
    <t>T6P8_300_20.cor</t>
  </si>
  <si>
    <t>T6P8_300_21.cor</t>
  </si>
  <si>
    <t>T6P8_300_22.cor</t>
  </si>
  <si>
    <t>T6P8_300_23.cor</t>
  </si>
  <si>
    <t>T6P8_300_24.cor</t>
  </si>
  <si>
    <t>T6P8_300_25.cor</t>
  </si>
  <si>
    <t>T6P8_300_26.cor</t>
  </si>
  <si>
    <t>T6P8_300_27.cor</t>
  </si>
  <si>
    <t>T6P8_300_28.cor</t>
  </si>
  <si>
    <t>T6P8_300_29.cor</t>
  </si>
  <si>
    <t>T6P8_300_30.cor</t>
  </si>
  <si>
    <t>T6P11_300_1.cor</t>
  </si>
  <si>
    <t>T6P11_300_2.cor</t>
  </si>
  <si>
    <t>T6P11_300_3.cor</t>
  </si>
  <si>
    <t>T6P11_300_4.cor</t>
  </si>
  <si>
    <t>T6P11_300_5.cor</t>
  </si>
  <si>
    <t>T6P11_300_6.cor</t>
  </si>
  <si>
    <t>T6P11_300_7.cor</t>
  </si>
  <si>
    <t>T6P11_300_8.cor</t>
  </si>
  <si>
    <t>T6P11_300_9.cor</t>
  </si>
  <si>
    <t>T6P11_300_10.cor</t>
  </si>
  <si>
    <t>T6P11_300_11.cor</t>
  </si>
  <si>
    <t>T6P11_300_12.cor</t>
  </si>
  <si>
    <t>T6P11_300_13.cor</t>
  </si>
  <si>
    <t>T6P11_300_14.cor</t>
  </si>
  <si>
    <t>T6P11_300_15.cor</t>
  </si>
  <si>
    <t>T6P11_300_16.cor</t>
  </si>
  <si>
    <t>T6P11_300_17.cor</t>
  </si>
  <si>
    <t>T6P11_300_18.cor</t>
  </si>
  <si>
    <t>T6P11_300_19.cor</t>
  </si>
  <si>
    <t>T6P11_300_20.cor</t>
  </si>
  <si>
    <t>T6P11_300_21.cor</t>
  </si>
  <si>
    <t>T6P11_300_22.cor</t>
  </si>
  <si>
    <t>T6P11_300_23.cor</t>
  </si>
  <si>
    <t>T6P11_300_24.cor</t>
  </si>
  <si>
    <t>T6P11_300_25.cor</t>
  </si>
  <si>
    <t>T6P11_300_26.cor</t>
  </si>
  <si>
    <t>T6P11_300_27.cor</t>
  </si>
  <si>
    <t>T6P11_300_28.cor</t>
  </si>
  <si>
    <t>T6P11_300_29.cor</t>
  </si>
  <si>
    <t>T6P11_300_30.cor</t>
  </si>
  <si>
    <t>T6P12_300_1.cor</t>
  </si>
  <si>
    <t>T6P12_300_2.cor</t>
  </si>
  <si>
    <t>T6P12_300_3.cor</t>
  </si>
  <si>
    <t>T6P12_300_4.cor</t>
  </si>
  <si>
    <t>T6P12_300_5.cor</t>
  </si>
  <si>
    <t>T6P12_300_6.cor</t>
  </si>
  <si>
    <t>T6P12_300_7.cor</t>
  </si>
  <si>
    <t>T6P12_300_8.cor</t>
  </si>
  <si>
    <t>T6P12_300_9.cor</t>
  </si>
  <si>
    <t>T6P12_300_10.cor</t>
  </si>
  <si>
    <t>T6P12_300_11.cor</t>
  </si>
  <si>
    <t>T6P12_300_12.cor</t>
  </si>
  <si>
    <t>T6P12_300_13.cor</t>
  </si>
  <si>
    <t>T6P12_300_14.cor</t>
  </si>
  <si>
    <t>T6P12_300_15.cor</t>
  </si>
  <si>
    <t>T6P12_300_16.cor</t>
  </si>
  <si>
    <t>T6P12_300_17.cor</t>
  </si>
  <si>
    <t>T6P12_300_18.cor</t>
  </si>
  <si>
    <t>T6P12_300_19.cor</t>
  </si>
  <si>
    <t>T6P12_300_20.cor</t>
  </si>
  <si>
    <t>T6P12_300_21.cor</t>
  </si>
  <si>
    <t>T6P12_300_22.cor</t>
  </si>
  <si>
    <t>T6P12_300_23.cor</t>
  </si>
  <si>
    <t>T6P12_300_24.cor</t>
  </si>
  <si>
    <t>T6P12_300_25.cor</t>
  </si>
  <si>
    <t>T6P12_300_26.cor</t>
  </si>
  <si>
    <t>T6P12_300_27.cor</t>
  </si>
  <si>
    <t>T6P12_300_28.cor</t>
  </si>
  <si>
    <t>T6P12_300_29.cor</t>
  </si>
  <si>
    <t>T6P12_300_30.cor</t>
  </si>
  <si>
    <t>T6P14_300_1.cor</t>
  </si>
  <si>
    <t>T6P14_300_2.cor</t>
  </si>
  <si>
    <t>T6P14_300_3.cor</t>
  </si>
  <si>
    <t>T6P14_300_4.cor</t>
  </si>
  <si>
    <t>T6P14_300_5.cor</t>
  </si>
  <si>
    <t>T6P14_300_6.cor</t>
  </si>
  <si>
    <t>T6P14_300_7.cor</t>
  </si>
  <si>
    <t>T6P14_300_8.cor</t>
  </si>
  <si>
    <t>T6P14_300_9.cor</t>
  </si>
  <si>
    <t>T6P14_300_10.cor</t>
  </si>
  <si>
    <t>T6P14_300_11.cor</t>
  </si>
  <si>
    <t>T6P14_300_12.cor</t>
  </si>
  <si>
    <t>T6P14_300_13.cor</t>
  </si>
  <si>
    <t>T6P14_300_14.cor</t>
  </si>
  <si>
    <t>T6P14_300_15.cor</t>
  </si>
  <si>
    <t>T6P14_300_16.cor</t>
  </si>
  <si>
    <t>T6P14_300_17.cor</t>
  </si>
  <si>
    <t>T6P14_300_18.cor</t>
  </si>
  <si>
    <t>T6P14_300_19.cor</t>
  </si>
  <si>
    <t>T6P14_300_20.cor</t>
  </si>
  <si>
    <t>T6P14_300_21.cor</t>
  </si>
  <si>
    <t>T6P14_300_22.cor</t>
  </si>
  <si>
    <t>T6P14_300_23.cor</t>
  </si>
  <si>
    <t>T6P14_300_24.cor</t>
  </si>
  <si>
    <t>T6P14_300_25.cor</t>
  </si>
  <si>
    <t>T6P14_300_26.cor</t>
  </si>
  <si>
    <t>T6P14_300_27.cor</t>
  </si>
  <si>
    <t>T6P14_300_28.cor</t>
  </si>
  <si>
    <t>T6P14_300_29.cor</t>
  </si>
  <si>
    <t>T6P14_300_30.cor</t>
  </si>
  <si>
    <t>More</t>
  </si>
  <si>
    <t>n</t>
  </si>
  <si>
    <t>10 min sub-samples from 37 one-hr occupation rover files</t>
  </si>
  <si>
    <t>5A_600_1.cor</t>
  </si>
  <si>
    <t>5A_600_2.cor</t>
  </si>
  <si>
    <t>5A_600_3.cor</t>
  </si>
  <si>
    <t>5A_600_4.cor</t>
  </si>
  <si>
    <t>5A_600_5.cor</t>
  </si>
  <si>
    <t>5A_600_6.cor</t>
  </si>
  <si>
    <t>5A_600_7.cor</t>
  </si>
  <si>
    <t>5A_600_8.cor</t>
  </si>
  <si>
    <t>5A_600_9.cor</t>
  </si>
  <si>
    <t>5A_600_10.cor</t>
  </si>
  <si>
    <t>5A_600_11.cor</t>
  </si>
  <si>
    <t>5A_600_12.cor</t>
  </si>
  <si>
    <t>5A_600_13.cor</t>
  </si>
  <si>
    <t>5A_600_14.cor</t>
  </si>
  <si>
    <t>5A_600_15.cor</t>
  </si>
  <si>
    <t>5A_600_16.cor</t>
  </si>
  <si>
    <t>5A_600_17.cor</t>
  </si>
  <si>
    <t>5A_600_18.cor</t>
  </si>
  <si>
    <t>5A_600_19.cor</t>
  </si>
  <si>
    <t>5A_600_20.cor</t>
  </si>
  <si>
    <t>5A_600_21.cor</t>
  </si>
  <si>
    <t>5A_600_22.cor</t>
  </si>
  <si>
    <t>5A_600_23.cor</t>
  </si>
  <si>
    <t>5A_600_24.cor</t>
  </si>
  <si>
    <t>5A_600_25.cor</t>
  </si>
  <si>
    <t>5A_600_26.cor</t>
  </si>
  <si>
    <t>5A_600_27.cor</t>
  </si>
  <si>
    <t>5A_600_28.cor</t>
  </si>
  <si>
    <t>5A_600_29.cor</t>
  </si>
  <si>
    <t>5A_600_30.cor</t>
  </si>
  <si>
    <t>6A_600_1.cor</t>
  </si>
  <si>
    <t>6A_600_2.cor</t>
  </si>
  <si>
    <t>6A_600_3.cor</t>
  </si>
  <si>
    <t>6A_600_4.cor</t>
  </si>
  <si>
    <t>6A_600_5.cor</t>
  </si>
  <si>
    <t>6A_600_6.cor</t>
  </si>
  <si>
    <t>6A_600_7.cor</t>
  </si>
  <si>
    <t>6A_600_8.cor</t>
  </si>
  <si>
    <t>6A_600_9.cor</t>
  </si>
  <si>
    <t>6A_600_10.cor</t>
  </si>
  <si>
    <t>6A_600_11.cor</t>
  </si>
  <si>
    <t>6A_600_12.cor</t>
  </si>
  <si>
    <t>6A_600_13.cor</t>
  </si>
  <si>
    <t>6A_600_14.cor</t>
  </si>
  <si>
    <t>6A_600_15.cor</t>
  </si>
  <si>
    <t>6A_600_16.cor</t>
  </si>
  <si>
    <t>6A_600_17.cor</t>
  </si>
  <si>
    <t>6A_600_18.cor</t>
  </si>
  <si>
    <t>6A_600_19.cor</t>
  </si>
  <si>
    <t>6A_600_20.cor</t>
  </si>
  <si>
    <t>6A_600_21.cor</t>
  </si>
  <si>
    <t>6A_600_22.cor</t>
  </si>
  <si>
    <t>6A_600_23.cor</t>
  </si>
  <si>
    <t>6A_600_24.cor</t>
  </si>
  <si>
    <t>6A_600_25.cor</t>
  </si>
  <si>
    <t>6A_600_26.cor</t>
  </si>
  <si>
    <t>6A_600_27.cor</t>
  </si>
  <si>
    <t>6A_600_28.cor</t>
  </si>
  <si>
    <t>6A_600_29.cor</t>
  </si>
  <si>
    <t>6A_600_30.cor</t>
  </si>
  <si>
    <t>6B_600_1.cor</t>
  </si>
  <si>
    <t>6B_600_2.cor</t>
  </si>
  <si>
    <t>6B_600_3.cor</t>
  </si>
  <si>
    <t>6B_600_4.cor</t>
  </si>
  <si>
    <t>6B_600_5.cor</t>
  </si>
  <si>
    <t>6B_600_6.cor</t>
  </si>
  <si>
    <t>6B_600_7.cor</t>
  </si>
  <si>
    <t>6B_600_8.cor</t>
  </si>
  <si>
    <t>6B_600_9.cor</t>
  </si>
  <si>
    <t>6B_600_10.cor</t>
  </si>
  <si>
    <t>6B_600_11.cor</t>
  </si>
  <si>
    <t>6B_600_12.cor</t>
  </si>
  <si>
    <t>6B_600_13.cor</t>
  </si>
  <si>
    <t>6B_600_14.cor</t>
  </si>
  <si>
    <t>6B_600_15.cor</t>
  </si>
  <si>
    <t>6B_600_16.cor</t>
  </si>
  <si>
    <t>6B_600_17.cor</t>
  </si>
  <si>
    <t>6B_600_18.cor</t>
  </si>
  <si>
    <t>6B_600_19.cor</t>
  </si>
  <si>
    <t>6B_600_20.cor</t>
  </si>
  <si>
    <t>6B_600_21.cor</t>
  </si>
  <si>
    <t>6B_600_22.cor</t>
  </si>
  <si>
    <t>6B_600_23.cor</t>
  </si>
  <si>
    <t>6B_600_24.cor</t>
  </si>
  <si>
    <t>6B_600_25.cor</t>
  </si>
  <si>
    <t>6B_600_26.cor</t>
  </si>
  <si>
    <t>6B_600_27.cor</t>
  </si>
  <si>
    <t>6B_600_28.cor</t>
  </si>
  <si>
    <t>6B_600_29.cor</t>
  </si>
  <si>
    <t>6B_600_30.cor</t>
  </si>
  <si>
    <t>7A_600_1.cor</t>
  </si>
  <si>
    <t>7A_600_2.cor</t>
  </si>
  <si>
    <t>7A_600_3.cor</t>
  </si>
  <si>
    <t>7A_600_4.cor</t>
  </si>
  <si>
    <t>7A_600_5.cor</t>
  </si>
  <si>
    <t>7A_600_6.cor</t>
  </si>
  <si>
    <t>7A_600_7.cor</t>
  </si>
  <si>
    <t>7A_600_8.cor</t>
  </si>
  <si>
    <t>7A_600_9.cor</t>
  </si>
  <si>
    <t>7A_600_10.cor</t>
  </si>
  <si>
    <t>7A_600_11.cor</t>
  </si>
  <si>
    <t>7A_600_12.cor</t>
  </si>
  <si>
    <t>7A_600_13.cor</t>
  </si>
  <si>
    <t>7A_600_14.cor</t>
  </si>
  <si>
    <t>7A_600_15.cor</t>
  </si>
  <si>
    <t>7A_600_16.cor</t>
  </si>
  <si>
    <t>7A_600_17.cor</t>
  </si>
  <si>
    <t>7A_600_18.cor</t>
  </si>
  <si>
    <t>7A_600_19.cor</t>
  </si>
  <si>
    <t>7A_600_20.cor</t>
  </si>
  <si>
    <t>7A_600_21.cor</t>
  </si>
  <si>
    <t>7A_600_22.cor</t>
  </si>
  <si>
    <t>7A_600_23.cor</t>
  </si>
  <si>
    <t>7A_600_24.cor</t>
  </si>
  <si>
    <t>7A_600_25.cor</t>
  </si>
  <si>
    <t>7A_600_26.cor</t>
  </si>
  <si>
    <t>7A_600_27.cor</t>
  </si>
  <si>
    <t>7A_600_28.cor</t>
  </si>
  <si>
    <t>7A_600_29.cor</t>
  </si>
  <si>
    <t>7A_600_30.cor</t>
  </si>
  <si>
    <t>8A_600_1.cor</t>
  </si>
  <si>
    <t>8A_600_2.cor</t>
  </si>
  <si>
    <t>8A_600_3.cor</t>
  </si>
  <si>
    <t>8A_600_4.cor</t>
  </si>
  <si>
    <t>8A_600_5.cor</t>
  </si>
  <si>
    <t>8A_600_6.cor</t>
  </si>
  <si>
    <t>8A_600_7.cor</t>
  </si>
  <si>
    <t>8A_600_8.cor</t>
  </si>
  <si>
    <t>8A_600_9.cor</t>
  </si>
  <si>
    <t>8A_600_10.cor</t>
  </si>
  <si>
    <t>8A_600_11.cor</t>
  </si>
  <si>
    <t>8A_600_12.cor</t>
  </si>
  <si>
    <t>8A_600_13.cor</t>
  </si>
  <si>
    <t>8A_600_14.cor</t>
  </si>
  <si>
    <t>8A_600_15.cor</t>
  </si>
  <si>
    <t>8A_600_16.cor</t>
  </si>
  <si>
    <t>8A_600_17.cor</t>
  </si>
  <si>
    <t>8A_600_18.cor</t>
  </si>
  <si>
    <t>8A_600_19.cor</t>
  </si>
  <si>
    <t>8A_600_20.cor</t>
  </si>
  <si>
    <t>8A_600_21.cor</t>
  </si>
  <si>
    <t>8A_600_22.cor</t>
  </si>
  <si>
    <t>8A_600_23.cor</t>
  </si>
  <si>
    <t>8A_600_24.cor</t>
  </si>
  <si>
    <t>8A_600_25.cor</t>
  </si>
  <si>
    <t>8A_600_26.cor</t>
  </si>
  <si>
    <t>8A_600_27.cor</t>
  </si>
  <si>
    <t>8A_600_28.cor</t>
  </si>
  <si>
    <t>8A_600_29.cor</t>
  </si>
  <si>
    <t>8A_600_30.cor</t>
  </si>
  <si>
    <t>8B_600_1.cor</t>
  </si>
  <si>
    <t>8B_600_2.cor</t>
  </si>
  <si>
    <t>8B_600_3.cor</t>
  </si>
  <si>
    <t>8B_600_4.cor</t>
  </si>
  <si>
    <t>8B_600_5.cor</t>
  </si>
  <si>
    <t>8B_600_6.cor</t>
  </si>
  <si>
    <t>8B_600_7.cor</t>
  </si>
  <si>
    <t>8B_600_8.cor</t>
  </si>
  <si>
    <t>8B_600_9.cor</t>
  </si>
  <si>
    <t>8B_600_10.cor</t>
  </si>
  <si>
    <t>8B_600_11.cor</t>
  </si>
  <si>
    <t>8B_600_12.cor</t>
  </si>
  <si>
    <t>8B_600_13.cor</t>
  </si>
  <si>
    <t>8B_600_14.cor</t>
  </si>
  <si>
    <t>8B_600_15.cor</t>
  </si>
  <si>
    <t>8B_600_16.cor</t>
  </si>
  <si>
    <t>8B_600_17.cor</t>
  </si>
  <si>
    <t>8B_600_18.cor</t>
  </si>
  <si>
    <t>8B_600_19.cor</t>
  </si>
  <si>
    <t>8B_600_20.cor</t>
  </si>
  <si>
    <t>8B_600_21.cor</t>
  </si>
  <si>
    <t>8B_600_22.cor</t>
  </si>
  <si>
    <t>8B_600_23.cor</t>
  </si>
  <si>
    <t>8B_600_24.cor</t>
  </si>
  <si>
    <t>8B_600_25.cor</t>
  </si>
  <si>
    <t>8B_600_26.cor</t>
  </si>
  <si>
    <t>8B_600_27.cor</t>
  </si>
  <si>
    <t>8B_600_28.cor</t>
  </si>
  <si>
    <t>8B_600_29.cor</t>
  </si>
  <si>
    <t>8B_600_30.cor</t>
  </si>
  <si>
    <t>9A_600_1.cor</t>
  </si>
  <si>
    <t>9A_600_2.cor</t>
  </si>
  <si>
    <t>9A_600_3.cor</t>
  </si>
  <si>
    <t>9A_600_4.cor</t>
  </si>
  <si>
    <t>9A_600_5.cor</t>
  </si>
  <si>
    <t>9A_600_6.cor</t>
  </si>
  <si>
    <t>9A_600_7.cor</t>
  </si>
  <si>
    <t>9A_600_8.cor</t>
  </si>
  <si>
    <t>9A_600_9.cor</t>
  </si>
  <si>
    <t>9A_600_10.cor</t>
  </si>
  <si>
    <t>9A_600_11.cor</t>
  </si>
  <si>
    <t>9A_600_12.cor</t>
  </si>
  <si>
    <t>9A_600_13.cor</t>
  </si>
  <si>
    <t>9A_600_14.cor</t>
  </si>
  <si>
    <t>9A_600_15.cor</t>
  </si>
  <si>
    <t>9A_600_16.cor</t>
  </si>
  <si>
    <t>9A_600_17.cor</t>
  </si>
  <si>
    <t>9A_600_18.cor</t>
  </si>
  <si>
    <t>9A_600_19.cor</t>
  </si>
  <si>
    <t>9A_600_20.cor</t>
  </si>
  <si>
    <t>9A_600_21.cor</t>
  </si>
  <si>
    <t>9A_600_22.cor</t>
  </si>
  <si>
    <t>9A_600_23.cor</t>
  </si>
  <si>
    <t>9A_600_24.cor</t>
  </si>
  <si>
    <t>9A_600_25.cor</t>
  </si>
  <si>
    <t>9A_600_26.cor</t>
  </si>
  <si>
    <t>9A_600_27.cor</t>
  </si>
  <si>
    <t>9A_600_28.cor</t>
  </si>
  <si>
    <t>9A_600_29.cor</t>
  </si>
  <si>
    <t>9A_600_30.cor</t>
  </si>
  <si>
    <t>10A_600_1.cor</t>
  </si>
  <si>
    <t>10A_600_2.cor</t>
  </si>
  <si>
    <t>10A_600_3.cor</t>
  </si>
  <si>
    <t>10A_600_4.cor</t>
  </si>
  <si>
    <t>10A_600_5.cor</t>
  </si>
  <si>
    <t>10A_600_6.cor</t>
  </si>
  <si>
    <t>10A_600_7.cor</t>
  </si>
  <si>
    <t>10A_600_8.cor</t>
  </si>
  <si>
    <t>10A_600_9.cor</t>
  </si>
  <si>
    <t>10A_600_10.cor</t>
  </si>
  <si>
    <t>10A_600_11.cor</t>
  </si>
  <si>
    <t>10A_600_12.cor</t>
  </si>
  <si>
    <t>10A_600_13.cor</t>
  </si>
  <si>
    <t>10A_600_14.cor</t>
  </si>
  <si>
    <t>10A_600_15.cor</t>
  </si>
  <si>
    <t>10A_600_16.cor</t>
  </si>
  <si>
    <t>10A_600_17.cor</t>
  </si>
  <si>
    <t>10A_600_18.cor</t>
  </si>
  <si>
    <t>10A_600_19.cor</t>
  </si>
  <si>
    <t>10A_600_20.cor</t>
  </si>
  <si>
    <t>10A_600_21.cor</t>
  </si>
  <si>
    <t>10A_600_22.cor</t>
  </si>
  <si>
    <t>10A_600_23.cor</t>
  </si>
  <si>
    <t>10A_600_24.cor</t>
  </si>
  <si>
    <t>10A_600_25.cor</t>
  </si>
  <si>
    <t>10A_600_26.cor</t>
  </si>
  <si>
    <t>10A_600_27.cor</t>
  </si>
  <si>
    <t>10A_600_28.cor</t>
  </si>
  <si>
    <t>10A_600_29.cor</t>
  </si>
  <si>
    <t>10A_600_30.cor</t>
  </si>
  <si>
    <t>11A_600_1.cor</t>
  </si>
  <si>
    <t>11A_600_2.cor</t>
  </si>
  <si>
    <t>11A_600_3.cor</t>
  </si>
  <si>
    <t>11A_600_4.cor</t>
  </si>
  <si>
    <t>11A_600_5.cor</t>
  </si>
  <si>
    <t>11A_600_6.cor</t>
  </si>
  <si>
    <t>11A_600_7.cor</t>
  </si>
  <si>
    <t>11A_600_8.cor</t>
  </si>
  <si>
    <t>11A_600_9.cor</t>
  </si>
  <si>
    <t>11A_600_10.cor</t>
  </si>
  <si>
    <t>11A_600_11.cor</t>
  </si>
  <si>
    <t>11A_600_12.cor</t>
  </si>
  <si>
    <t>11A_600_13.cor</t>
  </si>
  <si>
    <t>11A_600_14.cor</t>
  </si>
  <si>
    <t>11A_600_15.cor</t>
  </si>
  <si>
    <t>11A_600_16.cor</t>
  </si>
  <si>
    <t>11A_600_17.cor</t>
  </si>
  <si>
    <t>11A_600_18.cor</t>
  </si>
  <si>
    <t>11A_600_19.cor</t>
  </si>
  <si>
    <t>11A_600_20.cor</t>
  </si>
  <si>
    <t>11A_600_21.cor</t>
  </si>
  <si>
    <t>11A_600_22.cor</t>
  </si>
  <si>
    <t>11A_600_23.cor</t>
  </si>
  <si>
    <t>11A_600_24.cor</t>
  </si>
  <si>
    <t>11A_600_25.cor</t>
  </si>
  <si>
    <t>11A_600_26.cor</t>
  </si>
  <si>
    <t>11A_600_27.cor</t>
  </si>
  <si>
    <t>11A_600_28.cor</t>
  </si>
  <si>
    <t>11A_600_29.cor</t>
  </si>
  <si>
    <t>11A_600_30.cor</t>
  </si>
  <si>
    <t>12A_600_1.cor</t>
  </si>
  <si>
    <t>12A_600_2.cor</t>
  </si>
  <si>
    <t>12A_600_3.cor</t>
  </si>
  <si>
    <t>12A_600_4.cor</t>
  </si>
  <si>
    <t>12A_600_5.cor</t>
  </si>
  <si>
    <t>12A_600_6.cor</t>
  </si>
  <si>
    <t>12A_600_7.cor</t>
  </si>
  <si>
    <t>12A_600_8.cor</t>
  </si>
  <si>
    <t>12A_600_9.cor</t>
  </si>
  <si>
    <t>12A_600_10.cor</t>
  </si>
  <si>
    <t>12A_600_11.cor</t>
  </si>
  <si>
    <t>12A_600_12.cor</t>
  </si>
  <si>
    <t>12A_600_13.cor</t>
  </si>
  <si>
    <t>12A_600_14.cor</t>
  </si>
  <si>
    <t>12A_600_15.cor</t>
  </si>
  <si>
    <t>12A_600_16.cor</t>
  </si>
  <si>
    <t>12A_600_17.cor</t>
  </si>
  <si>
    <t>12A_600_18.cor</t>
  </si>
  <si>
    <t>12A_600_19.cor</t>
  </si>
  <si>
    <t>12A_600_20.cor</t>
  </si>
  <si>
    <t>12A_600_21.cor</t>
  </si>
  <si>
    <t>12A_600_22.cor</t>
  </si>
  <si>
    <t>12A_600_23.cor</t>
  </si>
  <si>
    <t>12A_600_24.cor</t>
  </si>
  <si>
    <t>12A_600_25.cor</t>
  </si>
  <si>
    <t>12A_600_26.cor</t>
  </si>
  <si>
    <t>12A_600_27.cor</t>
  </si>
  <si>
    <t>12A_600_28.cor</t>
  </si>
  <si>
    <t>12A_600_29.cor</t>
  </si>
  <si>
    <t>12A_600_30.cor</t>
  </si>
  <si>
    <t>13A_600_1.cor</t>
  </si>
  <si>
    <t>13A_600_2.cor</t>
  </si>
  <si>
    <t>13A_600_3.cor</t>
  </si>
  <si>
    <t>13A_600_4.cor</t>
  </si>
  <si>
    <t>13A_600_5.cor</t>
  </si>
  <si>
    <t>13A_600_6.cor</t>
  </si>
  <si>
    <t>13A_600_7.cor</t>
  </si>
  <si>
    <t>13A_600_8.cor</t>
  </si>
  <si>
    <t>13A_600_9.cor</t>
  </si>
  <si>
    <t>13A_600_10.cor</t>
  </si>
  <si>
    <t>13A_600_11.cor</t>
  </si>
  <si>
    <t>13A_600_12.cor</t>
  </si>
  <si>
    <t>13A_600_13.cor</t>
  </si>
  <si>
    <t>13A_600_14.cor</t>
  </si>
  <si>
    <t>13A_600_15.cor</t>
  </si>
  <si>
    <t>13A_600_16.cor</t>
  </si>
  <si>
    <t>13A_600_17.cor</t>
  </si>
  <si>
    <t>13A_600_18.cor</t>
  </si>
  <si>
    <t>13A_600_19.cor</t>
  </si>
  <si>
    <t>13A_600_20.cor</t>
  </si>
  <si>
    <t>13A_600_21.cor</t>
  </si>
  <si>
    <t>13A_600_22.cor</t>
  </si>
  <si>
    <t>13A_600_23.cor</t>
  </si>
  <si>
    <t>13A_600_24.cor</t>
  </si>
  <si>
    <t>13A_600_25.cor</t>
  </si>
  <si>
    <t>13A_600_26.cor</t>
  </si>
  <si>
    <t>13A_600_27.cor</t>
  </si>
  <si>
    <t>13A_600_28.cor</t>
  </si>
  <si>
    <t>13A_600_29.cor</t>
  </si>
  <si>
    <t>13A_600_30.cor</t>
  </si>
  <si>
    <t>14A_600_1.cor</t>
  </si>
  <si>
    <t>14A_600_2.cor</t>
  </si>
  <si>
    <t>14A_600_3.cor</t>
  </si>
  <si>
    <t>14A_600_4.cor</t>
  </si>
  <si>
    <t>14A_600_5.cor</t>
  </si>
  <si>
    <t>14A_600_6.cor</t>
  </si>
  <si>
    <t>14A_600_7.cor</t>
  </si>
  <si>
    <t>14A_600_8.cor</t>
  </si>
  <si>
    <t>14A_600_9.cor</t>
  </si>
  <si>
    <t>14A_600_10.cor</t>
  </si>
  <si>
    <t>14A_600_11.cor</t>
  </si>
  <si>
    <t>14A_600_12.cor</t>
  </si>
  <si>
    <t>14A_600_13.cor</t>
  </si>
  <si>
    <t>14A_600_14.cor</t>
  </si>
  <si>
    <t>14A_600_15.cor</t>
  </si>
  <si>
    <t>14A_600_16.cor</t>
  </si>
  <si>
    <t>14A_600_17.cor</t>
  </si>
  <si>
    <t>14A_600_18.cor</t>
  </si>
  <si>
    <t>14A_600_19.cor</t>
  </si>
  <si>
    <t>14A_600_20.cor</t>
  </si>
  <si>
    <t>14A_600_21.cor</t>
  </si>
  <si>
    <t>14A_600_22.cor</t>
  </si>
  <si>
    <t>14A_600_23.cor</t>
  </si>
  <si>
    <t>14A_600_24.cor</t>
  </si>
  <si>
    <t>14A_600_25.cor</t>
  </si>
  <si>
    <t>14A_600_26.cor</t>
  </si>
  <si>
    <t>14A_600_27.cor</t>
  </si>
  <si>
    <t>14A_600_28.cor</t>
  </si>
  <si>
    <t>14A_600_29.cor</t>
  </si>
  <si>
    <t>14A_600_30.cor</t>
  </si>
  <si>
    <t>15A_600_1.cor</t>
  </si>
  <si>
    <t>15A_600_2.cor</t>
  </si>
  <si>
    <t>15A_600_3.cor</t>
  </si>
  <si>
    <t>15A_600_4.cor</t>
  </si>
  <si>
    <t>15A_600_5.cor</t>
  </si>
  <si>
    <t>15A_600_6.cor</t>
  </si>
  <si>
    <t>15A_600_7.cor</t>
  </si>
  <si>
    <t>15A_600_8.cor</t>
  </si>
  <si>
    <t>15A_600_9.cor</t>
  </si>
  <si>
    <t>15A_600_10.cor</t>
  </si>
  <si>
    <t>15A_600_11.cor</t>
  </si>
  <si>
    <t>15A_600_12.cor</t>
  </si>
  <si>
    <t>15A_600_13.cor</t>
  </si>
  <si>
    <t>15A_600_14.cor</t>
  </si>
  <si>
    <t>15A_600_15.cor</t>
  </si>
  <si>
    <t>15A_600_16.cor</t>
  </si>
  <si>
    <t>15A_600_17.cor</t>
  </si>
  <si>
    <t>15A_600_18.cor</t>
  </si>
  <si>
    <t>15A_600_19.cor</t>
  </si>
  <si>
    <t>15A_600_20.cor</t>
  </si>
  <si>
    <t>15A_600_21.cor</t>
  </si>
  <si>
    <t>15A_600_22.cor</t>
  </si>
  <si>
    <t>15A_600_23.cor</t>
  </si>
  <si>
    <t>15A_600_24.cor</t>
  </si>
  <si>
    <t>15A_600_25.cor</t>
  </si>
  <si>
    <t>15A_600_26.cor</t>
  </si>
  <si>
    <t>15A_600_27.cor</t>
  </si>
  <si>
    <t>15A_600_28.cor</t>
  </si>
  <si>
    <t>15A_600_29.cor</t>
  </si>
  <si>
    <t>15A_600_30.cor</t>
  </si>
  <si>
    <t>16A_600_1.cor</t>
  </si>
  <si>
    <t>16A_600_2.cor</t>
  </si>
  <si>
    <t>16A_600_3.cor</t>
  </si>
  <si>
    <t>16A_600_4.cor</t>
  </si>
  <si>
    <t>16A_600_5.cor</t>
  </si>
  <si>
    <t>16A_600_6.cor</t>
  </si>
  <si>
    <t>16A_600_7.cor</t>
  </si>
  <si>
    <t>16A_600_8.cor</t>
  </si>
  <si>
    <t>16A_600_9.cor</t>
  </si>
  <si>
    <t>16A_600_10.cor</t>
  </si>
  <si>
    <t>16A_600_11.cor</t>
  </si>
  <si>
    <t>16A_600_12.cor</t>
  </si>
  <si>
    <t>16A_600_13.cor</t>
  </si>
  <si>
    <t>16A_600_14.cor</t>
  </si>
  <si>
    <t>16A_600_15.cor</t>
  </si>
  <si>
    <t>16A_600_16.cor</t>
  </si>
  <si>
    <t>16A_600_17.cor</t>
  </si>
  <si>
    <t>16A_600_18.cor</t>
  </si>
  <si>
    <t>16A_600_19.cor</t>
  </si>
  <si>
    <t>16A_600_20.cor</t>
  </si>
  <si>
    <t>16A_600_21.cor</t>
  </si>
  <si>
    <t>16A_600_22.cor</t>
  </si>
  <si>
    <t>16A_600_23.cor</t>
  </si>
  <si>
    <t>16A_600_24.cor</t>
  </si>
  <si>
    <t>16A_600_25.cor</t>
  </si>
  <si>
    <t>16A_600_26.cor</t>
  </si>
  <si>
    <t>16A_600_27.cor</t>
  </si>
  <si>
    <t>16A_600_28.cor</t>
  </si>
  <si>
    <t>16A_600_29.cor</t>
  </si>
  <si>
    <t>16A_600_30.cor</t>
  </si>
  <si>
    <t>17A_600_1.cor</t>
  </si>
  <si>
    <t>17A_600_2.cor</t>
  </si>
  <si>
    <t>17A_600_3.cor</t>
  </si>
  <si>
    <t>17A_600_4.cor</t>
  </si>
  <si>
    <t>17A_600_5.cor</t>
  </si>
  <si>
    <t>17A_600_6.cor</t>
  </si>
  <si>
    <t>17A_600_7.cor</t>
  </si>
  <si>
    <t>17A_600_8.cor</t>
  </si>
  <si>
    <t>17A_600_9.cor</t>
  </si>
  <si>
    <t>17A_600_10.cor</t>
  </si>
  <si>
    <t>17A_600_11.cor</t>
  </si>
  <si>
    <t>17A_600_12.cor</t>
  </si>
  <si>
    <t>17A_600_13.cor</t>
  </si>
  <si>
    <t>17A_600_14.cor</t>
  </si>
  <si>
    <t>17A_600_15.cor</t>
  </si>
  <si>
    <t>17A_600_16.cor</t>
  </si>
  <si>
    <t>17A_600_17.cor</t>
  </si>
  <si>
    <t>17A_600_18.cor</t>
  </si>
  <si>
    <t>17A_600_19.cor</t>
  </si>
  <si>
    <t>17A_600_20.cor</t>
  </si>
  <si>
    <t>17A_600_21.cor</t>
  </si>
  <si>
    <t>17A_600_22.cor</t>
  </si>
  <si>
    <t>17A_600_23.cor</t>
  </si>
  <si>
    <t>17A_600_24.cor</t>
  </si>
  <si>
    <t>17A_600_25.cor</t>
  </si>
  <si>
    <t>17A_600_26.cor</t>
  </si>
  <si>
    <t>17A_600_27.cor</t>
  </si>
  <si>
    <t>17A_600_28.cor</t>
  </si>
  <si>
    <t>17A_600_29.cor</t>
  </si>
  <si>
    <t>17A_600_30.cor</t>
  </si>
  <si>
    <t>21A_600_1.cor</t>
  </si>
  <si>
    <t>21A_600_2.cor</t>
  </si>
  <si>
    <t>21A_600_3.cor</t>
  </si>
  <si>
    <t>21A_600_4.cor</t>
  </si>
  <si>
    <t>21A_600_5.cor</t>
  </si>
  <si>
    <t>21A_600_6.cor</t>
  </si>
  <si>
    <t>21A_600_7.cor</t>
  </si>
  <si>
    <t>21A_600_8.cor</t>
  </si>
  <si>
    <t>21A_600_9.cor</t>
  </si>
  <si>
    <t>21A_600_10.cor</t>
  </si>
  <si>
    <t>21A_600_11.cor</t>
  </si>
  <si>
    <t>21A_600_12.cor</t>
  </si>
  <si>
    <t>21A_600_13.cor</t>
  </si>
  <si>
    <t>21A_600_14.cor</t>
  </si>
  <si>
    <t>21A_600_15.cor</t>
  </si>
  <si>
    <t>21A_600_16.cor</t>
  </si>
  <si>
    <t>21A_600_17.cor</t>
  </si>
  <si>
    <t>21A_600_18.cor</t>
  </si>
  <si>
    <t>21A_600_19.cor</t>
  </si>
  <si>
    <t>21A_600_20.cor</t>
  </si>
  <si>
    <t>21A_600_21.cor</t>
  </si>
  <si>
    <t>21A_600_22.cor</t>
  </si>
  <si>
    <t>21A_600_23.cor</t>
  </si>
  <si>
    <t>21A_600_24.cor</t>
  </si>
  <si>
    <t>21A_600_25.cor</t>
  </si>
  <si>
    <t>21A_600_26.cor</t>
  </si>
  <si>
    <t>21A_600_27.cor</t>
  </si>
  <si>
    <t>21A_600_28.cor</t>
  </si>
  <si>
    <t>21A_600_29.cor</t>
  </si>
  <si>
    <t>21A_600_30.cor</t>
  </si>
  <si>
    <t>22A_600_1.cor</t>
  </si>
  <si>
    <t>22A_600_2.cor</t>
  </si>
  <si>
    <t>22A_600_3.cor</t>
  </si>
  <si>
    <t>22A_600_4.cor</t>
  </si>
  <si>
    <t>22A_600_5.cor</t>
  </si>
  <si>
    <t>22A_600_6.cor</t>
  </si>
  <si>
    <t>22A_600_7.cor</t>
  </si>
  <si>
    <t>22A_600_8.cor</t>
  </si>
  <si>
    <t>22A_600_9.cor</t>
  </si>
  <si>
    <t>22A_600_10.cor</t>
  </si>
  <si>
    <t>22A_600_11.cor</t>
  </si>
  <si>
    <t>22A_600_12.cor</t>
  </si>
  <si>
    <t>22A_600_13.cor</t>
  </si>
  <si>
    <t>22A_600_14.cor</t>
  </si>
  <si>
    <t>22A_600_15.cor</t>
  </si>
  <si>
    <t>22A_600_16.cor</t>
  </si>
  <si>
    <t>22A_600_17.cor</t>
  </si>
  <si>
    <t>22A_600_18.cor</t>
  </si>
  <si>
    <t>22A_600_19.cor</t>
  </si>
  <si>
    <t>22A_600_20.cor</t>
  </si>
  <si>
    <t>22A_600_21.cor</t>
  </si>
  <si>
    <t>22A_600_22.cor</t>
  </si>
  <si>
    <t>22A_600_23.cor</t>
  </si>
  <si>
    <t>22A_600_24.cor</t>
  </si>
  <si>
    <t>22A_600_25.cor</t>
  </si>
  <si>
    <t>22A_600_26.cor</t>
  </si>
  <si>
    <t>22A_600_27.cor</t>
  </si>
  <si>
    <t>22A_600_28.cor</t>
  </si>
  <si>
    <t>22A_600_29.cor</t>
  </si>
  <si>
    <t>22A_600_30.cor</t>
  </si>
  <si>
    <t>24A_600_1.cor</t>
  </si>
  <si>
    <t>24A_600_2.cor</t>
  </si>
  <si>
    <t>24A_600_3.cor</t>
  </si>
  <si>
    <t>24A_600_4.cor</t>
  </si>
  <si>
    <t>24A_600_5.cor</t>
  </si>
  <si>
    <t>24A_600_6.cor</t>
  </si>
  <si>
    <t>24A_600_7.cor</t>
  </si>
  <si>
    <t>24A_600_8.cor</t>
  </si>
  <si>
    <t>24A_600_9.cor</t>
  </si>
  <si>
    <t>24A_600_10.cor</t>
  </si>
  <si>
    <t>24A_600_11.cor</t>
  </si>
  <si>
    <t>24A_600_12.cor</t>
  </si>
  <si>
    <t>24A_600_13.cor</t>
  </si>
  <si>
    <t>24A_600_14.cor</t>
  </si>
  <si>
    <t>24A_600_15.cor</t>
  </si>
  <si>
    <t>24A_600_16.cor</t>
  </si>
  <si>
    <t>24A_600_17.cor</t>
  </si>
  <si>
    <t>24A_600_18.cor</t>
  </si>
  <si>
    <t>24A_600_19.cor</t>
  </si>
  <si>
    <t>24A_600_20.cor</t>
  </si>
  <si>
    <t>24A_600_21.cor</t>
  </si>
  <si>
    <t>24A_600_22.cor</t>
  </si>
  <si>
    <t>24A_600_23.cor</t>
  </si>
  <si>
    <t>24A_600_24.cor</t>
  </si>
  <si>
    <t>24A_600_25.cor</t>
  </si>
  <si>
    <t>24A_600_26.cor</t>
  </si>
  <si>
    <t>24A_600_27.cor</t>
  </si>
  <si>
    <t>24A_600_28.cor</t>
  </si>
  <si>
    <t>24A_600_29.cor</t>
  </si>
  <si>
    <t>24A_600_30.cor</t>
  </si>
  <si>
    <t>26A_600_1.cor</t>
  </si>
  <si>
    <t>26A_600_2.cor</t>
  </si>
  <si>
    <t>26A_600_3.cor</t>
  </si>
  <si>
    <t>26A_600_4.cor</t>
  </si>
  <si>
    <t>26A_600_5.cor</t>
  </si>
  <si>
    <t>26A_600_6.cor</t>
  </si>
  <si>
    <t>26A_600_7.cor</t>
  </si>
  <si>
    <t>26A_600_8.cor</t>
  </si>
  <si>
    <t>26A_600_9.cor</t>
  </si>
  <si>
    <t>26A_600_10.cor</t>
  </si>
  <si>
    <t>26A_600_11.cor</t>
  </si>
  <si>
    <t>26A_600_12.cor</t>
  </si>
  <si>
    <t>26A_600_13.cor</t>
  </si>
  <si>
    <t>26A_600_14.cor</t>
  </si>
  <si>
    <t>26A_600_15.cor</t>
  </si>
  <si>
    <t>26A_600_16.cor</t>
  </si>
  <si>
    <t>26A_600_17.cor</t>
  </si>
  <si>
    <t>26A_600_18.cor</t>
  </si>
  <si>
    <t>26A_600_19.cor</t>
  </si>
  <si>
    <t>26A_600_20.cor</t>
  </si>
  <si>
    <t>26A_600_21.cor</t>
  </si>
  <si>
    <t>26A_600_22.cor</t>
  </si>
  <si>
    <t>26A_600_23.cor</t>
  </si>
  <si>
    <t>26A_600_24.cor</t>
  </si>
  <si>
    <t>26A_600_25.cor</t>
  </si>
  <si>
    <t>26A_600_26.cor</t>
  </si>
  <si>
    <t>26A_600_27.cor</t>
  </si>
  <si>
    <t>26A_600_28.cor</t>
  </si>
  <si>
    <t>26A_600_29.cor</t>
  </si>
  <si>
    <t>26A_600_30.cor</t>
  </si>
  <si>
    <t>27A_600_1.cor</t>
  </si>
  <si>
    <t>27A_600_2.cor</t>
  </si>
  <si>
    <t>27A_600_3.cor</t>
  </si>
  <si>
    <t>27A_600_4.cor</t>
  </si>
  <si>
    <t>27A_600_5.cor</t>
  </si>
  <si>
    <t>27A_600_6.cor</t>
  </si>
  <si>
    <t>27A_600_7.cor</t>
  </si>
  <si>
    <t>27A_600_8.cor</t>
  </si>
  <si>
    <t>27A_600_9.cor</t>
  </si>
  <si>
    <t>27A_600_10.cor</t>
  </si>
  <si>
    <t>27A_600_11.cor</t>
  </si>
  <si>
    <t>27A_600_12.cor</t>
  </si>
  <si>
    <t>27A_600_13.cor</t>
  </si>
  <si>
    <t>27A_600_14.cor</t>
  </si>
  <si>
    <t>27A_600_15.cor</t>
  </si>
  <si>
    <t>27A_600_16.cor</t>
  </si>
  <si>
    <t>27A_600_17.cor</t>
  </si>
  <si>
    <t>27A_600_18.cor</t>
  </si>
  <si>
    <t>27A_600_19.cor</t>
  </si>
  <si>
    <t>27A_600_20.cor</t>
  </si>
  <si>
    <t>27A_600_21.cor</t>
  </si>
  <si>
    <t>27A_600_22.cor</t>
  </si>
  <si>
    <t>27A_600_23.cor</t>
  </si>
  <si>
    <t>27A_600_24.cor</t>
  </si>
  <si>
    <t>27A_600_25.cor</t>
  </si>
  <si>
    <t>27A_600_26.cor</t>
  </si>
  <si>
    <t>27A_600_27.cor</t>
  </si>
  <si>
    <t>27A_600_28.cor</t>
  </si>
  <si>
    <t>27A_600_29.cor</t>
  </si>
  <si>
    <t>27A_600_30.cor</t>
  </si>
  <si>
    <t>T5P4_B_600_1.cor</t>
  </si>
  <si>
    <t>T5P4_B_600_2.cor</t>
  </si>
  <si>
    <t>T5P4_B_600_3.cor</t>
  </si>
  <si>
    <t>T5P4_B_600_4.cor</t>
  </si>
  <si>
    <t>T5P4_B_600_5.cor</t>
  </si>
  <si>
    <t>T5P4_B_600_6.cor</t>
  </si>
  <si>
    <t>T5P4_B_600_7.cor</t>
  </si>
  <si>
    <t>T5P4_B_600_8.cor</t>
  </si>
  <si>
    <t>T5P4_B_600_9.cor</t>
  </si>
  <si>
    <t>T5P4_B_600_10.cor</t>
  </si>
  <si>
    <t>T5P4_B_600_11.cor</t>
  </si>
  <si>
    <t>T5P4_B_600_12.cor</t>
  </si>
  <si>
    <t>T5P4_B_600_13.cor</t>
  </si>
  <si>
    <t>T5P4_B_600_14.cor</t>
  </si>
  <si>
    <t>T5P4_B_600_15.cor</t>
  </si>
  <si>
    <t>T5P4_B_600_16.cor</t>
  </si>
  <si>
    <t>T5P4_B_600_17.cor</t>
  </si>
  <si>
    <t>T5P4_B_600_18.cor</t>
  </si>
  <si>
    <t>T5P4_B_600_19.cor</t>
  </si>
  <si>
    <t>T5P4_B_600_20.cor</t>
  </si>
  <si>
    <t>T5P4_B_600_21.cor</t>
  </si>
  <si>
    <t>T5P4_B_600_22.cor</t>
  </si>
  <si>
    <t>T5P4_B_600_23.cor</t>
  </si>
  <si>
    <t>T5P4_B_600_24.cor</t>
  </si>
  <si>
    <t>T5P4_B_600_25.cor</t>
  </si>
  <si>
    <t>T5P4_B_600_26.cor</t>
  </si>
  <si>
    <t>T5P4_B_600_27.cor</t>
  </si>
  <si>
    <t>T5P4_B_600_28.cor</t>
  </si>
  <si>
    <t>T5P4_B_600_29.cor</t>
  </si>
  <si>
    <t>T5P4_B_600_30.cor</t>
  </si>
  <si>
    <t>T5P5_600_1.cor</t>
  </si>
  <si>
    <t>T5P5_600_2.cor</t>
  </si>
  <si>
    <t>T5P5_600_3.cor</t>
  </si>
  <si>
    <t>T5P5_600_4.cor</t>
  </si>
  <si>
    <t>T5P5_600_5.cor</t>
  </si>
  <si>
    <t>T5P5_600_6.cor</t>
  </si>
  <si>
    <t>T5P5_600_7.cor</t>
  </si>
  <si>
    <t>T5P5_600_8.cor</t>
  </si>
  <si>
    <t>T5P5_600_9.cor</t>
  </si>
  <si>
    <t>T5P5_600_10.cor</t>
  </si>
  <si>
    <t>T5P5_600_11.cor</t>
  </si>
  <si>
    <t>T5P5_600_12.cor</t>
  </si>
  <si>
    <t>T5P5_600_13.cor</t>
  </si>
  <si>
    <t>T5P5_600_14.cor</t>
  </si>
  <si>
    <t>T5P5_600_15.cor</t>
  </si>
  <si>
    <t>T5P5_600_16.cor</t>
  </si>
  <si>
    <t>T5P5_600_17.cor</t>
  </si>
  <si>
    <t>T5P5_600_18.cor</t>
  </si>
  <si>
    <t>T5P5_600_19.cor</t>
  </si>
  <si>
    <t>T5P5_600_20.cor</t>
  </si>
  <si>
    <t>T5P5_600_21.cor</t>
  </si>
  <si>
    <t>T5P5_600_22.cor</t>
  </si>
  <si>
    <t>T5P5_600_23.cor</t>
  </si>
  <si>
    <t>T5P5_600_24.cor</t>
  </si>
  <si>
    <t>T5P5_600_25.cor</t>
  </si>
  <si>
    <t>T5P5_600_26.cor</t>
  </si>
  <si>
    <t>T5P5_600_27.cor</t>
  </si>
  <si>
    <t>T5P5_600_28.cor</t>
  </si>
  <si>
    <t>T5P5_600_29.cor</t>
  </si>
  <si>
    <t>T5P5_600_30.cor</t>
  </si>
  <si>
    <t>T6P1_600_1.cor</t>
  </si>
  <si>
    <t>T6P1_600_2.cor</t>
  </si>
  <si>
    <t>T6P1_600_3.cor</t>
  </si>
  <si>
    <t>T6P1_600_4.cor</t>
  </si>
  <si>
    <t>T6P1_600_5.cor</t>
  </si>
  <si>
    <t>T6P1_600_6.cor</t>
  </si>
  <si>
    <t>T6P1_600_7.cor</t>
  </si>
  <si>
    <t>T6P1_600_8.cor</t>
  </si>
  <si>
    <t>T6P1_600_9.cor</t>
  </si>
  <si>
    <t>T6P1_600_10.cor</t>
  </si>
  <si>
    <t>T6P1_600_11.cor</t>
  </si>
  <si>
    <t>T6P1_600_12.cor</t>
  </si>
  <si>
    <t>T6P1_600_13.cor</t>
  </si>
  <si>
    <t>T6P1_600_14.cor</t>
  </si>
  <si>
    <t>T6P1_600_15.cor</t>
  </si>
  <si>
    <t>T6P1_600_16.cor</t>
  </si>
  <si>
    <t>T6P1_600_17.cor</t>
  </si>
  <si>
    <t>T6P1_600_18.cor</t>
  </si>
  <si>
    <t>T6P1_600_19.cor</t>
  </si>
  <si>
    <t>T6P1_600_20.cor</t>
  </si>
  <si>
    <t>T6P1_600_21.cor</t>
  </si>
  <si>
    <t>T6P1_600_22.cor</t>
  </si>
  <si>
    <t>T6P1_600_23.cor</t>
  </si>
  <si>
    <t>T6P1_600_24.cor</t>
  </si>
  <si>
    <t>T6P1_600_25.cor</t>
  </si>
  <si>
    <t>T6P1_600_26.cor</t>
  </si>
  <si>
    <t>T6P1_600_27.cor</t>
  </si>
  <si>
    <t>T6P1_600_28.cor</t>
  </si>
  <si>
    <t>T6P1_600_29.cor</t>
  </si>
  <si>
    <t>T6P1_600_30.cor</t>
  </si>
  <si>
    <t>T6P2_600_1.cor</t>
  </si>
  <si>
    <t>T6P2_600_2.cor</t>
  </si>
  <si>
    <t>T6P2_600_3.cor</t>
  </si>
  <si>
    <t>T6P2_600_4.cor</t>
  </si>
  <si>
    <t>T6P2_600_5.cor</t>
  </si>
  <si>
    <t>T6P2_600_6.cor</t>
  </si>
  <si>
    <t>T6P2_600_7.cor</t>
  </si>
  <si>
    <t>T6P2_600_8.cor</t>
  </si>
  <si>
    <t>T6P2_600_9.cor</t>
  </si>
  <si>
    <t>T6P2_600_10.cor</t>
  </si>
  <si>
    <t>T6P2_600_11.cor</t>
  </si>
  <si>
    <t>T6P2_600_12.cor</t>
  </si>
  <si>
    <t>T6P2_600_13.cor</t>
  </si>
  <si>
    <t>T6P2_600_14.cor</t>
  </si>
  <si>
    <t>T6P2_600_15.cor</t>
  </si>
  <si>
    <t>T6P2_600_16.cor</t>
  </si>
  <si>
    <t>T6P2_600_17.cor</t>
  </si>
  <si>
    <t>T6P2_600_18.cor</t>
  </si>
  <si>
    <t>T6P2_600_19.cor</t>
  </si>
  <si>
    <t>T6P2_600_20.cor</t>
  </si>
  <si>
    <t>T6P2_600_21.cor</t>
  </si>
  <si>
    <t>T6P2_600_22.cor</t>
  </si>
  <si>
    <t>T6P2_600_23.cor</t>
  </si>
  <si>
    <t>T6P2_600_24.cor</t>
  </si>
  <si>
    <t>T6P2_600_25.cor</t>
  </si>
  <si>
    <t>T6P2_600_26.cor</t>
  </si>
  <si>
    <t>T6P2_600_27.cor</t>
  </si>
  <si>
    <t>T6P2_600_28.cor</t>
  </si>
  <si>
    <t>T6P2_600_29.cor</t>
  </si>
  <si>
    <t>T6P2_600_30.cor</t>
  </si>
  <si>
    <t>T6P3_600_1.cor</t>
  </si>
  <si>
    <t>T6P3_600_2.cor</t>
  </si>
  <si>
    <t>T6P3_600_3.cor</t>
  </si>
  <si>
    <t>T6P3_600_4.cor</t>
  </si>
  <si>
    <t>T6P3_600_5.cor</t>
  </si>
  <si>
    <t>T6P3_600_6.cor</t>
  </si>
  <si>
    <t>T6P3_600_7.cor</t>
  </si>
  <si>
    <t>T6P3_600_8.cor</t>
  </si>
  <si>
    <t>T6P3_600_9.cor</t>
  </si>
  <si>
    <t>T6P3_600_10.cor</t>
  </si>
  <si>
    <t>T6P3_600_11.cor</t>
  </si>
  <si>
    <t>T6P3_600_12.cor</t>
  </si>
  <si>
    <t>T6P3_600_13.cor</t>
  </si>
  <si>
    <t>T6P3_600_14.cor</t>
  </si>
  <si>
    <t>T6P3_600_15.cor</t>
  </si>
  <si>
    <t>T6P3_600_16.cor</t>
  </si>
  <si>
    <t>T6P3_600_17.cor</t>
  </si>
  <si>
    <t>T6P3_600_18.cor</t>
  </si>
  <si>
    <t>T6P3_600_19.cor</t>
  </si>
  <si>
    <t>T6P3_600_20.cor</t>
  </si>
  <si>
    <t>T6P3_600_21.cor</t>
  </si>
  <si>
    <t>T6P3_600_22.cor</t>
  </si>
  <si>
    <t>T6P3_600_23.cor</t>
  </si>
  <si>
    <t>T6P3_600_24.cor</t>
  </si>
  <si>
    <t>T6P3_600_25.cor</t>
  </si>
  <si>
    <t>T6P3_600_26.cor</t>
  </si>
  <si>
    <t>T6P3_600_27.cor</t>
  </si>
  <si>
    <t>T6P3_600_28.cor</t>
  </si>
  <si>
    <t>T6P3_600_29.cor</t>
  </si>
  <si>
    <t>T6P3_600_30.cor</t>
  </si>
  <si>
    <t>T6P4_600_1.cor</t>
  </si>
  <si>
    <t>T6P4_600_2.cor</t>
  </si>
  <si>
    <t>T6P4_600_3.cor</t>
  </si>
  <si>
    <t>T6P4_600_4.cor</t>
  </si>
  <si>
    <t>T6P4_600_5.cor</t>
  </si>
  <si>
    <t>T6P4_600_6.cor</t>
  </si>
  <si>
    <t>T6P4_600_7.cor</t>
  </si>
  <si>
    <t>T6P4_600_8.cor</t>
  </si>
  <si>
    <t>T6P4_600_9.cor</t>
  </si>
  <si>
    <t>T6P4_600_10.cor</t>
  </si>
  <si>
    <t>T6P4_600_11.cor</t>
  </si>
  <si>
    <t>T6P4_600_12.cor</t>
  </si>
  <si>
    <t>T6P4_600_13.cor</t>
  </si>
  <si>
    <t>T6P4_600_14.cor</t>
  </si>
  <si>
    <t>T6P4_600_15.cor</t>
  </si>
  <si>
    <t>T6P4_600_16.cor</t>
  </si>
  <si>
    <t>T6P4_600_17.cor</t>
  </si>
  <si>
    <t>T6P4_600_18.cor</t>
  </si>
  <si>
    <t>T6P4_600_19.cor</t>
  </si>
  <si>
    <t>T6P4_600_20.cor</t>
  </si>
  <si>
    <t>T6P4_600_21.cor</t>
  </si>
  <si>
    <t>T6P4_600_22.cor</t>
  </si>
  <si>
    <t>T6P4_600_23.cor</t>
  </si>
  <si>
    <t>T6P4_600_24.cor</t>
  </si>
  <si>
    <t>T6P4_600_25.cor</t>
  </si>
  <si>
    <t>T6P4_600_26.cor</t>
  </si>
  <si>
    <t>T6P4_600_27.cor</t>
  </si>
  <si>
    <t>T6P4_600_28.cor</t>
  </si>
  <si>
    <t>T6P4_600_29.cor</t>
  </si>
  <si>
    <t>T6P4_600_30.cor</t>
  </si>
  <si>
    <t>T6P5_600_1.cor</t>
  </si>
  <si>
    <t>T6P5_600_2.cor</t>
  </si>
  <si>
    <t>T6P5_600_3.cor</t>
  </si>
  <si>
    <t>T6P5_600_4.cor</t>
  </si>
  <si>
    <t>T6P5_600_5.cor</t>
  </si>
  <si>
    <t>T6P5_600_6.cor</t>
  </si>
  <si>
    <t>T6P5_600_7.cor</t>
  </si>
  <si>
    <t>T6P5_600_8.cor</t>
  </si>
  <si>
    <t>T6P5_600_9.cor</t>
  </si>
  <si>
    <t>T6P5_600_10.cor</t>
  </si>
  <si>
    <t>T6P5_600_11.cor</t>
  </si>
  <si>
    <t>T6P5_600_12.cor</t>
  </si>
  <si>
    <t>T6P5_600_13.cor</t>
  </si>
  <si>
    <t>T6P5_600_14.cor</t>
  </si>
  <si>
    <t>T6P5_600_15.cor</t>
  </si>
  <si>
    <t>T6P5_600_16.cor</t>
  </si>
  <si>
    <t>T6P5_600_17.cor</t>
  </si>
  <si>
    <t>T6P5_600_18.cor</t>
  </si>
  <si>
    <t>T6P5_600_19.cor</t>
  </si>
  <si>
    <t>T6P5_600_20.cor</t>
  </si>
  <si>
    <t>T6P5_600_21.cor</t>
  </si>
  <si>
    <t>T6P5_600_22.cor</t>
  </si>
  <si>
    <t>T6P5_600_23.cor</t>
  </si>
  <si>
    <t>T6P5_600_24.cor</t>
  </si>
  <si>
    <t>T6P5_600_25.cor</t>
  </si>
  <si>
    <t>T6P5_600_26.cor</t>
  </si>
  <si>
    <t>T6P5_600_27.cor</t>
  </si>
  <si>
    <t>T6P5_600_28.cor</t>
  </si>
  <si>
    <t>T6P5_600_29.cor</t>
  </si>
  <si>
    <t>T6P5_600_30.cor</t>
  </si>
  <si>
    <t>T6P6_600_1.cor</t>
  </si>
  <si>
    <t>T6P6_600_2.cor</t>
  </si>
  <si>
    <t>T6P6_600_3.cor</t>
  </si>
  <si>
    <t>T6P6_600_4.cor</t>
  </si>
  <si>
    <t>T6P6_600_5.cor</t>
  </si>
  <si>
    <t>T6P6_600_6.cor</t>
  </si>
  <si>
    <t>T6P6_600_7.cor</t>
  </si>
  <si>
    <t>T6P6_600_8.cor</t>
  </si>
  <si>
    <t>T6P6_600_9.cor</t>
  </si>
  <si>
    <t>T6P6_600_10.cor</t>
  </si>
  <si>
    <t>T6P6_600_11.cor</t>
  </si>
  <si>
    <t>T6P6_600_12.cor</t>
  </si>
  <si>
    <t>T6P6_600_13.cor</t>
  </si>
  <si>
    <t>T6P6_600_14.cor</t>
  </si>
  <si>
    <t>T6P6_600_15.cor</t>
  </si>
  <si>
    <t>T6P6_600_16.cor</t>
  </si>
  <si>
    <t>T6P6_600_17.cor</t>
  </si>
  <si>
    <t>T6P6_600_18.cor</t>
  </si>
  <si>
    <t>T6P6_600_19.cor</t>
  </si>
  <si>
    <t>T6P6_600_20.cor</t>
  </si>
  <si>
    <t>T6P6_600_21.cor</t>
  </si>
  <si>
    <t>T6P6_600_22.cor</t>
  </si>
  <si>
    <t>T6P6_600_23.cor</t>
  </si>
  <si>
    <t>T6P6_600_24.cor</t>
  </si>
  <si>
    <t>T6P6_600_25.cor</t>
  </si>
  <si>
    <t>T6P6_600_26.cor</t>
  </si>
  <si>
    <t>T6P6_600_27.cor</t>
  </si>
  <si>
    <t>T6P6_600_28.cor</t>
  </si>
  <si>
    <t>T6P6_600_29.cor</t>
  </si>
  <si>
    <t>T6P6_600_30.cor</t>
  </si>
  <si>
    <t>T6P8_600_1.cor</t>
  </si>
  <si>
    <t>T6P8_600_2.cor</t>
  </si>
  <si>
    <t>T6P8_600_3.cor</t>
  </si>
  <si>
    <t>T6P8_600_4.cor</t>
  </si>
  <si>
    <t>T6P8_600_5.cor</t>
  </si>
  <si>
    <t>T6P8_600_6.cor</t>
  </si>
  <si>
    <t>T6P8_600_7.cor</t>
  </si>
  <si>
    <t>T6P8_600_8.cor</t>
  </si>
  <si>
    <t>T6P8_600_9.cor</t>
  </si>
  <si>
    <t>T6P8_600_10.cor</t>
  </si>
  <si>
    <t>T6P8_600_11.cor</t>
  </si>
  <si>
    <t>T6P8_600_12.cor</t>
  </si>
  <si>
    <t>T6P8_600_13.cor</t>
  </si>
  <si>
    <t>T6P8_600_14.cor</t>
  </si>
  <si>
    <t>T6P8_600_15.cor</t>
  </si>
  <si>
    <t>T6P8_600_16.cor</t>
  </si>
  <si>
    <t>T6P8_600_17.cor</t>
  </si>
  <si>
    <t>T6P8_600_18.cor</t>
  </si>
  <si>
    <t>T6P8_600_19.cor</t>
  </si>
  <si>
    <t>T6P8_600_20.cor</t>
  </si>
  <si>
    <t>T6P8_600_21.cor</t>
  </si>
  <si>
    <t>T6P8_600_22.cor</t>
  </si>
  <si>
    <t>T6P8_600_23.cor</t>
  </si>
  <si>
    <t>T6P8_600_24.cor</t>
  </si>
  <si>
    <t>T6P8_600_25.cor</t>
  </si>
  <si>
    <t>T6P8_600_26.cor</t>
  </si>
  <si>
    <t>T6P8_600_27.cor</t>
  </si>
  <si>
    <t>T6P8_600_28.cor</t>
  </si>
  <si>
    <t>T6P8_600_29.cor</t>
  </si>
  <si>
    <t>T6P8_600_30.cor</t>
  </si>
  <si>
    <t>T6P11_600_1.cor</t>
  </si>
  <si>
    <t>T6P11_600_2.cor</t>
  </si>
  <si>
    <t>T6P11_600_3.cor</t>
  </si>
  <si>
    <t>T6P11_600_4.cor</t>
  </si>
  <si>
    <t>T6P11_600_5.cor</t>
  </si>
  <si>
    <t>T6P11_600_6.cor</t>
  </si>
  <si>
    <t>T6P11_600_7.cor</t>
  </si>
  <si>
    <t>T6P11_600_8.cor</t>
  </si>
  <si>
    <t>T6P11_600_9.cor</t>
  </si>
  <si>
    <t>T6P11_600_10.cor</t>
  </si>
  <si>
    <t>T6P11_600_11.cor</t>
  </si>
  <si>
    <t>T6P11_600_12.cor</t>
  </si>
  <si>
    <t>T6P11_600_13.cor</t>
  </si>
  <si>
    <t>T6P11_600_14.cor</t>
  </si>
  <si>
    <t>T6P11_600_15.cor</t>
  </si>
  <si>
    <t>T6P11_600_16.cor</t>
  </si>
  <si>
    <t>T6P11_600_17.cor</t>
  </si>
  <si>
    <t>T6P11_600_18.cor</t>
  </si>
  <si>
    <t>T6P11_600_19.cor</t>
  </si>
  <si>
    <t>T6P11_600_20.cor</t>
  </si>
  <si>
    <t>T6P11_600_21.cor</t>
  </si>
  <si>
    <t>T6P11_600_22.cor</t>
  </si>
  <si>
    <t>T6P11_600_23.cor</t>
  </si>
  <si>
    <t>T6P11_600_24.cor</t>
  </si>
  <si>
    <t>T6P11_600_25.cor</t>
  </si>
  <si>
    <t>T6P11_600_26.cor</t>
  </si>
  <si>
    <t>T6P11_600_27.cor</t>
  </si>
  <si>
    <t>T6P11_600_28.cor</t>
  </si>
  <si>
    <t>T6P11_600_29.cor</t>
  </si>
  <si>
    <t>T6P11_600_30.cor</t>
  </si>
  <si>
    <t>T6P12_600_1.cor</t>
  </si>
  <si>
    <t>T6P12_600_2.cor</t>
  </si>
  <si>
    <t>T6P12_600_3.cor</t>
  </si>
  <si>
    <t>T6P12_600_4.cor</t>
  </si>
  <si>
    <t>T6P12_600_5.cor</t>
  </si>
  <si>
    <t>T6P12_600_6.cor</t>
  </si>
  <si>
    <t>T6P12_600_7.cor</t>
  </si>
  <si>
    <t>T6P12_600_8.cor</t>
  </si>
  <si>
    <t>T6P12_600_9.cor</t>
  </si>
  <si>
    <t>T6P12_600_10.cor</t>
  </si>
  <si>
    <t>T6P12_600_11.cor</t>
  </si>
  <si>
    <t>T6P12_600_12.cor</t>
  </si>
  <si>
    <t>T6P12_600_13.cor</t>
  </si>
  <si>
    <t>T6P12_600_14.cor</t>
  </si>
  <si>
    <t>T6P12_600_15.cor</t>
  </si>
  <si>
    <t>T6P12_600_16.cor</t>
  </si>
  <si>
    <t>T6P12_600_17.cor</t>
  </si>
  <si>
    <t>T6P12_600_18.cor</t>
  </si>
  <si>
    <t>T6P12_600_19.cor</t>
  </si>
  <si>
    <t>T6P12_600_20.cor</t>
  </si>
  <si>
    <t>T6P12_600_21.cor</t>
  </si>
  <si>
    <t>T6P12_600_22.cor</t>
  </si>
  <si>
    <t>T6P12_600_23.cor</t>
  </si>
  <si>
    <t>T6P12_600_24.cor</t>
  </si>
  <si>
    <t>T6P12_600_25.cor</t>
  </si>
  <si>
    <t>T6P12_600_26.cor</t>
  </si>
  <si>
    <t>T6P12_600_27.cor</t>
  </si>
  <si>
    <t>T6P12_600_28.cor</t>
  </si>
  <si>
    <t>T6P12_600_29.cor</t>
  </si>
  <si>
    <t>T6P12_600_30.cor</t>
  </si>
  <si>
    <t>T6P13_600_1.cor</t>
  </si>
  <si>
    <t>T6P13_600_2.cor</t>
  </si>
  <si>
    <t>T6P13_600_3.cor</t>
  </si>
  <si>
    <t>T6P13_600_4.cor</t>
  </si>
  <si>
    <t>T6P13_600_5.cor</t>
  </si>
  <si>
    <t>T6P13_600_6.cor</t>
  </si>
  <si>
    <t>T6P13_600_7.cor</t>
  </si>
  <si>
    <t>T6P13_600_8.cor</t>
  </si>
  <si>
    <t>T6P13_600_9.cor</t>
  </si>
  <si>
    <t>T6P13_600_10.cor</t>
  </si>
  <si>
    <t>T6P13_600_11.cor</t>
  </si>
  <si>
    <t>T6P13_600_12.cor</t>
  </si>
  <si>
    <t>T6P13_600_13.cor</t>
  </si>
  <si>
    <t>T6P13_600_14.cor</t>
  </si>
  <si>
    <t>T6P13_600_15.cor</t>
  </si>
  <si>
    <t>T6P13_600_16.cor</t>
  </si>
  <si>
    <t>T6P13_600_17.cor</t>
  </si>
  <si>
    <t>T6P13_600_18.cor</t>
  </si>
  <si>
    <t>T6P13_600_19.cor</t>
  </si>
  <si>
    <t>T6P13_600_20.cor</t>
  </si>
  <si>
    <t>T6P13_600_21.cor</t>
  </si>
  <si>
    <t>T6P13_600_22.cor</t>
  </si>
  <si>
    <t>T6P13_600_23.cor</t>
  </si>
  <si>
    <t>T6P13_600_24.cor</t>
  </si>
  <si>
    <t>T6P13_600_25.cor</t>
  </si>
  <si>
    <t>T6P13_600_26.cor</t>
  </si>
  <si>
    <t>T6P13_600_27.cor</t>
  </si>
  <si>
    <t>T6P13_600_28.cor</t>
  </si>
  <si>
    <t>T6P13_600_29.cor</t>
  </si>
  <si>
    <t>T6P13_600_30.cor</t>
  </si>
  <si>
    <t>T6P14_600_1.cor</t>
  </si>
  <si>
    <t>T6P14_600_2.cor</t>
  </si>
  <si>
    <t>T6P14_600_3.cor</t>
  </si>
  <si>
    <t>T6P14_600_4.cor</t>
  </si>
  <si>
    <t>T6P14_600_5.cor</t>
  </si>
  <si>
    <t>T6P14_600_6.cor</t>
  </si>
  <si>
    <t>T6P14_600_7.cor</t>
  </si>
  <si>
    <t>T6P14_600_8.cor</t>
  </si>
  <si>
    <t>T6P14_600_9.cor</t>
  </si>
  <si>
    <t>T6P14_600_10.cor</t>
  </si>
  <si>
    <t>T6P14_600_11.cor</t>
  </si>
  <si>
    <t>T6P14_600_12.cor</t>
  </si>
  <si>
    <t>T6P14_600_13.cor</t>
  </si>
  <si>
    <t>T6P14_600_14.cor</t>
  </si>
  <si>
    <t>T6P14_600_15.cor</t>
  </si>
  <si>
    <t>T6P14_600_16.cor</t>
  </si>
  <si>
    <t>T6P14_600_17.cor</t>
  </si>
  <si>
    <t>T6P14_600_18.cor</t>
  </si>
  <si>
    <t>T6P14_600_19.cor</t>
  </si>
  <si>
    <t>T6P14_600_20.cor</t>
  </si>
  <si>
    <t>T6P14_600_21.cor</t>
  </si>
  <si>
    <t>T6P14_600_22.cor</t>
  </si>
  <si>
    <t>T6P14_600_23.cor</t>
  </si>
  <si>
    <t>T6P14_600_24.cor</t>
  </si>
  <si>
    <t>T6P14_600_25.cor</t>
  </si>
  <si>
    <t>T6P14_600_26.cor</t>
  </si>
  <si>
    <t>T6P14_600_27.cor</t>
  </si>
  <si>
    <t>T6P14_600_28.cor</t>
  </si>
  <si>
    <t>T6P14_600_29.cor</t>
  </si>
  <si>
    <t>T6P14_600_30.cor</t>
  </si>
  <si>
    <t>20 min sub-samples from 37 one-hr occupation rover files</t>
  </si>
  <si>
    <t>5A_1200_1.cor</t>
  </si>
  <si>
    <t>5A_1200_2.cor</t>
  </si>
  <si>
    <t>5A_1200_3.cor</t>
  </si>
  <si>
    <t>5A_1200_4.cor</t>
  </si>
  <si>
    <t>5A_1200_5.cor</t>
  </si>
  <si>
    <t>5A_1200_6.cor</t>
  </si>
  <si>
    <t>5A_1200_7.cor</t>
  </si>
  <si>
    <t>5A_1200_8.cor</t>
  </si>
  <si>
    <t>5A_1200_9.cor</t>
  </si>
  <si>
    <t>5A_1200_10.cor</t>
  </si>
  <si>
    <t>5A_1200_11.cor</t>
  </si>
  <si>
    <t>5A_1200_12.cor</t>
  </si>
  <si>
    <t>5A_1200_13.cor</t>
  </si>
  <si>
    <t>5A_1200_14.cor</t>
  </si>
  <si>
    <t>5A_1200_15.cor</t>
  </si>
  <si>
    <t>5A_1200_16.cor</t>
  </si>
  <si>
    <t>5A_1200_17.cor</t>
  </si>
  <si>
    <t>5A_1200_18.cor</t>
  </si>
  <si>
    <t>5A_1200_19.cor</t>
  </si>
  <si>
    <t>5A_1200_20.cor</t>
  </si>
  <si>
    <t>5A_1200_21.cor</t>
  </si>
  <si>
    <t>5A_1200_22.cor</t>
  </si>
  <si>
    <t>5A_1200_23.cor</t>
  </si>
  <si>
    <t>5A_1200_24.cor</t>
  </si>
  <si>
    <t>5A_1200_25.cor</t>
  </si>
  <si>
    <t>5A_1200_26.cor</t>
  </si>
  <si>
    <t>5A_1200_27.cor</t>
  </si>
  <si>
    <t>5A_1200_28.cor</t>
  </si>
  <si>
    <t>5A_1200_29.cor</t>
  </si>
  <si>
    <t>5A_1200_30.cor</t>
  </si>
  <si>
    <t>6A_1200_1.cor</t>
  </si>
  <si>
    <t>6A_1200_2.cor</t>
  </si>
  <si>
    <t>6A_1200_3.cor</t>
  </si>
  <si>
    <t>6A_1200_4.cor</t>
  </si>
  <si>
    <t>6A_1200_5.cor</t>
  </si>
  <si>
    <t>6A_1200_6.cor</t>
  </si>
  <si>
    <t>6A_1200_7.cor</t>
  </si>
  <si>
    <t>6A_1200_8.cor</t>
  </si>
  <si>
    <t>6A_1200_9.cor</t>
  </si>
  <si>
    <t>6A_1200_10.cor</t>
  </si>
  <si>
    <t>6A_1200_11.cor</t>
  </si>
  <si>
    <t>6A_1200_12.cor</t>
  </si>
  <si>
    <t>6A_1200_13.cor</t>
  </si>
  <si>
    <t>6A_1200_14.cor</t>
  </si>
  <si>
    <t>6A_1200_15.cor</t>
  </si>
  <si>
    <t>6A_1200_16.cor</t>
  </si>
  <si>
    <t>6A_1200_17.cor</t>
  </si>
  <si>
    <t>6A_1200_18.cor</t>
  </si>
  <si>
    <t>6A_1200_19.cor</t>
  </si>
  <si>
    <t>6A_1200_20.cor</t>
  </si>
  <si>
    <t>6A_1200_21.cor</t>
  </si>
  <si>
    <t>6A_1200_22.cor</t>
  </si>
  <si>
    <t>6A_1200_23.cor</t>
  </si>
  <si>
    <t>6A_1200_24.cor</t>
  </si>
  <si>
    <t>6A_1200_25.cor</t>
  </si>
  <si>
    <t>6A_1200_26.cor</t>
  </si>
  <si>
    <t>6A_1200_27.cor</t>
  </si>
  <si>
    <t>6A_1200_28.cor</t>
  </si>
  <si>
    <t>6A_1200_29.cor</t>
  </si>
  <si>
    <t>6A_1200_30.cor</t>
  </si>
  <si>
    <t>6B_1200_1.cor</t>
  </si>
  <si>
    <t>6B_1200_2.cor</t>
  </si>
  <si>
    <t>6B_1200_3.cor</t>
  </si>
  <si>
    <t>6B_1200_4.cor</t>
  </si>
  <si>
    <t>6B_1200_5.cor</t>
  </si>
  <si>
    <t>6B_1200_6.cor</t>
  </si>
  <si>
    <t>6B_1200_7.cor</t>
  </si>
  <si>
    <t>6B_1200_8.cor</t>
  </si>
  <si>
    <t>6B_1200_9.cor</t>
  </si>
  <si>
    <t>6B_1200_10.cor</t>
  </si>
  <si>
    <t>6B_1200_11.cor</t>
  </si>
  <si>
    <t>6B_1200_12.cor</t>
  </si>
  <si>
    <t>6B_1200_13.cor</t>
  </si>
  <si>
    <t>6B_1200_14.cor</t>
  </si>
  <si>
    <t>6B_1200_15.cor</t>
  </si>
  <si>
    <t>6B_1200_16.cor</t>
  </si>
  <si>
    <t>6B_1200_17.cor</t>
  </si>
  <si>
    <t>6B_1200_18.cor</t>
  </si>
  <si>
    <t>6B_1200_19.cor</t>
  </si>
  <si>
    <t>6B_1200_20.cor</t>
  </si>
  <si>
    <t>6B_1200_21.cor</t>
  </si>
  <si>
    <t>6B_1200_22.cor</t>
  </si>
  <si>
    <t>6B_1200_23.cor</t>
  </si>
  <si>
    <t>6B_1200_24.cor</t>
  </si>
  <si>
    <t>6B_1200_25.cor</t>
  </si>
  <si>
    <t>6B_1200_26.cor</t>
  </si>
  <si>
    <t>6B_1200_27.cor</t>
  </si>
  <si>
    <t>6B_1200_28.cor</t>
  </si>
  <si>
    <t>6B_1200_29.cor</t>
  </si>
  <si>
    <t>6B_1200_30.cor</t>
  </si>
  <si>
    <t>7A_1200_1.cor</t>
  </si>
  <si>
    <t>7A_1200_2.cor</t>
  </si>
  <si>
    <t>7A_1200_3.cor</t>
  </si>
  <si>
    <t>7A_1200_4.cor</t>
  </si>
  <si>
    <t>7A_1200_5.cor</t>
  </si>
  <si>
    <t>7A_1200_6.cor</t>
  </si>
  <si>
    <t>7A_1200_7.cor</t>
  </si>
  <si>
    <t>7A_1200_8.cor</t>
  </si>
  <si>
    <t>7A_1200_9.cor</t>
  </si>
  <si>
    <t>7A_1200_10.cor</t>
  </si>
  <si>
    <t>7A_1200_11.cor</t>
  </si>
  <si>
    <t>7A_1200_12.cor</t>
  </si>
  <si>
    <t>7A_1200_13.cor</t>
  </si>
  <si>
    <t>7A_1200_14.cor</t>
  </si>
  <si>
    <t>7A_1200_15.cor</t>
  </si>
  <si>
    <t>7A_1200_16.cor</t>
  </si>
  <si>
    <t>7A_1200_17.cor</t>
  </si>
  <si>
    <t>7A_1200_18.cor</t>
  </si>
  <si>
    <t>7A_1200_19.cor</t>
  </si>
  <si>
    <t>7A_1200_20.cor</t>
  </si>
  <si>
    <t>7A_1200_21.cor</t>
  </si>
  <si>
    <t>7A_1200_22.cor</t>
  </si>
  <si>
    <t>7A_1200_23.cor</t>
  </si>
  <si>
    <t>7A_1200_24.cor</t>
  </si>
  <si>
    <t>7A_1200_25.cor</t>
  </si>
  <si>
    <t>7A_1200_26.cor</t>
  </si>
  <si>
    <t>7A_1200_27.cor</t>
  </si>
  <si>
    <t>7A_1200_28.cor</t>
  </si>
  <si>
    <t>7A_1200_29.cor</t>
  </si>
  <si>
    <t>7A_1200_30.cor</t>
  </si>
  <si>
    <t>8A_1200_1.cor</t>
  </si>
  <si>
    <t>8A_1200_2.cor</t>
  </si>
  <si>
    <t>8A_1200_3.cor</t>
  </si>
  <si>
    <t>8A_1200_4.cor</t>
  </si>
  <si>
    <t>8A_1200_5.cor</t>
  </si>
  <si>
    <t>8A_1200_6.cor</t>
  </si>
  <si>
    <t>8A_1200_7.cor</t>
  </si>
  <si>
    <t>8A_1200_8.cor</t>
  </si>
  <si>
    <t>8A_1200_9.cor</t>
  </si>
  <si>
    <t>8A_1200_10.cor</t>
  </si>
  <si>
    <t>8A_1200_11.cor</t>
  </si>
  <si>
    <t>8A_1200_12.cor</t>
  </si>
  <si>
    <t>8A_1200_13.cor</t>
  </si>
  <si>
    <t>8A_1200_14.cor</t>
  </si>
  <si>
    <t>8A_1200_15.cor</t>
  </si>
  <si>
    <t>8A_1200_16.cor</t>
  </si>
  <si>
    <t>8A_1200_17.cor</t>
  </si>
  <si>
    <t>8A_1200_18.cor</t>
  </si>
  <si>
    <t>8A_1200_19.cor</t>
  </si>
  <si>
    <t>8A_1200_20.cor</t>
  </si>
  <si>
    <t>8A_1200_21.cor</t>
  </si>
  <si>
    <t>8A_1200_22.cor</t>
  </si>
  <si>
    <t>8A_1200_23.cor</t>
  </si>
  <si>
    <t>8A_1200_24.cor</t>
  </si>
  <si>
    <t>8A_1200_25.cor</t>
  </si>
  <si>
    <t>8A_1200_26.cor</t>
  </si>
  <si>
    <t>8A_1200_27.cor</t>
  </si>
  <si>
    <t>8A_1200_28.cor</t>
  </si>
  <si>
    <t>8A_1200_29.cor</t>
  </si>
  <si>
    <t>8A_1200_30.cor</t>
  </si>
  <si>
    <t>8B_1200_1.cor</t>
  </si>
  <si>
    <t>8B_1200_2.cor</t>
  </si>
  <si>
    <t>8B_1200_3.cor</t>
  </si>
  <si>
    <t>8B_1200_4.cor</t>
  </si>
  <si>
    <t>8B_1200_5.cor</t>
  </si>
  <si>
    <t>8B_1200_6.cor</t>
  </si>
  <si>
    <t>8B_1200_7.cor</t>
  </si>
  <si>
    <t>8B_1200_8.cor</t>
  </si>
  <si>
    <t>8B_1200_9.cor</t>
  </si>
  <si>
    <t>8B_1200_10.cor</t>
  </si>
  <si>
    <t>8B_1200_11.cor</t>
  </si>
  <si>
    <t>8B_1200_12.cor</t>
  </si>
  <si>
    <t>8B_1200_13.cor</t>
  </si>
  <si>
    <t>8B_1200_14.cor</t>
  </si>
  <si>
    <t>8B_1200_15.cor</t>
  </si>
  <si>
    <t>8B_1200_16.cor</t>
  </si>
  <si>
    <t>8B_1200_17.cor</t>
  </si>
  <si>
    <t>8B_1200_18.cor</t>
  </si>
  <si>
    <t>8B_1200_19.cor</t>
  </si>
  <si>
    <t>8B_1200_20.cor</t>
  </si>
  <si>
    <t>8B_1200_21.cor</t>
  </si>
  <si>
    <t>8B_1200_22.cor</t>
  </si>
  <si>
    <t>8B_1200_23.cor</t>
  </si>
  <si>
    <t>8B_1200_24.cor</t>
  </si>
  <si>
    <t>8B_1200_25.cor</t>
  </si>
  <si>
    <t>8B_1200_26.cor</t>
  </si>
  <si>
    <t>8B_1200_27.cor</t>
  </si>
  <si>
    <t>8B_1200_28.cor</t>
  </si>
  <si>
    <t>8B_1200_29.cor</t>
  </si>
  <si>
    <t>8B_1200_30.cor</t>
  </si>
  <si>
    <t>9A_1200_1.cor</t>
  </si>
  <si>
    <t>9A_1200_2.cor</t>
  </si>
  <si>
    <t>9A_1200_3.cor</t>
  </si>
  <si>
    <t>9A_1200_4.cor</t>
  </si>
  <si>
    <t>9A_1200_5.cor</t>
  </si>
  <si>
    <t>9A_1200_6.cor</t>
  </si>
  <si>
    <t>9A_1200_7.cor</t>
  </si>
  <si>
    <t>9A_1200_8.cor</t>
  </si>
  <si>
    <t>9A_1200_9.cor</t>
  </si>
  <si>
    <t>9A_1200_10.cor</t>
  </si>
  <si>
    <t>9A_1200_11.cor</t>
  </si>
  <si>
    <t>9A_1200_12.cor</t>
  </si>
  <si>
    <t>9A_1200_13.cor</t>
  </si>
  <si>
    <t>9A_1200_14.cor</t>
  </si>
  <si>
    <t>9A_1200_15.cor</t>
  </si>
  <si>
    <t>9A_1200_16.cor</t>
  </si>
  <si>
    <t>9A_1200_17.cor</t>
  </si>
  <si>
    <t>9A_1200_18.cor</t>
  </si>
  <si>
    <t>9A_1200_19.cor</t>
  </si>
  <si>
    <t>9A_1200_20.cor</t>
  </si>
  <si>
    <t>9A_1200_21.cor</t>
  </si>
  <si>
    <t>9A_1200_22.cor</t>
  </si>
  <si>
    <t>9A_1200_23.cor</t>
  </si>
  <si>
    <t>9A_1200_24.cor</t>
  </si>
  <si>
    <t>9A_1200_25.cor</t>
  </si>
  <si>
    <t>9A_1200_26.cor</t>
  </si>
  <si>
    <t>9A_1200_27.cor</t>
  </si>
  <si>
    <t>9A_1200_28.cor</t>
  </si>
  <si>
    <t>9A_1200_29.cor</t>
  </si>
  <si>
    <t>9A_1200_30.cor</t>
  </si>
  <si>
    <t>10A_1200_1.cor</t>
  </si>
  <si>
    <t>10A_1200_2.cor</t>
  </si>
  <si>
    <t>10A_1200_3.cor</t>
  </si>
  <si>
    <t>10A_1200_4.cor</t>
  </si>
  <si>
    <t>10A_1200_5.cor</t>
  </si>
  <si>
    <t>10A_1200_6.cor</t>
  </si>
  <si>
    <t>10A_1200_7.cor</t>
  </si>
  <si>
    <t>10A_1200_8.cor</t>
  </si>
  <si>
    <t>10A_1200_9.cor</t>
  </si>
  <si>
    <t>10A_1200_10.cor</t>
  </si>
  <si>
    <t>10A_1200_11.cor</t>
  </si>
  <si>
    <t>10A_1200_12.cor</t>
  </si>
  <si>
    <t>10A_1200_13.cor</t>
  </si>
  <si>
    <t>10A_1200_14.cor</t>
  </si>
  <si>
    <t>10A_1200_15.cor</t>
  </si>
  <si>
    <t>10A_1200_16.cor</t>
  </si>
  <si>
    <t>10A_1200_17.cor</t>
  </si>
  <si>
    <t>10A_1200_18.cor</t>
  </si>
  <si>
    <t>10A_1200_19.cor</t>
  </si>
  <si>
    <t>10A_1200_20.cor</t>
  </si>
  <si>
    <t>10A_1200_21.cor</t>
  </si>
  <si>
    <t>10A_1200_22.cor</t>
  </si>
  <si>
    <t>10A_1200_23.cor</t>
  </si>
  <si>
    <t>10A_1200_24.cor</t>
  </si>
  <si>
    <t>10A_1200_25.cor</t>
  </si>
  <si>
    <t>10A_1200_26.cor</t>
  </si>
  <si>
    <t>10A_1200_27.cor</t>
  </si>
  <si>
    <t>10A_1200_28.cor</t>
  </si>
  <si>
    <t>10A_1200_29.cor</t>
  </si>
  <si>
    <t>10A_1200_30.cor</t>
  </si>
  <si>
    <t>11A_1200_1.cor</t>
  </si>
  <si>
    <t>11A_1200_2.cor</t>
  </si>
  <si>
    <t>11A_1200_3.cor</t>
  </si>
  <si>
    <t>11A_1200_4.cor</t>
  </si>
  <si>
    <t>11A_1200_5.cor</t>
  </si>
  <si>
    <t>11A_1200_6.cor</t>
  </si>
  <si>
    <t>11A_1200_7.cor</t>
  </si>
  <si>
    <t>11A_1200_8.cor</t>
  </si>
  <si>
    <t>11A_1200_9.cor</t>
  </si>
  <si>
    <t>11A_1200_10.cor</t>
  </si>
  <si>
    <t>11A_1200_11.cor</t>
  </si>
  <si>
    <t>11A_1200_12.cor</t>
  </si>
  <si>
    <t>11A_1200_13.cor</t>
  </si>
  <si>
    <t>11A_1200_14.cor</t>
  </si>
  <si>
    <t>11A_1200_15.cor</t>
  </si>
  <si>
    <t>11A_1200_16.cor</t>
  </si>
  <si>
    <t>11A_1200_17.cor</t>
  </si>
  <si>
    <t>11A_1200_18.cor</t>
  </si>
  <si>
    <t>11A_1200_19.cor</t>
  </si>
  <si>
    <t>11A_1200_20.cor</t>
  </si>
  <si>
    <t>11A_1200_21.cor</t>
  </si>
  <si>
    <t>11A_1200_22.cor</t>
  </si>
  <si>
    <t>11A_1200_23.cor</t>
  </si>
  <si>
    <t>11A_1200_24.cor</t>
  </si>
  <si>
    <t>11A_1200_25.cor</t>
  </si>
  <si>
    <t>11A_1200_26.cor</t>
  </si>
  <si>
    <t>11A_1200_27.cor</t>
  </si>
  <si>
    <t>11A_1200_28.cor</t>
  </si>
  <si>
    <t>11A_1200_29.cor</t>
  </si>
  <si>
    <t>11A_1200_30.cor</t>
  </si>
  <si>
    <t>12A_1200_1.cor</t>
  </si>
  <si>
    <t>12A_1200_2.cor</t>
  </si>
  <si>
    <t>12A_1200_3.cor</t>
  </si>
  <si>
    <t>12A_1200_4.cor</t>
  </si>
  <si>
    <t>12A_1200_5.cor</t>
  </si>
  <si>
    <t>12A_1200_6.cor</t>
  </si>
  <si>
    <t>12A_1200_7.cor</t>
  </si>
  <si>
    <t>12A_1200_8.cor</t>
  </si>
  <si>
    <t>12A_1200_9.cor</t>
  </si>
  <si>
    <t>12A_1200_10.cor</t>
  </si>
  <si>
    <t>12A_1200_11.cor</t>
  </si>
  <si>
    <t>12A_1200_12.cor</t>
  </si>
  <si>
    <t>12A_1200_13.cor</t>
  </si>
  <si>
    <t>12A_1200_14.cor</t>
  </si>
  <si>
    <t>12A_1200_15.cor</t>
  </si>
  <si>
    <t>12A_1200_16.cor</t>
  </si>
  <si>
    <t>12A_1200_17.cor</t>
  </si>
  <si>
    <t>12A_1200_18.cor</t>
  </si>
  <si>
    <t>12A_1200_19.cor</t>
  </si>
  <si>
    <t>12A_1200_20.cor</t>
  </si>
  <si>
    <t>12A_1200_21.cor</t>
  </si>
  <si>
    <t>12A_1200_22.cor</t>
  </si>
  <si>
    <t>12A_1200_23.cor</t>
  </si>
  <si>
    <t>12A_1200_24.cor</t>
  </si>
  <si>
    <t>12A_1200_25.cor</t>
  </si>
  <si>
    <t>12A_1200_26.cor</t>
  </si>
  <si>
    <t>12A_1200_27.cor</t>
  </si>
  <si>
    <t>12A_1200_28.cor</t>
  </si>
  <si>
    <t>12A_1200_29.cor</t>
  </si>
  <si>
    <t>12A_1200_30.cor</t>
  </si>
  <si>
    <t>13A_1200_1.cor</t>
  </si>
  <si>
    <t>13A_1200_2.cor</t>
  </si>
  <si>
    <t>13A_1200_3.cor</t>
  </si>
  <si>
    <t>13A_1200_4.cor</t>
  </si>
  <si>
    <t>13A_1200_5.cor</t>
  </si>
  <si>
    <t>13A_1200_6.cor</t>
  </si>
  <si>
    <t>13A_1200_7.cor</t>
  </si>
  <si>
    <t>13A_1200_8.cor</t>
  </si>
  <si>
    <t>13A_1200_9.cor</t>
  </si>
  <si>
    <t>13A_1200_10.cor</t>
  </si>
  <si>
    <t>13A_1200_11.cor</t>
  </si>
  <si>
    <t>13A_1200_12.cor</t>
  </si>
  <si>
    <t>13A_1200_13.cor</t>
  </si>
  <si>
    <t>13A_1200_14.cor</t>
  </si>
  <si>
    <t>13A_1200_15.cor</t>
  </si>
  <si>
    <t>13A_1200_16.cor</t>
  </si>
  <si>
    <t>13A_1200_17.cor</t>
  </si>
  <si>
    <t>13A_1200_18.cor</t>
  </si>
  <si>
    <t>13A_1200_19.cor</t>
  </si>
  <si>
    <t>13A_1200_20.cor</t>
  </si>
  <si>
    <t>13A_1200_21.cor</t>
  </si>
  <si>
    <t>13A_1200_22.cor</t>
  </si>
  <si>
    <t>13A_1200_23.cor</t>
  </si>
  <si>
    <t>13A_1200_24.cor</t>
  </si>
  <si>
    <t>13A_1200_25.cor</t>
  </si>
  <si>
    <t>13A_1200_26.cor</t>
  </si>
  <si>
    <t>13A_1200_27.cor</t>
  </si>
  <si>
    <t>13A_1200_28.cor</t>
  </si>
  <si>
    <t>13A_1200_29.cor</t>
  </si>
  <si>
    <t>13A_1200_30.cor</t>
  </si>
  <si>
    <t>14A_1200_1.cor</t>
  </si>
  <si>
    <t>14A_1200_2.cor</t>
  </si>
  <si>
    <t>14A_1200_3.cor</t>
  </si>
  <si>
    <t>14A_1200_4.cor</t>
  </si>
  <si>
    <t>14A_1200_5.cor</t>
  </si>
  <si>
    <t>14A_1200_6.cor</t>
  </si>
  <si>
    <t>14A_1200_7.cor</t>
  </si>
  <si>
    <t>14A_1200_8.cor</t>
  </si>
  <si>
    <t>14A_1200_9.cor</t>
  </si>
  <si>
    <t>14A_1200_10.cor</t>
  </si>
  <si>
    <t>14A_1200_11.cor</t>
  </si>
  <si>
    <t>14A_1200_12.cor</t>
  </si>
  <si>
    <t>14A_1200_13.cor</t>
  </si>
  <si>
    <t>14A_1200_14.cor</t>
  </si>
  <si>
    <t>14A_1200_15.cor</t>
  </si>
  <si>
    <t>14A_1200_16.cor</t>
  </si>
  <si>
    <t>14A_1200_17.cor</t>
  </si>
  <si>
    <t>14A_1200_18.cor</t>
  </si>
  <si>
    <t>14A_1200_19.cor</t>
  </si>
  <si>
    <t>14A_1200_20.cor</t>
  </si>
  <si>
    <t>14A_1200_21.cor</t>
  </si>
  <si>
    <t>14A_1200_22.cor</t>
  </si>
  <si>
    <t>14A_1200_23.cor</t>
  </si>
  <si>
    <t>14A_1200_24.cor</t>
  </si>
  <si>
    <t>14A_1200_25.cor</t>
  </si>
  <si>
    <t>14A_1200_26.cor</t>
  </si>
  <si>
    <t>14A_1200_27.cor</t>
  </si>
  <si>
    <t>14A_1200_28.cor</t>
  </si>
  <si>
    <t>14A_1200_29.cor</t>
  </si>
  <si>
    <t>14A_1200_30.cor</t>
  </si>
  <si>
    <t>15A_1200_1.cor</t>
  </si>
  <si>
    <t>15A_1200_2.cor</t>
  </si>
  <si>
    <t>15A_1200_3.cor</t>
  </si>
  <si>
    <t>15A_1200_4.cor</t>
  </si>
  <si>
    <t>15A_1200_5.cor</t>
  </si>
  <si>
    <t>15A_1200_6.cor</t>
  </si>
  <si>
    <t>15A_1200_7.cor</t>
  </si>
  <si>
    <t>15A_1200_8.cor</t>
  </si>
  <si>
    <t>15A_1200_9.cor</t>
  </si>
  <si>
    <t>15A_1200_10.cor</t>
  </si>
  <si>
    <t>15A_1200_11.cor</t>
  </si>
  <si>
    <t>15A_1200_12.cor</t>
  </si>
  <si>
    <t>15A_1200_13.cor</t>
  </si>
  <si>
    <t>15A_1200_14.cor</t>
  </si>
  <si>
    <t>15A_1200_15.cor</t>
  </si>
  <si>
    <t>15A_1200_16.cor</t>
  </si>
  <si>
    <t>15A_1200_17.cor</t>
  </si>
  <si>
    <t>15A_1200_18.cor</t>
  </si>
  <si>
    <t>15A_1200_19.cor</t>
  </si>
  <si>
    <t>15A_1200_20.cor</t>
  </si>
  <si>
    <t>15A_1200_21.cor</t>
  </si>
  <si>
    <t>15A_1200_22.cor</t>
  </si>
  <si>
    <t>15A_1200_23.cor</t>
  </si>
  <si>
    <t>15A_1200_24.cor</t>
  </si>
  <si>
    <t>15A_1200_25.cor</t>
  </si>
  <si>
    <t>15A_1200_26.cor</t>
  </si>
  <si>
    <t>15A_1200_27.cor</t>
  </si>
  <si>
    <t>15A_1200_28.cor</t>
  </si>
  <si>
    <t>15A_1200_29.cor</t>
  </si>
  <si>
    <t>15A_1200_30.cor</t>
  </si>
  <si>
    <t>16A_1200_1.cor</t>
  </si>
  <si>
    <t>16A_1200_2.cor</t>
  </si>
  <si>
    <t>16A_1200_3.cor</t>
  </si>
  <si>
    <t>16A_1200_4.cor</t>
  </si>
  <si>
    <t>16A_1200_5.cor</t>
  </si>
  <si>
    <t>16A_1200_6.cor</t>
  </si>
  <si>
    <t>16A_1200_7.cor</t>
  </si>
  <si>
    <t>16A_1200_8.cor</t>
  </si>
  <si>
    <t>16A_1200_9.cor</t>
  </si>
  <si>
    <t>16A_1200_10.cor</t>
  </si>
  <si>
    <t>16A_1200_11.cor</t>
  </si>
  <si>
    <t>16A_1200_12.cor</t>
  </si>
  <si>
    <t>16A_1200_13.cor</t>
  </si>
  <si>
    <t>16A_1200_14.cor</t>
  </si>
  <si>
    <t>16A_1200_15.cor</t>
  </si>
  <si>
    <t>16A_1200_16.cor</t>
  </si>
  <si>
    <t>16A_1200_17.cor</t>
  </si>
  <si>
    <t>16A_1200_18.cor</t>
  </si>
  <si>
    <t>16A_1200_19.cor</t>
  </si>
  <si>
    <t>16A_1200_20.cor</t>
  </si>
  <si>
    <t>16A_1200_21.cor</t>
  </si>
  <si>
    <t>16A_1200_22.cor</t>
  </si>
  <si>
    <t>16A_1200_23.cor</t>
  </si>
  <si>
    <t>16A_1200_24.cor</t>
  </si>
  <si>
    <t>16A_1200_25.cor</t>
  </si>
  <si>
    <t>16A_1200_26.cor</t>
  </si>
  <si>
    <t>16A_1200_27.cor</t>
  </si>
  <si>
    <t>16A_1200_28.cor</t>
  </si>
  <si>
    <t>16A_1200_29.cor</t>
  </si>
  <si>
    <t>16A_1200_30.cor</t>
  </si>
  <si>
    <t>17A_1200_1.cor</t>
  </si>
  <si>
    <t>17A_1200_2.cor</t>
  </si>
  <si>
    <t>17A_1200_3.cor</t>
  </si>
  <si>
    <t>17A_1200_4.cor</t>
  </si>
  <si>
    <t>17A_1200_5.cor</t>
  </si>
  <si>
    <t>17A_1200_6.cor</t>
  </si>
  <si>
    <t>17A_1200_7.cor</t>
  </si>
  <si>
    <t>17A_1200_8.cor</t>
  </si>
  <si>
    <t>17A_1200_9.cor</t>
  </si>
  <si>
    <t>17A_1200_10.cor</t>
  </si>
  <si>
    <t>17A_1200_11.cor</t>
  </si>
  <si>
    <t>17A_1200_12.cor</t>
  </si>
  <si>
    <t>17A_1200_13.cor</t>
  </si>
  <si>
    <t>17A_1200_14.cor</t>
  </si>
  <si>
    <t>17A_1200_15.cor</t>
  </si>
  <si>
    <t>17A_1200_16.cor</t>
  </si>
  <si>
    <t>17A_1200_17.cor</t>
  </si>
  <si>
    <t>17A_1200_18.cor</t>
  </si>
  <si>
    <t>17A_1200_19.cor</t>
  </si>
  <si>
    <t>17A_1200_20.cor</t>
  </si>
  <si>
    <t>17A_1200_21.cor</t>
  </si>
  <si>
    <t>17A_1200_22.cor</t>
  </si>
  <si>
    <t>17A_1200_23.cor</t>
  </si>
  <si>
    <t>17A_1200_24.cor</t>
  </si>
  <si>
    <t>17A_1200_25.cor</t>
  </si>
  <si>
    <t>17A_1200_26.cor</t>
  </si>
  <si>
    <t>17A_1200_27.cor</t>
  </si>
  <si>
    <t>17A_1200_28.cor</t>
  </si>
  <si>
    <t>17A_1200_29.cor</t>
  </si>
  <si>
    <t>17A_1200_30.cor</t>
  </si>
  <si>
    <t>21A_1200_1.cor</t>
  </si>
  <si>
    <t>21A_1200_2.cor</t>
  </si>
  <si>
    <t>21A_1200_3.cor</t>
  </si>
  <si>
    <t>21A_1200_4.cor</t>
  </si>
  <si>
    <t>21A_1200_5.cor</t>
  </si>
  <si>
    <t>21A_1200_6.cor</t>
  </si>
  <si>
    <t>21A_1200_7.cor</t>
  </si>
  <si>
    <t>21A_1200_8.cor</t>
  </si>
  <si>
    <t>21A_1200_9.cor</t>
  </si>
  <si>
    <t>21A_1200_10.cor</t>
  </si>
  <si>
    <t>21A_1200_11.cor</t>
  </si>
  <si>
    <t>21A_1200_12.cor</t>
  </si>
  <si>
    <t>21A_1200_13.cor</t>
  </si>
  <si>
    <t>21A_1200_14.cor</t>
  </si>
  <si>
    <t>21A_1200_15.cor</t>
  </si>
  <si>
    <t>21A_1200_16.cor</t>
  </si>
  <si>
    <t>21A_1200_17.cor</t>
  </si>
  <si>
    <t>21A_1200_18.cor</t>
  </si>
  <si>
    <t>21A_1200_19.cor</t>
  </si>
  <si>
    <t>21A_1200_20.cor</t>
  </si>
  <si>
    <t>21A_1200_21.cor</t>
  </si>
  <si>
    <t>21A_1200_22.cor</t>
  </si>
  <si>
    <t>21A_1200_23.cor</t>
  </si>
  <si>
    <t>21A_1200_24.cor</t>
  </si>
  <si>
    <t>21A_1200_25.cor</t>
  </si>
  <si>
    <t>21A_1200_26.cor</t>
  </si>
  <si>
    <t>21A_1200_27.cor</t>
  </si>
  <si>
    <t>21A_1200_28.cor</t>
  </si>
  <si>
    <t>21A_1200_29.cor</t>
  </si>
  <si>
    <t>21A_1200_30.cor</t>
  </si>
  <si>
    <t>22A_1200_1.cor</t>
  </si>
  <si>
    <t>22A_1200_2.cor</t>
  </si>
  <si>
    <t>22A_1200_3.cor</t>
  </si>
  <si>
    <t>22A_1200_4.cor</t>
  </si>
  <si>
    <t>22A_1200_5.cor</t>
  </si>
  <si>
    <t>22A_1200_6.cor</t>
  </si>
  <si>
    <t>22A_1200_7.cor</t>
  </si>
  <si>
    <t>22A_1200_8.cor</t>
  </si>
  <si>
    <t>22A_1200_9.cor</t>
  </si>
  <si>
    <t>22A_1200_10.cor</t>
  </si>
  <si>
    <t>22A_1200_11.cor</t>
  </si>
  <si>
    <t>22A_1200_12.cor</t>
  </si>
  <si>
    <t>22A_1200_13.cor</t>
  </si>
  <si>
    <t>22A_1200_14.cor</t>
  </si>
  <si>
    <t>22A_1200_15.cor</t>
  </si>
  <si>
    <t>22A_1200_16.cor</t>
  </si>
  <si>
    <t>22A_1200_17.cor</t>
  </si>
  <si>
    <t>22A_1200_18.cor</t>
  </si>
  <si>
    <t>22A_1200_19.cor</t>
  </si>
  <si>
    <t>22A_1200_20.cor</t>
  </si>
  <si>
    <t>22A_1200_21.cor</t>
  </si>
  <si>
    <t>22A_1200_22.cor</t>
  </si>
  <si>
    <t>22A_1200_23.cor</t>
  </si>
  <si>
    <t>22A_1200_24.cor</t>
  </si>
  <si>
    <t>22A_1200_25.cor</t>
  </si>
  <si>
    <t>22A_1200_26.cor</t>
  </si>
  <si>
    <t>22A_1200_27.cor</t>
  </si>
  <si>
    <t>22A_1200_28.cor</t>
  </si>
  <si>
    <t>22A_1200_29.cor</t>
  </si>
  <si>
    <t>22A_1200_30.cor</t>
  </si>
  <si>
    <t>24A_1200_1.cor</t>
  </si>
  <si>
    <t>24A_1200_2.cor</t>
  </si>
  <si>
    <t>24A_1200_3.cor</t>
  </si>
  <si>
    <t>24A_1200_4.cor</t>
  </si>
  <si>
    <t>24A_1200_5.cor</t>
  </si>
  <si>
    <t>24A_1200_6.cor</t>
  </si>
  <si>
    <t>24A_1200_7.cor</t>
  </si>
  <si>
    <t>24A_1200_8.cor</t>
  </si>
  <si>
    <t>24A_1200_9.cor</t>
  </si>
  <si>
    <t>24A_1200_10.cor</t>
  </si>
  <si>
    <t>24A_1200_11.cor</t>
  </si>
  <si>
    <t>24A_1200_12.cor</t>
  </si>
  <si>
    <t>24A_1200_13.cor</t>
  </si>
  <si>
    <t>24A_1200_14.cor</t>
  </si>
  <si>
    <t>24A_1200_15.cor</t>
  </si>
  <si>
    <t>24A_1200_16.cor</t>
  </si>
  <si>
    <t>24A_1200_17.cor</t>
  </si>
  <si>
    <t>24A_1200_18.cor</t>
  </si>
  <si>
    <t>24A_1200_19.cor</t>
  </si>
  <si>
    <t>24A_1200_20.cor</t>
  </si>
  <si>
    <t>24A_1200_21.cor</t>
  </si>
  <si>
    <t>24A_1200_22.cor</t>
  </si>
  <si>
    <t>24A_1200_23.cor</t>
  </si>
  <si>
    <t>24A_1200_24.cor</t>
  </si>
  <si>
    <t>24A_1200_25.cor</t>
  </si>
  <si>
    <t>24A_1200_26.cor</t>
  </si>
  <si>
    <t>24A_1200_27.cor</t>
  </si>
  <si>
    <t>24A_1200_28.cor</t>
  </si>
  <si>
    <t>24A_1200_29.cor</t>
  </si>
  <si>
    <t>24A_1200_30.cor</t>
  </si>
  <si>
    <t>26A_1200_1.cor</t>
  </si>
  <si>
    <t>26A_1200_2.cor</t>
  </si>
  <si>
    <t>26A_1200_3.cor</t>
  </si>
  <si>
    <t>26A_1200_4.cor</t>
  </si>
  <si>
    <t>26A_1200_5.cor</t>
  </si>
  <si>
    <t>26A_1200_6.cor</t>
  </si>
  <si>
    <t>26A_1200_7.cor</t>
  </si>
  <si>
    <t>26A_1200_8.cor</t>
  </si>
  <si>
    <t>26A_1200_9.cor</t>
  </si>
  <si>
    <t>26A_1200_10.cor</t>
  </si>
  <si>
    <t>26A_1200_11.cor</t>
  </si>
  <si>
    <t>26A_1200_12.cor</t>
  </si>
  <si>
    <t>26A_1200_13.cor</t>
  </si>
  <si>
    <t>26A_1200_14.cor</t>
  </si>
  <si>
    <t>26A_1200_15.cor</t>
  </si>
  <si>
    <t>26A_1200_16.cor</t>
  </si>
  <si>
    <t>26A_1200_17.cor</t>
  </si>
  <si>
    <t>26A_1200_18.cor</t>
  </si>
  <si>
    <t>26A_1200_19.cor</t>
  </si>
  <si>
    <t>26A_1200_20.cor</t>
  </si>
  <si>
    <t>26A_1200_21.cor</t>
  </si>
  <si>
    <t>26A_1200_22.cor</t>
  </si>
  <si>
    <t>26A_1200_23.cor</t>
  </si>
  <si>
    <t>26A_1200_24.cor</t>
  </si>
  <si>
    <t>26A_1200_25.cor</t>
  </si>
  <si>
    <t>26A_1200_26.cor</t>
  </si>
  <si>
    <t>26A_1200_27.cor</t>
  </si>
  <si>
    <t>26A_1200_28.cor</t>
  </si>
  <si>
    <t>26A_1200_29.cor</t>
  </si>
  <si>
    <t>26A_1200_30.cor</t>
  </si>
  <si>
    <t>27A_1200_1.cor</t>
  </si>
  <si>
    <t>27A_1200_2.cor</t>
  </si>
  <si>
    <t>27A_1200_3.cor</t>
  </si>
  <si>
    <t>27A_1200_4.cor</t>
  </si>
  <si>
    <t>27A_1200_5.cor</t>
  </si>
  <si>
    <t>27A_1200_6.cor</t>
  </si>
  <si>
    <t>27A_1200_7.cor</t>
  </si>
  <si>
    <t>27A_1200_8.cor</t>
  </si>
  <si>
    <t>27A_1200_9.cor</t>
  </si>
  <si>
    <t>27A_1200_10.cor</t>
  </si>
  <si>
    <t>27A_1200_11.cor</t>
  </si>
  <si>
    <t>27A_1200_12.cor</t>
  </si>
  <si>
    <t>27A_1200_13.cor</t>
  </si>
  <si>
    <t>27A_1200_14.cor</t>
  </si>
  <si>
    <t>27A_1200_15.cor</t>
  </si>
  <si>
    <t>27A_1200_16.cor</t>
  </si>
  <si>
    <t>27A_1200_17.cor</t>
  </si>
  <si>
    <t>27A_1200_18.cor</t>
  </si>
  <si>
    <t>27A_1200_19.cor</t>
  </si>
  <si>
    <t>27A_1200_20.cor</t>
  </si>
  <si>
    <t>27A_1200_21.cor</t>
  </si>
  <si>
    <t>27A_1200_22.cor</t>
  </si>
  <si>
    <t>27A_1200_23.cor</t>
  </si>
  <si>
    <t>27A_1200_24.cor</t>
  </si>
  <si>
    <t>27A_1200_25.cor</t>
  </si>
  <si>
    <t>27A_1200_26.cor</t>
  </si>
  <si>
    <t>27A_1200_27.cor</t>
  </si>
  <si>
    <t>27A_1200_28.cor</t>
  </si>
  <si>
    <t>27A_1200_29.cor</t>
  </si>
  <si>
    <t>27A_1200_30.cor</t>
  </si>
  <si>
    <t>T5P4_B_1200_1.cor</t>
  </si>
  <si>
    <t>T5P4_B_1200_2.cor</t>
  </si>
  <si>
    <t>T5P4_B_1200_3.cor</t>
  </si>
  <si>
    <t>T5P4_B_1200_4.cor</t>
  </si>
  <si>
    <t>T5P4_B_1200_5.cor</t>
  </si>
  <si>
    <t>T5P4_B_1200_6.cor</t>
  </si>
  <si>
    <t>T5P4_B_1200_7.cor</t>
  </si>
  <si>
    <t>T5P4_B_1200_8.cor</t>
  </si>
  <si>
    <t>T5P4_B_1200_9.cor</t>
  </si>
  <si>
    <t>T5P4_B_1200_10.cor</t>
  </si>
  <si>
    <t>T5P4_B_1200_11.cor</t>
  </si>
  <si>
    <t>T5P4_B_1200_12.cor</t>
  </si>
  <si>
    <t>T5P4_B_1200_13.cor</t>
  </si>
  <si>
    <t>T5P4_B_1200_14.cor</t>
  </si>
  <si>
    <t>T5P4_B_1200_15.cor</t>
  </si>
  <si>
    <t>T5P4_B_1200_16.cor</t>
  </si>
  <si>
    <t>T5P4_B_1200_17.cor</t>
  </si>
  <si>
    <t>T5P4_B_1200_18.cor</t>
  </si>
  <si>
    <t>T5P4_B_1200_19.cor</t>
  </si>
  <si>
    <t>T5P4_B_1200_20.cor</t>
  </si>
  <si>
    <t>T5P4_B_1200_21.cor</t>
  </si>
  <si>
    <t>T5P4_B_1200_22.cor</t>
  </si>
  <si>
    <t>T5P4_B_1200_23.cor</t>
  </si>
  <si>
    <t>T5P4_B_1200_24.cor</t>
  </si>
  <si>
    <t>T5P4_B_1200_25.cor</t>
  </si>
  <si>
    <t>T5P4_B_1200_26.cor</t>
  </si>
  <si>
    <t>T5P4_B_1200_27.cor</t>
  </si>
  <si>
    <t>T5P4_B_1200_28.cor</t>
  </si>
  <si>
    <t>T5P4_B_1200_29.cor</t>
  </si>
  <si>
    <t>T5P4_B_1200_30.cor</t>
  </si>
  <si>
    <t>T5P5_1200_1.cor</t>
  </si>
  <si>
    <t>T5P5_1200_2.cor</t>
  </si>
  <si>
    <t>T5P5_1200_3.cor</t>
  </si>
  <si>
    <t>T5P5_1200_4.cor</t>
  </si>
  <si>
    <t>T5P5_1200_5.cor</t>
  </si>
  <si>
    <t>T5P5_1200_6.cor</t>
  </si>
  <si>
    <t>T5P5_1200_7.cor</t>
  </si>
  <si>
    <t>T5P5_1200_8.cor</t>
  </si>
  <si>
    <t>T5P5_1200_9.cor</t>
  </si>
  <si>
    <t>T5P5_1200_10.cor</t>
  </si>
  <si>
    <t>T5P5_1200_11.cor</t>
  </si>
  <si>
    <t>T5P5_1200_12.cor</t>
  </si>
  <si>
    <t>T5P5_1200_13.cor</t>
  </si>
  <si>
    <t>T5P5_1200_14.cor</t>
  </si>
  <si>
    <t>T5P5_1200_15.cor</t>
  </si>
  <si>
    <t>T5P5_1200_16.cor</t>
  </si>
  <si>
    <t>T5P5_1200_17.cor</t>
  </si>
  <si>
    <t>T5P5_1200_18.cor</t>
  </si>
  <si>
    <t>T5P5_1200_19.cor</t>
  </si>
  <si>
    <t>T5P5_1200_20.cor</t>
  </si>
  <si>
    <t>T5P5_1200_21.cor</t>
  </si>
  <si>
    <t>T5P5_1200_22.cor</t>
  </si>
  <si>
    <t>T5P5_1200_23.cor</t>
  </si>
  <si>
    <t>T5P5_1200_24.cor</t>
  </si>
  <si>
    <t>T5P5_1200_25.cor</t>
  </si>
  <si>
    <t>T5P5_1200_26.cor</t>
  </si>
  <si>
    <t>T5P5_1200_27.cor</t>
  </si>
  <si>
    <t>T5P5_1200_28.cor</t>
  </si>
  <si>
    <t>T5P5_1200_29.cor</t>
  </si>
  <si>
    <t>T5P5_1200_30.cor</t>
  </si>
  <si>
    <t>T6P1_1200_1.cor</t>
  </si>
  <si>
    <t>T6P1_1200_2.cor</t>
  </si>
  <si>
    <t>T6P1_1200_3.cor</t>
  </si>
  <si>
    <t>T6P1_1200_4.cor</t>
  </si>
  <si>
    <t>T6P1_1200_5.cor</t>
  </si>
  <si>
    <t>T6P1_1200_6.cor</t>
  </si>
  <si>
    <t>T6P1_1200_7.cor</t>
  </si>
  <si>
    <t>T6P1_1200_8.cor</t>
  </si>
  <si>
    <t>T6P1_1200_9.cor</t>
  </si>
  <si>
    <t>T6P1_1200_10.cor</t>
  </si>
  <si>
    <t>T6P1_1200_11.cor</t>
  </si>
  <si>
    <t>T6P1_1200_12.cor</t>
  </si>
  <si>
    <t>T6P1_1200_13.cor</t>
  </si>
  <si>
    <t>T6P1_1200_14.cor</t>
  </si>
  <si>
    <t>T6P1_1200_15.cor</t>
  </si>
  <si>
    <t>T6P1_1200_16.cor</t>
  </si>
  <si>
    <t>T6P1_1200_17.cor</t>
  </si>
  <si>
    <t>T6P1_1200_18.cor</t>
  </si>
  <si>
    <t>T6P1_1200_19.cor</t>
  </si>
  <si>
    <t>T6P1_1200_20.cor</t>
  </si>
  <si>
    <t>T6P1_1200_21.cor</t>
  </si>
  <si>
    <t>T6P1_1200_22.cor</t>
  </si>
  <si>
    <t>T6P1_1200_23.cor</t>
  </si>
  <si>
    <t>T6P1_1200_24.cor</t>
  </si>
  <si>
    <t>T6P1_1200_25.cor</t>
  </si>
  <si>
    <t>T6P1_1200_26.cor</t>
  </si>
  <si>
    <t>T6P1_1200_27.cor</t>
  </si>
  <si>
    <t>T6P1_1200_28.cor</t>
  </si>
  <si>
    <t>T6P1_1200_29.cor</t>
  </si>
  <si>
    <t>T6P1_1200_30.cor</t>
  </si>
  <si>
    <t>T6P2_1200_1.cor</t>
  </si>
  <si>
    <t>T6P2_1200_2.cor</t>
  </si>
  <si>
    <t>T6P2_1200_3.cor</t>
  </si>
  <si>
    <t>T6P2_1200_4.cor</t>
  </si>
  <si>
    <t>T6P2_1200_5.cor</t>
  </si>
  <si>
    <t>T6P2_1200_6.cor</t>
  </si>
  <si>
    <t>T6P2_1200_7.cor</t>
  </si>
  <si>
    <t>T6P2_1200_8.cor</t>
  </si>
  <si>
    <t>T6P2_1200_9.cor</t>
  </si>
  <si>
    <t>T6P2_1200_10.cor</t>
  </si>
  <si>
    <t>T6P2_1200_11.cor</t>
  </si>
  <si>
    <t>T6P2_1200_12.cor</t>
  </si>
  <si>
    <t>T6P2_1200_13.cor</t>
  </si>
  <si>
    <t>T6P2_1200_14.cor</t>
  </si>
  <si>
    <t>T6P2_1200_15.cor</t>
  </si>
  <si>
    <t>T6P2_1200_16.cor</t>
  </si>
  <si>
    <t>T6P2_1200_17.cor</t>
  </si>
  <si>
    <t>T6P2_1200_18.cor</t>
  </si>
  <si>
    <t>T6P2_1200_19.cor</t>
  </si>
  <si>
    <t>T6P2_1200_20.cor</t>
  </si>
  <si>
    <t>T6P2_1200_21.cor</t>
  </si>
  <si>
    <t>T6P2_1200_22.cor</t>
  </si>
  <si>
    <t>T6P2_1200_23.cor</t>
  </si>
  <si>
    <t>T6P2_1200_24.cor</t>
  </si>
  <si>
    <t>T6P2_1200_25.cor</t>
  </si>
  <si>
    <t>T6P2_1200_26.cor</t>
  </si>
  <si>
    <t>T6P2_1200_27.cor</t>
  </si>
  <si>
    <t>T6P2_1200_28.cor</t>
  </si>
  <si>
    <t>T6P2_1200_29.cor</t>
  </si>
  <si>
    <t>T6P2_1200_30.cor</t>
  </si>
  <si>
    <t>T6P3_1200_1.cor</t>
  </si>
  <si>
    <t>T6P3_1200_2.cor</t>
  </si>
  <si>
    <t>T6P3_1200_3.cor</t>
  </si>
  <si>
    <t>T6P3_1200_4.cor</t>
  </si>
  <si>
    <t>T6P3_1200_5.cor</t>
  </si>
  <si>
    <t>T6P3_1200_6.cor</t>
  </si>
  <si>
    <t>T6P3_1200_7.cor</t>
  </si>
  <si>
    <t>T6P3_1200_8.cor</t>
  </si>
  <si>
    <t>T6P3_1200_9.cor</t>
  </si>
  <si>
    <t>T6P3_1200_10.cor</t>
  </si>
  <si>
    <t>T6P3_1200_11.cor</t>
  </si>
  <si>
    <t>T6P3_1200_12.cor</t>
  </si>
  <si>
    <t>T6P3_1200_13.cor</t>
  </si>
  <si>
    <t>T6P3_1200_14.cor</t>
  </si>
  <si>
    <t>T6P3_1200_15.cor</t>
  </si>
  <si>
    <t>T6P3_1200_16.cor</t>
  </si>
  <si>
    <t>T6P3_1200_17.cor</t>
  </si>
  <si>
    <t>T6P3_1200_18.cor</t>
  </si>
  <si>
    <t>T6P3_1200_19.cor</t>
  </si>
  <si>
    <t>T6P3_1200_20.cor</t>
  </si>
  <si>
    <t>T6P3_1200_21.cor</t>
  </si>
  <si>
    <t>T6P3_1200_22.cor</t>
  </si>
  <si>
    <t>T6P3_1200_23.cor</t>
  </si>
  <si>
    <t>T6P3_1200_24.cor</t>
  </si>
  <si>
    <t>T6P3_1200_25.cor</t>
  </si>
  <si>
    <t>T6P3_1200_26.cor</t>
  </si>
  <si>
    <t>T6P3_1200_27.cor</t>
  </si>
  <si>
    <t>T6P3_1200_28.cor</t>
  </si>
  <si>
    <t>T6P3_1200_29.cor</t>
  </si>
  <si>
    <t>T6P3_1200_30.cor</t>
  </si>
  <si>
    <t>T6P4_1200_1.cor</t>
  </si>
  <si>
    <t>T6P4_1200_2.cor</t>
  </si>
  <si>
    <t>T6P4_1200_3.cor</t>
  </si>
  <si>
    <t>T6P4_1200_4.cor</t>
  </si>
  <si>
    <t>T6P4_1200_5.cor</t>
  </si>
  <si>
    <t>T6P4_1200_6.cor</t>
  </si>
  <si>
    <t>T6P4_1200_7.cor</t>
  </si>
  <si>
    <t>T6P4_1200_8.cor</t>
  </si>
  <si>
    <t>T6P4_1200_9.cor</t>
  </si>
  <si>
    <t>T6P4_1200_10.cor</t>
  </si>
  <si>
    <t>T6P4_1200_11.cor</t>
  </si>
  <si>
    <t>T6P4_1200_12.cor</t>
  </si>
  <si>
    <t>T6P4_1200_13.cor</t>
  </si>
  <si>
    <t>T6P4_1200_14.cor</t>
  </si>
  <si>
    <t>T6P4_1200_15.cor</t>
  </si>
  <si>
    <t>T6P4_1200_16.cor</t>
  </si>
  <si>
    <t>T6P4_1200_17.cor</t>
  </si>
  <si>
    <t>T6P4_1200_18.cor</t>
  </si>
  <si>
    <t>T6P4_1200_19.cor</t>
  </si>
  <si>
    <t>T6P4_1200_20.cor</t>
  </si>
  <si>
    <t>T6P4_1200_21.cor</t>
  </si>
  <si>
    <t>T6P4_1200_22.cor</t>
  </si>
  <si>
    <t>T6P4_1200_23.cor</t>
  </si>
  <si>
    <t>T6P4_1200_24.cor</t>
  </si>
  <si>
    <t>T6P4_1200_25.cor</t>
  </si>
  <si>
    <t>T6P4_1200_26.cor</t>
  </si>
  <si>
    <t>T6P4_1200_27.cor</t>
  </si>
  <si>
    <t>T6P4_1200_28.cor</t>
  </si>
  <si>
    <t>T6P4_1200_29.cor</t>
  </si>
  <si>
    <t>T6P4_1200_30.cor</t>
  </si>
  <si>
    <t>T6P5_1200_1.cor</t>
  </si>
  <si>
    <t>T6P5_1200_2.cor</t>
  </si>
  <si>
    <t>T6P5_1200_3.cor</t>
  </si>
  <si>
    <t>T6P5_1200_4.cor</t>
  </si>
  <si>
    <t>T6P5_1200_5.cor</t>
  </si>
  <si>
    <t>T6P5_1200_6.cor</t>
  </si>
  <si>
    <t>T6P5_1200_7.cor</t>
  </si>
  <si>
    <t>T6P5_1200_8.cor</t>
  </si>
  <si>
    <t>T6P5_1200_9.cor</t>
  </si>
  <si>
    <t>T6P5_1200_10.cor</t>
  </si>
  <si>
    <t>T6P5_1200_11.cor</t>
  </si>
  <si>
    <t>T6P5_1200_12.cor</t>
  </si>
  <si>
    <t>T6P5_1200_13.cor</t>
  </si>
  <si>
    <t>T6P5_1200_14.cor</t>
  </si>
  <si>
    <t>T6P5_1200_15.cor</t>
  </si>
  <si>
    <t>T6P5_1200_16.cor</t>
  </si>
  <si>
    <t>T6P5_1200_17.cor</t>
  </si>
  <si>
    <t>T6P5_1200_18.cor</t>
  </si>
  <si>
    <t>T6P5_1200_19.cor</t>
  </si>
  <si>
    <t>T6P5_1200_20.cor</t>
  </si>
  <si>
    <t>T6P5_1200_21.cor</t>
  </si>
  <si>
    <t>T6P5_1200_22.cor</t>
  </si>
  <si>
    <t>T6P5_1200_23.cor</t>
  </si>
  <si>
    <t>T6P5_1200_24.cor</t>
  </si>
  <si>
    <t>T6P5_1200_25.cor</t>
  </si>
  <si>
    <t>T6P5_1200_26.cor</t>
  </si>
  <si>
    <t>T6P5_1200_27.cor</t>
  </si>
  <si>
    <t>T6P5_1200_28.cor</t>
  </si>
  <si>
    <t>T6P5_1200_29.cor</t>
  </si>
  <si>
    <t>T6P5_1200_30.cor</t>
  </si>
  <si>
    <t>T6P6_1200_1.cor</t>
  </si>
  <si>
    <t>T6P6_1200_2.cor</t>
  </si>
  <si>
    <t>T6P6_1200_3.cor</t>
  </si>
  <si>
    <t>T6P6_1200_4.cor</t>
  </si>
  <si>
    <t>T6P6_1200_5.cor</t>
  </si>
  <si>
    <t>T6P6_1200_6.cor</t>
  </si>
  <si>
    <t>T6P6_1200_7.cor</t>
  </si>
  <si>
    <t>T6P6_1200_8.cor</t>
  </si>
  <si>
    <t>T6P6_1200_9.cor</t>
  </si>
  <si>
    <t>T6P6_1200_10.cor</t>
  </si>
  <si>
    <t>T6P6_1200_11.cor</t>
  </si>
  <si>
    <t>T6P6_1200_12.cor</t>
  </si>
  <si>
    <t>T6P6_1200_13.cor</t>
  </si>
  <si>
    <t>T6P6_1200_14.cor</t>
  </si>
  <si>
    <t>T6P6_1200_15.cor</t>
  </si>
  <si>
    <t>T6P6_1200_16.cor</t>
  </si>
  <si>
    <t>T6P6_1200_17.cor</t>
  </si>
  <si>
    <t>T6P6_1200_18.cor</t>
  </si>
  <si>
    <t>T6P6_1200_19.cor</t>
  </si>
  <si>
    <t>T6P6_1200_20.cor</t>
  </si>
  <si>
    <t>T6P6_1200_21.cor</t>
  </si>
  <si>
    <t>T6P6_1200_22.cor</t>
  </si>
  <si>
    <t>T6P6_1200_23.cor</t>
  </si>
  <si>
    <t>T6P6_1200_24.cor</t>
  </si>
  <si>
    <t>T6P6_1200_25.cor</t>
  </si>
  <si>
    <t>T6P6_1200_26.cor</t>
  </si>
  <si>
    <t>T6P6_1200_27.cor</t>
  </si>
  <si>
    <t>T6P6_1200_28.cor</t>
  </si>
  <si>
    <t>T6P6_1200_29.cor</t>
  </si>
  <si>
    <t>T6P6_1200_30.cor</t>
  </si>
  <si>
    <t>T6P8_1200_1.cor</t>
  </si>
  <si>
    <t>T6P8_1200_2.cor</t>
  </si>
  <si>
    <t>T6P8_1200_3.cor</t>
  </si>
  <si>
    <t>T6P8_1200_4.cor</t>
  </si>
  <si>
    <t>T6P8_1200_5.cor</t>
  </si>
  <si>
    <t>T6P8_1200_6.cor</t>
  </si>
  <si>
    <t>T6P8_1200_7.cor</t>
  </si>
  <si>
    <t>T6P8_1200_8.cor</t>
  </si>
  <si>
    <t>T6P8_1200_9.cor</t>
  </si>
  <si>
    <t>T6P8_1200_10.cor</t>
  </si>
  <si>
    <t>T6P8_1200_11.cor</t>
  </si>
  <si>
    <t>T6P8_1200_12.cor</t>
  </si>
  <si>
    <t>T6P8_1200_13.cor</t>
  </si>
  <si>
    <t>T6P8_1200_14.cor</t>
  </si>
  <si>
    <t>T6P8_1200_15.cor</t>
  </si>
  <si>
    <t>T6P8_1200_16.cor</t>
  </si>
  <si>
    <t>T6P8_1200_17.cor</t>
  </si>
  <si>
    <t>T6P8_1200_18.cor</t>
  </si>
  <si>
    <t>T6P8_1200_19.cor</t>
  </si>
  <si>
    <t>T6P8_1200_20.cor</t>
  </si>
  <si>
    <t>T6P8_1200_21.cor</t>
  </si>
  <si>
    <t>T6P8_1200_22.cor</t>
  </si>
  <si>
    <t>T6P8_1200_23.cor</t>
  </si>
  <si>
    <t>T6P8_1200_24.cor</t>
  </si>
  <si>
    <t>T6P8_1200_25.cor</t>
  </si>
  <si>
    <t>T6P8_1200_26.cor</t>
  </si>
  <si>
    <t>T6P8_1200_27.cor</t>
  </si>
  <si>
    <t>T6P8_1200_28.cor</t>
  </si>
  <si>
    <t>T6P8_1200_29.cor</t>
  </si>
  <si>
    <t>T6P8_1200_30.cor</t>
  </si>
  <si>
    <t>T6P11_1200_1.cor</t>
  </si>
  <si>
    <t>T6P11_1200_2.cor</t>
  </si>
  <si>
    <t>T6P11_1200_3.cor</t>
  </si>
  <si>
    <t>T6P11_1200_4.cor</t>
  </si>
  <si>
    <t>T6P11_1200_5.cor</t>
  </si>
  <si>
    <t>T6P11_1200_6.cor</t>
  </si>
  <si>
    <t>T6P11_1200_7.cor</t>
  </si>
  <si>
    <t>T6P11_1200_8.cor</t>
  </si>
  <si>
    <t>T6P11_1200_9.cor</t>
  </si>
  <si>
    <t>T6P11_1200_10.cor</t>
  </si>
  <si>
    <t>T6P11_1200_11.cor</t>
  </si>
  <si>
    <t>T6P11_1200_12.cor</t>
  </si>
  <si>
    <t>T6P11_1200_13.cor</t>
  </si>
  <si>
    <t>T6P11_1200_14.cor</t>
  </si>
  <si>
    <t>T6P11_1200_15.cor</t>
  </si>
  <si>
    <t>T6P11_1200_16.cor</t>
  </si>
  <si>
    <t>T6P11_1200_17.cor</t>
  </si>
  <si>
    <t>T6P11_1200_18.cor</t>
  </si>
  <si>
    <t>T6P11_1200_19.cor</t>
  </si>
  <si>
    <t>T6P11_1200_20.cor</t>
  </si>
  <si>
    <t>T6P11_1200_21.cor</t>
  </si>
  <si>
    <t>T6P11_1200_22.cor</t>
  </si>
  <si>
    <t>T6P11_1200_23.cor</t>
  </si>
  <si>
    <t>T6P11_1200_24.cor</t>
  </si>
  <si>
    <t>T6P11_1200_25.cor</t>
  </si>
  <si>
    <t>T6P11_1200_26.cor</t>
  </si>
  <si>
    <t>T6P11_1200_27.cor</t>
  </si>
  <si>
    <t>T6P11_1200_28.cor</t>
  </si>
  <si>
    <t>T6P11_1200_29.cor</t>
  </si>
  <si>
    <t>T6P11_1200_30.cor</t>
  </si>
  <si>
    <t>T6P12_1200_1.cor</t>
  </si>
  <si>
    <t>T6P12_1200_2.cor</t>
  </si>
  <si>
    <t>T6P12_1200_3.cor</t>
  </si>
  <si>
    <t>T6P12_1200_4.cor</t>
  </si>
  <si>
    <t>T6P12_1200_5.cor</t>
  </si>
  <si>
    <t>T6P12_1200_6.cor</t>
  </si>
  <si>
    <t>T6P12_1200_7.cor</t>
  </si>
  <si>
    <t>T6P12_1200_8.cor</t>
  </si>
  <si>
    <t>T6P12_1200_9.cor</t>
  </si>
  <si>
    <t>T6P12_1200_10.cor</t>
  </si>
  <si>
    <t>T6P12_1200_11.cor</t>
  </si>
  <si>
    <t>T6P12_1200_12.cor</t>
  </si>
  <si>
    <t>T6P12_1200_13.cor</t>
  </si>
  <si>
    <t>T6P12_1200_14.cor</t>
  </si>
  <si>
    <t>T6P12_1200_15.cor</t>
  </si>
  <si>
    <t>T6P12_1200_16.cor</t>
  </si>
  <si>
    <t>T6P12_1200_17.cor</t>
  </si>
  <si>
    <t>T6P12_1200_18.cor</t>
  </si>
  <si>
    <t>T6P12_1200_19.cor</t>
  </si>
  <si>
    <t>T6P12_1200_20.cor</t>
  </si>
  <si>
    <t>T6P12_1200_21.cor</t>
  </si>
  <si>
    <t>T6P12_1200_22.cor</t>
  </si>
  <si>
    <t>T6P12_1200_23.cor</t>
  </si>
  <si>
    <t>T6P12_1200_24.cor</t>
  </si>
  <si>
    <t>T6P12_1200_25.cor</t>
  </si>
  <si>
    <t>T6P12_1200_26.cor</t>
  </si>
  <si>
    <t>T6P12_1200_27.cor</t>
  </si>
  <si>
    <t>T6P12_1200_28.cor</t>
  </si>
  <si>
    <t>T6P12_1200_29.cor</t>
  </si>
  <si>
    <t>T6P12_1200_30.cor</t>
  </si>
  <si>
    <t>T6P13_1200_1.cor</t>
  </si>
  <si>
    <t>T6P13_1200_2.cor</t>
  </si>
  <si>
    <t>T6P13_1200_3.cor</t>
  </si>
  <si>
    <t>T6P13_1200_4.cor</t>
  </si>
  <si>
    <t>T6P13_1200_5.cor</t>
  </si>
  <si>
    <t>T6P13_1200_6.cor</t>
  </si>
  <si>
    <t>T6P13_1200_7.cor</t>
  </si>
  <si>
    <t>T6P13_1200_8.cor</t>
  </si>
  <si>
    <t>T6P13_1200_9.cor</t>
  </si>
  <si>
    <t>T6P13_1200_10.cor</t>
  </si>
  <si>
    <t>T6P13_1200_11.cor</t>
  </si>
  <si>
    <t>T6P13_1200_12.cor</t>
  </si>
  <si>
    <t>T6P13_1200_13.cor</t>
  </si>
  <si>
    <t>T6P13_1200_14.cor</t>
  </si>
  <si>
    <t>T6P13_1200_15.cor</t>
  </si>
  <si>
    <t>T6P13_1200_16.cor</t>
  </si>
  <si>
    <t>T6P13_1200_17.cor</t>
  </si>
  <si>
    <t>T6P13_1200_18.cor</t>
  </si>
  <si>
    <t>T6P13_1200_19.cor</t>
  </si>
  <si>
    <t>T6P13_1200_20.cor</t>
  </si>
  <si>
    <t>T6P13_1200_21.cor</t>
  </si>
  <si>
    <t>T6P13_1200_22.cor</t>
  </si>
  <si>
    <t>T6P13_1200_23.cor</t>
  </si>
  <si>
    <t>T6P13_1200_24.cor</t>
  </si>
  <si>
    <t>T6P13_1200_25.cor</t>
  </si>
  <si>
    <t>T6P13_1200_26.cor</t>
  </si>
  <si>
    <t>T6P13_1200_27.cor</t>
  </si>
  <si>
    <t>T6P13_1200_28.cor</t>
  </si>
  <si>
    <t>T6P13_1200_29.cor</t>
  </si>
  <si>
    <t>T6P13_1200_30.cor</t>
  </si>
  <si>
    <t>T6P14_1200_1.cor</t>
  </si>
  <si>
    <t>T6P14_1200_2.cor</t>
  </si>
  <si>
    <t>T6P14_1200_3.cor</t>
  </si>
  <si>
    <t>T6P14_1200_4.cor</t>
  </si>
  <si>
    <t>T6P14_1200_5.cor</t>
  </si>
  <si>
    <t>T6P14_1200_6.cor</t>
  </si>
  <si>
    <t>T6P14_1200_7.cor</t>
  </si>
  <si>
    <t>T6P14_1200_8.cor</t>
  </si>
  <si>
    <t>T6P14_1200_9.cor</t>
  </si>
  <si>
    <t>T6P14_1200_10.cor</t>
  </si>
  <si>
    <t>T6P14_1200_11.cor</t>
  </si>
  <si>
    <t>T6P14_1200_12.cor</t>
  </si>
  <si>
    <t>T6P14_1200_13.cor</t>
  </si>
  <si>
    <t>T6P14_1200_14.cor</t>
  </si>
  <si>
    <t>T6P14_1200_15.cor</t>
  </si>
  <si>
    <t>T6P14_1200_16.cor</t>
  </si>
  <si>
    <t>T6P14_1200_17.cor</t>
  </si>
  <si>
    <t>T6P14_1200_18.cor</t>
  </si>
  <si>
    <t>T6P14_1200_19.cor</t>
  </si>
  <si>
    <t>T6P14_1200_20.cor</t>
  </si>
  <si>
    <t>T6P14_1200_21.cor</t>
  </si>
  <si>
    <t>T6P14_1200_22.cor</t>
  </si>
  <si>
    <t>T6P14_1200_23.cor</t>
  </si>
  <si>
    <t>T6P14_1200_24.cor</t>
  </si>
  <si>
    <t>T6P14_1200_25.cor</t>
  </si>
  <si>
    <t>T6P14_1200_26.cor</t>
  </si>
  <si>
    <t>T6P14_1200_27.cor</t>
  </si>
  <si>
    <t>T6P14_1200_28.cor</t>
  </si>
  <si>
    <t>T6P14_1200_29.cor</t>
  </si>
  <si>
    <t>T6P14_1200_30.cor</t>
  </si>
  <si>
    <t>Abs_X_diff</t>
  </si>
  <si>
    <t>Abs_Y_diff</t>
  </si>
  <si>
    <t>Long file</t>
  </si>
  <si>
    <t>30 min sub-samples from 37 one-hr occupation rover files</t>
  </si>
  <si>
    <t>5A_1800_1.cor</t>
  </si>
  <si>
    <t>5A_1800_2.cor</t>
  </si>
  <si>
    <t>5A_1800_3.cor</t>
  </si>
  <si>
    <t>5A_1800_4.cor</t>
  </si>
  <si>
    <t>5A_1800_5.cor</t>
  </si>
  <si>
    <t>5A_1800_6.cor</t>
  </si>
  <si>
    <t>5A_1800_7.cor</t>
  </si>
  <si>
    <t>5A_1800_8.cor</t>
  </si>
  <si>
    <t>5A_1800_9.cor</t>
  </si>
  <si>
    <t>5A_1800_10.cor</t>
  </si>
  <si>
    <t>5A_1800_11.cor</t>
  </si>
  <si>
    <t>5A_1800_12.cor</t>
  </si>
  <si>
    <t>5A_1800_13.cor</t>
  </si>
  <si>
    <t>5A_1800_14.cor</t>
  </si>
  <si>
    <t>5A_1800_15.cor</t>
  </si>
  <si>
    <t>5A_1800_16.cor</t>
  </si>
  <si>
    <t>5A_1800_17.cor</t>
  </si>
  <si>
    <t>5A_1800_18.cor</t>
  </si>
  <si>
    <t>5A_1800_19.cor</t>
  </si>
  <si>
    <t>5A_1800_20.cor</t>
  </si>
  <si>
    <t>5A_1800_21.cor</t>
  </si>
  <si>
    <t>5A_1800_22.cor</t>
  </si>
  <si>
    <t>5A_1800_23.cor</t>
  </si>
  <si>
    <t>5A_1800_24.cor</t>
  </si>
  <si>
    <t>5A_1800_25.cor</t>
  </si>
  <si>
    <t>5A_1800_26.cor</t>
  </si>
  <si>
    <t>5A_1800_27.cor</t>
  </si>
  <si>
    <t>5A_1800_28.cor</t>
  </si>
  <si>
    <t>5A_1800_29.cor</t>
  </si>
  <si>
    <t>5A_1800_30.cor</t>
  </si>
  <si>
    <t>6A_1800_1.cor</t>
  </si>
  <si>
    <t>6A_1800_2.cor</t>
  </si>
  <si>
    <t>6A_1800_3.cor</t>
  </si>
  <si>
    <t>6A_1800_4.cor</t>
  </si>
  <si>
    <t>6A_1800_5.cor</t>
  </si>
  <si>
    <t>6A_1800_6.cor</t>
  </si>
  <si>
    <t>6A_1800_7.cor</t>
  </si>
  <si>
    <t>6A_1800_8.cor</t>
  </si>
  <si>
    <t>6A_1800_9.cor</t>
  </si>
  <si>
    <t>6A_1800_10.cor</t>
  </si>
  <si>
    <t>6A_1800_11.cor</t>
  </si>
  <si>
    <t>6A_1800_12.cor</t>
  </si>
  <si>
    <t>6A_1800_13.cor</t>
  </si>
  <si>
    <t>6A_1800_14.cor</t>
  </si>
  <si>
    <t>6A_1800_15.cor</t>
  </si>
  <si>
    <t>6A_1800_16.cor</t>
  </si>
  <si>
    <t>6A_1800_17.cor</t>
  </si>
  <si>
    <t>6A_1800_18.cor</t>
  </si>
  <si>
    <t>6A_1800_19.cor</t>
  </si>
  <si>
    <t>6A_1800_20.cor</t>
  </si>
  <si>
    <t>6A_1800_21.cor</t>
  </si>
  <si>
    <t>6A_1800_22.cor</t>
  </si>
  <si>
    <t>6A_1800_23.cor</t>
  </si>
  <si>
    <t>6A_1800_24.cor</t>
  </si>
  <si>
    <t>6A_1800_25.cor</t>
  </si>
  <si>
    <t>6A_1800_26.cor</t>
  </si>
  <si>
    <t>6A_1800_27.cor</t>
  </si>
  <si>
    <t>6A_1800_28.cor</t>
  </si>
  <si>
    <t>6A_1800_29.cor</t>
  </si>
  <si>
    <t>6A_1800_30.cor</t>
  </si>
  <si>
    <t>6B_1800_1.cor</t>
  </si>
  <si>
    <t>6B_1800_2.cor</t>
  </si>
  <si>
    <t>6B_1800_3.cor</t>
  </si>
  <si>
    <t>6B_1800_4.cor</t>
  </si>
  <si>
    <t>6B_1800_5.cor</t>
  </si>
  <si>
    <t>6B_1800_6.cor</t>
  </si>
  <si>
    <t>6B_1800_7.cor</t>
  </si>
  <si>
    <t>6B_1800_8.cor</t>
  </si>
  <si>
    <t>6B_1800_9.cor</t>
  </si>
  <si>
    <t>6B_1800_10.cor</t>
  </si>
  <si>
    <t>6B_1800_11.cor</t>
  </si>
  <si>
    <t>6B_1800_12.cor</t>
  </si>
  <si>
    <t>6B_1800_13.cor</t>
  </si>
  <si>
    <t>6B_1800_14.cor</t>
  </si>
  <si>
    <t>6B_1800_15.cor</t>
  </si>
  <si>
    <t>6B_1800_16.cor</t>
  </si>
  <si>
    <t>6B_1800_17.cor</t>
  </si>
  <si>
    <t>6B_1800_18.cor</t>
  </si>
  <si>
    <t>6B_1800_19.cor</t>
  </si>
  <si>
    <t>6B_1800_20.cor</t>
  </si>
  <si>
    <t>6B_1800_21.cor</t>
  </si>
  <si>
    <t>6B_1800_22.cor</t>
  </si>
  <si>
    <t>6B_1800_23.cor</t>
  </si>
  <si>
    <t>6B_1800_24.cor</t>
  </si>
  <si>
    <t>6B_1800_25.cor</t>
  </si>
  <si>
    <t>6B_1800_26.cor</t>
  </si>
  <si>
    <t>6B_1800_27.cor</t>
  </si>
  <si>
    <t>6B_1800_28.cor</t>
  </si>
  <si>
    <t>6B_1800_29.cor</t>
  </si>
  <si>
    <t>6B_1800_30.cor</t>
  </si>
  <si>
    <t>7A_1800_1.cor</t>
  </si>
  <si>
    <t>7A_1800_2.cor</t>
  </si>
  <si>
    <t>7A_1800_3.cor</t>
  </si>
  <si>
    <t>7A_1800_4.cor</t>
  </si>
  <si>
    <t>7A_1800_5.cor</t>
  </si>
  <si>
    <t>7A_1800_6.cor</t>
  </si>
  <si>
    <t>7A_1800_7.cor</t>
  </si>
  <si>
    <t>7A_1800_8.cor</t>
  </si>
  <si>
    <t>7A_1800_9.cor</t>
  </si>
  <si>
    <t>7A_1800_10.cor</t>
  </si>
  <si>
    <t>7A_1800_11.cor</t>
  </si>
  <si>
    <t>7A_1800_12.cor</t>
  </si>
  <si>
    <t>7A_1800_13.cor</t>
  </si>
  <si>
    <t>7A_1800_14.cor</t>
  </si>
  <si>
    <t>7A_1800_15.cor</t>
  </si>
  <si>
    <t>7A_1800_16.cor</t>
  </si>
  <si>
    <t>7A_1800_17.cor</t>
  </si>
  <si>
    <t>7A_1800_18.cor</t>
  </si>
  <si>
    <t>7A_1800_19.cor</t>
  </si>
  <si>
    <t>7A_1800_20.cor</t>
  </si>
  <si>
    <t>7A_1800_21.cor</t>
  </si>
  <si>
    <t>7A_1800_22.cor</t>
  </si>
  <si>
    <t>7A_1800_23.cor</t>
  </si>
  <si>
    <t>7A_1800_24.cor</t>
  </si>
  <si>
    <t>7A_1800_25.cor</t>
  </si>
  <si>
    <t>7A_1800_26.cor</t>
  </si>
  <si>
    <t>7A_1800_27.cor</t>
  </si>
  <si>
    <t>7A_1800_28.cor</t>
  </si>
  <si>
    <t>7A_1800_29.cor</t>
  </si>
  <si>
    <t>7A_1800_30.cor</t>
  </si>
  <si>
    <t>8A_1800_1.cor</t>
  </si>
  <si>
    <t>8A_1800_2.cor</t>
  </si>
  <si>
    <t>8A_1800_3.cor</t>
  </si>
  <si>
    <t>8A_1800_4.cor</t>
  </si>
  <si>
    <t>8A_1800_5.cor</t>
  </si>
  <si>
    <t>8A_1800_6.cor</t>
  </si>
  <si>
    <t>8A_1800_7.cor</t>
  </si>
  <si>
    <t>8A_1800_8.cor</t>
  </si>
  <si>
    <t>8A_1800_9.cor</t>
  </si>
  <si>
    <t>8A_1800_10.cor</t>
  </si>
  <si>
    <t>8A_1800_11.cor</t>
  </si>
  <si>
    <t>8A_1800_12.cor</t>
  </si>
  <si>
    <t>8A_1800_13.cor</t>
  </si>
  <si>
    <t>8A_1800_14.cor</t>
  </si>
  <si>
    <t>8A_1800_15.cor</t>
  </si>
  <si>
    <t>8A_1800_16.cor</t>
  </si>
  <si>
    <t>8A_1800_17.cor</t>
  </si>
  <si>
    <t>8A_1800_18.cor</t>
  </si>
  <si>
    <t>8A_1800_19.cor</t>
  </si>
  <si>
    <t>8A_1800_20.cor</t>
  </si>
  <si>
    <t>8A_1800_21.cor</t>
  </si>
  <si>
    <t>8A_1800_22.cor</t>
  </si>
  <si>
    <t>8A_1800_23.cor</t>
  </si>
  <si>
    <t>8A_1800_24.cor</t>
  </si>
  <si>
    <t>8A_1800_25.cor</t>
  </si>
  <si>
    <t>8A_1800_26.cor</t>
  </si>
  <si>
    <t>8A_1800_27.cor</t>
  </si>
  <si>
    <t>8A_1800_28.cor</t>
  </si>
  <si>
    <t>8A_1800_29.cor</t>
  </si>
  <si>
    <t>8A_1800_30.cor</t>
  </si>
  <si>
    <t>8B_1800_1.cor</t>
  </si>
  <si>
    <t>8B_1800_2.cor</t>
  </si>
  <si>
    <t>8B_1800_3.cor</t>
  </si>
  <si>
    <t>8B_1800_4.cor</t>
  </si>
  <si>
    <t>8B_1800_5.cor</t>
  </si>
  <si>
    <t>8B_1800_6.cor</t>
  </si>
  <si>
    <t>8B_1800_7.cor</t>
  </si>
  <si>
    <t>8B_1800_8.cor</t>
  </si>
  <si>
    <t>8B_1800_9.cor</t>
  </si>
  <si>
    <t>8B_1800_10.cor</t>
  </si>
  <si>
    <t>8B_1800_11.cor</t>
  </si>
  <si>
    <t>8B_1800_12.cor</t>
  </si>
  <si>
    <t>8B_1800_13.cor</t>
  </si>
  <si>
    <t>8B_1800_14.cor</t>
  </si>
  <si>
    <t>8B_1800_15.cor</t>
  </si>
  <si>
    <t>8B_1800_16.cor</t>
  </si>
  <si>
    <t>8B_1800_17.cor</t>
  </si>
  <si>
    <t>8B_1800_18.cor</t>
  </si>
  <si>
    <t>8B_1800_19.cor</t>
  </si>
  <si>
    <t>8B_1800_20.cor</t>
  </si>
  <si>
    <t>8B_1800_21.cor</t>
  </si>
  <si>
    <t>8B_1800_22.cor</t>
  </si>
  <si>
    <t>8B_1800_23.cor</t>
  </si>
  <si>
    <t>8B_1800_24.cor</t>
  </si>
  <si>
    <t>8B_1800_25.cor</t>
  </si>
  <si>
    <t>8B_1800_26.cor</t>
  </si>
  <si>
    <t>8B_1800_27.cor</t>
  </si>
  <si>
    <t>8B_1800_28.cor</t>
  </si>
  <si>
    <t>8B_1800_29.cor</t>
  </si>
  <si>
    <t>8B_1800_30.cor</t>
  </si>
  <si>
    <t>9A_1800_1.cor</t>
  </si>
  <si>
    <t>9A_1800_2.cor</t>
  </si>
  <si>
    <t>9A_1800_3.cor</t>
  </si>
  <si>
    <t>9A_1800_4.cor</t>
  </si>
  <si>
    <t>9A_1800_5.cor</t>
  </si>
  <si>
    <t>9A_1800_6.cor</t>
  </si>
  <si>
    <t>9A_1800_7.cor</t>
  </si>
  <si>
    <t>9A_1800_8.cor</t>
  </si>
  <si>
    <t>9A_1800_9.cor</t>
  </si>
  <si>
    <t>9A_1800_10.cor</t>
  </si>
  <si>
    <t>9A_1800_11.cor</t>
  </si>
  <si>
    <t>9A_1800_12.cor</t>
  </si>
  <si>
    <t>9A_1800_13.cor</t>
  </si>
  <si>
    <t>9A_1800_14.cor</t>
  </si>
  <si>
    <t>9A_1800_15.cor</t>
  </si>
  <si>
    <t>9A_1800_16.cor</t>
  </si>
  <si>
    <t>9A_1800_17.cor</t>
  </si>
  <si>
    <t>9A_1800_18.cor</t>
  </si>
  <si>
    <t>9A_1800_19.cor</t>
  </si>
  <si>
    <t>9A_1800_20.cor</t>
  </si>
  <si>
    <t>9A_1800_21.cor</t>
  </si>
  <si>
    <t>9A_1800_22.cor</t>
  </si>
  <si>
    <t>9A_1800_23.cor</t>
  </si>
  <si>
    <t>9A_1800_24.cor</t>
  </si>
  <si>
    <t>9A_1800_25.cor</t>
  </si>
  <si>
    <t>9A_1800_26.cor</t>
  </si>
  <si>
    <t>9A_1800_27.cor</t>
  </si>
  <si>
    <t>9A_1800_28.cor</t>
  </si>
  <si>
    <t>9A_1800_29.cor</t>
  </si>
  <si>
    <t>9A_1800_30.cor</t>
  </si>
  <si>
    <t>10A_1800_1.cor</t>
  </si>
  <si>
    <t>10A_1800_2.cor</t>
  </si>
  <si>
    <t>10A_1800_3.cor</t>
  </si>
  <si>
    <t>10A_1800_4.cor</t>
  </si>
  <si>
    <t>10A_1800_5.cor</t>
  </si>
  <si>
    <t>10A_1800_6.cor</t>
  </si>
  <si>
    <t>10A_1800_7.cor</t>
  </si>
  <si>
    <t>10A_1800_8.cor</t>
  </si>
  <si>
    <t>10A_1800_9.cor</t>
  </si>
  <si>
    <t>10A_1800_10.cor</t>
  </si>
  <si>
    <t>10A_1800_11.cor</t>
  </si>
  <si>
    <t>10A_1800_12.cor</t>
  </si>
  <si>
    <t>10A_1800_13.cor</t>
  </si>
  <si>
    <t>10A_1800_14.cor</t>
  </si>
  <si>
    <t>10A_1800_15.cor</t>
  </si>
  <si>
    <t>10A_1800_16.cor</t>
  </si>
  <si>
    <t>10A_1800_17.cor</t>
  </si>
  <si>
    <t>10A_1800_18.cor</t>
  </si>
  <si>
    <t>10A_1800_19.cor</t>
  </si>
  <si>
    <t>10A_1800_20.cor</t>
  </si>
  <si>
    <t>10A_1800_21.cor</t>
  </si>
  <si>
    <t>10A_1800_22.cor</t>
  </si>
  <si>
    <t>10A_1800_23.cor</t>
  </si>
  <si>
    <t>10A_1800_24.cor</t>
  </si>
  <si>
    <t>10A_1800_25.cor</t>
  </si>
  <si>
    <t>10A_1800_26.cor</t>
  </si>
  <si>
    <t>10A_1800_27.cor</t>
  </si>
  <si>
    <t>10A_1800_28.cor</t>
  </si>
  <si>
    <t>10A_1800_29.cor</t>
  </si>
  <si>
    <t>10A_1800_30.cor</t>
  </si>
  <si>
    <t>11A_1800_1.cor</t>
  </si>
  <si>
    <t>11A_1800_2.cor</t>
  </si>
  <si>
    <t>11A_1800_3.cor</t>
  </si>
  <si>
    <t>11A_1800_4.cor</t>
  </si>
  <si>
    <t>11A_1800_5.cor</t>
  </si>
  <si>
    <t>11A_1800_6.cor</t>
  </si>
  <si>
    <t>11A_1800_7.cor</t>
  </si>
  <si>
    <t>11A_1800_8.cor</t>
  </si>
  <si>
    <t>11A_1800_9.cor</t>
  </si>
  <si>
    <t>11A_1800_10.cor</t>
  </si>
  <si>
    <t>11A_1800_11.cor</t>
  </si>
  <si>
    <t>11A_1800_12.cor</t>
  </si>
  <si>
    <t>11A_1800_13.cor</t>
  </si>
  <si>
    <t>11A_1800_14.cor</t>
  </si>
  <si>
    <t>11A_1800_15.cor</t>
  </si>
  <si>
    <t>11A_1800_16.cor</t>
  </si>
  <si>
    <t>11A_1800_17.cor</t>
  </si>
  <si>
    <t>11A_1800_18.cor</t>
  </si>
  <si>
    <t>11A_1800_19.cor</t>
  </si>
  <si>
    <t>11A_1800_20.cor</t>
  </si>
  <si>
    <t>11A_1800_21.cor</t>
  </si>
  <si>
    <t>11A_1800_22.cor</t>
  </si>
  <si>
    <t>11A_1800_23.cor</t>
  </si>
  <si>
    <t>11A_1800_24.cor</t>
  </si>
  <si>
    <t>11A_1800_25.cor</t>
  </si>
  <si>
    <t>11A_1800_26.cor</t>
  </si>
  <si>
    <t>11A_1800_27.cor</t>
  </si>
  <si>
    <t>11A_1800_28.cor</t>
  </si>
  <si>
    <t>11A_1800_29.cor</t>
  </si>
  <si>
    <t>11A_1800_30.cor</t>
  </si>
  <si>
    <t>12A_1800_1.cor</t>
  </si>
  <si>
    <t>12A_1800_2.cor</t>
  </si>
  <si>
    <t>12A_1800_3.cor</t>
  </si>
  <si>
    <t>12A_1800_4.cor</t>
  </si>
  <si>
    <t>12A_1800_5.cor</t>
  </si>
  <si>
    <t>12A_1800_6.cor</t>
  </si>
  <si>
    <t>12A_1800_7.cor</t>
  </si>
  <si>
    <t>12A_1800_8.cor</t>
  </si>
  <si>
    <t>12A_1800_9.cor</t>
  </si>
  <si>
    <t>12A_1800_10.cor</t>
  </si>
  <si>
    <t>12A_1800_11.cor</t>
  </si>
  <si>
    <t>12A_1800_12.cor</t>
  </si>
  <si>
    <t>12A_1800_13.cor</t>
  </si>
  <si>
    <t>12A_1800_14.cor</t>
  </si>
  <si>
    <t>12A_1800_15.cor</t>
  </si>
  <si>
    <t>12A_1800_16.cor</t>
  </si>
  <si>
    <t>12A_1800_17.cor</t>
  </si>
  <si>
    <t>12A_1800_18.cor</t>
  </si>
  <si>
    <t>12A_1800_19.cor</t>
  </si>
  <si>
    <t>12A_1800_20.cor</t>
  </si>
  <si>
    <t>12A_1800_21.cor</t>
  </si>
  <si>
    <t>12A_1800_22.cor</t>
  </si>
  <si>
    <t>12A_1800_23.cor</t>
  </si>
  <si>
    <t>12A_1800_24.cor</t>
  </si>
  <si>
    <t>12A_1800_25.cor</t>
  </si>
  <si>
    <t>12A_1800_26.cor</t>
  </si>
  <si>
    <t>12A_1800_27.cor</t>
  </si>
  <si>
    <t>12A_1800_28.cor</t>
  </si>
  <si>
    <t>12A_1800_29.cor</t>
  </si>
  <si>
    <t>12A_1800_30.cor</t>
  </si>
  <si>
    <t>13A_1800_1.cor</t>
  </si>
  <si>
    <t>13A_1800_2.cor</t>
  </si>
  <si>
    <t>13A_1800_3.cor</t>
  </si>
  <si>
    <t>13A_1800_4.cor</t>
  </si>
  <si>
    <t>13A_1800_5.cor</t>
  </si>
  <si>
    <t>13A_1800_6.cor</t>
  </si>
  <si>
    <t>13A_1800_7.cor</t>
  </si>
  <si>
    <t>13A_1800_8.cor</t>
  </si>
  <si>
    <t>13A_1800_9.cor</t>
  </si>
  <si>
    <t>13A_1800_10.cor</t>
  </si>
  <si>
    <t>13A_1800_11.cor</t>
  </si>
  <si>
    <t>13A_1800_12.cor</t>
  </si>
  <si>
    <t>13A_1800_13.cor</t>
  </si>
  <si>
    <t>13A_1800_14.cor</t>
  </si>
  <si>
    <t>13A_1800_15.cor</t>
  </si>
  <si>
    <t>13A_1800_16.cor</t>
  </si>
  <si>
    <t>13A_1800_17.cor</t>
  </si>
  <si>
    <t>13A_1800_18.cor</t>
  </si>
  <si>
    <t>13A_1800_19.cor</t>
  </si>
  <si>
    <t>13A_1800_20.cor</t>
  </si>
  <si>
    <t>13A_1800_21.cor</t>
  </si>
  <si>
    <t>13A_1800_22.cor</t>
  </si>
  <si>
    <t>13A_1800_23.cor</t>
  </si>
  <si>
    <t>13A_1800_24.cor</t>
  </si>
  <si>
    <t>13A_1800_25.cor</t>
  </si>
  <si>
    <t>13A_1800_26.cor</t>
  </si>
  <si>
    <t>13A_1800_27.cor</t>
  </si>
  <si>
    <t>13A_1800_28.cor</t>
  </si>
  <si>
    <t>13A_1800_29.cor</t>
  </si>
  <si>
    <t>13A_1800_30.cor</t>
  </si>
  <si>
    <t>14A_1800_1.cor</t>
  </si>
  <si>
    <t>14A_1800_2.cor</t>
  </si>
  <si>
    <t>14A_1800_3.cor</t>
  </si>
  <si>
    <t>14A_1800_4.cor</t>
  </si>
  <si>
    <t>14A_1800_5.cor</t>
  </si>
  <si>
    <t>14A_1800_6.cor</t>
  </si>
  <si>
    <t>14A_1800_7.cor</t>
  </si>
  <si>
    <t>14A_1800_8.cor</t>
  </si>
  <si>
    <t>14A_1800_9.cor</t>
  </si>
  <si>
    <t>14A_1800_10.cor</t>
  </si>
  <si>
    <t>14A_1800_11.cor</t>
  </si>
  <si>
    <t>14A_1800_12.cor</t>
  </si>
  <si>
    <t>14A_1800_13.cor</t>
  </si>
  <si>
    <t>14A_1800_14.cor</t>
  </si>
  <si>
    <t>14A_1800_15.cor</t>
  </si>
  <si>
    <t>14A_1800_16.cor</t>
  </si>
  <si>
    <t>14A_1800_17.cor</t>
  </si>
  <si>
    <t>14A_1800_18.cor</t>
  </si>
  <si>
    <t>14A_1800_19.cor</t>
  </si>
  <si>
    <t>14A_1800_20.cor</t>
  </si>
  <si>
    <t>14A_1800_21.cor</t>
  </si>
  <si>
    <t>14A_1800_22.cor</t>
  </si>
  <si>
    <t>14A_1800_23.cor</t>
  </si>
  <si>
    <t>14A_1800_24.cor</t>
  </si>
  <si>
    <t>14A_1800_25.cor</t>
  </si>
  <si>
    <t>14A_1800_26.cor</t>
  </si>
  <si>
    <t>14A_1800_27.cor</t>
  </si>
  <si>
    <t>14A_1800_28.cor</t>
  </si>
  <si>
    <t>14A_1800_29.cor</t>
  </si>
  <si>
    <t>14A_1800_30.cor</t>
  </si>
  <si>
    <t>15A_1800_1.cor</t>
  </si>
  <si>
    <t>15A_1800_2.cor</t>
  </si>
  <si>
    <t>15A_1800_3.cor</t>
  </si>
  <si>
    <t>15A_1800_4.cor</t>
  </si>
  <si>
    <t>15A_1800_5.cor</t>
  </si>
  <si>
    <t>15A_1800_6.cor</t>
  </si>
  <si>
    <t>15A_1800_7.cor</t>
  </si>
  <si>
    <t>15A_1800_8.cor</t>
  </si>
  <si>
    <t>15A_1800_9.cor</t>
  </si>
  <si>
    <t>15A_1800_10.cor</t>
  </si>
  <si>
    <t>15A_1800_11.cor</t>
  </si>
  <si>
    <t>15A_1800_12.cor</t>
  </si>
  <si>
    <t>15A_1800_13.cor</t>
  </si>
  <si>
    <t>15A_1800_14.cor</t>
  </si>
  <si>
    <t>15A_1800_15.cor</t>
  </si>
  <si>
    <t>15A_1800_16.cor</t>
  </si>
  <si>
    <t>15A_1800_17.cor</t>
  </si>
  <si>
    <t>15A_1800_18.cor</t>
  </si>
  <si>
    <t>15A_1800_19.cor</t>
  </si>
  <si>
    <t>15A_1800_20.cor</t>
  </si>
  <si>
    <t>15A_1800_21.cor</t>
  </si>
  <si>
    <t>15A_1800_22.cor</t>
  </si>
  <si>
    <t>15A_1800_23.cor</t>
  </si>
  <si>
    <t>15A_1800_24.cor</t>
  </si>
  <si>
    <t>15A_1800_25.cor</t>
  </si>
  <si>
    <t>15A_1800_26.cor</t>
  </si>
  <si>
    <t>15A_1800_27.cor</t>
  </si>
  <si>
    <t>15A_1800_28.cor</t>
  </si>
  <si>
    <t>15A_1800_29.cor</t>
  </si>
  <si>
    <t>15A_1800_30.cor</t>
  </si>
  <si>
    <t>16A_1800_1.cor</t>
  </si>
  <si>
    <t>16A_1800_2.cor</t>
  </si>
  <si>
    <t>16A_1800_3.cor</t>
  </si>
  <si>
    <t>16A_1800_4.cor</t>
  </si>
  <si>
    <t>16A_1800_5.cor</t>
  </si>
  <si>
    <t>16A_1800_6.cor</t>
  </si>
  <si>
    <t>16A_1800_7.cor</t>
  </si>
  <si>
    <t>16A_1800_8.cor</t>
  </si>
  <si>
    <t>16A_1800_9.cor</t>
  </si>
  <si>
    <t>16A_1800_10.cor</t>
  </si>
  <si>
    <t>16A_1800_11.cor</t>
  </si>
  <si>
    <t>16A_1800_12.cor</t>
  </si>
  <si>
    <t>16A_1800_13.cor</t>
  </si>
  <si>
    <t>16A_1800_14.cor</t>
  </si>
  <si>
    <t>16A_1800_15.cor</t>
  </si>
  <si>
    <t>16A_1800_16.cor</t>
  </si>
  <si>
    <t>16A_1800_17.cor</t>
  </si>
  <si>
    <t>16A_1800_18.cor</t>
  </si>
  <si>
    <t>16A_1800_19.cor</t>
  </si>
  <si>
    <t>16A_1800_20.cor</t>
  </si>
  <si>
    <t>16A_1800_21.cor</t>
  </si>
  <si>
    <t>16A_1800_22.cor</t>
  </si>
  <si>
    <t>16A_1800_23.cor</t>
  </si>
  <si>
    <t>16A_1800_24.cor</t>
  </si>
  <si>
    <t>16A_1800_25.cor</t>
  </si>
  <si>
    <t>16A_1800_26.cor</t>
  </si>
  <si>
    <t>16A_1800_27.cor</t>
  </si>
  <si>
    <t>16A_1800_28.cor</t>
  </si>
  <si>
    <t>16A_1800_29.cor</t>
  </si>
  <si>
    <t>16A_1800_30.cor</t>
  </si>
  <si>
    <t>17A_1800_1.cor</t>
  </si>
  <si>
    <t>17A_1800_2.cor</t>
  </si>
  <si>
    <t>17A_1800_3.cor</t>
  </si>
  <si>
    <t>17A_1800_4.cor</t>
  </si>
  <si>
    <t>17A_1800_5.cor</t>
  </si>
  <si>
    <t>17A_1800_6.cor</t>
  </si>
  <si>
    <t>17A_1800_7.cor</t>
  </si>
  <si>
    <t>17A_1800_8.cor</t>
  </si>
  <si>
    <t>17A_1800_9.cor</t>
  </si>
  <si>
    <t>17A_1800_10.cor</t>
  </si>
  <si>
    <t>17A_1800_11.cor</t>
  </si>
  <si>
    <t>17A_1800_12.cor</t>
  </si>
  <si>
    <t>17A_1800_13.cor</t>
  </si>
  <si>
    <t>17A_1800_14.cor</t>
  </si>
  <si>
    <t>17A_1800_15.cor</t>
  </si>
  <si>
    <t>17A_1800_16.cor</t>
  </si>
  <si>
    <t>17A_1800_17.cor</t>
  </si>
  <si>
    <t>17A_1800_18.cor</t>
  </si>
  <si>
    <t>17A_1800_19.cor</t>
  </si>
  <si>
    <t>17A_1800_20.cor</t>
  </si>
  <si>
    <t>17A_1800_21.cor</t>
  </si>
  <si>
    <t>17A_1800_22.cor</t>
  </si>
  <si>
    <t>17A_1800_23.cor</t>
  </si>
  <si>
    <t>17A_1800_24.cor</t>
  </si>
  <si>
    <t>17A_1800_25.cor</t>
  </si>
  <si>
    <t>17A_1800_26.cor</t>
  </si>
  <si>
    <t>17A_1800_27.cor</t>
  </si>
  <si>
    <t>17A_1800_28.cor</t>
  </si>
  <si>
    <t>17A_1800_29.cor</t>
  </si>
  <si>
    <t>17A_1800_30.cor</t>
  </si>
  <si>
    <t>21A_1800_1.cor</t>
  </si>
  <si>
    <t>21A_1800_2.cor</t>
  </si>
  <si>
    <t>21A_1800_3.cor</t>
  </si>
  <si>
    <t>21A_1800_4.cor</t>
  </si>
  <si>
    <t>21A_1800_5.cor</t>
  </si>
  <si>
    <t>21A_1800_6.cor</t>
  </si>
  <si>
    <t>21A_1800_7.cor</t>
  </si>
  <si>
    <t>21A_1800_8.cor</t>
  </si>
  <si>
    <t>21A_1800_9.cor</t>
  </si>
  <si>
    <t>21A_1800_10.cor</t>
  </si>
  <si>
    <t>21A_1800_11.cor</t>
  </si>
  <si>
    <t>21A_1800_12.cor</t>
  </si>
  <si>
    <t>21A_1800_13.cor</t>
  </si>
  <si>
    <t>21A_1800_14.cor</t>
  </si>
  <si>
    <t>21A_1800_15.cor</t>
  </si>
  <si>
    <t>21A_1800_16.cor</t>
  </si>
  <si>
    <t>21A_1800_17.cor</t>
  </si>
  <si>
    <t>21A_1800_18.cor</t>
  </si>
  <si>
    <t>21A_1800_19.cor</t>
  </si>
  <si>
    <t>21A_1800_20.cor</t>
  </si>
  <si>
    <t>21A_1800_21.cor</t>
  </si>
  <si>
    <t>21A_1800_22.cor</t>
  </si>
  <si>
    <t>21A_1800_23.cor</t>
  </si>
  <si>
    <t>21A_1800_24.cor</t>
  </si>
  <si>
    <t>21A_1800_25.cor</t>
  </si>
  <si>
    <t>21A_1800_26.cor</t>
  </si>
  <si>
    <t>21A_1800_27.cor</t>
  </si>
  <si>
    <t>21A_1800_28.cor</t>
  </si>
  <si>
    <t>21A_1800_29.cor</t>
  </si>
  <si>
    <t>21A_1800_30.cor</t>
  </si>
  <si>
    <t>22A_1800_1.cor</t>
  </si>
  <si>
    <t>22A_1800_2.cor</t>
  </si>
  <si>
    <t>22A_1800_3.cor</t>
  </si>
  <si>
    <t>22A_1800_4.cor</t>
  </si>
  <si>
    <t>22A_1800_5.cor</t>
  </si>
  <si>
    <t>22A_1800_6.cor</t>
  </si>
  <si>
    <t>22A_1800_7.cor</t>
  </si>
  <si>
    <t>22A_1800_8.cor</t>
  </si>
  <si>
    <t>22A_1800_9.cor</t>
  </si>
  <si>
    <t>22A_1800_10.cor</t>
  </si>
  <si>
    <t>22A_1800_11.cor</t>
  </si>
  <si>
    <t>22A_1800_12.cor</t>
  </si>
  <si>
    <t>22A_1800_13.cor</t>
  </si>
  <si>
    <t>22A_1800_14.cor</t>
  </si>
  <si>
    <t>22A_1800_15.cor</t>
  </si>
  <si>
    <t>22A_1800_16.cor</t>
  </si>
  <si>
    <t>22A_1800_17.cor</t>
  </si>
  <si>
    <t>22A_1800_18.cor</t>
  </si>
  <si>
    <t>22A_1800_19.cor</t>
  </si>
  <si>
    <t>22A_1800_20.cor</t>
  </si>
  <si>
    <t>22A_1800_21.cor</t>
  </si>
  <si>
    <t>22A_1800_22.cor</t>
  </si>
  <si>
    <t>22A_1800_23.cor</t>
  </si>
  <si>
    <t>22A_1800_24.cor</t>
  </si>
  <si>
    <t>22A_1800_25.cor</t>
  </si>
  <si>
    <t>22A_1800_26.cor</t>
  </si>
  <si>
    <t>22A_1800_27.cor</t>
  </si>
  <si>
    <t>22A_1800_28.cor</t>
  </si>
  <si>
    <t>22A_1800_29.cor</t>
  </si>
  <si>
    <t>22A_1800_30.cor</t>
  </si>
  <si>
    <t>24A_1800_1.cor</t>
  </si>
  <si>
    <t>24A_1800_2.cor</t>
  </si>
  <si>
    <t>24A_1800_3.cor</t>
  </si>
  <si>
    <t>24A_1800_4.cor</t>
  </si>
  <si>
    <t>24A_1800_5.cor</t>
  </si>
  <si>
    <t>24A_1800_6.cor</t>
  </si>
  <si>
    <t>24A_1800_7.cor</t>
  </si>
  <si>
    <t>24A_1800_8.cor</t>
  </si>
  <si>
    <t>24A_1800_9.cor</t>
  </si>
  <si>
    <t>24A_1800_10.cor</t>
  </si>
  <si>
    <t>24A_1800_11.cor</t>
  </si>
  <si>
    <t>24A_1800_12.cor</t>
  </si>
  <si>
    <t>24A_1800_13.cor</t>
  </si>
  <si>
    <t>24A_1800_14.cor</t>
  </si>
  <si>
    <t>24A_1800_15.cor</t>
  </si>
  <si>
    <t>24A_1800_16.cor</t>
  </si>
  <si>
    <t>24A_1800_17.cor</t>
  </si>
  <si>
    <t>24A_1800_18.cor</t>
  </si>
  <si>
    <t>24A_1800_19.cor</t>
  </si>
  <si>
    <t>24A_1800_20.cor</t>
  </si>
  <si>
    <t>24A_1800_21.cor</t>
  </si>
  <si>
    <t>24A_1800_22.cor</t>
  </si>
  <si>
    <t>24A_1800_23.cor</t>
  </si>
  <si>
    <t>24A_1800_24.cor</t>
  </si>
  <si>
    <t>24A_1800_25.cor</t>
  </si>
  <si>
    <t>24A_1800_26.cor</t>
  </si>
  <si>
    <t>24A_1800_27.cor</t>
  </si>
  <si>
    <t>24A_1800_28.cor</t>
  </si>
  <si>
    <t>24A_1800_29.cor</t>
  </si>
  <si>
    <t>24A_1800_30.cor</t>
  </si>
  <si>
    <t>26A_1800_1.cor</t>
  </si>
  <si>
    <t>26A_1800_2.cor</t>
  </si>
  <si>
    <t>26A_1800_3.cor</t>
  </si>
  <si>
    <t>26A_1800_4.cor</t>
  </si>
  <si>
    <t>26A_1800_5.cor</t>
  </si>
  <si>
    <t>26A_1800_6.cor</t>
  </si>
  <si>
    <t>26A_1800_7.cor</t>
  </si>
  <si>
    <t>26A_1800_8.cor</t>
  </si>
  <si>
    <t>26A_1800_9.cor</t>
  </si>
  <si>
    <t>26A_1800_10.cor</t>
  </si>
  <si>
    <t>26A_1800_11.cor</t>
  </si>
  <si>
    <t>26A_1800_12.cor</t>
  </si>
  <si>
    <t>26A_1800_13.cor</t>
  </si>
  <si>
    <t>26A_1800_14.cor</t>
  </si>
  <si>
    <t>26A_1800_15.cor</t>
  </si>
  <si>
    <t>26A_1800_16.cor</t>
  </si>
  <si>
    <t>26A_1800_17.cor</t>
  </si>
  <si>
    <t>26A_1800_18.cor</t>
  </si>
  <si>
    <t>26A_1800_19.cor</t>
  </si>
  <si>
    <t>26A_1800_20.cor</t>
  </si>
  <si>
    <t>26A_1800_21.cor</t>
  </si>
  <si>
    <t>26A_1800_22.cor</t>
  </si>
  <si>
    <t>26A_1800_23.cor</t>
  </si>
  <si>
    <t>26A_1800_24.cor</t>
  </si>
  <si>
    <t>26A_1800_25.cor</t>
  </si>
  <si>
    <t>26A_1800_26.cor</t>
  </si>
  <si>
    <t>26A_1800_27.cor</t>
  </si>
  <si>
    <t>26A_1800_28.cor</t>
  </si>
  <si>
    <t>26A_1800_29.cor</t>
  </si>
  <si>
    <t>26A_1800_30.cor</t>
  </si>
  <si>
    <t>27A_1800_1.cor</t>
  </si>
  <si>
    <t>27A_1800_2.cor</t>
  </si>
  <si>
    <t>27A_1800_3.cor</t>
  </si>
  <si>
    <t>27A_1800_4.cor</t>
  </si>
  <si>
    <t>27A_1800_5.cor</t>
  </si>
  <si>
    <t>27A_1800_6.cor</t>
  </si>
  <si>
    <t>27A_1800_7.cor</t>
  </si>
  <si>
    <t>27A_1800_8.cor</t>
  </si>
  <si>
    <t>27A_1800_9.cor</t>
  </si>
  <si>
    <t>27A_1800_10.cor</t>
  </si>
  <si>
    <t>27A_1800_11.cor</t>
  </si>
  <si>
    <t>27A_1800_12.cor</t>
  </si>
  <si>
    <t>27A_1800_13.cor</t>
  </si>
  <si>
    <t>27A_1800_14.cor</t>
  </si>
  <si>
    <t>27A_1800_15.cor</t>
  </si>
  <si>
    <t>27A_1800_16.cor</t>
  </si>
  <si>
    <t>27A_1800_17.cor</t>
  </si>
  <si>
    <t>27A_1800_18.cor</t>
  </si>
  <si>
    <t>27A_1800_19.cor</t>
  </si>
  <si>
    <t>27A_1800_20.cor</t>
  </si>
  <si>
    <t>27A_1800_21.cor</t>
  </si>
  <si>
    <t>27A_1800_22.cor</t>
  </si>
  <si>
    <t>27A_1800_23.cor</t>
  </si>
  <si>
    <t>27A_1800_24.cor</t>
  </si>
  <si>
    <t>27A_1800_25.cor</t>
  </si>
  <si>
    <t>27A_1800_26.cor</t>
  </si>
  <si>
    <t>27A_1800_27.cor</t>
  </si>
  <si>
    <t>27A_1800_28.cor</t>
  </si>
  <si>
    <t>27A_1800_29.cor</t>
  </si>
  <si>
    <t>27A_1800_30.cor</t>
  </si>
  <si>
    <t>T5P4_B_1800_1.cor</t>
  </si>
  <si>
    <t>T5P4_B_1800_2.cor</t>
  </si>
  <si>
    <t>T5P4_B_1800_3.cor</t>
  </si>
  <si>
    <t>T5P4_B_1800_4.cor</t>
  </si>
  <si>
    <t>T5P4_B_1800_5.cor</t>
  </si>
  <si>
    <t>T5P4_B_1800_6.cor</t>
  </si>
  <si>
    <t>T5P4_B_1800_7.cor</t>
  </si>
  <si>
    <t>T5P4_B_1800_8.cor</t>
  </si>
  <si>
    <t>T5P4_B_1800_9.cor</t>
  </si>
  <si>
    <t>T5P4_B_1800_10.cor</t>
  </si>
  <si>
    <t>T5P4_B_1800_11.cor</t>
  </si>
  <si>
    <t>T5P4_B_1800_12.cor</t>
  </si>
  <si>
    <t>T5P4_B_1800_13.cor</t>
  </si>
  <si>
    <t>T5P4_B_1800_14.cor</t>
  </si>
  <si>
    <t>T5P4_B_1800_15.cor</t>
  </si>
  <si>
    <t>T5P4_B_1800_16.cor</t>
  </si>
  <si>
    <t>T5P4_B_1800_17.cor</t>
  </si>
  <si>
    <t>T5P4_B_1800_18.cor</t>
  </si>
  <si>
    <t>T5P4_B_1800_19.cor</t>
  </si>
  <si>
    <t>T5P4_B_1800_20.cor</t>
  </si>
  <si>
    <t>T5P4_B_1800_21.cor</t>
  </si>
  <si>
    <t>T5P4_B_1800_22.cor</t>
  </si>
  <si>
    <t>T5P4_B_1800_23.cor</t>
  </si>
  <si>
    <t>T5P4_B_1800_24.cor</t>
  </si>
  <si>
    <t>T5P4_B_1800_25.cor</t>
  </si>
  <si>
    <t>T5P4_B_1800_26.cor</t>
  </si>
  <si>
    <t>T5P4_B_1800_27.cor</t>
  </si>
  <si>
    <t>T5P4_B_1800_28.cor</t>
  </si>
  <si>
    <t>T5P4_B_1800_29.cor</t>
  </si>
  <si>
    <t>T5P4_B_1800_30.cor</t>
  </si>
  <si>
    <t>T5P5_1800_1.cor</t>
  </si>
  <si>
    <t>T5P5_1800_2.cor</t>
  </si>
  <si>
    <t>T5P5_1800_3.cor</t>
  </si>
  <si>
    <t>T5P5_1800_4.cor</t>
  </si>
  <si>
    <t>T5P5_1800_5.cor</t>
  </si>
  <si>
    <t>T5P5_1800_6.cor</t>
  </si>
  <si>
    <t>T5P5_1800_7.cor</t>
  </si>
  <si>
    <t>T5P5_1800_8.cor</t>
  </si>
  <si>
    <t>T5P5_1800_9.cor</t>
  </si>
  <si>
    <t>T5P5_1800_10.cor</t>
  </si>
  <si>
    <t>T5P5_1800_11.cor</t>
  </si>
  <si>
    <t>T5P5_1800_12.cor</t>
  </si>
  <si>
    <t>T5P5_1800_13.cor</t>
  </si>
  <si>
    <t>T5P5_1800_14.cor</t>
  </si>
  <si>
    <t>T5P5_1800_15.cor</t>
  </si>
  <si>
    <t>T5P5_1800_16.cor</t>
  </si>
  <si>
    <t>T5P5_1800_17.cor</t>
  </si>
  <si>
    <t>T5P5_1800_18.cor</t>
  </si>
  <si>
    <t>T5P5_1800_19.cor</t>
  </si>
  <si>
    <t>T5P5_1800_20.cor</t>
  </si>
  <si>
    <t>T5P5_1800_21.cor</t>
  </si>
  <si>
    <t>T5P5_1800_22.cor</t>
  </si>
  <si>
    <t>T5P5_1800_23.cor</t>
  </si>
  <si>
    <t>T5P5_1800_24.cor</t>
  </si>
  <si>
    <t>T5P5_1800_25.cor</t>
  </si>
  <si>
    <t>T5P5_1800_26.cor</t>
  </si>
  <si>
    <t>T5P5_1800_27.cor</t>
  </si>
  <si>
    <t>T5P5_1800_28.cor</t>
  </si>
  <si>
    <t>T5P5_1800_29.cor</t>
  </si>
  <si>
    <t>T5P5_1800_30.cor</t>
  </si>
  <si>
    <t>T6P1_1800_1.cor</t>
  </si>
  <si>
    <t>T6P1_1800_2.cor</t>
  </si>
  <si>
    <t>T6P1_1800_3.cor</t>
  </si>
  <si>
    <t>T6P1_1800_4.cor</t>
  </si>
  <si>
    <t>T6P1_1800_5.cor</t>
  </si>
  <si>
    <t>T6P1_1800_6.cor</t>
  </si>
  <si>
    <t>T6P1_1800_7.cor</t>
  </si>
  <si>
    <t>T6P1_1800_8.cor</t>
  </si>
  <si>
    <t>T6P1_1800_9.cor</t>
  </si>
  <si>
    <t>T6P1_1800_10.cor</t>
  </si>
  <si>
    <t>T6P1_1800_11.cor</t>
  </si>
  <si>
    <t>T6P1_1800_12.cor</t>
  </si>
  <si>
    <t>T6P1_1800_13.cor</t>
  </si>
  <si>
    <t>T6P1_1800_14.cor</t>
  </si>
  <si>
    <t>T6P1_1800_15.cor</t>
  </si>
  <si>
    <t>T6P1_1800_16.cor</t>
  </si>
  <si>
    <t>T6P1_1800_17.cor</t>
  </si>
  <si>
    <t>T6P1_1800_18.cor</t>
  </si>
  <si>
    <t>T6P1_1800_19.cor</t>
  </si>
  <si>
    <t>T6P1_1800_20.cor</t>
  </si>
  <si>
    <t>T6P1_1800_21.cor</t>
  </si>
  <si>
    <t>T6P1_1800_22.cor</t>
  </si>
  <si>
    <t>T6P1_1800_23.cor</t>
  </si>
  <si>
    <t>T6P1_1800_24.cor</t>
  </si>
  <si>
    <t>T6P1_1800_25.cor</t>
  </si>
  <si>
    <t>T6P1_1800_26.cor</t>
  </si>
  <si>
    <t>T6P1_1800_27.cor</t>
  </si>
  <si>
    <t>T6P1_1800_28.cor</t>
  </si>
  <si>
    <t>T6P1_1800_29.cor</t>
  </si>
  <si>
    <t>T6P1_1800_30.cor</t>
  </si>
  <si>
    <t>T6P2_1800_1.cor</t>
  </si>
  <si>
    <t>T6P2_1800_2.cor</t>
  </si>
  <si>
    <t>T6P2_1800_3.cor</t>
  </si>
  <si>
    <t>T6P2_1800_4.cor</t>
  </si>
  <si>
    <t>T6P2_1800_5.cor</t>
  </si>
  <si>
    <t>T6P2_1800_6.cor</t>
  </si>
  <si>
    <t>T6P2_1800_7.cor</t>
  </si>
  <si>
    <t>T6P2_1800_8.cor</t>
  </si>
  <si>
    <t>T6P2_1800_9.cor</t>
  </si>
  <si>
    <t>T6P2_1800_10.cor</t>
  </si>
  <si>
    <t>T6P2_1800_11.cor</t>
  </si>
  <si>
    <t>T6P2_1800_12.cor</t>
  </si>
  <si>
    <t>T6P2_1800_13.cor</t>
  </si>
  <si>
    <t>T6P2_1800_14.cor</t>
  </si>
  <si>
    <t>T6P2_1800_15.cor</t>
  </si>
  <si>
    <t>T6P2_1800_16.cor</t>
  </si>
  <si>
    <t>T6P2_1800_17.cor</t>
  </si>
  <si>
    <t>T6P2_1800_18.cor</t>
  </si>
  <si>
    <t>T6P2_1800_19.cor</t>
  </si>
  <si>
    <t>T6P2_1800_20.cor</t>
  </si>
  <si>
    <t>T6P2_1800_21.cor</t>
  </si>
  <si>
    <t>T6P2_1800_22.cor</t>
  </si>
  <si>
    <t>T6P2_1800_23.cor</t>
  </si>
  <si>
    <t>T6P2_1800_24.cor</t>
  </si>
  <si>
    <t>T6P2_1800_25.cor</t>
  </si>
  <si>
    <t>T6P2_1800_26.cor</t>
  </si>
  <si>
    <t>T6P2_1800_27.cor</t>
  </si>
  <si>
    <t>T6P2_1800_28.cor</t>
  </si>
  <si>
    <t>T6P2_1800_29.cor</t>
  </si>
  <si>
    <t>T6P2_1800_30.cor</t>
  </si>
  <si>
    <t>T6P3_1800_1.cor</t>
  </si>
  <si>
    <t>T6P3_1800_2.cor</t>
  </si>
  <si>
    <t>T6P3_1800_3.cor</t>
  </si>
  <si>
    <t>T6P3_1800_4.cor</t>
  </si>
  <si>
    <t>T6P3_1800_5.cor</t>
  </si>
  <si>
    <t>T6P3_1800_6.cor</t>
  </si>
  <si>
    <t>T6P3_1800_7.cor</t>
  </si>
  <si>
    <t>T6P3_1800_8.cor</t>
  </si>
  <si>
    <t>T6P3_1800_9.cor</t>
  </si>
  <si>
    <t>T6P3_1800_10.cor</t>
  </si>
  <si>
    <t>T6P3_1800_11.cor</t>
  </si>
  <si>
    <t>T6P3_1800_12.cor</t>
  </si>
  <si>
    <t>T6P3_1800_13.cor</t>
  </si>
  <si>
    <t>T6P3_1800_14.cor</t>
  </si>
  <si>
    <t>T6P3_1800_15.cor</t>
  </si>
  <si>
    <t>T6P3_1800_16.cor</t>
  </si>
  <si>
    <t>T6P3_1800_17.cor</t>
  </si>
  <si>
    <t>T6P3_1800_18.cor</t>
  </si>
  <si>
    <t>T6P3_1800_19.cor</t>
  </si>
  <si>
    <t>T6P3_1800_20.cor</t>
  </si>
  <si>
    <t>T6P3_1800_21.cor</t>
  </si>
  <si>
    <t>T6P3_1800_22.cor</t>
  </si>
  <si>
    <t>T6P3_1800_23.cor</t>
  </si>
  <si>
    <t>T6P3_1800_24.cor</t>
  </si>
  <si>
    <t>T6P3_1800_25.cor</t>
  </si>
  <si>
    <t>T6P3_1800_26.cor</t>
  </si>
  <si>
    <t>T6P3_1800_27.cor</t>
  </si>
  <si>
    <t>T6P3_1800_28.cor</t>
  </si>
  <si>
    <t>T6P3_1800_29.cor</t>
  </si>
  <si>
    <t>T6P3_1800_30.cor</t>
  </si>
  <si>
    <t>T6P4_1800_1.cor</t>
  </si>
  <si>
    <t>T6P4_1800_2.cor</t>
  </si>
  <si>
    <t>T6P4_1800_3.cor</t>
  </si>
  <si>
    <t>T6P4_1800_4.cor</t>
  </si>
  <si>
    <t>T6P4_1800_5.cor</t>
  </si>
  <si>
    <t>T6P4_1800_6.cor</t>
  </si>
  <si>
    <t>T6P4_1800_7.cor</t>
  </si>
  <si>
    <t>T6P4_1800_8.cor</t>
  </si>
  <si>
    <t>T6P4_1800_9.cor</t>
  </si>
  <si>
    <t>T6P4_1800_10.cor</t>
  </si>
  <si>
    <t>T6P4_1800_11.cor</t>
  </si>
  <si>
    <t>T6P4_1800_12.cor</t>
  </si>
  <si>
    <t>T6P4_1800_13.cor</t>
  </si>
  <si>
    <t>T6P4_1800_14.cor</t>
  </si>
  <si>
    <t>T6P4_1800_15.cor</t>
  </si>
  <si>
    <t>T6P4_1800_16.cor</t>
  </si>
  <si>
    <t>T6P4_1800_17.cor</t>
  </si>
  <si>
    <t>T6P4_1800_18.cor</t>
  </si>
  <si>
    <t>T6P4_1800_19.cor</t>
  </si>
  <si>
    <t>T6P4_1800_20.cor</t>
  </si>
  <si>
    <t>T6P4_1800_21.cor</t>
  </si>
  <si>
    <t>T6P4_1800_22.cor</t>
  </si>
  <si>
    <t>T6P4_1800_23.cor</t>
  </si>
  <si>
    <t>T6P4_1800_24.cor</t>
  </si>
  <si>
    <t>T6P4_1800_25.cor</t>
  </si>
  <si>
    <t>T6P4_1800_26.cor</t>
  </si>
  <si>
    <t>T6P4_1800_27.cor</t>
  </si>
  <si>
    <t>T6P4_1800_28.cor</t>
  </si>
  <si>
    <t>T6P4_1800_29.cor</t>
  </si>
  <si>
    <t>T6P4_1800_30.cor</t>
  </si>
  <si>
    <t>T6P5_1800_1.cor</t>
  </si>
  <si>
    <t>T6P5_1800_2.cor</t>
  </si>
  <si>
    <t>T6P5_1800_3.cor</t>
  </si>
  <si>
    <t>T6P5_1800_4.cor</t>
  </si>
  <si>
    <t>T6P5_1800_5.cor</t>
  </si>
  <si>
    <t>T6P5_1800_6.cor</t>
  </si>
  <si>
    <t>T6P5_1800_7.cor</t>
  </si>
  <si>
    <t>T6P5_1800_8.cor</t>
  </si>
  <si>
    <t>T6P5_1800_9.cor</t>
  </si>
  <si>
    <t>T6P5_1800_10.cor</t>
  </si>
  <si>
    <t>T6P5_1800_11.cor</t>
  </si>
  <si>
    <t>T6P5_1800_12.cor</t>
  </si>
  <si>
    <t>T6P5_1800_13.cor</t>
  </si>
  <si>
    <t>T6P5_1800_14.cor</t>
  </si>
  <si>
    <t>T6P5_1800_15.cor</t>
  </si>
  <si>
    <t>T6P5_1800_16.cor</t>
  </si>
  <si>
    <t>T6P5_1800_17.cor</t>
  </si>
  <si>
    <t>T6P5_1800_18.cor</t>
  </si>
  <si>
    <t>T6P5_1800_19.cor</t>
  </si>
  <si>
    <t>T6P5_1800_20.cor</t>
  </si>
  <si>
    <t>T6P5_1800_21.cor</t>
  </si>
  <si>
    <t>T6P5_1800_22.cor</t>
  </si>
  <si>
    <t>T6P5_1800_23.cor</t>
  </si>
  <si>
    <t>T6P5_1800_24.cor</t>
  </si>
  <si>
    <t>T6P5_1800_25.cor</t>
  </si>
  <si>
    <t>T6P5_1800_26.cor</t>
  </si>
  <si>
    <t>T6P5_1800_27.cor</t>
  </si>
  <si>
    <t>T6P5_1800_28.cor</t>
  </si>
  <si>
    <t>T6P5_1800_29.cor</t>
  </si>
  <si>
    <t>T6P5_1800_30.cor</t>
  </si>
  <si>
    <t>T6P6_1800_1.cor</t>
  </si>
  <si>
    <t>T6P6_1800_2.cor</t>
  </si>
  <si>
    <t>T6P6_1800_3.cor</t>
  </si>
  <si>
    <t>T6P6_1800_4.cor</t>
  </si>
  <si>
    <t>T6P6_1800_5.cor</t>
  </si>
  <si>
    <t>T6P6_1800_6.cor</t>
  </si>
  <si>
    <t>T6P6_1800_7.cor</t>
  </si>
  <si>
    <t>T6P6_1800_8.cor</t>
  </si>
  <si>
    <t>T6P6_1800_9.cor</t>
  </si>
  <si>
    <t>T6P6_1800_10.cor</t>
  </si>
  <si>
    <t>T6P6_1800_11.cor</t>
  </si>
  <si>
    <t>T6P6_1800_12.cor</t>
  </si>
  <si>
    <t>T6P6_1800_13.cor</t>
  </si>
  <si>
    <t>T6P6_1800_14.cor</t>
  </si>
  <si>
    <t>T6P6_1800_15.cor</t>
  </si>
  <si>
    <t>T6P6_1800_16.cor</t>
  </si>
  <si>
    <t>T6P6_1800_17.cor</t>
  </si>
  <si>
    <t>T6P6_1800_18.cor</t>
  </si>
  <si>
    <t>T6P6_1800_19.cor</t>
  </si>
  <si>
    <t>T6P6_1800_20.cor</t>
  </si>
  <si>
    <t>T6P6_1800_21.cor</t>
  </si>
  <si>
    <t>T6P6_1800_22.cor</t>
  </si>
  <si>
    <t>T6P6_1800_23.cor</t>
  </si>
  <si>
    <t>T6P6_1800_24.cor</t>
  </si>
  <si>
    <t>T6P6_1800_25.cor</t>
  </si>
  <si>
    <t>T6P6_1800_26.cor</t>
  </si>
  <si>
    <t>T6P6_1800_27.cor</t>
  </si>
  <si>
    <t>T6P6_1800_28.cor</t>
  </si>
  <si>
    <t>T6P6_1800_29.cor</t>
  </si>
  <si>
    <t>T6P6_1800_30.cor</t>
  </si>
  <si>
    <t>T6P8_1800_1.cor</t>
  </si>
  <si>
    <t>T6P8_1800_2.cor</t>
  </si>
  <si>
    <t>T6P8_1800_3.cor</t>
  </si>
  <si>
    <t>T6P8_1800_4.cor</t>
  </si>
  <si>
    <t>T6P8_1800_5.cor</t>
  </si>
  <si>
    <t>T6P8_1800_6.cor</t>
  </si>
  <si>
    <t>T6P8_1800_7.cor</t>
  </si>
  <si>
    <t>T6P8_1800_8.cor</t>
  </si>
  <si>
    <t>T6P8_1800_9.cor</t>
  </si>
  <si>
    <t>T6P8_1800_10.cor</t>
  </si>
  <si>
    <t>T6P8_1800_11.cor</t>
  </si>
  <si>
    <t>T6P8_1800_12.cor</t>
  </si>
  <si>
    <t>T6P8_1800_13.cor</t>
  </si>
  <si>
    <t>T6P8_1800_14.cor</t>
  </si>
  <si>
    <t>T6P8_1800_15.cor</t>
  </si>
  <si>
    <t>T6P8_1800_16.cor</t>
  </si>
  <si>
    <t>T6P8_1800_17.cor</t>
  </si>
  <si>
    <t>T6P8_1800_18.cor</t>
  </si>
  <si>
    <t>T6P8_1800_19.cor</t>
  </si>
  <si>
    <t>T6P8_1800_20.cor</t>
  </si>
  <si>
    <t>T6P8_1800_21.cor</t>
  </si>
  <si>
    <t>T6P8_1800_22.cor</t>
  </si>
  <si>
    <t>T6P8_1800_23.cor</t>
  </si>
  <si>
    <t>T6P8_1800_24.cor</t>
  </si>
  <si>
    <t>T6P8_1800_25.cor</t>
  </si>
  <si>
    <t>T6P8_1800_26.cor</t>
  </si>
  <si>
    <t>T6P8_1800_27.cor</t>
  </si>
  <si>
    <t>T6P8_1800_28.cor</t>
  </si>
  <si>
    <t>T6P8_1800_29.cor</t>
  </si>
  <si>
    <t>T6P8_1800_30.cor</t>
  </si>
  <si>
    <t>T6P11_1800_1.cor</t>
  </si>
  <si>
    <t>T6P11_1800_2.cor</t>
  </si>
  <si>
    <t>T6P11_1800_3.cor</t>
  </si>
  <si>
    <t>T6P11_1800_4.cor</t>
  </si>
  <si>
    <t>T6P11_1800_5.cor</t>
  </si>
  <si>
    <t>T6P11_1800_6.cor</t>
  </si>
  <si>
    <t>T6P11_1800_7.cor</t>
  </si>
  <si>
    <t>T6P11_1800_8.cor</t>
  </si>
  <si>
    <t>T6P11_1800_9.cor</t>
  </si>
  <si>
    <t>T6P11_1800_10.cor</t>
  </si>
  <si>
    <t>T6P11_1800_11.cor</t>
  </si>
  <si>
    <t>T6P11_1800_12.cor</t>
  </si>
  <si>
    <t>T6P11_1800_13.cor</t>
  </si>
  <si>
    <t>T6P11_1800_14.cor</t>
  </si>
  <si>
    <t>T6P11_1800_15.cor</t>
  </si>
  <si>
    <t>T6P11_1800_16.cor</t>
  </si>
  <si>
    <t>T6P11_1800_17.cor</t>
  </si>
  <si>
    <t>T6P11_1800_18.cor</t>
  </si>
  <si>
    <t>T6P11_1800_19.cor</t>
  </si>
  <si>
    <t>T6P11_1800_20.cor</t>
  </si>
  <si>
    <t>T6P11_1800_21.cor</t>
  </si>
  <si>
    <t>T6P11_1800_22.cor</t>
  </si>
  <si>
    <t>T6P11_1800_23.cor</t>
  </si>
  <si>
    <t>T6P11_1800_24.cor</t>
  </si>
  <si>
    <t>T6P11_1800_25.cor</t>
  </si>
  <si>
    <t>T6P11_1800_26.cor</t>
  </si>
  <si>
    <t>T6P11_1800_27.cor</t>
  </si>
  <si>
    <t>T6P11_1800_28.cor</t>
  </si>
  <si>
    <t>T6P11_1800_29.cor</t>
  </si>
  <si>
    <t>T6P11_1800_30.cor</t>
  </si>
  <si>
    <t>T6P12_1800_1.cor</t>
  </si>
  <si>
    <t>T6P12_1800_2.cor</t>
  </si>
  <si>
    <t>T6P12_1800_3.cor</t>
  </si>
  <si>
    <t>T6P12_1800_4.cor</t>
  </si>
  <si>
    <t>T6P12_1800_5.cor</t>
  </si>
  <si>
    <t>T6P12_1800_6.cor</t>
  </si>
  <si>
    <t>T6P12_1800_7.cor</t>
  </si>
  <si>
    <t>T6P12_1800_8.cor</t>
  </si>
  <si>
    <t>T6P12_1800_9.cor</t>
  </si>
  <si>
    <t>T6P12_1800_10.cor</t>
  </si>
  <si>
    <t>T6P12_1800_11.cor</t>
  </si>
  <si>
    <t>T6P12_1800_12.cor</t>
  </si>
  <si>
    <t>T6P12_1800_13.cor</t>
  </si>
  <si>
    <t>T6P12_1800_14.cor</t>
  </si>
  <si>
    <t>T6P12_1800_15.cor</t>
  </si>
  <si>
    <t>T6P12_1800_16.cor</t>
  </si>
  <si>
    <t>T6P12_1800_17.cor</t>
  </si>
  <si>
    <t>T6P12_1800_18.cor</t>
  </si>
  <si>
    <t>T6P12_1800_19.cor</t>
  </si>
  <si>
    <t>T6P12_1800_20.cor</t>
  </si>
  <si>
    <t>T6P12_1800_21.cor</t>
  </si>
  <si>
    <t>T6P12_1800_22.cor</t>
  </si>
  <si>
    <t>T6P12_1800_23.cor</t>
  </si>
  <si>
    <t>T6P12_1800_24.cor</t>
  </si>
  <si>
    <t>T6P12_1800_25.cor</t>
  </si>
  <si>
    <t>T6P12_1800_26.cor</t>
  </si>
  <si>
    <t>T6P12_1800_27.cor</t>
  </si>
  <si>
    <t>T6P12_1800_28.cor</t>
  </si>
  <si>
    <t>T6P12_1800_29.cor</t>
  </si>
  <si>
    <t>T6P12_1800_30.cor</t>
  </si>
  <si>
    <t>T6P13_1800_1.cor</t>
  </si>
  <si>
    <t>T6P13_1800_2.cor</t>
  </si>
  <si>
    <t>T6P13_1800_3.cor</t>
  </si>
  <si>
    <t>T6P13_1800_4.cor</t>
  </si>
  <si>
    <t>T6P13_1800_5.cor</t>
  </si>
  <si>
    <t>T6P13_1800_6.cor</t>
  </si>
  <si>
    <t>T6P13_1800_7.cor</t>
  </si>
  <si>
    <t>T6P13_1800_8.cor</t>
  </si>
  <si>
    <t>T6P13_1800_9.cor</t>
  </si>
  <si>
    <t>T6P13_1800_10.cor</t>
  </si>
  <si>
    <t>T6P13_1800_11.cor</t>
  </si>
  <si>
    <t>T6P13_1800_12.cor</t>
  </si>
  <si>
    <t>T6P13_1800_13.cor</t>
  </si>
  <si>
    <t>T6P13_1800_14.cor</t>
  </si>
  <si>
    <t>T6P13_1800_15.cor</t>
  </si>
  <si>
    <t>T6P13_1800_16.cor</t>
  </si>
  <si>
    <t>T6P13_1800_17.cor</t>
  </si>
  <si>
    <t>T6P13_1800_18.cor</t>
  </si>
  <si>
    <t>T6P13_1800_19.cor</t>
  </si>
  <si>
    <t>T6P13_1800_20.cor</t>
  </si>
  <si>
    <t>T6P13_1800_21.cor</t>
  </si>
  <si>
    <t>T6P13_1800_22.cor</t>
  </si>
  <si>
    <t>T6P13_1800_23.cor</t>
  </si>
  <si>
    <t>T6P13_1800_24.cor</t>
  </si>
  <si>
    <t>T6P13_1800_25.cor</t>
  </si>
  <si>
    <t>T6P13_1800_26.cor</t>
  </si>
  <si>
    <t>T6P13_1800_27.cor</t>
  </si>
  <si>
    <t>T6P13_1800_28.cor</t>
  </si>
  <si>
    <t>T6P13_1800_29.cor</t>
  </si>
  <si>
    <t>T6P13_1800_30.cor</t>
  </si>
  <si>
    <t>T6P14_1800_1.cor</t>
  </si>
  <si>
    <t>T6P14_1800_2.cor</t>
  </si>
  <si>
    <t>T6P14_1800_3.cor</t>
  </si>
  <si>
    <t>T6P14_1800_4.cor</t>
  </si>
  <si>
    <t>T6P14_1800_5.cor</t>
  </si>
  <si>
    <t>T6P14_1800_6.cor</t>
  </si>
  <si>
    <t>T6P14_1800_7.cor</t>
  </si>
  <si>
    <t>T6P14_1800_8.cor</t>
  </si>
  <si>
    <t>T6P14_1800_9.cor</t>
  </si>
  <si>
    <t>T6P14_1800_10.cor</t>
  </si>
  <si>
    <t>T6P14_1800_11.cor</t>
  </si>
  <si>
    <t>T6P14_1800_12.cor</t>
  </si>
  <si>
    <t>T6P14_1800_13.cor</t>
  </si>
  <si>
    <t>T6P14_1800_14.cor</t>
  </si>
  <si>
    <t>T6P14_1800_15.cor</t>
  </si>
  <si>
    <t>T6P14_1800_16.cor</t>
  </si>
  <si>
    <t>T6P14_1800_17.cor</t>
  </si>
  <si>
    <t>T6P14_1800_18.cor</t>
  </si>
  <si>
    <t>T6P14_1800_19.cor</t>
  </si>
  <si>
    <t>T6P14_1800_20.cor</t>
  </si>
  <si>
    <t>T6P14_1800_21.cor</t>
  </si>
  <si>
    <t>T6P14_1800_22.cor</t>
  </si>
  <si>
    <t>T6P14_1800_23.cor</t>
  </si>
  <si>
    <t>T6P14_1800_24.cor</t>
  </si>
  <si>
    <t>T6P14_1800_25.cor</t>
  </si>
  <si>
    <t>T6P14_1800_26.cor</t>
  </si>
  <si>
    <t>T6P14_1800_27.cor</t>
  </si>
  <si>
    <t>T6P14_1800_28.cor</t>
  </si>
  <si>
    <t>T6P14_1800_29.cor</t>
  </si>
  <si>
    <t>T6P14_1800_30.cor</t>
  </si>
  <si>
    <t>RMSE horz error (m)</t>
  </si>
  <si>
    <t>Min. Horz error (m)</t>
  </si>
  <si>
    <t>Number of total samples</t>
  </si>
  <si>
    <t>Number of samples per hub</t>
  </si>
  <si>
    <t>Number of hubs</t>
  </si>
  <si>
    <t>Occup. Time (mins)</t>
  </si>
  <si>
    <t>RMSE</t>
  </si>
  <si>
    <t>Max</t>
  </si>
  <si>
    <t>Min</t>
  </si>
  <si>
    <t>Stdev</t>
  </si>
  <si>
    <t>Ave</t>
  </si>
  <si>
    <t>Count</t>
  </si>
  <si>
    <t>Mean Err</t>
  </si>
  <si>
    <t>Stdev of err</t>
  </si>
  <si>
    <t>RSME</t>
  </si>
  <si>
    <t>s31</t>
  </si>
  <si>
    <t>s32</t>
  </si>
  <si>
    <t>s33</t>
  </si>
  <si>
    <t>s34</t>
  </si>
  <si>
    <t>s35</t>
  </si>
  <si>
    <t>s61</t>
  </si>
  <si>
    <t>s62</t>
  </si>
  <si>
    <t>s63</t>
  </si>
  <si>
    <t>s64</t>
  </si>
  <si>
    <t>s65</t>
  </si>
  <si>
    <t>s91</t>
  </si>
  <si>
    <t>s121</t>
  </si>
  <si>
    <t>s151</t>
  </si>
  <si>
    <t>s181</t>
  </si>
  <si>
    <t>s211</t>
  </si>
  <si>
    <t>s241</t>
  </si>
  <si>
    <t>s271</t>
  </si>
  <si>
    <t>s301</t>
  </si>
  <si>
    <t>s331</t>
  </si>
  <si>
    <t>s361</t>
  </si>
  <si>
    <t>s391</t>
  </si>
  <si>
    <t>s421</t>
  </si>
  <si>
    <t>s451</t>
  </si>
  <si>
    <t>s481</t>
  </si>
  <si>
    <t>s511</t>
  </si>
  <si>
    <t>s541</t>
  </si>
  <si>
    <t>s571</t>
  </si>
  <si>
    <t>s601</t>
  </si>
  <si>
    <t>s661</t>
  </si>
  <si>
    <t>s691</t>
  </si>
  <si>
    <t>s721</t>
  </si>
  <si>
    <t>s781</t>
  </si>
  <si>
    <t>s811</t>
  </si>
  <si>
    <t>s841</t>
  </si>
  <si>
    <t>s871</t>
  </si>
  <si>
    <t>s901</t>
  </si>
  <si>
    <t>s931</t>
  </si>
  <si>
    <t>s961</t>
  </si>
  <si>
    <t>s991</t>
  </si>
  <si>
    <t>s1021</t>
  </si>
  <si>
    <t>s1051</t>
  </si>
  <si>
    <t>s92</t>
  </si>
  <si>
    <t>s122</t>
  </si>
  <si>
    <t>s152</t>
  </si>
  <si>
    <t>s182</t>
  </si>
  <si>
    <t>s212</t>
  </si>
  <si>
    <t>s242</t>
  </si>
  <si>
    <t>s272</t>
  </si>
  <si>
    <t>s302</t>
  </si>
  <si>
    <t>s332</t>
  </si>
  <si>
    <t>s362</t>
  </si>
  <si>
    <t>s392</t>
  </si>
  <si>
    <t>s422</t>
  </si>
  <si>
    <t>s452</t>
  </si>
  <si>
    <t>s482</t>
  </si>
  <si>
    <t>s512</t>
  </si>
  <si>
    <t>s542</t>
  </si>
  <si>
    <t>s572</t>
  </si>
  <si>
    <t>s602</t>
  </si>
  <si>
    <t>s662</t>
  </si>
  <si>
    <t>s692</t>
  </si>
  <si>
    <t>s722</t>
  </si>
  <si>
    <t>s782</t>
  </si>
  <si>
    <t>s812</t>
  </si>
  <si>
    <t>s842</t>
  </si>
  <si>
    <t>s872</t>
  </si>
  <si>
    <t>s902</t>
  </si>
  <si>
    <t>s932</t>
  </si>
  <si>
    <t>s962</t>
  </si>
  <si>
    <t>s992</t>
  </si>
  <si>
    <t>s1022</t>
  </si>
  <si>
    <t>s1052</t>
  </si>
  <si>
    <t>s94</t>
  </si>
  <si>
    <t>s124</t>
  </si>
  <si>
    <t>s154</t>
  </si>
  <si>
    <t>s184</t>
  </si>
  <si>
    <t>s214</t>
  </si>
  <si>
    <t>s244</t>
  </si>
  <si>
    <t>s274</t>
  </si>
  <si>
    <t>s304</t>
  </si>
  <si>
    <t>s334</t>
  </si>
  <si>
    <t>s364</t>
  </si>
  <si>
    <t>s394</t>
  </si>
  <si>
    <t>s424</t>
  </si>
  <si>
    <t>s454</t>
  </si>
  <si>
    <t>s484</t>
  </si>
  <si>
    <t>s514</t>
  </si>
  <si>
    <t>s544</t>
  </si>
  <si>
    <t>s574</t>
  </si>
  <si>
    <t>s604</t>
  </si>
  <si>
    <t>s664</t>
  </si>
  <si>
    <t>s694</t>
  </si>
  <si>
    <t>s724</t>
  </si>
  <si>
    <t>s784</t>
  </si>
  <si>
    <t>s814</t>
  </si>
  <si>
    <t>s844</t>
  </si>
  <si>
    <t>s874</t>
  </si>
  <si>
    <t>s904</t>
  </si>
  <si>
    <t>s934</t>
  </si>
  <si>
    <t>s964</t>
  </si>
  <si>
    <t>s994</t>
  </si>
  <si>
    <t>s1024</t>
  </si>
  <si>
    <t>s1054</t>
  </si>
  <si>
    <t>s93</t>
  </si>
  <si>
    <t>s123</t>
  </si>
  <si>
    <t>s153</t>
  </si>
  <si>
    <t>s183</t>
  </si>
  <si>
    <t>s213</t>
  </si>
  <si>
    <t>s243</t>
  </si>
  <si>
    <t>s273</t>
  </si>
  <si>
    <t>s303</t>
  </si>
  <si>
    <t>s333</t>
  </si>
  <si>
    <t>s363</t>
  </si>
  <si>
    <t>s393</t>
  </si>
  <si>
    <t>s423</t>
  </si>
  <si>
    <t>s453</t>
  </si>
  <si>
    <t>s483</t>
  </si>
  <si>
    <t>s513</t>
  </si>
  <si>
    <t>s543</t>
  </si>
  <si>
    <t>s573</t>
  </si>
  <si>
    <t>s603</t>
  </si>
  <si>
    <t>s663</t>
  </si>
  <si>
    <t>s693</t>
  </si>
  <si>
    <t>s723</t>
  </si>
  <si>
    <t>s783</t>
  </si>
  <si>
    <t>s813</t>
  </si>
  <si>
    <t>s843</t>
  </si>
  <si>
    <t>s873</t>
  </si>
  <si>
    <t>s903</t>
  </si>
  <si>
    <t>s933</t>
  </si>
  <si>
    <t>s963</t>
  </si>
  <si>
    <t>s993</t>
  </si>
  <si>
    <t>s1023</t>
  </si>
  <si>
    <t>s1053</t>
  </si>
  <si>
    <t>s95</t>
  </si>
  <si>
    <t>s125</t>
  </si>
  <si>
    <t>s155</t>
  </si>
  <si>
    <t>s185</t>
  </si>
  <si>
    <t>s215</t>
  </si>
  <si>
    <t>s245</t>
  </si>
  <si>
    <t>s275</t>
  </si>
  <si>
    <t>s305</t>
  </si>
  <si>
    <t>s335</t>
  </si>
  <si>
    <t>s365</t>
  </si>
  <si>
    <t>s395</t>
  </si>
  <si>
    <t>s425</t>
  </si>
  <si>
    <t>s455</t>
  </si>
  <si>
    <t>s485</t>
  </si>
  <si>
    <t>s515</t>
  </si>
  <si>
    <t>s545</t>
  </si>
  <si>
    <t>s575</t>
  </si>
  <si>
    <t>s605</t>
  </si>
  <si>
    <t>s665</t>
  </si>
  <si>
    <t>s695</t>
  </si>
  <si>
    <t>s725</t>
  </si>
  <si>
    <t>s785</t>
  </si>
  <si>
    <t>s815</t>
  </si>
  <si>
    <t>s845</t>
  </si>
  <si>
    <t>s875</t>
  </si>
  <si>
    <t>s905</t>
  </si>
  <si>
    <t>s935</t>
  </si>
  <si>
    <t>s965</t>
  </si>
  <si>
    <t>s995</t>
  </si>
  <si>
    <t>s1025</t>
  </si>
  <si>
    <t>s1055</t>
  </si>
  <si>
    <t xml:space="preserve">CPXF_02 </t>
  </si>
  <si>
    <t xml:space="preserve">CPXF_01 </t>
  </si>
  <si>
    <t>Sort by Hub, the use "=indirect() call to get values from above</t>
  </si>
  <si>
    <t>ave=</t>
  </si>
  <si>
    <t>T5P4_A</t>
  </si>
  <si>
    <t>T5P4_B</t>
  </si>
  <si>
    <t>2B_2013_CPXF_TR (GNSS)  (AUTO 12 deg cut-off)</t>
  </si>
  <si>
    <t>L1 ave=</t>
  </si>
  <si>
    <t>R2 ave=</t>
  </si>
  <si>
    <t>R1 ave=</t>
  </si>
  <si>
    <t>20 deg float</t>
  </si>
  <si>
    <t>L1-only rinex created with SSF2Rinx.exe (L1)</t>
  </si>
  <si>
    <t>Steve converted the SSF to L1-only rinex:</t>
  </si>
  <si>
    <t>L1/L2 rinex create by Norman's Route 3 (R3); used the same Dat to T02 tool as second route, then a slightly different tool to convert T02 to RINEX</t>
  </si>
  <si>
    <t>L1/L2 rinex create by Norman's Route 2 (R2); used an internal Trimble tool to convert DAT to T02, then another tool to convert T02 to RINEX</t>
  </si>
  <si>
    <t>L1/L2 rinex create by Norman's Route 1 (R1); used ConvertToRinex, available on Trimble.com</t>
  </si>
  <si>
    <t>He then converted the DAT files to rinex using 3 routes:</t>
  </si>
  <si>
    <t>Norman Smart of Trimble converted the SSF files to Trimble "DAT" format that has L1 and L2 data</t>
  </si>
  <si>
    <t>T6P5_900_8.ssf</t>
  </si>
  <si>
    <t>T6P4_900_10.ssf</t>
  </si>
  <si>
    <t>T6P1_900_13.ssf</t>
  </si>
  <si>
    <t>Hdiff (m)</t>
  </si>
  <si>
    <t>Rinex H_err</t>
  </si>
  <si>
    <t>PFO H_Err</t>
  </si>
  <si>
    <r>
      <t xml:space="preserve">Diff PFO minus Justin </t>
    </r>
    <r>
      <rPr>
        <b/>
        <sz val="16"/>
        <color theme="1"/>
        <rFont val="Calibri"/>
        <family val="2"/>
        <scheme val="minor"/>
      </rPr>
      <t>L1</t>
    </r>
    <r>
      <rPr>
        <sz val="11"/>
        <color theme="1"/>
        <rFont val="Calibri"/>
        <family val="2"/>
        <scheme val="minor"/>
      </rPr>
      <t>-only Horz Err</t>
    </r>
  </si>
  <si>
    <r>
      <t xml:space="preserve">Diff PFO minus Justin L1 &amp; L2 </t>
    </r>
    <r>
      <rPr>
        <b/>
        <sz val="16"/>
        <color theme="1"/>
        <rFont val="Calibri"/>
        <family val="2"/>
        <scheme val="minor"/>
      </rPr>
      <t>R3</t>
    </r>
    <r>
      <rPr>
        <sz val="11"/>
        <color theme="1"/>
        <rFont val="Calibri"/>
        <family val="2"/>
        <scheme val="minor"/>
      </rPr>
      <t xml:space="preserve"> Horz Err</t>
    </r>
  </si>
  <si>
    <r>
      <t xml:space="preserve">Diff PFO minus Justin L1 &amp; L2 </t>
    </r>
    <r>
      <rPr>
        <b/>
        <sz val="16"/>
        <color theme="1"/>
        <rFont val="Calibri"/>
        <family val="2"/>
        <scheme val="minor"/>
      </rPr>
      <t>R2</t>
    </r>
    <r>
      <rPr>
        <sz val="11"/>
        <color theme="1"/>
        <rFont val="Calibri"/>
        <family val="2"/>
        <scheme val="minor"/>
      </rPr>
      <t xml:space="preserve"> Horz Err</t>
    </r>
  </si>
  <si>
    <r>
      <t xml:space="preserve">Diff PFO minus Justin L1 &amp; L2 </t>
    </r>
    <r>
      <rPr>
        <b/>
        <sz val="16"/>
        <color theme="1"/>
        <rFont val="Calibri"/>
        <family val="2"/>
        <scheme val="minor"/>
      </rPr>
      <t>R1</t>
    </r>
    <r>
      <rPr>
        <sz val="11"/>
        <color theme="1"/>
        <rFont val="Calibri"/>
        <family val="2"/>
        <scheme val="minor"/>
      </rPr>
      <t xml:space="preserve"> Horz Err</t>
    </r>
  </si>
  <si>
    <t>R3 ave=</t>
  </si>
  <si>
    <t>L1/L2 ave=</t>
  </si>
  <si>
    <t xml:space="preserve"> T6P5_900_8_L1  </t>
  </si>
  <si>
    <t xml:space="preserve"> T6P5_900_8_R3  </t>
  </si>
  <si>
    <t xml:space="preserve"> T6P5_900_8_R2  </t>
  </si>
  <si>
    <t xml:space="preserve"> T6P5_900_8_R1  </t>
  </si>
  <si>
    <t xml:space="preserve"> T6P4_900_10_L1 </t>
  </si>
  <si>
    <t xml:space="preserve"> T6P4_900_10_R2 </t>
  </si>
  <si>
    <t xml:space="preserve"> T6P1_900_13_L1 </t>
  </si>
  <si>
    <t xml:space="preserve"> T6P1_900_13_R3 </t>
  </si>
  <si>
    <t xml:space="preserve"> T6P1_900_13_R2 </t>
  </si>
  <si>
    <t xml:space="preserve"> T6P1_900_13_R1 </t>
  </si>
  <si>
    <t>Comparison of accuracy with PFO Auto with Smart Settings to:</t>
  </si>
  <si>
    <t>1hr minus Mean err</t>
  </si>
  <si>
    <t>Mean Horz Err 5-min occup</t>
  </si>
  <si>
    <t>Horz Err 1-hr occup</t>
  </si>
  <si>
    <t>Occup_time</t>
  </si>
  <si>
    <t>5min</t>
  </si>
  <si>
    <t>10min</t>
  </si>
  <si>
    <t>15min</t>
  </si>
  <si>
    <t>20min</t>
  </si>
  <si>
    <t>30min</t>
  </si>
  <si>
    <t>Horz_Err</t>
  </si>
  <si>
    <t>Hub_OT</t>
  </si>
  <si>
    <t xml:space="preserve">              Df Sum Sq Mean Sq F value Pr(&gt;F)    </t>
  </si>
  <si>
    <t>---</t>
  </si>
  <si>
    <t>Signif. codes:  0 '***' 0.001 '**' 0.01 '*' 0.05 '.' 0.1 ' ' 1</t>
  </si>
  <si>
    <t xml:space="preserve">          mean       sd data:n</t>
  </si>
  <si>
    <t>&gt; local({</t>
  </si>
  <si>
    <t>+   print(summary(.Pairs)) # pairwise tests</t>
  </si>
  <si>
    <t>+   print(confint(.Pairs)) # confidence intervals</t>
  </si>
  <si>
    <t>+   print(cld(.Pairs)) # compact letter display</t>
  </si>
  <si>
    <t>+   old.oma &lt;- par(oma=c(0,5,0,0))</t>
  </si>
  <si>
    <t>+   plot(confint(.Pairs))</t>
  </si>
  <si>
    <t>+ })</t>
  </si>
  <si>
    <t xml:space="preserve"> Simultaneous Tests for General Linear Hypotheses</t>
  </si>
  <si>
    <t>Multiple Comparisons of Means: Tukey Contrasts</t>
  </si>
  <si>
    <t>Linear Hypotheses:</t>
  </si>
  <si>
    <t xml:space="preserve">                   Estimate Std. Error t value Pr(&gt;|t|)    </t>
  </si>
  <si>
    <t>(Adjusted p values reported -- single-step method)</t>
  </si>
  <si>
    <t xml:space="preserve"> Simultaneous Confidence Intervals</t>
  </si>
  <si>
    <t>95% family-wise confidence level</t>
  </si>
  <si>
    <t xml:space="preserve"> </t>
  </si>
  <si>
    <t xml:space="preserve">                   Estimate lwr      upr     </t>
  </si>
  <si>
    <t xml:space="preserve">10min 15min 20min 30min  5min </t>
  </si>
  <si>
    <t xml:space="preserve">  "c"   "b"  "ab"   "a"   "d" </t>
  </si>
  <si>
    <t>Paired test of occupation times</t>
  </si>
  <si>
    <t>&gt; summary(AnovaModel.4)</t>
  </si>
  <si>
    <t xml:space="preserve">             Df Sum Sq Mean Sq F value Pr(&gt;F)  </t>
  </si>
  <si>
    <t>Occup_time    4  12.04   3.009   2.085 0.0857 .</t>
  </si>
  <si>
    <t xml:space="preserve">Residuals   145 209.23   1.443                 </t>
  </si>
  <si>
    <t>+   .Pairs &lt;- glht(AnovaModel.4, linfct = mcp(Occup_time = "Tukey"))</t>
  </si>
  <si>
    <t>Fit: aov(formula = Horz_Err ~ Occup_time, data = H_10A)</t>
  </si>
  <si>
    <t xml:space="preserve">                   Estimate Std. Error t value Pr(&gt;|t|)  </t>
  </si>
  <si>
    <t>AnovaModel.4 &lt;- aov(Horz_Err ~ Occup_time, data=model)</t>
  </si>
  <si>
    <t>summary(AnovaModel.4)</t>
  </si>
  <si>
    <t>with(model, numSummary(Horz_Err, groups=Occup_time, statistics=c("mean", "sd")))</t>
  </si>
  <si>
    <t>local({</t>
  </si>
  <si>
    <t xml:space="preserve">  .Pairs &lt;- glht(AnovaModel.4, linfct = mcp(Occup_time = "Tukey"))</t>
  </si>
  <si>
    <t xml:space="preserve">  print(summary(.Pairs)) # pairwise tests</t>
  </si>
  <si>
    <t xml:space="preserve">  print(confint(.Pairs)) # confidence intervals</t>
  </si>
  <si>
    <t xml:space="preserve">  print(cld(.Pairs)) # compact letter display</t>
  </si>
  <si>
    <t xml:space="preserve">  old.oma &lt;- par(oma=c(0,5,0,0))</t>
  </si>
  <si>
    <t xml:space="preserve">  plot(confint(.Pairs))</t>
  </si>
  <si>
    <t xml:space="preserve">  par(old.oma)</t>
  </si>
  <si>
    <t>})</t>
  </si>
  <si>
    <t>Repeat this script for each hub:</t>
  </si>
  <si>
    <t>model = H_T6 # repeat for each hub</t>
  </si>
  <si>
    <t>&gt; AnovaModel.4 &lt;- aov(Horz_Err ~ Occup_time, data=model)</t>
  </si>
  <si>
    <t>&gt; with(model, numSummary(Horz_Err, groups=Occup_time, statistics=c("mean", "sd")))</t>
  </si>
  <si>
    <t xml:space="preserve">15min - 10min == 0  -0.2930     0.3101  -0.945   0.8788  </t>
  </si>
  <si>
    <t xml:space="preserve">20min - 10min == 0   0.0281     0.3101   0.091   1.0000  </t>
  </si>
  <si>
    <t xml:space="preserve">30min - 10min == 0  -0.3494     0.3101  -1.127   0.7922  </t>
  </si>
  <si>
    <t xml:space="preserve">5min - 10min == 0    0.4451     0.3101   1.435   0.6061  </t>
  </si>
  <si>
    <t xml:space="preserve">20min - 15min == 0   0.3211     0.3101   1.035   0.8385  </t>
  </si>
  <si>
    <t xml:space="preserve">30min - 15min == 0  -0.0564     0.3101  -0.182   0.9998  </t>
  </si>
  <si>
    <t xml:space="preserve">5min - 15min == 0    0.7382     0.3101   2.380   0.1267  </t>
  </si>
  <si>
    <t xml:space="preserve">30min - 20min == 0  -0.3775     0.3101  -1.217   0.7414  </t>
  </si>
  <si>
    <t xml:space="preserve">5min - 20min == 0    0.4170     0.3101   1.345   0.6639  </t>
  </si>
  <si>
    <t>5min - 30min == 0    0.7946     0.3101   2.562   0.0831 .</t>
  </si>
  <si>
    <t>Quantile = 2.7624</t>
  </si>
  <si>
    <t>15min - 10min == 0 -0.29304 -1.14981  0.56373</t>
  </si>
  <si>
    <t>20min - 10min == 0  0.02810 -0.82867  0.88487</t>
  </si>
  <si>
    <t>30min - 10min == 0 -0.34944 -1.20622  0.50733</t>
  </si>
  <si>
    <t>5min - 10min == 0   0.44512 -0.41166  1.30189</t>
  </si>
  <si>
    <t>20min - 15min == 0  0.32114 -0.53563  1.17792</t>
  </si>
  <si>
    <t>30min - 15min == 0 -0.05640 -0.91318  0.80037</t>
  </si>
  <si>
    <t>5min - 15min == 0   0.73816 -0.11861  1.59493</t>
  </si>
  <si>
    <t>30min - 20min == 0 -0.37755 -1.23432  0.47923</t>
  </si>
  <si>
    <t>5min - 20min == 0   0.41702 -0.43976  1.27379</t>
  </si>
  <si>
    <t>5min - 30min == 0   0.79456 -0.06221  1.65134</t>
  </si>
  <si>
    <t xml:space="preserve">  "a"   "a"   "a"   "a"   "a" </t>
  </si>
  <si>
    <t xml:space="preserve">&gt; model = H_11A  </t>
  </si>
  <si>
    <t xml:space="preserve">             Df Sum Sq Mean Sq F value   Pr(&gt;F)    </t>
  </si>
  <si>
    <t>Occup_time    4  12.23  3.0566    5.07 0.000747 ***</t>
  </si>
  <si>
    <t xml:space="preserve">Residuals   145  87.41  0.6029                     </t>
  </si>
  <si>
    <t xml:space="preserve">          mean        sd data:n</t>
  </si>
  <si>
    <t>10min 2.968305 0.8677289     30</t>
  </si>
  <si>
    <t>15min 2.873607 0.5775955     30</t>
  </si>
  <si>
    <t>20min 2.962974 0.4570529     30</t>
  </si>
  <si>
    <t>30min 3.015229 0.2434426     30</t>
  </si>
  <si>
    <t>5min  3.659529 1.2882399     30</t>
  </si>
  <si>
    <t>Fit: aov(formula = Horz_Err ~ Occup_time, data = model)</t>
  </si>
  <si>
    <t xml:space="preserve">                    Estimate Std. Error t value Pr(&gt;|t|)   </t>
  </si>
  <si>
    <t xml:space="preserve">15min - 10min == 0 -0.094698   0.200476  -0.472  0.98971   </t>
  </si>
  <si>
    <t xml:space="preserve">20min - 10min == 0 -0.005332   0.200476  -0.027  1.00000   </t>
  </si>
  <si>
    <t xml:space="preserve">30min - 10min == 0  0.046923   0.200476   0.234  0.99933   </t>
  </si>
  <si>
    <t>5min - 10min == 0   0.691224   0.200476   3.448  0.00654 **</t>
  </si>
  <si>
    <t xml:space="preserve">20min - 15min == 0  0.089367   0.200476   0.446  0.99175   </t>
  </si>
  <si>
    <t xml:space="preserve">30min - 15min == 0  0.141621   0.200476   0.706  0.95475   </t>
  </si>
  <si>
    <t>5min - 15min == 0   0.785922   0.200476   3.920  0.00136 **</t>
  </si>
  <si>
    <t xml:space="preserve">30min - 20min == 0  0.052255   0.200476   0.261  0.99897   </t>
  </si>
  <si>
    <t>5min - 20min == 0   0.696555   0.200476   3.475  0.00596 **</t>
  </si>
  <si>
    <t xml:space="preserve">5min - 30min == 0   0.644300   0.200476   3.214  0.01365 * </t>
  </si>
  <si>
    <t>Quantile = 2.7626</t>
  </si>
  <si>
    <t xml:space="preserve">                   Estimate  lwr       upr      </t>
  </si>
  <si>
    <t>15min - 10min == 0 -0.094698 -0.648527  0.459131</t>
  </si>
  <si>
    <t>20min - 10min == 0 -0.005332 -0.559161  0.548498</t>
  </si>
  <si>
    <t>30min - 10min == 0  0.046923 -0.506906  0.600752</t>
  </si>
  <si>
    <t>5min - 10min == 0   0.691224  0.137395  1.245053</t>
  </si>
  <si>
    <t>20min - 15min == 0  0.089367 -0.464463  0.643196</t>
  </si>
  <si>
    <t>30min - 15min == 0  0.141621 -0.412208  0.695451</t>
  </si>
  <si>
    <t>5min - 15min == 0   0.785922  0.232093  1.339751</t>
  </si>
  <si>
    <t>30min - 20min == 0  0.052255 -0.501574  0.606084</t>
  </si>
  <si>
    <t>5min - 20min == 0   0.696555  0.142726  1.250384</t>
  </si>
  <si>
    <t>5min - 30min == 0   0.644300  0.090471  1.198129</t>
  </si>
  <si>
    <t xml:space="preserve">  "a"   "a"   "a"   "a"   "b" </t>
  </si>
  <si>
    <t xml:space="preserve">&gt; model = H_12A  </t>
  </si>
  <si>
    <t>Occup_time    4  10.49  2.6223   6.286 0.000108 ***</t>
  </si>
  <si>
    <t xml:space="preserve">Residuals   145  60.49  0.4171                     </t>
  </si>
  <si>
    <t>10min 2.832212 0.9189028     30</t>
  </si>
  <si>
    <t>15min 2.321220 0.5601635     30</t>
  </si>
  <si>
    <t>20min 2.373041 0.3149172     30</t>
  </si>
  <si>
    <t>30min 2.426956 0.3201863     30</t>
  </si>
  <si>
    <t>5min  2.971065 0.8519679     30</t>
  </si>
  <si>
    <t xml:space="preserve">                   Estimate Std. Error t value Pr(&gt;|t|)   </t>
  </si>
  <si>
    <t xml:space="preserve">15min - 10min == 0 -0.51099    0.16676  -3.064  0.02164 * </t>
  </si>
  <si>
    <t xml:space="preserve">20min - 10min == 0 -0.45917    0.16676  -2.753  0.05117 . </t>
  </si>
  <si>
    <t xml:space="preserve">30min - 10min == 0 -0.40526    0.16676  -2.430  0.11316   </t>
  </si>
  <si>
    <t xml:space="preserve">5min - 10min == 0   0.13885    0.16676   0.833  0.92007   </t>
  </si>
  <si>
    <t xml:space="preserve">20min - 15min == 0  0.05182    0.16676   0.311  0.99795   </t>
  </si>
  <si>
    <t xml:space="preserve">30min - 15min == 0  0.10574    0.16676   0.634  0.96929   </t>
  </si>
  <si>
    <t>5min - 15min == 0   0.64984    0.16676   3.897  0.00139 **</t>
  </si>
  <si>
    <t xml:space="preserve">30min - 20min == 0  0.05391    0.16676   0.323  0.99761   </t>
  </si>
  <si>
    <t>5min - 20min == 0   0.59802    0.16676   3.586  0.00404 **</t>
  </si>
  <si>
    <t xml:space="preserve">5min - 30min == 0   0.54411    0.16676   3.263  0.01176 * </t>
  </si>
  <si>
    <t>Quantile = 2.7621</t>
  </si>
  <si>
    <t>15min - 10min == 0 -0.510992 -0.971611 -0.050373</t>
  </si>
  <si>
    <t>20min - 10min == 0 -0.459171 -0.919791  0.001448</t>
  </si>
  <si>
    <t>30min - 10min == 0 -0.405257 -0.865876  0.055362</t>
  </si>
  <si>
    <t>5min - 10min == 0   0.138852 -0.321767  0.599472</t>
  </si>
  <si>
    <t>20min - 15min == 0  0.051821 -0.408798  0.512440</t>
  </si>
  <si>
    <t>30min - 15min == 0  0.105735 -0.354884  0.566354</t>
  </si>
  <si>
    <t>5min - 15min == 0   0.649845  0.189225  1.110464</t>
  </si>
  <si>
    <t>30min - 20min == 0  0.053915 -0.406705  0.514534</t>
  </si>
  <si>
    <t>5min - 20min == 0   0.598024  0.137405  1.058643</t>
  </si>
  <si>
    <t>5min - 30min == 0   0.544109  0.083490  1.004728</t>
  </si>
  <si>
    <t xml:space="preserve"> "bc"   "a"  "ab"  "ab"   "c" </t>
  </si>
  <si>
    <t xml:space="preserve">&gt; model = H_13A  </t>
  </si>
  <si>
    <t>Occup_time    4  19.92   4.981   5.353 0.000476 ***</t>
  </si>
  <si>
    <t xml:space="preserve">Residuals   145 134.91   0.930                     </t>
  </si>
  <si>
    <t>10min 3.090224 0.6969308     30</t>
  </si>
  <si>
    <t>15min 2.785254 0.8485089     30</t>
  </si>
  <si>
    <t>20min 2.721071 0.8475539     30</t>
  </si>
  <si>
    <t>30min 2.299962 0.3919124     30</t>
  </si>
  <si>
    <t>5min  3.382151 1.6045214     30</t>
  </si>
  <si>
    <t xml:space="preserve">15min - 10min == 0 -0.30497    0.24905  -1.225   0.7371    </t>
  </si>
  <si>
    <t xml:space="preserve">20min - 10min == 0 -0.36915    0.24905  -1.482   0.5757    </t>
  </si>
  <si>
    <t xml:space="preserve">30min - 10min == 0 -0.79026    0.24905  -3.173   0.0155 *  </t>
  </si>
  <si>
    <t xml:space="preserve">5min - 10min == 0   0.29193    0.24905   1.172   0.7672    </t>
  </si>
  <si>
    <t xml:space="preserve">20min - 15min == 0 -0.06418    0.24905  -0.258   0.9990    </t>
  </si>
  <si>
    <t xml:space="preserve">30min - 15min == 0 -0.48529    0.24905  -1.949   0.2967    </t>
  </si>
  <si>
    <t xml:space="preserve">5min - 15min == 0   0.59690    0.24905   2.397   0.1221    </t>
  </si>
  <si>
    <t xml:space="preserve">30min - 20min == 0 -0.42111    0.24905  -1.691   0.4428    </t>
  </si>
  <si>
    <t xml:space="preserve">5min - 20min == 0   0.66108    0.24905   2.654   0.0661 .  </t>
  </si>
  <si>
    <t>5min - 30min == 0   1.08219    0.24905   4.345   &lt;0.001 ***</t>
  </si>
  <si>
    <t>Quantile = 2.7625</t>
  </si>
  <si>
    <t>15min - 10min == 0 -0.30497 -0.99298  0.38304</t>
  </si>
  <si>
    <t>20min - 10min == 0 -0.36915 -1.05716  0.31886</t>
  </si>
  <si>
    <t>30min - 10min == 0 -0.79026 -1.47827 -0.10225</t>
  </si>
  <si>
    <t>5min - 10min == 0   0.29193 -0.39608  0.97994</t>
  </si>
  <si>
    <t>20min - 15min == 0 -0.06418 -0.75219  0.62383</t>
  </si>
  <si>
    <t>30min - 15min == 0 -0.48529 -1.17330  0.20272</t>
  </si>
  <si>
    <t>5min - 15min == 0   0.59690 -0.09111  1.28491</t>
  </si>
  <si>
    <t>30min - 20min == 0 -0.42111 -1.10912  0.26690</t>
  </si>
  <si>
    <t>5min - 20min == 0   0.66108 -0.02693  1.34909</t>
  </si>
  <si>
    <t>5min - 30min == 0   1.08219  0.39418  1.77020</t>
  </si>
  <si>
    <t xml:space="preserve">  "b"  "ab"  "ab"   "a"   "b" </t>
  </si>
  <si>
    <t xml:space="preserve">&gt; model = H_14A  </t>
  </si>
  <si>
    <t xml:space="preserve">             Df Sum Sq Mean Sq F value Pr(&gt;F)</t>
  </si>
  <si>
    <t>Occup_time    4   3.95  0.9877   1.231    0.3</t>
  </si>
  <si>
    <t xml:space="preserve">Residuals   145 116.35  0.8024               </t>
  </si>
  <si>
    <t>10min 1.948553 0.8523986     30</t>
  </si>
  <si>
    <t>15min 1.859370 0.5854086     30</t>
  </si>
  <si>
    <t>20min 1.829739 0.6202273     30</t>
  </si>
  <si>
    <t>30min 1.708620 0.2075042     30</t>
  </si>
  <si>
    <t>5min  2.194016 1.5858647     30</t>
  </si>
  <si>
    <t xml:space="preserve">                   Estimate Std. Error t value Pr(&gt;|t|)</t>
  </si>
  <si>
    <t>15min - 10min == 0 -0.08918    0.23129  -0.386    0.995</t>
  </si>
  <si>
    <t>20min - 10min == 0 -0.11881    0.23129  -0.514    0.986</t>
  </si>
  <si>
    <t>30min - 10min == 0 -0.23993    0.23129  -1.037    0.838</t>
  </si>
  <si>
    <t>5min - 10min == 0   0.24546    0.23129   1.061    0.826</t>
  </si>
  <si>
    <t>20min - 15min == 0 -0.02963    0.23129  -0.128    1.000</t>
  </si>
  <si>
    <t>30min - 15min == 0 -0.15075    0.23129  -0.652    0.966</t>
  </si>
  <si>
    <t>5min - 15min == 0   0.33465    0.23129   1.447    0.598</t>
  </si>
  <si>
    <t>30min - 20min == 0 -0.12112    0.23129  -0.524    0.985</t>
  </si>
  <si>
    <t>5min - 20min == 0   0.36428    0.23129   1.575    0.516</t>
  </si>
  <si>
    <t>5min - 30min == 0   0.48540    0.23129   2.099    0.226</t>
  </si>
  <si>
    <t>15min - 10min == 0 -0.08918 -0.72802  0.54966</t>
  </si>
  <si>
    <t>20min - 10min == 0 -0.11881 -0.75766  0.52003</t>
  </si>
  <si>
    <t>30min - 10min == 0 -0.23993 -0.87877  0.39891</t>
  </si>
  <si>
    <t>5min - 10min == 0   0.24546 -0.39338  0.88430</t>
  </si>
  <si>
    <t>20min - 15min == 0 -0.02963 -0.66847  0.60921</t>
  </si>
  <si>
    <t>30min - 15min == 0 -0.15075 -0.78959  0.48809</t>
  </si>
  <si>
    <t>5min - 15min == 0   0.33465 -0.30419  0.97349</t>
  </si>
  <si>
    <t>30min - 20min == 0 -0.12112 -0.75996  0.51772</t>
  </si>
  <si>
    <t>5min - 20min == 0   0.36428 -0.27456  1.00312</t>
  </si>
  <si>
    <t>5min - 30min == 0   0.48540 -0.15345  1.12424</t>
  </si>
  <si>
    <t xml:space="preserve">&gt; model = H_15A  </t>
  </si>
  <si>
    <t>Occup_time    4  16.00   3.999   6.017 0.000165 ***</t>
  </si>
  <si>
    <t xml:space="preserve">Residuals   145  96.38   0.665                     </t>
  </si>
  <si>
    <t>10min 1.918710 1.1185283     30</t>
  </si>
  <si>
    <t>15min 1.340157 0.5068202     30</t>
  </si>
  <si>
    <t>20min 1.484851 0.4286801     30</t>
  </si>
  <si>
    <t>30min 1.155259 0.4384366     30</t>
  </si>
  <si>
    <t>5min  1.994188 1.1997341     30</t>
  </si>
  <si>
    <t xml:space="preserve">15min - 10min == 0 -0.57855    0.21050  -2.748  0.05189 .  </t>
  </si>
  <si>
    <t xml:space="preserve">20min - 10min == 0 -0.43386    0.21050  -2.061  0.24272    </t>
  </si>
  <si>
    <t xml:space="preserve">30min - 10min == 0 -0.76345    0.21050  -3.627  0.00356 ** </t>
  </si>
  <si>
    <t xml:space="preserve">5min - 10min == 0   0.07548    0.21050   0.359  0.99643    </t>
  </si>
  <si>
    <t xml:space="preserve">20min - 15min == 0  0.14469    0.21050   0.687  0.95894    </t>
  </si>
  <si>
    <t xml:space="preserve">30min - 15min == 0 -0.18490    0.21050  -0.878  0.90445    </t>
  </si>
  <si>
    <t xml:space="preserve">5min - 15min == 0   0.65403    0.21050   3.107  0.01905 *  </t>
  </si>
  <si>
    <t xml:space="preserve">30min - 20min == 0 -0.32959    0.21050  -1.566  0.52176    </t>
  </si>
  <si>
    <t xml:space="preserve">5min - 20min == 0   0.50934    0.21050   2.420  0.11597    </t>
  </si>
  <si>
    <t>5min - 30min == 0   0.83893    0.21050   3.985  &lt; 0.001 ***</t>
  </si>
  <si>
    <t>15min - 10min == 0 -0.578553 -1.160074  0.002968</t>
  </si>
  <si>
    <t>20min - 10min == 0 -0.433859 -1.015380  0.147661</t>
  </si>
  <si>
    <t>30min - 10min == 0 -0.763451 -1.344971 -0.181930</t>
  </si>
  <si>
    <t>5min - 10min == 0   0.075478 -0.506043  0.656998</t>
  </si>
  <si>
    <t>20min - 15min == 0  0.144694 -0.436827  0.726214</t>
  </si>
  <si>
    <t>30min - 15min == 0 -0.184898 -0.766418  0.396623</t>
  </si>
  <si>
    <t>5min - 15min == 0   0.654031  0.072510  1.235551</t>
  </si>
  <si>
    <t>30min - 20min == 0 -0.329592 -0.911112  0.251929</t>
  </si>
  <si>
    <t>5min - 20min == 0   0.509337 -0.072184  1.090857</t>
  </si>
  <si>
    <t>5min - 30min == 0   0.838928  0.257408  1.420449</t>
  </si>
  <si>
    <t xml:space="preserve"> "bc"  "ab"  "ac"   "a"   "c" </t>
  </si>
  <si>
    <t xml:space="preserve">&gt; model = H_16A  </t>
  </si>
  <si>
    <t>Occup_time    4   4.96  1.2411   1.555   0.19</t>
  </si>
  <si>
    <t xml:space="preserve">Residuals   145 115.77  0.7984               </t>
  </si>
  <si>
    <t>10min 2.103368 0.9421710     30</t>
  </si>
  <si>
    <t>15min 2.249953 0.7794561     30</t>
  </si>
  <si>
    <t>20min 1.709764 0.8641868     30</t>
  </si>
  <si>
    <t>30min 1.994585 0.6615560     30</t>
  </si>
  <si>
    <t>5min  1.909032 1.1455219     30</t>
  </si>
  <si>
    <t>15min - 10min == 0  0.14659    0.23071   0.635    0.969</t>
  </si>
  <si>
    <t>20min - 10min == 0 -0.39360    0.23071  -1.706    0.433</t>
  </si>
  <si>
    <t>30min - 10min == 0 -0.10878    0.23071  -0.472    0.990</t>
  </si>
  <si>
    <t>5min - 10min == 0  -0.19434    0.23071  -0.842    0.917</t>
  </si>
  <si>
    <t>20min - 15min == 0 -0.54019    0.23071  -2.341    0.138</t>
  </si>
  <si>
    <t>30min - 15min == 0 -0.25537    0.23071  -1.107    0.803</t>
  </si>
  <si>
    <t>5min - 15min == 0  -0.34092    0.23071  -1.478    0.579</t>
  </si>
  <si>
    <t>30min - 20min == 0  0.28482    0.23071   1.235    0.731</t>
  </si>
  <si>
    <t>5min - 20min == 0   0.19927    0.23071   0.864    0.910</t>
  </si>
  <si>
    <t>5min - 30min == 0  -0.08555    0.23071  -0.371    0.996</t>
  </si>
  <si>
    <t>15min - 10min == 0  0.14659 -0.49074  0.78391</t>
  </si>
  <si>
    <t>20min - 10min == 0 -0.39360 -1.03093  0.24373</t>
  </si>
  <si>
    <t>30min - 10min == 0 -0.10878 -0.74611  0.52855</t>
  </si>
  <si>
    <t>5min - 10min == 0  -0.19434 -0.83166  0.44299</t>
  </si>
  <si>
    <t>20min - 15min == 0 -0.54019 -1.17752  0.09714</t>
  </si>
  <si>
    <t>30min - 15min == 0 -0.25537 -0.89270  0.38196</t>
  </si>
  <si>
    <t>5min - 15min == 0  -0.34092 -0.97825  0.29641</t>
  </si>
  <si>
    <t>30min - 20min == 0  0.28482 -0.35251  0.92215</t>
  </si>
  <si>
    <t>5min - 20min == 0   0.19927 -0.43806  0.83660</t>
  </si>
  <si>
    <t>5min - 30min == 0  -0.08555 -0.72288  0.55178</t>
  </si>
  <si>
    <t xml:space="preserve">&gt; model = H_17A  </t>
  </si>
  <si>
    <t>Occup_time    4   4.30  1.0750    1.98  0.101</t>
  </si>
  <si>
    <t xml:space="preserve">Residuals   145  78.71  0.5428               </t>
  </si>
  <si>
    <t>10min 1.657813 0.6690699     30</t>
  </si>
  <si>
    <t>15min 1.658594 0.5817591     30</t>
  </si>
  <si>
    <t>20min 1.780010 0.5717824     30</t>
  </si>
  <si>
    <t>30min 1.449450 0.4323444     30</t>
  </si>
  <si>
    <t>5min  1.965876 1.1891805     30</t>
  </si>
  <si>
    <t xml:space="preserve">                     Estimate Std. Error t value Pr(&gt;|t|)  </t>
  </si>
  <si>
    <t xml:space="preserve">15min - 10min == 0  0.0007812  0.1902316   0.004   1.0000  </t>
  </si>
  <si>
    <t xml:space="preserve">20min - 10min == 0  0.1221974  0.1902316   0.642   0.9678  </t>
  </si>
  <si>
    <t xml:space="preserve">30min - 10min == 0 -0.2083631  0.1902316  -1.095   0.8087  </t>
  </si>
  <si>
    <t xml:space="preserve">5min - 10min == 0   0.3080630  0.1902316   1.619   0.4875  </t>
  </si>
  <si>
    <t xml:space="preserve">20min - 15min == 0  0.1214162  0.1902316   0.638   0.9685  </t>
  </si>
  <si>
    <t xml:space="preserve">30min - 15min == 0 -0.2091443  0.1902316  -1.099   0.8066  </t>
  </si>
  <si>
    <t xml:space="preserve">5min - 15min == 0   0.3072818  0.1902316   1.615   0.4901  </t>
  </si>
  <si>
    <t xml:space="preserve">30min - 20min == 0 -0.3305605  0.1902316  -1.738   0.4143  </t>
  </si>
  <si>
    <t xml:space="preserve">5min - 20min == 0   0.1858656  0.1902316   0.977   0.8652  </t>
  </si>
  <si>
    <t>5min - 30min == 0   0.5164261  0.1902316   2.715   0.0567 .</t>
  </si>
  <si>
    <t xml:space="preserve">                   Estimate   lwr        upr       </t>
  </si>
  <si>
    <t>15min - 10min == 0  0.0007812 -0.5247272  0.5262896</t>
  </si>
  <si>
    <t>20min - 10min == 0  0.1221974 -0.4033110  0.6477058</t>
  </si>
  <si>
    <t>30min - 10min == 0 -0.2083631 -0.7338715  0.3171452</t>
  </si>
  <si>
    <t>5min - 10min == 0   0.3080630 -0.2174454  0.8335713</t>
  </si>
  <si>
    <t>20min - 15min == 0  0.1214162 -0.4040922  0.6469246</t>
  </si>
  <si>
    <t>30min - 15min == 0 -0.2091443 -0.7346527  0.3163641</t>
  </si>
  <si>
    <t>5min - 15min == 0   0.3072818 -0.2182266  0.8327902</t>
  </si>
  <si>
    <t>30min - 20min == 0 -0.3305605 -0.8560689  0.1949479</t>
  </si>
  <si>
    <t>5min - 20min == 0   0.1858656 -0.3396428  0.7113740</t>
  </si>
  <si>
    <t>5min - 30min == 0   0.5164261 -0.0090823  1.0419345</t>
  </si>
  <si>
    <t xml:space="preserve">&gt; model = H_21A  </t>
  </si>
  <si>
    <t>Occup_time    4  14.03   3.507   10.03 3.39e-07 ***</t>
  </si>
  <si>
    <t xml:space="preserve">Residuals   145  50.69   0.350                     </t>
  </si>
  <si>
    <t>10min 1.729753 0.6639997     30</t>
  </si>
  <si>
    <t>15min 1.606731 0.5062027     30</t>
  </si>
  <si>
    <t>20min 1.892921 0.5344576     30</t>
  </si>
  <si>
    <t>30min 1.441970 0.3740226     30</t>
  </si>
  <si>
    <t>5min  2.337112 0.7906953     30</t>
  </si>
  <si>
    <t xml:space="preserve">15min - 10min == 0  -0.1230     0.1527  -0.806  0.92847    </t>
  </si>
  <si>
    <t xml:space="preserve">20min - 10min == 0   0.1632     0.1527   1.069  0.82219    </t>
  </si>
  <si>
    <t xml:space="preserve">30min - 10min == 0  -0.2878     0.1527  -1.885  0.32998    </t>
  </si>
  <si>
    <t xml:space="preserve">5min - 10min == 0    0.6074     0.1527   3.979  0.00104 ** </t>
  </si>
  <si>
    <t xml:space="preserve">20min - 15min == 0   0.2862     0.1527   1.875  0.33565    </t>
  </si>
  <si>
    <t xml:space="preserve">30min - 15min == 0  -0.1648     0.1527  -1.079  0.81694    </t>
  </si>
  <si>
    <t>5min - 15min == 0    0.7304     0.1527   4.784  &lt; 0.001 ***</t>
  </si>
  <si>
    <t xml:space="preserve">30min - 20min == 0  -0.4510     0.1527  -2.954  0.02969 *  </t>
  </si>
  <si>
    <t xml:space="preserve">5min - 20min == 0    0.4442     0.1527   2.910  0.03357 *  </t>
  </si>
  <si>
    <t>5min - 30min == 0    0.8951     0.1527   5.864  &lt; 0.001 ***</t>
  </si>
  <si>
    <t>Quantile = 2.7623</t>
  </si>
  <si>
    <t>15min - 10min == 0 -0.12302 -0.54471  0.29867</t>
  </si>
  <si>
    <t>20min - 10min == 0  0.16317 -0.25852  0.58486</t>
  </si>
  <si>
    <t>30min - 10min == 0 -0.28778 -0.70947  0.13391</t>
  </si>
  <si>
    <t>5min - 10min == 0   0.60736  0.18567  1.02905</t>
  </si>
  <si>
    <t>20min - 15min == 0  0.28619 -0.13550  0.70788</t>
  </si>
  <si>
    <t>30min - 15min == 0 -0.16476 -0.58645  0.25693</t>
  </si>
  <si>
    <t>5min - 15min == 0   0.73038  0.30869  1.15207</t>
  </si>
  <si>
    <t>30min - 20min == 0 -0.45095 -0.87264 -0.02926</t>
  </si>
  <si>
    <t>5min - 20min == 0   0.44419  0.02250  0.86588</t>
  </si>
  <si>
    <t>5min - 30min == 0   0.89514  0.47345  1.31683</t>
  </si>
  <si>
    <t xml:space="preserve"> "ab"  "ab"   "b"   "a"   "c" </t>
  </si>
  <si>
    <t xml:space="preserve">&gt; model = H_22A  </t>
  </si>
  <si>
    <t>Occup_time    4   6.24  1.5599   2.924 0.0231 *</t>
  </si>
  <si>
    <t xml:space="preserve">Residuals   145  77.35  0.5335                 </t>
  </si>
  <si>
    <t>10min 1.707531 0.8909270     30</t>
  </si>
  <si>
    <t>15min 1.494436 0.4179144     30</t>
  </si>
  <si>
    <t>20min 1.728511 0.4422914     30</t>
  </si>
  <si>
    <t>30min 1.906649 0.3612996     30</t>
  </si>
  <si>
    <t>5min  2.100591 1.1716338     30</t>
  </si>
  <si>
    <t xml:space="preserve">15min - 10min == 0 -0.21310    0.18858  -1.130   0.7904  </t>
  </si>
  <si>
    <t xml:space="preserve">20min - 10min == 0  0.02098    0.18858   0.111   1.0000  </t>
  </si>
  <si>
    <t xml:space="preserve">30min - 10min == 0  0.19912    0.18858   1.056   0.8286  </t>
  </si>
  <si>
    <t xml:space="preserve">5min - 10min == 0   0.39306    0.18858   2.084   0.2325  </t>
  </si>
  <si>
    <t xml:space="preserve">20min - 15min == 0  0.23408    0.18858   1.241   0.7273  </t>
  </si>
  <si>
    <t xml:space="preserve">30min - 15min == 0  0.41221    0.18858   2.186   0.1910  </t>
  </si>
  <si>
    <t>5min - 15min == 0   0.60616    0.18858   3.214   0.0138 *</t>
  </si>
  <si>
    <t xml:space="preserve">30min - 20min == 0  0.17814    0.18858   0.945   0.8789  </t>
  </si>
  <si>
    <t xml:space="preserve">5min - 20min == 0   0.37208    0.18858   1.973   0.2844  </t>
  </si>
  <si>
    <t xml:space="preserve">5min - 30min == 0   0.19394    0.18858   1.028   0.8419  </t>
  </si>
  <si>
    <t>15min - 10min == 0 -0.21310 -0.73408  0.30789</t>
  </si>
  <si>
    <t>20min - 10min == 0  0.02098 -0.50001  0.54197</t>
  </si>
  <si>
    <t>30min - 10min == 0  0.19912 -0.32187  0.72010</t>
  </si>
  <si>
    <t>5min - 10min == 0   0.39306 -0.12793  0.91405</t>
  </si>
  <si>
    <t>20min - 15min == 0  0.23408 -0.28691  0.75506</t>
  </si>
  <si>
    <t>30min - 15min == 0  0.41221 -0.10877  0.93320</t>
  </si>
  <si>
    <t>5min - 15min == 0   0.60616  0.08517  1.12714</t>
  </si>
  <si>
    <t>30min - 20min == 0  0.17814 -0.34285  0.69912</t>
  </si>
  <si>
    <t>5min - 20min == 0   0.37208 -0.14891  0.89307</t>
  </si>
  <si>
    <t>5min - 30min == 0   0.19394 -0.32704  0.71493</t>
  </si>
  <si>
    <t xml:space="preserve"> "ab"   "a"  "ab"  "ab"   "b" </t>
  </si>
  <si>
    <t xml:space="preserve">&gt; model = H_24A  </t>
  </si>
  <si>
    <t>Occup_time    4  13.36   3.341   6.204 0.000123 ***</t>
  </si>
  <si>
    <t xml:space="preserve">Residuals   145  78.08   0.538                     </t>
  </si>
  <si>
    <t>10min 2.082704 0.7663806     30</t>
  </si>
  <si>
    <t>15min 2.006060 0.5808586     30</t>
  </si>
  <si>
    <t>20min 1.778587 0.3982761     30</t>
  </si>
  <si>
    <t>30min 1.550220 0.3845034     30</t>
  </si>
  <si>
    <t>5min  2.437514 1.2087911     30</t>
  </si>
  <si>
    <t xml:space="preserve">15min - 10min == 0 -0.07664    0.18947  -0.405  0.99431    </t>
  </si>
  <si>
    <t xml:space="preserve">20min - 10min == 0 -0.30412    0.18947  -1.605  0.49659    </t>
  </si>
  <si>
    <t xml:space="preserve">30min - 10min == 0 -0.53248    0.18947  -2.810  0.04410 *  </t>
  </si>
  <si>
    <t xml:space="preserve">5min - 10min == 0   0.35481    0.18947   1.873  0.33675    </t>
  </si>
  <si>
    <t xml:space="preserve">20min - 15min == 0 -0.22747    0.18947  -1.201  0.75105    </t>
  </si>
  <si>
    <t xml:space="preserve">30min - 15min == 0 -0.45584    0.18947  -2.406  0.11943    </t>
  </si>
  <si>
    <t xml:space="preserve">5min - 15min == 0   0.43145    0.18947   2.277  0.15831    </t>
  </si>
  <si>
    <t xml:space="preserve">30min - 20min == 0 -0.22837    0.18947  -1.205  0.74832    </t>
  </si>
  <si>
    <t xml:space="preserve">5min - 20min == 0   0.65893    0.18947   3.478  0.00597 ** </t>
  </si>
  <si>
    <t>5min - 30min == 0   0.88729    0.18947   4.683  &lt; 0.001 ***</t>
  </si>
  <si>
    <t>15min - 10min == 0 -0.076644 -0.600008  0.446719</t>
  </si>
  <si>
    <t>20min - 10min == 0 -0.304117 -0.827481  0.219246</t>
  </si>
  <si>
    <t>30min - 10min == 0 -0.532484 -1.055847 -0.009121</t>
  </si>
  <si>
    <t>5min - 10min == 0   0.354809 -0.168554  0.878173</t>
  </si>
  <si>
    <t>20min - 15min == 0 -0.227473 -0.750836  0.295890</t>
  </si>
  <si>
    <t>30min - 15min == 0 -0.455840 -0.979203  0.067524</t>
  </si>
  <si>
    <t>5min - 15min == 0   0.431454 -0.091909  0.954817</t>
  </si>
  <si>
    <t>30min - 20min == 0 -0.228367 -0.751730  0.294997</t>
  </si>
  <si>
    <t>5min - 20min == 0   0.658927  0.135564  1.182290</t>
  </si>
  <si>
    <t>5min - 30min == 0   0.887294  0.363930  1.410657</t>
  </si>
  <si>
    <t xml:space="preserve"> "bc"  "ac"  "ab"   "a"   "c" </t>
  </si>
  <si>
    <t xml:space="preserve">&gt; model = H_26A  </t>
  </si>
  <si>
    <t>Occup_time    4  2.231  0.5578   8.063 6.74e-06 ***</t>
  </si>
  <si>
    <t xml:space="preserve">Residuals   145 10.031  0.0692                     </t>
  </si>
  <si>
    <t xml:space="preserve">           mean         sd data:n</t>
  </si>
  <si>
    <t>10min 0.4806633 0.29582235     30</t>
  </si>
  <si>
    <t>15min 0.4205367 0.11807328     30</t>
  </si>
  <si>
    <t>20min 0.4123200 0.07368967     30</t>
  </si>
  <si>
    <t>30min 0.3910706 0.03700244     30</t>
  </si>
  <si>
    <t>5min  0.7218333 0.48747219     30</t>
  </si>
  <si>
    <t xml:space="preserve">                    Estimate Std. Error t value Pr(&gt;|t|)    </t>
  </si>
  <si>
    <t xml:space="preserve">15min - 10min == 0 -0.060127   0.067910  -0.885 0.901902    </t>
  </si>
  <si>
    <t xml:space="preserve">20min - 10min == 0 -0.068343   0.067910  -1.006 0.852091    </t>
  </si>
  <si>
    <t xml:space="preserve">30min - 10min == 0 -0.089593   0.067910  -1.319 0.679679    </t>
  </si>
  <si>
    <t xml:space="preserve">5min - 10min == 0   0.241170   0.067910   3.551 0.004676 ** </t>
  </si>
  <si>
    <t xml:space="preserve">20min - 15min == 0 -0.008217   0.067910  -0.121 0.999951    </t>
  </si>
  <si>
    <t xml:space="preserve">30min - 15min == 0 -0.029466   0.067910  -0.434 0.992556    </t>
  </si>
  <si>
    <t>5min - 15min == 0   0.301297   0.067910   4.437 0.000171 ***</t>
  </si>
  <si>
    <t xml:space="preserve">30min - 20min == 0 -0.021249   0.067910  -0.313 0.997899    </t>
  </si>
  <si>
    <t>5min - 20min == 0   0.309513   0.067910   4.558 0.000101 ***</t>
  </si>
  <si>
    <t>5min - 30min == 0   0.330763   0.067910   4.871  &lt; 1e-04 ***</t>
  </si>
  <si>
    <t>15min - 10min == 0 -0.060127 -0.247728  0.127475</t>
  </si>
  <si>
    <t>20min - 10min == 0 -0.068343 -0.255944  0.119258</t>
  </si>
  <si>
    <t>30min - 10min == 0 -0.089593 -0.277194  0.098008</t>
  </si>
  <si>
    <t>5min - 10min == 0   0.241170  0.053569  0.428771</t>
  </si>
  <si>
    <t>20min - 15min == 0 -0.008217 -0.195818  0.179384</t>
  </si>
  <si>
    <t>30min - 15min == 0 -0.029466 -0.217067  0.158135</t>
  </si>
  <si>
    <t>5min - 15min == 0   0.301297  0.113695  0.488898</t>
  </si>
  <si>
    <t>30min - 20min == 0 -0.021249 -0.208851  0.166352</t>
  </si>
  <si>
    <t>5min - 20min == 0   0.309513  0.121912  0.497115</t>
  </si>
  <si>
    <t>5min - 30min == 0   0.330763  0.143162  0.518364</t>
  </si>
  <si>
    <t xml:space="preserve">&gt; model = H_27A  </t>
  </si>
  <si>
    <t>Occup_time    4   1.64  0.4106   0.618   0.65</t>
  </si>
  <si>
    <t xml:space="preserve">Residuals   145  96.30  0.6642               </t>
  </si>
  <si>
    <t>10min 1.612059 0.8140574     30</t>
  </si>
  <si>
    <t>15min 1.561982 0.8074029     30</t>
  </si>
  <si>
    <t>20min 1.578662 0.6144619     30</t>
  </si>
  <si>
    <t>30min 1.586920 0.2358661     30</t>
  </si>
  <si>
    <t>5min  1.843365 1.2542007     30</t>
  </si>
  <si>
    <t xml:space="preserve">                    Estimate Std. Error t value Pr(&gt;|t|)</t>
  </si>
  <si>
    <t>15min - 10min == 0 -0.050077   0.210422  -0.238    0.999</t>
  </si>
  <si>
    <t>20min - 10min == 0 -0.033397   0.210422  -0.159    1.000</t>
  </si>
  <si>
    <t>30min - 10min == 0 -0.025139   0.210422  -0.119    1.000</t>
  </si>
  <si>
    <t>5min - 10min == 0   0.231306   0.210422   1.099    0.807</t>
  </si>
  <si>
    <t>20min - 15min == 0  0.016680   0.210422   0.079    1.000</t>
  </si>
  <si>
    <t>30min - 15min == 0  0.024938   0.210422   0.119    1.000</t>
  </si>
  <si>
    <t>5min - 15min == 0   0.281383   0.210422   1.337    0.668</t>
  </si>
  <si>
    <t>30min - 20min == 0  0.008258   0.210422   0.039    1.000</t>
  </si>
  <si>
    <t>5min - 20min == 0   0.264703   0.210422   1.258    0.717</t>
  </si>
  <si>
    <t>5min - 30min == 0   0.256445   0.210422   1.219    0.741</t>
  </si>
  <si>
    <t>15min - 10min == 0 -0.050077 -0.631365  0.531211</t>
  </si>
  <si>
    <t>20min - 10min == 0 -0.033397 -0.614685  0.547891</t>
  </si>
  <si>
    <t>30min - 10min == 0 -0.025139 -0.606427  0.556149</t>
  </si>
  <si>
    <t>5min - 10min == 0   0.231306 -0.349982  0.812593</t>
  </si>
  <si>
    <t>20min - 15min == 0  0.016680 -0.564608  0.597968</t>
  </si>
  <si>
    <t>30min - 15min == 0  0.024938 -0.556350  0.606226</t>
  </si>
  <si>
    <t>5min - 15min == 0   0.281383 -0.299905  0.862671</t>
  </si>
  <si>
    <t>30min - 20min == 0  0.008258 -0.573030  0.589546</t>
  </si>
  <si>
    <t>5min - 20min == 0   0.264703 -0.316585  0.845991</t>
  </si>
  <si>
    <t>5min - 30min == 0   0.256445 -0.324843  0.837733</t>
  </si>
  <si>
    <t xml:space="preserve">&gt; model = H_5A  </t>
  </si>
  <si>
    <t>Occup_time    4  10.41  2.6034   17.52 9.52e-12 ***</t>
  </si>
  <si>
    <t xml:space="preserve">Residuals   145  21.55  0.1486                     </t>
  </si>
  <si>
    <t>10min 0.4807848 0.50241539     30</t>
  </si>
  <si>
    <t>15min 0.2528863 0.31768588     30</t>
  </si>
  <si>
    <t>20min 0.1312270 0.07766145     30</t>
  </si>
  <si>
    <t>30min 0.1257174 0.05278510     30</t>
  </si>
  <si>
    <t>5min  0.8224578 0.61719526     30</t>
  </si>
  <si>
    <t xml:space="preserve">15min - 10min == 0 -0.22790    0.09954  -2.290  0.15420    </t>
  </si>
  <si>
    <t xml:space="preserve">20min - 10min == 0 -0.34956    0.09954  -3.512  0.00528 ** </t>
  </si>
  <si>
    <t xml:space="preserve">30min - 10min == 0 -0.35507    0.09954  -3.567  0.00444 ** </t>
  </si>
  <si>
    <t xml:space="preserve">5min - 10min == 0   0.34167    0.09954   3.433  0.00689 ** </t>
  </si>
  <si>
    <t xml:space="preserve">20min - 15min == 0 -0.12166    0.09954  -1.222  0.73847    </t>
  </si>
  <si>
    <t xml:space="preserve">30min - 15min == 0 -0.12717    0.09954  -1.278  0.70538    </t>
  </si>
  <si>
    <t>5min - 15min == 0   0.56957    0.09954   5.722  &lt; 1e-04 ***</t>
  </si>
  <si>
    <t xml:space="preserve">30min - 20min == 0 -0.00551    0.09954  -0.055  1.00000    </t>
  </si>
  <si>
    <t>5min - 20min == 0   0.69123    0.09954   6.944  &lt; 1e-04 ***</t>
  </si>
  <si>
    <t>5min - 30min == 0   0.69674    0.09954   7.000  &lt; 1e-04 ***</t>
  </si>
  <si>
    <t>Quantile = 2.7627</t>
  </si>
  <si>
    <t>15min - 10min == 0 -0.22790 -0.50289  0.04710</t>
  </si>
  <si>
    <t>20min - 10min == 0 -0.34956 -0.62455 -0.07456</t>
  </si>
  <si>
    <t>30min - 10min == 0 -0.35507 -0.63006 -0.08007</t>
  </si>
  <si>
    <t>5min - 10min == 0   0.34167  0.06668  0.61667</t>
  </si>
  <si>
    <t>20min - 15min == 0 -0.12166 -0.39665  0.15334</t>
  </si>
  <si>
    <t>30min - 15min == 0 -0.12717 -0.40216  0.14783</t>
  </si>
  <si>
    <t>5min - 15min == 0   0.56957  0.29458  0.84457</t>
  </si>
  <si>
    <t>30min - 20min == 0 -0.00551 -0.28050  0.26949</t>
  </si>
  <si>
    <t>5min - 20min == 0   0.69123  0.41624  0.96623</t>
  </si>
  <si>
    <t>5min - 30min == 0   0.69674  0.42175  0.97174</t>
  </si>
  <si>
    <t xml:space="preserve">  "b"  "ab"   "a"   "a"   "c" </t>
  </si>
  <si>
    <t xml:space="preserve">&gt; model = H_6A  </t>
  </si>
  <si>
    <t xml:space="preserve">             Df Sum Sq Mean Sq F value Pr(&gt;F)   </t>
  </si>
  <si>
    <t>Occup_time    4   5.50  1.3756   4.454  0.002 **</t>
  </si>
  <si>
    <t xml:space="preserve">Residuals   145  44.78  0.3088                  </t>
  </si>
  <si>
    <t>10min 1.264817 0.4624917     30</t>
  </si>
  <si>
    <t>15min 1.415363 0.5524305     30</t>
  </si>
  <si>
    <t>20min 1.174105 0.4003964     30</t>
  </si>
  <si>
    <t>30min 1.016892 0.3785784     30</t>
  </si>
  <si>
    <t>5min  1.571160 0.8493208     30</t>
  </si>
  <si>
    <t xml:space="preserve">15min - 10min == 0  0.15055    0.14348   1.049  0.83187   </t>
  </si>
  <si>
    <t xml:space="preserve">20min - 10min == 0 -0.09071    0.14348  -0.632  0.96961   </t>
  </si>
  <si>
    <t xml:space="preserve">30min - 10min == 0 -0.24792    0.14348  -1.728  0.42021   </t>
  </si>
  <si>
    <t xml:space="preserve">5min - 10min == 0   0.30634    0.14348   2.135  0.21104   </t>
  </si>
  <si>
    <t xml:space="preserve">20min - 15min == 0 -0.24126    0.14348  -1.681  0.44864   </t>
  </si>
  <si>
    <t xml:space="preserve">30min - 15min == 0 -0.39847    0.14348  -2.777  0.04807 * </t>
  </si>
  <si>
    <t xml:space="preserve">5min - 15min == 0   0.15580    0.14348   1.086  0.81360   </t>
  </si>
  <si>
    <t xml:space="preserve">30min - 20min == 0 -0.15721    0.14348  -1.096  0.80853   </t>
  </si>
  <si>
    <t xml:space="preserve">5min - 20min == 0   0.39705    0.14348   2.767  0.04943 * </t>
  </si>
  <si>
    <t>5min - 30min == 0   0.55427    0.14348   3.863  0.00154 **</t>
  </si>
  <si>
    <t>Quantile = 2.7622</t>
  </si>
  <si>
    <t>15min - 10min == 0  0.1505466 -0.2457788  0.5468720</t>
  </si>
  <si>
    <t>20min - 10min == 0 -0.0907113 -0.4870367  0.3056141</t>
  </si>
  <si>
    <t>30min - 10min == 0 -0.2479241 -0.6442495  0.1484013</t>
  </si>
  <si>
    <t>5min - 10min == 0   0.3063432 -0.0899822  0.7026686</t>
  </si>
  <si>
    <t>20min - 15min == 0 -0.2412579 -0.6375833  0.1550675</t>
  </si>
  <si>
    <t>30min - 15min == 0 -0.3984708 -0.7947962 -0.0021454</t>
  </si>
  <si>
    <t>5min - 15min == 0   0.1557966 -0.2405288  0.5521220</t>
  </si>
  <si>
    <t>30min - 20min == 0 -0.1572128 -0.5535382  0.2391126</t>
  </si>
  <si>
    <t>5min - 20min == 0   0.3970545  0.0007291  0.7933799</t>
  </si>
  <si>
    <t>5min - 30min == 0   0.5542673  0.1579419  0.9505927</t>
  </si>
  <si>
    <t xml:space="preserve"> "ac"  "bc"  "ab"   "a"   "c" </t>
  </si>
  <si>
    <t xml:space="preserve">&gt; model = H_6B  </t>
  </si>
  <si>
    <t xml:space="preserve">             Df Sum Sq Mean Sq F value  Pr(&gt;F)    </t>
  </si>
  <si>
    <t>Occup_time    4   8.34  2.0849   8.029 7.1e-06 ***</t>
  </si>
  <si>
    <t xml:space="preserve">Residuals   145  37.65  0.2597                    </t>
  </si>
  <si>
    <t xml:space="preserve">           mean        sd data:n</t>
  </si>
  <si>
    <t>10min 1.2735881 0.4503085     30</t>
  </si>
  <si>
    <t>15min 0.9483598 0.5161113     30</t>
  </si>
  <si>
    <t>20min 0.9198980 0.3258129     30</t>
  </si>
  <si>
    <t>30min 0.8844283 0.2515025     30</t>
  </si>
  <si>
    <t>5min  1.4820489 0.8122553     30</t>
  </si>
  <si>
    <t xml:space="preserve">15min - 10min == 0 -0.32523    0.13157  -2.472 0.102850    </t>
  </si>
  <si>
    <t xml:space="preserve">20min - 10min == 0 -0.35369    0.13157  -2.688 0.060719 .  </t>
  </si>
  <si>
    <t xml:space="preserve">30min - 10min == 0 -0.38916    0.13157  -2.958 0.029357 *  </t>
  </si>
  <si>
    <t xml:space="preserve">5min - 10min == 0   0.20846    0.13157   1.584 0.509778    </t>
  </si>
  <si>
    <t xml:space="preserve">20min - 15min == 0 -0.02846    0.13157  -0.216 0.999508    </t>
  </si>
  <si>
    <t xml:space="preserve">30min - 15min == 0 -0.06393    0.13157  -0.486 0.988554    </t>
  </si>
  <si>
    <t>5min - 15min == 0   0.53369    0.13157   4.056 0.000808 ***</t>
  </si>
  <si>
    <t xml:space="preserve">30min - 20min == 0 -0.03547    0.13157  -0.270 0.998828    </t>
  </si>
  <si>
    <t>5min - 20min == 0   0.56215    0.13157   4.273 0.000315 ***</t>
  </si>
  <si>
    <t>5min - 30min == 0   0.59762    0.13157   4.542 0.000104 ***</t>
  </si>
  <si>
    <t>15min - 10min == 0 -0.325228 -0.688647  0.038190</t>
  </si>
  <si>
    <t>20min - 10min == 0 -0.353690 -0.717109  0.009728</t>
  </si>
  <si>
    <t>30min - 10min == 0 -0.389160 -0.752578 -0.025741</t>
  </si>
  <si>
    <t>5min - 10min == 0   0.208461 -0.154958  0.571879</t>
  </si>
  <si>
    <t>20min - 15min == 0 -0.028462 -0.391880  0.334957</t>
  </si>
  <si>
    <t>30min - 15min == 0 -0.063931 -0.427350  0.299487</t>
  </si>
  <si>
    <t>5min - 15min == 0   0.533689  0.170271  0.897108</t>
  </si>
  <si>
    <t>30min - 20min == 0 -0.035470 -0.398888  0.327949</t>
  </si>
  <si>
    <t>5min - 20min == 0   0.562151  0.198732  0.925569</t>
  </si>
  <si>
    <t>5min - 30min == 0   0.597621  0.234202  0.961039</t>
  </si>
  <si>
    <t xml:space="preserve"> "bc"  "ab"  "ab"   "a"   "c" </t>
  </si>
  <si>
    <t xml:space="preserve">&gt; model = H_7A  </t>
  </si>
  <si>
    <t>Occup_time    4  14.88   3.721   10.19 2.68e-07 ***</t>
  </si>
  <si>
    <t xml:space="preserve">Residuals   145  52.95   0.365                     </t>
  </si>
  <si>
    <t>10min 1.5492275 0.6772356     30</t>
  </si>
  <si>
    <t>15min 1.1854940 0.4468591     30</t>
  </si>
  <si>
    <t>20min 1.0873619 0.4704742     30</t>
  </si>
  <si>
    <t>30min 0.8181751 0.1972755     30</t>
  </si>
  <si>
    <t>5min  1.6866630 0.9525367     30</t>
  </si>
  <si>
    <t xml:space="preserve">15min - 10min == 0 -0.36373    0.15603  -2.331  0.14107    </t>
  </si>
  <si>
    <t xml:space="preserve">20min - 10min == 0 -0.46187    0.15603  -2.960  0.02917 *  </t>
  </si>
  <si>
    <t>30min - 10min == 0 -0.73105    0.15603  -4.685  &lt; 0.001 ***</t>
  </si>
  <si>
    <t xml:space="preserve">5min - 10min == 0   0.13744    0.15603   0.881  0.90356    </t>
  </si>
  <si>
    <t xml:space="preserve">20min - 15min == 0 -0.09813    0.15603  -0.629  0.97018    </t>
  </si>
  <si>
    <t xml:space="preserve">30min - 15min == 0 -0.36732    0.15603  -2.354  0.13416    </t>
  </si>
  <si>
    <t xml:space="preserve">5min - 15min == 0   0.50117    0.15603   3.212  0.01385 *  </t>
  </si>
  <si>
    <t xml:space="preserve">30min - 20min == 0 -0.26919    0.15603  -1.725  0.42184    </t>
  </si>
  <si>
    <t xml:space="preserve">5min - 20min == 0   0.59930    0.15603   3.841  0.00165 ** </t>
  </si>
  <si>
    <t>5min - 30min == 0   0.86849    0.15603   5.566  &lt; 0.001 ***</t>
  </si>
  <si>
    <t>15min - 10min == 0 -0.36373 -0.79471  0.06724</t>
  </si>
  <si>
    <t>20min - 10min == 0 -0.46187 -0.89284 -0.03089</t>
  </si>
  <si>
    <t>30min - 10min == 0 -0.73105 -1.16203 -0.30007</t>
  </si>
  <si>
    <t>5min - 10min == 0   0.13744 -0.29354  0.56841</t>
  </si>
  <si>
    <t>20min - 15min == 0 -0.09813 -0.52911  0.33285</t>
  </si>
  <si>
    <t>30min - 15min == 0 -0.36732 -0.79830  0.06366</t>
  </si>
  <si>
    <t>5min - 15min == 0   0.50117  0.07019  0.93215</t>
  </si>
  <si>
    <t>30min - 20min == 0 -0.26919 -0.70016  0.16179</t>
  </si>
  <si>
    <t>5min - 20min == 0   0.59930  0.16832  1.03028</t>
  </si>
  <si>
    <t>5min - 30min == 0   0.86849  0.43751  1.29947</t>
  </si>
  <si>
    <t xml:space="preserve"> "bc"  "ab"   "a"   "a"   "c" </t>
  </si>
  <si>
    <t xml:space="preserve">&gt; model = H_8A  </t>
  </si>
  <si>
    <t>Occup_time    4  19.43   4.858   5.664 0.00029 ***</t>
  </si>
  <si>
    <t xml:space="preserve">Residuals   145 124.38   0.858                    </t>
  </si>
  <si>
    <t>10min 1.955719 0.9906404     30</t>
  </si>
  <si>
    <t>15min 1.793244 0.9491856     30</t>
  </si>
  <si>
    <t>20min 1.353187 0.8204164     30</t>
  </si>
  <si>
    <t>30min 1.680646 0.7416200     30</t>
  </si>
  <si>
    <t>5min  2.448277 1.0879015     30</t>
  </si>
  <si>
    <t xml:space="preserve">15min - 10min == 0  -0.1625     0.2391  -0.679   0.9606    </t>
  </si>
  <si>
    <t xml:space="preserve">20min - 10min == 0  -0.6025     0.2391  -2.520   0.0919 .  </t>
  </si>
  <si>
    <t xml:space="preserve">30min - 10min == 0  -0.2751     0.2391  -1.150   0.7794    </t>
  </si>
  <si>
    <t xml:space="preserve">5min - 10min == 0    0.4926     0.2391   2.060   0.2434    </t>
  </si>
  <si>
    <t xml:space="preserve">20min - 15min == 0  -0.4401     0.2391  -1.840   0.3547    </t>
  </si>
  <si>
    <t xml:space="preserve">30min - 15min == 0  -0.1126     0.2391  -0.471   0.9898    </t>
  </si>
  <si>
    <t xml:space="preserve">5min - 15min == 0    0.6550     0.2391   2.739   0.0531 .  </t>
  </si>
  <si>
    <t xml:space="preserve">30min - 20min == 0   0.3275     0.2391   1.369   0.6482    </t>
  </si>
  <si>
    <t>5min - 20min == 0    1.0951     0.2391   4.579   &lt;0.001 ***</t>
  </si>
  <si>
    <t xml:space="preserve">5min - 30min == 0    0.7676     0.2391   3.210   0.0139 *  </t>
  </si>
  <si>
    <t>15min - 10min == 0 -0.162475 -0.823046  0.498096</t>
  </si>
  <si>
    <t>20min - 10min == 0 -0.602532 -1.263103  0.058040</t>
  </si>
  <si>
    <t>30min - 10min == 0 -0.275073 -0.935644  0.385498</t>
  </si>
  <si>
    <t>5min - 10min == 0   0.492558 -0.168013  1.153129</t>
  </si>
  <si>
    <t>20min - 15min == 0 -0.440056 -1.100627  0.220515</t>
  </si>
  <si>
    <t>30min - 15min == 0 -0.112597 -0.773168  0.547974</t>
  </si>
  <si>
    <t>5min - 15min == 0   0.655034 -0.005537  1.315605</t>
  </si>
  <si>
    <t>30min - 20min == 0  0.327459 -0.333112  0.988030</t>
  </si>
  <si>
    <t>5min - 20min == 0   1.095090  0.434519  1.755661</t>
  </si>
  <si>
    <t>5min - 30min == 0   0.767631  0.107060  1.428202</t>
  </si>
  <si>
    <t xml:space="preserve"> "ab"  "ab"   "a"   "a"   "b" </t>
  </si>
  <si>
    <t xml:space="preserve">&gt; model = H_8B  </t>
  </si>
  <si>
    <t>Occup_time    4  6.215  1.5538   10.88 9.61e-08 ***</t>
  </si>
  <si>
    <t xml:space="preserve">Residuals   145 20.703  0.1428                     </t>
  </si>
  <si>
    <t>10min 0.8976043 0.4536981     30</t>
  </si>
  <si>
    <t>15min 0.6380715 0.4227134     30</t>
  </si>
  <si>
    <t>20min 0.4601061 0.2961772     30</t>
  </si>
  <si>
    <t>30min 0.3064229 0.1649800     30</t>
  </si>
  <si>
    <t>5min  0.7068600 0.4630465     30</t>
  </si>
  <si>
    <t xml:space="preserve">15min - 10min == 0 -0.25953    0.09756  -2.660   0.0652 .  </t>
  </si>
  <si>
    <t>20min - 10min == 0 -0.43750    0.09756  -4.484   &lt;0.001 ***</t>
  </si>
  <si>
    <t>30min - 10min == 0 -0.59118    0.09756  -6.060   &lt;0.001 ***</t>
  </si>
  <si>
    <t xml:space="preserve">5min - 10min == 0  -0.19074    0.09756  -1.955   0.2934    </t>
  </si>
  <si>
    <t xml:space="preserve">20min - 15min == 0 -0.17797    0.09756  -1.824   0.3638    </t>
  </si>
  <si>
    <t xml:space="preserve">30min - 15min == 0 -0.33165    0.09756  -3.399   0.0077 ** </t>
  </si>
  <si>
    <t xml:space="preserve">5min - 15min == 0   0.06879    0.09756   0.705   0.9551    </t>
  </si>
  <si>
    <t xml:space="preserve">30min - 20min == 0 -0.15368    0.09756  -1.575   0.5157    </t>
  </si>
  <si>
    <t xml:space="preserve">5min - 20min == 0   0.24675    0.09756   2.529   0.0899 .  </t>
  </si>
  <si>
    <t>5min - 30min == 0   0.40044    0.09756   4.104   &lt;0.001 ***</t>
  </si>
  <si>
    <t>15min - 10min == 0 -0.259533 -0.529036  0.009971</t>
  </si>
  <si>
    <t>20min - 10min == 0 -0.437498 -0.707002 -0.167995</t>
  </si>
  <si>
    <t>30min - 10min == 0 -0.591181 -0.860685 -0.321678</t>
  </si>
  <si>
    <t>5min - 10min == 0  -0.190744 -0.460248  0.078759</t>
  </si>
  <si>
    <t>20min - 15min == 0 -0.177965 -0.447469  0.091538</t>
  </si>
  <si>
    <t>30min - 15min == 0 -0.331649 -0.601152 -0.062145</t>
  </si>
  <si>
    <t>5min - 15min == 0   0.068788 -0.200715  0.338292</t>
  </si>
  <si>
    <t>30min - 20min == 0 -0.153683 -0.423187  0.115820</t>
  </si>
  <si>
    <t>5min - 20min == 0   0.246754 -0.022750  0.516257</t>
  </si>
  <si>
    <t>5min - 30min == 0   0.400437  0.130934  0.669941</t>
  </si>
  <si>
    <t xml:space="preserve">  "c"  "bc"  "ab"   "a"  "bc" </t>
  </si>
  <si>
    <t xml:space="preserve">&gt; model = H_9A  </t>
  </si>
  <si>
    <t>Occup_time    4    1.4  0.3488   0.502  0.734</t>
  </si>
  <si>
    <t xml:space="preserve">Residuals   145  100.7  0.6943               </t>
  </si>
  <si>
    <t>10min 2.019838 0.9808039     30</t>
  </si>
  <si>
    <t>15min 2.038173 0.7472552     30</t>
  </si>
  <si>
    <t>20min 2.151748 0.6646235     30</t>
  </si>
  <si>
    <t>30min 1.854152 0.3870477     30</t>
  </si>
  <si>
    <t>5min  2.057500 1.1659868     30</t>
  </si>
  <si>
    <t>15min - 10min == 0  0.01834    0.21514   0.085    1.000</t>
  </si>
  <si>
    <t>20min - 10min == 0  0.13191    0.21514   0.613    0.973</t>
  </si>
  <si>
    <t>30min - 10min == 0 -0.16569    0.21514  -0.770    0.939</t>
  </si>
  <si>
    <t>5min - 10min == 0   0.03766    0.21514   0.175    1.000</t>
  </si>
  <si>
    <t>20min - 15min == 0  0.11358    0.21514   0.528    0.984</t>
  </si>
  <si>
    <t>30min - 15min == 0 -0.18402    0.21514  -0.855    0.913</t>
  </si>
  <si>
    <t>5min - 15min == 0   0.01933    0.21514   0.090    1.000</t>
  </si>
  <si>
    <t>30min - 20min == 0 -0.29760    0.21514  -1.383    0.639</t>
  </si>
  <si>
    <t>5min - 20min == 0  -0.09425    0.21514  -0.438    0.992</t>
  </si>
  <si>
    <t>5min - 30min == 0   0.20335    0.21514   0.945    0.879</t>
  </si>
  <si>
    <t>15min - 10min == 0  0.01834 -0.57602  0.61269</t>
  </si>
  <si>
    <t>20min - 10min == 0  0.13191 -0.46245  0.72627</t>
  </si>
  <si>
    <t>30min - 10min == 0 -0.16569 -0.76004  0.42867</t>
  </si>
  <si>
    <t>5min - 10min == 0   0.03766 -0.55669  0.63202</t>
  </si>
  <si>
    <t>20min - 15min == 0  0.11358 -0.48078  0.70793</t>
  </si>
  <si>
    <t>30min - 15min == 0 -0.18402 -0.77838  0.41034</t>
  </si>
  <si>
    <t>5min - 15min == 0   0.01933 -0.57503  0.61368</t>
  </si>
  <si>
    <t>30min - 20min == 0 -0.29760 -0.89195  0.29676</t>
  </si>
  <si>
    <t>5min - 20min == 0  -0.09425 -0.68861  0.50011</t>
  </si>
  <si>
    <t>5min - 30min == 0   0.20335 -0.39101  0.79770</t>
  </si>
  <si>
    <t xml:space="preserve">  "b"  "ab"  "ab"   "a"   "c" </t>
  </si>
  <si>
    <t xml:space="preserve">&gt; model = H_T5P4_B  </t>
  </si>
  <si>
    <t>Occup_time    4  10.19   2.547   1.927  0.109</t>
  </si>
  <si>
    <t xml:space="preserve">Residuals   145 191.65   1.322               </t>
  </si>
  <si>
    <t>10min 2.481294 1.4566814     30</t>
  </si>
  <si>
    <t>15min 2.347764 1.3970078     30</t>
  </si>
  <si>
    <t>20min 1.952203 0.8911587     30</t>
  </si>
  <si>
    <t>30min 1.817827 0.6006545     30</t>
  </si>
  <si>
    <t>5min  2.376813 1.1748523     30</t>
  </si>
  <si>
    <t>15min - 10min == 0 -0.13353    0.29685  -0.450    0.991</t>
  </si>
  <si>
    <t>20min - 10min == 0 -0.52909    0.29685  -1.782    0.388</t>
  </si>
  <si>
    <t>30min - 10min == 0 -0.66347    0.29685  -2.235    0.173</t>
  </si>
  <si>
    <t>5min - 10min == 0  -0.10448    0.29685  -0.352    0.997</t>
  </si>
  <si>
    <t>20min - 15min == 0 -0.39556    0.29685  -1.333    0.671</t>
  </si>
  <si>
    <t>30min - 15min == 0 -0.52994    0.29685  -1.785    0.386</t>
  </si>
  <si>
    <t>5min - 15min == 0   0.02905    0.29685   0.098    1.000</t>
  </si>
  <si>
    <t>30min - 20min == 0 -0.13438    0.29685  -0.453    0.991</t>
  </si>
  <si>
    <t>5min - 20min == 0   0.42461    0.29685   1.430    0.609</t>
  </si>
  <si>
    <t>5min - 30min == 0   0.55899    0.29685   1.883    0.331</t>
  </si>
  <si>
    <t>15min - 10min == 0 -0.13353 -0.95358  0.68652</t>
  </si>
  <si>
    <t>20min - 10min == 0 -0.52909 -1.34915  0.29096</t>
  </si>
  <si>
    <t>30min - 10min == 0 -0.66347 -1.48352  0.15659</t>
  </si>
  <si>
    <t>5min - 10min == 0  -0.10448 -0.92454  0.71557</t>
  </si>
  <si>
    <t>20min - 15min == 0 -0.39556 -1.21562  0.42449</t>
  </si>
  <si>
    <t>30min - 15min == 0 -0.52994 -1.34999  0.29012</t>
  </si>
  <si>
    <t>5min - 15min == 0   0.02905 -0.79101  0.84910</t>
  </si>
  <si>
    <t>30min - 20min == 0 -0.13438 -0.95443  0.68568</t>
  </si>
  <si>
    <t>5min - 20min == 0   0.42461 -0.39544  1.24466</t>
  </si>
  <si>
    <t>5min - 30min == 0   0.55899 -0.26107  1.37904</t>
  </si>
  <si>
    <t xml:space="preserve">&gt; model = H_T5P5  </t>
  </si>
  <si>
    <t>Occup_time    4   6.77  1.6928   2.957  0.022 *</t>
  </si>
  <si>
    <t xml:space="preserve">Residuals   145  83.02  0.5725                 </t>
  </si>
  <si>
    <t>10min 1.2288999 1.0120014     30</t>
  </si>
  <si>
    <t>15min 1.0692503 0.9483872     30</t>
  </si>
  <si>
    <t>20min 0.7946494 0.6417785     30</t>
  </si>
  <si>
    <t>30min 0.6802293 0.2014189     30</t>
  </si>
  <si>
    <t>5min  1.1582272 0.6975456     30</t>
  </si>
  <si>
    <t xml:space="preserve">15min - 10min == 0 -0.15965    0.19537  -0.817   0.9250  </t>
  </si>
  <si>
    <t xml:space="preserve">20min - 10min == 0 -0.43425    0.19537  -2.223   0.1772  </t>
  </si>
  <si>
    <t>30min - 10min == 0 -0.54867    0.19537  -2.808   0.0443 *</t>
  </si>
  <si>
    <t xml:space="preserve">5min - 10min == 0  -0.07067    0.19537  -0.362   0.9963  </t>
  </si>
  <si>
    <t xml:space="preserve">20min - 15min == 0 -0.27460    0.19537  -1.406   0.6251  </t>
  </si>
  <si>
    <t xml:space="preserve">30min - 15min == 0 -0.38902    0.19537  -1.991   0.2755  </t>
  </si>
  <si>
    <t xml:space="preserve">5min - 15min == 0   0.08898    0.19537   0.455   0.9910  </t>
  </si>
  <si>
    <t xml:space="preserve">30min - 20min == 0 -0.11442    0.19537  -0.586   0.9770  </t>
  </si>
  <si>
    <t xml:space="preserve">5min - 20min == 0   0.36358    0.19537   1.861   0.3431  </t>
  </si>
  <si>
    <t xml:space="preserve">5min - 30min == 0   0.47800    0.19537   2.447   0.1089  </t>
  </si>
  <si>
    <t>15min - 10min == 0 -0.159650 -0.699358  0.380059</t>
  </si>
  <si>
    <t>20min - 10min == 0 -0.434251 -0.973959  0.105458</t>
  </si>
  <si>
    <t>30min - 10min == 0 -0.548671 -1.088379 -0.008962</t>
  </si>
  <si>
    <t>5min - 10min == 0  -0.070673 -0.610381  0.469035</t>
  </si>
  <si>
    <t>20min - 15min == 0 -0.274601 -0.814309  0.265107</t>
  </si>
  <si>
    <t>30min - 15min == 0 -0.389021 -0.928729  0.150687</t>
  </si>
  <si>
    <t>5min - 15min == 0   0.088977 -0.450731  0.628685</t>
  </si>
  <si>
    <t>30min - 20min == 0 -0.114420 -0.654128  0.425288</t>
  </si>
  <si>
    <t>5min - 20min == 0   0.363578 -0.176130  0.903286</t>
  </si>
  <si>
    <t>5min - 30min == 0   0.477998 -0.061710  1.017706</t>
  </si>
  <si>
    <t xml:space="preserve">  "b"  "ab"  "ab"   "a"  "ab" </t>
  </si>
  <si>
    <t xml:space="preserve">&gt; model = H_T6P1  </t>
  </si>
  <si>
    <t>Occup_time    4   38.4   9.600   11.06 7.39e-08 ***</t>
  </si>
  <si>
    <t xml:space="preserve">Residuals   145  125.8   0.868                     </t>
  </si>
  <si>
    <t>10min 1.6937091 1.2104964     30</t>
  </si>
  <si>
    <t>15min 0.9794108 0.9781306     30</t>
  </si>
  <si>
    <t>20min 0.6981138 0.3673140     30</t>
  </si>
  <si>
    <t>30min 0.5587943 0.2470182     30</t>
  </si>
  <si>
    <t>5min  1.7838544 1.3119282     30</t>
  </si>
  <si>
    <t xml:space="preserve">15min - 10min == 0 -0.71430    0.24053  -2.970 0.028235 *  </t>
  </si>
  <si>
    <t>20min - 10min == 0 -0.99560    0.24053  -4.139 0.000591 ***</t>
  </si>
  <si>
    <t>30min - 10min == 0 -1.13491    0.24053  -4.718  &lt; 1e-04 ***</t>
  </si>
  <si>
    <t xml:space="preserve">5min - 10min == 0   0.09015    0.24053   0.375 0.995762    </t>
  </si>
  <si>
    <t xml:space="preserve">20min - 15min == 0 -0.28130    0.24053  -1.169 0.768729    </t>
  </si>
  <si>
    <t xml:space="preserve">30min - 15min == 0 -0.42062    0.24053  -1.749 0.407658    </t>
  </si>
  <si>
    <t xml:space="preserve">5min - 15min == 0   0.80444    0.24053   3.344 0.009138 ** </t>
  </si>
  <si>
    <t xml:space="preserve">30min - 20min == 0 -0.13932    0.24053  -0.579 0.977941    </t>
  </si>
  <si>
    <t>5min - 20min == 0   1.08574    0.24053   4.514 0.000111 ***</t>
  </si>
  <si>
    <t>5min - 30min == 0   1.22506    0.24053   5.093  &lt; 1e-04 ***</t>
  </si>
  <si>
    <t>15min - 10min == 0 -0.71430 -1.37873 -0.04986</t>
  </si>
  <si>
    <t>20min - 10min == 0 -0.99560 -1.66003 -0.33116</t>
  </si>
  <si>
    <t>30min - 10min == 0 -1.13491 -1.79935 -0.47048</t>
  </si>
  <si>
    <t>5min - 10min == 0   0.09015 -0.57429  0.75458</t>
  </si>
  <si>
    <t>20min - 15min == 0 -0.28130 -0.94573  0.38314</t>
  </si>
  <si>
    <t>30min - 15min == 0 -0.42062 -1.08505  0.24382</t>
  </si>
  <si>
    <t>5min - 15min == 0   0.80444  0.14001  1.46888</t>
  </si>
  <si>
    <t>30min - 20min == 0 -0.13932 -0.80376  0.52512</t>
  </si>
  <si>
    <t>5min - 20min == 0   1.08574  0.42130  1.75018</t>
  </si>
  <si>
    <t>5min - 30min == 0   1.22506  0.56062  1.88950</t>
  </si>
  <si>
    <t xml:space="preserve">  "b"   "a"   "a"   "a"   "b" </t>
  </si>
  <si>
    <t xml:space="preserve">&gt; model = H_T6P11  </t>
  </si>
  <si>
    <t>Occup_time    4   1.88  0.4708   0.772  0.545</t>
  </si>
  <si>
    <t xml:space="preserve">Residuals   145  88.46  0.6100               </t>
  </si>
  <si>
    <t>10min 2.526268 0.8083629     30</t>
  </si>
  <si>
    <t>15min 2.621792 0.5282142     30</t>
  </si>
  <si>
    <t>20min 2.622661 0.5331563     30</t>
  </si>
  <si>
    <t>30min 2.350786 0.4565276     30</t>
  </si>
  <si>
    <t>5min  2.660918 1.2747862     30</t>
  </si>
  <si>
    <t xml:space="preserve">                     Estimate Std. Error t value Pr(&gt;|t|)</t>
  </si>
  <si>
    <t>15min - 10min == 0  0.0955241  0.2016668   0.474    0.990</t>
  </si>
  <si>
    <t>20min - 10min == 0  0.0963925  0.2016668   0.478    0.989</t>
  </si>
  <si>
    <t>30min - 10min == 0 -0.1754819  0.2016668  -0.870    0.907</t>
  </si>
  <si>
    <t>5min - 10min == 0   0.1346499  0.2016668   0.668    0.963</t>
  </si>
  <si>
    <t>20min - 15min == 0  0.0008683  0.2016668   0.004    1.000</t>
  </si>
  <si>
    <t>30min - 15min == 0 -0.2710061  0.2016668  -1.344    0.664</t>
  </si>
  <si>
    <t>5min - 15min == 0   0.0391257  0.2016668   0.194    1.000</t>
  </si>
  <si>
    <t>30min - 20min == 0 -0.2718744  0.2016668  -1.348    0.662</t>
  </si>
  <si>
    <t>5min - 20min == 0   0.0382574  0.2016668   0.190    1.000</t>
  </si>
  <si>
    <t>5min - 30min == 0   0.3101318  0.2016668   1.538    0.540</t>
  </si>
  <si>
    <t>15min - 10min == 0  0.0955241 -0.4615765  0.6526248</t>
  </si>
  <si>
    <t>20min - 10min == 0  0.0963925 -0.4607082  0.6534932</t>
  </si>
  <si>
    <t>30min - 10min == 0 -0.1754819 -0.7325826  0.3816187</t>
  </si>
  <si>
    <t>5min - 10min == 0   0.1346499 -0.4224508  0.6917505</t>
  </si>
  <si>
    <t>20min - 15min == 0  0.0008683 -0.5562323  0.5579690</t>
  </si>
  <si>
    <t>30min - 15min == 0 -0.2710061 -0.8281068  0.2860946</t>
  </si>
  <si>
    <t>5min - 15min == 0   0.0391257 -0.5179750  0.5962264</t>
  </si>
  <si>
    <t>30min - 20min == 0 -0.2718744 -0.8289751  0.2852263</t>
  </si>
  <si>
    <t>5min - 20min == 0   0.0382574 -0.5188433  0.5953580</t>
  </si>
  <si>
    <t>5min - 30min == 0   0.3101318 -0.2469689  0.8672325</t>
  </si>
  <si>
    <t xml:space="preserve">&gt; model = H_T6P12  </t>
  </si>
  <si>
    <t>Occup_time    4    5.4   1.347   0.607  0.658</t>
  </si>
  <si>
    <t xml:space="preserve">Residuals   145  321.7   2.219               </t>
  </si>
  <si>
    <t>10min 2.572520 1.403994     30</t>
  </si>
  <si>
    <t>15min 2.365538 1.487471     30</t>
  </si>
  <si>
    <t>20min 2.005025 1.608516     30</t>
  </si>
  <si>
    <t>30min 2.175007 1.561545     30</t>
  </si>
  <si>
    <t>5min  2.271761 1.372947     30</t>
  </si>
  <si>
    <t>15min - 10min == 0 -0.20698    0.38461  -0.538    0.983</t>
  </si>
  <si>
    <t>20min - 10min == 0 -0.56749    0.38461  -1.475    0.580</t>
  </si>
  <si>
    <t>30min - 10min == 0 -0.39751    0.38461  -1.034    0.839</t>
  </si>
  <si>
    <t>5min - 10min == 0  -0.30076    0.38461  -0.782    0.935</t>
  </si>
  <si>
    <t>20min - 15min == 0 -0.36051    0.38461  -0.937    0.882</t>
  </si>
  <si>
    <t>30min - 15min == 0 -0.19053    0.38461  -0.495    0.988</t>
  </si>
  <si>
    <t>5min - 15min == 0  -0.09378    0.38461  -0.244    0.999</t>
  </si>
  <si>
    <t>30min - 20min == 0  0.16998    0.38461   0.442    0.992</t>
  </si>
  <si>
    <t>5min - 20min == 0   0.26674    0.38461   0.694    0.958</t>
  </si>
  <si>
    <t>5min - 30min == 0   0.09675    0.38461   0.252    0.999</t>
  </si>
  <si>
    <t>15min - 10min == 0 -0.20698 -1.26938  0.85542</t>
  </si>
  <si>
    <t>20min - 10min == 0 -0.56749 -1.62990  0.49491</t>
  </si>
  <si>
    <t>30min - 10min == 0 -0.39751 -1.45992  0.66489</t>
  </si>
  <si>
    <t>5min - 10min == 0  -0.30076 -1.36316  0.76165</t>
  </si>
  <si>
    <t>20min - 15min == 0 -0.36051 -1.42292  0.70189</t>
  </si>
  <si>
    <t>30min - 15min == 0 -0.19053 -1.25293  0.87187</t>
  </si>
  <si>
    <t>5min - 15min == 0  -0.09378 -1.15618  0.96863</t>
  </si>
  <si>
    <t>30min - 20min == 0  0.16998 -0.89242  1.23239</t>
  </si>
  <si>
    <t>5min - 20min == 0   0.26674 -0.79567  1.32914</t>
  </si>
  <si>
    <t>5min - 30min == 0   0.09675 -0.96565  1.15916</t>
  </si>
  <si>
    <t xml:space="preserve">&gt; model = H_T6P13  </t>
  </si>
  <si>
    <t>Occup_time    4  12.09  3.0234   3.337  0.012 *</t>
  </si>
  <si>
    <t xml:space="preserve">Residuals   145 131.36  0.9059                 </t>
  </si>
  <si>
    <t>10min 3.699515 0.9860738     30</t>
  </si>
  <si>
    <t>15min 3.875874 1.0319028     30</t>
  </si>
  <si>
    <t>20min 4.140814 0.6308556     30</t>
  </si>
  <si>
    <t>30min 4.315840 0.2696393     30</t>
  </si>
  <si>
    <t>5min  4.479841 1.4218691     30</t>
  </si>
  <si>
    <t xml:space="preserve">15min - 10min == 0   0.1764     0.2458   0.718   0.9522  </t>
  </si>
  <si>
    <t xml:space="preserve">20min - 10min == 0   0.4413     0.2458   1.796   0.3801  </t>
  </si>
  <si>
    <t>30min - 10min == 0   0.6163     0.2458   2.508   0.0944 .</t>
  </si>
  <si>
    <t>5min - 10min == 0    0.7803     0.2458   3.175   0.0155 *</t>
  </si>
  <si>
    <t xml:space="preserve">20min - 15min == 0   0.2649     0.2458   1.078   0.8175  </t>
  </si>
  <si>
    <t xml:space="preserve">30min - 15min == 0   0.4400     0.2458   1.790   0.3832  </t>
  </si>
  <si>
    <t xml:space="preserve">5min - 15min == 0    0.6040     0.2458   2.458   0.1062  </t>
  </si>
  <si>
    <t xml:space="preserve">30min - 20min == 0   0.1750     0.2458   0.712   0.9534  </t>
  </si>
  <si>
    <t xml:space="preserve">5min - 20min == 0    0.3390     0.2458   1.380   0.6417  </t>
  </si>
  <si>
    <t xml:space="preserve">5min - 30min == 0    0.1640     0.2458   0.667   0.9631  </t>
  </si>
  <si>
    <t>15min - 10min == 0  0.17636 -0.50245  0.85516</t>
  </si>
  <si>
    <t>20min - 10min == 0  0.44130 -0.23751  1.12010</t>
  </si>
  <si>
    <t>30min - 10min == 0  0.61632 -0.06248  1.29513</t>
  </si>
  <si>
    <t>5min - 10min == 0   0.78033  0.10152  1.45913</t>
  </si>
  <si>
    <t>20min - 15min == 0  0.26494 -0.41386  0.94375</t>
  </si>
  <si>
    <t>30min - 15min == 0  0.43997 -0.23884  1.11877</t>
  </si>
  <si>
    <t>5min - 15min == 0   0.60397 -0.07484  1.28277</t>
  </si>
  <si>
    <t>30min - 20min == 0  0.17503 -0.50378  0.85383</t>
  </si>
  <si>
    <t>5min - 20min == 0   0.33903 -0.33978  1.01783</t>
  </si>
  <si>
    <t>5min - 30min == 0   0.16400 -0.51480  0.84281</t>
  </si>
  <si>
    <t xml:space="preserve">  "a"  "ab"  "ab"  "ab"   "b" </t>
  </si>
  <si>
    <t xml:space="preserve">&gt; model = H_T6P14  </t>
  </si>
  <si>
    <t>Occup_time    4  25.55   6.387   8.094 6.43e-06 ***</t>
  </si>
  <si>
    <t xml:space="preserve">Residuals   145 114.42   0.789                     </t>
  </si>
  <si>
    <t>10min 1.4820026 0.9763195     30</t>
  </si>
  <si>
    <t>15min 1.1916571 0.5969559     30</t>
  </si>
  <si>
    <t>20min 1.1125978 0.5134599     30</t>
  </si>
  <si>
    <t>30min 0.8953821 0.2950265     30</t>
  </si>
  <si>
    <t>5min  2.0889941 1.5117193     30</t>
  </si>
  <si>
    <t xml:space="preserve">15min - 10min == 0 -0.29035    0.22936  -1.266 0.712468    </t>
  </si>
  <si>
    <t xml:space="preserve">20min - 10min == 0 -0.36940    0.22936  -1.611 0.493095    </t>
  </si>
  <si>
    <t xml:space="preserve">30min - 10min == 0 -0.58662    0.22936  -2.558 0.083934 .  </t>
  </si>
  <si>
    <t xml:space="preserve">5min - 10min == 0   0.60699    0.22936   2.646 0.067431 .  </t>
  </si>
  <si>
    <t xml:space="preserve">20min - 15min == 0 -0.07906    0.22936  -0.345 0.996936    </t>
  </si>
  <si>
    <t xml:space="preserve">30min - 15min == 0 -0.29627    0.22936  -1.292 0.696716    </t>
  </si>
  <si>
    <t xml:space="preserve">5min - 15min == 0   0.89734    0.22936   3.912 0.001314 ** </t>
  </si>
  <si>
    <t xml:space="preserve">30min - 20min == 0 -0.21722    0.22936  -0.947 0.877911    </t>
  </si>
  <si>
    <t>5min - 20min == 0   0.97640    0.22936   4.257 0.000369 ***</t>
  </si>
  <si>
    <t>5min - 30min == 0   1.19361    0.22936   5.204  &lt; 1e-04 ***</t>
  </si>
  <si>
    <t>Quantile = 2.7628</t>
  </si>
  <si>
    <t>15min - 10min == 0 -0.29035 -0.92402  0.34333</t>
  </si>
  <si>
    <t>20min - 10min == 0 -0.36940 -1.00308  0.26427</t>
  </si>
  <si>
    <t>30min - 10min == 0 -0.58662 -1.22030  0.04706</t>
  </si>
  <si>
    <t>5min - 10min == 0   0.60699 -0.02669  1.24067</t>
  </si>
  <si>
    <t>20min - 15min == 0 -0.07906 -0.71274  0.55462</t>
  </si>
  <si>
    <t>30min - 15min == 0 -0.29627 -0.92995  0.33740</t>
  </si>
  <si>
    <t>5min - 15min == 0   0.89734  0.26366  1.53102</t>
  </si>
  <si>
    <t>30min - 20min == 0 -0.21722 -0.85089  0.41646</t>
  </si>
  <si>
    <t>5min - 20min == 0   0.97640  0.34272  1.61007</t>
  </si>
  <si>
    <t>5min - 30min == 0   1.19361  0.55993  1.82729</t>
  </si>
  <si>
    <t xml:space="preserve"> "ab"   "a"   "a"   "a"   "b" </t>
  </si>
  <si>
    <t xml:space="preserve">&gt; model = H_T6P2  </t>
  </si>
  <si>
    <t>Occup_time    4  17.99   4.498   6.914 4.02e-05 ***</t>
  </si>
  <si>
    <t xml:space="preserve">Residuals   145  94.32   0.651                     </t>
  </si>
  <si>
    <t>10min 2.101319 0.7752377     30</t>
  </si>
  <si>
    <t>15min 1.720388 0.6896307     30</t>
  </si>
  <si>
    <t>20min 1.702817 0.7986776     30</t>
  </si>
  <si>
    <t>30min 1.344042 0.6618876     30</t>
  </si>
  <si>
    <t>5min  2.342315 1.0487891     30</t>
  </si>
  <si>
    <t xml:space="preserve">15min - 10min == 0 -0.38093    0.20825  -1.829  0.36086    </t>
  </si>
  <si>
    <t xml:space="preserve">20min - 10min == 0 -0.39850    0.20825  -1.914  0.31479    </t>
  </si>
  <si>
    <t xml:space="preserve">30min - 10min == 0 -0.75728    0.20825  -3.636  0.00345 ** </t>
  </si>
  <si>
    <t xml:space="preserve">5min - 10min == 0   0.24100    0.20825   1.157  0.77553    </t>
  </si>
  <si>
    <t xml:space="preserve">20min - 15min == 0 -0.01757    0.20825  -0.084  0.99999    </t>
  </si>
  <si>
    <t xml:space="preserve">30min - 15min == 0 -0.37635    0.20825  -1.807  0.37350    </t>
  </si>
  <si>
    <t xml:space="preserve">5min - 15min == 0   0.62193    0.20825   2.986  0.02707 *  </t>
  </si>
  <si>
    <t xml:space="preserve">30min - 20min == 0 -0.35877    0.20825  -1.723  0.42326    </t>
  </si>
  <si>
    <t xml:space="preserve">5min - 20min == 0   0.63950    0.20825   3.071  0.02120 *  </t>
  </si>
  <si>
    <t>5min - 30min == 0   0.99827    0.20825   4.794  &lt; 0.001 ***</t>
  </si>
  <si>
    <t>15min - 10min == 0 -0.38093 -0.95618  0.19431</t>
  </si>
  <si>
    <t>20min - 10min == 0 -0.39850 -0.97375  0.17674</t>
  </si>
  <si>
    <t>30min - 10min == 0 -0.75728 -1.33252 -0.18203</t>
  </si>
  <si>
    <t>5min - 10min == 0   0.24100 -0.33425  0.81624</t>
  </si>
  <si>
    <t>20min - 15min == 0 -0.01757 -0.59282  0.55767</t>
  </si>
  <si>
    <t>30min - 15min == 0 -0.37635 -0.95159  0.19890</t>
  </si>
  <si>
    <t>5min - 15min == 0   0.62193  0.04668  1.19717</t>
  </si>
  <si>
    <t>30min - 20min == 0 -0.35877 -0.93402  0.21647</t>
  </si>
  <si>
    <t>5min - 20min == 0   0.63950  0.06425  1.21474</t>
  </si>
  <si>
    <t>5min - 30min == 0   0.99827  0.42303  1.57352</t>
  </si>
  <si>
    <t xml:space="preserve">&gt; model = H_T6P3  </t>
  </si>
  <si>
    <t>Occup_time    4  10.11  2.5270   5.109 0.000703 ***</t>
  </si>
  <si>
    <t xml:space="preserve">Residuals   145  71.72  0.4946                     </t>
  </si>
  <si>
    <t>10min 1.949496 0.9907770     30</t>
  </si>
  <si>
    <t>15min 1.656068 0.5721922     30</t>
  </si>
  <si>
    <t>20min 1.404331 0.3131473     30</t>
  </si>
  <si>
    <t>30min 1.395655 0.2761143     30</t>
  </si>
  <si>
    <t>5min  2.006988 0.9949083     30</t>
  </si>
  <si>
    <t xml:space="preserve">15min - 10min == 0 -0.293428   0.181592  -1.616  0.48974   </t>
  </si>
  <si>
    <t xml:space="preserve">20min - 10min == 0 -0.545165   0.181592  -3.002  0.02595 * </t>
  </si>
  <si>
    <t xml:space="preserve">30min - 10min == 0 -0.553841   0.181592  -3.050  0.02249 * </t>
  </si>
  <si>
    <t xml:space="preserve">5min - 10min == 0   0.057492   0.181592   0.317  0.99780   </t>
  </si>
  <si>
    <t xml:space="preserve">20min - 15min == 0 -0.251737   0.181592  -1.386  0.63743   </t>
  </si>
  <si>
    <t xml:space="preserve">30min - 15min == 0 -0.260414   0.181592  -1.434  0.60678   </t>
  </si>
  <si>
    <t xml:space="preserve">5min - 15min == 0   0.350919   0.181592   1.932  0.30498   </t>
  </si>
  <si>
    <t xml:space="preserve">30min - 20min == 0 -0.008676   0.181592  -0.048  1.00000   </t>
  </si>
  <si>
    <t>5min - 20min == 0   0.602657   0.181592   3.319  0.00982 **</t>
  </si>
  <si>
    <t>5min - 30min == 0   0.611333   0.181592   3.367  0.00846 **</t>
  </si>
  <si>
    <t>15min - 10min == 0 -0.293428 -0.795039  0.208183</t>
  </si>
  <si>
    <t>20min - 10min == 0 -0.545165 -1.046776 -0.043554</t>
  </si>
  <si>
    <t>30min - 10min == 0 -0.553841 -1.055452 -0.052230</t>
  </si>
  <si>
    <t>5min - 10min == 0   0.057492 -0.444119  0.559103</t>
  </si>
  <si>
    <t>20min - 15min == 0 -0.251737 -0.753348  0.249874</t>
  </si>
  <si>
    <t>30min - 15min == 0 -0.260414 -0.762025  0.241197</t>
  </si>
  <si>
    <t>5min - 15min == 0   0.350919 -0.150692  0.852531</t>
  </si>
  <si>
    <t>30min - 20min == 0 -0.008676 -0.510287  0.492935</t>
  </si>
  <si>
    <t>5min - 20min == 0   0.602657  0.101046  1.104268</t>
  </si>
  <si>
    <t>5min - 30min == 0   0.611333  0.109722  1.112944</t>
  </si>
  <si>
    <t xml:space="preserve">  "b"  "ab"   "a"   "a"   "b" </t>
  </si>
  <si>
    <t xml:space="preserve">&gt; model = H_T6P4  </t>
  </si>
  <si>
    <t>Occup_time    4  49.28  12.320   7.909 8.54e-06 ***</t>
  </si>
  <si>
    <t xml:space="preserve">Residuals   145 225.86   1.558                     </t>
  </si>
  <si>
    <t>10min 1.8005111 1.6648766     30</t>
  </si>
  <si>
    <t>15min 1.5632006 1.3165886     30</t>
  </si>
  <si>
    <t>20min 0.9819587 0.5158221     30</t>
  </si>
  <si>
    <t>30min 1.1019093 0.6383179     30</t>
  </si>
  <si>
    <t>5min  2.5855172 1.6154413     30</t>
  </si>
  <si>
    <t xml:space="preserve">15min - 10min == 0  -0.2373     0.3223  -0.736   0.9476    </t>
  </si>
  <si>
    <t xml:space="preserve">20min - 10min == 0  -0.8186     0.3223  -2.540   0.0875 .  </t>
  </si>
  <si>
    <t xml:space="preserve">30min - 10min == 0  -0.6986     0.3223  -2.168   0.1979    </t>
  </si>
  <si>
    <t xml:space="preserve">5min - 10min == 0    0.7850     0.3223   2.436   0.1117    </t>
  </si>
  <si>
    <t xml:space="preserve">20min - 15min == 0  -0.5812     0.3223  -1.804   0.3754    </t>
  </si>
  <si>
    <t xml:space="preserve">30min - 15min == 0  -0.4613     0.3223  -1.431   0.6085    </t>
  </si>
  <si>
    <t xml:space="preserve">5min - 15min == 0    1.0223     0.3223   3.172   0.0156 *  </t>
  </si>
  <si>
    <t xml:space="preserve">30min - 20min == 0   0.1200     0.3223   0.372   0.9959    </t>
  </si>
  <si>
    <t>5min - 20min == 0    1.6036     0.3223   4.976   &lt;1e-04 ***</t>
  </si>
  <si>
    <t>5min - 30min == 0    1.4836     0.3223   4.604   &lt;1e-04 ***</t>
  </si>
  <si>
    <t>Quantile = 2.7631</t>
  </si>
  <si>
    <t>15min - 10min == 0 -0.23731 -1.12772  0.65309</t>
  </si>
  <si>
    <t>20min - 10min == 0 -0.81855 -1.70896  0.07185</t>
  </si>
  <si>
    <t>30min - 10min == 0 -0.69860 -1.58901  0.19180</t>
  </si>
  <si>
    <t>5min - 10min == 0   0.78501 -0.10540  1.67541</t>
  </si>
  <si>
    <t>20min - 15min == 0 -0.58124 -1.47165  0.30916</t>
  </si>
  <si>
    <t>30min - 15min == 0 -0.46129 -1.35170  0.42911</t>
  </si>
  <si>
    <t>5min - 15min == 0   1.02232  0.13191  1.91272</t>
  </si>
  <si>
    <t>30min - 20min == 0  0.11995 -0.77045  1.01036</t>
  </si>
  <si>
    <t>5min - 20min == 0   1.60356  0.71315  2.49396</t>
  </si>
  <si>
    <t>5min - 30min == 0   1.48361  0.59320  2.37401</t>
  </si>
  <si>
    <t xml:space="preserve">&gt; model = H_T6P5  </t>
  </si>
  <si>
    <t>Occup_time    4   11.9   2.987   1.031  0.393</t>
  </si>
  <si>
    <t xml:space="preserve">Residuals   145  420.2   2.898               </t>
  </si>
  <si>
    <t>10min 3.945451 1.690120     30</t>
  </si>
  <si>
    <t>15min 4.062891 1.737609     30</t>
  </si>
  <si>
    <t>20min 3.861680 1.757795     30</t>
  </si>
  <si>
    <t>30min 3.287006 1.230112     30</t>
  </si>
  <si>
    <t>5min  4.017132 2.002551     30</t>
  </si>
  <si>
    <t>15min - 10min == 0  0.11744    0.43953   0.267    0.999</t>
  </si>
  <si>
    <t>20min - 10min == 0 -0.08377    0.43953  -0.191    1.000</t>
  </si>
  <si>
    <t>30min - 10min == 0 -0.65845    0.43953  -1.498    0.565</t>
  </si>
  <si>
    <t>5min - 10min == 0   0.07168    0.43953   0.163    1.000</t>
  </si>
  <si>
    <t>20min - 15min == 0 -0.20121    0.43953  -0.458    0.991</t>
  </si>
  <si>
    <t>30min - 15min == 0 -0.77589    0.43953  -1.765    0.398</t>
  </si>
  <si>
    <t>5min - 15min == 0  -0.04576    0.43953  -0.104    1.000</t>
  </si>
  <si>
    <t>30min - 20min == 0 -0.57467    0.43953  -1.307    0.687</t>
  </si>
  <si>
    <t>5min - 20min == 0   0.15545    0.43953   0.354    0.997</t>
  </si>
  <si>
    <t>5min - 30min == 0   0.73013    0.43953   1.661    0.461</t>
  </si>
  <si>
    <t>15min - 10min == 0  0.11744 -1.09677  1.33165</t>
  </si>
  <si>
    <t>20min - 10min == 0 -0.08377 -1.29798  1.13044</t>
  </si>
  <si>
    <t>30min - 10min == 0 -0.65845 -1.87265  0.55576</t>
  </si>
  <si>
    <t>5min - 10min == 0   0.07168 -1.14253  1.28589</t>
  </si>
  <si>
    <t>20min - 15min == 0 -0.20121 -1.41542  1.01300</t>
  </si>
  <si>
    <t>30min - 15min == 0 -0.77589 -1.99009  0.43832</t>
  </si>
  <si>
    <t>5min - 15min == 0  -0.04576 -1.25997  1.16845</t>
  </si>
  <si>
    <t>30min - 20min == 0 -0.57467 -1.78888  0.63953</t>
  </si>
  <si>
    <t>5min - 20min == 0   0.15545 -1.05875  1.36966</t>
  </si>
  <si>
    <t>5min - 30min == 0   0.73013 -0.48408  1.94433</t>
  </si>
  <si>
    <t xml:space="preserve">&gt; model = H_T6P6  </t>
  </si>
  <si>
    <t>Occup_time    4   8.28   2.070   1.591   0.18</t>
  </si>
  <si>
    <t xml:space="preserve">Residuals   145 188.71   1.302               </t>
  </si>
  <si>
    <t>10min 3.241590 1.2810453     30</t>
  </si>
  <si>
    <t>15min 2.580557 1.1765424     30</t>
  </si>
  <si>
    <t>20min 2.849112 1.2116170     30</t>
  </si>
  <si>
    <t>30min 2.660142 0.8978784     30</t>
  </si>
  <si>
    <t>5min  2.970806 1.0989745     30</t>
  </si>
  <si>
    <t>15min - 10min == 0 -0.66103    0.29456  -2.244    0.170</t>
  </si>
  <si>
    <t>20min - 10min == 0 -0.39248    0.29456  -1.332    0.671</t>
  </si>
  <si>
    <t>30min - 10min == 0 -0.58145    0.29456  -1.974    0.284</t>
  </si>
  <si>
    <t>5min - 10min == 0  -0.27078    0.29456  -0.919    0.889</t>
  </si>
  <si>
    <t>20min - 15min == 0  0.26855    0.29456   0.912    0.892</t>
  </si>
  <si>
    <t>30min - 15min == 0  0.07959    0.29456   0.270    0.999</t>
  </si>
  <si>
    <t>5min - 15min == 0   0.39025    0.29456   1.325    0.676</t>
  </si>
  <si>
    <t>30min - 20min == 0 -0.18897    0.29456  -0.642    0.968</t>
  </si>
  <si>
    <t>5min - 20min == 0   0.12169    0.29456   0.413    0.994</t>
  </si>
  <si>
    <t>5min - 30min == 0   0.31066    0.29456   1.055    0.829</t>
  </si>
  <si>
    <t>15min - 10min == 0 -0.66103 -1.47468  0.15262</t>
  </si>
  <si>
    <t>20min - 10min == 0 -0.39248 -1.20613  0.42117</t>
  </si>
  <si>
    <t>30min - 10min == 0 -0.58145 -1.39510  0.23220</t>
  </si>
  <si>
    <t>5min - 10min == 0  -0.27078 -1.08443  0.54287</t>
  </si>
  <si>
    <t>20min - 15min == 0  0.26855 -0.54510  1.08220</t>
  </si>
  <si>
    <t>30min - 15min == 0  0.07959 -0.73406  0.89323</t>
  </si>
  <si>
    <t>5min - 15min == 0   0.39025 -0.42340  1.20390</t>
  </si>
  <si>
    <t>30min - 20min == 0 -0.18897 -1.00262  0.62468</t>
  </si>
  <si>
    <t>5min - 20min == 0   0.12169 -0.69196  0.93534</t>
  </si>
  <si>
    <t>5min - 30min == 0   0.31066 -0.50299  1.12431</t>
  </si>
  <si>
    <t xml:space="preserve">&gt; model = H_T6P8  </t>
  </si>
  <si>
    <t>Occup_time    4   8.50  2.1243    6.02 0.000165 ***</t>
  </si>
  <si>
    <t xml:space="preserve">Residuals   145  51.17  0.3529                     </t>
  </si>
  <si>
    <t>10min 2.636010 0.3934034     30</t>
  </si>
  <si>
    <t>15min 2.619278 0.4125914     30</t>
  </si>
  <si>
    <t>20min 2.232280 0.6157060     30</t>
  </si>
  <si>
    <t>30min 2.172670 0.3692575     30</t>
  </si>
  <si>
    <t>5min  2.769591 0.9612845     30</t>
  </si>
  <si>
    <t xml:space="preserve">15min - 10min == 0 -0.01673    0.15338  -0.109  0.99997   </t>
  </si>
  <si>
    <t xml:space="preserve">20min - 10min == 0 -0.40373    0.15338  -2.632  0.06974 . </t>
  </si>
  <si>
    <t xml:space="preserve">30min - 10min == 0 -0.46334    0.15338  -3.021  0.02453 * </t>
  </si>
  <si>
    <t xml:space="preserve">5min - 10min == 0   0.13358    0.15338   0.871  0.90712   </t>
  </si>
  <si>
    <t xml:space="preserve">20min - 15min == 0 -0.38700    0.15338  -2.523  0.09111 . </t>
  </si>
  <si>
    <t xml:space="preserve">30min - 15min == 0 -0.44661    0.15338  -2.912  0.03335 * </t>
  </si>
  <si>
    <t xml:space="preserve">5min - 15min == 0   0.15031    0.15338   0.980  0.86390   </t>
  </si>
  <si>
    <t xml:space="preserve">30min - 20min == 0 -0.05961    0.15338  -0.389  0.99512   </t>
  </si>
  <si>
    <t>5min - 20min == 0   0.53731    0.15338   3.503  0.00545 **</t>
  </si>
  <si>
    <t>5min - 30min == 0   0.59692    0.15338   3.892  0.00140 **</t>
  </si>
  <si>
    <t>15min - 10min == 0 -0.01673 -0.44043  0.40697</t>
  </si>
  <si>
    <t>20min - 10min == 0 -0.40373 -0.82743  0.01997</t>
  </si>
  <si>
    <t>30min - 10min == 0 -0.46334 -0.88704 -0.03964</t>
  </si>
  <si>
    <t>5min - 10min == 0   0.13358 -0.29012  0.55728</t>
  </si>
  <si>
    <t>20min - 15min == 0 -0.38700 -0.81070  0.03670</t>
  </si>
  <si>
    <t>30min - 15min == 0 -0.44661 -0.87031 -0.02291</t>
  </si>
  <si>
    <t>5min - 15min == 0   0.15031 -0.27339  0.57401</t>
  </si>
  <si>
    <t>30min - 20min == 0 -0.05961 -0.48331  0.36409</t>
  </si>
  <si>
    <t>5min - 20min == 0   0.53731  0.11361  0.96101</t>
  </si>
  <si>
    <t>5min - 30min == 0   0.59692  0.17322  1.02062</t>
  </si>
  <si>
    <t xml:space="preserve"> "bc"  "bc"  "ab"   "a"   "c" </t>
  </si>
  <si>
    <t>&gt; with(gps, numSummary(Horz_Err, groups=Occup_time, statistics=c("mean", "sd")))</t>
  </si>
  <si>
    <t>Fit: aov(formula = Horz_Err ~ Occup_time, data = gps)</t>
  </si>
  <si>
    <t>average=</t>
  </si>
  <si>
    <t>30-min Mean Err</t>
  </si>
  <si>
    <t>15-min Mean Err</t>
  </si>
  <si>
    <t>5-min Mean Err</t>
  </si>
  <si>
    <t>1-hr Err</t>
  </si>
  <si>
    <t>t-Test: Paired Two Sample for Means</t>
  </si>
  <si>
    <t>Mean</t>
  </si>
  <si>
    <t>Variance</t>
  </si>
  <si>
    <t>Observations</t>
  </si>
  <si>
    <t>Pearson Correlation</t>
  </si>
  <si>
    <t>Hypothesized Mean Difference</t>
  </si>
  <si>
    <t>df</t>
  </si>
  <si>
    <t>t Stat</t>
  </si>
  <si>
    <t>P(T&lt;=t) one-tail</t>
  </si>
  <si>
    <t>t Critical one-tail</t>
  </si>
  <si>
    <t>P(T&lt;=t) two-tail</t>
  </si>
  <si>
    <t>t Critical two-tail</t>
  </si>
  <si>
    <t>Occupation time</t>
  </si>
  <si>
    <t>Satellite arc traveled</t>
  </si>
  <si>
    <t>Distance to 2' Diam tree bole</t>
  </si>
  <si>
    <t>tan</t>
  </si>
  <si>
    <t>arctan rad</t>
  </si>
  <si>
    <t>arctan deg</t>
  </si>
  <si>
    <t>Arc blocked by tree bole deg</t>
  </si>
  <si>
    <t xml:space="preserve">&gt; model = H_10A </t>
  </si>
  <si>
    <t>60min</t>
  </si>
  <si>
    <t>Survey Stake</t>
  </si>
  <si>
    <t>--</t>
  </si>
  <si>
    <t>Min. Horz Error</t>
  </si>
  <si>
    <t>Max. Horz Error</t>
  </si>
  <si>
    <t>Occupution Time (mins)</t>
  </si>
  <si>
    <t>Sub-samples per stake</t>
  </si>
  <si>
    <t>Stdev of Mean Horz Error</t>
  </si>
  <si>
    <t>Mean  Horz Error</t>
  </si>
  <si>
    <t>RMSE Horz Error</t>
  </si>
  <si>
    <t>Mean Horz Error</t>
  </si>
  <si>
    <t>Note: Max 1-hr error was at stake T6P13.  TR1 error for T6P13 was 1.65 and TR1 max error was 2.17 at 8A.</t>
  </si>
  <si>
    <t>mean</t>
  </si>
  <si>
    <t>max</t>
  </si>
  <si>
    <t>max=</t>
  </si>
  <si>
    <t>sd</t>
  </si>
  <si>
    <t>Comparison of all hubs: Mean Horz err vs Occup Time</t>
  </si>
  <si>
    <t>Comparison of individual hubs:  Mean Horz err vs Occup Time</t>
  </si>
  <si>
    <t>Comparison of all hubs: Max Horz err vs Occup Time</t>
  </si>
  <si>
    <t>Stdev of Err</t>
  </si>
  <si>
    <t>Min Err</t>
  </si>
  <si>
    <t>Max Err</t>
  </si>
  <si>
    <t>5-min Occupation Samples</t>
  </si>
  <si>
    <t>30-min Occupation Samples</t>
  </si>
  <si>
    <t>20-min Occupation Samples</t>
  </si>
  <si>
    <t>15-min Occupation Samples</t>
  </si>
  <si>
    <t>10-min Occupation Samples</t>
  </si>
  <si>
    <t>1-hr Err^2</t>
  </si>
  <si>
    <t>1-hr RMSE=</t>
  </si>
  <si>
    <t>GeoXH_15min_Mean_Horz_err</t>
  </si>
  <si>
    <t>TR1_Horz_Err</t>
  </si>
  <si>
    <t>Comparison of 33 hubs: GeoXH 15min Mean Horz err vs Triumph1 15min occupations</t>
  </si>
  <si>
    <t>Paired t-test</t>
  </si>
  <si>
    <t>data:  GeoXH_15min_Mean_Horz_err and TR1_Horz_Err</t>
  </si>
  <si>
    <t>alternative hypothesis: true difference in means is greater than 0</t>
  </si>
  <si>
    <t>95 percent confidence interval:</t>
  </si>
  <si>
    <t>sample estimates:</t>
  </si>
  <si>
    <t xml:space="preserve">mean of the differences </t>
  </si>
  <si>
    <t xml:space="preserve"> 0.01536781        Inf</t>
  </si>
  <si>
    <t>IQR</t>
  </si>
  <si>
    <t>Draw_1</t>
  </si>
  <si>
    <t>Draw_10</t>
  </si>
  <si>
    <t>Draw_11</t>
  </si>
  <si>
    <t>Draw_12</t>
  </si>
  <si>
    <t>Draw_13</t>
  </si>
  <si>
    <t>Draw_14</t>
  </si>
  <si>
    <t>Draw_15</t>
  </si>
  <si>
    <t>Draw_16</t>
  </si>
  <si>
    <t>Draw_17</t>
  </si>
  <si>
    <t>Draw_18</t>
  </si>
  <si>
    <t>Draw_19</t>
  </si>
  <si>
    <t>Draw_2</t>
  </si>
  <si>
    <t>Draw_20</t>
  </si>
  <si>
    <t>Draw_21</t>
  </si>
  <si>
    <t>Draw_22</t>
  </si>
  <si>
    <t>Draw_23</t>
  </si>
  <si>
    <t>Draw_24</t>
  </si>
  <si>
    <t>Draw_25</t>
  </si>
  <si>
    <t>Draw_26</t>
  </si>
  <si>
    <t>Draw_27</t>
  </si>
  <si>
    <t>Draw_28</t>
  </si>
  <si>
    <t>Draw_29</t>
  </si>
  <si>
    <t>Draw_3</t>
  </si>
  <si>
    <t>Draw_30</t>
  </si>
  <si>
    <t>Draw_4</t>
  </si>
  <si>
    <t>Draw_5</t>
  </si>
  <si>
    <t>Draw_6</t>
  </si>
  <si>
    <t>Draw_7</t>
  </si>
  <si>
    <t>Draw_8</t>
  </si>
  <si>
    <t>Draw_9</t>
  </si>
  <si>
    <t>Draw_No</t>
  </si>
  <si>
    <t>H_10A = subset(gps,Hub=="10A")</t>
  </si>
  <si>
    <t>" &amp; Occup_time=="15min"</t>
  </si>
  <si>
    <t>&amp; Hub!="T5P4_A" &amp; Hub!="T6P10"</t>
  </si>
  <si>
    <t>numSummary(draw1[,"Horz_Err"],  statistics=c("mean", "sd", "IQR", "quantiles"), quantiles=c(0,.25,.5,  .75,1))</t>
  </si>
  <si>
    <t>numSummary(draw</t>
  </si>
  <si>
    <t>[,"Horz_Err"],  statistics=c("mean", "sd", "IQR", "quantiles"), quantiles=c(0,.25,.5,  .75,1))</t>
  </si>
  <si>
    <t xml:space="preserve"> numSummary(draw1[,Horz_Err"],</t>
  </si>
  <si>
    <t>statistics=c("mean",</t>
  </si>
  <si>
    <t>sd,</t>
  </si>
  <si>
    <t>IQR,</t>
  </si>
  <si>
    <t>quantiles),</t>
  </si>
  <si>
    <t>quantiles=c(0,.25,.5,</t>
  </si>
  <si>
    <t>.75,1))</t>
  </si>
  <si>
    <t xml:space="preserve"> numSummary(draw2[,Horz_Err"],</t>
  </si>
  <si>
    <t xml:space="preserve"> numSummary(draw3[,Horz_Err"],</t>
  </si>
  <si>
    <t xml:space="preserve"> numSummary(draw4[,Horz_Err"],</t>
  </si>
  <si>
    <t xml:space="preserve"> numSummary(draw5[,Horz_Err"],</t>
  </si>
  <si>
    <t xml:space="preserve"> numSummary(draw6[,Horz_Err"],</t>
  </si>
  <si>
    <t xml:space="preserve"> numSummary(draw7[,Horz_Err"],</t>
  </si>
  <si>
    <t xml:space="preserve"> numSummary(draw8[,Horz_Err"],</t>
  </si>
  <si>
    <t xml:space="preserve"> numSummary(draw9[,Horz_Err"],</t>
  </si>
  <si>
    <t xml:space="preserve"> numSummary(draw10[,Horz_Err"],</t>
  </si>
  <si>
    <t xml:space="preserve"> numSummary(draw11[,Horz_Err"],</t>
  </si>
  <si>
    <t xml:space="preserve"> numSummary(draw12[,Horz_Err"],</t>
  </si>
  <si>
    <t xml:space="preserve"> numSummary(draw13[,Horz_Err"],</t>
  </si>
  <si>
    <t xml:space="preserve"> numSummary(draw14[,Horz_Err"],</t>
  </si>
  <si>
    <t xml:space="preserve"> numSummary(draw15[,Horz_Err"],</t>
  </si>
  <si>
    <t xml:space="preserve"> numSummary(draw16[,Horz_Err"],</t>
  </si>
  <si>
    <t xml:space="preserve"> numSummary(draw17[,Horz_Err"],</t>
  </si>
  <si>
    <t xml:space="preserve"> numSummary(draw18[,Horz_Err"],</t>
  </si>
  <si>
    <t xml:space="preserve"> numSummary(draw19[,Horz_Err"],</t>
  </si>
  <si>
    <t xml:space="preserve"> numSummary(draw20[,Horz_Err"],</t>
  </si>
  <si>
    <t xml:space="preserve"> numSummary(draw21[,Horz_Err"],</t>
  </si>
  <si>
    <t xml:space="preserve"> numSummary(draw22[,Horz_Err"],</t>
  </si>
  <si>
    <t xml:space="preserve"> numSummary(draw23[,Horz_Err"],</t>
  </si>
  <si>
    <t xml:space="preserve"> numSummary(draw24[,Horz_Err"],</t>
  </si>
  <si>
    <t xml:space="preserve"> numSummary(draw25[,Horz_Err"],</t>
  </si>
  <si>
    <t xml:space="preserve"> numSummary(draw26[,Horz_Err"],</t>
  </si>
  <si>
    <t xml:space="preserve"> numSummary(draw27[,Horz_Err"],</t>
  </si>
  <si>
    <t xml:space="preserve"> numSummary(draw28[,Horz_Err"],</t>
  </si>
  <si>
    <t xml:space="preserve"> numSummary(draw29[,Horz_Err"],</t>
  </si>
  <si>
    <t xml:space="preserve"> numSummary(draw30[,Horz_Err"],</t>
  </si>
  <si>
    <t>Range=</t>
  </si>
  <si>
    <t>Err Range</t>
  </si>
  <si>
    <t>bin</t>
  </si>
  <si>
    <t xml:space="preserve">  Base  </t>
  </si>
  <si>
    <t xml:space="preserve">  Northing, m </t>
  </si>
  <si>
    <t xml:space="preserve">  Easting, m </t>
  </si>
  <si>
    <t xml:space="preserve"> Height, m </t>
  </si>
  <si>
    <t xml:space="preserve">     Rover     </t>
  </si>
  <si>
    <t xml:space="preserve">   UWE   </t>
  </si>
  <si>
    <t xml:space="preserve">  Ratio </t>
  </si>
  <si>
    <t xml:space="preserve">CPXF_03 </t>
  </si>
  <si>
    <t>Total Station X_2010_TR</t>
  </si>
  <si>
    <t>Total Station Y_2010_TR</t>
  </si>
  <si>
    <t>Diff_X</t>
  </si>
  <si>
    <t>Diff_Y</t>
  </si>
  <si>
    <t>Horz_Err^2</t>
  </si>
  <si>
    <t xml:space="preserve"> 10A    </t>
  </si>
  <si>
    <t xml:space="preserve"> 11A    </t>
  </si>
  <si>
    <t xml:space="preserve"> 12A    </t>
  </si>
  <si>
    <t xml:space="preserve"> 13A    </t>
  </si>
  <si>
    <t xml:space="preserve"> 14A    </t>
  </si>
  <si>
    <t xml:space="preserve"> 15A    </t>
  </si>
  <si>
    <t xml:space="preserve"> 16A    </t>
  </si>
  <si>
    <t xml:space="preserve"> 17A    </t>
  </si>
  <si>
    <t xml:space="preserve"> 21A    </t>
  </si>
  <si>
    <t xml:space="preserve"> 22A    </t>
  </si>
  <si>
    <t xml:space="preserve"> 24A    </t>
  </si>
  <si>
    <t xml:space="preserve"> 26A    </t>
  </si>
  <si>
    <t xml:space="preserve"> 27A    </t>
  </si>
  <si>
    <t xml:space="preserve"> 5A     </t>
  </si>
  <si>
    <t xml:space="preserve"> 6A     </t>
  </si>
  <si>
    <t xml:space="preserve"> 6B     </t>
  </si>
  <si>
    <t xml:space="preserve"> 7A     </t>
  </si>
  <si>
    <t xml:space="preserve"> 8B     </t>
  </si>
  <si>
    <t xml:space="preserve"> 9A     </t>
  </si>
  <si>
    <t xml:space="preserve"> T5P5   </t>
  </si>
  <si>
    <t xml:space="preserve"> T6P1   </t>
  </si>
  <si>
    <t xml:space="preserve"> T6P11  </t>
  </si>
  <si>
    <t xml:space="preserve"> T6P12  </t>
  </si>
  <si>
    <t xml:space="preserve"> T6P13  </t>
  </si>
  <si>
    <t xml:space="preserve"> T6P14  </t>
  </si>
  <si>
    <t xml:space="preserve"> T6P2   </t>
  </si>
  <si>
    <t xml:space="preserve"> T6P3   </t>
  </si>
  <si>
    <t xml:space="preserve"> T6P4   </t>
  </si>
  <si>
    <t xml:space="preserve"> T6P5   </t>
  </si>
  <si>
    <t xml:space="preserve"> T6P6   </t>
  </si>
  <si>
    <t xml:space="preserve"> T6P8   </t>
  </si>
  <si>
    <t xml:space="preserve"> T5P4</t>
  </si>
  <si>
    <t>GeoXH6000 L1-only processed in Justin:  Draw 21, 15min files</t>
  </si>
  <si>
    <t>Geo_Draw21_err</t>
  </si>
  <si>
    <t>L1_rinex_Geo_Draw21_err</t>
  </si>
  <si>
    <t xml:space="preserve"> T5P4_B</t>
  </si>
  <si>
    <t xml:space="preserve">     Hub     </t>
  </si>
  <si>
    <t>data:  GeoXH_15min_Mean_Horz_err and Geo_Draw21_err</t>
  </si>
  <si>
    <t>alternative hypothesis: true difference in means is less than 0</t>
  </si>
  <si>
    <t>data:  L1_rinex_Geo_Draw21_err and Geo_Draw21_err</t>
  </si>
  <si>
    <t>Comparison of 33 hubs: Draw 21 GeoXH Horz err processed in PFO vs 15min Triumph1 files processed in Justin</t>
  </si>
  <si>
    <t>data:  Geo_Draw21_err and TR1_Horz_Err</t>
  </si>
  <si>
    <t xml:space="preserve"> 0.3078616       Inf</t>
  </si>
  <si>
    <t>data:  L1_rinex_Geo_Draw21_err and TR1_Horz_Err</t>
  </si>
  <si>
    <t>Comparisons of the random draw set with the maximum mean error (Draw21) against the mean error of all 30 draws and against Draw21 processed in Justin as L1-only data</t>
  </si>
  <si>
    <t>T6P5_15min = subset(gps, Occup_time=="15min"&amp; Hub=="T6P5")</t>
  </si>
  <si>
    <t>numSummary(T6P5_15min[,"Horz_Err"],  statistics=c("mean", "sd", "IQR", "quantiles"), quantiles=c(0,.25,.5,  .75,1))</t>
  </si>
  <si>
    <t>with(T6P5_15min, Hist(Horz_Err, scale="frequency", breaks="Sturges", col="darkgray"))</t>
  </si>
  <si>
    <t>&gt; T6P5_15min</t>
  </si>
  <si>
    <t xml:space="preserve">      Hub     Hub_OT        Datafile Occup_time Draw_No Horz_Err</t>
  </si>
  <si>
    <t>3061 T6P5 T6P5_15min  T6P5_900_1.cor      15min  Draw_1 1.949387</t>
  </si>
  <si>
    <t>3062 T6P5 T6P5_15min T6P5_900_10.cor      15min Draw_10 5.810534</t>
  </si>
  <si>
    <t>3063 T6P5 T6P5_15min T6P5_900_11.cor      15min Draw_11 5.153809</t>
  </si>
  <si>
    <t>3064 T6P5 T6P5_15min T6P5_900_12.cor      15min Draw_12 5.069991</t>
  </si>
  <si>
    <t>3065 T6P5 T6P5_15min T6P5_900_13.cor      15min Draw_13 1.347645</t>
  </si>
  <si>
    <t>3066 T6P5 T6P5_15min T6P5_900_14.cor      15min Draw_14 5.804202</t>
  </si>
  <si>
    <t>3067 T6P5 T6P5_15min T6P5_900_15.cor      15min Draw_15 4.415304</t>
  </si>
  <si>
    <t>3068 T6P5 T6P5_15min T6P5_900_16.cor      15min Draw_16 5.088994</t>
  </si>
  <si>
    <t>3069 T6P5 T6P5_15min T6P5_900_17.cor      15min Draw_17 4.540818</t>
  </si>
  <si>
    <t>3070 T6P5 T6P5_15min T6P5_900_18.cor      15min Draw_18 3.446588</t>
  </si>
  <si>
    <t>3071 T6P5 T6P5_15min T6P5_900_19.cor      15min Draw_19 4.028288</t>
  </si>
  <si>
    <t>3072 T6P5 T6P5_15min  T6P5_900_2.cor      15min  Draw_2 4.599580</t>
  </si>
  <si>
    <t>3073 T6P5 T6P5_15min T6P5_900_20.cor      15min Draw_20 4.160122</t>
  </si>
  <si>
    <t>3074 T6P5 T6P5_15min T6P5_900_21.cor      15min Draw_21 6.756539</t>
  </si>
  <si>
    <t>3075 T6P5 T6P5_15min T6P5_900_22.cor      15min Draw_22 2.753672</t>
  </si>
  <si>
    <t>3076 T6P5 T6P5_15min T6P5_900_23.cor      15min Draw_23 5.585824</t>
  </si>
  <si>
    <t>3077 T6P5 T6P5_15min T6P5_900_24.cor      15min Draw_24 3.395248</t>
  </si>
  <si>
    <t>3078 T6P5 T6P5_15min T6P5_900_25.cor      15min Draw_25 5.311435</t>
  </si>
  <si>
    <t>3079 T6P5 T6P5_15min T6P5_900_26.cor      15min Draw_26 3.106749</t>
  </si>
  <si>
    <t>3080 T6P5 T6P5_15min T6P5_900_27.cor      15min Draw_27 2.899617</t>
  </si>
  <si>
    <t>3081 T6P5 T6P5_15min T6P5_900_28.cor      15min Draw_28 1.875921</t>
  </si>
  <si>
    <t>3082 T6P5 T6P5_15min T6P5_900_29.cor      15min Draw_29 3.502481</t>
  </si>
  <si>
    <t>3083 T6P5 T6P5_15min  T6P5_900_3.cor      15min  Draw_3 3.705465</t>
  </si>
  <si>
    <t>3084 T6P5 T6P5_15min T6P5_900_30.cor      15min Draw_30 1.024704</t>
  </si>
  <si>
    <t>3085 T6P5 T6P5_15min  T6P5_900_4.cor      15min  Draw_4 1.280801</t>
  </si>
  <si>
    <t>3086 T6P5 T6P5_15min  T6P5_900_5.cor      15min  Draw_5 1.526081</t>
  </si>
  <si>
    <t>3087 T6P5 T6P5_15min  T6P5_900_6.cor      15min  Draw_6 3.675753</t>
  </si>
  <si>
    <t>3088 T6P5 T6P5_15min  T6P5_900_7.cor      15min  Draw_7 6.267636</t>
  </si>
  <si>
    <t>3089 T6P5 T6P5_15min  T6P5_900_8.cor      15min  Draw_8 7.011050</t>
  </si>
  <si>
    <t>3090 T6P5 T6P5_15min  T6P5_900_9.cor      15min  Draw_9 6.792503</t>
  </si>
  <si>
    <t>T6P5_15min</t>
  </si>
  <si>
    <t>PFO_Horz_Err</t>
  </si>
  <si>
    <t>L1_rinex_Horz_Err</t>
  </si>
  <si>
    <t>Draw</t>
  </si>
  <si>
    <t xml:space="preserve">Comparison T6P5 15min 30 random draws: Processed in PFO vs converted to L1-only rinex and processed in Justin </t>
  </si>
  <si>
    <t>&gt; with(T6P5, (t.test(PFO_Horz_Err, L1_rinex_Horz_Err, alternative='greater', conf.level=.95, paired=TRUE)))</t>
  </si>
  <si>
    <t>data:  PFO_Horz_Err and L1_rinex_Horz_Err</t>
  </si>
  <si>
    <t xml:space="preserve"> 0.3031934       Inf</t>
  </si>
  <si>
    <t>with(T6P5, Hist(PFO_Horz_Err, scale="frequency", breaks="Sturges", col="darkgray"))</t>
  </si>
  <si>
    <t>with(T6P5, Hist(L1_rinex_Horz_Err, scale="frequency", breaks="Sturges", col="darkgray"))</t>
  </si>
  <si>
    <t>data:n</t>
  </si>
  <si>
    <t>Variation within 30 draws by Hub</t>
  </si>
  <si>
    <t>10A_10min</t>
  </si>
  <si>
    <t>10A_15min</t>
  </si>
  <si>
    <t>10A_20min</t>
  </si>
  <si>
    <t>10A_30min</t>
  </si>
  <si>
    <t>10A_5min</t>
  </si>
  <si>
    <t>11A_10min</t>
  </si>
  <si>
    <t>11A_15min</t>
  </si>
  <si>
    <t>11A_20min</t>
  </si>
  <si>
    <t>11A_30min</t>
  </si>
  <si>
    <t>11A_5min</t>
  </si>
  <si>
    <t>12A_10min</t>
  </si>
  <si>
    <t>12A_15min</t>
  </si>
  <si>
    <t>12A_20min</t>
  </si>
  <si>
    <t>12A_30min</t>
  </si>
  <si>
    <t>12A_5min</t>
  </si>
  <si>
    <t>13A_10min</t>
  </si>
  <si>
    <t>13A_15min</t>
  </si>
  <si>
    <t>13A_20min</t>
  </si>
  <si>
    <t>13A_30min</t>
  </si>
  <si>
    <t>13A_5min</t>
  </si>
  <si>
    <t>14A_10min</t>
  </si>
  <si>
    <t>14A_15min</t>
  </si>
  <si>
    <t>14A_20min</t>
  </si>
  <si>
    <t>14A_30min</t>
  </si>
  <si>
    <t>14A_5min</t>
  </si>
  <si>
    <t>15A_10min</t>
  </si>
  <si>
    <t>15A_15min</t>
  </si>
  <si>
    <t>15A_20min</t>
  </si>
  <si>
    <t>15A_30min</t>
  </si>
  <si>
    <t>15A_5min</t>
  </si>
  <si>
    <t>16A_10min</t>
  </si>
  <si>
    <t>16A_15min</t>
  </si>
  <si>
    <t>16A_20min</t>
  </si>
  <si>
    <t>16A_30min</t>
  </si>
  <si>
    <t>16A_5min</t>
  </si>
  <si>
    <t>17A_10min</t>
  </si>
  <si>
    <t>17A_15min</t>
  </si>
  <si>
    <t>17A_20min</t>
  </si>
  <si>
    <t>17A_30min</t>
  </si>
  <si>
    <t>17A_5min</t>
  </si>
  <si>
    <t>21A_10min</t>
  </si>
  <si>
    <t>21A_15min</t>
  </si>
  <si>
    <t>21A_20min</t>
  </si>
  <si>
    <t>21A_30min</t>
  </si>
  <si>
    <t>21A_5min</t>
  </si>
  <si>
    <t>22A_10min</t>
  </si>
  <si>
    <t>22A_15min</t>
  </si>
  <si>
    <t>22A_20min</t>
  </si>
  <si>
    <t>22A_30min</t>
  </si>
  <si>
    <t>22A_5min</t>
  </si>
  <si>
    <t>24A_10min</t>
  </si>
  <si>
    <t>24A_15min</t>
  </si>
  <si>
    <t>24A_20min</t>
  </si>
  <si>
    <t>24A_30min</t>
  </si>
  <si>
    <t>24A_5min</t>
  </si>
  <si>
    <t>26A_10min</t>
  </si>
  <si>
    <t>26A_15min</t>
  </si>
  <si>
    <t>26A_20min</t>
  </si>
  <si>
    <t>26A_30min</t>
  </si>
  <si>
    <t>26A_5min</t>
  </si>
  <si>
    <t>27A_10min</t>
  </si>
  <si>
    <t>27A_15min</t>
  </si>
  <si>
    <t>27A_20min</t>
  </si>
  <si>
    <t>27A_30min</t>
  </si>
  <si>
    <t>27A_5min</t>
  </si>
  <si>
    <t>5A_10min</t>
  </si>
  <si>
    <t>5A_15min</t>
  </si>
  <si>
    <t>5A_20min</t>
  </si>
  <si>
    <t>5A_30min</t>
  </si>
  <si>
    <t>5A_5min</t>
  </si>
  <si>
    <t>6A_10min</t>
  </si>
  <si>
    <t>6A_15min</t>
  </si>
  <si>
    <t>6A_20min</t>
  </si>
  <si>
    <t>6A_30min</t>
  </si>
  <si>
    <t>6A_5min</t>
  </si>
  <si>
    <t>6B_10min</t>
  </si>
  <si>
    <t>6B_15min</t>
  </si>
  <si>
    <t>6B_20min</t>
  </si>
  <si>
    <t>6B_30min</t>
  </si>
  <si>
    <t>6B_5min</t>
  </si>
  <si>
    <t>7A_10min</t>
  </si>
  <si>
    <t>7A_15min</t>
  </si>
  <si>
    <t>7A_20min</t>
  </si>
  <si>
    <t>7A_30min</t>
  </si>
  <si>
    <t>7A_5min</t>
  </si>
  <si>
    <t>8A_10min</t>
  </si>
  <si>
    <t>8A_15min</t>
  </si>
  <si>
    <t>8A_20min</t>
  </si>
  <si>
    <t>8A_30min</t>
  </si>
  <si>
    <t>8A_5min</t>
  </si>
  <si>
    <t>8B_10min</t>
  </si>
  <si>
    <t>8B_15min</t>
  </si>
  <si>
    <t>8B_20min</t>
  </si>
  <si>
    <t>8B_30min</t>
  </si>
  <si>
    <t>8B_5min</t>
  </si>
  <si>
    <t>9A_10min</t>
  </si>
  <si>
    <t>9A_15min</t>
  </si>
  <si>
    <t>9A_20min</t>
  </si>
  <si>
    <t>9A_30min</t>
  </si>
  <si>
    <t>9A_5min</t>
  </si>
  <si>
    <t>T5P5_10min</t>
  </si>
  <si>
    <t>T5P5_15min</t>
  </si>
  <si>
    <t>T5P5_20min</t>
  </si>
  <si>
    <t>T5P5_30min</t>
  </si>
  <si>
    <t>T5P5_5min</t>
  </si>
  <si>
    <t>T6P1_10min</t>
  </si>
  <si>
    <t>T6P1_15min</t>
  </si>
  <si>
    <t>T6P1_20min</t>
  </si>
  <si>
    <t>T6P1_30min</t>
  </si>
  <si>
    <t>T6P1_5min</t>
  </si>
  <si>
    <t>T6P11_10min</t>
  </si>
  <si>
    <t>T6P11_15min</t>
  </si>
  <si>
    <t>T6P11_20min</t>
  </si>
  <si>
    <t>T6P11_30min</t>
  </si>
  <si>
    <t>T6P11_5min</t>
  </si>
  <si>
    <t>T6P12_10min</t>
  </si>
  <si>
    <t>T6P12_15min</t>
  </si>
  <si>
    <t>T6P12_20min</t>
  </si>
  <si>
    <t>T6P12_30min</t>
  </si>
  <si>
    <t>T6P12_5min</t>
  </si>
  <si>
    <t>T6P13_10min</t>
  </si>
  <si>
    <t>T6P13_15min</t>
  </si>
  <si>
    <t>T6P13_20min</t>
  </si>
  <si>
    <t>T6P13_30min</t>
  </si>
  <si>
    <t>T6P13_5min</t>
  </si>
  <si>
    <t>T6P14_10min</t>
  </si>
  <si>
    <t>T6P14_15min</t>
  </si>
  <si>
    <t>T6P14_20min</t>
  </si>
  <si>
    <t>T6P14_30min</t>
  </si>
  <si>
    <t>T6P14_5min</t>
  </si>
  <si>
    <t>T6P2_10min</t>
  </si>
  <si>
    <t>T6P2_15min</t>
  </si>
  <si>
    <t>T6P2_20min</t>
  </si>
  <si>
    <t>T6P2_30min</t>
  </si>
  <si>
    <t>T6P2_5min</t>
  </si>
  <si>
    <t>T6P3_10min</t>
  </si>
  <si>
    <t>T6P3_15min</t>
  </si>
  <si>
    <t>T6P3_20min</t>
  </si>
  <si>
    <t>T6P3_30min</t>
  </si>
  <si>
    <t>T6P3_5min</t>
  </si>
  <si>
    <t>T6P4_10min</t>
  </si>
  <si>
    <t>T6P4_15min</t>
  </si>
  <si>
    <t>T6P4_20min</t>
  </si>
  <si>
    <t>T6P4_30min</t>
  </si>
  <si>
    <t>T6P4_5min</t>
  </si>
  <si>
    <t>T6P5_10min</t>
  </si>
  <si>
    <t>T6P5_20min</t>
  </si>
  <si>
    <t>T6P5_30min</t>
  </si>
  <si>
    <t>T6P5_5min</t>
  </si>
  <si>
    <t>T6P6_10min</t>
  </si>
  <si>
    <t>T6P6_15min</t>
  </si>
  <si>
    <t>T6P6_20min</t>
  </si>
  <si>
    <t>T6P6_30min</t>
  </si>
  <si>
    <t>T6P6_5min</t>
  </si>
  <si>
    <t>T6P8_10min</t>
  </si>
  <si>
    <t>T6P8_15min</t>
  </si>
  <si>
    <t>T6P8_20min</t>
  </si>
  <si>
    <t>T6P8_30min</t>
  </si>
  <si>
    <t>T6P8_5min</t>
  </si>
  <si>
    <t>numSummary(gps[,"Horz_Err"],groups=gps$Hub_OT,statistics=c("mean",sd,IQR,quantiles),quantiles=c(0,.25,.5,.75,1))</t>
  </si>
  <si>
    <t xml:space="preserve"> numSummary(T6P5_15min[,"Horz_Err"],  statistics=c("mean", "sd", "IQR", "quantiles"), quantiles=c(0,.25,.5,  .75,1))</t>
  </si>
  <si>
    <t>Hub T6P5 variation in horz error due to 30 random start times.  T6P5 is hub with maximum error and variation in error</t>
  </si>
  <si>
    <t xml:space="preserve">Hub 5A variation in horz error due to 30 random start times.  5A is hub with minimum error </t>
  </si>
  <si>
    <t>&gt; Hub_5A_15min = subset(gps, Occup_time=="15min"&amp; Hub=="5A")</t>
  </si>
  <si>
    <t>&gt; Hub_5A_15min</t>
  </si>
  <si>
    <t xml:space="preserve">     Hub   Hub_OT      Datafile Occup_time Draw_No   Horz_Err</t>
  </si>
  <si>
    <t>2491  5A 5A_15min  5A_900_1.cor      15min  Draw_1 0.52711840</t>
  </si>
  <si>
    <t>2492  5A 5A_15min 5A_900_10.cor      15min Draw_10 0.06084415</t>
  </si>
  <si>
    <t>2493  5A 5A_15min 5A_900_11.cor      15min Draw_11 0.17381085</t>
  </si>
  <si>
    <t>2494  5A 5A_15min 5A_900_12.cor      15min Draw_12 0.01549871</t>
  </si>
  <si>
    <t>2495  5A 5A_15min 5A_900_13.cor      15min Draw_13 0.03774136</t>
  </si>
  <si>
    <t>2496  5A 5A_15min 5A_900_14.cor      15min Draw_14 0.24329778</t>
  </si>
  <si>
    <t>2497  5A 5A_15min 5A_900_15.cor      15min Draw_15 1.23750265</t>
  </si>
  <si>
    <t>2498  5A 5A_15min 5A_900_16.cor      15min Draw_16 0.10540119</t>
  </si>
  <si>
    <t>2499  5A 5A_15min 5A_900_17.cor      15min Draw_17 0.17745876</t>
  </si>
  <si>
    <t>2500  5A 5A_15min 5A_900_18.cor      15min Draw_18 0.04173979</t>
  </si>
  <si>
    <t>2501  5A 5A_15min 5A_900_19.cor      15min Draw_19 0.44911581</t>
  </si>
  <si>
    <t>2502  5A 5A_15min  5A_900_2.cor      15min  Draw_2 0.48122408</t>
  </si>
  <si>
    <t>2503  5A 5A_15min 5A_900_20.cor      15min Draw_20 0.04902459</t>
  </si>
  <si>
    <t>2504  5A 5A_15min 5A_900_21.cor      15min Draw_21 0.02461727</t>
  </si>
  <si>
    <t>2505  5A 5A_15min 5A_900_22.cor      15min Draw_22 0.20033275</t>
  </si>
  <si>
    <t>2506  5A 5A_15min 5A_900_23.cor      15min Draw_23 0.07610788</t>
  </si>
  <si>
    <t>2507  5A 5A_15min 5A_900_24.cor      15min Draw_24 0.22464552</t>
  </si>
  <si>
    <t>2508  5A 5A_15min 5A_900_25.cor      15min Draw_25 0.07504405</t>
  </si>
  <si>
    <t>2509  5A 5A_15min 5A_900_26.cor      15min Draw_26 1.35016688</t>
  </si>
  <si>
    <t>2510  5A 5A_15min 5A_900_27.cor      15min Draw_27 0.36702890</t>
  </si>
  <si>
    <t>2511  5A 5A_15min 5A_900_28.cor      15min Draw_28 0.09262618</t>
  </si>
  <si>
    <t>2512  5A 5A_15min 5A_900_29.cor      15min Draw_29 0.43306652</t>
  </si>
  <si>
    <t>2513  5A 5A_15min  5A_900_3.cor      15min  Draw_3 0.29038666</t>
  </si>
  <si>
    <t>2514  5A 5A_15min 5A_900_30.cor      15min Draw_30 0.13738854</t>
  </si>
  <si>
    <t>2515  5A 5A_15min  5A_900_4.cor      15min  Draw_4 0.08634124</t>
  </si>
  <si>
    <t>2516  5A 5A_15min  5A_900_5.cor      15min  Draw_5 0.15826247</t>
  </si>
  <si>
    <t>2517  5A 5A_15min  5A_900_6.cor      15min  Draw_6 0.20244409</t>
  </si>
  <si>
    <t>2518  5A 5A_15min  5A_900_7.cor      15min  Draw_7 0.06844129</t>
  </si>
  <si>
    <t>2519  5A 5A_15min  5A_900_8.cor      15min  Draw_8 0.14188379</t>
  </si>
  <si>
    <t>2520  5A 5A_15min  5A_900_9.cor      15min  Draw_9 0.05802594</t>
  </si>
  <si>
    <t>with(Hub_5A, Hist(L1_rinex_Horz_Err, scale="frequency", breaks="Sturges", col="darkgray"))</t>
  </si>
  <si>
    <t>with(Hub_5A, Hist(PFO_Horz_Err, scale="frequency", breaks="Sturges", col="darkgray"))</t>
  </si>
  <si>
    <t xml:space="preserve">Comparison 5A 15min 30 random draws: Processed in PFO vs converted to L1-only rinex and processed in Justin </t>
  </si>
  <si>
    <t>&gt; with(Hub_5A, (t.test(PFO_Horz_Err, L1_rinex_Horz_Err, alternative='less', conf.level=.95, paired=TRUE)))</t>
  </si>
  <si>
    <t xml:space="preserve">       -Inf -0.2439821</t>
  </si>
  <si>
    <r>
      <t xml:space="preserve">t = -5.1661, df = 29, p-value = </t>
    </r>
    <r>
      <rPr>
        <sz val="11"/>
        <color rgb="FFFF0000"/>
        <rFont val="Calibri"/>
        <family val="2"/>
        <scheme val="minor"/>
      </rPr>
      <t>7.994e-06</t>
    </r>
  </si>
  <si>
    <r>
      <t xml:space="preserve">t = 2.6703, df = 29, p-value = </t>
    </r>
    <r>
      <rPr>
        <sz val="11"/>
        <color rgb="FFFF0000"/>
        <rFont val="Calibri"/>
        <family val="2"/>
        <scheme val="minor"/>
      </rPr>
      <t>0.006145</t>
    </r>
  </si>
  <si>
    <t>L1_No_GPS_sats</t>
  </si>
  <si>
    <t>L1_No_GLO_sats</t>
  </si>
  <si>
    <t>PFO_Total_sats</t>
  </si>
  <si>
    <t>L1_Total_sats</t>
  </si>
  <si>
    <t>PFO_No_GPS_sats</t>
  </si>
  <si>
    <t>PFO_No_GLO_sats</t>
  </si>
  <si>
    <t>&gt; numSummary(T6P5[,c("L1_rinex_Horz_Err", "L1_Total_sats", "PFO_Horz_Err", "PFO_Total_sats")], statistics=c("mean", "sd",</t>
  </si>
  <si>
    <t>+    "IQR", "quantiles"), quantiles=c(0,.25,.5,.75,1))</t>
  </si>
  <si>
    <t>&gt; with(T6P5, (t.test(PFO_Total_sats, L1_Total_sats, alternative='less', conf.level=.95, paired=TRUE)))</t>
  </si>
  <si>
    <t>data:  PFO_Total_sats and L1_Total_sats</t>
  </si>
  <si>
    <t xml:space="preserve">       -Inf -0.4929018</t>
  </si>
  <si>
    <r>
      <t xml:space="preserve">t = -2.7368, df = 29, p-value = </t>
    </r>
    <r>
      <rPr>
        <sz val="11"/>
        <color rgb="FFFF0000"/>
        <rFont val="Calibri"/>
        <family val="2"/>
        <scheme val="minor"/>
      </rPr>
      <t>0.005242</t>
    </r>
  </si>
  <si>
    <t>&gt; with(T6P5, Hist(L1_Total_sats, scale="frequency", breaks="Sturges", col="darkgray"))</t>
  </si>
  <si>
    <t>&gt; with(T6P5, Hist(PFO_Total_sats, scale="frequency", breaks="Sturges", col="darkgray"))</t>
  </si>
  <si>
    <t>&gt; cor(T6P5[,c("L1_rinex_Horz_Err","L1_Total_sats")], use="pairwise.complete")</t>
  </si>
  <si>
    <t xml:space="preserve">                  L1_rinex_Horz_Err L1_Total_sats</t>
  </si>
  <si>
    <t>L1_Total_sats             0.4105122     1.0000000</t>
  </si>
  <si>
    <t>&gt; cor(T6P5[,c("PFO_Horz_Err","PFO_Total_sats")], use="pairwise.complete")</t>
  </si>
  <si>
    <t xml:space="preserve">               PFO_Horz_Err PFO_Total_sats</t>
  </si>
  <si>
    <t>PFO_Total_sats   -0.3430594      1.0000000</t>
  </si>
  <si>
    <t>Correlation of # of sats vs horz err</t>
  </si>
  <si>
    <r>
      <t xml:space="preserve">L1_rinex_Horz_Err         1.0000000     </t>
    </r>
    <r>
      <rPr>
        <sz val="11"/>
        <color rgb="FFFF0000"/>
        <rFont val="Calibri"/>
        <family val="2"/>
        <scheme val="minor"/>
      </rPr>
      <t>0.4105122</t>
    </r>
  </si>
  <si>
    <r>
      <t xml:space="preserve">PFO_Horz_Err      1.0000000     </t>
    </r>
    <r>
      <rPr>
        <sz val="11"/>
        <color rgb="FFFF0000"/>
        <rFont val="Calibri"/>
        <family val="2"/>
        <scheme val="minor"/>
      </rPr>
      <t>-0.3430594</t>
    </r>
  </si>
  <si>
    <t xml:space="preserve">&gt; numSummary(Hub_5A[,c("L1_rinex_Horz_Err", "L1_Total_sats", "PFO_Horz_Err", "PFO_Total_sats")], statistics=c("mean", </t>
  </si>
  <si>
    <t>+   "sd", "IQR", "quantiles"), quantiles=c(0,.25,.5,.75,1))</t>
  </si>
  <si>
    <t>&gt; with(Hub_5A, (t.test(PFO_Total_sats, L1_Total_sats, alternative='less', conf.level=.95, paired=TRUE)))</t>
  </si>
  <si>
    <t>t = -2.9709, df = 29, p-value = 0.002956</t>
  </si>
  <si>
    <t xml:space="preserve">        -Inf -0.09988335</t>
  </si>
  <si>
    <t>&gt; cor(Hub_5A[,c("L1_rinex_Horz_Err","L1_Total_sats")], use="pairwise.complete")</t>
  </si>
  <si>
    <t>L1_Total_sats                    NA            NA</t>
  </si>
  <si>
    <t>&gt; cor(Hub_5A[,c("PFO_Horz_Err","PFO_Total_sats")], use="pairwise.complete")</t>
  </si>
  <si>
    <t>PFO_Total_sats     0.104581       1.000000</t>
  </si>
  <si>
    <r>
      <t xml:space="preserve">PFO_Horz_Err       1.000000       </t>
    </r>
    <r>
      <rPr>
        <sz val="11"/>
        <color rgb="FFFF0000"/>
        <rFont val="Calibri"/>
        <family val="2"/>
        <scheme val="minor"/>
      </rPr>
      <t>0.104581</t>
    </r>
  </si>
  <si>
    <t>&lt;==Note:  all 30 files had 15 sats so no correlation</t>
  </si>
  <si>
    <r>
      <t xml:space="preserve">L1_rinex_Horz_Err                 1            </t>
    </r>
    <r>
      <rPr>
        <sz val="11"/>
        <color rgb="FFFF0000"/>
        <rFont val="Calibri"/>
        <family val="2"/>
        <scheme val="minor"/>
      </rPr>
      <t>NA</t>
    </r>
  </si>
  <si>
    <t>&gt; with(Hub_5A, shapiro.test(L1_rinex_Horz_Err))</t>
  </si>
  <si>
    <t>Shapiro-Wilk normality test</t>
  </si>
  <si>
    <t>data:  L1_rinex_Horz_Err</t>
  </si>
  <si>
    <t>W = 0.9384, p-value = 0.08255</t>
  </si>
  <si>
    <t>&gt; with(Hub_5A, shapiro.test(PFO_Horz_Err))</t>
  </si>
  <si>
    <t>data:  PFO_Horz_Err</t>
  </si>
  <si>
    <t>W = 0.6644, p-value = 4.925e-07</t>
  </si>
  <si>
    <t>&gt; with(T6P5, shapiro.test(L1_rinex_Horz_Err))</t>
  </si>
  <si>
    <t>W = 0.9448, p-value = 0.1229</t>
  </si>
  <si>
    <t>&gt; with(T6P5, shapiro.test(PFO_Horz_Err))</t>
  </si>
  <si>
    <t>W = 0.9653, p-value = 0.4201</t>
  </si>
  <si>
    <t>Ratio Max/Mean</t>
  </si>
  <si>
    <t>Stdv=</t>
  </si>
  <si>
    <t>count=</t>
  </si>
  <si>
    <t>T6P8.cor</t>
  </si>
  <si>
    <t>T6p8</t>
  </si>
  <si>
    <t>T6P6.cor</t>
  </si>
  <si>
    <t>T6p6</t>
  </si>
  <si>
    <t>T6P5.cor</t>
  </si>
  <si>
    <t>t6p5</t>
  </si>
  <si>
    <t>T6P4.cor</t>
  </si>
  <si>
    <t>T6p4</t>
  </si>
  <si>
    <t>T6P3.cor</t>
  </si>
  <si>
    <t>t6p3</t>
  </si>
  <si>
    <t>T6P2.cor</t>
  </si>
  <si>
    <t>t6p2</t>
  </si>
  <si>
    <t>T6P14_SHORT.cor</t>
  </si>
  <si>
    <t>t6p14</t>
  </si>
  <si>
    <t>T6P13.cor</t>
  </si>
  <si>
    <t>t6p13</t>
  </si>
  <si>
    <t>T6P12.cor</t>
  </si>
  <si>
    <t>t6p12</t>
  </si>
  <si>
    <t>T6P11.cor</t>
  </si>
  <si>
    <t>t6p11</t>
  </si>
  <si>
    <t>T6P1.cor</t>
  </si>
  <si>
    <t>t6p1</t>
  </si>
  <si>
    <t>T5P5.cor</t>
  </si>
  <si>
    <t>t5p5</t>
  </si>
  <si>
    <t>T5P4_B.cor</t>
  </si>
  <si>
    <t>t5p4</t>
  </si>
  <si>
    <t>9A.cor</t>
  </si>
  <si>
    <t>9a</t>
  </si>
  <si>
    <t>8B.cor</t>
  </si>
  <si>
    <t>8b</t>
  </si>
  <si>
    <t>8A.cor</t>
  </si>
  <si>
    <t>8a</t>
  </si>
  <si>
    <t>7A.cor</t>
  </si>
  <si>
    <t>7a</t>
  </si>
  <si>
    <t>6B.cor</t>
  </si>
  <si>
    <t>6b</t>
  </si>
  <si>
    <t>6A.cor</t>
  </si>
  <si>
    <t>6a</t>
  </si>
  <si>
    <t>5A.cor</t>
  </si>
  <si>
    <t>5a</t>
  </si>
  <si>
    <t>27A.cor</t>
  </si>
  <si>
    <t>27a</t>
  </si>
  <si>
    <t>26A.cor</t>
  </si>
  <si>
    <t>26a</t>
  </si>
  <si>
    <t>24A.cor</t>
  </si>
  <si>
    <t>24a</t>
  </si>
  <si>
    <t>22A.cor</t>
  </si>
  <si>
    <t>22a</t>
  </si>
  <si>
    <t>21A.cor</t>
  </si>
  <si>
    <t>21a</t>
  </si>
  <si>
    <t>17A.cor</t>
  </si>
  <si>
    <t>17a</t>
  </si>
  <si>
    <t>16A.cor</t>
  </si>
  <si>
    <t>16a</t>
  </si>
  <si>
    <t>15A.cor</t>
  </si>
  <si>
    <t>15a</t>
  </si>
  <si>
    <t>14A.cor</t>
  </si>
  <si>
    <t>14a</t>
  </si>
  <si>
    <t>13A.cor</t>
  </si>
  <si>
    <t>13a</t>
  </si>
  <si>
    <t>12A.cor</t>
  </si>
  <si>
    <t>12a</t>
  </si>
  <si>
    <t>11A.cor</t>
  </si>
  <si>
    <t>11a</t>
  </si>
  <si>
    <t>10A.cor</t>
  </si>
  <si>
    <t>10a</t>
  </si>
  <si>
    <r>
      <t xml:space="preserve">PFO GNSS </t>
    </r>
    <r>
      <rPr>
        <b/>
        <sz val="14"/>
        <color rgb="FFFF0000"/>
        <rFont val="Calibri"/>
        <family val="2"/>
        <scheme val="minor"/>
      </rPr>
      <t>Auto</t>
    </r>
    <r>
      <rPr>
        <b/>
        <sz val="14"/>
        <color theme="1"/>
        <rFont val="Calibri"/>
        <family val="2"/>
        <scheme val="minor"/>
      </rPr>
      <t xml:space="preserve"> processing with Smart filters results:</t>
    </r>
  </si>
  <si>
    <t xml:space="preserve">2-3m </t>
  </si>
  <si>
    <t>See: http://spatial-ed.com/gps/gps-tutorial/545-pfo-base-file-vs-base-provider.html for info on NAD83 2011 in PFO</t>
  </si>
  <si>
    <t xml:space="preserve">3+ m  </t>
  </si>
  <si>
    <t xml:space="preserve"> NAD83 2011 Epoch2010</t>
  </si>
  <si>
    <t xml:space="preserve">Datum: </t>
  </si>
  <si>
    <t>Zone: 10 N</t>
  </si>
  <si>
    <t>System: UTM</t>
  </si>
  <si>
    <t>Horz Err</t>
  </si>
  <si>
    <t xml:space="preserve">    You also must choose under PFO "Options, Coordinate System:</t>
  </si>
  <si>
    <t>CPXF basestation used</t>
  </si>
  <si>
    <t>Note:  you MUST select to use basestation reference coordinates from base provider!!!</t>
  </si>
  <si>
    <t>20 degree cutoff mask; FLOAT solutions</t>
  </si>
  <si>
    <t>CPXF GNSS data</t>
  </si>
  <si>
    <t>Program:                      Justin</t>
  </si>
  <si>
    <t>Version:                      2.122.160.11</t>
  </si>
  <si>
    <t xml:space="preserve">Creator:                      </t>
  </si>
  <si>
    <t xml:space="preserve">Agency:                       </t>
  </si>
  <si>
    <t>Project:                      Blue Ridge Triumph common hubs</t>
  </si>
  <si>
    <t>Processed:                    23.06.2015 04:56:21 PM</t>
  </si>
  <si>
    <t xml:space="preserve">                              </t>
  </si>
  <si>
    <t>Coordinate system:            NAD83(2011)  /  UTM zone 10N - 126-120° W</t>
  </si>
  <si>
    <t>Units:                        meters</t>
  </si>
  <si>
    <t>Height type:                  Ellipsoidal</t>
  </si>
  <si>
    <t>Time                          UTC time</t>
  </si>
  <si>
    <t xml:space="preserve"> Rover </t>
  </si>
  <si>
    <t>No. of GPS Sats in file</t>
  </si>
  <si>
    <t>No. of GLO Sats in file</t>
  </si>
  <si>
    <t>Total No. Sats</t>
  </si>
  <si>
    <t>No. of Sats Used</t>
  </si>
  <si>
    <t xml:space="preserve"> 10a   </t>
  </si>
  <si>
    <t>No of Sats Used</t>
  </si>
  <si>
    <t xml:space="preserve"> 11a   </t>
  </si>
  <si>
    <t xml:space="preserve"> 12a   </t>
  </si>
  <si>
    <t xml:space="preserve"> 13a   </t>
  </si>
  <si>
    <t xml:space="preserve"> 14a   </t>
  </si>
  <si>
    <t xml:space="preserve"> 15a   </t>
  </si>
  <si>
    <t xml:space="preserve"> 16a   </t>
  </si>
  <si>
    <t xml:space="preserve"> 17a   </t>
  </si>
  <si>
    <t xml:space="preserve"> 21a   </t>
  </si>
  <si>
    <t xml:space="preserve"> 22a   </t>
  </si>
  <si>
    <t xml:space="preserve"> 24a   </t>
  </si>
  <si>
    <t xml:space="preserve"> 26a   </t>
  </si>
  <si>
    <t xml:space="preserve"> 27a   </t>
  </si>
  <si>
    <t xml:space="preserve"> 5a    </t>
  </si>
  <si>
    <t xml:space="preserve"> 6a    </t>
  </si>
  <si>
    <t xml:space="preserve"> 6b    </t>
  </si>
  <si>
    <t xml:space="preserve"> 7a    </t>
  </si>
  <si>
    <t xml:space="preserve">CPXF_05 </t>
  </si>
  <si>
    <t xml:space="preserve"> 8b    </t>
  </si>
  <si>
    <t xml:space="preserve"> 9a    </t>
  </si>
  <si>
    <t xml:space="preserve"> t5p4  </t>
  </si>
  <si>
    <t xml:space="preserve"> t5p5  </t>
  </si>
  <si>
    <t xml:space="preserve"> t6p1  </t>
  </si>
  <si>
    <t xml:space="preserve"> t6p11 </t>
  </si>
  <si>
    <t xml:space="preserve"> t6p12 </t>
  </si>
  <si>
    <t xml:space="preserve"> t6p13 </t>
  </si>
  <si>
    <t xml:space="preserve"> t6p14 </t>
  </si>
  <si>
    <t xml:space="preserve"> t6p2  </t>
  </si>
  <si>
    <t xml:space="preserve"> t6p3  </t>
  </si>
  <si>
    <t xml:space="preserve"> t6p4  </t>
  </si>
  <si>
    <t xml:space="preserve"> t6p5  </t>
  </si>
  <si>
    <t xml:space="preserve"> t6p6  </t>
  </si>
  <si>
    <t xml:space="preserve"> t6p8  </t>
  </si>
  <si>
    <t>t6p8</t>
  </si>
  <si>
    <t xml:space="preserve">CPXF_04 </t>
  </si>
  <si>
    <t>t6p6</t>
  </si>
  <si>
    <t>t6p4</t>
  </si>
  <si>
    <t>&gt; numSummary(gps[,"Horz_Err"], groups=gps$Occup_time, statistics=c("mean", "sd", "IQR", "quantiles"), quantiles=c(0,.25,.5,.75,1))</t>
  </si>
  <si>
    <t xml:space="preserve">          mean       sd      IQR         0%       25%      50%      75%     100% data:n</t>
  </si>
  <si>
    <t>&gt; Occup_vs_err &lt;- aov(Horz_Err ~ Occup_time, data=gps)</t>
  </si>
  <si>
    <t>&gt; summary(Occup_vs_err)</t>
  </si>
  <si>
    <t>&gt; AnovaModel.2 &lt;- aov(max ~ Occup_time, data=sum_gps)</t>
  </si>
  <si>
    <t>&gt; summary(AnovaModel.2)</t>
  </si>
  <si>
    <t>&gt; with(sum_gps, numSummary(max, groups=Occup_time, statistics=c("mean", "sd")))</t>
  </si>
  <si>
    <t>Fit: aov(formula = max ~ Occup_time, data = sum_gps)</t>
  </si>
  <si>
    <t>T5P4_10min</t>
  </si>
  <si>
    <t>T5P4_15min</t>
  </si>
  <si>
    <t>T5P4_20min</t>
  </si>
  <si>
    <t>T5P4_30min</t>
  </si>
  <si>
    <t>T5P4_5min</t>
  </si>
  <si>
    <t>&gt; numSummary(Draw21[,c("Geo_Draw21_err", "GeoXH_15min_Mean_Horz_err", "L1_rinex_Geo_Draw21_err", "TR1_Horz_Err")],statistics=c("mean", "sd", "IQR", "quantiles"), quantiles=c(0,.25,.5,.75,1))</t>
  </si>
  <si>
    <t>Comparison of 33 hubs: GeoXH 15min Mean Horz err vs Draw 21 GeoXH Horz err processed in PFO</t>
  </si>
  <si>
    <t>&gt; with(Draw21, (t.test(GeoXH_15min_Mean_Horz_err, Geo_Draw21_err, alternative='less', conf.level=.95, paired=TRUE)))</t>
  </si>
  <si>
    <t>t = -2.9167, df = 32, p-value = 0.003209</t>
  </si>
  <si>
    <t xml:space="preserve">      -Inf -0.191077</t>
  </si>
  <si>
    <t xml:space="preserve">Comparison of 33 hubs: Draw 21 GeoXH Horz err processed in PFO vs Draw 21 converted to L1-only rinex and processed in Justin </t>
  </si>
  <si>
    <t>&gt; with(Draw21, (t.test(L1_rinex_Geo_Draw21_err, Geo_Draw21_err, alternative='less', conf.level=.95, paired=TRUE)))</t>
  </si>
  <si>
    <t>t = -5.7801, df = 32, p-value = 1.027e-06</t>
  </si>
  <si>
    <t xml:space="preserve">       -Inf -0.7698414</t>
  </si>
  <si>
    <t>&gt; with(Draw21, (t.test(Geo_Draw21_err, TR1_Horz_Err, alternative='greater', conf.level=.95, paired=TRUE)))</t>
  </si>
  <si>
    <t>t = 2.7298, df = 32, p-value = 0.005108</t>
  </si>
  <si>
    <t>Comparison of 33 hubs: Draw 21 converted to L1-only rinex and processed in Justin vs  15min Triumph1 files processed in Justin</t>
  </si>
  <si>
    <t>&gt; with(Draw21, (t.test(L1_rinex_Geo_Draw21_err, TR1_Horz_Err, alternative='less', conf.level=.95, paired=TRUE)))</t>
  </si>
  <si>
    <t>t = -1.2079, df = 32, p-value = 0.118</t>
  </si>
  <si>
    <t xml:space="preserve">      -Inf 0.1117203</t>
  </si>
  <si>
    <t>&gt; with(Draw21, (t.test(GeoXH_15min_Mean_Horz_err, TR1_Horz_Err, alternative='greater', conf.level=.95, paired=TRUE)))</t>
  </si>
  <si>
    <t>t = 1.7704, df = 32, p-value = 0.04309</t>
  </si>
  <si>
    <t>Surveyed X_2013_TR1</t>
  </si>
  <si>
    <t>Surveyed Y_2013_TR1</t>
  </si>
  <si>
    <t>X_2013_TR1</t>
  </si>
  <si>
    <t>Y_2013_TR1</t>
  </si>
  <si>
    <t>5-min samples</t>
  </si>
  <si>
    <t>10-min samples</t>
  </si>
  <si>
    <t>15-min  samples</t>
  </si>
  <si>
    <t>20-min samples</t>
  </si>
  <si>
    <t>30-min samples</t>
  </si>
  <si>
    <t>1-hr occupation GeoXH</t>
  </si>
  <si>
    <t>1-hr occupation Triumph1</t>
  </si>
  <si>
    <t>Geo_Horz_Err</t>
  </si>
  <si>
    <t xml:space="preserve">&gt; numSummary(Geo_vs_TR1[,c("Geo_Horz_Err", "TR1_Horz_Err")], statistics=c("mean", "sd", "IQR", "quantiles"), </t>
  </si>
  <si>
    <t>+   quantiles=c(0,.25,.5,.75,1))</t>
  </si>
  <si>
    <t>&gt; with(Geo_vs_TR1, (t.test(Geo_Horz_Err, TR1_Horz_Err, alternative='greater', conf.level=.95, paired=TRUE)))</t>
  </si>
  <si>
    <t>data:  Geo_Horz_Err and TR1_Horz_Err</t>
  </si>
  <si>
    <t>t = 4.1867, df = 32, p-value = 0.0001034</t>
  </si>
  <si>
    <t xml:space="preserve"> 0.3413539       Inf</t>
  </si>
  <si>
    <t>Comparisons of GeoXH and Triumph1 1-hr mean errors</t>
  </si>
  <si>
    <t>Geo^2</t>
  </si>
  <si>
    <t>TR1^2</t>
  </si>
  <si>
    <t>count</t>
  </si>
  <si>
    <t>stdev</t>
  </si>
  <si>
    <t>min</t>
  </si>
  <si>
    <t>ave</t>
  </si>
  <si>
    <t xml:space="preserve">numSummary(gps[,"Horz_Err"], groups=gps$Draw_No, statistics=c("mean", "sd", </t>
  </si>
  <si>
    <t xml:space="preserve">  "IQR", "quantiles"), quantiles=c(0,.25,.5,.75,1))</t>
  </si>
  <si>
    <t>Note: TR2 and GeoXH files were collected at a pin flag 1.5m, AZ =35 deg of 8A stake; therefore 8A_PIN coordinates are 1.5m NE of 8A stake</t>
  </si>
  <si>
    <t>LEAP rover file was collected at 8A stake.</t>
  </si>
  <si>
    <t>8APIN</t>
  </si>
  <si>
    <t>8APIN_300_1.cor</t>
  </si>
  <si>
    <t>8APIN_300_10.cor</t>
  </si>
  <si>
    <t>8APIN_300_11.cor</t>
  </si>
  <si>
    <t>8APIN_300_12.cor</t>
  </si>
  <si>
    <t>8APIN_300_13.cor</t>
  </si>
  <si>
    <t>8APIN_300_14.cor</t>
  </si>
  <si>
    <t>8APIN_300_15.cor</t>
  </si>
  <si>
    <t>8APIN_300_16.cor</t>
  </si>
  <si>
    <t>8APIN_300_17.cor</t>
  </si>
  <si>
    <t>8APIN_300_18.cor</t>
  </si>
  <si>
    <t>8APIN_300_19.cor</t>
  </si>
  <si>
    <t>8APIN_300_2.cor</t>
  </si>
  <si>
    <t>8APIN_300_20.cor</t>
  </si>
  <si>
    <t>8APIN_300_21.cor</t>
  </si>
  <si>
    <t>8APIN_300_22.cor</t>
  </si>
  <si>
    <t>8APIN_300_23.cor</t>
  </si>
  <si>
    <t>8APIN_300_24.cor</t>
  </si>
  <si>
    <t>8APIN_300_25.cor</t>
  </si>
  <si>
    <t>8APIN_300_26.cor</t>
  </si>
  <si>
    <t>8APIN_300_27.cor</t>
  </si>
  <si>
    <t>8APIN_300_28.cor</t>
  </si>
  <si>
    <t>8APIN_300_29.cor</t>
  </si>
  <si>
    <t>8APIN_300_3.cor</t>
  </si>
  <si>
    <t>8APIN_300_30.cor</t>
  </si>
  <si>
    <t>8APIN_300_4.cor</t>
  </si>
  <si>
    <t>8APIN_300_5.cor</t>
  </si>
  <si>
    <t>8APIN_300_6.cor</t>
  </si>
  <si>
    <t>8APIN_300_7.cor</t>
  </si>
  <si>
    <t>8APIN_300_8.cor</t>
  </si>
  <si>
    <t>8APIN_300_9.cor</t>
  </si>
  <si>
    <t>Stdev of mean error</t>
  </si>
  <si>
    <t>max mean error=</t>
  </si>
  <si>
    <t>min mean error=</t>
  </si>
  <si>
    <t>8APIN_600_1.cor</t>
  </si>
  <si>
    <t>8APIN_600_10.cor</t>
  </si>
  <si>
    <t>8APIN_600_11.cor</t>
  </si>
  <si>
    <t>8APIN_600_12.cor</t>
  </si>
  <si>
    <t>8APIN_600_13.cor</t>
  </si>
  <si>
    <t>8APIN_600_14.cor</t>
  </si>
  <si>
    <t>8APIN_600_15.cor</t>
  </si>
  <si>
    <t>8APIN_600_16.cor</t>
  </si>
  <si>
    <t>8APIN_600_17.cor</t>
  </si>
  <si>
    <t>8APIN_600_18.cor</t>
  </si>
  <si>
    <t>8APIN_600_19.cor</t>
  </si>
  <si>
    <t>8APIN_600_2.cor</t>
  </si>
  <si>
    <t>8APIN_600_20.cor</t>
  </si>
  <si>
    <t>8APIN_600_21.cor</t>
  </si>
  <si>
    <t>8APIN_600_22.cor</t>
  </si>
  <si>
    <t>8APIN_600_23.cor</t>
  </si>
  <si>
    <t>8APIN_600_24.cor</t>
  </si>
  <si>
    <t>8APIN_600_25.cor</t>
  </si>
  <si>
    <t>8APIN_600_26.cor</t>
  </si>
  <si>
    <t>8APIN_600_27.cor</t>
  </si>
  <si>
    <t>8APIN_600_28.cor</t>
  </si>
  <si>
    <t>8APIN_600_29.cor</t>
  </si>
  <si>
    <t>8APIN_600_3.cor</t>
  </si>
  <si>
    <t>8APIN_600_30.cor</t>
  </si>
  <si>
    <t>8APIN_600_4.cor</t>
  </si>
  <si>
    <t>8APIN_600_5.cor</t>
  </si>
  <si>
    <t>8APIN_600_6.cor</t>
  </si>
  <si>
    <t>8APIN_600_7.cor</t>
  </si>
  <si>
    <t>8APIN_600_8.cor</t>
  </si>
  <si>
    <t>8APIN_600_9.cor</t>
  </si>
  <si>
    <t>8APIN_900_1.cor</t>
  </si>
  <si>
    <t>8APIN_900_10.cor</t>
  </si>
  <si>
    <t>8APIN_900_11.cor</t>
  </si>
  <si>
    <t>8APIN_900_12.cor</t>
  </si>
  <si>
    <t>8APIN_900_13.cor</t>
  </si>
  <si>
    <t>8APIN_900_14.cor</t>
  </si>
  <si>
    <t>8APIN_900_15.cor</t>
  </si>
  <si>
    <t>8APIN_900_16.cor</t>
  </si>
  <si>
    <t>8APIN_900_17.cor</t>
  </si>
  <si>
    <t>8APIN_900_18.cor</t>
  </si>
  <si>
    <t>8APIN_900_19.cor</t>
  </si>
  <si>
    <t>8APIN_900_2.cor</t>
  </si>
  <si>
    <t>8APIN_900_20.cor</t>
  </si>
  <si>
    <t>8APIN_900_21.cor</t>
  </si>
  <si>
    <t>8APIN_900_22.cor</t>
  </si>
  <si>
    <t>8APIN_900_23.cor</t>
  </si>
  <si>
    <t>8APIN_900_24.cor</t>
  </si>
  <si>
    <t>8APIN_900_25.cor</t>
  </si>
  <si>
    <t>8APIN_900_26.cor</t>
  </si>
  <si>
    <t>8APIN_900_27.cor</t>
  </si>
  <si>
    <t>8APIN_900_28.cor</t>
  </si>
  <si>
    <t>8APIN_900_29.cor</t>
  </si>
  <si>
    <t>8APIN_900_3.cor</t>
  </si>
  <si>
    <t>8APIN_900_30.cor</t>
  </si>
  <si>
    <t>8APIN_900_4.cor</t>
  </si>
  <si>
    <t>8APIN_900_5.cor</t>
  </si>
  <si>
    <t>8APIN_900_6.cor</t>
  </si>
  <si>
    <t>8APIN_900_7.cor</t>
  </si>
  <si>
    <t>8APIN_900_8.cor</t>
  </si>
  <si>
    <t>8APIN_900_9.cor</t>
  </si>
  <si>
    <t>8APIN_1200_1.cor</t>
  </si>
  <si>
    <t>8APIN_1200_10.cor</t>
  </si>
  <si>
    <t>8APIN_1200_11.cor</t>
  </si>
  <si>
    <t>8APIN_1200_12.cor</t>
  </si>
  <si>
    <t>8APIN_1200_13.cor</t>
  </si>
  <si>
    <t>8APIN_1200_14.cor</t>
  </si>
  <si>
    <t>8APIN_1200_15.cor</t>
  </si>
  <si>
    <t>8APIN_1200_16.cor</t>
  </si>
  <si>
    <t>8APIN_1200_17.cor</t>
  </si>
  <si>
    <t>8APIN_1200_18.cor</t>
  </si>
  <si>
    <t>8APIN_1200_19.cor</t>
  </si>
  <si>
    <t>8APIN_1200_2.cor</t>
  </si>
  <si>
    <t>8APIN_1200_20.cor</t>
  </si>
  <si>
    <t>8APIN_1200_21.cor</t>
  </si>
  <si>
    <t>8APIN_1200_22.cor</t>
  </si>
  <si>
    <t>8APIN_1200_23.cor</t>
  </si>
  <si>
    <t>8APIN_1200_24.cor</t>
  </si>
  <si>
    <t>8APIN_1200_25.cor</t>
  </si>
  <si>
    <t>8APIN_1200_26.cor</t>
  </si>
  <si>
    <t>8APIN_1200_27.cor</t>
  </si>
  <si>
    <t>8APIN_1200_28.cor</t>
  </si>
  <si>
    <t>8APIN_1200_29.cor</t>
  </si>
  <si>
    <t>8APIN_1200_3.cor</t>
  </si>
  <si>
    <t>8APIN_1200_30.cor</t>
  </si>
  <si>
    <t>8APIN_1200_4.cor</t>
  </si>
  <si>
    <t>8APIN_1200_5.cor</t>
  </si>
  <si>
    <t>8APIN_1200_6.cor</t>
  </si>
  <si>
    <t>8APIN_1200_7.cor</t>
  </si>
  <si>
    <t>8APIN_1200_8.cor</t>
  </si>
  <si>
    <t>8APIN_1200_9.cor</t>
  </si>
  <si>
    <t>8APIN_1800_1.cor</t>
  </si>
  <si>
    <t>8APIN_1800_10.cor</t>
  </si>
  <si>
    <t>8APIN_1800_11.cor</t>
  </si>
  <si>
    <t>8APIN_1800_12.cor</t>
  </si>
  <si>
    <t>8APIN_1800_13.cor</t>
  </si>
  <si>
    <t>8APIN_1800_14.cor</t>
  </si>
  <si>
    <t>8APIN_1800_15.cor</t>
  </si>
  <si>
    <t>8APIN_1800_16.cor</t>
  </si>
  <si>
    <t>8APIN_1800_17.cor</t>
  </si>
  <si>
    <t>8APIN_1800_18.cor</t>
  </si>
  <si>
    <t>8APIN_1800_19.cor</t>
  </si>
  <si>
    <t>8APIN_1800_2.cor</t>
  </si>
  <si>
    <t>8APIN_1800_20.cor</t>
  </si>
  <si>
    <t>8APIN_1800_21.cor</t>
  </si>
  <si>
    <t>8APIN_1800_22.cor</t>
  </si>
  <si>
    <t>8APIN_1800_23.cor</t>
  </si>
  <si>
    <t>8APIN_1800_24.cor</t>
  </si>
  <si>
    <t>8APIN_1800_25.cor</t>
  </si>
  <si>
    <t>8APIN_1800_26.cor</t>
  </si>
  <si>
    <t>8APIN_1800_27.cor</t>
  </si>
  <si>
    <t>8APIN_1800_28.cor</t>
  </si>
  <si>
    <t>8APIN_1800_29.cor</t>
  </si>
  <si>
    <t>8APIN_1800_3.cor</t>
  </si>
  <si>
    <t>8APIN_1800_30.cor</t>
  </si>
  <si>
    <t>8APIN_1800_4.cor</t>
  </si>
  <si>
    <t>8APIN_1800_5.cor</t>
  </si>
  <si>
    <t>8APIN_1800_6.cor</t>
  </si>
  <si>
    <t>8APIN_1800_7.cor</t>
  </si>
  <si>
    <t>8APIN_1800_8.cor</t>
  </si>
  <si>
    <t>8APIN_1800_9.cor</t>
  </si>
  <si>
    <t xml:space="preserve"> 8APIN  </t>
  </si>
  <si>
    <t>GeoXH</t>
  </si>
  <si>
    <t xml:space="preserve"> 8APIN</t>
  </si>
  <si>
    <t>8apin</t>
  </si>
  <si>
    <t>Need to recompute for hub 8A with correct coordinates for 8APIN 9-25-15</t>
  </si>
  <si>
    <t>Norman Smart provided these L1&amp;L2 rinex files converted from SSF format, then processed in Justin</t>
  </si>
  <si>
    <t>Justin</t>
  </si>
  <si>
    <t>15-min error GeoXH PFO</t>
  </si>
  <si>
    <t>Occup_time     4    237   59.36   40.35 &lt;2e-16 ***</t>
  </si>
  <si>
    <t xml:space="preserve">Residuals   4945   7274    1.47                   </t>
  </si>
  <si>
    <t>10min 2.042045 1.242420    990</t>
  </si>
  <si>
    <t>15min 1.846862 1.169762    990</t>
  </si>
  <si>
    <t>20min 1.760171 1.137589    990</t>
  </si>
  <si>
    <t>30min 1.632323 1.043634    990</t>
  </si>
  <si>
    <t>5min  2.254838 1.435266    990</t>
  </si>
  <si>
    <t>local({.Pairs &lt;- glht(Occup_vs_err, linfct = mcp(Occup_time = "Tukey"))</t>
  </si>
  <si>
    <t>print(summary(.Pairs)) # pairwise tests</t>
  </si>
  <si>
    <t>print(confint(.Pairs)) # confidence intervals</t>
  </si>
  <si>
    <t>print(cld(.Pairs)) # compact letter display</t>
  </si>
  <si>
    <t>old.oma &lt;- par(oma=c(0,5,0,0))</t>
  </si>
  <si>
    <t>plot(confint(.Pairs)) })</t>
  </si>
  <si>
    <t xml:space="preserve">15min - 10min == 0 -0.19518    0.05451  -3.580 0.003121 ** </t>
  </si>
  <si>
    <t>20min - 10min == 0 -0.28187    0.05451  -5.171  &lt; 1e-04 ***</t>
  </si>
  <si>
    <t>30min - 10min == 0 -0.40972    0.05451  -7.516  &lt; 1e-04 ***</t>
  </si>
  <si>
    <t>5min - 10min == 0   0.21279    0.05451   3.903 0.000909 ***</t>
  </si>
  <si>
    <t xml:space="preserve">20min - 15min == 0 -0.08669    0.05451  -1.590 0.503712    </t>
  </si>
  <si>
    <t>30min - 15min == 0 -0.21454    0.05451  -3.935 0.000781 ***</t>
  </si>
  <si>
    <t>5min - 15min == 0   0.40798    0.05451   7.484  &lt; 1e-04 ***</t>
  </si>
  <si>
    <t xml:space="preserve">30min - 20min == 0 -0.12785    0.05451  -2.345 0.130886    </t>
  </si>
  <si>
    <t>5min - 20min == 0   0.49467    0.05451   9.074  &lt; 1e-04 ***</t>
  </si>
  <si>
    <t>5min - 30min == 0   0.62251    0.05451  11.419  &lt; 1e-04 ***</t>
  </si>
  <si>
    <t>Quantile = 2.7286</t>
  </si>
  <si>
    <t>15min - 10min == 0 -0.19518 -0.34393 -0.04643</t>
  </si>
  <si>
    <t>20min - 10min == 0 -0.28187 -0.43062 -0.13312</t>
  </si>
  <si>
    <t>30min - 10min == 0 -0.40972 -0.55847 -0.26097</t>
  </si>
  <si>
    <t>5min - 10min == 0   0.21279  0.06404  0.36154</t>
  </si>
  <si>
    <t>20min - 15min == 0 -0.08669 -0.23544  0.06206</t>
  </si>
  <si>
    <t>30min - 15min == 0 -0.21454 -0.36329 -0.06579</t>
  </si>
  <si>
    <t>5min - 15min == 0   0.40798  0.25923  0.55673</t>
  </si>
  <si>
    <t>30min - 20min == 0 -0.12785 -0.27660  0.02090</t>
  </si>
  <si>
    <t>5min - 20min == 0   0.49467  0.34592  0.64342</t>
  </si>
  <si>
    <t>5min - 30min == 0   0.62251  0.47376  0.77126</t>
  </si>
  <si>
    <t>Has been recomputed for hub 8A with correct coordinates for 8APIN 9-29-15</t>
  </si>
  <si>
    <t>Occup_time    4  127.6   31.91   15.26 1.37e-10 ***</t>
  </si>
  <si>
    <t xml:space="preserve">Residuals   160  334.6    2.09                     </t>
  </si>
  <si>
    <t>10min 4.016471 1.316278     33</t>
  </si>
  <si>
    <t>15min 3.409482 1.338869     33</t>
  </si>
  <si>
    <t>20min 3.138008 1.677688     33</t>
  </si>
  <si>
    <t>30min 2.497108 1.238963     33</t>
  </si>
  <si>
    <t>5min  5.094177 1.606350     33</t>
  </si>
  <si>
    <t>local({.Pairs &lt;- glht(AnovaModel.2, linfct = mcp(Occup_time = "Tukey"))</t>
  </si>
  <si>
    <t>plot(confint(.Pairs))})</t>
  </si>
  <si>
    <t xml:space="preserve">15min - 10min == 0  -0.6070     0.3560  -1.705 0.433749    </t>
  </si>
  <si>
    <t xml:space="preserve">20min - 10min == 0  -0.8785     0.3560  -2.468 0.103258    </t>
  </si>
  <si>
    <t>30min - 10min == 0  -1.5194     0.3560  -4.268 0.000341 ***</t>
  </si>
  <si>
    <t xml:space="preserve">5min - 10min == 0    1.0777     0.3560   3.027 0.023669 *  </t>
  </si>
  <si>
    <t xml:space="preserve">20min - 15min == 0  -0.2715     0.3560  -0.763 0.940872    </t>
  </si>
  <si>
    <t xml:space="preserve">30min - 15min == 0  -0.9124     0.3560  -2.563 0.082300 .  </t>
  </si>
  <si>
    <t>5min - 15min == 0    1.6847     0.3560   4.732  &lt; 1e-04 ***</t>
  </si>
  <si>
    <t xml:space="preserve">30min - 20min == 0  -0.6409     0.3560  -1.800 0.377044    </t>
  </si>
  <si>
    <t>5min - 20min == 0    1.9562     0.3560   5.495  &lt; 1e-04 ***</t>
  </si>
  <si>
    <t>5min - 30min == 0    2.5971     0.3560   7.295  &lt; 1e-04 ***</t>
  </si>
  <si>
    <t>Quantile = 2.7595</t>
  </si>
  <si>
    <t>15min - 10min == 0 -0.60699 -1.58933  0.37535</t>
  </si>
  <si>
    <t>20min - 10min == 0 -0.87846 -1.86080  0.10388</t>
  </si>
  <si>
    <t>30min - 10min == 0 -1.51936 -2.50170 -0.53702</t>
  </si>
  <si>
    <t>5min - 10min == 0   1.07771  0.09536  2.06005</t>
  </si>
  <si>
    <t>20min - 15min == 0 -0.27147 -1.25381  0.71087</t>
  </si>
  <si>
    <t>30min - 15min == 0 -0.91237 -1.89471  0.06997</t>
  </si>
  <si>
    <t>5min - 15min == 0   1.68470  0.70235  2.66704</t>
  </si>
  <si>
    <t>30min - 20min == 0 -0.64090 -1.62324  0.34144</t>
  </si>
  <si>
    <t>5min - 20min == 0   1.95617  0.97383  2.93851</t>
  </si>
  <si>
    <t>5min - 30min == 0   2.59707  1.61473  3.57941</t>
  </si>
  <si>
    <t>N.o of Sats Used</t>
  </si>
  <si>
    <t xml:space="preserve"> 10A          </t>
  </si>
  <si>
    <t xml:space="preserve"> 11A          </t>
  </si>
  <si>
    <t xml:space="preserve"> 12A          </t>
  </si>
  <si>
    <t xml:space="preserve"> 13A          </t>
  </si>
  <si>
    <t xml:space="preserve"> 14A          </t>
  </si>
  <si>
    <t xml:space="preserve"> 15A          </t>
  </si>
  <si>
    <t xml:space="preserve"> 16A          </t>
  </si>
  <si>
    <t xml:space="preserve"> 17A          </t>
  </si>
  <si>
    <t xml:space="preserve"> 21A          </t>
  </si>
  <si>
    <t xml:space="preserve"> 22A          </t>
  </si>
  <si>
    <t xml:space="preserve"> 24A          </t>
  </si>
  <si>
    <t xml:space="preserve"> 26A          </t>
  </si>
  <si>
    <t xml:space="preserve"> 27A          </t>
  </si>
  <si>
    <t xml:space="preserve"> 5A           </t>
  </si>
  <si>
    <t xml:space="preserve"> 6A           </t>
  </si>
  <si>
    <t xml:space="preserve"> 6B           </t>
  </si>
  <si>
    <t xml:space="preserve"> 7A           </t>
  </si>
  <si>
    <t xml:space="preserve"> 8A_PIN</t>
  </si>
  <si>
    <t xml:space="preserve"> 8B           </t>
  </si>
  <si>
    <t xml:space="preserve"> 9A           </t>
  </si>
  <si>
    <t xml:space="preserve"> T5P4   </t>
  </si>
  <si>
    <t xml:space="preserve"> T5P5         </t>
  </si>
  <si>
    <t xml:space="preserve"> T6P1         </t>
  </si>
  <si>
    <t xml:space="preserve"> T6P11        </t>
  </si>
  <si>
    <t xml:space="preserve"> T6P12        </t>
  </si>
  <si>
    <t xml:space="preserve"> T6P13        </t>
  </si>
  <si>
    <t xml:space="preserve"> T6P2         </t>
  </si>
  <si>
    <t xml:space="preserve"> T6P3         </t>
  </si>
  <si>
    <t xml:space="preserve"> T6P4         </t>
  </si>
  <si>
    <t xml:space="preserve"> T6P5         </t>
  </si>
  <si>
    <t xml:space="preserve"> T6P6         </t>
  </si>
  <si>
    <t xml:space="preserve"> T6P8         </t>
  </si>
  <si>
    <t>GeoXH Full 1-hr occupations processed in  PFO</t>
  </si>
  <si>
    <t>Stdev of  Horz error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</si>
</sst>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000"/>
    <numFmt numFmtId="166" formatCode="0.0"/>
    <numFmt numFmtId="167" formatCode="0.00000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rgb="FF0070C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4"/>
      <name val="Calibri"/>
      <family val="2"/>
      <scheme val="minor"/>
    </font>
    <font>
      <b/>
      <sz val="16"/>
      <color theme="4"/>
      <name val="Calibri"/>
      <family val="2"/>
      <scheme val="minor"/>
    </font>
    <font>
      <b/>
      <sz val="18"/>
      <color rgb="FF0070C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6">
    <xf numFmtId="0" fontId="0" fillId="0" borderId="0" xfId="0"/>
    <xf numFmtId="164" fontId="0" fillId="0" borderId="0" xfId="0" applyNumberFormat="1"/>
    <xf numFmtId="0" fontId="0" fillId="0" borderId="0" xfId="0"/>
    <xf numFmtId="0" fontId="0" fillId="0" borderId="0" xfId="0" applyFont="1"/>
    <xf numFmtId="164" fontId="0" fillId="0" borderId="1" xfId="0" applyNumberFormat="1" applyFont="1" applyBorder="1"/>
    <xf numFmtId="164" fontId="0" fillId="0" borderId="0" xfId="0" applyNumberFormat="1" applyFont="1" applyBorder="1"/>
    <xf numFmtId="0" fontId="0" fillId="0" borderId="1" xfId="0" applyFont="1" applyBorder="1"/>
    <xf numFmtId="0" fontId="0" fillId="0" borderId="0" xfId="0"/>
    <xf numFmtId="164" fontId="0" fillId="0" borderId="0" xfId="0" applyNumberFormat="1"/>
    <xf numFmtId="164" fontId="0" fillId="0" borderId="0" xfId="0" applyNumberFormat="1" applyFont="1" applyBorder="1"/>
    <xf numFmtId="0" fontId="0" fillId="0" borderId="0" xfId="0" applyFont="1" applyBorder="1"/>
    <xf numFmtId="0" fontId="0" fillId="0" borderId="0" xfId="0"/>
    <xf numFmtId="10" fontId="0" fillId="0" borderId="0" xfId="0" applyNumberFormat="1"/>
    <xf numFmtId="0" fontId="0" fillId="0" borderId="0" xfId="0" applyBorder="1"/>
    <xf numFmtId="1" fontId="0" fillId="0" borderId="0" xfId="0" applyNumberFormat="1"/>
    <xf numFmtId="0" fontId="0" fillId="0" borderId="0" xfId="0" applyFill="1" applyBorder="1" applyAlignment="1"/>
    <xf numFmtId="0" fontId="3" fillId="0" borderId="0" xfId="0" applyFont="1" applyFill="1" applyBorder="1" applyAlignment="1">
      <alignment horizontal="center"/>
    </xf>
    <xf numFmtId="2" fontId="0" fillId="0" borderId="0" xfId="0" applyNumberFormat="1"/>
    <xf numFmtId="2" fontId="0" fillId="2" borderId="0" xfId="0" applyNumberFormat="1" applyFill="1"/>
    <xf numFmtId="0" fontId="0" fillId="0" borderId="0" xfId="0" applyNumberFormat="1" applyFill="1" applyBorder="1" applyAlignment="1"/>
    <xf numFmtId="0" fontId="3" fillId="0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2" fontId="0" fillId="0" borderId="0" xfId="0" applyNumberFormat="1" applyFill="1" applyBorder="1" applyAlignment="1">
      <alignment wrapText="1"/>
    </xf>
    <xf numFmtId="2" fontId="0" fillId="0" borderId="1" xfId="0" applyNumberFormat="1" applyFill="1" applyBorder="1" applyAlignment="1">
      <alignment wrapText="1"/>
    </xf>
    <xf numFmtId="2" fontId="0" fillId="0" borderId="1" xfId="0" applyNumberFormat="1" applyBorder="1"/>
    <xf numFmtId="1" fontId="0" fillId="0" borderId="1" xfId="0" applyNumberFormat="1" applyBorder="1"/>
    <xf numFmtId="2" fontId="2" fillId="3" borderId="0" xfId="0" applyNumberFormat="1" applyFont="1" applyFill="1"/>
    <xf numFmtId="0" fontId="0" fillId="3" borderId="0" xfId="0" applyFill="1"/>
    <xf numFmtId="0" fontId="0" fillId="0" borderId="0" xfId="0" applyFill="1"/>
    <xf numFmtId="2" fontId="0" fillId="0" borderId="0" xfId="0" applyNumberFormat="1" applyFill="1" applyAlignment="1">
      <alignment wrapText="1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wrapText="1"/>
    </xf>
    <xf numFmtId="2" fontId="0" fillId="0" borderId="0" xfId="0" applyNumberFormat="1" applyFill="1"/>
    <xf numFmtId="2" fontId="2" fillId="0" borderId="0" xfId="0" applyNumberFormat="1" applyFont="1" applyFill="1"/>
    <xf numFmtId="2" fontId="0" fillId="0" borderId="0" xfId="0" applyNumberFormat="1" applyFill="1" applyAlignment="1">
      <alignment horizontal="center"/>
    </xf>
    <xf numFmtId="1" fontId="0" fillId="0" borderId="0" xfId="0" applyNumberFormat="1" applyFill="1"/>
    <xf numFmtId="0" fontId="0" fillId="0" borderId="3" xfId="0" applyFill="1" applyBorder="1" applyAlignment="1"/>
    <xf numFmtId="1" fontId="0" fillId="0" borderId="0" xfId="0" applyNumberFormat="1" applyFill="1" applyBorder="1" applyAlignment="1"/>
    <xf numFmtId="2" fontId="0" fillId="0" borderId="0" xfId="0" applyNumberFormat="1" applyFill="1" applyBorder="1" applyAlignment="1"/>
    <xf numFmtId="2" fontId="0" fillId="0" borderId="0" xfId="0" applyNumberFormat="1" applyBorder="1"/>
    <xf numFmtId="1" fontId="0" fillId="0" borderId="0" xfId="0" applyNumberFormat="1" applyBorder="1"/>
    <xf numFmtId="0" fontId="0" fillId="0" borderId="1" xfId="0" applyBorder="1" applyAlignment="1">
      <alignment wrapText="1"/>
    </xf>
    <xf numFmtId="0" fontId="0" fillId="0" borderId="1" xfId="0" applyBorder="1"/>
    <xf numFmtId="0" fontId="0" fillId="2" borderId="0" xfId="0" applyFill="1"/>
    <xf numFmtId="2" fontId="2" fillId="2" borderId="0" xfId="0" applyNumberFormat="1" applyFont="1" applyFill="1"/>
    <xf numFmtId="2" fontId="0" fillId="2" borderId="0" xfId="0" applyNumberFormat="1" applyFill="1" applyAlignment="1">
      <alignment horizontal="center"/>
    </xf>
    <xf numFmtId="1" fontId="0" fillId="2" borderId="0" xfId="0" applyNumberFormat="1" applyFill="1"/>
    <xf numFmtId="0" fontId="0" fillId="0" borderId="0" xfId="0" applyBorder="1" applyAlignment="1">
      <alignment wrapText="1"/>
    </xf>
    <xf numFmtId="0" fontId="0" fillId="4" borderId="0" xfId="0" applyFill="1"/>
    <xf numFmtId="2" fontId="0" fillId="4" borderId="0" xfId="0" applyNumberFormat="1" applyFill="1"/>
    <xf numFmtId="2" fontId="2" fillId="4" borderId="0" xfId="0" applyNumberFormat="1" applyFont="1" applyFill="1"/>
    <xf numFmtId="0" fontId="3" fillId="4" borderId="2" xfId="0" applyFont="1" applyFill="1" applyBorder="1" applyAlignment="1">
      <alignment horizontal="center"/>
    </xf>
    <xf numFmtId="0" fontId="0" fillId="4" borderId="0" xfId="0" applyNumberFormat="1" applyFill="1" applyBorder="1" applyAlignment="1"/>
    <xf numFmtId="0" fontId="0" fillId="4" borderId="0" xfId="0" applyFill="1" applyBorder="1" applyAlignment="1"/>
    <xf numFmtId="0" fontId="0" fillId="4" borderId="3" xfId="0" applyFill="1" applyBorder="1" applyAlignment="1"/>
    <xf numFmtId="1" fontId="0" fillId="4" borderId="0" xfId="0" applyNumberFormat="1" applyFill="1"/>
    <xf numFmtId="0" fontId="0" fillId="5" borderId="0" xfId="0" applyFill="1"/>
    <xf numFmtId="2" fontId="0" fillId="5" borderId="0" xfId="0" applyNumberFormat="1" applyFill="1"/>
    <xf numFmtId="2" fontId="2" fillId="5" borderId="0" xfId="0" applyNumberFormat="1" applyFont="1" applyFill="1"/>
    <xf numFmtId="2" fontId="0" fillId="5" borderId="0" xfId="0" applyNumberForma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2" fontId="0" fillId="5" borderId="0" xfId="0" applyNumberFormat="1" applyFill="1" applyBorder="1" applyAlignment="1"/>
    <xf numFmtId="0" fontId="0" fillId="5" borderId="0" xfId="0" applyFill="1" applyBorder="1" applyAlignment="1"/>
    <xf numFmtId="0" fontId="0" fillId="5" borderId="3" xfId="0" applyFill="1" applyBorder="1" applyAlignment="1"/>
    <xf numFmtId="1" fontId="0" fillId="5" borderId="0" xfId="0" applyNumberFormat="1" applyFill="1"/>
    <xf numFmtId="0" fontId="0" fillId="5" borderId="0" xfId="0" applyNumberFormat="1" applyFill="1" applyBorder="1" applyAlignment="1"/>
    <xf numFmtId="11" fontId="0" fillId="0" borderId="0" xfId="0" applyNumberFormat="1"/>
    <xf numFmtId="2" fontId="0" fillId="6" borderId="0" xfId="0" applyNumberFormat="1" applyFill="1"/>
    <xf numFmtId="0" fontId="0" fillId="2" borderId="0" xfId="0" applyFill="1"/>
    <xf numFmtId="164" fontId="0" fillId="0" borderId="1" xfId="0" applyNumberFormat="1" applyFont="1" applyBorder="1"/>
    <xf numFmtId="164" fontId="0" fillId="0" borderId="1" xfId="0" applyNumberFormat="1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9" borderId="0" xfId="0" applyFill="1"/>
    <xf numFmtId="0" fontId="0" fillId="7" borderId="0" xfId="0" applyFill="1"/>
    <xf numFmtId="0" fontId="0" fillId="8" borderId="0" xfId="0" applyFill="1"/>
    <xf numFmtId="0" fontId="0" fillId="0" borderId="1" xfId="0" applyBorder="1" applyAlignment="1">
      <alignment horizontal="left" vertical="top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2" borderId="1" xfId="0" applyFill="1" applyBorder="1"/>
    <xf numFmtId="0" fontId="0" fillId="9" borderId="6" xfId="0" applyFill="1" applyBorder="1"/>
    <xf numFmtId="0" fontId="0" fillId="9" borderId="1" xfId="0" applyFill="1" applyBorder="1"/>
    <xf numFmtId="0" fontId="0" fillId="7" borderId="6" xfId="0" applyFill="1" applyBorder="1"/>
    <xf numFmtId="0" fontId="0" fillId="7" borderId="1" xfId="0" applyFill="1" applyBorder="1"/>
    <xf numFmtId="0" fontId="0" fillId="8" borderId="6" xfId="0" applyFill="1" applyBorder="1"/>
    <xf numFmtId="0" fontId="0" fillId="8" borderId="1" xfId="0" applyFill="1" applyBorder="1"/>
    <xf numFmtId="2" fontId="0" fillId="9" borderId="0" xfId="0" applyNumberFormat="1" applyFill="1"/>
    <xf numFmtId="2" fontId="0" fillId="7" borderId="0" xfId="0" applyNumberFormat="1" applyFill="1"/>
    <xf numFmtId="2" fontId="0" fillId="8" borderId="0" xfId="0" applyNumberFormat="1" applyFill="1"/>
    <xf numFmtId="2" fontId="0" fillId="0" borderId="1" xfId="0" applyNumberFormat="1" applyBorder="1"/>
    <xf numFmtId="0" fontId="0" fillId="0" borderId="0" xfId="0"/>
    <xf numFmtId="164" fontId="0" fillId="0" borderId="0" xfId="0" applyNumberFormat="1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 applyFill="1"/>
    <xf numFmtId="2" fontId="0" fillId="0" borderId="0" xfId="0" applyNumberFormat="1"/>
    <xf numFmtId="164" fontId="0" fillId="0" borderId="0" xfId="0" applyNumberFormat="1" applyFill="1"/>
    <xf numFmtId="165" fontId="0" fillId="2" borderId="0" xfId="0" applyNumberFormat="1" applyFill="1"/>
    <xf numFmtId="2" fontId="0" fillId="2" borderId="0" xfId="0" applyNumberFormat="1" applyFill="1" applyAlignment="1">
      <alignment horizontal="right"/>
    </xf>
    <xf numFmtId="2" fontId="0" fillId="0" borderId="0" xfId="0" applyNumberFormat="1" applyBorder="1" applyAlignment="1">
      <alignment horizontal="right"/>
    </xf>
    <xf numFmtId="2" fontId="0" fillId="0" borderId="0" xfId="0" applyNumberFormat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2" fontId="0" fillId="0" borderId="0" xfId="0" applyNumberFormat="1" applyFill="1" applyBorder="1" applyAlignment="1">
      <alignment horizontal="right"/>
    </xf>
    <xf numFmtId="2" fontId="0" fillId="0" borderId="0" xfId="0" applyNumberFormat="1" applyFill="1" applyAlignment="1">
      <alignment horizontal="right"/>
    </xf>
    <xf numFmtId="2" fontId="0" fillId="0" borderId="1" xfId="0" applyNumberFormat="1" applyFont="1" applyFill="1" applyBorder="1" applyAlignment="1">
      <alignment horizontal="right" wrapText="1"/>
    </xf>
    <xf numFmtId="2" fontId="0" fillId="4" borderId="0" xfId="0" applyNumberFormat="1" applyFill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/>
    <xf numFmtId="1" fontId="0" fillId="6" borderId="0" xfId="0" applyNumberFormat="1" applyFill="1"/>
    <xf numFmtId="0" fontId="0" fillId="0" borderId="0" xfId="0"/>
    <xf numFmtId="0" fontId="0" fillId="0" borderId="0" xfId="0" applyAlignment="1">
      <alignment wrapText="1"/>
    </xf>
    <xf numFmtId="0" fontId="0" fillId="0" borderId="0" xfId="0" applyFill="1" applyBorder="1" applyAlignment="1"/>
    <xf numFmtId="2" fontId="0" fillId="0" borderId="0" xfId="0" applyNumberFormat="1"/>
    <xf numFmtId="2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wrapText="1"/>
    </xf>
    <xf numFmtId="2" fontId="0" fillId="0" borderId="3" xfId="0" applyNumberFormat="1" applyFill="1" applyBorder="1" applyAlignment="1"/>
    <xf numFmtId="165" fontId="0" fillId="0" borderId="0" xfId="0" applyNumberFormat="1" applyFill="1" applyBorder="1" applyAlignment="1"/>
    <xf numFmtId="11" fontId="0" fillId="0" borderId="0" xfId="0" applyNumberFormat="1" applyFill="1" applyBorder="1" applyAlignment="1"/>
    <xf numFmtId="0" fontId="0" fillId="0" borderId="0" xfId="0" applyAlignment="1">
      <alignment horizontal="center"/>
    </xf>
    <xf numFmtId="165" fontId="0" fillId="0" borderId="0" xfId="0" applyNumberFormat="1"/>
    <xf numFmtId="166" fontId="0" fillId="0" borderId="0" xfId="0" applyNumberFormat="1"/>
    <xf numFmtId="0" fontId="7" fillId="0" borderId="1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2" fontId="7" fillId="0" borderId="1" xfId="0" applyNumberFormat="1" applyFont="1" applyBorder="1" applyAlignment="1">
      <alignment horizontal="center" wrapText="1"/>
    </xf>
    <xf numFmtId="164" fontId="8" fillId="0" borderId="1" xfId="0" applyNumberFormat="1" applyFont="1" applyFill="1" applyBorder="1" applyAlignment="1">
      <alignment horizontal="center" wrapText="1"/>
    </xf>
    <xf numFmtId="2" fontId="9" fillId="0" borderId="1" xfId="0" applyNumberFormat="1" applyFont="1" applyBorder="1"/>
    <xf numFmtId="2" fontId="10" fillId="0" borderId="1" xfId="0" applyNumberFormat="1" applyFont="1" applyFill="1" applyBorder="1"/>
    <xf numFmtId="0" fontId="9" fillId="0" borderId="0" xfId="0" applyFont="1"/>
    <xf numFmtId="0" fontId="6" fillId="0" borderId="1" xfId="0" applyFont="1" applyBorder="1" applyAlignment="1">
      <alignment horizontal="center"/>
    </xf>
    <xf numFmtId="0" fontId="6" fillId="0" borderId="0" xfId="0" applyFont="1" applyBorder="1" applyAlignment="1"/>
    <xf numFmtId="0" fontId="7" fillId="0" borderId="8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2" fontId="0" fillId="0" borderId="1" xfId="0" applyNumberForma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1" xfId="0" applyFill="1" applyBorder="1"/>
    <xf numFmtId="2" fontId="0" fillId="0" borderId="1" xfId="0" applyNumberFormat="1" applyFill="1" applyBorder="1"/>
    <xf numFmtId="0" fontId="0" fillId="0" borderId="1" xfId="0" quotePrefix="1" applyFill="1" applyBorder="1" applyAlignment="1">
      <alignment horizontal="right"/>
    </xf>
    <xf numFmtId="1" fontId="11" fillId="0" borderId="1" xfId="0" applyNumberFormat="1" applyFont="1" applyFill="1" applyBorder="1"/>
    <xf numFmtId="0" fontId="11" fillId="0" borderId="1" xfId="0" applyFont="1" applyBorder="1"/>
    <xf numFmtId="165" fontId="0" fillId="0" borderId="0" xfId="0" applyNumberFormat="1" applyFill="1"/>
    <xf numFmtId="167" fontId="0" fillId="0" borderId="0" xfId="0" applyNumberFormat="1" applyFill="1"/>
    <xf numFmtId="0" fontId="0" fillId="0" borderId="0" xfId="0"/>
    <xf numFmtId="9" fontId="0" fillId="0" borderId="0" xfId="0" applyNumberFormat="1"/>
    <xf numFmtId="0" fontId="12" fillId="0" borderId="0" xfId="0" applyFont="1"/>
    <xf numFmtId="0" fontId="12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0" xfId="0" applyFont="1" applyAlignment="1"/>
    <xf numFmtId="0" fontId="9" fillId="0" borderId="0" xfId="0" applyFont="1" applyAlignment="1">
      <alignment horizontal="center" wrapText="1"/>
    </xf>
    <xf numFmtId="0" fontId="9" fillId="2" borderId="1" xfId="0" applyFont="1" applyFill="1" applyBorder="1" applyAlignment="1">
      <alignment horizontal="center"/>
    </xf>
    <xf numFmtId="2" fontId="9" fillId="2" borderId="1" xfId="0" applyNumberFormat="1" applyFont="1" applyFill="1" applyBorder="1"/>
    <xf numFmtId="0" fontId="12" fillId="2" borderId="0" xfId="0" applyFont="1" applyFill="1"/>
    <xf numFmtId="2" fontId="9" fillId="6" borderId="1" xfId="0" applyNumberFormat="1" applyFont="1" applyFill="1" applyBorder="1"/>
    <xf numFmtId="2" fontId="9" fillId="0" borderId="0" xfId="0" applyNumberFormat="1" applyFont="1"/>
    <xf numFmtId="2" fontId="9" fillId="6" borderId="0" xfId="0" applyNumberFormat="1" applyFont="1" applyFill="1"/>
    <xf numFmtId="2" fontId="0" fillId="0" borderId="7" xfId="0" applyNumberFormat="1" applyFill="1" applyBorder="1"/>
    <xf numFmtId="2" fontId="0" fillId="0" borderId="1" xfId="0" applyNumberFormat="1" applyBorder="1" applyAlignment="1">
      <alignment wrapText="1"/>
    </xf>
    <xf numFmtId="0" fontId="0" fillId="0" borderId="0" xfId="0" quotePrefix="1"/>
    <xf numFmtId="2" fontId="9" fillId="7" borderId="1" xfId="0" applyNumberFormat="1" applyFont="1" applyFill="1" applyBorder="1"/>
    <xf numFmtId="2" fontId="9" fillId="3" borderId="1" xfId="0" applyNumberFormat="1" applyFont="1" applyFill="1" applyBorder="1"/>
    <xf numFmtId="0" fontId="9" fillId="0" borderId="0" xfId="0" applyFont="1" applyFill="1" applyAlignment="1"/>
    <xf numFmtId="2" fontId="9" fillId="0" borderId="0" xfId="0" applyNumberFormat="1" applyFont="1" applyFill="1"/>
    <xf numFmtId="0" fontId="12" fillId="0" borderId="0" xfId="0" applyFont="1" applyFill="1"/>
    <xf numFmtId="2" fontId="9" fillId="0" borderId="1" xfId="0" applyNumberFormat="1" applyFont="1" applyFill="1" applyBorder="1"/>
    <xf numFmtId="2" fontId="13" fillId="0" borderId="0" xfId="0" applyNumberFormat="1" applyFont="1"/>
    <xf numFmtId="0" fontId="14" fillId="0" borderId="0" xfId="0" applyFont="1"/>
    <xf numFmtId="0" fontId="15" fillId="0" borderId="0" xfId="0" applyFont="1"/>
    <xf numFmtId="9" fontId="0" fillId="0" borderId="0" xfId="0" applyNumberFormat="1" applyAlignment="1">
      <alignment wrapText="1"/>
    </xf>
    <xf numFmtId="2" fontId="0" fillId="3" borderId="0" xfId="0" applyNumberFormat="1" applyFill="1"/>
    <xf numFmtId="0" fontId="0" fillId="6" borderId="0" xfId="0" applyFill="1"/>
    <xf numFmtId="0" fontId="13" fillId="0" borderId="0" xfId="0" applyFont="1"/>
    <xf numFmtId="0" fontId="16" fillId="0" borderId="0" xfId="0" applyFont="1"/>
    <xf numFmtId="1" fontId="13" fillId="0" borderId="0" xfId="0" applyNumberFormat="1" applyFont="1"/>
    <xf numFmtId="0" fontId="0" fillId="10" borderId="0" xfId="0" applyFill="1"/>
    <xf numFmtId="2" fontId="0" fillId="10" borderId="0" xfId="0" applyNumberFormat="1" applyFill="1" applyAlignment="1">
      <alignment horizontal="right"/>
    </xf>
    <xf numFmtId="2" fontId="0" fillId="10" borderId="0" xfId="0" applyNumberFormat="1" applyFill="1"/>
    <xf numFmtId="2" fontId="2" fillId="10" borderId="0" xfId="0" applyNumberFormat="1" applyFont="1" applyFill="1"/>
    <xf numFmtId="2" fontId="0" fillId="10" borderId="0" xfId="0" applyNumberFormat="1" applyFill="1" applyAlignment="1">
      <alignment horizontal="center"/>
    </xf>
    <xf numFmtId="0" fontId="3" fillId="10" borderId="2" xfId="0" applyFont="1" applyFill="1" applyBorder="1" applyAlignment="1">
      <alignment horizontal="center"/>
    </xf>
    <xf numFmtId="0" fontId="0" fillId="10" borderId="0" xfId="0" applyNumberFormat="1" applyFill="1" applyBorder="1" applyAlignment="1"/>
    <xf numFmtId="0" fontId="0" fillId="10" borderId="0" xfId="0" applyFill="1" applyBorder="1" applyAlignment="1"/>
    <xf numFmtId="0" fontId="0" fillId="10" borderId="3" xfId="0" applyFill="1" applyBorder="1" applyAlignment="1"/>
    <xf numFmtId="1" fontId="0" fillId="10" borderId="0" xfId="0" applyNumberFormat="1" applyFill="1"/>
    <xf numFmtId="2" fontId="0" fillId="10" borderId="0" xfId="0" applyNumberFormat="1" applyFill="1" applyBorder="1" applyAlignment="1"/>
    <xf numFmtId="49" fontId="0" fillId="0" borderId="0" xfId="0" applyNumberFormat="1"/>
    <xf numFmtId="2" fontId="0" fillId="0" borderId="0" xfId="0" applyNumberFormat="1" applyFill="1" applyBorder="1"/>
    <xf numFmtId="164" fontId="0" fillId="0" borderId="0" xfId="0" applyNumberFormat="1" applyFill="1" applyBorder="1"/>
    <xf numFmtId="2" fontId="0" fillId="2" borderId="1" xfId="0" applyNumberFormat="1" applyFill="1" applyBorder="1"/>
    <xf numFmtId="164" fontId="0" fillId="2" borderId="1" xfId="0" applyNumberFormat="1" applyFill="1" applyBorder="1"/>
    <xf numFmtId="164" fontId="0" fillId="2" borderId="10" xfId="0" applyNumberFormat="1" applyFill="1" applyBorder="1"/>
    <xf numFmtId="2" fontId="0" fillId="3" borderId="1" xfId="0" applyNumberFormat="1" applyFill="1" applyBorder="1"/>
    <xf numFmtId="0" fontId="0" fillId="2" borderId="10" xfId="0" applyFill="1" applyBorder="1"/>
    <xf numFmtId="0" fontId="0" fillId="0" borderId="0" xfId="0" applyFill="1" applyBorder="1"/>
    <xf numFmtId="1" fontId="0" fillId="0" borderId="0" xfId="0" applyNumberFormat="1" applyFill="1" applyBorder="1"/>
    <xf numFmtId="1" fontId="0" fillId="2" borderId="1" xfId="0" applyNumberFormat="1" applyFill="1" applyBorder="1"/>
    <xf numFmtId="2" fontId="0" fillId="2" borderId="5" xfId="0" applyNumberFormat="1" applyFill="1" applyBorder="1"/>
    <xf numFmtId="164" fontId="0" fillId="2" borderId="11" xfId="0" applyNumberFormat="1" applyFill="1" applyBorder="1"/>
    <xf numFmtId="49" fontId="2" fillId="0" borderId="0" xfId="0" applyNumberFormat="1" applyFont="1"/>
    <xf numFmtId="164" fontId="2" fillId="0" borderId="0" xfId="0" applyNumberFormat="1" applyFont="1"/>
    <xf numFmtId="0" fontId="2" fillId="0" borderId="1" xfId="0" applyFont="1" applyFill="1" applyBorder="1"/>
    <xf numFmtId="2" fontId="2" fillId="0" borderId="1" xfId="0" applyNumberFormat="1" applyFont="1" applyFill="1" applyBorder="1"/>
    <xf numFmtId="2" fontId="2" fillId="11" borderId="1" xfId="0" applyNumberFormat="1" applyFont="1" applyFill="1" applyBorder="1"/>
    <xf numFmtId="2" fontId="2" fillId="3" borderId="1" xfId="0" applyNumberFormat="1" applyFont="1" applyFill="1" applyBorder="1"/>
    <xf numFmtId="0" fontId="13" fillId="0" borderId="0" xfId="0" applyFont="1" applyFill="1"/>
    <xf numFmtId="0" fontId="2" fillId="0" borderId="0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164" fontId="2" fillId="0" borderId="1" xfId="0" applyNumberFormat="1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164" fontId="0" fillId="0" borderId="1" xfId="0" applyNumberFormat="1" applyFill="1" applyBorder="1"/>
    <xf numFmtId="0" fontId="17" fillId="0" borderId="0" xfId="0" applyFont="1" applyFill="1"/>
    <xf numFmtId="0" fontId="0" fillId="0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9" fillId="0" borderId="0" xfId="0" applyFont="1"/>
    <xf numFmtId="2" fontId="2" fillId="0" borderId="1" xfId="0" applyNumberFormat="1" applyFont="1" applyFill="1" applyBorder="1" applyAlignment="1">
      <alignment wrapText="1"/>
    </xf>
    <xf numFmtId="1" fontId="2" fillId="0" borderId="1" xfId="0" applyNumberFormat="1" applyFont="1" applyFill="1" applyBorder="1" applyAlignment="1">
      <alignment wrapText="1"/>
    </xf>
    <xf numFmtId="2" fontId="2" fillId="0" borderId="0" xfId="0" applyNumberFormat="1" applyFont="1" applyFill="1" applyBorder="1" applyAlignment="1">
      <alignment wrapText="1"/>
    </xf>
    <xf numFmtId="1" fontId="0" fillId="0" borderId="1" xfId="0" applyNumberFormat="1" applyBorder="1" applyAlignment="1">
      <alignment wrapText="1"/>
    </xf>
    <xf numFmtId="2" fontId="0" fillId="0" borderId="6" xfId="0" applyNumberFormat="1" applyBorder="1"/>
    <xf numFmtId="2" fontId="0" fillId="2" borderId="3" xfId="0" applyNumberFormat="1" applyFill="1" applyBorder="1" applyAlignment="1"/>
    <xf numFmtId="2" fontId="0" fillId="7" borderId="1" xfId="0" applyNumberFormat="1" applyFill="1" applyBorder="1"/>
    <xf numFmtId="166" fontId="0" fillId="7" borderId="1" xfId="0" applyNumberFormat="1" applyFill="1" applyBorder="1"/>
    <xf numFmtId="166" fontId="0" fillId="0" borderId="0" xfId="0" applyNumberFormat="1" applyBorder="1"/>
    <xf numFmtId="166" fontId="0" fillId="0" borderId="1" xfId="0" applyNumberFormat="1" applyBorder="1"/>
    <xf numFmtId="0" fontId="9" fillId="0" borderId="1" xfId="0" applyFont="1" applyBorder="1"/>
    <xf numFmtId="2" fontId="0" fillId="0" borderId="0" xfId="0" applyNumberFormat="1" applyBorder="1" applyAlignment="1">
      <alignment horizontal="center" wrapText="1"/>
    </xf>
    <xf numFmtId="0" fontId="3" fillId="0" borderId="0" xfId="0" applyFont="1" applyFill="1" applyBorder="1" applyAlignment="1">
      <alignment horizontal="centerContinuous"/>
    </xf>
    <xf numFmtId="2" fontId="0" fillId="0" borderId="0" xfId="0" applyNumberFormat="1" applyBorder="1" applyAlignment="1">
      <alignment wrapText="1"/>
    </xf>
    <xf numFmtId="0" fontId="20" fillId="0" borderId="0" xfId="0" applyFont="1"/>
    <xf numFmtId="0" fontId="0" fillId="0" borderId="0" xfId="0"/>
    <xf numFmtId="2" fontId="0" fillId="0" borderId="0" xfId="0" applyNumberFormat="1"/>
    <xf numFmtId="0" fontId="0" fillId="0" borderId="0" xfId="0" applyFont="1"/>
    <xf numFmtId="0" fontId="0" fillId="0" borderId="1" xfId="0" applyFont="1" applyBorder="1"/>
    <xf numFmtId="164" fontId="0" fillId="0" borderId="1" xfId="0" applyNumberFormat="1" applyFont="1" applyBorder="1"/>
    <xf numFmtId="49" fontId="1" fillId="0" borderId="0" xfId="0" applyNumberFormat="1" applyFont="1"/>
    <xf numFmtId="49" fontId="0" fillId="0" borderId="0" xfId="0" applyNumberFormat="1" applyFont="1"/>
    <xf numFmtId="49" fontId="0" fillId="0" borderId="1" xfId="0" applyNumberFormat="1" applyFont="1" applyBorder="1"/>
    <xf numFmtId="49" fontId="0" fillId="0" borderId="0" xfId="0" applyNumberFormat="1" applyFont="1" applyBorder="1"/>
    <xf numFmtId="49" fontId="0" fillId="2" borderId="1" xfId="0" applyNumberFormat="1" applyFont="1" applyFill="1" applyBorder="1"/>
    <xf numFmtId="49" fontId="0" fillId="0" borderId="4" xfId="0" applyNumberFormat="1" applyFont="1" applyFill="1" applyBorder="1"/>
    <xf numFmtId="49" fontId="0" fillId="0" borderId="1" xfId="0" applyNumberFormat="1" applyFon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2" fontId="2" fillId="0" borderId="1" xfId="0" applyNumberFormat="1" applyFont="1" applyBorder="1"/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10" fontId="0" fillId="0" borderId="0" xfId="0" applyNumberFormat="1" applyFill="1"/>
    <xf numFmtId="1" fontId="0" fillId="0" borderId="1" xfId="0" applyNumberFormat="1" applyFill="1" applyBorder="1"/>
    <xf numFmtId="1" fontId="0" fillId="7" borderId="1" xfId="0" applyNumberFormat="1" applyFill="1" applyBorder="1"/>
    <xf numFmtId="0" fontId="9" fillId="0" borderId="0" xfId="0" applyFont="1" applyFill="1" applyBorder="1" applyAlignment="1"/>
    <xf numFmtId="2" fontId="9" fillId="0" borderId="0" xfId="0" applyNumberFormat="1" applyFont="1" applyFill="1" applyBorder="1"/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wrapText="1"/>
    </xf>
    <xf numFmtId="2" fontId="9" fillId="0" borderId="0" xfId="0" applyNumberFormat="1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/>
    <xf numFmtId="2" fontId="10" fillId="0" borderId="1" xfId="0" applyNumberFormat="1" applyFont="1" applyFill="1" applyBorder="1" applyAlignment="1">
      <alignment horizontal="left" wrapText="1"/>
    </xf>
    <xf numFmtId="2" fontId="10" fillId="0" borderId="1" xfId="0" applyNumberFormat="1" applyFont="1" applyFill="1" applyBorder="1" applyAlignment="1">
      <alignment horizontal="left"/>
    </xf>
    <xf numFmtId="2" fontId="10" fillId="2" borderId="1" xfId="0" applyNumberFormat="1" applyFont="1" applyFill="1" applyBorder="1" applyAlignment="1">
      <alignment horizontal="left"/>
    </xf>
    <xf numFmtId="2" fontId="10" fillId="2" borderId="1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9ED27"/>
      <color rgb="FFEF07B2"/>
      <color rgb="FF0033CC"/>
      <color rgb="FF0099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457631190409064E-2"/>
          <c:y val="6.4174173652469621E-2"/>
          <c:w val="0.85244004958735609"/>
          <c:h val="0.80323084885333718"/>
        </c:manualLayout>
      </c:layout>
      <c:scatterChart>
        <c:scatterStyle val="lineMarker"/>
        <c:varyColors val="0"/>
        <c:ser>
          <c:idx val="0"/>
          <c:order val="0"/>
          <c:tx>
            <c:strRef>
              <c:f>Time_vs_accuracy!$E$2</c:f>
              <c:strCache>
                <c:ptCount val="1"/>
                <c:pt idx="0">
                  <c:v>Mean Horz Error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Time_vs_accuracy!$A$3:$A$8</c:f>
              <c:numCache>
                <c:formatCode>0.00</c:formatCode>
                <c:ptCount val="6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20</c:v>
                </c:pt>
                <c:pt idx="4">
                  <c:v>30</c:v>
                </c:pt>
                <c:pt idx="5">
                  <c:v>60</c:v>
                </c:pt>
              </c:numCache>
            </c:numRef>
          </c:xVal>
          <c:yVal>
            <c:numRef>
              <c:f>Time_vs_accuracy!$E$3:$E$8</c:f>
              <c:numCache>
                <c:formatCode>0.00</c:formatCode>
                <c:ptCount val="6"/>
                <c:pt idx="0">
                  <c:v>2.2491096592765452</c:v>
                </c:pt>
                <c:pt idx="1">
                  <c:v>2.04</c:v>
                </c:pt>
                <c:pt idx="2">
                  <c:v>1.85</c:v>
                </c:pt>
                <c:pt idx="3">
                  <c:v>1.76</c:v>
                </c:pt>
                <c:pt idx="4">
                  <c:v>1.63</c:v>
                </c:pt>
                <c:pt idx="5">
                  <c:v>1.43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115520"/>
        <c:axId val="113117824"/>
      </c:scatterChart>
      <c:valAx>
        <c:axId val="113115520"/>
        <c:scaling>
          <c:orientation val="minMax"/>
          <c:max val="60"/>
          <c:min val="5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Occupation time (min)</a:t>
                </a:r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crossAx val="113117824"/>
        <c:crosses val="autoZero"/>
        <c:crossBetween val="midCat"/>
        <c:majorUnit val="5"/>
        <c:minorUnit val="2"/>
      </c:valAx>
      <c:valAx>
        <c:axId val="113117824"/>
        <c:scaling>
          <c:orientation val="minMax"/>
          <c:min val="1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Horz error (m)</a:t>
                </a:r>
              </a:p>
            </c:rich>
          </c:tx>
          <c:layout/>
          <c:overlay val="0"/>
        </c:title>
        <c:numFmt formatCode="0.0" sourceLinked="0"/>
        <c:majorTickMark val="out"/>
        <c:minorTickMark val="none"/>
        <c:tickLblPos val="nextTo"/>
        <c:crossAx val="113115520"/>
        <c:crosses val="autoZero"/>
        <c:crossBetween val="midCat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67580528282798713"/>
          <c:y val="9.6058039568686845E-2"/>
          <c:w val="0.18713690328698632"/>
          <c:h val="4.6391940008217718E-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Point occupation</a:t>
            </a:r>
            <a:r>
              <a:rPr lang="en-US" baseline="0"/>
              <a:t> time vs mean horizontal error</a:t>
            </a:r>
          </a:p>
        </c:rich>
      </c:tx>
      <c:layout>
        <c:manualLayout>
          <c:xMode val="edge"/>
          <c:yMode val="edge"/>
          <c:x val="0.14568744531933508"/>
          <c:y val="2.777777777777777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820453693288339"/>
          <c:y val="0.21838304086895011"/>
          <c:w val="0.81791357330333714"/>
          <c:h val="0.62390767136784198"/>
        </c:manualLayout>
      </c:layout>
      <c:scatterChart>
        <c:scatterStyle val="lineMarker"/>
        <c:varyColors val="0"/>
        <c:ser>
          <c:idx val="2"/>
          <c:order val="0"/>
          <c:tx>
            <c:v>Horz RMSE</c:v>
          </c:tx>
          <c:xVal>
            <c:numRef>
              <c:f>Time_vs_accuracy!$A$3:$A$7</c:f>
              <c:numCache>
                <c:formatCode>0.00</c:formatCod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20</c:v>
                </c:pt>
                <c:pt idx="4">
                  <c:v>30</c:v>
                </c:pt>
              </c:numCache>
            </c:numRef>
          </c:xVal>
          <c:yVal>
            <c:numRef>
              <c:f>Time_vs_accuracy!$I$3:$I$7</c:f>
              <c:numCache>
                <c:formatCode>0.00</c:formatCode>
                <c:ptCount val="5"/>
                <c:pt idx="0">
                  <c:v>2.67</c:v>
                </c:pt>
                <c:pt idx="1">
                  <c:v>2.39</c:v>
                </c:pt>
                <c:pt idx="2">
                  <c:v>2.19</c:v>
                </c:pt>
                <c:pt idx="3">
                  <c:v>2.1</c:v>
                </c:pt>
                <c:pt idx="4">
                  <c:v>1.94</c:v>
                </c:pt>
              </c:numCache>
            </c:numRef>
          </c:yVal>
          <c:smooth val="0"/>
        </c:ser>
        <c:ser>
          <c:idx val="0"/>
          <c:order val="1"/>
          <c:tx>
            <c:v>Mean horz error</c:v>
          </c:tx>
          <c:xVal>
            <c:numRef>
              <c:f>Time_vs_accuracy!$A$3:$A$7</c:f>
              <c:numCache>
                <c:formatCode>0.00</c:formatCod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20</c:v>
                </c:pt>
                <c:pt idx="4">
                  <c:v>30</c:v>
                </c:pt>
              </c:numCache>
            </c:numRef>
          </c:xVal>
          <c:yVal>
            <c:numRef>
              <c:f>Time_vs_accuracy!$E$3:$E$7</c:f>
              <c:numCache>
                <c:formatCode>0.00</c:formatCode>
                <c:ptCount val="5"/>
                <c:pt idx="0">
                  <c:v>2.2491096592765452</c:v>
                </c:pt>
                <c:pt idx="1">
                  <c:v>2.04</c:v>
                </c:pt>
                <c:pt idx="2">
                  <c:v>1.85</c:v>
                </c:pt>
                <c:pt idx="3">
                  <c:v>1.76</c:v>
                </c:pt>
                <c:pt idx="4">
                  <c:v>1.63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143168"/>
        <c:axId val="113153536"/>
      </c:scatterChart>
      <c:valAx>
        <c:axId val="113143168"/>
        <c:scaling>
          <c:orientation val="minMax"/>
          <c:max val="30"/>
          <c:min val="5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Occupation time (min)</a:t>
                </a:r>
              </a:p>
            </c:rich>
          </c:tx>
          <c:layout/>
          <c:overlay val="0"/>
        </c:title>
        <c:numFmt formatCode="0.00" sourceLinked="1"/>
        <c:majorTickMark val="out"/>
        <c:minorTickMark val="none"/>
        <c:tickLblPos val="nextTo"/>
        <c:crossAx val="113153536"/>
        <c:crosses val="autoZero"/>
        <c:crossBetween val="midCat"/>
        <c:majorUnit val="5"/>
        <c:minorUnit val="2"/>
      </c:valAx>
      <c:valAx>
        <c:axId val="113153536"/>
        <c:scaling>
          <c:orientation val="minMax"/>
          <c:max val="3"/>
          <c:min val="1.5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Mean horz error (m)</a:t>
                </a:r>
              </a:p>
            </c:rich>
          </c:tx>
          <c:layout/>
          <c:overlay val="0"/>
        </c:title>
        <c:numFmt formatCode="0.0" sourceLinked="0"/>
        <c:majorTickMark val="out"/>
        <c:minorTickMark val="none"/>
        <c:tickLblPos val="nextTo"/>
        <c:crossAx val="113143168"/>
        <c:crosses val="autoZero"/>
        <c:crossBetween val="midCat"/>
        <c:majorUnit val="0.5"/>
        <c:minorUnit val="0.5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37199906755076667"/>
          <c:y val="0.30505169013126571"/>
          <c:w val="0.23038188976377952"/>
          <c:h val="0.12330511375305205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457631190409064E-2"/>
          <c:y val="6.4174173652469621E-2"/>
          <c:w val="0.85244004958735609"/>
          <c:h val="0.80323084885333718"/>
        </c:manualLayout>
      </c:layout>
      <c:scatterChart>
        <c:scatterStyle val="lineMarker"/>
        <c:varyColors val="0"/>
        <c:ser>
          <c:idx val="0"/>
          <c:order val="0"/>
          <c:tx>
            <c:strRef>
              <c:f>Time_vs_accuracy!$H$2</c:f>
              <c:strCache>
                <c:ptCount val="1"/>
                <c:pt idx="0">
                  <c:v>Max. Horz Error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circle"/>
            <c:size val="7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Time_vs_accuracy!$A$3:$A$8</c:f>
              <c:numCache>
                <c:formatCode>0.00</c:formatCode>
                <c:ptCount val="6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20</c:v>
                </c:pt>
                <c:pt idx="4">
                  <c:v>30</c:v>
                </c:pt>
                <c:pt idx="5">
                  <c:v>60</c:v>
                </c:pt>
              </c:numCache>
            </c:numRef>
          </c:xVal>
          <c:yVal>
            <c:numRef>
              <c:f>Time_vs_accuracy!$H$3:$H$8</c:f>
              <c:numCache>
                <c:formatCode>0.00</c:formatCode>
                <c:ptCount val="6"/>
                <c:pt idx="0">
                  <c:v>9.5915148955106613</c:v>
                </c:pt>
                <c:pt idx="1">
                  <c:v>7.4777238914522064</c:v>
                </c:pt>
                <c:pt idx="2">
                  <c:v>7.0110495078336079</c:v>
                </c:pt>
                <c:pt idx="3">
                  <c:v>8.3687073912628271</c:v>
                </c:pt>
                <c:pt idx="4">
                  <c:v>5.3515818228702781</c:v>
                </c:pt>
                <c:pt idx="5">
                  <c:v>4.01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3171456"/>
        <c:axId val="114447872"/>
      </c:scatterChart>
      <c:valAx>
        <c:axId val="113171456"/>
        <c:scaling>
          <c:orientation val="minMax"/>
          <c:max val="60"/>
          <c:min val="5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Occupation time (min)</a:t>
                </a:r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crossAx val="114447872"/>
        <c:crosses val="autoZero"/>
        <c:crossBetween val="midCat"/>
        <c:majorUnit val="5"/>
        <c:minorUnit val="2"/>
      </c:valAx>
      <c:valAx>
        <c:axId val="114447872"/>
        <c:scaling>
          <c:orientation val="minMax"/>
          <c:max val="10"/>
          <c:min val="1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Horz error (m)</a:t>
                </a:r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crossAx val="113171456"/>
        <c:crosses val="autoZero"/>
        <c:crossBetween val="midCat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67580528282798713"/>
          <c:y val="9.6058039568686845E-2"/>
          <c:w val="0.18066865479203909"/>
          <c:h val="5.2219641150131384E-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085739282589675E-2"/>
          <c:y val="5.5198203841164833E-2"/>
          <c:w val="0.88302602799650043"/>
          <c:h val="0.74206220990268135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'Time vs horz err individ hubs'!$Q$3</c:f>
              <c:strCache>
                <c:ptCount val="1"/>
                <c:pt idx="0">
                  <c:v>1-hr Err</c:v>
                </c:pt>
              </c:strCache>
            </c:strRef>
          </c:tx>
          <c:spPr>
            <a:solidFill>
              <a:srgbClr val="009900"/>
            </a:solidFill>
          </c:spPr>
          <c:invertIfNegative val="0"/>
          <c:cat>
            <c:strRef>
              <c:f>'Time vs horz err individ hubs'!$A$4:$A$36</c:f>
              <c:strCache>
                <c:ptCount val="33"/>
                <c:pt idx="0">
                  <c:v>10A</c:v>
                </c:pt>
                <c:pt idx="1">
                  <c:v>11A</c:v>
                </c:pt>
                <c:pt idx="2">
                  <c:v>12A</c:v>
                </c:pt>
                <c:pt idx="3">
                  <c:v>13A</c:v>
                </c:pt>
                <c:pt idx="4">
                  <c:v>14A</c:v>
                </c:pt>
                <c:pt idx="5">
                  <c:v>15A</c:v>
                </c:pt>
                <c:pt idx="6">
                  <c:v>16A</c:v>
                </c:pt>
                <c:pt idx="7">
                  <c:v>17A</c:v>
                </c:pt>
                <c:pt idx="8">
                  <c:v>21A</c:v>
                </c:pt>
                <c:pt idx="9">
                  <c:v>22A</c:v>
                </c:pt>
                <c:pt idx="10">
                  <c:v>24A</c:v>
                </c:pt>
                <c:pt idx="11">
                  <c:v>26A</c:v>
                </c:pt>
                <c:pt idx="12">
                  <c:v>27A</c:v>
                </c:pt>
                <c:pt idx="13">
                  <c:v>5A</c:v>
                </c:pt>
                <c:pt idx="14">
                  <c:v>6A</c:v>
                </c:pt>
                <c:pt idx="15">
                  <c:v>6B</c:v>
                </c:pt>
                <c:pt idx="16">
                  <c:v>7A</c:v>
                </c:pt>
                <c:pt idx="17">
                  <c:v>8A</c:v>
                </c:pt>
                <c:pt idx="18">
                  <c:v>8B</c:v>
                </c:pt>
                <c:pt idx="19">
                  <c:v>9A</c:v>
                </c:pt>
                <c:pt idx="20">
                  <c:v>T5P4</c:v>
                </c:pt>
                <c:pt idx="21">
                  <c:v>T5P5</c:v>
                </c:pt>
                <c:pt idx="22">
                  <c:v>T6P1</c:v>
                </c:pt>
                <c:pt idx="23">
                  <c:v>T6P11</c:v>
                </c:pt>
                <c:pt idx="24">
                  <c:v>T6P12</c:v>
                </c:pt>
                <c:pt idx="25">
                  <c:v>T6P13</c:v>
                </c:pt>
                <c:pt idx="26">
                  <c:v>T6P14</c:v>
                </c:pt>
                <c:pt idx="27">
                  <c:v>T6P2</c:v>
                </c:pt>
                <c:pt idx="28">
                  <c:v>T6P3</c:v>
                </c:pt>
                <c:pt idx="29">
                  <c:v>T6P4</c:v>
                </c:pt>
                <c:pt idx="30">
                  <c:v>T6P5</c:v>
                </c:pt>
                <c:pt idx="31">
                  <c:v>T6P6</c:v>
                </c:pt>
                <c:pt idx="32">
                  <c:v>T6P8</c:v>
                </c:pt>
              </c:strCache>
            </c:strRef>
          </c:cat>
          <c:val>
            <c:numRef>
              <c:f>'Time vs horz err individ hubs'!$Q$4:$Q$36</c:f>
              <c:numCache>
                <c:formatCode>0.00</c:formatCode>
                <c:ptCount val="33"/>
                <c:pt idx="0">
                  <c:v>1.3076811568654856</c:v>
                </c:pt>
                <c:pt idx="1">
                  <c:v>2.8086881297193615</c:v>
                </c:pt>
                <c:pt idx="2">
                  <c:v>2.6799245532236555</c:v>
                </c:pt>
                <c:pt idx="3">
                  <c:v>2.0254272663063295</c:v>
                </c:pt>
                <c:pt idx="4">
                  <c:v>1.712257109772459</c:v>
                </c:pt>
                <c:pt idx="5">
                  <c:v>1.5454618766396406</c:v>
                </c:pt>
                <c:pt idx="6">
                  <c:v>1.9245946094295177</c:v>
                </c:pt>
                <c:pt idx="7">
                  <c:v>0.88979458910536824</c:v>
                </c:pt>
                <c:pt idx="8">
                  <c:v>1.3169038725595499</c:v>
                </c:pt>
                <c:pt idx="9">
                  <c:v>1.543796039516349</c:v>
                </c:pt>
                <c:pt idx="10">
                  <c:v>1.2823515167544524</c:v>
                </c:pt>
                <c:pt idx="11">
                  <c:v>0.33683706755876147</c:v>
                </c:pt>
                <c:pt idx="12">
                  <c:v>0.89691962303025796</c:v>
                </c:pt>
                <c:pt idx="13">
                  <c:v>9.7207047131832758E-2</c:v>
                </c:pt>
                <c:pt idx="14">
                  <c:v>0.78087233940141287</c:v>
                </c:pt>
                <c:pt idx="15">
                  <c:v>0.63540003947929713</c:v>
                </c:pt>
                <c:pt idx="16">
                  <c:v>0.21528309283038172</c:v>
                </c:pt>
                <c:pt idx="17">
                  <c:v>0.90401425178796979</c:v>
                </c:pt>
                <c:pt idx="18">
                  <c:v>0.29222185106319665</c:v>
                </c:pt>
                <c:pt idx="19">
                  <c:v>1.3306113669865209</c:v>
                </c:pt>
                <c:pt idx="20">
                  <c:v>1.6529302500380985</c:v>
                </c:pt>
                <c:pt idx="21">
                  <c:v>0.39383601888788994</c:v>
                </c:pt>
                <c:pt idx="22">
                  <c:v>0.91514676924281246</c:v>
                </c:pt>
                <c:pt idx="23">
                  <c:v>2.549206427508103</c:v>
                </c:pt>
                <c:pt idx="24">
                  <c:v>1.0450648831873683</c:v>
                </c:pt>
                <c:pt idx="25">
                  <c:v>4.0057053073275313</c:v>
                </c:pt>
                <c:pt idx="26">
                  <c:v>0.75761164861592389</c:v>
                </c:pt>
                <c:pt idx="27">
                  <c:v>0.87177887675655974</c:v>
                </c:pt>
                <c:pt idx="28">
                  <c:v>1.2548591197934815</c:v>
                </c:pt>
                <c:pt idx="29">
                  <c:v>0.71894882263075011</c:v>
                </c:pt>
                <c:pt idx="30">
                  <c:v>3.1304380855707392</c:v>
                </c:pt>
                <c:pt idx="31">
                  <c:v>2.8321402524809529</c:v>
                </c:pt>
                <c:pt idx="32">
                  <c:v>2.6836168149798314</c:v>
                </c:pt>
              </c:numCache>
            </c:numRef>
          </c:val>
        </c:ser>
        <c:ser>
          <c:idx val="2"/>
          <c:order val="1"/>
          <c:tx>
            <c:strRef>
              <c:f>'Time vs horz err individ hubs'!$L$3</c:f>
              <c:strCache>
                <c:ptCount val="1"/>
                <c:pt idx="0">
                  <c:v>30-min Mean Err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strRef>
              <c:f>'Time vs horz err individ hubs'!$A$4:$A$36</c:f>
              <c:strCache>
                <c:ptCount val="33"/>
                <c:pt idx="0">
                  <c:v>10A</c:v>
                </c:pt>
                <c:pt idx="1">
                  <c:v>11A</c:v>
                </c:pt>
                <c:pt idx="2">
                  <c:v>12A</c:v>
                </c:pt>
                <c:pt idx="3">
                  <c:v>13A</c:v>
                </c:pt>
                <c:pt idx="4">
                  <c:v>14A</c:v>
                </c:pt>
                <c:pt idx="5">
                  <c:v>15A</c:v>
                </c:pt>
                <c:pt idx="6">
                  <c:v>16A</c:v>
                </c:pt>
                <c:pt idx="7">
                  <c:v>17A</c:v>
                </c:pt>
                <c:pt idx="8">
                  <c:v>21A</c:v>
                </c:pt>
                <c:pt idx="9">
                  <c:v>22A</c:v>
                </c:pt>
                <c:pt idx="10">
                  <c:v>24A</c:v>
                </c:pt>
                <c:pt idx="11">
                  <c:v>26A</c:v>
                </c:pt>
                <c:pt idx="12">
                  <c:v>27A</c:v>
                </c:pt>
                <c:pt idx="13">
                  <c:v>5A</c:v>
                </c:pt>
                <c:pt idx="14">
                  <c:v>6A</c:v>
                </c:pt>
                <c:pt idx="15">
                  <c:v>6B</c:v>
                </c:pt>
                <c:pt idx="16">
                  <c:v>7A</c:v>
                </c:pt>
                <c:pt idx="17">
                  <c:v>8A</c:v>
                </c:pt>
                <c:pt idx="18">
                  <c:v>8B</c:v>
                </c:pt>
                <c:pt idx="19">
                  <c:v>9A</c:v>
                </c:pt>
                <c:pt idx="20">
                  <c:v>T5P4</c:v>
                </c:pt>
                <c:pt idx="21">
                  <c:v>T5P5</c:v>
                </c:pt>
                <c:pt idx="22">
                  <c:v>T6P1</c:v>
                </c:pt>
                <c:pt idx="23">
                  <c:v>T6P11</c:v>
                </c:pt>
                <c:pt idx="24">
                  <c:v>T6P12</c:v>
                </c:pt>
                <c:pt idx="25">
                  <c:v>T6P13</c:v>
                </c:pt>
                <c:pt idx="26">
                  <c:v>T6P14</c:v>
                </c:pt>
                <c:pt idx="27">
                  <c:v>T6P2</c:v>
                </c:pt>
                <c:pt idx="28">
                  <c:v>T6P3</c:v>
                </c:pt>
                <c:pt idx="29">
                  <c:v>T6P4</c:v>
                </c:pt>
                <c:pt idx="30">
                  <c:v>T6P5</c:v>
                </c:pt>
                <c:pt idx="31">
                  <c:v>T6P6</c:v>
                </c:pt>
                <c:pt idx="32">
                  <c:v>T6P8</c:v>
                </c:pt>
              </c:strCache>
            </c:strRef>
          </c:cat>
          <c:val>
            <c:numRef>
              <c:f>'Time vs horz err individ hubs'!$L$4:$L$36</c:f>
              <c:numCache>
                <c:formatCode>0.00</c:formatCode>
                <c:ptCount val="33"/>
                <c:pt idx="0">
                  <c:v>1.6220603050939393</c:v>
                </c:pt>
                <c:pt idx="1">
                  <c:v>3.0152285003187638</c:v>
                </c:pt>
                <c:pt idx="2">
                  <c:v>2.4269556097475911</c:v>
                </c:pt>
                <c:pt idx="3">
                  <c:v>2.2999622662435586</c:v>
                </c:pt>
                <c:pt idx="4">
                  <c:v>1.7086199618478424</c:v>
                </c:pt>
                <c:pt idx="5">
                  <c:v>1.155259394115312</c:v>
                </c:pt>
                <c:pt idx="6">
                  <c:v>1.9945846756877477</c:v>
                </c:pt>
                <c:pt idx="7">
                  <c:v>1.4494499266399401</c:v>
                </c:pt>
                <c:pt idx="8">
                  <c:v>1.4419704049096551</c:v>
                </c:pt>
                <c:pt idx="9">
                  <c:v>1.9066491546402622</c:v>
                </c:pt>
                <c:pt idx="10">
                  <c:v>1.5502202280131396</c:v>
                </c:pt>
                <c:pt idx="11">
                  <c:v>0.39107059341276496</c:v>
                </c:pt>
                <c:pt idx="12">
                  <c:v>1.5869196782831436</c:v>
                </c:pt>
                <c:pt idx="13">
                  <c:v>0.12571735068885487</c:v>
                </c:pt>
                <c:pt idx="14">
                  <c:v>1.0168923957892624</c:v>
                </c:pt>
                <c:pt idx="15">
                  <c:v>0.88442830263535321</c:v>
                </c:pt>
                <c:pt idx="16">
                  <c:v>0.81817511272332921</c:v>
                </c:pt>
                <c:pt idx="17">
                  <c:v>1.5566367248368658</c:v>
                </c:pt>
                <c:pt idx="18">
                  <c:v>0.30642292741306687</c:v>
                </c:pt>
                <c:pt idx="19">
                  <c:v>1.8541522385308113</c:v>
                </c:pt>
                <c:pt idx="20">
                  <c:v>1.8178266415949014</c:v>
                </c:pt>
                <c:pt idx="21">
                  <c:v>0.68022931863062119</c:v>
                </c:pt>
                <c:pt idx="22">
                  <c:v>0.55879429619052279</c:v>
                </c:pt>
                <c:pt idx="23">
                  <c:v>2.3507861421540097</c:v>
                </c:pt>
                <c:pt idx="24">
                  <c:v>2.175007011723693</c:v>
                </c:pt>
                <c:pt idx="25">
                  <c:v>4.3158400115585618</c:v>
                </c:pt>
                <c:pt idx="26">
                  <c:v>0.89538211047122929</c:v>
                </c:pt>
                <c:pt idx="27">
                  <c:v>1.3440422234399709</c:v>
                </c:pt>
                <c:pt idx="28">
                  <c:v>1.3956546445465541</c:v>
                </c:pt>
                <c:pt idx="29">
                  <c:v>1.1019092681420815</c:v>
                </c:pt>
                <c:pt idx="30">
                  <c:v>3.2870057780809656</c:v>
                </c:pt>
                <c:pt idx="31">
                  <c:v>2.6601424870907797</c:v>
                </c:pt>
                <c:pt idx="32">
                  <c:v>2.172670452759724</c:v>
                </c:pt>
              </c:numCache>
            </c:numRef>
          </c:val>
        </c:ser>
        <c:ser>
          <c:idx val="1"/>
          <c:order val="2"/>
          <c:tx>
            <c:strRef>
              <c:f>'Time vs horz err individ hubs'!$G$3</c:f>
              <c:strCache>
                <c:ptCount val="1"/>
                <c:pt idx="0">
                  <c:v>15-min Mean Err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strRef>
              <c:f>'Time vs horz err individ hubs'!$A$4:$A$36</c:f>
              <c:strCache>
                <c:ptCount val="33"/>
                <c:pt idx="0">
                  <c:v>10A</c:v>
                </c:pt>
                <c:pt idx="1">
                  <c:v>11A</c:v>
                </c:pt>
                <c:pt idx="2">
                  <c:v>12A</c:v>
                </c:pt>
                <c:pt idx="3">
                  <c:v>13A</c:v>
                </c:pt>
                <c:pt idx="4">
                  <c:v>14A</c:v>
                </c:pt>
                <c:pt idx="5">
                  <c:v>15A</c:v>
                </c:pt>
                <c:pt idx="6">
                  <c:v>16A</c:v>
                </c:pt>
                <c:pt idx="7">
                  <c:v>17A</c:v>
                </c:pt>
                <c:pt idx="8">
                  <c:v>21A</c:v>
                </c:pt>
                <c:pt idx="9">
                  <c:v>22A</c:v>
                </c:pt>
                <c:pt idx="10">
                  <c:v>24A</c:v>
                </c:pt>
                <c:pt idx="11">
                  <c:v>26A</c:v>
                </c:pt>
                <c:pt idx="12">
                  <c:v>27A</c:v>
                </c:pt>
                <c:pt idx="13">
                  <c:v>5A</c:v>
                </c:pt>
                <c:pt idx="14">
                  <c:v>6A</c:v>
                </c:pt>
                <c:pt idx="15">
                  <c:v>6B</c:v>
                </c:pt>
                <c:pt idx="16">
                  <c:v>7A</c:v>
                </c:pt>
                <c:pt idx="17">
                  <c:v>8A</c:v>
                </c:pt>
                <c:pt idx="18">
                  <c:v>8B</c:v>
                </c:pt>
                <c:pt idx="19">
                  <c:v>9A</c:v>
                </c:pt>
                <c:pt idx="20">
                  <c:v>T5P4</c:v>
                </c:pt>
                <c:pt idx="21">
                  <c:v>T5P5</c:v>
                </c:pt>
                <c:pt idx="22">
                  <c:v>T6P1</c:v>
                </c:pt>
                <c:pt idx="23">
                  <c:v>T6P11</c:v>
                </c:pt>
                <c:pt idx="24">
                  <c:v>T6P12</c:v>
                </c:pt>
                <c:pt idx="25">
                  <c:v>T6P13</c:v>
                </c:pt>
                <c:pt idx="26">
                  <c:v>T6P14</c:v>
                </c:pt>
                <c:pt idx="27">
                  <c:v>T6P2</c:v>
                </c:pt>
                <c:pt idx="28">
                  <c:v>T6P3</c:v>
                </c:pt>
                <c:pt idx="29">
                  <c:v>T6P4</c:v>
                </c:pt>
                <c:pt idx="30">
                  <c:v>T6P5</c:v>
                </c:pt>
                <c:pt idx="31">
                  <c:v>T6P6</c:v>
                </c:pt>
                <c:pt idx="32">
                  <c:v>T6P8</c:v>
                </c:pt>
              </c:strCache>
            </c:strRef>
          </c:cat>
          <c:val>
            <c:numRef>
              <c:f>'Time vs horz err individ hubs'!$G$4:$G$36</c:f>
              <c:numCache>
                <c:formatCode>0.00</c:formatCode>
                <c:ptCount val="33"/>
                <c:pt idx="0">
                  <c:v>1.6784638995968895</c:v>
                </c:pt>
                <c:pt idx="1">
                  <c:v>2.8736070744131879</c:v>
                </c:pt>
                <c:pt idx="2">
                  <c:v>2.3212202731597604</c:v>
                </c:pt>
                <c:pt idx="3">
                  <c:v>2.7852544632360177</c:v>
                </c:pt>
                <c:pt idx="4">
                  <c:v>1.8593696330478295</c:v>
                </c:pt>
                <c:pt idx="5">
                  <c:v>1.3401572756150688</c:v>
                </c:pt>
                <c:pt idx="6">
                  <c:v>2.2499534283946221</c:v>
                </c:pt>
                <c:pt idx="7">
                  <c:v>1.6585942372529376</c:v>
                </c:pt>
                <c:pt idx="8">
                  <c:v>1.6067313605259461</c:v>
                </c:pt>
                <c:pt idx="9">
                  <c:v>1.4944358090660366</c:v>
                </c:pt>
                <c:pt idx="10">
                  <c:v>2.0060599234813457</c:v>
                </c:pt>
                <c:pt idx="11">
                  <c:v>0.4205367054409489</c:v>
                </c:pt>
                <c:pt idx="12">
                  <c:v>1.5619816937984956</c:v>
                </c:pt>
                <c:pt idx="13">
                  <c:v>0.25288626914987872</c:v>
                </c:pt>
                <c:pt idx="14">
                  <c:v>1.4153631513543761</c:v>
                </c:pt>
                <c:pt idx="15">
                  <c:v>0.94835975294916797</c:v>
                </c:pt>
                <c:pt idx="16">
                  <c:v>1.1854940024369298</c:v>
                </c:pt>
                <c:pt idx="17">
                  <c:v>1.9580527754505281</c:v>
                </c:pt>
                <c:pt idx="18">
                  <c:v>0.63807148318921614</c:v>
                </c:pt>
                <c:pt idx="19">
                  <c:v>2.0381729360215792</c:v>
                </c:pt>
                <c:pt idx="20">
                  <c:v>2.3477644389146195</c:v>
                </c:pt>
                <c:pt idx="21">
                  <c:v>1.0692503436151599</c:v>
                </c:pt>
                <c:pt idx="22">
                  <c:v>0.97941083554206265</c:v>
                </c:pt>
                <c:pt idx="23">
                  <c:v>2.6217922192354921</c:v>
                </c:pt>
                <c:pt idx="24">
                  <c:v>2.365538462977939</c:v>
                </c:pt>
                <c:pt idx="25">
                  <c:v>3.8758739900442851</c:v>
                </c:pt>
                <c:pt idx="26">
                  <c:v>1.1916570862560081</c:v>
                </c:pt>
                <c:pt idx="27">
                  <c:v>1.7203884547693535</c:v>
                </c:pt>
                <c:pt idx="28">
                  <c:v>1.6560681925478529</c:v>
                </c:pt>
                <c:pt idx="29">
                  <c:v>1.5632006227273294</c:v>
                </c:pt>
                <c:pt idx="30">
                  <c:v>4.0628912899385377</c:v>
                </c:pt>
                <c:pt idx="31">
                  <c:v>2.5805574324443286</c:v>
                </c:pt>
                <c:pt idx="32">
                  <c:v>2.6192779669731285</c:v>
                </c:pt>
              </c:numCache>
            </c:numRef>
          </c:val>
        </c:ser>
        <c:ser>
          <c:idx val="0"/>
          <c:order val="3"/>
          <c:tx>
            <c:strRef>
              <c:f>'Time vs horz err individ hubs'!$B$3</c:f>
              <c:strCache>
                <c:ptCount val="1"/>
                <c:pt idx="0">
                  <c:v>5-min Mean Err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'Time vs horz err individ hubs'!$A$4:$A$36</c:f>
              <c:strCache>
                <c:ptCount val="33"/>
                <c:pt idx="0">
                  <c:v>10A</c:v>
                </c:pt>
                <c:pt idx="1">
                  <c:v>11A</c:v>
                </c:pt>
                <c:pt idx="2">
                  <c:v>12A</c:v>
                </c:pt>
                <c:pt idx="3">
                  <c:v>13A</c:v>
                </c:pt>
                <c:pt idx="4">
                  <c:v>14A</c:v>
                </c:pt>
                <c:pt idx="5">
                  <c:v>15A</c:v>
                </c:pt>
                <c:pt idx="6">
                  <c:v>16A</c:v>
                </c:pt>
                <c:pt idx="7">
                  <c:v>17A</c:v>
                </c:pt>
                <c:pt idx="8">
                  <c:v>21A</c:v>
                </c:pt>
                <c:pt idx="9">
                  <c:v>22A</c:v>
                </c:pt>
                <c:pt idx="10">
                  <c:v>24A</c:v>
                </c:pt>
                <c:pt idx="11">
                  <c:v>26A</c:v>
                </c:pt>
                <c:pt idx="12">
                  <c:v>27A</c:v>
                </c:pt>
                <c:pt idx="13">
                  <c:v>5A</c:v>
                </c:pt>
                <c:pt idx="14">
                  <c:v>6A</c:v>
                </c:pt>
                <c:pt idx="15">
                  <c:v>6B</c:v>
                </c:pt>
                <c:pt idx="16">
                  <c:v>7A</c:v>
                </c:pt>
                <c:pt idx="17">
                  <c:v>8A</c:v>
                </c:pt>
                <c:pt idx="18">
                  <c:v>8B</c:v>
                </c:pt>
                <c:pt idx="19">
                  <c:v>9A</c:v>
                </c:pt>
                <c:pt idx="20">
                  <c:v>T5P4</c:v>
                </c:pt>
                <c:pt idx="21">
                  <c:v>T5P5</c:v>
                </c:pt>
                <c:pt idx="22">
                  <c:v>T6P1</c:v>
                </c:pt>
                <c:pt idx="23">
                  <c:v>T6P11</c:v>
                </c:pt>
                <c:pt idx="24">
                  <c:v>T6P12</c:v>
                </c:pt>
                <c:pt idx="25">
                  <c:v>T6P13</c:v>
                </c:pt>
                <c:pt idx="26">
                  <c:v>T6P14</c:v>
                </c:pt>
                <c:pt idx="27">
                  <c:v>T6P2</c:v>
                </c:pt>
                <c:pt idx="28">
                  <c:v>T6P3</c:v>
                </c:pt>
                <c:pt idx="29">
                  <c:v>T6P4</c:v>
                </c:pt>
                <c:pt idx="30">
                  <c:v>T6P5</c:v>
                </c:pt>
                <c:pt idx="31">
                  <c:v>T6P6</c:v>
                </c:pt>
                <c:pt idx="32">
                  <c:v>T6P8</c:v>
                </c:pt>
              </c:strCache>
            </c:strRef>
          </c:cat>
          <c:val>
            <c:numRef>
              <c:f>'Time vs horz err individ hubs'!$B$4:$B$36</c:f>
              <c:numCache>
                <c:formatCode>0.00</c:formatCode>
                <c:ptCount val="33"/>
                <c:pt idx="0">
                  <c:v>2.416622589224934</c:v>
                </c:pt>
                <c:pt idx="1">
                  <c:v>3.659528832917295</c:v>
                </c:pt>
                <c:pt idx="2">
                  <c:v>2.9710648469584719</c:v>
                </c:pt>
                <c:pt idx="3">
                  <c:v>3.3821514274087137</c:v>
                </c:pt>
                <c:pt idx="4">
                  <c:v>2.1940158992833938</c:v>
                </c:pt>
                <c:pt idx="5">
                  <c:v>1.9941878050922681</c:v>
                </c:pt>
                <c:pt idx="6">
                  <c:v>1.909032246537713</c:v>
                </c:pt>
                <c:pt idx="7">
                  <c:v>1.9658760364435321</c:v>
                </c:pt>
                <c:pt idx="8">
                  <c:v>2.3371120734481523</c:v>
                </c:pt>
                <c:pt idx="9">
                  <c:v>2.1005912879190891</c:v>
                </c:pt>
                <c:pt idx="10">
                  <c:v>2.4375138287647364</c:v>
                </c:pt>
                <c:pt idx="11">
                  <c:v>0.72183333568142649</c:v>
                </c:pt>
                <c:pt idx="12">
                  <c:v>1.8433645429740435</c:v>
                </c:pt>
                <c:pt idx="13">
                  <c:v>0.82245778255218127</c:v>
                </c:pt>
                <c:pt idx="14">
                  <c:v>1.5711597211694859</c:v>
                </c:pt>
                <c:pt idx="15">
                  <c:v>1.4820488758207881</c:v>
                </c:pt>
                <c:pt idx="16">
                  <c:v>1.686662955009907</c:v>
                </c:pt>
                <c:pt idx="17">
                  <c:v>2.6373000000000002</c:v>
                </c:pt>
                <c:pt idx="18">
                  <c:v>0.70685996454062272</c:v>
                </c:pt>
                <c:pt idx="19">
                  <c:v>2.0575001040712153</c:v>
                </c:pt>
                <c:pt idx="20">
                  <c:v>2.3768126498756987</c:v>
                </c:pt>
                <c:pt idx="21">
                  <c:v>1.1582272013121226</c:v>
                </c:pt>
                <c:pt idx="22">
                  <c:v>1.7838544081023533</c:v>
                </c:pt>
                <c:pt idx="23">
                  <c:v>2.6609179342655835</c:v>
                </c:pt>
                <c:pt idx="24">
                  <c:v>2.2717612877644311</c:v>
                </c:pt>
                <c:pt idx="25">
                  <c:v>4.4798412799449689</c:v>
                </c:pt>
                <c:pt idx="26">
                  <c:v>2.0889940759344912</c:v>
                </c:pt>
                <c:pt idx="27">
                  <c:v>2.3423146839407498</c:v>
                </c:pt>
                <c:pt idx="28">
                  <c:v>2.006987685840476</c:v>
                </c:pt>
                <c:pt idx="29">
                  <c:v>2.5855172499527299</c:v>
                </c:pt>
                <c:pt idx="30">
                  <c:v>4.0171317254482561</c:v>
                </c:pt>
                <c:pt idx="31">
                  <c:v>2.970805681383367</c:v>
                </c:pt>
                <c:pt idx="32">
                  <c:v>2.7695914674516957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795456"/>
        <c:axId val="113797376"/>
      </c:barChart>
      <c:catAx>
        <c:axId val="1137954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Survey Stake</a:t>
                </a:r>
              </a:p>
            </c:rich>
          </c:tx>
          <c:layout/>
          <c:overlay val="0"/>
        </c:title>
        <c:numFmt formatCode="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13797376"/>
        <c:crosses val="autoZero"/>
        <c:auto val="1"/>
        <c:lblAlgn val="ctr"/>
        <c:lblOffset val="100"/>
        <c:noMultiLvlLbl val="0"/>
      </c:catAx>
      <c:valAx>
        <c:axId val="113797376"/>
        <c:scaling>
          <c:orientation val="minMax"/>
          <c:max val="4.5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Mean Horizontal Error (m)</a:t>
                </a:r>
              </a:p>
            </c:rich>
          </c:tx>
          <c:layout/>
          <c:overlay val="0"/>
        </c:title>
        <c:numFmt formatCode="0.0" sourceLinked="0"/>
        <c:majorTickMark val="out"/>
        <c:minorTickMark val="none"/>
        <c:tickLblPos val="nextTo"/>
        <c:crossAx val="1137954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40695462636135998"/>
          <c:y val="0.22759160854270338"/>
          <c:w val="0.13531430055329313"/>
          <c:h val="0.16219749485304244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121888564310294E-2"/>
          <c:y val="3.053745900098696E-2"/>
          <c:w val="0.90341194021645421"/>
          <c:h val="0.810764947314808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'Time vs horz err individ hubs'!$B$95</c:f>
              <c:strCache>
                <c:ptCount val="1"/>
                <c:pt idx="0">
                  <c:v>5-min samples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'Time vs horz err individ hubs'!$A$96:$A$128</c:f>
              <c:strCache>
                <c:ptCount val="33"/>
                <c:pt idx="0">
                  <c:v>8B</c:v>
                </c:pt>
                <c:pt idx="1">
                  <c:v>26A</c:v>
                </c:pt>
                <c:pt idx="2">
                  <c:v>5A</c:v>
                </c:pt>
                <c:pt idx="3">
                  <c:v>T5P5</c:v>
                </c:pt>
                <c:pt idx="4">
                  <c:v>6B</c:v>
                </c:pt>
                <c:pt idx="5">
                  <c:v>6A</c:v>
                </c:pt>
                <c:pt idx="6">
                  <c:v>7A</c:v>
                </c:pt>
                <c:pt idx="7">
                  <c:v>T6P1</c:v>
                </c:pt>
                <c:pt idx="8">
                  <c:v>27A</c:v>
                </c:pt>
                <c:pt idx="9">
                  <c:v>16A</c:v>
                </c:pt>
                <c:pt idx="10">
                  <c:v>17A</c:v>
                </c:pt>
                <c:pt idx="11">
                  <c:v>15A</c:v>
                </c:pt>
                <c:pt idx="12">
                  <c:v>T6P3</c:v>
                </c:pt>
                <c:pt idx="13">
                  <c:v>9A</c:v>
                </c:pt>
                <c:pt idx="14">
                  <c:v>T6P14</c:v>
                </c:pt>
                <c:pt idx="15">
                  <c:v>22A</c:v>
                </c:pt>
                <c:pt idx="16">
                  <c:v>14A</c:v>
                </c:pt>
                <c:pt idx="17">
                  <c:v>T6P12</c:v>
                </c:pt>
                <c:pt idx="18">
                  <c:v>21A</c:v>
                </c:pt>
                <c:pt idx="19">
                  <c:v>T6P2</c:v>
                </c:pt>
                <c:pt idx="20">
                  <c:v>T5P4</c:v>
                </c:pt>
                <c:pt idx="21">
                  <c:v>10A</c:v>
                </c:pt>
                <c:pt idx="22">
                  <c:v>24A</c:v>
                </c:pt>
                <c:pt idx="23">
                  <c:v>T6P4</c:v>
                </c:pt>
                <c:pt idx="24">
                  <c:v>8A</c:v>
                </c:pt>
                <c:pt idx="25">
                  <c:v>T6P11</c:v>
                </c:pt>
                <c:pt idx="26">
                  <c:v>T6P8</c:v>
                </c:pt>
                <c:pt idx="27">
                  <c:v>T6P6</c:v>
                </c:pt>
                <c:pt idx="28">
                  <c:v>12A</c:v>
                </c:pt>
                <c:pt idx="29">
                  <c:v>13A</c:v>
                </c:pt>
                <c:pt idx="30">
                  <c:v>11A</c:v>
                </c:pt>
                <c:pt idx="31">
                  <c:v>T6P5</c:v>
                </c:pt>
                <c:pt idx="32">
                  <c:v>T6P13</c:v>
                </c:pt>
              </c:strCache>
            </c:strRef>
          </c:cat>
          <c:val>
            <c:numRef>
              <c:f>'Time vs horz err individ hubs'!$B$96:$B$128</c:f>
              <c:numCache>
                <c:formatCode>0.00</c:formatCode>
                <c:ptCount val="33"/>
                <c:pt idx="0">
                  <c:v>0.70685996454062272</c:v>
                </c:pt>
                <c:pt idx="1">
                  <c:v>0.72183333568142649</c:v>
                </c:pt>
                <c:pt idx="2">
                  <c:v>0.82245778255218127</c:v>
                </c:pt>
                <c:pt idx="3">
                  <c:v>1.1582272013121226</c:v>
                </c:pt>
                <c:pt idx="4">
                  <c:v>1.4820488758207881</c:v>
                </c:pt>
                <c:pt idx="5">
                  <c:v>1.5711597211694859</c:v>
                </c:pt>
                <c:pt idx="6">
                  <c:v>1.686662955009907</c:v>
                </c:pt>
                <c:pt idx="7">
                  <c:v>1.7838544081023533</c:v>
                </c:pt>
                <c:pt idx="8">
                  <c:v>1.8433645429740435</c:v>
                </c:pt>
                <c:pt idx="9">
                  <c:v>1.909032246537713</c:v>
                </c:pt>
                <c:pt idx="10">
                  <c:v>1.9658760364435321</c:v>
                </c:pt>
                <c:pt idx="11">
                  <c:v>1.9941878050922681</c:v>
                </c:pt>
                <c:pt idx="12">
                  <c:v>2.006987685840476</c:v>
                </c:pt>
                <c:pt idx="13">
                  <c:v>2.0575001040712153</c:v>
                </c:pt>
                <c:pt idx="14">
                  <c:v>2.0889940759344912</c:v>
                </c:pt>
                <c:pt idx="15">
                  <c:v>2.1005912879190891</c:v>
                </c:pt>
                <c:pt idx="16">
                  <c:v>2.1940158992833938</c:v>
                </c:pt>
                <c:pt idx="17">
                  <c:v>2.2717612877644311</c:v>
                </c:pt>
                <c:pt idx="18">
                  <c:v>2.3371120734481523</c:v>
                </c:pt>
                <c:pt idx="19">
                  <c:v>2.3423146839407498</c:v>
                </c:pt>
                <c:pt idx="20">
                  <c:v>2.3768126498756987</c:v>
                </c:pt>
                <c:pt idx="21">
                  <c:v>2.416622589224934</c:v>
                </c:pt>
                <c:pt idx="22">
                  <c:v>2.4375138287647364</c:v>
                </c:pt>
                <c:pt idx="23">
                  <c:v>2.5855172499527299</c:v>
                </c:pt>
                <c:pt idx="24">
                  <c:v>2.6372981019444097</c:v>
                </c:pt>
                <c:pt idx="25">
                  <c:v>2.6609179342655835</c:v>
                </c:pt>
                <c:pt idx="26">
                  <c:v>2.7695914674516957</c:v>
                </c:pt>
                <c:pt idx="27">
                  <c:v>2.970805681383367</c:v>
                </c:pt>
                <c:pt idx="28">
                  <c:v>2.9710648469584719</c:v>
                </c:pt>
                <c:pt idx="29">
                  <c:v>3.3821514274087137</c:v>
                </c:pt>
                <c:pt idx="30">
                  <c:v>3.659528832917295</c:v>
                </c:pt>
                <c:pt idx="31">
                  <c:v>4.0171317254482561</c:v>
                </c:pt>
                <c:pt idx="32">
                  <c:v>4.4798412799449689</c:v>
                </c:pt>
              </c:numCache>
            </c:numRef>
          </c:val>
        </c:ser>
        <c:ser>
          <c:idx val="1"/>
          <c:order val="1"/>
          <c:tx>
            <c:strRef>
              <c:f>'Time vs horz err individ hubs'!$G$95</c:f>
              <c:strCache>
                <c:ptCount val="1"/>
                <c:pt idx="0">
                  <c:v>10-min samples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val>
            <c:numRef>
              <c:f>'Time vs horz err individ hubs'!$G$96:$G$128</c:f>
              <c:numCache>
                <c:formatCode>0.00</c:formatCode>
                <c:ptCount val="33"/>
                <c:pt idx="0">
                  <c:v>0.89760427564778023</c:v>
                </c:pt>
                <c:pt idx="1">
                  <c:v>0.48066327399216624</c:v>
                </c:pt>
                <c:pt idx="2">
                  <c:v>0.48078484341326905</c:v>
                </c:pt>
                <c:pt idx="3">
                  <c:v>1.2288998801516624</c:v>
                </c:pt>
                <c:pt idx="4">
                  <c:v>1.273588099001183</c:v>
                </c:pt>
                <c:pt idx="5">
                  <c:v>1.2648165210722788</c:v>
                </c:pt>
                <c:pt idx="6">
                  <c:v>1.5492274905531087</c:v>
                </c:pt>
                <c:pt idx="7">
                  <c:v>1.6937091191647473</c:v>
                </c:pt>
                <c:pt idx="8">
                  <c:v>1.6120588829347622</c:v>
                </c:pt>
                <c:pt idx="9">
                  <c:v>2.1033676224246731</c:v>
                </c:pt>
                <c:pt idx="10">
                  <c:v>1.6578130607542876</c:v>
                </c:pt>
                <c:pt idx="11">
                  <c:v>1.9187101749263968</c:v>
                </c:pt>
                <c:pt idx="12">
                  <c:v>1.949496005175946</c:v>
                </c:pt>
                <c:pt idx="13">
                  <c:v>2.0198377175951396</c:v>
                </c:pt>
                <c:pt idx="14">
                  <c:v>1.4820025898577109</c:v>
                </c:pt>
                <c:pt idx="15">
                  <c:v>1.7075313625110047</c:v>
                </c:pt>
                <c:pt idx="16">
                  <c:v>1.948553427121497</c:v>
                </c:pt>
                <c:pt idx="17">
                  <c:v>2.5725195147739268</c:v>
                </c:pt>
                <c:pt idx="18">
                  <c:v>1.7297527694883812</c:v>
                </c:pt>
                <c:pt idx="19">
                  <c:v>2.1013194119227254</c:v>
                </c:pt>
                <c:pt idx="20">
                  <c:v>2.4812940423897896</c:v>
                </c:pt>
                <c:pt idx="21">
                  <c:v>1.9715048686965475</c:v>
                </c:pt>
                <c:pt idx="22">
                  <c:v>2.0827043865568382</c:v>
                </c:pt>
                <c:pt idx="23">
                  <c:v>1.8005111208971758</c:v>
                </c:pt>
                <c:pt idx="24">
                  <c:v>2.4396424429729024</c:v>
                </c:pt>
                <c:pt idx="25">
                  <c:v>2.5262680761799863</c:v>
                </c:pt>
                <c:pt idx="26">
                  <c:v>2.636010450366832</c:v>
                </c:pt>
                <c:pt idx="27">
                  <c:v>3.241589924961954</c:v>
                </c:pt>
                <c:pt idx="28">
                  <c:v>2.8322124443612413</c:v>
                </c:pt>
                <c:pt idx="29">
                  <c:v>3.0902241616188659</c:v>
                </c:pt>
                <c:pt idx="30">
                  <c:v>2.9683051551898587</c:v>
                </c:pt>
                <c:pt idx="31">
                  <c:v>3.9454512297509199</c:v>
                </c:pt>
                <c:pt idx="32">
                  <c:v>3.6995154070695127</c:v>
                </c:pt>
              </c:numCache>
            </c:numRef>
          </c:val>
        </c:ser>
        <c:ser>
          <c:idx val="2"/>
          <c:order val="2"/>
          <c:tx>
            <c:strRef>
              <c:f>'Time vs horz err individ hubs'!$L$95</c:f>
              <c:strCache>
                <c:ptCount val="1"/>
                <c:pt idx="0">
                  <c:v>15-min  samples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val>
            <c:numRef>
              <c:f>'Time vs horz err individ hubs'!$L$96:$L$128</c:f>
              <c:numCache>
                <c:formatCode>0.00</c:formatCode>
                <c:ptCount val="33"/>
                <c:pt idx="0">
                  <c:v>0.63807148318921614</c:v>
                </c:pt>
                <c:pt idx="1">
                  <c:v>0.4205367054409489</c:v>
                </c:pt>
                <c:pt idx="2">
                  <c:v>0.25288626914987872</c:v>
                </c:pt>
                <c:pt idx="3">
                  <c:v>1.0692503436151599</c:v>
                </c:pt>
                <c:pt idx="4">
                  <c:v>0.94835975294916797</c:v>
                </c:pt>
                <c:pt idx="5">
                  <c:v>1.4153631513543761</c:v>
                </c:pt>
                <c:pt idx="6">
                  <c:v>1.1854940024369298</c:v>
                </c:pt>
                <c:pt idx="7">
                  <c:v>0.97941083554206265</c:v>
                </c:pt>
                <c:pt idx="8">
                  <c:v>1.5619816937984956</c:v>
                </c:pt>
                <c:pt idx="9">
                  <c:v>2.2499534283946221</c:v>
                </c:pt>
                <c:pt idx="10">
                  <c:v>1.6585942372529376</c:v>
                </c:pt>
                <c:pt idx="11">
                  <c:v>1.3401572756150688</c:v>
                </c:pt>
                <c:pt idx="12">
                  <c:v>1.6560681925478529</c:v>
                </c:pt>
                <c:pt idx="13">
                  <c:v>2.0381729360215792</c:v>
                </c:pt>
                <c:pt idx="14">
                  <c:v>1.1916570862560081</c:v>
                </c:pt>
                <c:pt idx="15">
                  <c:v>1.4944358090660366</c:v>
                </c:pt>
                <c:pt idx="16">
                  <c:v>1.8593696330478295</c:v>
                </c:pt>
                <c:pt idx="17">
                  <c:v>2.365538462977939</c:v>
                </c:pt>
                <c:pt idx="18">
                  <c:v>1.6067313605259461</c:v>
                </c:pt>
                <c:pt idx="19">
                  <c:v>1.7203884547693535</c:v>
                </c:pt>
                <c:pt idx="20">
                  <c:v>2.3477644389146195</c:v>
                </c:pt>
                <c:pt idx="21">
                  <c:v>1.6784638995968895</c:v>
                </c:pt>
                <c:pt idx="22">
                  <c:v>2.0060599234813457</c:v>
                </c:pt>
                <c:pt idx="23">
                  <c:v>1.5632006227273294</c:v>
                </c:pt>
                <c:pt idx="24">
                  <c:v>1.9580527754505281</c:v>
                </c:pt>
                <c:pt idx="25">
                  <c:v>2.6217922192354921</c:v>
                </c:pt>
                <c:pt idx="26">
                  <c:v>2.6192779669731285</c:v>
                </c:pt>
                <c:pt idx="27">
                  <c:v>2.5805574324443286</c:v>
                </c:pt>
                <c:pt idx="28">
                  <c:v>2.3212202731597604</c:v>
                </c:pt>
                <c:pt idx="29">
                  <c:v>2.7852544632360177</c:v>
                </c:pt>
                <c:pt idx="30">
                  <c:v>2.8736070744131879</c:v>
                </c:pt>
                <c:pt idx="31">
                  <c:v>4.0628912899385377</c:v>
                </c:pt>
                <c:pt idx="32">
                  <c:v>3.8758739900442851</c:v>
                </c:pt>
              </c:numCache>
            </c:numRef>
          </c:val>
        </c:ser>
        <c:ser>
          <c:idx val="3"/>
          <c:order val="3"/>
          <c:tx>
            <c:strRef>
              <c:f>'Time vs horz err individ hubs'!$Q$95</c:f>
              <c:strCache>
                <c:ptCount val="1"/>
                <c:pt idx="0">
                  <c:v>20-min samples</c:v>
                </c:pt>
              </c:strCache>
            </c:strRef>
          </c:tx>
          <c:spPr>
            <a:solidFill>
              <a:srgbClr val="EF07B2"/>
            </a:solidFill>
          </c:spPr>
          <c:invertIfNegative val="0"/>
          <c:val>
            <c:numRef>
              <c:f>'Time vs horz err individ hubs'!$Q$96:$Q$128</c:f>
              <c:numCache>
                <c:formatCode>0.00</c:formatCode>
                <c:ptCount val="33"/>
                <c:pt idx="0">
                  <c:v>0.46010607766347073</c:v>
                </c:pt>
                <c:pt idx="1">
                  <c:v>0.41232000677843073</c:v>
                </c:pt>
                <c:pt idx="2">
                  <c:v>0.13122702480997225</c:v>
                </c:pt>
                <c:pt idx="3">
                  <c:v>0.79464936873500713</c:v>
                </c:pt>
                <c:pt idx="4">
                  <c:v>0.9198979840014142</c:v>
                </c:pt>
                <c:pt idx="5">
                  <c:v>1.1741052253848123</c:v>
                </c:pt>
                <c:pt idx="6">
                  <c:v>1.0873618963495941</c:v>
                </c:pt>
                <c:pt idx="7">
                  <c:v>0.69811381929305505</c:v>
                </c:pt>
                <c:pt idx="8">
                  <c:v>1.5786615918094329</c:v>
                </c:pt>
                <c:pt idx="9">
                  <c:v>1.7097638881787647</c:v>
                </c:pt>
                <c:pt idx="10">
                  <c:v>1.7800104426699315</c:v>
                </c:pt>
                <c:pt idx="11">
                  <c:v>1.4848510314284589</c:v>
                </c:pt>
                <c:pt idx="12">
                  <c:v>1.4043307900806663</c:v>
                </c:pt>
                <c:pt idx="13">
                  <c:v>2.1517482935005754</c:v>
                </c:pt>
                <c:pt idx="14">
                  <c:v>1.1125977905332374</c:v>
                </c:pt>
                <c:pt idx="15">
                  <c:v>1.7285112574718384</c:v>
                </c:pt>
                <c:pt idx="16">
                  <c:v>1.8297390921614194</c:v>
                </c:pt>
                <c:pt idx="17">
                  <c:v>2.0050248382114928</c:v>
                </c:pt>
                <c:pt idx="18">
                  <c:v>1.8929211425653643</c:v>
                </c:pt>
                <c:pt idx="19">
                  <c:v>1.7028170083775562</c:v>
                </c:pt>
                <c:pt idx="20">
                  <c:v>1.9522031280115897</c:v>
                </c:pt>
                <c:pt idx="21">
                  <c:v>1.9996060341833419</c:v>
                </c:pt>
                <c:pt idx="22">
                  <c:v>1.7785869535080847</c:v>
                </c:pt>
                <c:pt idx="23">
                  <c:v>0.98195871870489104</c:v>
                </c:pt>
                <c:pt idx="24">
                  <c:v>1.5509084711656904</c:v>
                </c:pt>
                <c:pt idx="25">
                  <c:v>2.6226605643483611</c:v>
                </c:pt>
                <c:pt idx="26">
                  <c:v>2.2322804059572268</c:v>
                </c:pt>
                <c:pt idx="27">
                  <c:v>2.8491115735594597</c:v>
                </c:pt>
                <c:pt idx="28">
                  <c:v>2.3730409629415399</c:v>
                </c:pt>
                <c:pt idx="29">
                  <c:v>2.7210713030947509</c:v>
                </c:pt>
                <c:pt idx="30">
                  <c:v>2.962973639261703</c:v>
                </c:pt>
                <c:pt idx="31">
                  <c:v>3.8616802538733177</c:v>
                </c:pt>
                <c:pt idx="32">
                  <c:v>4.1408143948413523</c:v>
                </c:pt>
              </c:numCache>
            </c:numRef>
          </c:val>
        </c:ser>
        <c:ser>
          <c:idx val="4"/>
          <c:order val="4"/>
          <c:tx>
            <c:strRef>
              <c:f>'Time vs horz err individ hubs'!$V$95</c:f>
              <c:strCache>
                <c:ptCount val="1"/>
                <c:pt idx="0">
                  <c:v>30-min samples</c:v>
                </c:pt>
              </c:strCache>
            </c:strRef>
          </c:tx>
          <c:spPr>
            <a:solidFill>
              <a:srgbClr val="0033CC"/>
            </a:solidFill>
            <a:ln>
              <a:noFill/>
            </a:ln>
          </c:spPr>
          <c:invertIfNegative val="0"/>
          <c:val>
            <c:numRef>
              <c:f>'Time vs horz err individ hubs'!$V$96:$V$128</c:f>
              <c:numCache>
                <c:formatCode>0.00</c:formatCode>
                <c:ptCount val="33"/>
                <c:pt idx="0">
                  <c:v>0.30642292741306687</c:v>
                </c:pt>
                <c:pt idx="1">
                  <c:v>0.39107059341276496</c:v>
                </c:pt>
                <c:pt idx="2">
                  <c:v>0.12571735068885487</c:v>
                </c:pt>
                <c:pt idx="3">
                  <c:v>0.68022931863062119</c:v>
                </c:pt>
                <c:pt idx="4">
                  <c:v>0.88442830263535321</c:v>
                </c:pt>
                <c:pt idx="5">
                  <c:v>1.0168923957892624</c:v>
                </c:pt>
                <c:pt idx="6">
                  <c:v>0.81817511272332921</c:v>
                </c:pt>
                <c:pt idx="7">
                  <c:v>0.55879429619052279</c:v>
                </c:pt>
                <c:pt idx="8">
                  <c:v>1.5869196782831436</c:v>
                </c:pt>
                <c:pt idx="9">
                  <c:v>1.9945846756877477</c:v>
                </c:pt>
                <c:pt idx="10">
                  <c:v>1.4494499266399401</c:v>
                </c:pt>
                <c:pt idx="11">
                  <c:v>1.155259394115312</c:v>
                </c:pt>
                <c:pt idx="12">
                  <c:v>1.3956546445465541</c:v>
                </c:pt>
                <c:pt idx="13">
                  <c:v>1.8541522385308113</c:v>
                </c:pt>
                <c:pt idx="14">
                  <c:v>0.89538211047122929</c:v>
                </c:pt>
                <c:pt idx="15">
                  <c:v>1.9066491546402622</c:v>
                </c:pt>
                <c:pt idx="16">
                  <c:v>1.7086199618478424</c:v>
                </c:pt>
                <c:pt idx="17">
                  <c:v>2.175007011723693</c:v>
                </c:pt>
                <c:pt idx="18">
                  <c:v>1.4419704049096551</c:v>
                </c:pt>
                <c:pt idx="19">
                  <c:v>1.3440422234399709</c:v>
                </c:pt>
                <c:pt idx="20">
                  <c:v>1.8178266415949014</c:v>
                </c:pt>
                <c:pt idx="21">
                  <c:v>1.6220603050939393</c:v>
                </c:pt>
                <c:pt idx="22">
                  <c:v>1.5502202280131396</c:v>
                </c:pt>
                <c:pt idx="23">
                  <c:v>1.1019092681420815</c:v>
                </c:pt>
                <c:pt idx="24">
                  <c:v>1.5566367248368658</c:v>
                </c:pt>
                <c:pt idx="25">
                  <c:v>2.3507861421540097</c:v>
                </c:pt>
                <c:pt idx="26">
                  <c:v>2.172670452759724</c:v>
                </c:pt>
                <c:pt idx="27">
                  <c:v>2.6601424870907797</c:v>
                </c:pt>
                <c:pt idx="28">
                  <c:v>2.4269556097475911</c:v>
                </c:pt>
                <c:pt idx="29">
                  <c:v>2.2999622662435586</c:v>
                </c:pt>
                <c:pt idx="30">
                  <c:v>3.0152285003187638</c:v>
                </c:pt>
                <c:pt idx="31">
                  <c:v>3.2870057780809656</c:v>
                </c:pt>
                <c:pt idx="32">
                  <c:v>4.3158400115585618</c:v>
                </c:pt>
              </c:numCache>
            </c:numRef>
          </c:val>
        </c:ser>
        <c:ser>
          <c:idx val="5"/>
          <c:order val="5"/>
          <c:tx>
            <c:strRef>
              <c:f>'Time vs horz err individ hubs'!$AA$95</c:f>
              <c:strCache>
                <c:ptCount val="1"/>
                <c:pt idx="0">
                  <c:v>1-hr occupation GeoXH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</c:spPr>
          <c:invertIfNegative val="0"/>
          <c:val>
            <c:numRef>
              <c:f>'Time vs horz err individ hubs'!$AA$96:$AA$128</c:f>
              <c:numCache>
                <c:formatCode>0.00</c:formatCode>
                <c:ptCount val="33"/>
                <c:pt idx="0">
                  <c:v>0.29222185106319665</c:v>
                </c:pt>
                <c:pt idx="1">
                  <c:v>0.33683706755876147</c:v>
                </c:pt>
                <c:pt idx="2">
                  <c:v>9.7207047131832758E-2</c:v>
                </c:pt>
                <c:pt idx="3">
                  <c:v>0.39383601888788994</c:v>
                </c:pt>
                <c:pt idx="4">
                  <c:v>0.63540003947929713</c:v>
                </c:pt>
                <c:pt idx="5">
                  <c:v>0.78087233940141287</c:v>
                </c:pt>
                <c:pt idx="6">
                  <c:v>0.21528309283038172</c:v>
                </c:pt>
                <c:pt idx="7">
                  <c:v>0.91514676924281246</c:v>
                </c:pt>
                <c:pt idx="8">
                  <c:v>0.89691962303025796</c:v>
                </c:pt>
                <c:pt idx="9">
                  <c:v>1.9245946094295177</c:v>
                </c:pt>
                <c:pt idx="10">
                  <c:v>0.88979458910536824</c:v>
                </c:pt>
                <c:pt idx="11">
                  <c:v>1.5454618766396406</c:v>
                </c:pt>
                <c:pt idx="12">
                  <c:v>1.2548591197934815</c:v>
                </c:pt>
                <c:pt idx="13">
                  <c:v>1.3306113669865209</c:v>
                </c:pt>
                <c:pt idx="14">
                  <c:v>0.75761164861592389</c:v>
                </c:pt>
                <c:pt idx="15">
                  <c:v>1.543796039516349</c:v>
                </c:pt>
                <c:pt idx="16">
                  <c:v>1.712257109772459</c:v>
                </c:pt>
                <c:pt idx="17">
                  <c:v>1.0450648831873683</c:v>
                </c:pt>
                <c:pt idx="18">
                  <c:v>1.3169038725595499</c:v>
                </c:pt>
                <c:pt idx="19">
                  <c:v>0.87177887675655974</c:v>
                </c:pt>
                <c:pt idx="20">
                  <c:v>1.6529302500380985</c:v>
                </c:pt>
                <c:pt idx="21">
                  <c:v>1.3076811568654856</c:v>
                </c:pt>
                <c:pt idx="22">
                  <c:v>1.2823515167544524</c:v>
                </c:pt>
                <c:pt idx="23">
                  <c:v>0.71894882263075011</c:v>
                </c:pt>
                <c:pt idx="24">
                  <c:v>0.90401425178796979</c:v>
                </c:pt>
                <c:pt idx="25">
                  <c:v>2.549206427508103</c:v>
                </c:pt>
                <c:pt idx="26">
                  <c:v>2.6836168149798314</c:v>
                </c:pt>
                <c:pt idx="27">
                  <c:v>2.8321402524809529</c:v>
                </c:pt>
                <c:pt idx="28">
                  <c:v>2.6799245532236555</c:v>
                </c:pt>
                <c:pt idx="29">
                  <c:v>2.0254272663063295</c:v>
                </c:pt>
                <c:pt idx="30">
                  <c:v>2.8086881297193615</c:v>
                </c:pt>
                <c:pt idx="31">
                  <c:v>3.1304380855707392</c:v>
                </c:pt>
                <c:pt idx="32">
                  <c:v>4.0057053073275313</c:v>
                </c:pt>
              </c:numCache>
            </c:numRef>
          </c:val>
        </c:ser>
        <c:ser>
          <c:idx val="6"/>
          <c:order val="6"/>
          <c:tx>
            <c:strRef>
              <c:f>'Time vs horz err individ hubs'!$AB$95</c:f>
              <c:strCache>
                <c:ptCount val="1"/>
                <c:pt idx="0">
                  <c:v>1-hr occupation Triumph1</c:v>
                </c:pt>
              </c:strCache>
            </c:strRef>
          </c:tx>
          <c:spPr>
            <a:solidFill>
              <a:srgbClr val="69ED27"/>
            </a:solidFill>
          </c:spPr>
          <c:invertIfNegative val="0"/>
          <c:val>
            <c:numRef>
              <c:f>'Time vs horz err individ hubs'!$AB$96:$AB$128</c:f>
              <c:numCache>
                <c:formatCode>0.00</c:formatCode>
                <c:ptCount val="33"/>
                <c:pt idx="0">
                  <c:v>0.32896443550262211</c:v>
                </c:pt>
                <c:pt idx="1">
                  <c:v>0.13619552191305942</c:v>
                </c:pt>
                <c:pt idx="2">
                  <c:v>0.11111300631954725</c:v>
                </c:pt>
                <c:pt idx="3">
                  <c:v>6.8794258197016317E-2</c:v>
                </c:pt>
                <c:pt idx="4">
                  <c:v>0.42862716905424958</c:v>
                </c:pt>
                <c:pt idx="5">
                  <c:v>0.21548607828567734</c:v>
                </c:pt>
                <c:pt idx="6">
                  <c:v>0.51683453848101701</c:v>
                </c:pt>
                <c:pt idx="7">
                  <c:v>1.0972111006455831</c:v>
                </c:pt>
                <c:pt idx="8">
                  <c:v>0.41769698386924664</c:v>
                </c:pt>
                <c:pt idx="9">
                  <c:v>1.0407265395147836</c:v>
                </c:pt>
                <c:pt idx="10">
                  <c:v>0.1308486920907429</c:v>
                </c:pt>
                <c:pt idx="11">
                  <c:v>1.3171625000141067</c:v>
                </c:pt>
                <c:pt idx="12">
                  <c:v>1.0164312914286071</c:v>
                </c:pt>
                <c:pt idx="13">
                  <c:v>0.64932805319713305</c:v>
                </c:pt>
                <c:pt idx="14">
                  <c:v>0.68141464617775793</c:v>
                </c:pt>
                <c:pt idx="15">
                  <c:v>1.0131754832932105</c:v>
                </c:pt>
                <c:pt idx="16">
                  <c:v>1.4035311255693261</c:v>
                </c:pt>
                <c:pt idx="17">
                  <c:v>1.6219317033609617</c:v>
                </c:pt>
                <c:pt idx="18">
                  <c:v>1.2700649826052297</c:v>
                </c:pt>
                <c:pt idx="19">
                  <c:v>0.50757841762221712</c:v>
                </c:pt>
                <c:pt idx="20">
                  <c:v>0.5128600008494264</c:v>
                </c:pt>
                <c:pt idx="21">
                  <c:v>0.99003929738004115</c:v>
                </c:pt>
                <c:pt idx="22">
                  <c:v>0.16306103101788616</c:v>
                </c:pt>
                <c:pt idx="23">
                  <c:v>1.2116967485474937</c:v>
                </c:pt>
                <c:pt idx="24">
                  <c:v>0.31727218530415036</c:v>
                </c:pt>
                <c:pt idx="25">
                  <c:v>1.4826734807176636</c:v>
                </c:pt>
                <c:pt idx="26">
                  <c:v>1.7502107329233632</c:v>
                </c:pt>
                <c:pt idx="27">
                  <c:v>1.2184094549996727</c:v>
                </c:pt>
                <c:pt idx="28">
                  <c:v>0.80771656600631658</c:v>
                </c:pt>
                <c:pt idx="29">
                  <c:v>1.5054998802558113</c:v>
                </c:pt>
                <c:pt idx="30">
                  <c:v>1.3493374859174574</c:v>
                </c:pt>
                <c:pt idx="31">
                  <c:v>0.53374343077928399</c:v>
                </c:pt>
                <c:pt idx="32">
                  <c:v>1.4507810931894969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859968"/>
        <c:axId val="113870336"/>
      </c:barChart>
      <c:catAx>
        <c:axId val="1138599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Survey Stake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13870336"/>
        <c:crosses val="autoZero"/>
        <c:auto val="1"/>
        <c:lblAlgn val="ctr"/>
        <c:lblOffset val="100"/>
        <c:noMultiLvlLbl val="0"/>
      </c:catAx>
      <c:valAx>
        <c:axId val="1138703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Horizontal Error (m)</a:t>
                </a:r>
              </a:p>
            </c:rich>
          </c:tx>
          <c:layout/>
          <c:overlay val="0"/>
        </c:title>
        <c:numFmt formatCode="0.0" sourceLinked="0"/>
        <c:majorTickMark val="out"/>
        <c:minorTickMark val="none"/>
        <c:tickLblPos val="nextTo"/>
        <c:crossAx val="11385996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45034201034131183"/>
          <c:y val="9.9798192494628832E-2"/>
          <c:w val="0.14926788667517346"/>
          <c:h val="0.29759311028791796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Range (Max-Min err)</a:t>
            </a:r>
            <a:r>
              <a:rPr lang="en-US" baseline="0"/>
              <a:t> of 15min errors</a:t>
            </a:r>
            <a:endParaRPr lang="en-US"/>
          </a:p>
        </c:rich>
      </c:tx>
      <c:layout>
        <c:manualLayout>
          <c:xMode val="edge"/>
          <c:yMode val="edge"/>
          <c:x val="0.27706962099782267"/>
          <c:y val="2.6913869260758661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numRef>
              <c:f>'Time vs horz err individ hubs'!$N$83:$N$89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</c:numCache>
            </c:numRef>
          </c:cat>
          <c:val>
            <c:numRef>
              <c:f>'Time vs horz err individ hubs'!$O$83:$O$89</c:f>
              <c:numCache>
                <c:formatCode>General</c:formatCode>
                <c:ptCount val="7"/>
                <c:pt idx="0">
                  <c:v>1</c:v>
                </c:pt>
                <c:pt idx="1">
                  <c:v>10</c:v>
                </c:pt>
                <c:pt idx="2">
                  <c:v>12</c:v>
                </c:pt>
                <c:pt idx="3">
                  <c:v>6</c:v>
                </c:pt>
                <c:pt idx="4">
                  <c:v>2</c:v>
                </c:pt>
                <c:pt idx="5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166592"/>
        <c:axId val="113949312"/>
      </c:barChart>
      <c:catAx>
        <c:axId val="1131665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13949312"/>
        <c:crosses val="autoZero"/>
        <c:auto val="1"/>
        <c:lblAlgn val="ctr"/>
        <c:lblOffset val="100"/>
        <c:noMultiLvlLbl val="0"/>
      </c:catAx>
      <c:valAx>
        <c:axId val="11394931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1316659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4600995188101487"/>
          <c:y val="0.13332559903396105"/>
          <c:w val="0.58824420384951881"/>
          <c:h val="0.64626059100026945"/>
        </c:manualLayout>
      </c:layout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Mean_15min!$L$11:$L$16</c:f>
              <c:strCache>
                <c:ptCount val="6"/>
                <c:pt idx="0">
                  <c:v>1.796326</c:v>
                </c:pt>
                <c:pt idx="1">
                  <c:v>1.850802</c:v>
                </c:pt>
                <c:pt idx="2">
                  <c:v>1.905278</c:v>
                </c:pt>
                <c:pt idx="3">
                  <c:v>1.959754</c:v>
                </c:pt>
                <c:pt idx="4">
                  <c:v>2.01423</c:v>
                </c:pt>
                <c:pt idx="5">
                  <c:v>More</c:v>
                </c:pt>
              </c:strCache>
            </c:strRef>
          </c:cat>
          <c:val>
            <c:numRef>
              <c:f>Mean_15min!$M$11:$M$16</c:f>
              <c:numCache>
                <c:formatCode>General</c:formatCode>
                <c:ptCount val="6"/>
                <c:pt idx="0">
                  <c:v>1</c:v>
                </c:pt>
                <c:pt idx="1">
                  <c:v>7</c:v>
                </c:pt>
                <c:pt idx="2">
                  <c:v>8</c:v>
                </c:pt>
                <c:pt idx="3">
                  <c:v>8</c:v>
                </c:pt>
                <c:pt idx="4">
                  <c:v>4</c:v>
                </c:pt>
                <c:pt idx="5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4679168"/>
        <c:axId val="114685440"/>
      </c:barChart>
      <c:catAx>
        <c:axId val="1146791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14685440"/>
        <c:crosses val="autoZero"/>
        <c:auto val="1"/>
        <c:lblAlgn val="ctr"/>
        <c:lblOffset val="100"/>
        <c:noMultiLvlLbl val="0"/>
      </c:catAx>
      <c:valAx>
        <c:axId val="11468544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1467916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'5min_all_by_hub'!$R$8:$R$16</c:f>
              <c:strCach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More</c:v>
                </c:pt>
              </c:strCache>
            </c:strRef>
          </c:cat>
          <c:val>
            <c:numRef>
              <c:f>'5min_all_by_hub'!$S$8:$S$16</c:f>
              <c:numCache>
                <c:formatCode>General</c:formatCode>
                <c:ptCount val="9"/>
                <c:pt idx="0">
                  <c:v>4</c:v>
                </c:pt>
                <c:pt idx="1">
                  <c:v>9</c:v>
                </c:pt>
                <c:pt idx="2">
                  <c:v>9</c:v>
                </c:pt>
                <c:pt idx="3">
                  <c:v>5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240768"/>
        <c:axId val="116242688"/>
      </c:barChart>
      <c:catAx>
        <c:axId val="116240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Horz err( m)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16242688"/>
        <c:crosses val="autoZero"/>
        <c:auto val="1"/>
        <c:lblAlgn val="ctr"/>
        <c:lblOffset val="100"/>
        <c:noMultiLvlLbl val="0"/>
      </c:catAx>
      <c:valAx>
        <c:axId val="11624268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162407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'5min_all_by_hub'!$R$38:$R$46</c:f>
              <c:strCach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More</c:v>
                </c:pt>
              </c:strCache>
            </c:strRef>
          </c:cat>
          <c:val>
            <c:numRef>
              <c:f>'5min_all_by_hub'!$S$38:$S$46</c:f>
              <c:numCache>
                <c:formatCode>General</c:formatCode>
                <c:ptCount val="9"/>
                <c:pt idx="0">
                  <c:v>0</c:v>
                </c:pt>
                <c:pt idx="1">
                  <c:v>3</c:v>
                </c:pt>
                <c:pt idx="2">
                  <c:v>4</c:v>
                </c:pt>
                <c:pt idx="3">
                  <c:v>10</c:v>
                </c:pt>
                <c:pt idx="4">
                  <c:v>8</c:v>
                </c:pt>
                <c:pt idx="5">
                  <c:v>4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328704"/>
        <c:axId val="116343168"/>
      </c:barChart>
      <c:catAx>
        <c:axId val="1163287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16343168"/>
        <c:crosses val="autoZero"/>
        <c:auto val="1"/>
        <c:lblAlgn val="ctr"/>
        <c:lblOffset val="100"/>
        <c:noMultiLvlLbl val="0"/>
      </c:catAx>
      <c:valAx>
        <c:axId val="11634316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163287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'5min_all_by_hub'!$R$68:$R$76</c:f>
              <c:strCach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More</c:v>
                </c:pt>
              </c:strCache>
            </c:strRef>
          </c:cat>
          <c:val>
            <c:numRef>
              <c:f>'5min_all_by_hub'!$S$68:$S$76</c:f>
              <c:numCache>
                <c:formatCode>General</c:formatCode>
                <c:ptCount val="9"/>
                <c:pt idx="0">
                  <c:v>0</c:v>
                </c:pt>
                <c:pt idx="1">
                  <c:v>4</c:v>
                </c:pt>
                <c:pt idx="2">
                  <c:v>14</c:v>
                </c:pt>
                <c:pt idx="3">
                  <c:v>6</c:v>
                </c:pt>
                <c:pt idx="4">
                  <c:v>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363648"/>
        <c:axId val="116365568"/>
      </c:barChart>
      <c:catAx>
        <c:axId val="1163636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16365568"/>
        <c:crosses val="autoZero"/>
        <c:auto val="1"/>
        <c:lblAlgn val="ctr"/>
        <c:lblOffset val="100"/>
        <c:noMultiLvlLbl val="0"/>
      </c:catAx>
      <c:valAx>
        <c:axId val="11636556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163636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'5min_all_by_hub'!$R$98:$R$106</c:f>
              <c:strCach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More</c:v>
                </c:pt>
              </c:strCache>
            </c:strRef>
          </c:cat>
          <c:val>
            <c:numRef>
              <c:f>'5min_all_by_hub'!$S$98:$S$106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7</c:v>
                </c:pt>
                <c:pt idx="3">
                  <c:v>6</c:v>
                </c:pt>
                <c:pt idx="4">
                  <c:v>6</c:v>
                </c:pt>
                <c:pt idx="5">
                  <c:v>3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386048"/>
        <c:axId val="116736384"/>
      </c:barChart>
      <c:catAx>
        <c:axId val="1163860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16736384"/>
        <c:crosses val="autoZero"/>
        <c:auto val="1"/>
        <c:lblAlgn val="ctr"/>
        <c:lblOffset val="100"/>
        <c:noMultiLvlLbl val="0"/>
      </c:catAx>
      <c:valAx>
        <c:axId val="11673638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163860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'5min_all_by_hub'!$R$128:$R$136</c:f>
              <c:strCach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More</c:v>
                </c:pt>
              </c:strCache>
            </c:strRef>
          </c:cat>
          <c:val>
            <c:numRef>
              <c:f>'5min_all_by_hub'!$S$128:$S$136</c:f>
              <c:numCache>
                <c:formatCode>General</c:formatCode>
                <c:ptCount val="9"/>
                <c:pt idx="0">
                  <c:v>9</c:v>
                </c:pt>
                <c:pt idx="1">
                  <c:v>8</c:v>
                </c:pt>
                <c:pt idx="2">
                  <c:v>1</c:v>
                </c:pt>
                <c:pt idx="3">
                  <c:v>7</c:v>
                </c:pt>
                <c:pt idx="4">
                  <c:v>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765056"/>
        <c:axId val="116766976"/>
      </c:barChart>
      <c:catAx>
        <c:axId val="116765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16766976"/>
        <c:crosses val="autoZero"/>
        <c:auto val="1"/>
        <c:lblAlgn val="ctr"/>
        <c:lblOffset val="100"/>
        <c:noMultiLvlLbl val="0"/>
      </c:catAx>
      <c:valAx>
        <c:axId val="11676697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167650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'5min_all_by_hub'!$R$158:$R$166</c:f>
              <c:strCach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More</c:v>
                </c:pt>
              </c:strCache>
            </c:strRef>
          </c:cat>
          <c:val>
            <c:numRef>
              <c:f>'5min_all_by_hub'!$S$158:$S$166</c:f>
              <c:numCache>
                <c:formatCode>General</c:formatCode>
                <c:ptCount val="9"/>
                <c:pt idx="0">
                  <c:v>3</c:v>
                </c:pt>
                <c:pt idx="1">
                  <c:v>13</c:v>
                </c:pt>
                <c:pt idx="2">
                  <c:v>10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799744"/>
        <c:axId val="116801920"/>
      </c:barChart>
      <c:catAx>
        <c:axId val="1167997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16801920"/>
        <c:crosses val="autoZero"/>
        <c:auto val="1"/>
        <c:lblAlgn val="ctr"/>
        <c:lblOffset val="100"/>
        <c:noMultiLvlLbl val="0"/>
      </c:catAx>
      <c:valAx>
        <c:axId val="11680192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167997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'5min_all_by_hub'!$R$188:$R$196</c:f>
              <c:strCach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More</c:v>
                </c:pt>
              </c:strCache>
            </c:strRef>
          </c:cat>
          <c:val>
            <c:numRef>
              <c:f>'5min_all_by_hub'!$S$188:$S$196</c:f>
              <c:numCache>
                <c:formatCode>General</c:formatCode>
                <c:ptCount val="9"/>
                <c:pt idx="0">
                  <c:v>8</c:v>
                </c:pt>
                <c:pt idx="1">
                  <c:v>10</c:v>
                </c:pt>
                <c:pt idx="2">
                  <c:v>5</c:v>
                </c:pt>
                <c:pt idx="3">
                  <c:v>6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822400"/>
        <c:axId val="116824320"/>
      </c:barChart>
      <c:catAx>
        <c:axId val="1168224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16824320"/>
        <c:crosses val="autoZero"/>
        <c:auto val="1"/>
        <c:lblAlgn val="ctr"/>
        <c:lblOffset val="100"/>
        <c:noMultiLvlLbl val="0"/>
      </c:catAx>
      <c:valAx>
        <c:axId val="11682432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168224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'5min_all_by_hub'!$R$218:$R$226</c:f>
              <c:strCach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More</c:v>
                </c:pt>
              </c:strCache>
            </c:strRef>
          </c:cat>
          <c:val>
            <c:numRef>
              <c:f>'5min_all_by_hub'!$S$218:$S$226</c:f>
              <c:numCache>
                <c:formatCode>General</c:formatCode>
                <c:ptCount val="9"/>
                <c:pt idx="0">
                  <c:v>5</c:v>
                </c:pt>
                <c:pt idx="1">
                  <c:v>15</c:v>
                </c:pt>
                <c:pt idx="2">
                  <c:v>3</c:v>
                </c:pt>
                <c:pt idx="3">
                  <c:v>4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840704"/>
        <c:axId val="116461952"/>
      </c:barChart>
      <c:catAx>
        <c:axId val="1168407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16461952"/>
        <c:crosses val="autoZero"/>
        <c:auto val="1"/>
        <c:lblAlgn val="ctr"/>
        <c:lblOffset val="100"/>
        <c:noMultiLvlLbl val="0"/>
      </c:catAx>
      <c:valAx>
        <c:axId val="11646195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168407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'5min_all_by_hub'!$R$248:$R$256</c:f>
              <c:strCach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More</c:v>
                </c:pt>
              </c:strCache>
            </c:strRef>
          </c:cat>
          <c:val>
            <c:numRef>
              <c:f>'5min_all_by_hub'!$S$248:$S$256</c:f>
              <c:numCache>
                <c:formatCode>General</c:formatCode>
                <c:ptCount val="9"/>
                <c:pt idx="0">
                  <c:v>1</c:v>
                </c:pt>
                <c:pt idx="1">
                  <c:v>10</c:v>
                </c:pt>
                <c:pt idx="2">
                  <c:v>11</c:v>
                </c:pt>
                <c:pt idx="3">
                  <c:v>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502912"/>
        <c:axId val="116504832"/>
      </c:barChart>
      <c:catAx>
        <c:axId val="1165029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16504832"/>
        <c:crosses val="autoZero"/>
        <c:auto val="1"/>
        <c:lblAlgn val="ctr"/>
        <c:lblOffset val="100"/>
        <c:noMultiLvlLbl val="0"/>
      </c:catAx>
      <c:valAx>
        <c:axId val="11650483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165029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'5min_all_by_hub'!$R$278:$R$286</c:f>
              <c:strCach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More</c:v>
                </c:pt>
              </c:strCache>
            </c:strRef>
          </c:cat>
          <c:val>
            <c:numRef>
              <c:f>'5min_all_by_hub'!$S$278:$S$286</c:f>
              <c:numCache>
                <c:formatCode>General</c:formatCode>
                <c:ptCount val="9"/>
                <c:pt idx="0">
                  <c:v>4</c:v>
                </c:pt>
                <c:pt idx="1">
                  <c:v>11</c:v>
                </c:pt>
                <c:pt idx="2">
                  <c:v>10</c:v>
                </c:pt>
                <c:pt idx="3">
                  <c:v>3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590848"/>
        <c:axId val="116601216"/>
      </c:barChart>
      <c:catAx>
        <c:axId val="1165908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16601216"/>
        <c:crosses val="autoZero"/>
        <c:auto val="1"/>
        <c:lblAlgn val="ctr"/>
        <c:lblOffset val="100"/>
        <c:noMultiLvlLbl val="0"/>
      </c:catAx>
      <c:valAx>
        <c:axId val="11660121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165908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'5min_all_by_hub'!$R$308:$R$316</c:f>
              <c:strCach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More</c:v>
                </c:pt>
              </c:strCache>
            </c:strRef>
          </c:cat>
          <c:val>
            <c:numRef>
              <c:f>'5min_all_by_hub'!$S$308:$S$316</c:f>
              <c:numCache>
                <c:formatCode>General</c:formatCode>
                <c:ptCount val="9"/>
                <c:pt idx="0">
                  <c:v>3</c:v>
                </c:pt>
                <c:pt idx="1">
                  <c:v>10</c:v>
                </c:pt>
                <c:pt idx="2">
                  <c:v>5</c:v>
                </c:pt>
                <c:pt idx="3">
                  <c:v>9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646272"/>
        <c:axId val="116648192"/>
      </c:barChart>
      <c:catAx>
        <c:axId val="1166462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16648192"/>
        <c:crosses val="autoZero"/>
        <c:auto val="1"/>
        <c:lblAlgn val="ctr"/>
        <c:lblOffset val="100"/>
        <c:noMultiLvlLbl val="0"/>
      </c:catAx>
      <c:valAx>
        <c:axId val="11664819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166462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'5min_all_by_hub'!$R$338:$R$346</c:f>
              <c:strCach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More</c:v>
                </c:pt>
              </c:strCache>
            </c:strRef>
          </c:cat>
          <c:val>
            <c:numRef>
              <c:f>'5min_all_by_hub'!$S$338:$S$346</c:f>
              <c:numCache>
                <c:formatCode>General</c:formatCode>
                <c:ptCount val="9"/>
                <c:pt idx="0">
                  <c:v>22</c:v>
                </c:pt>
                <c:pt idx="1">
                  <c:v>7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857088"/>
        <c:axId val="116867456"/>
      </c:barChart>
      <c:catAx>
        <c:axId val="1168570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16867456"/>
        <c:crosses val="autoZero"/>
        <c:auto val="1"/>
        <c:lblAlgn val="ctr"/>
        <c:lblOffset val="100"/>
        <c:noMultiLvlLbl val="0"/>
      </c:catAx>
      <c:valAx>
        <c:axId val="11686745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168570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'5min_all_by_hub'!$R$368:$R$376</c:f>
              <c:strCach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More</c:v>
                </c:pt>
              </c:strCache>
            </c:strRef>
          </c:cat>
          <c:val>
            <c:numRef>
              <c:f>'5min_all_by_hub'!$S$368:$S$376</c:f>
              <c:numCache>
                <c:formatCode>General</c:formatCode>
                <c:ptCount val="9"/>
                <c:pt idx="0">
                  <c:v>9</c:v>
                </c:pt>
                <c:pt idx="1">
                  <c:v>12</c:v>
                </c:pt>
                <c:pt idx="2">
                  <c:v>7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887936"/>
        <c:axId val="116889856"/>
      </c:barChart>
      <c:catAx>
        <c:axId val="1168879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16889856"/>
        <c:crosses val="autoZero"/>
        <c:auto val="1"/>
        <c:lblAlgn val="ctr"/>
        <c:lblOffset val="100"/>
        <c:noMultiLvlLbl val="0"/>
      </c:catAx>
      <c:valAx>
        <c:axId val="11688985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168879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'5min_all_by_hub'!$R$398:$R$406</c:f>
              <c:strCach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More</c:v>
                </c:pt>
              </c:strCache>
            </c:strRef>
          </c:cat>
          <c:val>
            <c:numRef>
              <c:f>'5min_all_by_hub'!$S$398:$S$406</c:f>
              <c:numCache>
                <c:formatCode>General</c:formatCode>
                <c:ptCount val="9"/>
                <c:pt idx="0">
                  <c:v>18</c:v>
                </c:pt>
                <c:pt idx="1">
                  <c:v>10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0477952"/>
        <c:axId val="120484224"/>
      </c:barChart>
      <c:catAx>
        <c:axId val="1204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0484224"/>
        <c:crosses val="autoZero"/>
        <c:auto val="1"/>
        <c:lblAlgn val="ctr"/>
        <c:lblOffset val="100"/>
        <c:noMultiLvlLbl val="0"/>
      </c:catAx>
      <c:valAx>
        <c:axId val="12048422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04779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'5min_all_by_hub'!$R$428:$R$436</c:f>
              <c:strCach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More</c:v>
                </c:pt>
              </c:strCache>
            </c:strRef>
          </c:cat>
          <c:val>
            <c:numRef>
              <c:f>'5min_all_by_hub'!$S$428:$S$436</c:f>
              <c:numCache>
                <c:formatCode>General</c:formatCode>
                <c:ptCount val="9"/>
                <c:pt idx="0">
                  <c:v>7</c:v>
                </c:pt>
                <c:pt idx="1">
                  <c:v>14</c:v>
                </c:pt>
                <c:pt idx="2">
                  <c:v>8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0496512"/>
        <c:axId val="120498432"/>
      </c:barChart>
      <c:catAx>
        <c:axId val="120496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0498432"/>
        <c:crosses val="autoZero"/>
        <c:auto val="1"/>
        <c:lblAlgn val="ctr"/>
        <c:lblOffset val="100"/>
        <c:noMultiLvlLbl val="0"/>
      </c:catAx>
      <c:valAx>
        <c:axId val="12049843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04965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'5min_all_by_hub'!$R$458:$R$466</c:f>
              <c:strCach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More</c:v>
                </c:pt>
              </c:strCache>
            </c:strRef>
          </c:cat>
          <c:val>
            <c:numRef>
              <c:f>'5min_all_by_hub'!$S$458:$S$466</c:f>
              <c:numCache>
                <c:formatCode>General</c:formatCode>
                <c:ptCount val="9"/>
                <c:pt idx="0">
                  <c:v>9</c:v>
                </c:pt>
                <c:pt idx="1">
                  <c:v>14</c:v>
                </c:pt>
                <c:pt idx="2">
                  <c:v>6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313920"/>
        <c:axId val="121328384"/>
      </c:barChart>
      <c:catAx>
        <c:axId val="1213139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1328384"/>
        <c:crosses val="autoZero"/>
        <c:auto val="1"/>
        <c:lblAlgn val="ctr"/>
        <c:lblOffset val="100"/>
        <c:noMultiLvlLbl val="0"/>
      </c:catAx>
      <c:valAx>
        <c:axId val="12132838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13139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'5min_all_by_hub'!$R$488:$R$496</c:f>
              <c:strCach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More</c:v>
                </c:pt>
              </c:strCache>
            </c:strRef>
          </c:cat>
          <c:val>
            <c:numRef>
              <c:f>'5min_all_by_hub'!$S$488:$S$496</c:f>
              <c:numCache>
                <c:formatCode>General</c:formatCode>
                <c:ptCount val="9"/>
                <c:pt idx="0">
                  <c:v>7</c:v>
                </c:pt>
                <c:pt idx="1">
                  <c:v>14</c:v>
                </c:pt>
                <c:pt idx="2">
                  <c:v>5</c:v>
                </c:pt>
                <c:pt idx="3">
                  <c:v>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365248"/>
        <c:axId val="121367168"/>
      </c:barChart>
      <c:catAx>
        <c:axId val="1213652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1367168"/>
        <c:crosses val="autoZero"/>
        <c:auto val="1"/>
        <c:lblAlgn val="ctr"/>
        <c:lblOffset val="100"/>
        <c:noMultiLvlLbl val="0"/>
      </c:catAx>
      <c:valAx>
        <c:axId val="12136716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13652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'5min_all_by_hub'!$R$518:$R$526</c:f>
              <c:strCach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More</c:v>
                </c:pt>
              </c:strCache>
            </c:strRef>
          </c:cat>
          <c:val>
            <c:numRef>
              <c:f>'5min_all_by_hub'!$S$518:$S$526</c:f>
              <c:numCache>
                <c:formatCode>General</c:formatCode>
                <c:ptCount val="9"/>
                <c:pt idx="0">
                  <c:v>1</c:v>
                </c:pt>
                <c:pt idx="1">
                  <c:v>11</c:v>
                </c:pt>
                <c:pt idx="2">
                  <c:v>9</c:v>
                </c:pt>
                <c:pt idx="3">
                  <c:v>6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992640"/>
        <c:axId val="117011200"/>
      </c:barChart>
      <c:catAx>
        <c:axId val="1169926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17011200"/>
        <c:crosses val="autoZero"/>
        <c:auto val="1"/>
        <c:lblAlgn val="ctr"/>
        <c:lblOffset val="100"/>
        <c:noMultiLvlLbl val="0"/>
      </c:catAx>
      <c:valAx>
        <c:axId val="117011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169926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'5min_all_by_hub'!$R$548:$R$556</c:f>
              <c:strCach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More</c:v>
                </c:pt>
              </c:strCache>
            </c:strRef>
          </c:cat>
          <c:val>
            <c:numRef>
              <c:f>'5min_all_by_hub'!$S$548:$S$556</c:f>
              <c:numCache>
                <c:formatCode>General</c:formatCode>
                <c:ptCount val="9"/>
                <c:pt idx="0">
                  <c:v>23</c:v>
                </c:pt>
                <c:pt idx="1">
                  <c:v>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043584"/>
        <c:axId val="117045504"/>
      </c:barChart>
      <c:catAx>
        <c:axId val="1170435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17045504"/>
        <c:crosses val="autoZero"/>
        <c:auto val="1"/>
        <c:lblAlgn val="ctr"/>
        <c:lblOffset val="100"/>
        <c:noMultiLvlLbl val="0"/>
      </c:catAx>
      <c:valAx>
        <c:axId val="11704550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170435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'5min_all_by_hub'!$R$578:$R$586</c:f>
              <c:strCach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More</c:v>
                </c:pt>
              </c:strCache>
            </c:strRef>
          </c:cat>
          <c:val>
            <c:numRef>
              <c:f>'5min_all_by_hub'!$S$578:$S$586</c:f>
              <c:numCache>
                <c:formatCode>General</c:formatCode>
                <c:ptCount val="9"/>
                <c:pt idx="0">
                  <c:v>5</c:v>
                </c:pt>
                <c:pt idx="1">
                  <c:v>10</c:v>
                </c:pt>
                <c:pt idx="2">
                  <c:v>10</c:v>
                </c:pt>
                <c:pt idx="3">
                  <c:v>2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065984"/>
        <c:axId val="117076352"/>
      </c:barChart>
      <c:catAx>
        <c:axId val="1170659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17076352"/>
        <c:crosses val="autoZero"/>
        <c:auto val="1"/>
        <c:lblAlgn val="ctr"/>
        <c:lblOffset val="100"/>
        <c:noMultiLvlLbl val="0"/>
      </c:catAx>
      <c:valAx>
        <c:axId val="11707635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170659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'5min_all_by_hub'!$R$608:$R$616</c:f>
              <c:strCach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More</c:v>
                </c:pt>
              </c:strCache>
            </c:strRef>
          </c:cat>
          <c:val>
            <c:numRef>
              <c:f>'5min_all_by_hub'!$S$608:$S$616</c:f>
              <c:numCache>
                <c:formatCode>General</c:formatCode>
                <c:ptCount val="9"/>
                <c:pt idx="0">
                  <c:v>1</c:v>
                </c:pt>
                <c:pt idx="1">
                  <c:v>10</c:v>
                </c:pt>
                <c:pt idx="2">
                  <c:v>12</c:v>
                </c:pt>
                <c:pt idx="3">
                  <c:v>4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105408"/>
        <c:axId val="117107328"/>
      </c:barChart>
      <c:catAx>
        <c:axId val="1171054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17107328"/>
        <c:crosses val="autoZero"/>
        <c:auto val="1"/>
        <c:lblAlgn val="ctr"/>
        <c:lblOffset val="100"/>
        <c:noMultiLvlLbl val="0"/>
      </c:catAx>
      <c:valAx>
        <c:axId val="11710732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171054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'5min_all_by_hub'!$R$638:$R$646</c:f>
              <c:strCach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More</c:v>
                </c:pt>
              </c:strCache>
            </c:strRef>
          </c:cat>
          <c:val>
            <c:numRef>
              <c:f>'5min_all_by_hub'!$S$638:$S$646</c:f>
              <c:numCache>
                <c:formatCode>General</c:formatCode>
                <c:ptCount val="9"/>
                <c:pt idx="0">
                  <c:v>15</c:v>
                </c:pt>
                <c:pt idx="1">
                  <c:v>12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205632"/>
        <c:axId val="117207808"/>
      </c:barChart>
      <c:catAx>
        <c:axId val="1172056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17207808"/>
        <c:crosses val="autoZero"/>
        <c:auto val="1"/>
        <c:lblAlgn val="ctr"/>
        <c:lblOffset val="100"/>
        <c:noMultiLvlLbl val="0"/>
      </c:catAx>
      <c:valAx>
        <c:axId val="11720780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172056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'5min_all_by_hub'!$R$668:$R$676</c:f>
              <c:strCach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More</c:v>
                </c:pt>
              </c:strCache>
            </c:strRef>
          </c:cat>
          <c:val>
            <c:numRef>
              <c:f>'5min_all_by_hub'!$S$668:$S$676</c:f>
              <c:numCache>
                <c:formatCode>General</c:formatCode>
                <c:ptCount val="9"/>
                <c:pt idx="0">
                  <c:v>4</c:v>
                </c:pt>
                <c:pt idx="1">
                  <c:v>17</c:v>
                </c:pt>
                <c:pt idx="2">
                  <c:v>6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232384"/>
        <c:axId val="117234304"/>
      </c:barChart>
      <c:catAx>
        <c:axId val="1172323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17234304"/>
        <c:crosses val="autoZero"/>
        <c:auto val="1"/>
        <c:lblAlgn val="ctr"/>
        <c:lblOffset val="100"/>
        <c:noMultiLvlLbl val="0"/>
      </c:catAx>
      <c:valAx>
        <c:axId val="11723430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172323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'5min_all_by_hub'!$R$698:$R$706</c:f>
              <c:strCach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More</c:v>
                </c:pt>
              </c:strCache>
            </c:strRef>
          </c:cat>
          <c:val>
            <c:numRef>
              <c:f>'5min_all_by_hub'!$S$698:$S$706</c:f>
              <c:numCache>
                <c:formatCode>General</c:formatCode>
                <c:ptCount val="9"/>
                <c:pt idx="0">
                  <c:v>0</c:v>
                </c:pt>
                <c:pt idx="1">
                  <c:v>11</c:v>
                </c:pt>
                <c:pt idx="2">
                  <c:v>9</c:v>
                </c:pt>
                <c:pt idx="3">
                  <c:v>6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399936"/>
        <c:axId val="121406208"/>
      </c:barChart>
      <c:catAx>
        <c:axId val="1213999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1406208"/>
        <c:crosses val="autoZero"/>
        <c:auto val="1"/>
        <c:lblAlgn val="ctr"/>
        <c:lblOffset val="100"/>
        <c:noMultiLvlLbl val="0"/>
      </c:catAx>
      <c:valAx>
        <c:axId val="12140620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13999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'5min_all_by_hub'!$R$728:$R$736</c:f>
              <c:strCach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More</c:v>
                </c:pt>
              </c:strCache>
            </c:strRef>
          </c:cat>
          <c:val>
            <c:numRef>
              <c:f>'5min_all_by_hub'!$S$728:$S$736</c:f>
              <c:numCache>
                <c:formatCode>General</c:formatCode>
                <c:ptCount val="9"/>
                <c:pt idx="0">
                  <c:v>7</c:v>
                </c:pt>
                <c:pt idx="1">
                  <c:v>8</c:v>
                </c:pt>
                <c:pt idx="2">
                  <c:v>6</c:v>
                </c:pt>
                <c:pt idx="3">
                  <c:v>6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713024"/>
        <c:axId val="121714944"/>
      </c:barChart>
      <c:catAx>
        <c:axId val="1217130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1714944"/>
        <c:crosses val="autoZero"/>
        <c:auto val="1"/>
        <c:lblAlgn val="ctr"/>
        <c:lblOffset val="100"/>
        <c:noMultiLvlLbl val="0"/>
      </c:catAx>
      <c:valAx>
        <c:axId val="1217149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17130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'5min_all_by_hub'!$R$758:$R$766</c:f>
              <c:strCach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More</c:v>
                </c:pt>
              </c:strCache>
            </c:strRef>
          </c:cat>
          <c:val>
            <c:numRef>
              <c:f>'5min_all_by_hub'!$S$758:$S$766</c:f>
              <c:numCache>
                <c:formatCode>General</c:formatCode>
                <c:ptCount val="9"/>
                <c:pt idx="0">
                  <c:v>0</c:v>
                </c:pt>
                <c:pt idx="1">
                  <c:v>1</c:v>
                </c:pt>
                <c:pt idx="2">
                  <c:v>4</c:v>
                </c:pt>
                <c:pt idx="3">
                  <c:v>5</c:v>
                </c:pt>
                <c:pt idx="4">
                  <c:v>9</c:v>
                </c:pt>
                <c:pt idx="5">
                  <c:v>7</c:v>
                </c:pt>
                <c:pt idx="6">
                  <c:v>2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727232"/>
        <c:axId val="121741696"/>
      </c:barChart>
      <c:catAx>
        <c:axId val="1217272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1741696"/>
        <c:crosses val="autoZero"/>
        <c:auto val="1"/>
        <c:lblAlgn val="ctr"/>
        <c:lblOffset val="100"/>
        <c:noMultiLvlLbl val="0"/>
      </c:catAx>
      <c:valAx>
        <c:axId val="12174169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17272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'5min_all_by_hub'!$R$788:$R$796</c:f>
              <c:strCach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More</c:v>
                </c:pt>
              </c:strCache>
            </c:strRef>
          </c:cat>
          <c:val>
            <c:numRef>
              <c:f>'5min_all_by_hub'!$S$788:$S$796</c:f>
              <c:numCache>
                <c:formatCode>General</c:formatCode>
                <c:ptCount val="9"/>
                <c:pt idx="0">
                  <c:v>8</c:v>
                </c:pt>
                <c:pt idx="1">
                  <c:v>10</c:v>
                </c:pt>
                <c:pt idx="2">
                  <c:v>5</c:v>
                </c:pt>
                <c:pt idx="3">
                  <c:v>2</c:v>
                </c:pt>
                <c:pt idx="4">
                  <c:v>4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762176"/>
        <c:axId val="121764096"/>
      </c:barChart>
      <c:catAx>
        <c:axId val="1217621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1764096"/>
        <c:crosses val="autoZero"/>
        <c:auto val="1"/>
        <c:lblAlgn val="ctr"/>
        <c:lblOffset val="100"/>
        <c:noMultiLvlLbl val="0"/>
      </c:catAx>
      <c:valAx>
        <c:axId val="12176409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17621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'5min_all_by_hub'!$R$818:$R$826</c:f>
              <c:strCach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More</c:v>
                </c:pt>
              </c:strCache>
            </c:strRef>
          </c:cat>
          <c:val>
            <c:numRef>
              <c:f>'5min_all_by_hub'!$S$818:$S$826</c:f>
              <c:numCache>
                <c:formatCode>General</c:formatCode>
                <c:ptCount val="9"/>
                <c:pt idx="0">
                  <c:v>2</c:v>
                </c:pt>
                <c:pt idx="1">
                  <c:v>8</c:v>
                </c:pt>
                <c:pt idx="2">
                  <c:v>13</c:v>
                </c:pt>
                <c:pt idx="3">
                  <c:v>6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510528"/>
        <c:axId val="121524992"/>
      </c:barChart>
      <c:catAx>
        <c:axId val="1215105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1524992"/>
        <c:crosses val="autoZero"/>
        <c:auto val="1"/>
        <c:lblAlgn val="ctr"/>
        <c:lblOffset val="100"/>
        <c:noMultiLvlLbl val="0"/>
      </c:catAx>
      <c:valAx>
        <c:axId val="12152499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15105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'5min_all_by_hub'!$R$848:$R$856</c:f>
              <c:strCach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More</c:v>
                </c:pt>
              </c:strCache>
            </c:strRef>
          </c:cat>
          <c:val>
            <c:numRef>
              <c:f>'5min_all_by_hub'!$S$848:$S$856</c:f>
              <c:numCache>
                <c:formatCode>General</c:formatCode>
                <c:ptCount val="9"/>
                <c:pt idx="0">
                  <c:v>5</c:v>
                </c:pt>
                <c:pt idx="1">
                  <c:v>7</c:v>
                </c:pt>
                <c:pt idx="2">
                  <c:v>13</c:v>
                </c:pt>
                <c:pt idx="3">
                  <c:v>4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565952"/>
        <c:axId val="121567872"/>
      </c:barChart>
      <c:catAx>
        <c:axId val="121565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1567872"/>
        <c:crosses val="autoZero"/>
        <c:auto val="1"/>
        <c:lblAlgn val="ctr"/>
        <c:lblOffset val="100"/>
        <c:noMultiLvlLbl val="0"/>
      </c:catAx>
      <c:valAx>
        <c:axId val="12156787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15659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'5min_all_by_hub'!$R$878:$R$886</c:f>
              <c:strCach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More</c:v>
                </c:pt>
              </c:strCache>
            </c:strRef>
          </c:cat>
          <c:val>
            <c:numRef>
              <c:f>'5min_all_by_hub'!$S$878:$S$886</c:f>
              <c:numCache>
                <c:formatCode>General</c:formatCode>
                <c:ptCount val="9"/>
                <c:pt idx="0">
                  <c:v>5</c:v>
                </c:pt>
                <c:pt idx="1">
                  <c:v>8</c:v>
                </c:pt>
                <c:pt idx="2">
                  <c:v>7</c:v>
                </c:pt>
                <c:pt idx="3">
                  <c:v>2</c:v>
                </c:pt>
                <c:pt idx="4">
                  <c:v>5</c:v>
                </c:pt>
                <c:pt idx="5">
                  <c:v>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596544"/>
        <c:axId val="121598720"/>
      </c:barChart>
      <c:catAx>
        <c:axId val="1215965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1598720"/>
        <c:crosses val="autoZero"/>
        <c:auto val="1"/>
        <c:lblAlgn val="ctr"/>
        <c:lblOffset val="100"/>
        <c:noMultiLvlLbl val="0"/>
      </c:catAx>
      <c:valAx>
        <c:axId val="12159872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15965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'5min_all_by_hub'!$R$908:$R$916</c:f>
              <c:strCach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More</c:v>
                </c:pt>
              </c:strCache>
            </c:strRef>
          </c:cat>
          <c:val>
            <c:numRef>
              <c:f>'5min_all_by_hub'!$S$908:$S$916</c:f>
              <c:numCache>
                <c:formatCode>General</c:formatCode>
                <c:ptCount val="9"/>
                <c:pt idx="0">
                  <c:v>0</c:v>
                </c:pt>
                <c:pt idx="1">
                  <c:v>2</c:v>
                </c:pt>
                <c:pt idx="2">
                  <c:v>8</c:v>
                </c:pt>
                <c:pt idx="3">
                  <c:v>8</c:v>
                </c:pt>
                <c:pt idx="4">
                  <c:v>5</c:v>
                </c:pt>
                <c:pt idx="5">
                  <c:v>1</c:v>
                </c:pt>
                <c:pt idx="6">
                  <c:v>3</c:v>
                </c:pt>
                <c:pt idx="7">
                  <c:v>2</c:v>
                </c:pt>
                <c:pt idx="8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627392"/>
        <c:axId val="121629312"/>
      </c:barChart>
      <c:catAx>
        <c:axId val="121627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1629312"/>
        <c:crosses val="autoZero"/>
        <c:auto val="1"/>
        <c:lblAlgn val="ctr"/>
        <c:lblOffset val="100"/>
        <c:noMultiLvlLbl val="0"/>
      </c:catAx>
      <c:valAx>
        <c:axId val="12162931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16273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'5min_all_by_hub'!$R$938:$R$946</c:f>
              <c:strCach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More</c:v>
                </c:pt>
              </c:strCache>
            </c:strRef>
          </c:cat>
          <c:val>
            <c:numRef>
              <c:f>'5min_all_by_hub'!$S$938:$S$946</c:f>
              <c:numCache>
                <c:formatCode>General</c:formatCode>
                <c:ptCount val="9"/>
                <c:pt idx="0">
                  <c:v>2</c:v>
                </c:pt>
                <c:pt idx="1">
                  <c:v>4</c:v>
                </c:pt>
                <c:pt idx="2">
                  <c:v>8</c:v>
                </c:pt>
                <c:pt idx="3">
                  <c:v>9</c:v>
                </c:pt>
                <c:pt idx="4">
                  <c:v>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784960"/>
        <c:axId val="121799424"/>
      </c:barChart>
      <c:catAx>
        <c:axId val="1217849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1799424"/>
        <c:crosses val="autoZero"/>
        <c:auto val="1"/>
        <c:lblAlgn val="ctr"/>
        <c:lblOffset val="100"/>
        <c:noMultiLvlLbl val="0"/>
      </c:catAx>
      <c:valAx>
        <c:axId val="12179942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17849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'5min_all_by_hub'!$R$968:$R$976</c:f>
              <c:strCache>
                <c:ptCount val="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More</c:v>
                </c:pt>
              </c:strCache>
            </c:strRef>
          </c:cat>
          <c:val>
            <c:numRef>
              <c:f>'5min_all_by_hub'!$S$968:$S$976</c:f>
              <c:numCache>
                <c:formatCode>General</c:formatCode>
                <c:ptCount val="9"/>
                <c:pt idx="0">
                  <c:v>0</c:v>
                </c:pt>
                <c:pt idx="1">
                  <c:v>7</c:v>
                </c:pt>
                <c:pt idx="2">
                  <c:v>11</c:v>
                </c:pt>
                <c:pt idx="3">
                  <c:v>9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832192"/>
        <c:axId val="121834112"/>
      </c:barChart>
      <c:catAx>
        <c:axId val="1218321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1834112"/>
        <c:crosses val="autoZero"/>
        <c:auto val="1"/>
        <c:lblAlgn val="ctr"/>
        <c:lblOffset val="100"/>
        <c:noMultiLvlLbl val="0"/>
      </c:catAx>
      <c:valAx>
        <c:axId val="12183411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18321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800" b="1" i="0" baseline="0">
                <a:effectLst/>
              </a:rPr>
              <a:t>Horz Error by Hub with 5 Min Occupation Time</a:t>
            </a:r>
            <a:endParaRPr lang="en-US">
              <a:effectLst/>
            </a:endParaRPr>
          </a:p>
        </c:rich>
      </c:tx>
      <c:layout>
        <c:manualLayout>
          <c:xMode val="edge"/>
          <c:yMode val="edge"/>
          <c:x val="0.24437376234231065"/>
          <c:y val="1.0598030741243238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3"/>
          <c:order val="0"/>
          <c:tx>
            <c:strRef>
              <c:f>'5min_all_by_hub'!$E$1006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'5min_all_by_hub'!$A$1007:$A$1039</c:f>
              <c:strCache>
                <c:ptCount val="33"/>
                <c:pt idx="0">
                  <c:v>10A</c:v>
                </c:pt>
                <c:pt idx="1">
                  <c:v>11A</c:v>
                </c:pt>
                <c:pt idx="2">
                  <c:v>12A</c:v>
                </c:pt>
                <c:pt idx="3">
                  <c:v>13A</c:v>
                </c:pt>
                <c:pt idx="4">
                  <c:v>14A</c:v>
                </c:pt>
                <c:pt idx="5">
                  <c:v>15A</c:v>
                </c:pt>
                <c:pt idx="6">
                  <c:v>16A</c:v>
                </c:pt>
                <c:pt idx="7">
                  <c:v>17A</c:v>
                </c:pt>
                <c:pt idx="8">
                  <c:v>21A</c:v>
                </c:pt>
                <c:pt idx="9">
                  <c:v>22A</c:v>
                </c:pt>
                <c:pt idx="10">
                  <c:v>24A</c:v>
                </c:pt>
                <c:pt idx="11">
                  <c:v>26A</c:v>
                </c:pt>
                <c:pt idx="12">
                  <c:v>27A</c:v>
                </c:pt>
                <c:pt idx="13">
                  <c:v>5A</c:v>
                </c:pt>
                <c:pt idx="14">
                  <c:v>6A</c:v>
                </c:pt>
                <c:pt idx="15">
                  <c:v>6B</c:v>
                </c:pt>
                <c:pt idx="16">
                  <c:v>7A</c:v>
                </c:pt>
                <c:pt idx="17">
                  <c:v>8A</c:v>
                </c:pt>
                <c:pt idx="18">
                  <c:v>8B</c:v>
                </c:pt>
                <c:pt idx="19">
                  <c:v>9A</c:v>
                </c:pt>
                <c:pt idx="20">
                  <c:v>T5P4</c:v>
                </c:pt>
                <c:pt idx="21">
                  <c:v>T5P5</c:v>
                </c:pt>
                <c:pt idx="22">
                  <c:v>T6P1</c:v>
                </c:pt>
                <c:pt idx="23">
                  <c:v>T6P11</c:v>
                </c:pt>
                <c:pt idx="24">
                  <c:v>T6P12</c:v>
                </c:pt>
                <c:pt idx="25">
                  <c:v>T6P13</c:v>
                </c:pt>
                <c:pt idx="26">
                  <c:v>T6P14</c:v>
                </c:pt>
                <c:pt idx="27">
                  <c:v>T6P2</c:v>
                </c:pt>
                <c:pt idx="28">
                  <c:v>T6P3</c:v>
                </c:pt>
                <c:pt idx="29">
                  <c:v>T6P4</c:v>
                </c:pt>
                <c:pt idx="30">
                  <c:v>T6P5</c:v>
                </c:pt>
                <c:pt idx="31">
                  <c:v>T6P6</c:v>
                </c:pt>
                <c:pt idx="32">
                  <c:v>T6P8</c:v>
                </c:pt>
              </c:strCache>
            </c:strRef>
          </c:cat>
          <c:val>
            <c:numRef>
              <c:f>'5min_all_by_hub'!$E$1007:$E$1039</c:f>
              <c:numCache>
                <c:formatCode>0.00</c:formatCode>
                <c:ptCount val="33"/>
                <c:pt idx="0">
                  <c:v>7.1938077956369897</c:v>
                </c:pt>
                <c:pt idx="1">
                  <c:v>6.9804269934303846</c:v>
                </c:pt>
                <c:pt idx="2">
                  <c:v>4.7741560100041509</c:v>
                </c:pt>
                <c:pt idx="3">
                  <c:v>6.2680051697973713</c:v>
                </c:pt>
                <c:pt idx="4">
                  <c:v>4.7703648303327224</c:v>
                </c:pt>
                <c:pt idx="5">
                  <c:v>6.6980139902904074</c:v>
                </c:pt>
                <c:pt idx="6">
                  <c:v>4.6145490365996089</c:v>
                </c:pt>
                <c:pt idx="7">
                  <c:v>4.6395803272049054</c:v>
                </c:pt>
                <c:pt idx="8">
                  <c:v>3.7627550026646182</c:v>
                </c:pt>
                <c:pt idx="9">
                  <c:v>5.4852586455673222</c:v>
                </c:pt>
                <c:pt idx="10">
                  <c:v>5.2992978044908039</c:v>
                </c:pt>
                <c:pt idx="11">
                  <c:v>2.5098109122100696</c:v>
                </c:pt>
                <c:pt idx="12">
                  <c:v>5.6710284610948989</c:v>
                </c:pt>
                <c:pt idx="13">
                  <c:v>2.1267496344971222</c:v>
                </c:pt>
                <c:pt idx="14">
                  <c:v>4.0733123886116722</c:v>
                </c:pt>
                <c:pt idx="15">
                  <c:v>3.5390558642851317</c:v>
                </c:pt>
                <c:pt idx="16">
                  <c:v>3.8558798746759009</c:v>
                </c:pt>
                <c:pt idx="17">
                  <c:v>4.4751000000000003</c:v>
                </c:pt>
                <c:pt idx="18">
                  <c:v>1.927286593527394</c:v>
                </c:pt>
                <c:pt idx="19">
                  <c:v>4.6369616998348437</c:v>
                </c:pt>
                <c:pt idx="20">
                  <c:v>5.4120471738990039</c:v>
                </c:pt>
                <c:pt idx="21">
                  <c:v>3.0337125459937782</c:v>
                </c:pt>
                <c:pt idx="22">
                  <c:v>6.2635874225428729</c:v>
                </c:pt>
                <c:pt idx="23">
                  <c:v>6.7262510515418477</c:v>
                </c:pt>
                <c:pt idx="24">
                  <c:v>5.7257487907662226</c:v>
                </c:pt>
                <c:pt idx="25">
                  <c:v>7.4719776369204247</c:v>
                </c:pt>
                <c:pt idx="26">
                  <c:v>5.3263555273739405</c:v>
                </c:pt>
                <c:pt idx="27">
                  <c:v>5.8609399941433145</c:v>
                </c:pt>
                <c:pt idx="28">
                  <c:v>4.233423414880253</c:v>
                </c:pt>
                <c:pt idx="29">
                  <c:v>5.6117174381887533</c:v>
                </c:pt>
                <c:pt idx="30">
                  <c:v>9.5915148955106613</c:v>
                </c:pt>
                <c:pt idx="31">
                  <c:v>4.5519756161703038</c:v>
                </c:pt>
                <c:pt idx="32">
                  <c:v>4.997181007425902</c:v>
                </c:pt>
              </c:numCache>
            </c:numRef>
          </c:val>
        </c:ser>
        <c:ser>
          <c:idx val="0"/>
          <c:order val="1"/>
          <c:tx>
            <c:strRef>
              <c:f>'5min_all_by_hub'!$B$1006</c:f>
              <c:strCache>
                <c:ptCount val="1"/>
                <c:pt idx="0">
                  <c:v>Mean Err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invertIfNegative val="0"/>
          <c:cat>
            <c:strRef>
              <c:f>'5min_all_by_hub'!$A$1007:$A$1039</c:f>
              <c:strCache>
                <c:ptCount val="33"/>
                <c:pt idx="0">
                  <c:v>10A</c:v>
                </c:pt>
                <c:pt idx="1">
                  <c:v>11A</c:v>
                </c:pt>
                <c:pt idx="2">
                  <c:v>12A</c:v>
                </c:pt>
                <c:pt idx="3">
                  <c:v>13A</c:v>
                </c:pt>
                <c:pt idx="4">
                  <c:v>14A</c:v>
                </c:pt>
                <c:pt idx="5">
                  <c:v>15A</c:v>
                </c:pt>
                <c:pt idx="6">
                  <c:v>16A</c:v>
                </c:pt>
                <c:pt idx="7">
                  <c:v>17A</c:v>
                </c:pt>
                <c:pt idx="8">
                  <c:v>21A</c:v>
                </c:pt>
                <c:pt idx="9">
                  <c:v>22A</c:v>
                </c:pt>
                <c:pt idx="10">
                  <c:v>24A</c:v>
                </c:pt>
                <c:pt idx="11">
                  <c:v>26A</c:v>
                </c:pt>
                <c:pt idx="12">
                  <c:v>27A</c:v>
                </c:pt>
                <c:pt idx="13">
                  <c:v>5A</c:v>
                </c:pt>
                <c:pt idx="14">
                  <c:v>6A</c:v>
                </c:pt>
                <c:pt idx="15">
                  <c:v>6B</c:v>
                </c:pt>
                <c:pt idx="16">
                  <c:v>7A</c:v>
                </c:pt>
                <c:pt idx="17">
                  <c:v>8A</c:v>
                </c:pt>
                <c:pt idx="18">
                  <c:v>8B</c:v>
                </c:pt>
                <c:pt idx="19">
                  <c:v>9A</c:v>
                </c:pt>
                <c:pt idx="20">
                  <c:v>T5P4</c:v>
                </c:pt>
                <c:pt idx="21">
                  <c:v>T5P5</c:v>
                </c:pt>
                <c:pt idx="22">
                  <c:v>T6P1</c:v>
                </c:pt>
                <c:pt idx="23">
                  <c:v>T6P11</c:v>
                </c:pt>
                <c:pt idx="24">
                  <c:v>T6P12</c:v>
                </c:pt>
                <c:pt idx="25">
                  <c:v>T6P13</c:v>
                </c:pt>
                <c:pt idx="26">
                  <c:v>T6P14</c:v>
                </c:pt>
                <c:pt idx="27">
                  <c:v>T6P2</c:v>
                </c:pt>
                <c:pt idx="28">
                  <c:v>T6P3</c:v>
                </c:pt>
                <c:pt idx="29">
                  <c:v>T6P4</c:v>
                </c:pt>
                <c:pt idx="30">
                  <c:v>T6P5</c:v>
                </c:pt>
                <c:pt idx="31">
                  <c:v>T6P6</c:v>
                </c:pt>
                <c:pt idx="32">
                  <c:v>T6P8</c:v>
                </c:pt>
              </c:strCache>
            </c:strRef>
          </c:cat>
          <c:val>
            <c:numRef>
              <c:f>'5min_all_by_hub'!$B$1007:$B$1039</c:f>
              <c:numCache>
                <c:formatCode>0.00</c:formatCode>
                <c:ptCount val="33"/>
                <c:pt idx="0">
                  <c:v>2.416622589224934</c:v>
                </c:pt>
                <c:pt idx="1">
                  <c:v>3.659528832917295</c:v>
                </c:pt>
                <c:pt idx="2">
                  <c:v>2.9710648469584719</c:v>
                </c:pt>
                <c:pt idx="3">
                  <c:v>3.3821514274087137</c:v>
                </c:pt>
                <c:pt idx="4">
                  <c:v>2.1940158992833938</c:v>
                </c:pt>
                <c:pt idx="5">
                  <c:v>1.9941878050922681</c:v>
                </c:pt>
                <c:pt idx="6">
                  <c:v>1.909032246537713</c:v>
                </c:pt>
                <c:pt idx="7">
                  <c:v>1.9658760364435321</c:v>
                </c:pt>
                <c:pt idx="8">
                  <c:v>2.3371120734481523</c:v>
                </c:pt>
                <c:pt idx="9">
                  <c:v>2.1005912879190891</c:v>
                </c:pt>
                <c:pt idx="10">
                  <c:v>2.4375138287647364</c:v>
                </c:pt>
                <c:pt idx="11">
                  <c:v>0.72183333568142649</c:v>
                </c:pt>
                <c:pt idx="12">
                  <c:v>1.8433645429740435</c:v>
                </c:pt>
                <c:pt idx="13">
                  <c:v>0.82245778255218127</c:v>
                </c:pt>
                <c:pt idx="14">
                  <c:v>1.5711597211694859</c:v>
                </c:pt>
                <c:pt idx="15">
                  <c:v>1.4820488758207881</c:v>
                </c:pt>
                <c:pt idx="16">
                  <c:v>1.686662955009907</c:v>
                </c:pt>
                <c:pt idx="17">
                  <c:v>2.6373000000000002</c:v>
                </c:pt>
                <c:pt idx="18">
                  <c:v>0.70685996454062272</c:v>
                </c:pt>
                <c:pt idx="19">
                  <c:v>2.0575001040712153</c:v>
                </c:pt>
                <c:pt idx="20">
                  <c:v>2.3768126498756987</c:v>
                </c:pt>
                <c:pt idx="21">
                  <c:v>1.1582272013121226</c:v>
                </c:pt>
                <c:pt idx="22">
                  <c:v>1.7838544081023533</c:v>
                </c:pt>
                <c:pt idx="23">
                  <c:v>2.6609179342655835</c:v>
                </c:pt>
                <c:pt idx="24">
                  <c:v>2.2717612877644311</c:v>
                </c:pt>
                <c:pt idx="25">
                  <c:v>4.4798412799449689</c:v>
                </c:pt>
                <c:pt idx="26">
                  <c:v>2.0889940759344912</c:v>
                </c:pt>
                <c:pt idx="27">
                  <c:v>2.3423146839407498</c:v>
                </c:pt>
                <c:pt idx="28">
                  <c:v>2.006987685840476</c:v>
                </c:pt>
                <c:pt idx="29">
                  <c:v>2.5855172499527299</c:v>
                </c:pt>
                <c:pt idx="30">
                  <c:v>4.0171317254482561</c:v>
                </c:pt>
                <c:pt idx="31">
                  <c:v>2.970805681383367</c:v>
                </c:pt>
                <c:pt idx="32">
                  <c:v>2.7695914674516957</c:v>
                </c:pt>
              </c:numCache>
            </c:numRef>
          </c:val>
        </c:ser>
        <c:ser>
          <c:idx val="1"/>
          <c:order val="2"/>
          <c:tx>
            <c:strRef>
              <c:f>'5min_all_by_hub'!$C$1006</c:f>
              <c:strCache>
                <c:ptCount val="1"/>
                <c:pt idx="0">
                  <c:v>Stdev of err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strRef>
              <c:f>'5min_all_by_hub'!$A$1007:$A$1039</c:f>
              <c:strCache>
                <c:ptCount val="33"/>
                <c:pt idx="0">
                  <c:v>10A</c:v>
                </c:pt>
                <c:pt idx="1">
                  <c:v>11A</c:v>
                </c:pt>
                <c:pt idx="2">
                  <c:v>12A</c:v>
                </c:pt>
                <c:pt idx="3">
                  <c:v>13A</c:v>
                </c:pt>
                <c:pt idx="4">
                  <c:v>14A</c:v>
                </c:pt>
                <c:pt idx="5">
                  <c:v>15A</c:v>
                </c:pt>
                <c:pt idx="6">
                  <c:v>16A</c:v>
                </c:pt>
                <c:pt idx="7">
                  <c:v>17A</c:v>
                </c:pt>
                <c:pt idx="8">
                  <c:v>21A</c:v>
                </c:pt>
                <c:pt idx="9">
                  <c:v>22A</c:v>
                </c:pt>
                <c:pt idx="10">
                  <c:v>24A</c:v>
                </c:pt>
                <c:pt idx="11">
                  <c:v>26A</c:v>
                </c:pt>
                <c:pt idx="12">
                  <c:v>27A</c:v>
                </c:pt>
                <c:pt idx="13">
                  <c:v>5A</c:v>
                </c:pt>
                <c:pt idx="14">
                  <c:v>6A</c:v>
                </c:pt>
                <c:pt idx="15">
                  <c:v>6B</c:v>
                </c:pt>
                <c:pt idx="16">
                  <c:v>7A</c:v>
                </c:pt>
                <c:pt idx="17">
                  <c:v>8A</c:v>
                </c:pt>
                <c:pt idx="18">
                  <c:v>8B</c:v>
                </c:pt>
                <c:pt idx="19">
                  <c:v>9A</c:v>
                </c:pt>
                <c:pt idx="20">
                  <c:v>T5P4</c:v>
                </c:pt>
                <c:pt idx="21">
                  <c:v>T5P5</c:v>
                </c:pt>
                <c:pt idx="22">
                  <c:v>T6P1</c:v>
                </c:pt>
                <c:pt idx="23">
                  <c:v>T6P11</c:v>
                </c:pt>
                <c:pt idx="24">
                  <c:v>T6P12</c:v>
                </c:pt>
                <c:pt idx="25">
                  <c:v>T6P13</c:v>
                </c:pt>
                <c:pt idx="26">
                  <c:v>T6P14</c:v>
                </c:pt>
                <c:pt idx="27">
                  <c:v>T6P2</c:v>
                </c:pt>
                <c:pt idx="28">
                  <c:v>T6P3</c:v>
                </c:pt>
                <c:pt idx="29">
                  <c:v>T6P4</c:v>
                </c:pt>
                <c:pt idx="30">
                  <c:v>T6P5</c:v>
                </c:pt>
                <c:pt idx="31">
                  <c:v>T6P6</c:v>
                </c:pt>
                <c:pt idx="32">
                  <c:v>T6P8</c:v>
                </c:pt>
              </c:strCache>
            </c:strRef>
          </c:cat>
          <c:val>
            <c:numRef>
              <c:f>'5min_all_by_hub'!$C$1007:$C$1039</c:f>
              <c:numCache>
                <c:formatCode>0.00</c:formatCode>
                <c:ptCount val="33"/>
                <c:pt idx="0">
                  <c:v>1.4041634605700184</c:v>
                </c:pt>
                <c:pt idx="1">
                  <c:v>1.288239934289531</c:v>
                </c:pt>
                <c:pt idx="2">
                  <c:v>0.85196794448169622</c:v>
                </c:pt>
                <c:pt idx="3">
                  <c:v>1.6045213549237427</c:v>
                </c:pt>
                <c:pt idx="4">
                  <c:v>1.58586472798945</c:v>
                </c:pt>
                <c:pt idx="5">
                  <c:v>1.1997341037993459</c:v>
                </c:pt>
                <c:pt idx="6">
                  <c:v>1.1455218772278015</c:v>
                </c:pt>
                <c:pt idx="7">
                  <c:v>1.1891804567122966</c:v>
                </c:pt>
                <c:pt idx="8">
                  <c:v>0.79069526715712724</c:v>
                </c:pt>
                <c:pt idx="9">
                  <c:v>1.1716337775103922</c:v>
                </c:pt>
                <c:pt idx="10">
                  <c:v>1.2087911032684804</c:v>
                </c:pt>
                <c:pt idx="11">
                  <c:v>0.48747219147939058</c:v>
                </c:pt>
                <c:pt idx="12">
                  <c:v>1.2542007201214089</c:v>
                </c:pt>
                <c:pt idx="13">
                  <c:v>0.61719526297643668</c:v>
                </c:pt>
                <c:pt idx="14">
                  <c:v>0.84932081248312008</c:v>
                </c:pt>
                <c:pt idx="15">
                  <c:v>0.81225526856393648</c:v>
                </c:pt>
                <c:pt idx="16">
                  <c:v>0.95253670367867826</c:v>
                </c:pt>
                <c:pt idx="17">
                  <c:v>0.87809999999999999</c:v>
                </c:pt>
                <c:pt idx="18">
                  <c:v>0.4630464645728144</c:v>
                </c:pt>
                <c:pt idx="19">
                  <c:v>1.1659867918733453</c:v>
                </c:pt>
                <c:pt idx="20">
                  <c:v>1.1748523485423787</c:v>
                </c:pt>
                <c:pt idx="21">
                  <c:v>0.69754561838520768</c:v>
                </c:pt>
                <c:pt idx="22">
                  <c:v>1.3119281806119369</c:v>
                </c:pt>
                <c:pt idx="23">
                  <c:v>1.2747861769758673</c:v>
                </c:pt>
                <c:pt idx="24">
                  <c:v>1.372946703484792</c:v>
                </c:pt>
                <c:pt idx="25">
                  <c:v>1.4218690891422885</c:v>
                </c:pt>
                <c:pt idx="26">
                  <c:v>1.5117193180542576</c:v>
                </c:pt>
                <c:pt idx="27">
                  <c:v>1.0487890547888359</c:v>
                </c:pt>
                <c:pt idx="28">
                  <c:v>0.99490832283538888</c:v>
                </c:pt>
                <c:pt idx="29">
                  <c:v>1.6154413211493273</c:v>
                </c:pt>
                <c:pt idx="30">
                  <c:v>2.002550895887286</c:v>
                </c:pt>
                <c:pt idx="31">
                  <c:v>1.0989744626372069</c:v>
                </c:pt>
                <c:pt idx="32">
                  <c:v>0.96128445730038581</c:v>
                </c:pt>
              </c:numCache>
            </c:numRef>
          </c:val>
        </c:ser>
        <c:ser>
          <c:idx val="2"/>
          <c:order val="3"/>
          <c:tx>
            <c:strRef>
              <c:f>'5min_all_by_hub'!$D$1006</c:f>
              <c:strCache>
                <c:ptCount val="1"/>
                <c:pt idx="0">
                  <c:v>Min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'5min_all_by_hub'!$A$1007:$A$1039</c:f>
              <c:strCache>
                <c:ptCount val="33"/>
                <c:pt idx="0">
                  <c:v>10A</c:v>
                </c:pt>
                <c:pt idx="1">
                  <c:v>11A</c:v>
                </c:pt>
                <c:pt idx="2">
                  <c:v>12A</c:v>
                </c:pt>
                <c:pt idx="3">
                  <c:v>13A</c:v>
                </c:pt>
                <c:pt idx="4">
                  <c:v>14A</c:v>
                </c:pt>
                <c:pt idx="5">
                  <c:v>15A</c:v>
                </c:pt>
                <c:pt idx="6">
                  <c:v>16A</c:v>
                </c:pt>
                <c:pt idx="7">
                  <c:v>17A</c:v>
                </c:pt>
                <c:pt idx="8">
                  <c:v>21A</c:v>
                </c:pt>
                <c:pt idx="9">
                  <c:v>22A</c:v>
                </c:pt>
                <c:pt idx="10">
                  <c:v>24A</c:v>
                </c:pt>
                <c:pt idx="11">
                  <c:v>26A</c:v>
                </c:pt>
                <c:pt idx="12">
                  <c:v>27A</c:v>
                </c:pt>
                <c:pt idx="13">
                  <c:v>5A</c:v>
                </c:pt>
                <c:pt idx="14">
                  <c:v>6A</c:v>
                </c:pt>
                <c:pt idx="15">
                  <c:v>6B</c:v>
                </c:pt>
                <c:pt idx="16">
                  <c:v>7A</c:v>
                </c:pt>
                <c:pt idx="17">
                  <c:v>8A</c:v>
                </c:pt>
                <c:pt idx="18">
                  <c:v>8B</c:v>
                </c:pt>
                <c:pt idx="19">
                  <c:v>9A</c:v>
                </c:pt>
                <c:pt idx="20">
                  <c:v>T5P4</c:v>
                </c:pt>
                <c:pt idx="21">
                  <c:v>T5P5</c:v>
                </c:pt>
                <c:pt idx="22">
                  <c:v>T6P1</c:v>
                </c:pt>
                <c:pt idx="23">
                  <c:v>T6P11</c:v>
                </c:pt>
                <c:pt idx="24">
                  <c:v>T6P12</c:v>
                </c:pt>
                <c:pt idx="25">
                  <c:v>T6P13</c:v>
                </c:pt>
                <c:pt idx="26">
                  <c:v>T6P14</c:v>
                </c:pt>
                <c:pt idx="27">
                  <c:v>T6P2</c:v>
                </c:pt>
                <c:pt idx="28">
                  <c:v>T6P3</c:v>
                </c:pt>
                <c:pt idx="29">
                  <c:v>T6P4</c:v>
                </c:pt>
                <c:pt idx="30">
                  <c:v>T6P5</c:v>
                </c:pt>
                <c:pt idx="31">
                  <c:v>T6P6</c:v>
                </c:pt>
                <c:pt idx="32">
                  <c:v>T6P8</c:v>
                </c:pt>
              </c:strCache>
            </c:strRef>
          </c:cat>
          <c:val>
            <c:numRef>
              <c:f>'5min_all_by_hub'!$D$1007:$D$1039</c:f>
              <c:numCache>
                <c:formatCode>0.00</c:formatCode>
                <c:ptCount val="33"/>
                <c:pt idx="0">
                  <c:v>0.64018654315060841</c:v>
                </c:pt>
                <c:pt idx="1">
                  <c:v>1.0807865700313641</c:v>
                </c:pt>
                <c:pt idx="2">
                  <c:v>1.6910884096886813</c:v>
                </c:pt>
                <c:pt idx="3">
                  <c:v>0.99728501924569146</c:v>
                </c:pt>
                <c:pt idx="4">
                  <c:v>0.34980481714369283</c:v>
                </c:pt>
                <c:pt idx="5">
                  <c:v>0.22784602346660668</c:v>
                </c:pt>
                <c:pt idx="6">
                  <c:v>0.34292391312234549</c:v>
                </c:pt>
                <c:pt idx="7">
                  <c:v>9.4786128004050813E-2</c:v>
                </c:pt>
                <c:pt idx="8">
                  <c:v>0.83721204587680154</c:v>
                </c:pt>
                <c:pt idx="9">
                  <c:v>0.41971348582328322</c:v>
                </c:pt>
                <c:pt idx="10">
                  <c:v>0.52790966175006226</c:v>
                </c:pt>
                <c:pt idx="11">
                  <c:v>0.32702386767286373</c:v>
                </c:pt>
                <c:pt idx="12">
                  <c:v>0.3955232106338471</c:v>
                </c:pt>
                <c:pt idx="13">
                  <c:v>8.7397998216373202E-2</c:v>
                </c:pt>
                <c:pt idx="14">
                  <c:v>0.37701062301237381</c:v>
                </c:pt>
                <c:pt idx="15">
                  <c:v>9.2186820748017775E-2</c:v>
                </c:pt>
                <c:pt idx="16">
                  <c:v>6.9842751877153511E-2</c:v>
                </c:pt>
                <c:pt idx="17">
                  <c:v>1.2040999999999999</c:v>
                </c:pt>
                <c:pt idx="18">
                  <c:v>2.9506101019271251E-2</c:v>
                </c:pt>
                <c:pt idx="19">
                  <c:v>0.50985567607330806</c:v>
                </c:pt>
                <c:pt idx="20">
                  <c:v>0.89703411918986675</c:v>
                </c:pt>
                <c:pt idx="21">
                  <c:v>0.17235025336114157</c:v>
                </c:pt>
                <c:pt idx="22">
                  <c:v>0.18184721590212072</c:v>
                </c:pt>
                <c:pt idx="23">
                  <c:v>0.95554676010102979</c:v>
                </c:pt>
                <c:pt idx="24">
                  <c:v>0.3572906519246894</c:v>
                </c:pt>
                <c:pt idx="25">
                  <c:v>1.7278408519785577</c:v>
                </c:pt>
                <c:pt idx="26">
                  <c:v>0.42932715956394196</c:v>
                </c:pt>
                <c:pt idx="27">
                  <c:v>0.36388900780610078</c:v>
                </c:pt>
                <c:pt idx="28">
                  <c:v>0.26836171493497429</c:v>
                </c:pt>
                <c:pt idx="29">
                  <c:v>0.34775941389446252</c:v>
                </c:pt>
                <c:pt idx="30">
                  <c:v>1.4403839803740579</c:v>
                </c:pt>
                <c:pt idx="31">
                  <c:v>0.87420467283745229</c:v>
                </c:pt>
                <c:pt idx="32">
                  <c:v>1.0144676484596404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889920"/>
        <c:axId val="121891840"/>
      </c:barChart>
      <c:catAx>
        <c:axId val="1218899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Hub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1891840"/>
        <c:crosses val="autoZero"/>
        <c:auto val="1"/>
        <c:lblAlgn val="ctr"/>
        <c:lblOffset val="100"/>
        <c:noMultiLvlLbl val="0"/>
      </c:catAx>
      <c:valAx>
        <c:axId val="121891840"/>
        <c:scaling>
          <c:orientation val="minMax"/>
          <c:max val="1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Horz</a:t>
                </a:r>
                <a:r>
                  <a:rPr lang="en-US" baseline="0"/>
                  <a:t> Error (m)</a:t>
                </a:r>
                <a:endParaRPr lang="en-US"/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crossAx val="121889920"/>
        <c:crosses val="autoZero"/>
        <c:crossBetween val="between"/>
        <c:majorUnit val="1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 orientation="landscape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800" b="1" i="0" baseline="0">
                <a:effectLst/>
              </a:rPr>
              <a:t>Horz Error by Hub with 10 Min Occupation Time</a:t>
            </a:r>
            <a:endParaRPr lang="en-US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3"/>
          <c:order val="0"/>
          <c:tx>
            <c:strRef>
              <c:f>'10min_all_by_hub'!$E$1006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'5min_all_by_hub'!$A$1007:$A$1039</c:f>
              <c:strCache>
                <c:ptCount val="33"/>
                <c:pt idx="0">
                  <c:v>10A</c:v>
                </c:pt>
                <c:pt idx="1">
                  <c:v>11A</c:v>
                </c:pt>
                <c:pt idx="2">
                  <c:v>12A</c:v>
                </c:pt>
                <c:pt idx="3">
                  <c:v>13A</c:v>
                </c:pt>
                <c:pt idx="4">
                  <c:v>14A</c:v>
                </c:pt>
                <c:pt idx="5">
                  <c:v>15A</c:v>
                </c:pt>
                <c:pt idx="6">
                  <c:v>16A</c:v>
                </c:pt>
                <c:pt idx="7">
                  <c:v>17A</c:v>
                </c:pt>
                <c:pt idx="8">
                  <c:v>21A</c:v>
                </c:pt>
                <c:pt idx="9">
                  <c:v>22A</c:v>
                </c:pt>
                <c:pt idx="10">
                  <c:v>24A</c:v>
                </c:pt>
                <c:pt idx="11">
                  <c:v>26A</c:v>
                </c:pt>
                <c:pt idx="12">
                  <c:v>27A</c:v>
                </c:pt>
                <c:pt idx="13">
                  <c:v>5A</c:v>
                </c:pt>
                <c:pt idx="14">
                  <c:v>6A</c:v>
                </c:pt>
                <c:pt idx="15">
                  <c:v>6B</c:v>
                </c:pt>
                <c:pt idx="16">
                  <c:v>7A</c:v>
                </c:pt>
                <c:pt idx="17">
                  <c:v>8A</c:v>
                </c:pt>
                <c:pt idx="18">
                  <c:v>8B</c:v>
                </c:pt>
                <c:pt idx="19">
                  <c:v>9A</c:v>
                </c:pt>
                <c:pt idx="20">
                  <c:v>T5P4</c:v>
                </c:pt>
                <c:pt idx="21">
                  <c:v>T5P5</c:v>
                </c:pt>
                <c:pt idx="22">
                  <c:v>T6P1</c:v>
                </c:pt>
                <c:pt idx="23">
                  <c:v>T6P11</c:v>
                </c:pt>
                <c:pt idx="24">
                  <c:v>T6P12</c:v>
                </c:pt>
                <c:pt idx="25">
                  <c:v>T6P13</c:v>
                </c:pt>
                <c:pt idx="26">
                  <c:v>T6P14</c:v>
                </c:pt>
                <c:pt idx="27">
                  <c:v>T6P2</c:v>
                </c:pt>
                <c:pt idx="28">
                  <c:v>T6P3</c:v>
                </c:pt>
                <c:pt idx="29">
                  <c:v>T6P4</c:v>
                </c:pt>
                <c:pt idx="30">
                  <c:v>T6P5</c:v>
                </c:pt>
                <c:pt idx="31">
                  <c:v>T6P6</c:v>
                </c:pt>
                <c:pt idx="32">
                  <c:v>T6P8</c:v>
                </c:pt>
              </c:strCache>
            </c:strRef>
          </c:cat>
          <c:val>
            <c:numRef>
              <c:f>'10min_all_by_hub'!$E$1007:$E$1039</c:f>
              <c:numCache>
                <c:formatCode>0.00</c:formatCode>
                <c:ptCount val="33"/>
                <c:pt idx="0">
                  <c:v>4.469617031510345</c:v>
                </c:pt>
                <c:pt idx="1">
                  <c:v>4.3525133209303588</c:v>
                </c:pt>
                <c:pt idx="2">
                  <c:v>4.6801104490935872</c:v>
                </c:pt>
                <c:pt idx="3">
                  <c:v>4.353157752040465</c:v>
                </c:pt>
                <c:pt idx="4">
                  <c:v>3.9375284141721365</c:v>
                </c:pt>
                <c:pt idx="5">
                  <c:v>5.8570614143732183</c:v>
                </c:pt>
                <c:pt idx="6">
                  <c:v>3.8593528750411084</c:v>
                </c:pt>
                <c:pt idx="7">
                  <c:v>3.2015666803587814</c:v>
                </c:pt>
                <c:pt idx="8">
                  <c:v>2.8908364897982</c:v>
                </c:pt>
                <c:pt idx="9">
                  <c:v>3.4397247875263521</c:v>
                </c:pt>
                <c:pt idx="10">
                  <c:v>3.6031050515094618</c:v>
                </c:pt>
                <c:pt idx="11">
                  <c:v>1.6727832528953945</c:v>
                </c:pt>
                <c:pt idx="12">
                  <c:v>3.7647376018511047</c:v>
                </c:pt>
                <c:pt idx="13">
                  <c:v>2.0517240589421153</c:v>
                </c:pt>
                <c:pt idx="14">
                  <c:v>2.5398932284669105</c:v>
                </c:pt>
                <c:pt idx="15">
                  <c:v>2.4149140377968146</c:v>
                </c:pt>
                <c:pt idx="16">
                  <c:v>2.9682447692609593</c:v>
                </c:pt>
                <c:pt idx="17">
                  <c:v>3.6548897429077374</c:v>
                </c:pt>
                <c:pt idx="18">
                  <c:v>1.5433544670841344</c:v>
                </c:pt>
                <c:pt idx="19">
                  <c:v>4.0106402737099245</c:v>
                </c:pt>
                <c:pt idx="20">
                  <c:v>5.6189650125448658</c:v>
                </c:pt>
                <c:pt idx="21">
                  <c:v>3.5107194721416315</c:v>
                </c:pt>
                <c:pt idx="22">
                  <c:v>4.416916277575921</c:v>
                </c:pt>
                <c:pt idx="23">
                  <c:v>4.1432465303582013</c:v>
                </c:pt>
                <c:pt idx="24">
                  <c:v>5.4777582110590082</c:v>
                </c:pt>
                <c:pt idx="25">
                  <c:v>6.1462345718153149</c:v>
                </c:pt>
                <c:pt idx="26">
                  <c:v>3.9612400337944478</c:v>
                </c:pt>
                <c:pt idx="27">
                  <c:v>3.8463495953457216</c:v>
                </c:pt>
                <c:pt idx="28">
                  <c:v>3.9852733419024999</c:v>
                </c:pt>
                <c:pt idx="29">
                  <c:v>5.9207746797645084</c:v>
                </c:pt>
                <c:pt idx="30">
                  <c:v>7.4777238914522064</c:v>
                </c:pt>
                <c:pt idx="31">
                  <c:v>5.2877417687073205</c:v>
                </c:pt>
                <c:pt idx="32">
                  <c:v>3.4848460813325532</c:v>
                </c:pt>
              </c:numCache>
            </c:numRef>
          </c:val>
        </c:ser>
        <c:ser>
          <c:idx val="0"/>
          <c:order val="1"/>
          <c:tx>
            <c:strRef>
              <c:f>'10min_all_by_hub'!$B$1006</c:f>
              <c:strCache>
                <c:ptCount val="1"/>
                <c:pt idx="0">
                  <c:v>Mean Err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invertIfNegative val="0"/>
          <c:cat>
            <c:strRef>
              <c:f>'5min_all_by_hub'!$A$1007:$A$1039</c:f>
              <c:strCache>
                <c:ptCount val="33"/>
                <c:pt idx="0">
                  <c:v>10A</c:v>
                </c:pt>
                <c:pt idx="1">
                  <c:v>11A</c:v>
                </c:pt>
                <c:pt idx="2">
                  <c:v>12A</c:v>
                </c:pt>
                <c:pt idx="3">
                  <c:v>13A</c:v>
                </c:pt>
                <c:pt idx="4">
                  <c:v>14A</c:v>
                </c:pt>
                <c:pt idx="5">
                  <c:v>15A</c:v>
                </c:pt>
                <c:pt idx="6">
                  <c:v>16A</c:v>
                </c:pt>
                <c:pt idx="7">
                  <c:v>17A</c:v>
                </c:pt>
                <c:pt idx="8">
                  <c:v>21A</c:v>
                </c:pt>
                <c:pt idx="9">
                  <c:v>22A</c:v>
                </c:pt>
                <c:pt idx="10">
                  <c:v>24A</c:v>
                </c:pt>
                <c:pt idx="11">
                  <c:v>26A</c:v>
                </c:pt>
                <c:pt idx="12">
                  <c:v>27A</c:v>
                </c:pt>
                <c:pt idx="13">
                  <c:v>5A</c:v>
                </c:pt>
                <c:pt idx="14">
                  <c:v>6A</c:v>
                </c:pt>
                <c:pt idx="15">
                  <c:v>6B</c:v>
                </c:pt>
                <c:pt idx="16">
                  <c:v>7A</c:v>
                </c:pt>
                <c:pt idx="17">
                  <c:v>8A</c:v>
                </c:pt>
                <c:pt idx="18">
                  <c:v>8B</c:v>
                </c:pt>
                <c:pt idx="19">
                  <c:v>9A</c:v>
                </c:pt>
                <c:pt idx="20">
                  <c:v>T5P4</c:v>
                </c:pt>
                <c:pt idx="21">
                  <c:v>T5P5</c:v>
                </c:pt>
                <c:pt idx="22">
                  <c:v>T6P1</c:v>
                </c:pt>
                <c:pt idx="23">
                  <c:v>T6P11</c:v>
                </c:pt>
                <c:pt idx="24">
                  <c:v>T6P12</c:v>
                </c:pt>
                <c:pt idx="25">
                  <c:v>T6P13</c:v>
                </c:pt>
                <c:pt idx="26">
                  <c:v>T6P14</c:v>
                </c:pt>
                <c:pt idx="27">
                  <c:v>T6P2</c:v>
                </c:pt>
                <c:pt idx="28">
                  <c:v>T6P3</c:v>
                </c:pt>
                <c:pt idx="29">
                  <c:v>T6P4</c:v>
                </c:pt>
                <c:pt idx="30">
                  <c:v>T6P5</c:v>
                </c:pt>
                <c:pt idx="31">
                  <c:v>T6P6</c:v>
                </c:pt>
                <c:pt idx="32">
                  <c:v>T6P8</c:v>
                </c:pt>
              </c:strCache>
            </c:strRef>
          </c:cat>
          <c:val>
            <c:numRef>
              <c:f>'10min_all_by_hub'!$B$1007:$B$1039</c:f>
              <c:numCache>
                <c:formatCode>0.00</c:formatCode>
                <c:ptCount val="33"/>
                <c:pt idx="0">
                  <c:v>1.9715048686965475</c:v>
                </c:pt>
                <c:pt idx="1">
                  <c:v>2.9683051551898587</c:v>
                </c:pt>
                <c:pt idx="2">
                  <c:v>2.8322124443612413</c:v>
                </c:pt>
                <c:pt idx="3">
                  <c:v>3.0902241616188659</c:v>
                </c:pt>
                <c:pt idx="4">
                  <c:v>1.948553427121497</c:v>
                </c:pt>
                <c:pt idx="5">
                  <c:v>1.9187101749263968</c:v>
                </c:pt>
                <c:pt idx="6">
                  <c:v>2.1033676224246731</c:v>
                </c:pt>
                <c:pt idx="7">
                  <c:v>1.6578130607542876</c:v>
                </c:pt>
                <c:pt idx="8">
                  <c:v>1.7297527694883812</c:v>
                </c:pt>
                <c:pt idx="9">
                  <c:v>1.7075313625110047</c:v>
                </c:pt>
                <c:pt idx="10">
                  <c:v>2.0827043865568382</c:v>
                </c:pt>
                <c:pt idx="11">
                  <c:v>0.48066327399216624</c:v>
                </c:pt>
                <c:pt idx="12">
                  <c:v>1.6120588829347622</c:v>
                </c:pt>
                <c:pt idx="13">
                  <c:v>0.48078484341326905</c:v>
                </c:pt>
                <c:pt idx="14">
                  <c:v>1.2648165210722788</c:v>
                </c:pt>
                <c:pt idx="15">
                  <c:v>1.273588099001183</c:v>
                </c:pt>
                <c:pt idx="16">
                  <c:v>1.5492274905531087</c:v>
                </c:pt>
                <c:pt idx="17">
                  <c:v>2.4396424429729024</c:v>
                </c:pt>
                <c:pt idx="18">
                  <c:v>0.89760427564778023</c:v>
                </c:pt>
                <c:pt idx="19">
                  <c:v>2.0198377175951396</c:v>
                </c:pt>
                <c:pt idx="20">
                  <c:v>2.4812940423897896</c:v>
                </c:pt>
                <c:pt idx="21">
                  <c:v>1.2288998801516624</c:v>
                </c:pt>
                <c:pt idx="22">
                  <c:v>1.6937091191647473</c:v>
                </c:pt>
                <c:pt idx="23">
                  <c:v>2.5262680761799863</c:v>
                </c:pt>
                <c:pt idx="24">
                  <c:v>2.5725195147739268</c:v>
                </c:pt>
                <c:pt idx="25">
                  <c:v>3.6995154070695127</c:v>
                </c:pt>
                <c:pt idx="26">
                  <c:v>1.4820025898577109</c:v>
                </c:pt>
                <c:pt idx="27">
                  <c:v>2.1013194119227254</c:v>
                </c:pt>
                <c:pt idx="28">
                  <c:v>1.949496005175946</c:v>
                </c:pt>
                <c:pt idx="29">
                  <c:v>1.8005111208971758</c:v>
                </c:pt>
                <c:pt idx="30">
                  <c:v>3.9454512297509199</c:v>
                </c:pt>
                <c:pt idx="31">
                  <c:v>3.241589924961954</c:v>
                </c:pt>
                <c:pt idx="32">
                  <c:v>2.636010450366832</c:v>
                </c:pt>
              </c:numCache>
            </c:numRef>
          </c:val>
        </c:ser>
        <c:ser>
          <c:idx val="1"/>
          <c:order val="2"/>
          <c:tx>
            <c:strRef>
              <c:f>'10min_all_by_hub'!$C$1006</c:f>
              <c:strCache>
                <c:ptCount val="1"/>
                <c:pt idx="0">
                  <c:v>Stdev of err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strRef>
              <c:f>'5min_all_by_hub'!$A$1007:$A$1039</c:f>
              <c:strCache>
                <c:ptCount val="33"/>
                <c:pt idx="0">
                  <c:v>10A</c:v>
                </c:pt>
                <c:pt idx="1">
                  <c:v>11A</c:v>
                </c:pt>
                <c:pt idx="2">
                  <c:v>12A</c:v>
                </c:pt>
                <c:pt idx="3">
                  <c:v>13A</c:v>
                </c:pt>
                <c:pt idx="4">
                  <c:v>14A</c:v>
                </c:pt>
                <c:pt idx="5">
                  <c:v>15A</c:v>
                </c:pt>
                <c:pt idx="6">
                  <c:v>16A</c:v>
                </c:pt>
                <c:pt idx="7">
                  <c:v>17A</c:v>
                </c:pt>
                <c:pt idx="8">
                  <c:v>21A</c:v>
                </c:pt>
                <c:pt idx="9">
                  <c:v>22A</c:v>
                </c:pt>
                <c:pt idx="10">
                  <c:v>24A</c:v>
                </c:pt>
                <c:pt idx="11">
                  <c:v>26A</c:v>
                </c:pt>
                <c:pt idx="12">
                  <c:v>27A</c:v>
                </c:pt>
                <c:pt idx="13">
                  <c:v>5A</c:v>
                </c:pt>
                <c:pt idx="14">
                  <c:v>6A</c:v>
                </c:pt>
                <c:pt idx="15">
                  <c:v>6B</c:v>
                </c:pt>
                <c:pt idx="16">
                  <c:v>7A</c:v>
                </c:pt>
                <c:pt idx="17">
                  <c:v>8A</c:v>
                </c:pt>
                <c:pt idx="18">
                  <c:v>8B</c:v>
                </c:pt>
                <c:pt idx="19">
                  <c:v>9A</c:v>
                </c:pt>
                <c:pt idx="20">
                  <c:v>T5P4</c:v>
                </c:pt>
                <c:pt idx="21">
                  <c:v>T5P5</c:v>
                </c:pt>
                <c:pt idx="22">
                  <c:v>T6P1</c:v>
                </c:pt>
                <c:pt idx="23">
                  <c:v>T6P11</c:v>
                </c:pt>
                <c:pt idx="24">
                  <c:v>T6P12</c:v>
                </c:pt>
                <c:pt idx="25">
                  <c:v>T6P13</c:v>
                </c:pt>
                <c:pt idx="26">
                  <c:v>T6P14</c:v>
                </c:pt>
                <c:pt idx="27">
                  <c:v>T6P2</c:v>
                </c:pt>
                <c:pt idx="28">
                  <c:v>T6P3</c:v>
                </c:pt>
                <c:pt idx="29">
                  <c:v>T6P4</c:v>
                </c:pt>
                <c:pt idx="30">
                  <c:v>T6P5</c:v>
                </c:pt>
                <c:pt idx="31">
                  <c:v>T6P6</c:v>
                </c:pt>
                <c:pt idx="32">
                  <c:v>T6P8</c:v>
                </c:pt>
              </c:strCache>
            </c:strRef>
          </c:cat>
          <c:val>
            <c:numRef>
              <c:f>'10min_all_by_hub'!$C$1007:$C$1039</c:f>
              <c:numCache>
                <c:formatCode>0.00</c:formatCode>
                <c:ptCount val="33"/>
                <c:pt idx="0">
                  <c:v>1.3288588161743806</c:v>
                </c:pt>
                <c:pt idx="1">
                  <c:v>0.86772891573320454</c:v>
                </c:pt>
                <c:pt idx="2">
                  <c:v>0.91890282862046491</c:v>
                </c:pt>
                <c:pt idx="3">
                  <c:v>0.69693079513640266</c:v>
                </c:pt>
                <c:pt idx="4">
                  <c:v>0.85239862705104452</c:v>
                </c:pt>
                <c:pt idx="5">
                  <c:v>1.1185282862094776</c:v>
                </c:pt>
                <c:pt idx="6">
                  <c:v>0.94217104517153694</c:v>
                </c:pt>
                <c:pt idx="7">
                  <c:v>0.66906989401918537</c:v>
                </c:pt>
                <c:pt idx="8">
                  <c:v>0.66399974517360127</c:v>
                </c:pt>
                <c:pt idx="9">
                  <c:v>0.89092701223473314</c:v>
                </c:pt>
                <c:pt idx="10">
                  <c:v>0.76638060484866111</c:v>
                </c:pt>
                <c:pt idx="11">
                  <c:v>0.29582234975609129</c:v>
                </c:pt>
                <c:pt idx="12">
                  <c:v>0.81405738248547621</c:v>
                </c:pt>
                <c:pt idx="13">
                  <c:v>0.50241539129733559</c:v>
                </c:pt>
                <c:pt idx="14">
                  <c:v>0.4624916830524986</c:v>
                </c:pt>
                <c:pt idx="15">
                  <c:v>0.45030851291732549</c:v>
                </c:pt>
                <c:pt idx="16">
                  <c:v>0.67723562282375949</c:v>
                </c:pt>
                <c:pt idx="17">
                  <c:v>0.86324075441581838</c:v>
                </c:pt>
                <c:pt idx="18">
                  <c:v>0.45369807043790805</c:v>
                </c:pt>
                <c:pt idx="19">
                  <c:v>0.98080390560235942</c:v>
                </c:pt>
                <c:pt idx="20">
                  <c:v>1.4566814246282995</c:v>
                </c:pt>
                <c:pt idx="21">
                  <c:v>1.0120014248914451</c:v>
                </c:pt>
                <c:pt idx="22">
                  <c:v>1.2104964476033766</c:v>
                </c:pt>
                <c:pt idx="23">
                  <c:v>0.80836287328800815</c:v>
                </c:pt>
                <c:pt idx="24">
                  <c:v>1.4039941783484204</c:v>
                </c:pt>
                <c:pt idx="25">
                  <c:v>0.98607384295209388</c:v>
                </c:pt>
                <c:pt idx="26">
                  <c:v>0.97631954215056038</c:v>
                </c:pt>
                <c:pt idx="27">
                  <c:v>0.77523772960864556</c:v>
                </c:pt>
                <c:pt idx="28">
                  <c:v>0.99077699337195202</c:v>
                </c:pt>
                <c:pt idx="29">
                  <c:v>1.664876551334892</c:v>
                </c:pt>
                <c:pt idx="30">
                  <c:v>1.6901203753325937</c:v>
                </c:pt>
                <c:pt idx="31">
                  <c:v>1.2810452638973218</c:v>
                </c:pt>
                <c:pt idx="32">
                  <c:v>0.39340337595524855</c:v>
                </c:pt>
              </c:numCache>
            </c:numRef>
          </c:val>
        </c:ser>
        <c:ser>
          <c:idx val="2"/>
          <c:order val="3"/>
          <c:tx>
            <c:strRef>
              <c:f>'10min_all_by_hub'!$D$1006</c:f>
              <c:strCache>
                <c:ptCount val="1"/>
                <c:pt idx="0">
                  <c:v>Min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'5min_all_by_hub'!$A$1007:$A$1039</c:f>
              <c:strCache>
                <c:ptCount val="33"/>
                <c:pt idx="0">
                  <c:v>10A</c:v>
                </c:pt>
                <c:pt idx="1">
                  <c:v>11A</c:v>
                </c:pt>
                <c:pt idx="2">
                  <c:v>12A</c:v>
                </c:pt>
                <c:pt idx="3">
                  <c:v>13A</c:v>
                </c:pt>
                <c:pt idx="4">
                  <c:v>14A</c:v>
                </c:pt>
                <c:pt idx="5">
                  <c:v>15A</c:v>
                </c:pt>
                <c:pt idx="6">
                  <c:v>16A</c:v>
                </c:pt>
                <c:pt idx="7">
                  <c:v>17A</c:v>
                </c:pt>
                <c:pt idx="8">
                  <c:v>21A</c:v>
                </c:pt>
                <c:pt idx="9">
                  <c:v>22A</c:v>
                </c:pt>
                <c:pt idx="10">
                  <c:v>24A</c:v>
                </c:pt>
                <c:pt idx="11">
                  <c:v>26A</c:v>
                </c:pt>
                <c:pt idx="12">
                  <c:v>27A</c:v>
                </c:pt>
                <c:pt idx="13">
                  <c:v>5A</c:v>
                </c:pt>
                <c:pt idx="14">
                  <c:v>6A</c:v>
                </c:pt>
                <c:pt idx="15">
                  <c:v>6B</c:v>
                </c:pt>
                <c:pt idx="16">
                  <c:v>7A</c:v>
                </c:pt>
                <c:pt idx="17">
                  <c:v>8A</c:v>
                </c:pt>
                <c:pt idx="18">
                  <c:v>8B</c:v>
                </c:pt>
                <c:pt idx="19">
                  <c:v>9A</c:v>
                </c:pt>
                <c:pt idx="20">
                  <c:v>T5P4</c:v>
                </c:pt>
                <c:pt idx="21">
                  <c:v>T5P5</c:v>
                </c:pt>
                <c:pt idx="22">
                  <c:v>T6P1</c:v>
                </c:pt>
                <c:pt idx="23">
                  <c:v>T6P11</c:v>
                </c:pt>
                <c:pt idx="24">
                  <c:v>T6P12</c:v>
                </c:pt>
                <c:pt idx="25">
                  <c:v>T6P13</c:v>
                </c:pt>
                <c:pt idx="26">
                  <c:v>T6P14</c:v>
                </c:pt>
                <c:pt idx="27">
                  <c:v>T6P2</c:v>
                </c:pt>
                <c:pt idx="28">
                  <c:v>T6P3</c:v>
                </c:pt>
                <c:pt idx="29">
                  <c:v>T6P4</c:v>
                </c:pt>
                <c:pt idx="30">
                  <c:v>T6P5</c:v>
                </c:pt>
                <c:pt idx="31">
                  <c:v>T6P6</c:v>
                </c:pt>
                <c:pt idx="32">
                  <c:v>T6P8</c:v>
                </c:pt>
              </c:strCache>
            </c:strRef>
          </c:cat>
          <c:val>
            <c:numRef>
              <c:f>'10min_all_by_hub'!$D$1007:$D$1039</c:f>
              <c:numCache>
                <c:formatCode>0.00</c:formatCode>
                <c:ptCount val="33"/>
                <c:pt idx="0">
                  <c:v>0.2814597843386632</c:v>
                </c:pt>
                <c:pt idx="1">
                  <c:v>1.1734900979464193</c:v>
                </c:pt>
                <c:pt idx="2">
                  <c:v>1.0968037243071023</c:v>
                </c:pt>
                <c:pt idx="3">
                  <c:v>1.6872971907206764</c:v>
                </c:pt>
                <c:pt idx="4">
                  <c:v>0.2218035393742944</c:v>
                </c:pt>
                <c:pt idx="5">
                  <c:v>0.68130478459502031</c:v>
                </c:pt>
                <c:pt idx="6">
                  <c:v>0.40767463694770989</c:v>
                </c:pt>
                <c:pt idx="7">
                  <c:v>0.23687931584412217</c:v>
                </c:pt>
                <c:pt idx="8">
                  <c:v>0.40568215359260251</c:v>
                </c:pt>
                <c:pt idx="9">
                  <c:v>0.50834241427254634</c:v>
                </c:pt>
                <c:pt idx="10">
                  <c:v>0.7523973759593916</c:v>
                </c:pt>
                <c:pt idx="11">
                  <c:v>0.19164605428247261</c:v>
                </c:pt>
                <c:pt idx="12">
                  <c:v>0.55375103570269035</c:v>
                </c:pt>
                <c:pt idx="13">
                  <c:v>4.4629699408231416E-2</c:v>
                </c:pt>
                <c:pt idx="14">
                  <c:v>0.33496807317948224</c:v>
                </c:pt>
                <c:pt idx="15">
                  <c:v>0.42058579399117174</c:v>
                </c:pt>
                <c:pt idx="16">
                  <c:v>4.5462182308832512E-2</c:v>
                </c:pt>
                <c:pt idx="17">
                  <c:v>0.48017994364996597</c:v>
                </c:pt>
                <c:pt idx="18">
                  <c:v>3.7258690557483376E-2</c:v>
                </c:pt>
                <c:pt idx="19">
                  <c:v>0.20123371922623179</c:v>
                </c:pt>
                <c:pt idx="20">
                  <c:v>0.92506530053147706</c:v>
                </c:pt>
                <c:pt idx="21">
                  <c:v>0.16935645849173664</c:v>
                </c:pt>
                <c:pt idx="22">
                  <c:v>0.20723419056401526</c:v>
                </c:pt>
                <c:pt idx="23">
                  <c:v>0.82564472377822873</c:v>
                </c:pt>
                <c:pt idx="24">
                  <c:v>0.37279432735055573</c:v>
                </c:pt>
                <c:pt idx="25">
                  <c:v>1.8206937166797539</c:v>
                </c:pt>
                <c:pt idx="26">
                  <c:v>0.25163864968322325</c:v>
                </c:pt>
                <c:pt idx="27">
                  <c:v>0.21948851909520639</c:v>
                </c:pt>
                <c:pt idx="28">
                  <c:v>0.56837066266731706</c:v>
                </c:pt>
                <c:pt idx="29">
                  <c:v>6.5129179334741216E-2</c:v>
                </c:pt>
                <c:pt idx="30">
                  <c:v>0.48378488089869792</c:v>
                </c:pt>
                <c:pt idx="31">
                  <c:v>0.53686982574982067</c:v>
                </c:pt>
                <c:pt idx="32">
                  <c:v>1.7119169397110356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2448512"/>
        <c:axId val="122458880"/>
      </c:barChart>
      <c:catAx>
        <c:axId val="122448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Hub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2458880"/>
        <c:crosses val="autoZero"/>
        <c:auto val="1"/>
        <c:lblAlgn val="ctr"/>
        <c:lblOffset val="100"/>
        <c:noMultiLvlLbl val="0"/>
      </c:catAx>
      <c:valAx>
        <c:axId val="122458880"/>
        <c:scaling>
          <c:orientation val="minMax"/>
          <c:max val="1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Horz</a:t>
                </a:r>
                <a:r>
                  <a:rPr lang="en-US" baseline="0"/>
                  <a:t> Error (m)</a:t>
                </a:r>
                <a:endParaRPr lang="en-US"/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crossAx val="122448512"/>
        <c:crosses val="autoZero"/>
        <c:crossBetween val="between"/>
        <c:majorUnit val="1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 orientation="landscape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'15min_all_by_hub'!$R$8:$R$16</c:f>
              <c:strCache>
                <c:ptCount val="9"/>
                <c:pt idx="0">
                  <c:v>1.00</c:v>
                </c:pt>
                <c:pt idx="1">
                  <c:v>2.00</c:v>
                </c:pt>
                <c:pt idx="2">
                  <c:v>3.00</c:v>
                </c:pt>
                <c:pt idx="3">
                  <c:v>4.00</c:v>
                </c:pt>
                <c:pt idx="4">
                  <c:v>5.00</c:v>
                </c:pt>
                <c:pt idx="5">
                  <c:v>6.00</c:v>
                </c:pt>
                <c:pt idx="6">
                  <c:v>7.00</c:v>
                </c:pt>
                <c:pt idx="7">
                  <c:v>8.00</c:v>
                </c:pt>
                <c:pt idx="8">
                  <c:v>More</c:v>
                </c:pt>
              </c:strCache>
            </c:strRef>
          </c:cat>
          <c:val>
            <c:numRef>
              <c:f>'15min_all_by_hub'!$S$8:$S$16</c:f>
              <c:numCache>
                <c:formatCode>General</c:formatCode>
                <c:ptCount val="9"/>
                <c:pt idx="0">
                  <c:v>11</c:v>
                </c:pt>
                <c:pt idx="1">
                  <c:v>7</c:v>
                </c:pt>
                <c:pt idx="2">
                  <c:v>7</c:v>
                </c:pt>
                <c:pt idx="3">
                  <c:v>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008128"/>
        <c:axId val="123010048"/>
      </c:barChart>
      <c:catAx>
        <c:axId val="1230081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overlay val="0"/>
        </c:title>
        <c:majorTickMark val="out"/>
        <c:minorTickMark val="none"/>
        <c:tickLblPos val="nextTo"/>
        <c:crossAx val="123010048"/>
        <c:crosses val="autoZero"/>
        <c:auto val="1"/>
        <c:lblAlgn val="ctr"/>
        <c:lblOffset val="100"/>
        <c:noMultiLvlLbl val="0"/>
      </c:catAx>
      <c:valAx>
        <c:axId val="12301004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30081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'15min_all_by_hub'!$R$38:$R$46</c:f>
              <c:strCache>
                <c:ptCount val="9"/>
                <c:pt idx="0">
                  <c:v>1.00</c:v>
                </c:pt>
                <c:pt idx="1">
                  <c:v>2.00</c:v>
                </c:pt>
                <c:pt idx="2">
                  <c:v>3.00</c:v>
                </c:pt>
                <c:pt idx="3">
                  <c:v>4.00</c:v>
                </c:pt>
                <c:pt idx="4">
                  <c:v>5.00</c:v>
                </c:pt>
                <c:pt idx="5">
                  <c:v>6.00</c:v>
                </c:pt>
                <c:pt idx="6">
                  <c:v>7.00</c:v>
                </c:pt>
                <c:pt idx="7">
                  <c:v>8.00</c:v>
                </c:pt>
                <c:pt idx="8">
                  <c:v>More</c:v>
                </c:pt>
              </c:strCache>
            </c:strRef>
          </c:cat>
          <c:val>
            <c:numRef>
              <c:f>'15min_all_by_hub'!$S$38:$S$46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15</c:v>
                </c:pt>
                <c:pt idx="3">
                  <c:v>15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227136"/>
        <c:axId val="123241600"/>
      </c:barChart>
      <c:catAx>
        <c:axId val="1232271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overlay val="0"/>
        </c:title>
        <c:majorTickMark val="out"/>
        <c:minorTickMark val="none"/>
        <c:tickLblPos val="nextTo"/>
        <c:crossAx val="123241600"/>
        <c:crosses val="autoZero"/>
        <c:auto val="1"/>
        <c:lblAlgn val="ctr"/>
        <c:lblOffset val="100"/>
        <c:noMultiLvlLbl val="0"/>
      </c:catAx>
      <c:valAx>
        <c:axId val="1232416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32271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'15min_all_by_hub'!$R$68:$R$76</c:f>
              <c:strCache>
                <c:ptCount val="9"/>
                <c:pt idx="0">
                  <c:v>1.00</c:v>
                </c:pt>
                <c:pt idx="1">
                  <c:v>2.00</c:v>
                </c:pt>
                <c:pt idx="2">
                  <c:v>3.00</c:v>
                </c:pt>
                <c:pt idx="3">
                  <c:v>4.00</c:v>
                </c:pt>
                <c:pt idx="4">
                  <c:v>5.00</c:v>
                </c:pt>
                <c:pt idx="5">
                  <c:v>6.00</c:v>
                </c:pt>
                <c:pt idx="6">
                  <c:v>7.00</c:v>
                </c:pt>
                <c:pt idx="7">
                  <c:v>8.00</c:v>
                </c:pt>
                <c:pt idx="8">
                  <c:v>More</c:v>
                </c:pt>
              </c:strCache>
            </c:strRef>
          </c:cat>
          <c:val>
            <c:numRef>
              <c:f>'15min_all_by_hub'!$S$68:$S$76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22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548800"/>
        <c:axId val="123550720"/>
      </c:barChart>
      <c:catAx>
        <c:axId val="1235488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overlay val="0"/>
        </c:title>
        <c:majorTickMark val="out"/>
        <c:minorTickMark val="none"/>
        <c:tickLblPos val="nextTo"/>
        <c:crossAx val="123550720"/>
        <c:crosses val="autoZero"/>
        <c:auto val="1"/>
        <c:lblAlgn val="ctr"/>
        <c:lblOffset val="100"/>
        <c:noMultiLvlLbl val="0"/>
      </c:catAx>
      <c:valAx>
        <c:axId val="12355072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35488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'15min_all_by_hub'!$R$98:$R$106</c:f>
              <c:strCache>
                <c:ptCount val="9"/>
                <c:pt idx="0">
                  <c:v>1.00</c:v>
                </c:pt>
                <c:pt idx="1">
                  <c:v>2.00</c:v>
                </c:pt>
                <c:pt idx="2">
                  <c:v>3.00</c:v>
                </c:pt>
                <c:pt idx="3">
                  <c:v>4.00</c:v>
                </c:pt>
                <c:pt idx="4">
                  <c:v>5.00</c:v>
                </c:pt>
                <c:pt idx="5">
                  <c:v>6.00</c:v>
                </c:pt>
                <c:pt idx="6">
                  <c:v>7.00</c:v>
                </c:pt>
                <c:pt idx="7">
                  <c:v>8.00</c:v>
                </c:pt>
                <c:pt idx="8">
                  <c:v>More</c:v>
                </c:pt>
              </c:strCache>
            </c:strRef>
          </c:cat>
          <c:val>
            <c:numRef>
              <c:f>'15min_all_by_hub'!$S$98:$S$106</c:f>
              <c:numCache>
                <c:formatCode>General</c:formatCode>
                <c:ptCount val="9"/>
                <c:pt idx="0">
                  <c:v>0</c:v>
                </c:pt>
                <c:pt idx="1">
                  <c:v>4</c:v>
                </c:pt>
                <c:pt idx="2">
                  <c:v>16</c:v>
                </c:pt>
                <c:pt idx="3">
                  <c:v>5</c:v>
                </c:pt>
                <c:pt idx="4">
                  <c:v>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571200"/>
        <c:axId val="123577472"/>
      </c:barChart>
      <c:catAx>
        <c:axId val="123571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overlay val="0"/>
        </c:title>
        <c:majorTickMark val="out"/>
        <c:minorTickMark val="none"/>
        <c:tickLblPos val="nextTo"/>
        <c:crossAx val="123577472"/>
        <c:crosses val="autoZero"/>
        <c:auto val="1"/>
        <c:lblAlgn val="ctr"/>
        <c:lblOffset val="100"/>
        <c:noMultiLvlLbl val="0"/>
      </c:catAx>
      <c:valAx>
        <c:axId val="12357747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35712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'15min_all_by_hub'!$R$128:$R$136</c:f>
              <c:strCache>
                <c:ptCount val="9"/>
                <c:pt idx="0">
                  <c:v>1.00</c:v>
                </c:pt>
                <c:pt idx="1">
                  <c:v>2.00</c:v>
                </c:pt>
                <c:pt idx="2">
                  <c:v>3.00</c:v>
                </c:pt>
                <c:pt idx="3">
                  <c:v>4.00</c:v>
                </c:pt>
                <c:pt idx="4">
                  <c:v>5.00</c:v>
                </c:pt>
                <c:pt idx="5">
                  <c:v>6.00</c:v>
                </c:pt>
                <c:pt idx="6">
                  <c:v>7.00</c:v>
                </c:pt>
                <c:pt idx="7">
                  <c:v>8.00</c:v>
                </c:pt>
                <c:pt idx="8">
                  <c:v>More</c:v>
                </c:pt>
              </c:strCache>
            </c:strRef>
          </c:cat>
          <c:val>
            <c:numRef>
              <c:f>'15min_all_by_hub'!$S$128:$S$136</c:f>
              <c:numCache>
                <c:formatCode>General</c:formatCode>
                <c:ptCount val="9"/>
                <c:pt idx="0">
                  <c:v>1</c:v>
                </c:pt>
                <c:pt idx="1">
                  <c:v>18</c:v>
                </c:pt>
                <c:pt idx="2">
                  <c:v>11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348096"/>
        <c:axId val="123350016"/>
      </c:barChart>
      <c:catAx>
        <c:axId val="1233480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overlay val="0"/>
        </c:title>
        <c:majorTickMark val="out"/>
        <c:minorTickMark val="none"/>
        <c:tickLblPos val="nextTo"/>
        <c:crossAx val="123350016"/>
        <c:crosses val="autoZero"/>
        <c:auto val="1"/>
        <c:lblAlgn val="ctr"/>
        <c:lblOffset val="100"/>
        <c:noMultiLvlLbl val="0"/>
      </c:catAx>
      <c:valAx>
        <c:axId val="12335001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33480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'15min_all_by_hub'!$R$158:$R$166</c:f>
              <c:strCache>
                <c:ptCount val="9"/>
                <c:pt idx="0">
                  <c:v>1.00</c:v>
                </c:pt>
                <c:pt idx="1">
                  <c:v>2.00</c:v>
                </c:pt>
                <c:pt idx="2">
                  <c:v>3.00</c:v>
                </c:pt>
                <c:pt idx="3">
                  <c:v>4.00</c:v>
                </c:pt>
                <c:pt idx="4">
                  <c:v>5.00</c:v>
                </c:pt>
                <c:pt idx="5">
                  <c:v>6.00</c:v>
                </c:pt>
                <c:pt idx="6">
                  <c:v>7.00</c:v>
                </c:pt>
                <c:pt idx="7">
                  <c:v>8.00</c:v>
                </c:pt>
                <c:pt idx="8">
                  <c:v>More</c:v>
                </c:pt>
              </c:strCache>
            </c:strRef>
          </c:cat>
          <c:val>
            <c:numRef>
              <c:f>'15min_all_by_hub'!$S$158:$S$166</c:f>
              <c:numCache>
                <c:formatCode>General</c:formatCode>
                <c:ptCount val="9"/>
                <c:pt idx="0">
                  <c:v>6</c:v>
                </c:pt>
                <c:pt idx="1">
                  <c:v>21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378688"/>
        <c:axId val="123389056"/>
      </c:barChart>
      <c:catAx>
        <c:axId val="123378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overlay val="0"/>
        </c:title>
        <c:majorTickMark val="out"/>
        <c:minorTickMark val="none"/>
        <c:tickLblPos val="nextTo"/>
        <c:crossAx val="123389056"/>
        <c:crosses val="autoZero"/>
        <c:auto val="1"/>
        <c:lblAlgn val="ctr"/>
        <c:lblOffset val="100"/>
        <c:noMultiLvlLbl val="0"/>
      </c:catAx>
      <c:valAx>
        <c:axId val="12338905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33786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'15min_all_by_hub'!$R$188:$R$196</c:f>
              <c:strCache>
                <c:ptCount val="9"/>
                <c:pt idx="0">
                  <c:v>1.00</c:v>
                </c:pt>
                <c:pt idx="1">
                  <c:v>2.00</c:v>
                </c:pt>
                <c:pt idx="2">
                  <c:v>3.00</c:v>
                </c:pt>
                <c:pt idx="3">
                  <c:v>4.00</c:v>
                </c:pt>
                <c:pt idx="4">
                  <c:v>5.00</c:v>
                </c:pt>
                <c:pt idx="5">
                  <c:v>6.00</c:v>
                </c:pt>
                <c:pt idx="6">
                  <c:v>7.00</c:v>
                </c:pt>
                <c:pt idx="7">
                  <c:v>8.00</c:v>
                </c:pt>
                <c:pt idx="8">
                  <c:v>More</c:v>
                </c:pt>
              </c:strCache>
            </c:strRef>
          </c:cat>
          <c:val>
            <c:numRef>
              <c:f>'15min_all_by_hub'!$S$188:$S$196</c:f>
              <c:numCache>
                <c:formatCode>General</c:formatCode>
                <c:ptCount val="9"/>
                <c:pt idx="0">
                  <c:v>2</c:v>
                </c:pt>
                <c:pt idx="1">
                  <c:v>8</c:v>
                </c:pt>
                <c:pt idx="2">
                  <c:v>14</c:v>
                </c:pt>
                <c:pt idx="3">
                  <c:v>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430016"/>
        <c:axId val="123431936"/>
      </c:barChart>
      <c:catAx>
        <c:axId val="1234300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overlay val="0"/>
        </c:title>
        <c:majorTickMark val="out"/>
        <c:minorTickMark val="none"/>
        <c:tickLblPos val="nextTo"/>
        <c:crossAx val="123431936"/>
        <c:crosses val="autoZero"/>
        <c:auto val="1"/>
        <c:lblAlgn val="ctr"/>
        <c:lblOffset val="100"/>
        <c:noMultiLvlLbl val="0"/>
      </c:catAx>
      <c:valAx>
        <c:axId val="12343193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34300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'15min_all_by_hub'!$R$218:$R$226</c:f>
              <c:strCache>
                <c:ptCount val="9"/>
                <c:pt idx="0">
                  <c:v>1.00</c:v>
                </c:pt>
                <c:pt idx="1">
                  <c:v>2.00</c:v>
                </c:pt>
                <c:pt idx="2">
                  <c:v>3.00</c:v>
                </c:pt>
                <c:pt idx="3">
                  <c:v>4.00</c:v>
                </c:pt>
                <c:pt idx="4">
                  <c:v>5.00</c:v>
                </c:pt>
                <c:pt idx="5">
                  <c:v>6.00</c:v>
                </c:pt>
                <c:pt idx="6">
                  <c:v>7.00</c:v>
                </c:pt>
                <c:pt idx="7">
                  <c:v>8.00</c:v>
                </c:pt>
                <c:pt idx="8">
                  <c:v>More</c:v>
                </c:pt>
              </c:strCache>
            </c:strRef>
          </c:cat>
          <c:val>
            <c:numRef>
              <c:f>'15min_all_by_hub'!$S$218:$S$226</c:f>
              <c:numCache>
                <c:formatCode>General</c:formatCode>
                <c:ptCount val="9"/>
                <c:pt idx="0">
                  <c:v>4</c:v>
                </c:pt>
                <c:pt idx="1">
                  <c:v>19</c:v>
                </c:pt>
                <c:pt idx="2">
                  <c:v>6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440128"/>
        <c:axId val="123458688"/>
      </c:barChart>
      <c:catAx>
        <c:axId val="1234401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overlay val="0"/>
        </c:title>
        <c:majorTickMark val="out"/>
        <c:minorTickMark val="none"/>
        <c:tickLblPos val="nextTo"/>
        <c:crossAx val="123458688"/>
        <c:crosses val="autoZero"/>
        <c:auto val="1"/>
        <c:lblAlgn val="ctr"/>
        <c:lblOffset val="100"/>
        <c:noMultiLvlLbl val="0"/>
      </c:catAx>
      <c:valAx>
        <c:axId val="12345868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34401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'15min_all_by_hub'!$R$248:$R$256</c:f>
              <c:strCache>
                <c:ptCount val="9"/>
                <c:pt idx="0">
                  <c:v>1.00</c:v>
                </c:pt>
                <c:pt idx="1">
                  <c:v>2.00</c:v>
                </c:pt>
                <c:pt idx="2">
                  <c:v>3.00</c:v>
                </c:pt>
                <c:pt idx="3">
                  <c:v>4.00</c:v>
                </c:pt>
                <c:pt idx="4">
                  <c:v>5.00</c:v>
                </c:pt>
                <c:pt idx="5">
                  <c:v>6.00</c:v>
                </c:pt>
                <c:pt idx="6">
                  <c:v>7.00</c:v>
                </c:pt>
                <c:pt idx="7">
                  <c:v>8.00</c:v>
                </c:pt>
                <c:pt idx="8">
                  <c:v>More</c:v>
                </c:pt>
              </c:strCache>
            </c:strRef>
          </c:cat>
          <c:val>
            <c:numRef>
              <c:f>'15min_all_by_hub'!$S$248:$S$256</c:f>
              <c:numCache>
                <c:formatCode>General</c:formatCode>
                <c:ptCount val="9"/>
                <c:pt idx="0">
                  <c:v>3</c:v>
                </c:pt>
                <c:pt idx="1">
                  <c:v>21</c:v>
                </c:pt>
                <c:pt idx="2">
                  <c:v>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475072"/>
        <c:axId val="123476992"/>
      </c:barChart>
      <c:catAx>
        <c:axId val="1234750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overlay val="0"/>
        </c:title>
        <c:majorTickMark val="out"/>
        <c:minorTickMark val="none"/>
        <c:tickLblPos val="nextTo"/>
        <c:crossAx val="123476992"/>
        <c:crosses val="autoZero"/>
        <c:auto val="1"/>
        <c:lblAlgn val="ctr"/>
        <c:lblOffset val="100"/>
        <c:noMultiLvlLbl val="0"/>
      </c:catAx>
      <c:valAx>
        <c:axId val="12347699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34750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'15min_all_by_hub'!$R$278:$R$286</c:f>
              <c:strCache>
                <c:ptCount val="9"/>
                <c:pt idx="0">
                  <c:v>1.00</c:v>
                </c:pt>
                <c:pt idx="1">
                  <c:v>2.00</c:v>
                </c:pt>
                <c:pt idx="2">
                  <c:v>3.00</c:v>
                </c:pt>
                <c:pt idx="3">
                  <c:v>4.00</c:v>
                </c:pt>
                <c:pt idx="4">
                  <c:v>5.00</c:v>
                </c:pt>
                <c:pt idx="5">
                  <c:v>6.00</c:v>
                </c:pt>
                <c:pt idx="6">
                  <c:v>7.00</c:v>
                </c:pt>
                <c:pt idx="7">
                  <c:v>8.00</c:v>
                </c:pt>
                <c:pt idx="8">
                  <c:v>More</c:v>
                </c:pt>
              </c:strCache>
            </c:strRef>
          </c:cat>
          <c:val>
            <c:numRef>
              <c:f>'15min_all_by_hub'!$S$278:$S$286</c:f>
              <c:numCache>
                <c:formatCode>General</c:formatCode>
                <c:ptCount val="9"/>
                <c:pt idx="0">
                  <c:v>4</c:v>
                </c:pt>
                <c:pt idx="1">
                  <c:v>23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501568"/>
        <c:axId val="123532416"/>
      </c:barChart>
      <c:catAx>
        <c:axId val="1235015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overlay val="0"/>
        </c:title>
        <c:majorTickMark val="out"/>
        <c:minorTickMark val="none"/>
        <c:tickLblPos val="nextTo"/>
        <c:crossAx val="123532416"/>
        <c:crosses val="autoZero"/>
        <c:auto val="1"/>
        <c:lblAlgn val="ctr"/>
        <c:lblOffset val="100"/>
        <c:noMultiLvlLbl val="0"/>
      </c:catAx>
      <c:valAx>
        <c:axId val="12353241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35015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'15min_all_by_hub'!$R$308:$R$316</c:f>
              <c:strCache>
                <c:ptCount val="9"/>
                <c:pt idx="0">
                  <c:v>1.00</c:v>
                </c:pt>
                <c:pt idx="1">
                  <c:v>2.00</c:v>
                </c:pt>
                <c:pt idx="2">
                  <c:v>3.00</c:v>
                </c:pt>
                <c:pt idx="3">
                  <c:v>4.00</c:v>
                </c:pt>
                <c:pt idx="4">
                  <c:v>5.00</c:v>
                </c:pt>
                <c:pt idx="5">
                  <c:v>6.00</c:v>
                </c:pt>
                <c:pt idx="6">
                  <c:v>7.00</c:v>
                </c:pt>
                <c:pt idx="7">
                  <c:v>8.00</c:v>
                </c:pt>
                <c:pt idx="8">
                  <c:v>More</c:v>
                </c:pt>
              </c:strCache>
            </c:strRef>
          </c:cat>
          <c:val>
            <c:numRef>
              <c:f>'15min_all_by_hub'!$S$308:$S$316</c:f>
              <c:numCache>
                <c:formatCode>General</c:formatCode>
                <c:ptCount val="9"/>
                <c:pt idx="0">
                  <c:v>0</c:v>
                </c:pt>
                <c:pt idx="1">
                  <c:v>15</c:v>
                </c:pt>
                <c:pt idx="2">
                  <c:v>13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692160"/>
        <c:axId val="123694080"/>
      </c:barChart>
      <c:catAx>
        <c:axId val="1236921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3694080"/>
        <c:crosses val="autoZero"/>
        <c:auto val="1"/>
        <c:lblAlgn val="ctr"/>
        <c:lblOffset val="100"/>
        <c:noMultiLvlLbl val="0"/>
      </c:catAx>
      <c:valAx>
        <c:axId val="12369408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36921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'15min_all_by_hub'!$R$338:$R$346</c:f>
              <c:strCache>
                <c:ptCount val="9"/>
                <c:pt idx="0">
                  <c:v>1.00</c:v>
                </c:pt>
                <c:pt idx="1">
                  <c:v>2.00</c:v>
                </c:pt>
                <c:pt idx="2">
                  <c:v>3.00</c:v>
                </c:pt>
                <c:pt idx="3">
                  <c:v>4.00</c:v>
                </c:pt>
                <c:pt idx="4">
                  <c:v>5.00</c:v>
                </c:pt>
                <c:pt idx="5">
                  <c:v>6.00</c:v>
                </c:pt>
                <c:pt idx="6">
                  <c:v>7.00</c:v>
                </c:pt>
                <c:pt idx="7">
                  <c:v>8.00</c:v>
                </c:pt>
                <c:pt idx="8">
                  <c:v>More</c:v>
                </c:pt>
              </c:strCache>
            </c:strRef>
          </c:cat>
          <c:val>
            <c:numRef>
              <c:f>'15min_all_by_hub'!$S$338:$S$346</c:f>
              <c:numCache>
                <c:formatCode>General</c:formatCode>
                <c:ptCount val="9"/>
                <c:pt idx="0">
                  <c:v>30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718656"/>
        <c:axId val="123720832"/>
      </c:barChart>
      <c:catAx>
        <c:axId val="12371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3720832"/>
        <c:crosses val="autoZero"/>
        <c:auto val="1"/>
        <c:lblAlgn val="ctr"/>
        <c:lblOffset val="100"/>
        <c:noMultiLvlLbl val="0"/>
      </c:catAx>
      <c:valAx>
        <c:axId val="12372083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37186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'15min_all_by_hub'!$R$368:$R$376</c:f>
              <c:strCache>
                <c:ptCount val="9"/>
                <c:pt idx="0">
                  <c:v>1.00</c:v>
                </c:pt>
                <c:pt idx="1">
                  <c:v>2.00</c:v>
                </c:pt>
                <c:pt idx="2">
                  <c:v>3.00</c:v>
                </c:pt>
                <c:pt idx="3">
                  <c:v>4.00</c:v>
                </c:pt>
                <c:pt idx="4">
                  <c:v>5.00</c:v>
                </c:pt>
                <c:pt idx="5">
                  <c:v>6.00</c:v>
                </c:pt>
                <c:pt idx="6">
                  <c:v>7.00</c:v>
                </c:pt>
                <c:pt idx="7">
                  <c:v>8.00</c:v>
                </c:pt>
                <c:pt idx="8">
                  <c:v>More</c:v>
                </c:pt>
              </c:strCache>
            </c:strRef>
          </c:cat>
          <c:val>
            <c:numRef>
              <c:f>'15min_all_by_hub'!$S$368:$S$376</c:f>
              <c:numCache>
                <c:formatCode>General</c:formatCode>
                <c:ptCount val="9"/>
                <c:pt idx="0">
                  <c:v>7</c:v>
                </c:pt>
                <c:pt idx="1">
                  <c:v>11</c:v>
                </c:pt>
                <c:pt idx="2">
                  <c:v>12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749504"/>
        <c:axId val="123751424"/>
      </c:barChart>
      <c:catAx>
        <c:axId val="1237495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3751424"/>
        <c:crosses val="autoZero"/>
        <c:auto val="1"/>
        <c:lblAlgn val="ctr"/>
        <c:lblOffset val="100"/>
        <c:noMultiLvlLbl val="0"/>
      </c:catAx>
      <c:valAx>
        <c:axId val="12375142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37495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'15min_all_by_hub'!$R$398:$R$406</c:f>
              <c:strCache>
                <c:ptCount val="9"/>
                <c:pt idx="0">
                  <c:v>1.00</c:v>
                </c:pt>
                <c:pt idx="1">
                  <c:v>2.00</c:v>
                </c:pt>
                <c:pt idx="2">
                  <c:v>3.00</c:v>
                </c:pt>
                <c:pt idx="3">
                  <c:v>4.00</c:v>
                </c:pt>
                <c:pt idx="4">
                  <c:v>5.00</c:v>
                </c:pt>
                <c:pt idx="5">
                  <c:v>6.00</c:v>
                </c:pt>
                <c:pt idx="6">
                  <c:v>7.00</c:v>
                </c:pt>
                <c:pt idx="7">
                  <c:v>8.00</c:v>
                </c:pt>
                <c:pt idx="8">
                  <c:v>More</c:v>
                </c:pt>
              </c:strCache>
            </c:strRef>
          </c:cat>
          <c:val>
            <c:numRef>
              <c:f>'15min_all_by_hub'!$S$398:$S$406</c:f>
              <c:numCache>
                <c:formatCode>General</c:formatCode>
                <c:ptCount val="9"/>
                <c:pt idx="0">
                  <c:v>28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776000"/>
        <c:axId val="123790464"/>
      </c:barChart>
      <c:catAx>
        <c:axId val="1237760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3790464"/>
        <c:crosses val="autoZero"/>
        <c:auto val="1"/>
        <c:lblAlgn val="ctr"/>
        <c:lblOffset val="100"/>
        <c:noMultiLvlLbl val="0"/>
      </c:catAx>
      <c:valAx>
        <c:axId val="12379046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37760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'15min_all_by_hub'!$R$428:$R$436</c:f>
              <c:strCache>
                <c:ptCount val="9"/>
                <c:pt idx="0">
                  <c:v>1.00</c:v>
                </c:pt>
                <c:pt idx="1">
                  <c:v>2.00</c:v>
                </c:pt>
                <c:pt idx="2">
                  <c:v>3.00</c:v>
                </c:pt>
                <c:pt idx="3">
                  <c:v>4.00</c:v>
                </c:pt>
                <c:pt idx="4">
                  <c:v>5.00</c:v>
                </c:pt>
                <c:pt idx="5">
                  <c:v>6.00</c:v>
                </c:pt>
                <c:pt idx="6">
                  <c:v>7.00</c:v>
                </c:pt>
                <c:pt idx="7">
                  <c:v>8.00</c:v>
                </c:pt>
                <c:pt idx="8">
                  <c:v>More</c:v>
                </c:pt>
              </c:strCache>
            </c:strRef>
          </c:cat>
          <c:val>
            <c:numRef>
              <c:f>'15min_all_by_hub'!$S$428:$S$436</c:f>
              <c:numCache>
                <c:formatCode>General</c:formatCode>
                <c:ptCount val="9"/>
                <c:pt idx="0">
                  <c:v>5</c:v>
                </c:pt>
                <c:pt idx="1">
                  <c:v>19</c:v>
                </c:pt>
                <c:pt idx="2">
                  <c:v>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823232"/>
        <c:axId val="123825152"/>
      </c:barChart>
      <c:catAx>
        <c:axId val="1238232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3825152"/>
        <c:crosses val="autoZero"/>
        <c:auto val="1"/>
        <c:lblAlgn val="ctr"/>
        <c:lblOffset val="100"/>
        <c:noMultiLvlLbl val="0"/>
      </c:catAx>
      <c:valAx>
        <c:axId val="12382515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38232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'15min_all_by_hub'!$R$458:$R$466</c:f>
              <c:strCache>
                <c:ptCount val="9"/>
                <c:pt idx="0">
                  <c:v>1.00</c:v>
                </c:pt>
                <c:pt idx="1">
                  <c:v>2.00</c:v>
                </c:pt>
                <c:pt idx="2">
                  <c:v>3.00</c:v>
                </c:pt>
                <c:pt idx="3">
                  <c:v>4.00</c:v>
                </c:pt>
                <c:pt idx="4">
                  <c:v>5.00</c:v>
                </c:pt>
                <c:pt idx="5">
                  <c:v>6.00</c:v>
                </c:pt>
                <c:pt idx="6">
                  <c:v>7.00</c:v>
                </c:pt>
                <c:pt idx="7">
                  <c:v>8.00</c:v>
                </c:pt>
                <c:pt idx="8">
                  <c:v>More</c:v>
                </c:pt>
              </c:strCache>
            </c:strRef>
          </c:cat>
          <c:val>
            <c:numRef>
              <c:f>'15min_all_by_hub'!$S$458:$S$466</c:f>
              <c:numCache>
                <c:formatCode>General</c:formatCode>
                <c:ptCount val="9"/>
                <c:pt idx="0">
                  <c:v>21</c:v>
                </c:pt>
                <c:pt idx="1">
                  <c:v>7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846016"/>
        <c:axId val="123856384"/>
      </c:barChart>
      <c:catAx>
        <c:axId val="1238460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3856384"/>
        <c:crosses val="autoZero"/>
        <c:auto val="1"/>
        <c:lblAlgn val="ctr"/>
        <c:lblOffset val="100"/>
        <c:noMultiLvlLbl val="0"/>
      </c:catAx>
      <c:valAx>
        <c:axId val="12385638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38460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'15min_all_by_hub'!$R$488:$R$496</c:f>
              <c:strCache>
                <c:ptCount val="9"/>
                <c:pt idx="0">
                  <c:v>1.00</c:v>
                </c:pt>
                <c:pt idx="1">
                  <c:v>2.00</c:v>
                </c:pt>
                <c:pt idx="2">
                  <c:v>3.00</c:v>
                </c:pt>
                <c:pt idx="3">
                  <c:v>4.00</c:v>
                </c:pt>
                <c:pt idx="4">
                  <c:v>5.00</c:v>
                </c:pt>
                <c:pt idx="5">
                  <c:v>6.00</c:v>
                </c:pt>
                <c:pt idx="6">
                  <c:v>7.00</c:v>
                </c:pt>
                <c:pt idx="7">
                  <c:v>8.00</c:v>
                </c:pt>
                <c:pt idx="8">
                  <c:v>More</c:v>
                </c:pt>
              </c:strCache>
            </c:strRef>
          </c:cat>
          <c:val>
            <c:numRef>
              <c:f>'15min_all_by_hub'!$S$488:$S$496</c:f>
              <c:numCache>
                <c:formatCode>General</c:formatCode>
                <c:ptCount val="9"/>
                <c:pt idx="0">
                  <c:v>12</c:v>
                </c:pt>
                <c:pt idx="1">
                  <c:v>17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880960"/>
        <c:axId val="123882880"/>
      </c:barChart>
      <c:catAx>
        <c:axId val="1238809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3882880"/>
        <c:crosses val="autoZero"/>
        <c:auto val="1"/>
        <c:lblAlgn val="ctr"/>
        <c:lblOffset val="100"/>
        <c:noMultiLvlLbl val="0"/>
      </c:catAx>
      <c:valAx>
        <c:axId val="12388288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38809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'15min_all_by_hub'!$R$518:$R$526</c:f>
              <c:strCache>
                <c:ptCount val="9"/>
                <c:pt idx="0">
                  <c:v>1.00</c:v>
                </c:pt>
                <c:pt idx="1">
                  <c:v>2.00</c:v>
                </c:pt>
                <c:pt idx="2">
                  <c:v>3.00</c:v>
                </c:pt>
                <c:pt idx="3">
                  <c:v>4.00</c:v>
                </c:pt>
                <c:pt idx="4">
                  <c:v>5.00</c:v>
                </c:pt>
                <c:pt idx="5">
                  <c:v>6.00</c:v>
                </c:pt>
                <c:pt idx="6">
                  <c:v>7.00</c:v>
                </c:pt>
                <c:pt idx="7">
                  <c:v>8.00</c:v>
                </c:pt>
                <c:pt idx="8">
                  <c:v>More</c:v>
                </c:pt>
              </c:strCache>
            </c:strRef>
          </c:cat>
          <c:val>
            <c:numRef>
              <c:f>'15min_all_by_hub'!$S$518:$S$526</c:f>
              <c:numCache>
                <c:formatCode>General</c:formatCode>
                <c:ptCount val="9"/>
                <c:pt idx="0">
                  <c:v>8</c:v>
                </c:pt>
                <c:pt idx="1">
                  <c:v>9</c:v>
                </c:pt>
                <c:pt idx="2">
                  <c:v>9</c:v>
                </c:pt>
                <c:pt idx="3">
                  <c:v>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903360"/>
        <c:axId val="124069376"/>
      </c:barChart>
      <c:catAx>
        <c:axId val="123903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4069376"/>
        <c:crosses val="autoZero"/>
        <c:auto val="1"/>
        <c:lblAlgn val="ctr"/>
        <c:lblOffset val="100"/>
        <c:noMultiLvlLbl val="0"/>
      </c:catAx>
      <c:valAx>
        <c:axId val="12406937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39033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'15min_all_by_hub'!$R$548:$R$556</c:f>
              <c:strCache>
                <c:ptCount val="9"/>
                <c:pt idx="0">
                  <c:v>1.00</c:v>
                </c:pt>
                <c:pt idx="1">
                  <c:v>2.00</c:v>
                </c:pt>
                <c:pt idx="2">
                  <c:v>3.00</c:v>
                </c:pt>
                <c:pt idx="3">
                  <c:v>4.00</c:v>
                </c:pt>
                <c:pt idx="4">
                  <c:v>5.00</c:v>
                </c:pt>
                <c:pt idx="5">
                  <c:v>6.00</c:v>
                </c:pt>
                <c:pt idx="6">
                  <c:v>7.00</c:v>
                </c:pt>
                <c:pt idx="7">
                  <c:v>8.00</c:v>
                </c:pt>
                <c:pt idx="8">
                  <c:v>More</c:v>
                </c:pt>
              </c:strCache>
            </c:strRef>
          </c:cat>
          <c:val>
            <c:numRef>
              <c:f>'15min_all_by_hub'!$S$548:$S$556</c:f>
              <c:numCache>
                <c:formatCode>General</c:formatCode>
                <c:ptCount val="9"/>
                <c:pt idx="0">
                  <c:v>25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097664"/>
        <c:axId val="124099584"/>
      </c:barChart>
      <c:catAx>
        <c:axId val="1240976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4099584"/>
        <c:crosses val="autoZero"/>
        <c:auto val="1"/>
        <c:lblAlgn val="ctr"/>
        <c:lblOffset val="100"/>
        <c:noMultiLvlLbl val="0"/>
      </c:catAx>
      <c:valAx>
        <c:axId val="12409958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40976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'15min_all_by_hub'!$R$578:$R$586</c:f>
              <c:strCache>
                <c:ptCount val="9"/>
                <c:pt idx="0">
                  <c:v>1.00</c:v>
                </c:pt>
                <c:pt idx="1">
                  <c:v>2.00</c:v>
                </c:pt>
                <c:pt idx="2">
                  <c:v>3.00</c:v>
                </c:pt>
                <c:pt idx="3">
                  <c:v>4.00</c:v>
                </c:pt>
                <c:pt idx="4">
                  <c:v>5.00</c:v>
                </c:pt>
                <c:pt idx="5">
                  <c:v>6.00</c:v>
                </c:pt>
                <c:pt idx="6">
                  <c:v>7.00</c:v>
                </c:pt>
                <c:pt idx="7">
                  <c:v>8.00</c:v>
                </c:pt>
                <c:pt idx="8">
                  <c:v>More</c:v>
                </c:pt>
              </c:strCache>
            </c:strRef>
          </c:cat>
          <c:val>
            <c:numRef>
              <c:f>'15min_all_by_hub'!$S$578:$S$586</c:f>
              <c:numCache>
                <c:formatCode>General</c:formatCode>
                <c:ptCount val="9"/>
                <c:pt idx="0">
                  <c:v>2</c:v>
                </c:pt>
                <c:pt idx="1">
                  <c:v>13</c:v>
                </c:pt>
                <c:pt idx="2">
                  <c:v>11</c:v>
                </c:pt>
                <c:pt idx="3">
                  <c:v>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120064"/>
        <c:axId val="124122240"/>
      </c:barChart>
      <c:catAx>
        <c:axId val="124120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4122240"/>
        <c:crosses val="autoZero"/>
        <c:auto val="1"/>
        <c:lblAlgn val="ctr"/>
        <c:lblOffset val="100"/>
        <c:noMultiLvlLbl val="0"/>
      </c:catAx>
      <c:valAx>
        <c:axId val="12412224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41200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'15min_all_by_hub'!$R$608:$R$616</c:f>
              <c:strCache>
                <c:ptCount val="9"/>
                <c:pt idx="0">
                  <c:v>1.00</c:v>
                </c:pt>
                <c:pt idx="1">
                  <c:v>2.00</c:v>
                </c:pt>
                <c:pt idx="2">
                  <c:v>3.00</c:v>
                </c:pt>
                <c:pt idx="3">
                  <c:v>4.00</c:v>
                </c:pt>
                <c:pt idx="4">
                  <c:v>5.00</c:v>
                </c:pt>
                <c:pt idx="5">
                  <c:v>6.00</c:v>
                </c:pt>
                <c:pt idx="6">
                  <c:v>7.00</c:v>
                </c:pt>
                <c:pt idx="7">
                  <c:v>8.00</c:v>
                </c:pt>
                <c:pt idx="8">
                  <c:v>More</c:v>
                </c:pt>
              </c:strCache>
            </c:strRef>
          </c:cat>
          <c:val>
            <c:numRef>
              <c:f>'15min_all_by_hub'!$S$608:$S$616</c:f>
              <c:numCache>
                <c:formatCode>General</c:formatCode>
                <c:ptCount val="9"/>
                <c:pt idx="0">
                  <c:v>5</c:v>
                </c:pt>
                <c:pt idx="1">
                  <c:v>13</c:v>
                </c:pt>
                <c:pt idx="2">
                  <c:v>3</c:v>
                </c:pt>
                <c:pt idx="3">
                  <c:v>2</c:v>
                </c:pt>
                <c:pt idx="4">
                  <c:v>6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143104"/>
        <c:axId val="124145024"/>
      </c:barChart>
      <c:catAx>
        <c:axId val="1241431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4145024"/>
        <c:crosses val="autoZero"/>
        <c:auto val="1"/>
        <c:lblAlgn val="ctr"/>
        <c:lblOffset val="100"/>
        <c:noMultiLvlLbl val="0"/>
      </c:catAx>
      <c:valAx>
        <c:axId val="12414502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41431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'15min_all_by_hub'!$R$638:$R$646</c:f>
              <c:strCache>
                <c:ptCount val="9"/>
                <c:pt idx="0">
                  <c:v>1.00</c:v>
                </c:pt>
                <c:pt idx="1">
                  <c:v>2.00</c:v>
                </c:pt>
                <c:pt idx="2">
                  <c:v>3.00</c:v>
                </c:pt>
                <c:pt idx="3">
                  <c:v>4.00</c:v>
                </c:pt>
                <c:pt idx="4">
                  <c:v>5.00</c:v>
                </c:pt>
                <c:pt idx="5">
                  <c:v>6.00</c:v>
                </c:pt>
                <c:pt idx="6">
                  <c:v>7.00</c:v>
                </c:pt>
                <c:pt idx="7">
                  <c:v>8.00</c:v>
                </c:pt>
                <c:pt idx="8">
                  <c:v>More</c:v>
                </c:pt>
              </c:strCache>
            </c:strRef>
          </c:cat>
          <c:val>
            <c:numRef>
              <c:f>'15min_all_by_hub'!$S$638:$S$646</c:f>
              <c:numCache>
                <c:formatCode>General</c:formatCode>
                <c:ptCount val="9"/>
                <c:pt idx="0">
                  <c:v>20</c:v>
                </c:pt>
                <c:pt idx="1">
                  <c:v>5</c:v>
                </c:pt>
                <c:pt idx="2">
                  <c:v>2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194176"/>
        <c:axId val="124200448"/>
      </c:barChart>
      <c:catAx>
        <c:axId val="1241941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4200448"/>
        <c:crosses val="autoZero"/>
        <c:auto val="1"/>
        <c:lblAlgn val="ctr"/>
        <c:lblOffset val="100"/>
        <c:noMultiLvlLbl val="0"/>
      </c:catAx>
      <c:valAx>
        <c:axId val="12420044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41941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'15min_all_by_hub'!$R$668:$R$676</c:f>
              <c:strCache>
                <c:ptCount val="9"/>
                <c:pt idx="0">
                  <c:v>1.00</c:v>
                </c:pt>
                <c:pt idx="1">
                  <c:v>2.00</c:v>
                </c:pt>
                <c:pt idx="2">
                  <c:v>3.00</c:v>
                </c:pt>
                <c:pt idx="3">
                  <c:v>4.00</c:v>
                </c:pt>
                <c:pt idx="4">
                  <c:v>5.00</c:v>
                </c:pt>
                <c:pt idx="5">
                  <c:v>6.00</c:v>
                </c:pt>
                <c:pt idx="6">
                  <c:v>7.00</c:v>
                </c:pt>
                <c:pt idx="7">
                  <c:v>8.00</c:v>
                </c:pt>
                <c:pt idx="8">
                  <c:v>More</c:v>
                </c:pt>
              </c:strCache>
            </c:strRef>
          </c:cat>
          <c:val>
            <c:numRef>
              <c:f>'15min_all_by_hub'!$S$668:$S$676</c:f>
              <c:numCache>
                <c:formatCode>General</c:formatCode>
                <c:ptCount val="9"/>
                <c:pt idx="0">
                  <c:v>20</c:v>
                </c:pt>
                <c:pt idx="1">
                  <c:v>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237312"/>
        <c:axId val="124239232"/>
      </c:barChart>
      <c:catAx>
        <c:axId val="1242373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4239232"/>
        <c:crosses val="autoZero"/>
        <c:auto val="1"/>
        <c:lblAlgn val="ctr"/>
        <c:lblOffset val="100"/>
        <c:noMultiLvlLbl val="0"/>
      </c:catAx>
      <c:valAx>
        <c:axId val="12423923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42373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'15min_all_by_hub'!$R$698:$R$706</c:f>
              <c:strCache>
                <c:ptCount val="9"/>
                <c:pt idx="0">
                  <c:v>1.00</c:v>
                </c:pt>
                <c:pt idx="1">
                  <c:v>2.00</c:v>
                </c:pt>
                <c:pt idx="2">
                  <c:v>3.00</c:v>
                </c:pt>
                <c:pt idx="3">
                  <c:v>4.00</c:v>
                </c:pt>
                <c:pt idx="4">
                  <c:v>5.00</c:v>
                </c:pt>
                <c:pt idx="5">
                  <c:v>6.00</c:v>
                </c:pt>
                <c:pt idx="6">
                  <c:v>7.00</c:v>
                </c:pt>
                <c:pt idx="7">
                  <c:v>8.00</c:v>
                </c:pt>
                <c:pt idx="8">
                  <c:v>More</c:v>
                </c:pt>
              </c:strCache>
            </c:strRef>
          </c:cat>
          <c:val>
            <c:numRef>
              <c:f>'15min_all_by_hub'!$S$698:$S$706</c:f>
              <c:numCache>
                <c:formatCode>General</c:formatCode>
                <c:ptCount val="9"/>
                <c:pt idx="0">
                  <c:v>0</c:v>
                </c:pt>
                <c:pt idx="1">
                  <c:v>4</c:v>
                </c:pt>
                <c:pt idx="2">
                  <c:v>18</c:v>
                </c:pt>
                <c:pt idx="3">
                  <c:v>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263808"/>
        <c:axId val="124270080"/>
      </c:barChart>
      <c:catAx>
        <c:axId val="124263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4270080"/>
        <c:crosses val="autoZero"/>
        <c:auto val="1"/>
        <c:lblAlgn val="ctr"/>
        <c:lblOffset val="100"/>
        <c:noMultiLvlLbl val="0"/>
      </c:catAx>
      <c:valAx>
        <c:axId val="12427008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42638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'15min_all_by_hub'!$R$728:$R$736</c:f>
              <c:strCache>
                <c:ptCount val="9"/>
                <c:pt idx="0">
                  <c:v>1.00</c:v>
                </c:pt>
                <c:pt idx="1">
                  <c:v>2.00</c:v>
                </c:pt>
                <c:pt idx="2">
                  <c:v>3.00</c:v>
                </c:pt>
                <c:pt idx="3">
                  <c:v>4.00</c:v>
                </c:pt>
                <c:pt idx="4">
                  <c:v>5.00</c:v>
                </c:pt>
                <c:pt idx="5">
                  <c:v>6.00</c:v>
                </c:pt>
                <c:pt idx="6">
                  <c:v>7.00</c:v>
                </c:pt>
                <c:pt idx="7">
                  <c:v>8.00</c:v>
                </c:pt>
                <c:pt idx="8">
                  <c:v>More</c:v>
                </c:pt>
              </c:strCache>
            </c:strRef>
          </c:cat>
          <c:val>
            <c:numRef>
              <c:f>'15min_all_by_hub'!$S$728:$S$736</c:f>
              <c:numCache>
                <c:formatCode>General</c:formatCode>
                <c:ptCount val="9"/>
                <c:pt idx="0">
                  <c:v>7</c:v>
                </c:pt>
                <c:pt idx="1">
                  <c:v>8</c:v>
                </c:pt>
                <c:pt idx="2">
                  <c:v>3</c:v>
                </c:pt>
                <c:pt idx="3">
                  <c:v>5</c:v>
                </c:pt>
                <c:pt idx="4">
                  <c:v>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306560"/>
        <c:axId val="124308480"/>
      </c:barChart>
      <c:catAx>
        <c:axId val="1243065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4308480"/>
        <c:crosses val="autoZero"/>
        <c:auto val="1"/>
        <c:lblAlgn val="ctr"/>
        <c:lblOffset val="100"/>
        <c:noMultiLvlLbl val="0"/>
      </c:catAx>
      <c:valAx>
        <c:axId val="12430848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43065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'15min_all_by_hub'!$R$758:$R$766</c:f>
              <c:strCache>
                <c:ptCount val="9"/>
                <c:pt idx="0">
                  <c:v>1.00</c:v>
                </c:pt>
                <c:pt idx="1">
                  <c:v>2.00</c:v>
                </c:pt>
                <c:pt idx="2">
                  <c:v>3.00</c:v>
                </c:pt>
                <c:pt idx="3">
                  <c:v>4.00</c:v>
                </c:pt>
                <c:pt idx="4">
                  <c:v>5.00</c:v>
                </c:pt>
                <c:pt idx="5">
                  <c:v>6.00</c:v>
                </c:pt>
                <c:pt idx="6">
                  <c:v>7.00</c:v>
                </c:pt>
                <c:pt idx="7">
                  <c:v>8.00</c:v>
                </c:pt>
                <c:pt idx="8">
                  <c:v>More</c:v>
                </c:pt>
              </c:strCache>
            </c:strRef>
          </c:cat>
          <c:val>
            <c:numRef>
              <c:f>'15min_all_by_hub'!$S$758:$S$766</c:f>
              <c:numCache>
                <c:formatCode>General</c:formatCode>
                <c:ptCount val="9"/>
                <c:pt idx="0">
                  <c:v>0</c:v>
                </c:pt>
                <c:pt idx="1">
                  <c:v>1</c:v>
                </c:pt>
                <c:pt idx="2">
                  <c:v>6</c:v>
                </c:pt>
                <c:pt idx="3">
                  <c:v>4</c:v>
                </c:pt>
                <c:pt idx="4">
                  <c:v>15</c:v>
                </c:pt>
                <c:pt idx="5">
                  <c:v>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324864"/>
        <c:axId val="124343424"/>
      </c:barChart>
      <c:catAx>
        <c:axId val="1243248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4343424"/>
        <c:crosses val="autoZero"/>
        <c:auto val="1"/>
        <c:lblAlgn val="ctr"/>
        <c:lblOffset val="100"/>
        <c:noMultiLvlLbl val="0"/>
      </c:catAx>
      <c:valAx>
        <c:axId val="12434342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43248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'15min_all_by_hub'!$R$788:$R$796</c:f>
              <c:strCache>
                <c:ptCount val="9"/>
                <c:pt idx="0">
                  <c:v>1.00</c:v>
                </c:pt>
                <c:pt idx="1">
                  <c:v>2.00</c:v>
                </c:pt>
                <c:pt idx="2">
                  <c:v>3.00</c:v>
                </c:pt>
                <c:pt idx="3">
                  <c:v>4.00</c:v>
                </c:pt>
                <c:pt idx="4">
                  <c:v>5.00</c:v>
                </c:pt>
                <c:pt idx="5">
                  <c:v>6.00</c:v>
                </c:pt>
                <c:pt idx="6">
                  <c:v>7.00</c:v>
                </c:pt>
                <c:pt idx="7">
                  <c:v>8.00</c:v>
                </c:pt>
                <c:pt idx="8">
                  <c:v>More</c:v>
                </c:pt>
              </c:strCache>
            </c:strRef>
          </c:cat>
          <c:val>
            <c:numRef>
              <c:f>'15min_all_by_hub'!$S$788:$S$796</c:f>
              <c:numCache>
                <c:formatCode>General</c:formatCode>
                <c:ptCount val="9"/>
                <c:pt idx="0">
                  <c:v>11</c:v>
                </c:pt>
                <c:pt idx="1">
                  <c:v>16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363904"/>
        <c:axId val="124365824"/>
      </c:barChart>
      <c:catAx>
        <c:axId val="1243639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4365824"/>
        <c:crosses val="autoZero"/>
        <c:auto val="1"/>
        <c:lblAlgn val="ctr"/>
        <c:lblOffset val="100"/>
        <c:noMultiLvlLbl val="0"/>
      </c:catAx>
      <c:valAx>
        <c:axId val="12436582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43639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'15min_all_by_hub'!$R$818:$R$826</c:f>
              <c:strCache>
                <c:ptCount val="9"/>
                <c:pt idx="0">
                  <c:v>1.00</c:v>
                </c:pt>
                <c:pt idx="1">
                  <c:v>2.00</c:v>
                </c:pt>
                <c:pt idx="2">
                  <c:v>3.00</c:v>
                </c:pt>
                <c:pt idx="3">
                  <c:v>4.00</c:v>
                </c:pt>
                <c:pt idx="4">
                  <c:v>5.00</c:v>
                </c:pt>
                <c:pt idx="5">
                  <c:v>6.00</c:v>
                </c:pt>
                <c:pt idx="6">
                  <c:v>7.00</c:v>
                </c:pt>
                <c:pt idx="7">
                  <c:v>8.00</c:v>
                </c:pt>
                <c:pt idx="8">
                  <c:v>More</c:v>
                </c:pt>
              </c:strCache>
            </c:strRef>
          </c:cat>
          <c:val>
            <c:numRef>
              <c:f>'15min_all_by_hub'!$S$818:$S$826</c:f>
              <c:numCache>
                <c:formatCode>General</c:formatCode>
                <c:ptCount val="9"/>
                <c:pt idx="0">
                  <c:v>5</c:v>
                </c:pt>
                <c:pt idx="1">
                  <c:v>15</c:v>
                </c:pt>
                <c:pt idx="2">
                  <c:v>9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386688"/>
        <c:axId val="124388864"/>
      </c:barChart>
      <c:catAx>
        <c:axId val="124386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4388864"/>
        <c:crosses val="autoZero"/>
        <c:auto val="1"/>
        <c:lblAlgn val="ctr"/>
        <c:lblOffset val="100"/>
        <c:noMultiLvlLbl val="0"/>
      </c:catAx>
      <c:valAx>
        <c:axId val="12438886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43866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'15min_all_by_hub'!$R$848:$R$856</c:f>
              <c:strCache>
                <c:ptCount val="9"/>
                <c:pt idx="0">
                  <c:v>1.00</c:v>
                </c:pt>
                <c:pt idx="1">
                  <c:v>2.00</c:v>
                </c:pt>
                <c:pt idx="2">
                  <c:v>3.00</c:v>
                </c:pt>
                <c:pt idx="3">
                  <c:v>4.00</c:v>
                </c:pt>
                <c:pt idx="4">
                  <c:v>5.00</c:v>
                </c:pt>
                <c:pt idx="5">
                  <c:v>6.00</c:v>
                </c:pt>
                <c:pt idx="6">
                  <c:v>7.00</c:v>
                </c:pt>
                <c:pt idx="7">
                  <c:v>8.00</c:v>
                </c:pt>
                <c:pt idx="8">
                  <c:v>More</c:v>
                </c:pt>
              </c:strCache>
            </c:strRef>
          </c:cat>
          <c:val>
            <c:numRef>
              <c:f>'15min_all_by_hub'!$S$848:$S$856</c:f>
              <c:numCache>
                <c:formatCode>General</c:formatCode>
                <c:ptCount val="9"/>
                <c:pt idx="0">
                  <c:v>2</c:v>
                </c:pt>
                <c:pt idx="1">
                  <c:v>19</c:v>
                </c:pt>
                <c:pt idx="2">
                  <c:v>9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417536"/>
        <c:axId val="124419456"/>
      </c:barChart>
      <c:catAx>
        <c:axId val="1244175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4419456"/>
        <c:crosses val="autoZero"/>
        <c:auto val="1"/>
        <c:lblAlgn val="ctr"/>
        <c:lblOffset val="100"/>
        <c:noMultiLvlLbl val="0"/>
      </c:catAx>
      <c:valAx>
        <c:axId val="12441945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44175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'15min_all_by_hub'!$R$878:$R$886</c:f>
              <c:strCache>
                <c:ptCount val="9"/>
                <c:pt idx="0">
                  <c:v>1.00</c:v>
                </c:pt>
                <c:pt idx="1">
                  <c:v>2.00</c:v>
                </c:pt>
                <c:pt idx="2">
                  <c:v>3.00</c:v>
                </c:pt>
                <c:pt idx="3">
                  <c:v>4.00</c:v>
                </c:pt>
                <c:pt idx="4">
                  <c:v>5.00</c:v>
                </c:pt>
                <c:pt idx="5">
                  <c:v>6.00</c:v>
                </c:pt>
                <c:pt idx="6">
                  <c:v>7.00</c:v>
                </c:pt>
                <c:pt idx="7">
                  <c:v>8.00</c:v>
                </c:pt>
                <c:pt idx="8">
                  <c:v>More</c:v>
                </c:pt>
              </c:strCache>
            </c:strRef>
          </c:cat>
          <c:val>
            <c:numRef>
              <c:f>'15min_all_by_hub'!$S$878:$S$886</c:f>
              <c:numCache>
                <c:formatCode>General</c:formatCode>
                <c:ptCount val="9"/>
                <c:pt idx="0">
                  <c:v>15</c:v>
                </c:pt>
                <c:pt idx="1">
                  <c:v>6</c:v>
                </c:pt>
                <c:pt idx="2">
                  <c:v>4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452224"/>
        <c:axId val="124540416"/>
      </c:barChart>
      <c:catAx>
        <c:axId val="1244522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4540416"/>
        <c:crosses val="autoZero"/>
        <c:auto val="1"/>
        <c:lblAlgn val="ctr"/>
        <c:lblOffset val="100"/>
        <c:noMultiLvlLbl val="0"/>
      </c:catAx>
      <c:valAx>
        <c:axId val="12454041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44522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'15min_all_by_hub'!$R$908:$R$916</c:f>
              <c:strCache>
                <c:ptCount val="9"/>
                <c:pt idx="0">
                  <c:v>1.00</c:v>
                </c:pt>
                <c:pt idx="1">
                  <c:v>2.00</c:v>
                </c:pt>
                <c:pt idx="2">
                  <c:v>3.00</c:v>
                </c:pt>
                <c:pt idx="3">
                  <c:v>4.00</c:v>
                </c:pt>
                <c:pt idx="4">
                  <c:v>5.00</c:v>
                </c:pt>
                <c:pt idx="5">
                  <c:v>6.00</c:v>
                </c:pt>
                <c:pt idx="6">
                  <c:v>7.00</c:v>
                </c:pt>
                <c:pt idx="7">
                  <c:v>8.00</c:v>
                </c:pt>
                <c:pt idx="8">
                  <c:v>More</c:v>
                </c:pt>
              </c:strCache>
            </c:strRef>
          </c:cat>
          <c:val>
            <c:numRef>
              <c:f>'15min_all_by_hub'!$S$908:$S$916</c:f>
              <c:numCache>
                <c:formatCode>General</c:formatCode>
                <c:ptCount val="9"/>
                <c:pt idx="0">
                  <c:v>0</c:v>
                </c:pt>
                <c:pt idx="1">
                  <c:v>6</c:v>
                </c:pt>
                <c:pt idx="2">
                  <c:v>2</c:v>
                </c:pt>
                <c:pt idx="3">
                  <c:v>6</c:v>
                </c:pt>
                <c:pt idx="4">
                  <c:v>5</c:v>
                </c:pt>
                <c:pt idx="5">
                  <c:v>7</c:v>
                </c:pt>
                <c:pt idx="6">
                  <c:v>4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581376"/>
        <c:axId val="124583296"/>
      </c:barChart>
      <c:catAx>
        <c:axId val="124581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4583296"/>
        <c:crosses val="autoZero"/>
        <c:auto val="1"/>
        <c:lblAlgn val="ctr"/>
        <c:lblOffset val="100"/>
        <c:noMultiLvlLbl val="0"/>
      </c:catAx>
      <c:valAx>
        <c:axId val="12458329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45813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'15min_all_by_hub'!$R$938:$R$946</c:f>
              <c:strCache>
                <c:ptCount val="9"/>
                <c:pt idx="0">
                  <c:v>1.00</c:v>
                </c:pt>
                <c:pt idx="1">
                  <c:v>2.00</c:v>
                </c:pt>
                <c:pt idx="2">
                  <c:v>3.00</c:v>
                </c:pt>
                <c:pt idx="3">
                  <c:v>4.00</c:v>
                </c:pt>
                <c:pt idx="4">
                  <c:v>5.00</c:v>
                </c:pt>
                <c:pt idx="5">
                  <c:v>6.00</c:v>
                </c:pt>
                <c:pt idx="6">
                  <c:v>7.00</c:v>
                </c:pt>
                <c:pt idx="7">
                  <c:v>8.00</c:v>
                </c:pt>
                <c:pt idx="8">
                  <c:v>More</c:v>
                </c:pt>
              </c:strCache>
            </c:strRef>
          </c:cat>
          <c:val>
            <c:numRef>
              <c:f>'15min_all_by_hub'!$S$938:$S$946</c:f>
              <c:numCache>
                <c:formatCode>General</c:formatCode>
                <c:ptCount val="9"/>
                <c:pt idx="0">
                  <c:v>1</c:v>
                </c:pt>
                <c:pt idx="1">
                  <c:v>11</c:v>
                </c:pt>
                <c:pt idx="2">
                  <c:v>6</c:v>
                </c:pt>
                <c:pt idx="3">
                  <c:v>7</c:v>
                </c:pt>
                <c:pt idx="4">
                  <c:v>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665216"/>
        <c:axId val="124679680"/>
      </c:barChart>
      <c:catAx>
        <c:axId val="1246652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4679680"/>
        <c:crosses val="autoZero"/>
        <c:auto val="1"/>
        <c:lblAlgn val="ctr"/>
        <c:lblOffset val="100"/>
        <c:noMultiLvlLbl val="0"/>
      </c:catAx>
      <c:valAx>
        <c:axId val="12467968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46652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'15min_all_by_hub'!$R$968:$R$976</c:f>
              <c:strCache>
                <c:ptCount val="9"/>
                <c:pt idx="0">
                  <c:v>1.00</c:v>
                </c:pt>
                <c:pt idx="1">
                  <c:v>2.00</c:v>
                </c:pt>
                <c:pt idx="2">
                  <c:v>3.00</c:v>
                </c:pt>
                <c:pt idx="3">
                  <c:v>4.00</c:v>
                </c:pt>
                <c:pt idx="4">
                  <c:v>5.00</c:v>
                </c:pt>
                <c:pt idx="5">
                  <c:v>6.00</c:v>
                </c:pt>
                <c:pt idx="6">
                  <c:v>7.00</c:v>
                </c:pt>
                <c:pt idx="7">
                  <c:v>8.00</c:v>
                </c:pt>
                <c:pt idx="8">
                  <c:v>More</c:v>
                </c:pt>
              </c:strCache>
            </c:strRef>
          </c:cat>
          <c:val>
            <c:numRef>
              <c:f>'15min_all_by_hub'!$S$968:$S$976</c:f>
              <c:numCache>
                <c:formatCode>General</c:formatCode>
                <c:ptCount val="9"/>
                <c:pt idx="0">
                  <c:v>0</c:v>
                </c:pt>
                <c:pt idx="1">
                  <c:v>2</c:v>
                </c:pt>
                <c:pt idx="2">
                  <c:v>24</c:v>
                </c:pt>
                <c:pt idx="3">
                  <c:v>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704256"/>
        <c:axId val="124706176"/>
      </c:barChart>
      <c:catAx>
        <c:axId val="1247042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4706176"/>
        <c:crosses val="autoZero"/>
        <c:auto val="1"/>
        <c:lblAlgn val="ctr"/>
        <c:lblOffset val="100"/>
        <c:noMultiLvlLbl val="0"/>
      </c:catAx>
      <c:valAx>
        <c:axId val="12470617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47042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800" b="1" i="0" baseline="0">
                <a:effectLst/>
              </a:rPr>
              <a:t>Horz Error by Hub with 15 Min Occupation Time</a:t>
            </a:r>
            <a:endParaRPr lang="en-US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3"/>
          <c:order val="0"/>
          <c:tx>
            <c:strRef>
              <c:f>'15min_all_by_hub'!$E$1006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'15min_all_by_hub'!$A$1007:$A$1039</c:f>
              <c:strCache>
                <c:ptCount val="33"/>
                <c:pt idx="0">
                  <c:v>5A</c:v>
                </c:pt>
                <c:pt idx="1">
                  <c:v>26A</c:v>
                </c:pt>
                <c:pt idx="2">
                  <c:v>8B</c:v>
                </c:pt>
                <c:pt idx="3">
                  <c:v>6B</c:v>
                </c:pt>
                <c:pt idx="4">
                  <c:v>T6P1</c:v>
                </c:pt>
                <c:pt idx="5">
                  <c:v>T5P5</c:v>
                </c:pt>
                <c:pt idx="6">
                  <c:v>7A</c:v>
                </c:pt>
                <c:pt idx="7">
                  <c:v>T6P14</c:v>
                </c:pt>
                <c:pt idx="8">
                  <c:v>15A</c:v>
                </c:pt>
                <c:pt idx="9">
                  <c:v>6A</c:v>
                </c:pt>
                <c:pt idx="10">
                  <c:v>22A</c:v>
                </c:pt>
                <c:pt idx="11">
                  <c:v>27A</c:v>
                </c:pt>
                <c:pt idx="12">
                  <c:v>T6P4</c:v>
                </c:pt>
                <c:pt idx="13">
                  <c:v>21A</c:v>
                </c:pt>
                <c:pt idx="14">
                  <c:v>T6P3</c:v>
                </c:pt>
                <c:pt idx="15">
                  <c:v>17A</c:v>
                </c:pt>
                <c:pt idx="16">
                  <c:v>10A</c:v>
                </c:pt>
                <c:pt idx="17">
                  <c:v>T6P2</c:v>
                </c:pt>
                <c:pt idx="18">
                  <c:v>14A</c:v>
                </c:pt>
                <c:pt idx="19">
                  <c:v>8A</c:v>
                </c:pt>
                <c:pt idx="20">
                  <c:v>24A</c:v>
                </c:pt>
                <c:pt idx="21">
                  <c:v>9A</c:v>
                </c:pt>
                <c:pt idx="22">
                  <c:v>16A</c:v>
                </c:pt>
                <c:pt idx="23">
                  <c:v>12A</c:v>
                </c:pt>
                <c:pt idx="24">
                  <c:v>T5P4</c:v>
                </c:pt>
                <c:pt idx="25">
                  <c:v>T6P12</c:v>
                </c:pt>
                <c:pt idx="26">
                  <c:v>T6P6</c:v>
                </c:pt>
                <c:pt idx="27">
                  <c:v>T6P8</c:v>
                </c:pt>
                <c:pt idx="28">
                  <c:v>T6P11</c:v>
                </c:pt>
                <c:pt idx="29">
                  <c:v>13A</c:v>
                </c:pt>
                <c:pt idx="30">
                  <c:v>11A</c:v>
                </c:pt>
                <c:pt idx="31">
                  <c:v>T6P13</c:v>
                </c:pt>
                <c:pt idx="32">
                  <c:v>T6P5</c:v>
                </c:pt>
              </c:strCache>
            </c:strRef>
          </c:cat>
          <c:val>
            <c:numRef>
              <c:f>'15min_all_by_hub'!$E$1007:$E$1039</c:f>
              <c:numCache>
                <c:formatCode>0.00</c:formatCode>
                <c:ptCount val="33"/>
                <c:pt idx="0">
                  <c:v>1.3501668831275917</c:v>
                </c:pt>
                <c:pt idx="1">
                  <c:v>0.84694439690418277</c:v>
                </c:pt>
                <c:pt idx="2">
                  <c:v>1.4587099822823848</c:v>
                </c:pt>
                <c:pt idx="3">
                  <c:v>2.3331172731331473</c:v>
                </c:pt>
                <c:pt idx="4">
                  <c:v>5.6204456585735505</c:v>
                </c:pt>
                <c:pt idx="5">
                  <c:v>3.2368571805673088</c:v>
                </c:pt>
                <c:pt idx="6">
                  <c:v>2.0738019215792094</c:v>
                </c:pt>
                <c:pt idx="7">
                  <c:v>2.3502715603320885</c:v>
                </c:pt>
                <c:pt idx="8">
                  <c:v>2.7056269902366288</c:v>
                </c:pt>
                <c:pt idx="9">
                  <c:v>2.5925587379158461</c:v>
                </c:pt>
                <c:pt idx="10">
                  <c:v>2.3797407447053782</c:v>
                </c:pt>
                <c:pt idx="11">
                  <c:v>2.9434723046367788</c:v>
                </c:pt>
                <c:pt idx="12">
                  <c:v>5.6904491046130659</c:v>
                </c:pt>
                <c:pt idx="13">
                  <c:v>2.6768512489126248</c:v>
                </c:pt>
                <c:pt idx="14">
                  <c:v>2.820884402209038</c:v>
                </c:pt>
                <c:pt idx="15">
                  <c:v>3.3267777221412334</c:v>
                </c:pt>
                <c:pt idx="16">
                  <c:v>3.9469851793592419</c:v>
                </c:pt>
                <c:pt idx="17">
                  <c:v>3.263973224416739</c:v>
                </c:pt>
                <c:pt idx="18">
                  <c:v>2.7971554853747982</c:v>
                </c:pt>
                <c:pt idx="19">
                  <c:v>2.9428536855449026</c:v>
                </c:pt>
                <c:pt idx="20">
                  <c:v>3.0944068272863494</c:v>
                </c:pt>
                <c:pt idx="21">
                  <c:v>3.1839217968925402</c:v>
                </c:pt>
                <c:pt idx="22">
                  <c:v>3.4717515196306685</c:v>
                </c:pt>
                <c:pt idx="23">
                  <c:v>3.5486521969532334</c:v>
                </c:pt>
                <c:pt idx="24">
                  <c:v>5.2050408851602814</c:v>
                </c:pt>
                <c:pt idx="25">
                  <c:v>4.5219838137442148</c:v>
                </c:pt>
                <c:pt idx="26">
                  <c:v>4.5669877829957404</c:v>
                </c:pt>
                <c:pt idx="27">
                  <c:v>3.4570527062653817</c:v>
                </c:pt>
                <c:pt idx="28">
                  <c:v>3.4777791205574982</c:v>
                </c:pt>
                <c:pt idx="29">
                  <c:v>4.5616354975251578</c:v>
                </c:pt>
                <c:pt idx="30">
                  <c:v>3.647069537230335</c:v>
                </c:pt>
                <c:pt idx="31">
                  <c:v>5.4079172892810705</c:v>
                </c:pt>
                <c:pt idx="32">
                  <c:v>7.0110495078336079</c:v>
                </c:pt>
              </c:numCache>
            </c:numRef>
          </c:val>
        </c:ser>
        <c:ser>
          <c:idx val="0"/>
          <c:order val="1"/>
          <c:tx>
            <c:strRef>
              <c:f>'15min_all_by_hub'!$B$1006</c:f>
              <c:strCache>
                <c:ptCount val="1"/>
                <c:pt idx="0">
                  <c:v>Mean Err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invertIfNegative val="0"/>
          <c:cat>
            <c:strRef>
              <c:f>'15min_all_by_hub'!$A$1007:$A$1039</c:f>
              <c:strCache>
                <c:ptCount val="33"/>
                <c:pt idx="0">
                  <c:v>5A</c:v>
                </c:pt>
                <c:pt idx="1">
                  <c:v>26A</c:v>
                </c:pt>
                <c:pt idx="2">
                  <c:v>8B</c:v>
                </c:pt>
                <c:pt idx="3">
                  <c:v>6B</c:v>
                </c:pt>
                <c:pt idx="4">
                  <c:v>T6P1</c:v>
                </c:pt>
                <c:pt idx="5">
                  <c:v>T5P5</c:v>
                </c:pt>
                <c:pt idx="6">
                  <c:v>7A</c:v>
                </c:pt>
                <c:pt idx="7">
                  <c:v>T6P14</c:v>
                </c:pt>
                <c:pt idx="8">
                  <c:v>15A</c:v>
                </c:pt>
                <c:pt idx="9">
                  <c:v>6A</c:v>
                </c:pt>
                <c:pt idx="10">
                  <c:v>22A</c:v>
                </c:pt>
                <c:pt idx="11">
                  <c:v>27A</c:v>
                </c:pt>
                <c:pt idx="12">
                  <c:v>T6P4</c:v>
                </c:pt>
                <c:pt idx="13">
                  <c:v>21A</c:v>
                </c:pt>
                <c:pt idx="14">
                  <c:v>T6P3</c:v>
                </c:pt>
                <c:pt idx="15">
                  <c:v>17A</c:v>
                </c:pt>
                <c:pt idx="16">
                  <c:v>10A</c:v>
                </c:pt>
                <c:pt idx="17">
                  <c:v>T6P2</c:v>
                </c:pt>
                <c:pt idx="18">
                  <c:v>14A</c:v>
                </c:pt>
                <c:pt idx="19">
                  <c:v>8A</c:v>
                </c:pt>
                <c:pt idx="20">
                  <c:v>24A</c:v>
                </c:pt>
                <c:pt idx="21">
                  <c:v>9A</c:v>
                </c:pt>
                <c:pt idx="22">
                  <c:v>16A</c:v>
                </c:pt>
                <c:pt idx="23">
                  <c:v>12A</c:v>
                </c:pt>
                <c:pt idx="24">
                  <c:v>T5P4</c:v>
                </c:pt>
                <c:pt idx="25">
                  <c:v>T6P12</c:v>
                </c:pt>
                <c:pt idx="26">
                  <c:v>T6P6</c:v>
                </c:pt>
                <c:pt idx="27">
                  <c:v>T6P8</c:v>
                </c:pt>
                <c:pt idx="28">
                  <c:v>T6P11</c:v>
                </c:pt>
                <c:pt idx="29">
                  <c:v>13A</c:v>
                </c:pt>
                <c:pt idx="30">
                  <c:v>11A</c:v>
                </c:pt>
                <c:pt idx="31">
                  <c:v>T6P13</c:v>
                </c:pt>
                <c:pt idx="32">
                  <c:v>T6P5</c:v>
                </c:pt>
              </c:strCache>
            </c:strRef>
          </c:cat>
          <c:val>
            <c:numRef>
              <c:f>'15min_all_by_hub'!$B$1007:$B$1039</c:f>
              <c:numCache>
                <c:formatCode>0.00</c:formatCode>
                <c:ptCount val="33"/>
                <c:pt idx="0">
                  <c:v>0.25288626914987872</c:v>
                </c:pt>
                <c:pt idx="1">
                  <c:v>0.4205367054409489</c:v>
                </c:pt>
                <c:pt idx="2">
                  <c:v>0.63807148318921614</c:v>
                </c:pt>
                <c:pt idx="3">
                  <c:v>0.94835975294916797</c:v>
                </c:pt>
                <c:pt idx="4">
                  <c:v>0.97941083554206265</c:v>
                </c:pt>
                <c:pt idx="5">
                  <c:v>1.0692503436151599</c:v>
                </c:pt>
                <c:pt idx="6">
                  <c:v>1.1854940024369298</c:v>
                </c:pt>
                <c:pt idx="7">
                  <c:v>1.1916570862560081</c:v>
                </c:pt>
                <c:pt idx="8">
                  <c:v>1.3401572756150688</c:v>
                </c:pt>
                <c:pt idx="9">
                  <c:v>1.4153631513543761</c:v>
                </c:pt>
                <c:pt idx="10">
                  <c:v>1.4944358090660366</c:v>
                </c:pt>
                <c:pt idx="11">
                  <c:v>1.5619816937984956</c:v>
                </c:pt>
                <c:pt idx="12">
                  <c:v>1.5632006227273294</c:v>
                </c:pt>
                <c:pt idx="13">
                  <c:v>1.6067313605259461</c:v>
                </c:pt>
                <c:pt idx="14">
                  <c:v>1.6560681925478529</c:v>
                </c:pt>
                <c:pt idx="15">
                  <c:v>1.6585942372529376</c:v>
                </c:pt>
                <c:pt idx="16">
                  <c:v>1.6784638995968895</c:v>
                </c:pt>
                <c:pt idx="17">
                  <c:v>1.7203884547693535</c:v>
                </c:pt>
                <c:pt idx="18">
                  <c:v>1.8593696330478295</c:v>
                </c:pt>
                <c:pt idx="19">
                  <c:v>1.9580527754505281</c:v>
                </c:pt>
                <c:pt idx="20">
                  <c:v>2.0060599234813457</c:v>
                </c:pt>
                <c:pt idx="21">
                  <c:v>2.0381729360215792</c:v>
                </c:pt>
                <c:pt idx="22">
                  <c:v>2.2499534283946221</c:v>
                </c:pt>
                <c:pt idx="23">
                  <c:v>2.3212202731597604</c:v>
                </c:pt>
                <c:pt idx="24">
                  <c:v>2.3477644389146195</c:v>
                </c:pt>
                <c:pt idx="25">
                  <c:v>2.365538462977939</c:v>
                </c:pt>
                <c:pt idx="26">
                  <c:v>2.5805574324443286</c:v>
                </c:pt>
                <c:pt idx="27">
                  <c:v>2.6192779669731285</c:v>
                </c:pt>
                <c:pt idx="28">
                  <c:v>2.6217922192354921</c:v>
                </c:pt>
                <c:pt idx="29">
                  <c:v>2.7852544632360177</c:v>
                </c:pt>
                <c:pt idx="30">
                  <c:v>2.8736070744131879</c:v>
                </c:pt>
                <c:pt idx="31">
                  <c:v>3.8758739900442851</c:v>
                </c:pt>
                <c:pt idx="32">
                  <c:v>4.0628912899385377</c:v>
                </c:pt>
              </c:numCache>
            </c:numRef>
          </c:val>
        </c:ser>
        <c:ser>
          <c:idx val="1"/>
          <c:order val="2"/>
          <c:tx>
            <c:strRef>
              <c:f>'15min_all_by_hub'!$C$1006</c:f>
              <c:strCache>
                <c:ptCount val="1"/>
                <c:pt idx="0">
                  <c:v>Stdev of err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strRef>
              <c:f>'15min_all_by_hub'!$A$1007:$A$1039</c:f>
              <c:strCache>
                <c:ptCount val="33"/>
                <c:pt idx="0">
                  <c:v>5A</c:v>
                </c:pt>
                <c:pt idx="1">
                  <c:v>26A</c:v>
                </c:pt>
                <c:pt idx="2">
                  <c:v>8B</c:v>
                </c:pt>
                <c:pt idx="3">
                  <c:v>6B</c:v>
                </c:pt>
                <c:pt idx="4">
                  <c:v>T6P1</c:v>
                </c:pt>
                <c:pt idx="5">
                  <c:v>T5P5</c:v>
                </c:pt>
                <c:pt idx="6">
                  <c:v>7A</c:v>
                </c:pt>
                <c:pt idx="7">
                  <c:v>T6P14</c:v>
                </c:pt>
                <c:pt idx="8">
                  <c:v>15A</c:v>
                </c:pt>
                <c:pt idx="9">
                  <c:v>6A</c:v>
                </c:pt>
                <c:pt idx="10">
                  <c:v>22A</c:v>
                </c:pt>
                <c:pt idx="11">
                  <c:v>27A</c:v>
                </c:pt>
                <c:pt idx="12">
                  <c:v>T6P4</c:v>
                </c:pt>
                <c:pt idx="13">
                  <c:v>21A</c:v>
                </c:pt>
                <c:pt idx="14">
                  <c:v>T6P3</c:v>
                </c:pt>
                <c:pt idx="15">
                  <c:v>17A</c:v>
                </c:pt>
                <c:pt idx="16">
                  <c:v>10A</c:v>
                </c:pt>
                <c:pt idx="17">
                  <c:v>T6P2</c:v>
                </c:pt>
                <c:pt idx="18">
                  <c:v>14A</c:v>
                </c:pt>
                <c:pt idx="19">
                  <c:v>8A</c:v>
                </c:pt>
                <c:pt idx="20">
                  <c:v>24A</c:v>
                </c:pt>
                <c:pt idx="21">
                  <c:v>9A</c:v>
                </c:pt>
                <c:pt idx="22">
                  <c:v>16A</c:v>
                </c:pt>
                <c:pt idx="23">
                  <c:v>12A</c:v>
                </c:pt>
                <c:pt idx="24">
                  <c:v>T5P4</c:v>
                </c:pt>
                <c:pt idx="25">
                  <c:v>T6P12</c:v>
                </c:pt>
                <c:pt idx="26">
                  <c:v>T6P6</c:v>
                </c:pt>
                <c:pt idx="27">
                  <c:v>T6P8</c:v>
                </c:pt>
                <c:pt idx="28">
                  <c:v>T6P11</c:v>
                </c:pt>
                <c:pt idx="29">
                  <c:v>13A</c:v>
                </c:pt>
                <c:pt idx="30">
                  <c:v>11A</c:v>
                </c:pt>
                <c:pt idx="31">
                  <c:v>T6P13</c:v>
                </c:pt>
                <c:pt idx="32">
                  <c:v>T6P5</c:v>
                </c:pt>
              </c:strCache>
            </c:strRef>
          </c:cat>
          <c:val>
            <c:numRef>
              <c:f>'15min_all_by_hub'!$C$1007:$C$1039</c:f>
              <c:numCache>
                <c:formatCode>0.00</c:formatCode>
                <c:ptCount val="33"/>
                <c:pt idx="0">
                  <c:v>0.31768587561289074</c:v>
                </c:pt>
                <c:pt idx="1">
                  <c:v>0.11807328060659587</c:v>
                </c:pt>
                <c:pt idx="2">
                  <c:v>0.42271343410368772</c:v>
                </c:pt>
                <c:pt idx="3">
                  <c:v>0.51611132470188703</c:v>
                </c:pt>
                <c:pt idx="4">
                  <c:v>0.97813055566800644</c:v>
                </c:pt>
                <c:pt idx="5">
                  <c:v>0.94838724030893695</c:v>
                </c:pt>
                <c:pt idx="6">
                  <c:v>0.4468590536377906</c:v>
                </c:pt>
                <c:pt idx="7">
                  <c:v>0.59695587421235163</c:v>
                </c:pt>
                <c:pt idx="8">
                  <c:v>0.50682019626093133</c:v>
                </c:pt>
                <c:pt idx="9">
                  <c:v>0.55243047312217963</c:v>
                </c:pt>
                <c:pt idx="10">
                  <c:v>0.41791437414321492</c:v>
                </c:pt>
                <c:pt idx="11">
                  <c:v>0.80740290642860535</c:v>
                </c:pt>
                <c:pt idx="12">
                  <c:v>1.3165885972278089</c:v>
                </c:pt>
                <c:pt idx="13">
                  <c:v>0.50620273779479763</c:v>
                </c:pt>
                <c:pt idx="14">
                  <c:v>0.57219215917932453</c:v>
                </c:pt>
                <c:pt idx="15">
                  <c:v>0.58175910955240906</c:v>
                </c:pt>
                <c:pt idx="16">
                  <c:v>1.0547790286182204</c:v>
                </c:pt>
                <c:pt idx="17">
                  <c:v>0.68963068717051967</c:v>
                </c:pt>
                <c:pt idx="18">
                  <c:v>0.58540862637366242</c:v>
                </c:pt>
                <c:pt idx="19">
                  <c:v>0.54786307472927676</c:v>
                </c:pt>
                <c:pt idx="20">
                  <c:v>0.5808585993355313</c:v>
                </c:pt>
                <c:pt idx="21">
                  <c:v>0.74725524432303625</c:v>
                </c:pt>
                <c:pt idx="22">
                  <c:v>0.77945605338717605</c:v>
                </c:pt>
                <c:pt idx="23">
                  <c:v>0.56016351773772366</c:v>
                </c:pt>
                <c:pt idx="24">
                  <c:v>1.3970078067560439</c:v>
                </c:pt>
                <c:pt idx="25">
                  <c:v>1.4874711743683162</c:v>
                </c:pt>
                <c:pt idx="26">
                  <c:v>1.1765424045669763</c:v>
                </c:pt>
                <c:pt idx="27">
                  <c:v>0.41259140801188282</c:v>
                </c:pt>
                <c:pt idx="28">
                  <c:v>0.52821419619596122</c:v>
                </c:pt>
                <c:pt idx="29">
                  <c:v>0.84850887415662857</c:v>
                </c:pt>
                <c:pt idx="30">
                  <c:v>0.57759550766553813</c:v>
                </c:pt>
                <c:pt idx="31">
                  <c:v>1.0319028039533791</c:v>
                </c:pt>
                <c:pt idx="32">
                  <c:v>1.7376087648881564</c:v>
                </c:pt>
              </c:numCache>
            </c:numRef>
          </c:val>
        </c:ser>
        <c:ser>
          <c:idx val="2"/>
          <c:order val="3"/>
          <c:tx>
            <c:strRef>
              <c:f>'15min_all_by_hub'!$D$1006</c:f>
              <c:strCache>
                <c:ptCount val="1"/>
                <c:pt idx="0">
                  <c:v>Min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'15min_all_by_hub'!$A$1007:$A$1039</c:f>
              <c:strCache>
                <c:ptCount val="33"/>
                <c:pt idx="0">
                  <c:v>5A</c:v>
                </c:pt>
                <c:pt idx="1">
                  <c:v>26A</c:v>
                </c:pt>
                <c:pt idx="2">
                  <c:v>8B</c:v>
                </c:pt>
                <c:pt idx="3">
                  <c:v>6B</c:v>
                </c:pt>
                <c:pt idx="4">
                  <c:v>T6P1</c:v>
                </c:pt>
                <c:pt idx="5">
                  <c:v>T5P5</c:v>
                </c:pt>
                <c:pt idx="6">
                  <c:v>7A</c:v>
                </c:pt>
                <c:pt idx="7">
                  <c:v>T6P14</c:v>
                </c:pt>
                <c:pt idx="8">
                  <c:v>15A</c:v>
                </c:pt>
                <c:pt idx="9">
                  <c:v>6A</c:v>
                </c:pt>
                <c:pt idx="10">
                  <c:v>22A</c:v>
                </c:pt>
                <c:pt idx="11">
                  <c:v>27A</c:v>
                </c:pt>
                <c:pt idx="12">
                  <c:v>T6P4</c:v>
                </c:pt>
                <c:pt idx="13">
                  <c:v>21A</c:v>
                </c:pt>
                <c:pt idx="14">
                  <c:v>T6P3</c:v>
                </c:pt>
                <c:pt idx="15">
                  <c:v>17A</c:v>
                </c:pt>
                <c:pt idx="16">
                  <c:v>10A</c:v>
                </c:pt>
                <c:pt idx="17">
                  <c:v>T6P2</c:v>
                </c:pt>
                <c:pt idx="18">
                  <c:v>14A</c:v>
                </c:pt>
                <c:pt idx="19">
                  <c:v>8A</c:v>
                </c:pt>
                <c:pt idx="20">
                  <c:v>24A</c:v>
                </c:pt>
                <c:pt idx="21">
                  <c:v>9A</c:v>
                </c:pt>
                <c:pt idx="22">
                  <c:v>16A</c:v>
                </c:pt>
                <c:pt idx="23">
                  <c:v>12A</c:v>
                </c:pt>
                <c:pt idx="24">
                  <c:v>T5P4</c:v>
                </c:pt>
                <c:pt idx="25">
                  <c:v>T6P12</c:v>
                </c:pt>
                <c:pt idx="26">
                  <c:v>T6P6</c:v>
                </c:pt>
                <c:pt idx="27">
                  <c:v>T6P8</c:v>
                </c:pt>
                <c:pt idx="28">
                  <c:v>T6P11</c:v>
                </c:pt>
                <c:pt idx="29">
                  <c:v>13A</c:v>
                </c:pt>
                <c:pt idx="30">
                  <c:v>11A</c:v>
                </c:pt>
                <c:pt idx="31">
                  <c:v>T6P13</c:v>
                </c:pt>
                <c:pt idx="32">
                  <c:v>T6P5</c:v>
                </c:pt>
              </c:strCache>
            </c:strRef>
          </c:cat>
          <c:val>
            <c:numRef>
              <c:f>'15min_all_by_hub'!$D$1007:$D$1039</c:f>
              <c:numCache>
                <c:formatCode>0.00</c:formatCode>
                <c:ptCount val="33"/>
                <c:pt idx="0">
                  <c:v>1.5498710171698758E-2</c:v>
                </c:pt>
                <c:pt idx="1">
                  <c:v>0.30928111830249838</c:v>
                </c:pt>
                <c:pt idx="2">
                  <c:v>4.1813992423288954E-2</c:v>
                </c:pt>
                <c:pt idx="3">
                  <c:v>0.21937048565961034</c:v>
                </c:pt>
                <c:pt idx="4">
                  <c:v>0.23850410802567021</c:v>
                </c:pt>
                <c:pt idx="5">
                  <c:v>0.13870836346916043</c:v>
                </c:pt>
                <c:pt idx="6">
                  <c:v>0.50427354683184378</c:v>
                </c:pt>
                <c:pt idx="7">
                  <c:v>0.12368269882368486</c:v>
                </c:pt>
                <c:pt idx="8">
                  <c:v>0.50771942088960353</c:v>
                </c:pt>
                <c:pt idx="9">
                  <c:v>0.44067449453179414</c:v>
                </c:pt>
                <c:pt idx="10">
                  <c:v>0.88396109076982465</c:v>
                </c:pt>
                <c:pt idx="11">
                  <c:v>0.32007875586755519</c:v>
                </c:pt>
                <c:pt idx="12">
                  <c:v>0.38101864821578324</c:v>
                </c:pt>
                <c:pt idx="13">
                  <c:v>0.92266917678592464</c:v>
                </c:pt>
                <c:pt idx="14">
                  <c:v>0.70333193436374708</c:v>
                </c:pt>
                <c:pt idx="15">
                  <c:v>0.69741179476391157</c:v>
                </c:pt>
                <c:pt idx="16">
                  <c:v>0.31153396325088034</c:v>
                </c:pt>
                <c:pt idx="17">
                  <c:v>0.34266165525815451</c:v>
                </c:pt>
                <c:pt idx="18">
                  <c:v>0.61513674093938087</c:v>
                </c:pt>
                <c:pt idx="19">
                  <c:v>0.77977983259054473</c:v>
                </c:pt>
                <c:pt idx="20">
                  <c:v>1.1550931608864805</c:v>
                </c:pt>
                <c:pt idx="21">
                  <c:v>0.74245593139322319</c:v>
                </c:pt>
                <c:pt idx="22">
                  <c:v>0.51120075342591731</c:v>
                </c:pt>
                <c:pt idx="23">
                  <c:v>1.1487333067061014</c:v>
                </c:pt>
                <c:pt idx="24">
                  <c:v>0.87920805895330723</c:v>
                </c:pt>
                <c:pt idx="25">
                  <c:v>0.14342945938677434</c:v>
                </c:pt>
                <c:pt idx="26">
                  <c:v>0.91526750766597598</c:v>
                </c:pt>
                <c:pt idx="27">
                  <c:v>1.5877636501273371</c:v>
                </c:pt>
                <c:pt idx="28">
                  <c:v>1.5847254052114048</c:v>
                </c:pt>
                <c:pt idx="29">
                  <c:v>1.48005939433473</c:v>
                </c:pt>
                <c:pt idx="30">
                  <c:v>1.9787862467259063</c:v>
                </c:pt>
                <c:pt idx="31">
                  <c:v>1.7043263215632478</c:v>
                </c:pt>
                <c:pt idx="32">
                  <c:v>1.0247041574437377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4749696"/>
        <c:axId val="124755968"/>
      </c:barChart>
      <c:catAx>
        <c:axId val="1247496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Hub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4755968"/>
        <c:crosses val="autoZero"/>
        <c:auto val="1"/>
        <c:lblAlgn val="ctr"/>
        <c:lblOffset val="100"/>
        <c:noMultiLvlLbl val="0"/>
      </c:catAx>
      <c:valAx>
        <c:axId val="124755968"/>
        <c:scaling>
          <c:orientation val="minMax"/>
          <c:max val="1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Horz</a:t>
                </a:r>
                <a:r>
                  <a:rPr lang="en-US" baseline="0"/>
                  <a:t> Error (m)</a:t>
                </a:r>
                <a:endParaRPr lang="en-US"/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crossAx val="12474969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 orientation="landscape"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1800" b="1" i="0" baseline="0">
                <a:effectLst/>
              </a:rPr>
              <a:t>Horz Error by Hub with 20 Min Occupation Time</a:t>
            </a:r>
            <a:endParaRPr lang="en-US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3"/>
          <c:order val="0"/>
          <c:tx>
            <c:strRef>
              <c:f>'20min_all_by_hub'!$E$1006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'5min_all_by_hub'!$A$1007:$A$1039</c:f>
              <c:strCache>
                <c:ptCount val="33"/>
                <c:pt idx="0">
                  <c:v>10A</c:v>
                </c:pt>
                <c:pt idx="1">
                  <c:v>11A</c:v>
                </c:pt>
                <c:pt idx="2">
                  <c:v>12A</c:v>
                </c:pt>
                <c:pt idx="3">
                  <c:v>13A</c:v>
                </c:pt>
                <c:pt idx="4">
                  <c:v>14A</c:v>
                </c:pt>
                <c:pt idx="5">
                  <c:v>15A</c:v>
                </c:pt>
                <c:pt idx="6">
                  <c:v>16A</c:v>
                </c:pt>
                <c:pt idx="7">
                  <c:v>17A</c:v>
                </c:pt>
                <c:pt idx="8">
                  <c:v>21A</c:v>
                </c:pt>
                <c:pt idx="9">
                  <c:v>22A</c:v>
                </c:pt>
                <c:pt idx="10">
                  <c:v>24A</c:v>
                </c:pt>
                <c:pt idx="11">
                  <c:v>26A</c:v>
                </c:pt>
                <c:pt idx="12">
                  <c:v>27A</c:v>
                </c:pt>
                <c:pt idx="13">
                  <c:v>5A</c:v>
                </c:pt>
                <c:pt idx="14">
                  <c:v>6A</c:v>
                </c:pt>
                <c:pt idx="15">
                  <c:v>6B</c:v>
                </c:pt>
                <c:pt idx="16">
                  <c:v>7A</c:v>
                </c:pt>
                <c:pt idx="17">
                  <c:v>8A</c:v>
                </c:pt>
                <c:pt idx="18">
                  <c:v>8B</c:v>
                </c:pt>
                <c:pt idx="19">
                  <c:v>9A</c:v>
                </c:pt>
                <c:pt idx="20">
                  <c:v>T5P4</c:v>
                </c:pt>
                <c:pt idx="21">
                  <c:v>T5P5</c:v>
                </c:pt>
                <c:pt idx="22">
                  <c:v>T6P1</c:v>
                </c:pt>
                <c:pt idx="23">
                  <c:v>T6P11</c:v>
                </c:pt>
                <c:pt idx="24">
                  <c:v>T6P12</c:v>
                </c:pt>
                <c:pt idx="25">
                  <c:v>T6P13</c:v>
                </c:pt>
                <c:pt idx="26">
                  <c:v>T6P14</c:v>
                </c:pt>
                <c:pt idx="27">
                  <c:v>T6P2</c:v>
                </c:pt>
                <c:pt idx="28">
                  <c:v>T6P3</c:v>
                </c:pt>
                <c:pt idx="29">
                  <c:v>T6P4</c:v>
                </c:pt>
                <c:pt idx="30">
                  <c:v>T6P5</c:v>
                </c:pt>
                <c:pt idx="31">
                  <c:v>T6P6</c:v>
                </c:pt>
                <c:pt idx="32">
                  <c:v>T6P8</c:v>
                </c:pt>
              </c:strCache>
            </c:strRef>
          </c:cat>
          <c:val>
            <c:numRef>
              <c:f>'20min_all_by_hub'!$E$1007:$E$1038</c:f>
              <c:numCache>
                <c:formatCode>0.00</c:formatCode>
                <c:ptCount val="32"/>
                <c:pt idx="0">
                  <c:v>3.5346527422929421</c:v>
                </c:pt>
                <c:pt idx="1">
                  <c:v>3.6363937919408045</c:v>
                </c:pt>
                <c:pt idx="2">
                  <c:v>2.9786061861151976</c:v>
                </c:pt>
                <c:pt idx="3">
                  <c:v>4.2110033495569015</c:v>
                </c:pt>
                <c:pt idx="4">
                  <c:v>2.7255396183946985</c:v>
                </c:pt>
                <c:pt idx="5">
                  <c:v>2.5688543774418502</c:v>
                </c:pt>
                <c:pt idx="6">
                  <c:v>3.2531930181561228</c:v>
                </c:pt>
                <c:pt idx="7">
                  <c:v>3.0409874733055973</c:v>
                </c:pt>
                <c:pt idx="8">
                  <c:v>2.7757482969358205</c:v>
                </c:pt>
                <c:pt idx="9">
                  <c:v>2.3730802369626822</c:v>
                </c:pt>
                <c:pt idx="10">
                  <c:v>2.7127578248299522</c:v>
                </c:pt>
                <c:pt idx="11">
                  <c:v>0.60737616836275476</c:v>
                </c:pt>
                <c:pt idx="12">
                  <c:v>2.7778235383390255</c:v>
                </c:pt>
                <c:pt idx="13">
                  <c:v>0.3716159451733832</c:v>
                </c:pt>
                <c:pt idx="14">
                  <c:v>2.1130388567010265</c:v>
                </c:pt>
                <c:pt idx="15">
                  <c:v>1.50715347932288</c:v>
                </c:pt>
                <c:pt idx="16">
                  <c:v>2.0278173021093333</c:v>
                </c:pt>
                <c:pt idx="17">
                  <c:v>3.5751364996348212</c:v>
                </c:pt>
                <c:pt idx="18">
                  <c:v>1.0158207574723848</c:v>
                </c:pt>
                <c:pt idx="19">
                  <c:v>3.388785240512886</c:v>
                </c:pt>
                <c:pt idx="20">
                  <c:v>4.5210424475038655</c:v>
                </c:pt>
                <c:pt idx="21">
                  <c:v>2.9292155967073046</c:v>
                </c:pt>
                <c:pt idx="22">
                  <c:v>1.8124779195079945</c:v>
                </c:pt>
                <c:pt idx="23">
                  <c:v>3.9059121357159068</c:v>
                </c:pt>
                <c:pt idx="24">
                  <c:v>4.6516213534369584</c:v>
                </c:pt>
                <c:pt idx="25">
                  <c:v>5.4290642853263149</c:v>
                </c:pt>
                <c:pt idx="26">
                  <c:v>1.8428393338162097</c:v>
                </c:pt>
                <c:pt idx="27">
                  <c:v>3.5933080314926111</c:v>
                </c:pt>
                <c:pt idx="28">
                  <c:v>2.0374751556729165</c:v>
                </c:pt>
                <c:pt idx="29">
                  <c:v>2.3942374172286724</c:v>
                </c:pt>
                <c:pt idx="30">
                  <c:v>8.3687073912628271</c:v>
                </c:pt>
                <c:pt idx="31">
                  <c:v>7.6462843138708889</c:v>
                </c:pt>
              </c:numCache>
            </c:numRef>
          </c:val>
        </c:ser>
        <c:ser>
          <c:idx val="0"/>
          <c:order val="1"/>
          <c:tx>
            <c:strRef>
              <c:f>'20min_all_by_hub'!$B$1006</c:f>
              <c:strCache>
                <c:ptCount val="1"/>
                <c:pt idx="0">
                  <c:v>Mean Err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invertIfNegative val="0"/>
          <c:cat>
            <c:strRef>
              <c:f>'5min_all_by_hub'!$A$1007:$A$1039</c:f>
              <c:strCache>
                <c:ptCount val="33"/>
                <c:pt idx="0">
                  <c:v>10A</c:v>
                </c:pt>
                <c:pt idx="1">
                  <c:v>11A</c:v>
                </c:pt>
                <c:pt idx="2">
                  <c:v>12A</c:v>
                </c:pt>
                <c:pt idx="3">
                  <c:v>13A</c:v>
                </c:pt>
                <c:pt idx="4">
                  <c:v>14A</c:v>
                </c:pt>
                <c:pt idx="5">
                  <c:v>15A</c:v>
                </c:pt>
                <c:pt idx="6">
                  <c:v>16A</c:v>
                </c:pt>
                <c:pt idx="7">
                  <c:v>17A</c:v>
                </c:pt>
                <c:pt idx="8">
                  <c:v>21A</c:v>
                </c:pt>
                <c:pt idx="9">
                  <c:v>22A</c:v>
                </c:pt>
                <c:pt idx="10">
                  <c:v>24A</c:v>
                </c:pt>
                <c:pt idx="11">
                  <c:v>26A</c:v>
                </c:pt>
                <c:pt idx="12">
                  <c:v>27A</c:v>
                </c:pt>
                <c:pt idx="13">
                  <c:v>5A</c:v>
                </c:pt>
                <c:pt idx="14">
                  <c:v>6A</c:v>
                </c:pt>
                <c:pt idx="15">
                  <c:v>6B</c:v>
                </c:pt>
                <c:pt idx="16">
                  <c:v>7A</c:v>
                </c:pt>
                <c:pt idx="17">
                  <c:v>8A</c:v>
                </c:pt>
                <c:pt idx="18">
                  <c:v>8B</c:v>
                </c:pt>
                <c:pt idx="19">
                  <c:v>9A</c:v>
                </c:pt>
                <c:pt idx="20">
                  <c:v>T5P4</c:v>
                </c:pt>
                <c:pt idx="21">
                  <c:v>T5P5</c:v>
                </c:pt>
                <c:pt idx="22">
                  <c:v>T6P1</c:v>
                </c:pt>
                <c:pt idx="23">
                  <c:v>T6P11</c:v>
                </c:pt>
                <c:pt idx="24">
                  <c:v>T6P12</c:v>
                </c:pt>
                <c:pt idx="25">
                  <c:v>T6P13</c:v>
                </c:pt>
                <c:pt idx="26">
                  <c:v>T6P14</c:v>
                </c:pt>
                <c:pt idx="27">
                  <c:v>T6P2</c:v>
                </c:pt>
                <c:pt idx="28">
                  <c:v>T6P3</c:v>
                </c:pt>
                <c:pt idx="29">
                  <c:v>T6P4</c:v>
                </c:pt>
                <c:pt idx="30">
                  <c:v>T6P5</c:v>
                </c:pt>
                <c:pt idx="31">
                  <c:v>T6P6</c:v>
                </c:pt>
                <c:pt idx="32">
                  <c:v>T6P8</c:v>
                </c:pt>
              </c:strCache>
            </c:strRef>
          </c:cat>
          <c:val>
            <c:numRef>
              <c:f>'20min_all_by_hub'!$B$1007:$B$1038</c:f>
              <c:numCache>
                <c:formatCode>0.00</c:formatCode>
                <c:ptCount val="32"/>
                <c:pt idx="0">
                  <c:v>1.9996060341833419</c:v>
                </c:pt>
                <c:pt idx="1">
                  <c:v>2.962973639261703</c:v>
                </c:pt>
                <c:pt idx="2">
                  <c:v>2.3730409629415399</c:v>
                </c:pt>
                <c:pt idx="3">
                  <c:v>2.7210713030947509</c:v>
                </c:pt>
                <c:pt idx="4">
                  <c:v>1.8297390921614194</c:v>
                </c:pt>
                <c:pt idx="5">
                  <c:v>1.4848510314284589</c:v>
                </c:pt>
                <c:pt idx="6">
                  <c:v>1.7097638881787647</c:v>
                </c:pt>
                <c:pt idx="7">
                  <c:v>1.7800104426699315</c:v>
                </c:pt>
                <c:pt idx="8">
                  <c:v>1.8929211425653643</c:v>
                </c:pt>
                <c:pt idx="9">
                  <c:v>1.7285112574718384</c:v>
                </c:pt>
                <c:pt idx="10">
                  <c:v>1.7785869535080847</c:v>
                </c:pt>
                <c:pt idx="11">
                  <c:v>0.41232000677843073</c:v>
                </c:pt>
                <c:pt idx="12">
                  <c:v>1.5786615918094329</c:v>
                </c:pt>
                <c:pt idx="13">
                  <c:v>0.13122702480997225</c:v>
                </c:pt>
                <c:pt idx="14">
                  <c:v>1.1741052253848123</c:v>
                </c:pt>
                <c:pt idx="15">
                  <c:v>0.9198979840014142</c:v>
                </c:pt>
                <c:pt idx="16">
                  <c:v>1.0873618963495941</c:v>
                </c:pt>
                <c:pt idx="17">
                  <c:v>1.5509084711656904</c:v>
                </c:pt>
                <c:pt idx="18">
                  <c:v>0.46010607766347073</c:v>
                </c:pt>
                <c:pt idx="19">
                  <c:v>2.1517482935005754</c:v>
                </c:pt>
                <c:pt idx="20">
                  <c:v>1.9522031280115897</c:v>
                </c:pt>
                <c:pt idx="21">
                  <c:v>0.79464936873500713</c:v>
                </c:pt>
                <c:pt idx="22">
                  <c:v>0.69811381929305505</c:v>
                </c:pt>
                <c:pt idx="23">
                  <c:v>2.6226605643483611</c:v>
                </c:pt>
                <c:pt idx="24">
                  <c:v>2.0050248382114928</c:v>
                </c:pt>
                <c:pt idx="25">
                  <c:v>4.1408143948413523</c:v>
                </c:pt>
                <c:pt idx="26">
                  <c:v>1.1125977905332374</c:v>
                </c:pt>
                <c:pt idx="27">
                  <c:v>1.7028170083775562</c:v>
                </c:pt>
                <c:pt idx="28">
                  <c:v>1.4043307900806663</c:v>
                </c:pt>
                <c:pt idx="29">
                  <c:v>0.98195871870489104</c:v>
                </c:pt>
                <c:pt idx="30">
                  <c:v>3.8616802538733177</c:v>
                </c:pt>
                <c:pt idx="31">
                  <c:v>2.8491115735594597</c:v>
                </c:pt>
              </c:numCache>
            </c:numRef>
          </c:val>
        </c:ser>
        <c:ser>
          <c:idx val="1"/>
          <c:order val="2"/>
          <c:tx>
            <c:strRef>
              <c:f>'20min_all_by_hub'!$C$1006</c:f>
              <c:strCache>
                <c:ptCount val="1"/>
                <c:pt idx="0">
                  <c:v>Stdev of err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strRef>
              <c:f>'5min_all_by_hub'!$A$1007:$A$1039</c:f>
              <c:strCache>
                <c:ptCount val="33"/>
                <c:pt idx="0">
                  <c:v>10A</c:v>
                </c:pt>
                <c:pt idx="1">
                  <c:v>11A</c:v>
                </c:pt>
                <c:pt idx="2">
                  <c:v>12A</c:v>
                </c:pt>
                <c:pt idx="3">
                  <c:v>13A</c:v>
                </c:pt>
                <c:pt idx="4">
                  <c:v>14A</c:v>
                </c:pt>
                <c:pt idx="5">
                  <c:v>15A</c:v>
                </c:pt>
                <c:pt idx="6">
                  <c:v>16A</c:v>
                </c:pt>
                <c:pt idx="7">
                  <c:v>17A</c:v>
                </c:pt>
                <c:pt idx="8">
                  <c:v>21A</c:v>
                </c:pt>
                <c:pt idx="9">
                  <c:v>22A</c:v>
                </c:pt>
                <c:pt idx="10">
                  <c:v>24A</c:v>
                </c:pt>
                <c:pt idx="11">
                  <c:v>26A</c:v>
                </c:pt>
                <c:pt idx="12">
                  <c:v>27A</c:v>
                </c:pt>
                <c:pt idx="13">
                  <c:v>5A</c:v>
                </c:pt>
                <c:pt idx="14">
                  <c:v>6A</c:v>
                </c:pt>
                <c:pt idx="15">
                  <c:v>6B</c:v>
                </c:pt>
                <c:pt idx="16">
                  <c:v>7A</c:v>
                </c:pt>
                <c:pt idx="17">
                  <c:v>8A</c:v>
                </c:pt>
                <c:pt idx="18">
                  <c:v>8B</c:v>
                </c:pt>
                <c:pt idx="19">
                  <c:v>9A</c:v>
                </c:pt>
                <c:pt idx="20">
                  <c:v>T5P4</c:v>
                </c:pt>
                <c:pt idx="21">
                  <c:v>T5P5</c:v>
                </c:pt>
                <c:pt idx="22">
                  <c:v>T6P1</c:v>
                </c:pt>
                <c:pt idx="23">
                  <c:v>T6P11</c:v>
                </c:pt>
                <c:pt idx="24">
                  <c:v>T6P12</c:v>
                </c:pt>
                <c:pt idx="25">
                  <c:v>T6P13</c:v>
                </c:pt>
                <c:pt idx="26">
                  <c:v>T6P14</c:v>
                </c:pt>
                <c:pt idx="27">
                  <c:v>T6P2</c:v>
                </c:pt>
                <c:pt idx="28">
                  <c:v>T6P3</c:v>
                </c:pt>
                <c:pt idx="29">
                  <c:v>T6P4</c:v>
                </c:pt>
                <c:pt idx="30">
                  <c:v>T6P5</c:v>
                </c:pt>
                <c:pt idx="31">
                  <c:v>T6P6</c:v>
                </c:pt>
                <c:pt idx="32">
                  <c:v>T6P8</c:v>
                </c:pt>
              </c:strCache>
            </c:strRef>
          </c:cat>
          <c:val>
            <c:numRef>
              <c:f>'20min_all_by_hub'!$C$1007:$C$1038</c:f>
              <c:numCache>
                <c:formatCode>0.00</c:formatCode>
                <c:ptCount val="32"/>
                <c:pt idx="0">
                  <c:v>1.0351498658049636</c:v>
                </c:pt>
                <c:pt idx="1">
                  <c:v>0.45705286351978047</c:v>
                </c:pt>
                <c:pt idx="2">
                  <c:v>0.3149172293482837</c:v>
                </c:pt>
                <c:pt idx="3">
                  <c:v>0.84755392095562232</c:v>
                </c:pt>
                <c:pt idx="4">
                  <c:v>0.620227281478266</c:v>
                </c:pt>
                <c:pt idx="5">
                  <c:v>0.42868013857123516</c:v>
                </c:pt>
                <c:pt idx="6">
                  <c:v>0.86418675985685089</c:v>
                </c:pt>
                <c:pt idx="7">
                  <c:v>0.57178242261692969</c:v>
                </c:pt>
                <c:pt idx="8">
                  <c:v>0.53445759562833373</c:v>
                </c:pt>
                <c:pt idx="9">
                  <c:v>0.44229140385066135</c:v>
                </c:pt>
                <c:pt idx="10">
                  <c:v>0.39827606200383864</c:v>
                </c:pt>
                <c:pt idx="11">
                  <c:v>7.3689671639978221E-2</c:v>
                </c:pt>
                <c:pt idx="12">
                  <c:v>0.61446185749597837</c:v>
                </c:pt>
                <c:pt idx="13">
                  <c:v>7.7661453827317609E-2</c:v>
                </c:pt>
                <c:pt idx="14">
                  <c:v>0.40039636784884602</c:v>
                </c:pt>
                <c:pt idx="15">
                  <c:v>0.32581291919681915</c:v>
                </c:pt>
                <c:pt idx="16">
                  <c:v>0.4704741737080988</c:v>
                </c:pt>
                <c:pt idx="17">
                  <c:v>0.52836803209126493</c:v>
                </c:pt>
                <c:pt idx="18">
                  <c:v>0.29617722025567839</c:v>
                </c:pt>
                <c:pt idx="19">
                  <c:v>0.66462349009741151</c:v>
                </c:pt>
                <c:pt idx="20">
                  <c:v>0.89115873750880248</c:v>
                </c:pt>
                <c:pt idx="21">
                  <c:v>0.64177852348934861</c:v>
                </c:pt>
                <c:pt idx="22">
                  <c:v>0.36731401337620945</c:v>
                </c:pt>
                <c:pt idx="23">
                  <c:v>0.53315632150313796</c:v>
                </c:pt>
                <c:pt idx="24">
                  <c:v>1.6085156582059861</c:v>
                </c:pt>
                <c:pt idx="25">
                  <c:v>0.6308556016862874</c:v>
                </c:pt>
                <c:pt idx="26">
                  <c:v>0.5134599133155634</c:v>
                </c:pt>
                <c:pt idx="27">
                  <c:v>0.79867761816846505</c:v>
                </c:pt>
                <c:pt idx="28">
                  <c:v>0.31314732999948552</c:v>
                </c:pt>
                <c:pt idx="29">
                  <c:v>0.51582205363156775</c:v>
                </c:pt>
                <c:pt idx="30">
                  <c:v>1.7577948813000732</c:v>
                </c:pt>
                <c:pt idx="31">
                  <c:v>1.2116169812959563</c:v>
                </c:pt>
              </c:numCache>
            </c:numRef>
          </c:val>
        </c:ser>
        <c:ser>
          <c:idx val="2"/>
          <c:order val="3"/>
          <c:tx>
            <c:strRef>
              <c:f>'20min_all_by_hub'!$D$1006</c:f>
              <c:strCache>
                <c:ptCount val="1"/>
                <c:pt idx="0">
                  <c:v>Min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'5min_all_by_hub'!$A$1007:$A$1039</c:f>
              <c:strCache>
                <c:ptCount val="33"/>
                <c:pt idx="0">
                  <c:v>10A</c:v>
                </c:pt>
                <c:pt idx="1">
                  <c:v>11A</c:v>
                </c:pt>
                <c:pt idx="2">
                  <c:v>12A</c:v>
                </c:pt>
                <c:pt idx="3">
                  <c:v>13A</c:v>
                </c:pt>
                <c:pt idx="4">
                  <c:v>14A</c:v>
                </c:pt>
                <c:pt idx="5">
                  <c:v>15A</c:v>
                </c:pt>
                <c:pt idx="6">
                  <c:v>16A</c:v>
                </c:pt>
                <c:pt idx="7">
                  <c:v>17A</c:v>
                </c:pt>
                <c:pt idx="8">
                  <c:v>21A</c:v>
                </c:pt>
                <c:pt idx="9">
                  <c:v>22A</c:v>
                </c:pt>
                <c:pt idx="10">
                  <c:v>24A</c:v>
                </c:pt>
                <c:pt idx="11">
                  <c:v>26A</c:v>
                </c:pt>
                <c:pt idx="12">
                  <c:v>27A</c:v>
                </c:pt>
                <c:pt idx="13">
                  <c:v>5A</c:v>
                </c:pt>
                <c:pt idx="14">
                  <c:v>6A</c:v>
                </c:pt>
                <c:pt idx="15">
                  <c:v>6B</c:v>
                </c:pt>
                <c:pt idx="16">
                  <c:v>7A</c:v>
                </c:pt>
                <c:pt idx="17">
                  <c:v>8A</c:v>
                </c:pt>
                <c:pt idx="18">
                  <c:v>8B</c:v>
                </c:pt>
                <c:pt idx="19">
                  <c:v>9A</c:v>
                </c:pt>
                <c:pt idx="20">
                  <c:v>T5P4</c:v>
                </c:pt>
                <c:pt idx="21">
                  <c:v>T5P5</c:v>
                </c:pt>
                <c:pt idx="22">
                  <c:v>T6P1</c:v>
                </c:pt>
                <c:pt idx="23">
                  <c:v>T6P11</c:v>
                </c:pt>
                <c:pt idx="24">
                  <c:v>T6P12</c:v>
                </c:pt>
                <c:pt idx="25">
                  <c:v>T6P13</c:v>
                </c:pt>
                <c:pt idx="26">
                  <c:v>T6P14</c:v>
                </c:pt>
                <c:pt idx="27">
                  <c:v>T6P2</c:v>
                </c:pt>
                <c:pt idx="28">
                  <c:v>T6P3</c:v>
                </c:pt>
                <c:pt idx="29">
                  <c:v>T6P4</c:v>
                </c:pt>
                <c:pt idx="30">
                  <c:v>T6P5</c:v>
                </c:pt>
                <c:pt idx="31">
                  <c:v>T6P6</c:v>
                </c:pt>
                <c:pt idx="32">
                  <c:v>T6P8</c:v>
                </c:pt>
              </c:strCache>
            </c:strRef>
          </c:cat>
          <c:val>
            <c:numRef>
              <c:f>'20min_all_by_hub'!$D$1007:$D$1038</c:f>
              <c:numCache>
                <c:formatCode>0.00</c:formatCode>
                <c:ptCount val="32"/>
                <c:pt idx="0">
                  <c:v>0.54597858001198585</c:v>
                </c:pt>
                <c:pt idx="1">
                  <c:v>2.005457805423855</c:v>
                </c:pt>
                <c:pt idx="2">
                  <c:v>1.8594757352719999</c:v>
                </c:pt>
                <c:pt idx="3">
                  <c:v>0.880991152677852</c:v>
                </c:pt>
                <c:pt idx="4">
                  <c:v>0.43979405400588834</c:v>
                </c:pt>
                <c:pt idx="5">
                  <c:v>0.84412203544161435</c:v>
                </c:pt>
                <c:pt idx="6">
                  <c:v>0.45030235393789003</c:v>
                </c:pt>
                <c:pt idx="7">
                  <c:v>0.55445325357957509</c:v>
                </c:pt>
                <c:pt idx="8">
                  <c:v>0.86616453977359653</c:v>
                </c:pt>
                <c:pt idx="9">
                  <c:v>0.73602228933858871</c:v>
                </c:pt>
                <c:pt idx="10">
                  <c:v>1.129680313641986</c:v>
                </c:pt>
                <c:pt idx="11">
                  <c:v>0.3340389352162409</c:v>
                </c:pt>
                <c:pt idx="12">
                  <c:v>0.39330269510489652</c:v>
                </c:pt>
                <c:pt idx="13">
                  <c:v>1.7076592988229087E-2</c:v>
                </c:pt>
                <c:pt idx="14">
                  <c:v>0.39983672917336899</c:v>
                </c:pt>
                <c:pt idx="15">
                  <c:v>0.33022418166748657</c:v>
                </c:pt>
                <c:pt idx="16">
                  <c:v>0.14162771654617082</c:v>
                </c:pt>
                <c:pt idx="17">
                  <c:v>0.81521586232644128</c:v>
                </c:pt>
                <c:pt idx="18">
                  <c:v>9.5283839270345699E-2</c:v>
                </c:pt>
                <c:pt idx="19">
                  <c:v>1.0223513144150853</c:v>
                </c:pt>
                <c:pt idx="20">
                  <c:v>0.95268988176422409</c:v>
                </c:pt>
                <c:pt idx="21">
                  <c:v>0.21222301954746772</c:v>
                </c:pt>
                <c:pt idx="22">
                  <c:v>0.24655792397026166</c:v>
                </c:pt>
                <c:pt idx="23">
                  <c:v>1.7833488187287057</c:v>
                </c:pt>
                <c:pt idx="24">
                  <c:v>0.15737029516075357</c:v>
                </c:pt>
                <c:pt idx="25">
                  <c:v>2.6949015214968792</c:v>
                </c:pt>
                <c:pt idx="26">
                  <c:v>7.0065754992906903E-2</c:v>
                </c:pt>
                <c:pt idx="27">
                  <c:v>0.82176882981336241</c:v>
                </c:pt>
                <c:pt idx="28">
                  <c:v>0.64060987356547239</c:v>
                </c:pt>
                <c:pt idx="29">
                  <c:v>0.39465910587332798</c:v>
                </c:pt>
                <c:pt idx="30">
                  <c:v>1.0054715364761762</c:v>
                </c:pt>
                <c:pt idx="31">
                  <c:v>1.0991619582010741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746176"/>
        <c:axId val="125756544"/>
      </c:barChart>
      <c:catAx>
        <c:axId val="1257461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Hub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5756544"/>
        <c:crosses val="autoZero"/>
        <c:auto val="1"/>
        <c:lblAlgn val="ctr"/>
        <c:lblOffset val="100"/>
        <c:noMultiLvlLbl val="0"/>
      </c:catAx>
      <c:valAx>
        <c:axId val="125756544"/>
        <c:scaling>
          <c:orientation val="minMax"/>
          <c:max val="1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Horz</a:t>
                </a:r>
                <a:r>
                  <a:rPr lang="en-US" baseline="0"/>
                  <a:t> Error (m)</a:t>
                </a:r>
                <a:endParaRPr lang="en-US"/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crossAx val="125746176"/>
        <c:crosses val="autoZero"/>
        <c:crossBetween val="between"/>
        <c:majorUnit val="1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 orientation="landscape"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800" b="1" i="0" baseline="0">
                <a:effectLst/>
              </a:rPr>
              <a:t>Horz Error by Hub with 30 Min Occupation Time</a:t>
            </a:r>
            <a:endParaRPr lang="en-US">
              <a:effectLst/>
            </a:endParaRP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3"/>
          <c:order val="0"/>
          <c:tx>
            <c:strRef>
              <c:f>'30min_all_by_hub'!$E$1006</c:f>
              <c:strCache>
                <c:ptCount val="1"/>
                <c:pt idx="0">
                  <c:v>Max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'30min_all_by_hub'!$A$1007:$A$1039</c:f>
              <c:strCache>
                <c:ptCount val="33"/>
                <c:pt idx="0">
                  <c:v>10A</c:v>
                </c:pt>
                <c:pt idx="1">
                  <c:v>11A</c:v>
                </c:pt>
                <c:pt idx="2">
                  <c:v>12A</c:v>
                </c:pt>
                <c:pt idx="3">
                  <c:v>13A</c:v>
                </c:pt>
                <c:pt idx="4">
                  <c:v>14A</c:v>
                </c:pt>
                <c:pt idx="5">
                  <c:v>15A</c:v>
                </c:pt>
                <c:pt idx="6">
                  <c:v>16A</c:v>
                </c:pt>
                <c:pt idx="7">
                  <c:v>17A</c:v>
                </c:pt>
                <c:pt idx="8">
                  <c:v>21A</c:v>
                </c:pt>
                <c:pt idx="9">
                  <c:v>22A</c:v>
                </c:pt>
                <c:pt idx="10">
                  <c:v>24A</c:v>
                </c:pt>
                <c:pt idx="11">
                  <c:v>26A</c:v>
                </c:pt>
                <c:pt idx="12">
                  <c:v>27A</c:v>
                </c:pt>
                <c:pt idx="13">
                  <c:v>5A</c:v>
                </c:pt>
                <c:pt idx="14">
                  <c:v>6A</c:v>
                </c:pt>
                <c:pt idx="15">
                  <c:v>6B</c:v>
                </c:pt>
                <c:pt idx="16">
                  <c:v>7A</c:v>
                </c:pt>
                <c:pt idx="17">
                  <c:v>8A</c:v>
                </c:pt>
                <c:pt idx="18">
                  <c:v>8B</c:v>
                </c:pt>
                <c:pt idx="19">
                  <c:v>9A</c:v>
                </c:pt>
                <c:pt idx="20">
                  <c:v>T5P4</c:v>
                </c:pt>
                <c:pt idx="21">
                  <c:v>T5P5</c:v>
                </c:pt>
                <c:pt idx="22">
                  <c:v>T6P1</c:v>
                </c:pt>
                <c:pt idx="23">
                  <c:v>T6P11</c:v>
                </c:pt>
                <c:pt idx="24">
                  <c:v>T6P12</c:v>
                </c:pt>
                <c:pt idx="25">
                  <c:v>T6P13</c:v>
                </c:pt>
                <c:pt idx="26">
                  <c:v>T6P14</c:v>
                </c:pt>
                <c:pt idx="27">
                  <c:v>T6P2</c:v>
                </c:pt>
                <c:pt idx="28">
                  <c:v>T6P3</c:v>
                </c:pt>
                <c:pt idx="29">
                  <c:v>T6P4</c:v>
                </c:pt>
                <c:pt idx="30">
                  <c:v>T6P5</c:v>
                </c:pt>
                <c:pt idx="31">
                  <c:v>T6P6</c:v>
                </c:pt>
                <c:pt idx="32">
                  <c:v>T6P8</c:v>
                </c:pt>
              </c:strCache>
            </c:strRef>
          </c:cat>
          <c:val>
            <c:numRef>
              <c:f>'30min_all_by_hub'!$E$1007:$E$1039</c:f>
              <c:numCache>
                <c:formatCode>0.00</c:formatCode>
                <c:ptCount val="33"/>
                <c:pt idx="0">
                  <c:v>3.2870825981316889</c:v>
                </c:pt>
                <c:pt idx="1">
                  <c:v>3.5372435044685853</c:v>
                </c:pt>
                <c:pt idx="2">
                  <c:v>2.9703500826832836</c:v>
                </c:pt>
                <c:pt idx="3">
                  <c:v>3.242591588603196</c:v>
                </c:pt>
                <c:pt idx="4">
                  <c:v>2.0371665153407097</c:v>
                </c:pt>
                <c:pt idx="5">
                  <c:v>2.1996722962919191</c:v>
                </c:pt>
                <c:pt idx="6">
                  <c:v>2.7301749048456831</c:v>
                </c:pt>
                <c:pt idx="7">
                  <c:v>1.974415004372561</c:v>
                </c:pt>
                <c:pt idx="8">
                  <c:v>2.3469552209386046</c:v>
                </c:pt>
                <c:pt idx="9">
                  <c:v>2.3875613520352941</c:v>
                </c:pt>
                <c:pt idx="10">
                  <c:v>2.4916555969905985</c:v>
                </c:pt>
                <c:pt idx="11">
                  <c:v>0.49681164438944325</c:v>
                </c:pt>
                <c:pt idx="12">
                  <c:v>1.9738538977281721</c:v>
                </c:pt>
                <c:pt idx="13">
                  <c:v>0.1768423309072982</c:v>
                </c:pt>
                <c:pt idx="14">
                  <c:v>2.1593303159225457</c:v>
                </c:pt>
                <c:pt idx="15">
                  <c:v>1.3953797371560062</c:v>
                </c:pt>
                <c:pt idx="16">
                  <c:v>1.1650829196617252</c:v>
                </c:pt>
                <c:pt idx="17">
                  <c:v>2.4161634676326731</c:v>
                </c:pt>
                <c:pt idx="18">
                  <c:v>0.55651973038815583</c:v>
                </c:pt>
                <c:pt idx="19">
                  <c:v>2.4156658309669452</c:v>
                </c:pt>
                <c:pt idx="20">
                  <c:v>3.3971437137809688</c:v>
                </c:pt>
                <c:pt idx="21">
                  <c:v>1.0641179494695232</c:v>
                </c:pt>
                <c:pt idx="22">
                  <c:v>1.2649826914441602</c:v>
                </c:pt>
                <c:pt idx="23">
                  <c:v>3.5040648981477682</c:v>
                </c:pt>
                <c:pt idx="24">
                  <c:v>4.3159466421170833</c:v>
                </c:pt>
                <c:pt idx="25">
                  <c:v>5.0611381730090184</c:v>
                </c:pt>
                <c:pt idx="26">
                  <c:v>1.4314887387082857</c:v>
                </c:pt>
                <c:pt idx="27">
                  <c:v>2.8553814125307055</c:v>
                </c:pt>
                <c:pt idx="28">
                  <c:v>1.9584593967537438</c:v>
                </c:pt>
                <c:pt idx="29">
                  <c:v>2.5275811778614132</c:v>
                </c:pt>
                <c:pt idx="30">
                  <c:v>5.3515818228702781</c:v>
                </c:pt>
                <c:pt idx="31">
                  <c:v>4.4719895365906162</c:v>
                </c:pt>
                <c:pt idx="32">
                  <c:v>3.240169564911108</c:v>
                </c:pt>
              </c:numCache>
            </c:numRef>
          </c:val>
        </c:ser>
        <c:ser>
          <c:idx val="0"/>
          <c:order val="1"/>
          <c:tx>
            <c:strRef>
              <c:f>'30min_all_by_hub'!$B$1006</c:f>
              <c:strCache>
                <c:ptCount val="1"/>
                <c:pt idx="0">
                  <c:v>Mean Err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invertIfNegative val="0"/>
          <c:cat>
            <c:strRef>
              <c:f>'30min_all_by_hub'!$A$1007:$A$1039</c:f>
              <c:strCache>
                <c:ptCount val="33"/>
                <c:pt idx="0">
                  <c:v>10A</c:v>
                </c:pt>
                <c:pt idx="1">
                  <c:v>11A</c:v>
                </c:pt>
                <c:pt idx="2">
                  <c:v>12A</c:v>
                </c:pt>
                <c:pt idx="3">
                  <c:v>13A</c:v>
                </c:pt>
                <c:pt idx="4">
                  <c:v>14A</c:v>
                </c:pt>
                <c:pt idx="5">
                  <c:v>15A</c:v>
                </c:pt>
                <c:pt idx="6">
                  <c:v>16A</c:v>
                </c:pt>
                <c:pt idx="7">
                  <c:v>17A</c:v>
                </c:pt>
                <c:pt idx="8">
                  <c:v>21A</c:v>
                </c:pt>
                <c:pt idx="9">
                  <c:v>22A</c:v>
                </c:pt>
                <c:pt idx="10">
                  <c:v>24A</c:v>
                </c:pt>
                <c:pt idx="11">
                  <c:v>26A</c:v>
                </c:pt>
                <c:pt idx="12">
                  <c:v>27A</c:v>
                </c:pt>
                <c:pt idx="13">
                  <c:v>5A</c:v>
                </c:pt>
                <c:pt idx="14">
                  <c:v>6A</c:v>
                </c:pt>
                <c:pt idx="15">
                  <c:v>6B</c:v>
                </c:pt>
                <c:pt idx="16">
                  <c:v>7A</c:v>
                </c:pt>
                <c:pt idx="17">
                  <c:v>8A</c:v>
                </c:pt>
                <c:pt idx="18">
                  <c:v>8B</c:v>
                </c:pt>
                <c:pt idx="19">
                  <c:v>9A</c:v>
                </c:pt>
                <c:pt idx="20">
                  <c:v>T5P4</c:v>
                </c:pt>
                <c:pt idx="21">
                  <c:v>T5P5</c:v>
                </c:pt>
                <c:pt idx="22">
                  <c:v>T6P1</c:v>
                </c:pt>
                <c:pt idx="23">
                  <c:v>T6P11</c:v>
                </c:pt>
                <c:pt idx="24">
                  <c:v>T6P12</c:v>
                </c:pt>
                <c:pt idx="25">
                  <c:v>T6P13</c:v>
                </c:pt>
                <c:pt idx="26">
                  <c:v>T6P14</c:v>
                </c:pt>
                <c:pt idx="27">
                  <c:v>T6P2</c:v>
                </c:pt>
                <c:pt idx="28">
                  <c:v>T6P3</c:v>
                </c:pt>
                <c:pt idx="29">
                  <c:v>T6P4</c:v>
                </c:pt>
                <c:pt idx="30">
                  <c:v>T6P5</c:v>
                </c:pt>
                <c:pt idx="31">
                  <c:v>T6P6</c:v>
                </c:pt>
                <c:pt idx="32">
                  <c:v>T6P8</c:v>
                </c:pt>
              </c:strCache>
            </c:strRef>
          </c:cat>
          <c:val>
            <c:numRef>
              <c:f>'30min_all_by_hub'!$B$1007:$B$1039</c:f>
              <c:numCache>
                <c:formatCode>0.00</c:formatCode>
                <c:ptCount val="33"/>
                <c:pt idx="0">
                  <c:v>1.6220603050939393</c:v>
                </c:pt>
                <c:pt idx="1">
                  <c:v>3.0152285003187638</c:v>
                </c:pt>
                <c:pt idx="2">
                  <c:v>2.4269556097475911</c:v>
                </c:pt>
                <c:pt idx="3">
                  <c:v>2.2999622662435586</c:v>
                </c:pt>
                <c:pt idx="4">
                  <c:v>1.7086199618478424</c:v>
                </c:pt>
                <c:pt idx="5">
                  <c:v>1.155259394115312</c:v>
                </c:pt>
                <c:pt idx="6">
                  <c:v>1.9945846756877477</c:v>
                </c:pt>
                <c:pt idx="7">
                  <c:v>1.4494499266399401</c:v>
                </c:pt>
                <c:pt idx="8">
                  <c:v>1.4419704049096551</c:v>
                </c:pt>
                <c:pt idx="9">
                  <c:v>1.9066491546402622</c:v>
                </c:pt>
                <c:pt idx="10">
                  <c:v>1.5502202280131396</c:v>
                </c:pt>
                <c:pt idx="11">
                  <c:v>0.39107059341276496</c:v>
                </c:pt>
                <c:pt idx="12">
                  <c:v>1.5869196782831436</c:v>
                </c:pt>
                <c:pt idx="13">
                  <c:v>0.12571735068885487</c:v>
                </c:pt>
                <c:pt idx="14">
                  <c:v>1.0168923957892624</c:v>
                </c:pt>
                <c:pt idx="15">
                  <c:v>0.88442830263535321</c:v>
                </c:pt>
                <c:pt idx="16">
                  <c:v>0.81817511272332921</c:v>
                </c:pt>
                <c:pt idx="17">
                  <c:v>1.5566367248368658</c:v>
                </c:pt>
                <c:pt idx="18">
                  <c:v>0.30642292741306687</c:v>
                </c:pt>
                <c:pt idx="19">
                  <c:v>1.8541522385308113</c:v>
                </c:pt>
                <c:pt idx="20">
                  <c:v>1.8178266415949014</c:v>
                </c:pt>
                <c:pt idx="21">
                  <c:v>0.68022931863062119</c:v>
                </c:pt>
                <c:pt idx="22">
                  <c:v>0.55879429619052279</c:v>
                </c:pt>
                <c:pt idx="23">
                  <c:v>2.3507861421540097</c:v>
                </c:pt>
                <c:pt idx="24">
                  <c:v>2.175007011723693</c:v>
                </c:pt>
                <c:pt idx="25">
                  <c:v>4.3158400115585618</c:v>
                </c:pt>
                <c:pt idx="26">
                  <c:v>0.89538211047122929</c:v>
                </c:pt>
                <c:pt idx="27">
                  <c:v>1.3440422234399709</c:v>
                </c:pt>
                <c:pt idx="28">
                  <c:v>1.3956546445465541</c:v>
                </c:pt>
                <c:pt idx="29">
                  <c:v>1.1019092681420815</c:v>
                </c:pt>
                <c:pt idx="30">
                  <c:v>3.2870057780809656</c:v>
                </c:pt>
                <c:pt idx="31">
                  <c:v>2.6601424870907797</c:v>
                </c:pt>
                <c:pt idx="32">
                  <c:v>2.172670452759724</c:v>
                </c:pt>
              </c:numCache>
            </c:numRef>
          </c:val>
        </c:ser>
        <c:ser>
          <c:idx val="1"/>
          <c:order val="2"/>
          <c:tx>
            <c:strRef>
              <c:f>'30min_all_by_hub'!$C$1006</c:f>
              <c:strCache>
                <c:ptCount val="1"/>
                <c:pt idx="0">
                  <c:v>Stdev of err</c:v>
                </c:pt>
              </c:strCache>
            </c:strRef>
          </c:tx>
          <c:spPr>
            <a:solidFill>
              <a:srgbClr val="FF9900"/>
            </a:solidFill>
          </c:spPr>
          <c:invertIfNegative val="0"/>
          <c:cat>
            <c:strRef>
              <c:f>'30min_all_by_hub'!$A$1007:$A$1039</c:f>
              <c:strCache>
                <c:ptCount val="33"/>
                <c:pt idx="0">
                  <c:v>10A</c:v>
                </c:pt>
                <c:pt idx="1">
                  <c:v>11A</c:v>
                </c:pt>
                <c:pt idx="2">
                  <c:v>12A</c:v>
                </c:pt>
                <c:pt idx="3">
                  <c:v>13A</c:v>
                </c:pt>
                <c:pt idx="4">
                  <c:v>14A</c:v>
                </c:pt>
                <c:pt idx="5">
                  <c:v>15A</c:v>
                </c:pt>
                <c:pt idx="6">
                  <c:v>16A</c:v>
                </c:pt>
                <c:pt idx="7">
                  <c:v>17A</c:v>
                </c:pt>
                <c:pt idx="8">
                  <c:v>21A</c:v>
                </c:pt>
                <c:pt idx="9">
                  <c:v>22A</c:v>
                </c:pt>
                <c:pt idx="10">
                  <c:v>24A</c:v>
                </c:pt>
                <c:pt idx="11">
                  <c:v>26A</c:v>
                </c:pt>
                <c:pt idx="12">
                  <c:v>27A</c:v>
                </c:pt>
                <c:pt idx="13">
                  <c:v>5A</c:v>
                </c:pt>
                <c:pt idx="14">
                  <c:v>6A</c:v>
                </c:pt>
                <c:pt idx="15">
                  <c:v>6B</c:v>
                </c:pt>
                <c:pt idx="16">
                  <c:v>7A</c:v>
                </c:pt>
                <c:pt idx="17">
                  <c:v>8A</c:v>
                </c:pt>
                <c:pt idx="18">
                  <c:v>8B</c:v>
                </c:pt>
                <c:pt idx="19">
                  <c:v>9A</c:v>
                </c:pt>
                <c:pt idx="20">
                  <c:v>T5P4</c:v>
                </c:pt>
                <c:pt idx="21">
                  <c:v>T5P5</c:v>
                </c:pt>
                <c:pt idx="22">
                  <c:v>T6P1</c:v>
                </c:pt>
                <c:pt idx="23">
                  <c:v>T6P11</c:v>
                </c:pt>
                <c:pt idx="24">
                  <c:v>T6P12</c:v>
                </c:pt>
                <c:pt idx="25">
                  <c:v>T6P13</c:v>
                </c:pt>
                <c:pt idx="26">
                  <c:v>T6P14</c:v>
                </c:pt>
                <c:pt idx="27">
                  <c:v>T6P2</c:v>
                </c:pt>
                <c:pt idx="28">
                  <c:v>T6P3</c:v>
                </c:pt>
                <c:pt idx="29">
                  <c:v>T6P4</c:v>
                </c:pt>
                <c:pt idx="30">
                  <c:v>T6P5</c:v>
                </c:pt>
                <c:pt idx="31">
                  <c:v>T6P6</c:v>
                </c:pt>
                <c:pt idx="32">
                  <c:v>T6P8</c:v>
                </c:pt>
              </c:strCache>
            </c:strRef>
          </c:cat>
          <c:val>
            <c:numRef>
              <c:f>'30min_all_by_hub'!$C$1007:$C$1039</c:f>
              <c:numCache>
                <c:formatCode>0.00</c:formatCode>
                <c:ptCount val="33"/>
                <c:pt idx="0">
                  <c:v>1.1371144706315699</c:v>
                </c:pt>
                <c:pt idx="1">
                  <c:v>0.24344256682922083</c:v>
                </c:pt>
                <c:pt idx="2">
                  <c:v>0.32018631346026266</c:v>
                </c:pt>
                <c:pt idx="3">
                  <c:v>0.39191236433257853</c:v>
                </c:pt>
                <c:pt idx="4">
                  <c:v>0.20750415746956008</c:v>
                </c:pt>
                <c:pt idx="5">
                  <c:v>0.43843655996775566</c:v>
                </c:pt>
                <c:pt idx="6">
                  <c:v>0.66155603595951218</c:v>
                </c:pt>
                <c:pt idx="7">
                  <c:v>0.43234436307490337</c:v>
                </c:pt>
                <c:pt idx="8">
                  <c:v>0.37402264504645721</c:v>
                </c:pt>
                <c:pt idx="9">
                  <c:v>0.3612996343822194</c:v>
                </c:pt>
                <c:pt idx="10">
                  <c:v>0.38450335596522039</c:v>
                </c:pt>
                <c:pt idx="11">
                  <c:v>3.7002437847705752E-2</c:v>
                </c:pt>
                <c:pt idx="12">
                  <c:v>0.23586605910980632</c:v>
                </c:pt>
                <c:pt idx="13">
                  <c:v>5.278509873106798E-2</c:v>
                </c:pt>
                <c:pt idx="14">
                  <c:v>0.3785784008712168</c:v>
                </c:pt>
                <c:pt idx="15">
                  <c:v>0.25150249496234911</c:v>
                </c:pt>
                <c:pt idx="16">
                  <c:v>0.19727548088495975</c:v>
                </c:pt>
                <c:pt idx="17">
                  <c:v>0.59053821884443003</c:v>
                </c:pt>
                <c:pt idx="18">
                  <c:v>0.16498003998478783</c:v>
                </c:pt>
                <c:pt idx="19">
                  <c:v>0.38704768325293215</c:v>
                </c:pt>
                <c:pt idx="20">
                  <c:v>0.60065454491293491</c:v>
                </c:pt>
                <c:pt idx="21">
                  <c:v>0.20141892516682153</c:v>
                </c:pt>
                <c:pt idx="22">
                  <c:v>0.24701821257134268</c:v>
                </c:pt>
                <c:pt idx="23">
                  <c:v>0.4565276105772591</c:v>
                </c:pt>
                <c:pt idx="24">
                  <c:v>1.5615446941699622</c:v>
                </c:pt>
                <c:pt idx="25">
                  <c:v>0.26963930845259848</c:v>
                </c:pt>
                <c:pt idx="26">
                  <c:v>0.29502652040863964</c:v>
                </c:pt>
                <c:pt idx="27">
                  <c:v>0.66188756642581914</c:v>
                </c:pt>
                <c:pt idx="28">
                  <c:v>0.27611426199216432</c:v>
                </c:pt>
                <c:pt idx="29">
                  <c:v>0.63831790372172914</c:v>
                </c:pt>
                <c:pt idx="30">
                  <c:v>1.2301124713934533</c:v>
                </c:pt>
                <c:pt idx="31">
                  <c:v>0.89787839942379377</c:v>
                </c:pt>
                <c:pt idx="32">
                  <c:v>0.36925746547130978</c:v>
                </c:pt>
              </c:numCache>
            </c:numRef>
          </c:val>
        </c:ser>
        <c:ser>
          <c:idx val="2"/>
          <c:order val="3"/>
          <c:tx>
            <c:strRef>
              <c:f>'30min_all_by_hub'!$D$1006</c:f>
              <c:strCache>
                <c:ptCount val="1"/>
                <c:pt idx="0">
                  <c:v>Min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invertIfNegative val="0"/>
          <c:cat>
            <c:strRef>
              <c:f>'30min_all_by_hub'!$A$1007:$A$1039</c:f>
              <c:strCache>
                <c:ptCount val="33"/>
                <c:pt idx="0">
                  <c:v>10A</c:v>
                </c:pt>
                <c:pt idx="1">
                  <c:v>11A</c:v>
                </c:pt>
                <c:pt idx="2">
                  <c:v>12A</c:v>
                </c:pt>
                <c:pt idx="3">
                  <c:v>13A</c:v>
                </c:pt>
                <c:pt idx="4">
                  <c:v>14A</c:v>
                </c:pt>
                <c:pt idx="5">
                  <c:v>15A</c:v>
                </c:pt>
                <c:pt idx="6">
                  <c:v>16A</c:v>
                </c:pt>
                <c:pt idx="7">
                  <c:v>17A</c:v>
                </c:pt>
                <c:pt idx="8">
                  <c:v>21A</c:v>
                </c:pt>
                <c:pt idx="9">
                  <c:v>22A</c:v>
                </c:pt>
                <c:pt idx="10">
                  <c:v>24A</c:v>
                </c:pt>
                <c:pt idx="11">
                  <c:v>26A</c:v>
                </c:pt>
                <c:pt idx="12">
                  <c:v>27A</c:v>
                </c:pt>
                <c:pt idx="13">
                  <c:v>5A</c:v>
                </c:pt>
                <c:pt idx="14">
                  <c:v>6A</c:v>
                </c:pt>
                <c:pt idx="15">
                  <c:v>6B</c:v>
                </c:pt>
                <c:pt idx="16">
                  <c:v>7A</c:v>
                </c:pt>
                <c:pt idx="17">
                  <c:v>8A</c:v>
                </c:pt>
                <c:pt idx="18">
                  <c:v>8B</c:v>
                </c:pt>
                <c:pt idx="19">
                  <c:v>9A</c:v>
                </c:pt>
                <c:pt idx="20">
                  <c:v>T5P4</c:v>
                </c:pt>
                <c:pt idx="21">
                  <c:v>T5P5</c:v>
                </c:pt>
                <c:pt idx="22">
                  <c:v>T6P1</c:v>
                </c:pt>
                <c:pt idx="23">
                  <c:v>T6P11</c:v>
                </c:pt>
                <c:pt idx="24">
                  <c:v>T6P12</c:v>
                </c:pt>
                <c:pt idx="25">
                  <c:v>T6P13</c:v>
                </c:pt>
                <c:pt idx="26">
                  <c:v>T6P14</c:v>
                </c:pt>
                <c:pt idx="27">
                  <c:v>T6P2</c:v>
                </c:pt>
                <c:pt idx="28">
                  <c:v>T6P3</c:v>
                </c:pt>
                <c:pt idx="29">
                  <c:v>T6P4</c:v>
                </c:pt>
                <c:pt idx="30">
                  <c:v>T6P5</c:v>
                </c:pt>
                <c:pt idx="31">
                  <c:v>T6P6</c:v>
                </c:pt>
                <c:pt idx="32">
                  <c:v>T6P8</c:v>
                </c:pt>
              </c:strCache>
            </c:strRef>
          </c:cat>
          <c:val>
            <c:numRef>
              <c:f>'30min_all_by_hub'!$D$1007:$D$1039</c:f>
              <c:numCache>
                <c:formatCode>0.00</c:formatCode>
                <c:ptCount val="33"/>
                <c:pt idx="0">
                  <c:v>0.16757210407753759</c:v>
                </c:pt>
                <c:pt idx="1">
                  <c:v>2.6016200740917612</c:v>
                </c:pt>
                <c:pt idx="2">
                  <c:v>1.785471985224474</c:v>
                </c:pt>
                <c:pt idx="3">
                  <c:v>1.4878680754972358</c:v>
                </c:pt>
                <c:pt idx="4">
                  <c:v>1.1090798934874941</c:v>
                </c:pt>
                <c:pt idx="5">
                  <c:v>0.24927336426095237</c:v>
                </c:pt>
                <c:pt idx="6">
                  <c:v>0.60270690208943811</c:v>
                </c:pt>
                <c:pt idx="7">
                  <c:v>0.43476385521060612</c:v>
                </c:pt>
                <c:pt idx="8">
                  <c:v>0.93420822625765676</c:v>
                </c:pt>
                <c:pt idx="9">
                  <c:v>1.1930850809079547</c:v>
                </c:pt>
                <c:pt idx="10">
                  <c:v>0.889035438276225</c:v>
                </c:pt>
                <c:pt idx="11">
                  <c:v>0.32310340452890651</c:v>
                </c:pt>
                <c:pt idx="12">
                  <c:v>0.91827077161086246</c:v>
                </c:pt>
                <c:pt idx="13">
                  <c:v>3.8220544945617968E-2</c:v>
                </c:pt>
                <c:pt idx="14">
                  <c:v>0.42974086386796756</c:v>
                </c:pt>
                <c:pt idx="15">
                  <c:v>0.43070408710161512</c:v>
                </c:pt>
                <c:pt idx="16">
                  <c:v>0.35931575247581471</c:v>
                </c:pt>
                <c:pt idx="17">
                  <c:v>0.3561668886841009</c:v>
                </c:pt>
                <c:pt idx="18">
                  <c:v>4.7803870357861614E-2</c:v>
                </c:pt>
                <c:pt idx="19">
                  <c:v>1.1798035474417612</c:v>
                </c:pt>
                <c:pt idx="20">
                  <c:v>1.1781853889323737</c:v>
                </c:pt>
                <c:pt idx="21">
                  <c:v>0.23443295429955521</c:v>
                </c:pt>
                <c:pt idx="22">
                  <c:v>3.2490151542781585E-2</c:v>
                </c:pt>
                <c:pt idx="23">
                  <c:v>1.5611186405950697</c:v>
                </c:pt>
                <c:pt idx="24">
                  <c:v>0.27285822317284053</c:v>
                </c:pt>
                <c:pt idx="25">
                  <c:v>3.7368468541130668</c:v>
                </c:pt>
                <c:pt idx="26">
                  <c:v>0.35609438325307724</c:v>
                </c:pt>
                <c:pt idx="27">
                  <c:v>0.55855296043189129</c:v>
                </c:pt>
                <c:pt idx="28">
                  <c:v>0.89377178864970697</c:v>
                </c:pt>
                <c:pt idx="29">
                  <c:v>0.21588193523134347</c:v>
                </c:pt>
                <c:pt idx="30">
                  <c:v>1.3510835681189919</c:v>
                </c:pt>
                <c:pt idx="31">
                  <c:v>0.97566644405767733</c:v>
                </c:pt>
                <c:pt idx="32">
                  <c:v>1.4982609951994668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435136"/>
        <c:axId val="127437056"/>
      </c:barChart>
      <c:catAx>
        <c:axId val="1274351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Hub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127437056"/>
        <c:crosses val="autoZero"/>
        <c:auto val="1"/>
        <c:lblAlgn val="ctr"/>
        <c:lblOffset val="100"/>
        <c:noMultiLvlLbl val="0"/>
      </c:catAx>
      <c:valAx>
        <c:axId val="127437056"/>
        <c:scaling>
          <c:orientation val="minMax"/>
          <c:max val="1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Horz</a:t>
                </a:r>
                <a:r>
                  <a:rPr lang="en-US" baseline="0"/>
                  <a:t> Error (m)</a:t>
                </a:r>
                <a:endParaRPr lang="en-US"/>
              </a:p>
            </c:rich>
          </c:tx>
          <c:layout/>
          <c:overlay val="0"/>
        </c:title>
        <c:numFmt formatCode="0" sourceLinked="0"/>
        <c:majorTickMark val="out"/>
        <c:minorTickMark val="none"/>
        <c:tickLblPos val="nextTo"/>
        <c:crossAx val="12743513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15.png"/><Relationship Id="rId18" Type="http://schemas.openxmlformats.org/officeDocument/2006/relationships/image" Target="../media/image20.png"/><Relationship Id="rId26" Type="http://schemas.openxmlformats.org/officeDocument/2006/relationships/image" Target="../media/image28.png"/><Relationship Id="rId39" Type="http://schemas.openxmlformats.org/officeDocument/2006/relationships/image" Target="../media/image41.png"/><Relationship Id="rId3" Type="http://schemas.openxmlformats.org/officeDocument/2006/relationships/image" Target="../media/image5.png"/><Relationship Id="rId21" Type="http://schemas.openxmlformats.org/officeDocument/2006/relationships/image" Target="../media/image23.png"/><Relationship Id="rId34" Type="http://schemas.openxmlformats.org/officeDocument/2006/relationships/image" Target="../media/image36.png"/><Relationship Id="rId7" Type="http://schemas.openxmlformats.org/officeDocument/2006/relationships/image" Target="../media/image9.png"/><Relationship Id="rId12" Type="http://schemas.openxmlformats.org/officeDocument/2006/relationships/image" Target="../media/image14.png"/><Relationship Id="rId17" Type="http://schemas.openxmlformats.org/officeDocument/2006/relationships/image" Target="../media/image19.png"/><Relationship Id="rId25" Type="http://schemas.openxmlformats.org/officeDocument/2006/relationships/image" Target="../media/image27.png"/><Relationship Id="rId33" Type="http://schemas.openxmlformats.org/officeDocument/2006/relationships/image" Target="../media/image35.png"/><Relationship Id="rId38" Type="http://schemas.openxmlformats.org/officeDocument/2006/relationships/image" Target="../media/image40.png"/><Relationship Id="rId2" Type="http://schemas.openxmlformats.org/officeDocument/2006/relationships/image" Target="../media/image4.png"/><Relationship Id="rId16" Type="http://schemas.openxmlformats.org/officeDocument/2006/relationships/image" Target="../media/image18.png"/><Relationship Id="rId20" Type="http://schemas.openxmlformats.org/officeDocument/2006/relationships/image" Target="../media/image22.png"/><Relationship Id="rId29" Type="http://schemas.openxmlformats.org/officeDocument/2006/relationships/image" Target="../media/image31.png"/><Relationship Id="rId41" Type="http://schemas.openxmlformats.org/officeDocument/2006/relationships/image" Target="../media/image43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11" Type="http://schemas.openxmlformats.org/officeDocument/2006/relationships/image" Target="../media/image13.png"/><Relationship Id="rId24" Type="http://schemas.openxmlformats.org/officeDocument/2006/relationships/image" Target="../media/image26.png"/><Relationship Id="rId32" Type="http://schemas.openxmlformats.org/officeDocument/2006/relationships/image" Target="../media/image34.png"/><Relationship Id="rId37" Type="http://schemas.openxmlformats.org/officeDocument/2006/relationships/image" Target="../media/image39.png"/><Relationship Id="rId40" Type="http://schemas.openxmlformats.org/officeDocument/2006/relationships/image" Target="../media/image42.png"/><Relationship Id="rId5" Type="http://schemas.openxmlformats.org/officeDocument/2006/relationships/image" Target="../media/image7.png"/><Relationship Id="rId15" Type="http://schemas.openxmlformats.org/officeDocument/2006/relationships/image" Target="../media/image17.png"/><Relationship Id="rId23" Type="http://schemas.openxmlformats.org/officeDocument/2006/relationships/image" Target="../media/image25.png"/><Relationship Id="rId28" Type="http://schemas.openxmlformats.org/officeDocument/2006/relationships/image" Target="../media/image30.png"/><Relationship Id="rId36" Type="http://schemas.openxmlformats.org/officeDocument/2006/relationships/image" Target="../media/image38.png"/><Relationship Id="rId10" Type="http://schemas.openxmlformats.org/officeDocument/2006/relationships/image" Target="../media/image12.png"/><Relationship Id="rId19" Type="http://schemas.openxmlformats.org/officeDocument/2006/relationships/image" Target="../media/image21.png"/><Relationship Id="rId31" Type="http://schemas.openxmlformats.org/officeDocument/2006/relationships/image" Target="../media/image33.png"/><Relationship Id="rId4" Type="http://schemas.openxmlformats.org/officeDocument/2006/relationships/image" Target="../media/image6.png"/><Relationship Id="rId9" Type="http://schemas.openxmlformats.org/officeDocument/2006/relationships/image" Target="../media/image11.png"/><Relationship Id="rId14" Type="http://schemas.openxmlformats.org/officeDocument/2006/relationships/image" Target="../media/image16.png"/><Relationship Id="rId22" Type="http://schemas.openxmlformats.org/officeDocument/2006/relationships/image" Target="../media/image24.png"/><Relationship Id="rId27" Type="http://schemas.openxmlformats.org/officeDocument/2006/relationships/image" Target="../media/image29.png"/><Relationship Id="rId30" Type="http://schemas.openxmlformats.org/officeDocument/2006/relationships/image" Target="../media/image32.png"/><Relationship Id="rId35" Type="http://schemas.openxmlformats.org/officeDocument/2006/relationships/image" Target="../media/image37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5.xml"/><Relationship Id="rId13" Type="http://schemas.openxmlformats.org/officeDocument/2006/relationships/chart" Target="../charts/chart20.xml"/><Relationship Id="rId18" Type="http://schemas.openxmlformats.org/officeDocument/2006/relationships/chart" Target="../charts/chart25.xml"/><Relationship Id="rId26" Type="http://schemas.openxmlformats.org/officeDocument/2006/relationships/chart" Target="../charts/chart33.xml"/><Relationship Id="rId3" Type="http://schemas.openxmlformats.org/officeDocument/2006/relationships/chart" Target="../charts/chart10.xml"/><Relationship Id="rId21" Type="http://schemas.openxmlformats.org/officeDocument/2006/relationships/chart" Target="../charts/chart28.xml"/><Relationship Id="rId34" Type="http://schemas.openxmlformats.org/officeDocument/2006/relationships/chart" Target="../charts/chart41.xml"/><Relationship Id="rId7" Type="http://schemas.openxmlformats.org/officeDocument/2006/relationships/chart" Target="../charts/chart14.xml"/><Relationship Id="rId12" Type="http://schemas.openxmlformats.org/officeDocument/2006/relationships/chart" Target="../charts/chart19.xml"/><Relationship Id="rId17" Type="http://schemas.openxmlformats.org/officeDocument/2006/relationships/chart" Target="../charts/chart24.xml"/><Relationship Id="rId25" Type="http://schemas.openxmlformats.org/officeDocument/2006/relationships/chart" Target="../charts/chart32.xml"/><Relationship Id="rId33" Type="http://schemas.openxmlformats.org/officeDocument/2006/relationships/chart" Target="../charts/chart40.xml"/><Relationship Id="rId2" Type="http://schemas.openxmlformats.org/officeDocument/2006/relationships/chart" Target="../charts/chart9.xml"/><Relationship Id="rId16" Type="http://schemas.openxmlformats.org/officeDocument/2006/relationships/chart" Target="../charts/chart23.xml"/><Relationship Id="rId20" Type="http://schemas.openxmlformats.org/officeDocument/2006/relationships/chart" Target="../charts/chart27.xml"/><Relationship Id="rId29" Type="http://schemas.openxmlformats.org/officeDocument/2006/relationships/chart" Target="../charts/chart36.xml"/><Relationship Id="rId1" Type="http://schemas.openxmlformats.org/officeDocument/2006/relationships/chart" Target="../charts/chart8.xml"/><Relationship Id="rId6" Type="http://schemas.openxmlformats.org/officeDocument/2006/relationships/chart" Target="../charts/chart13.xml"/><Relationship Id="rId11" Type="http://schemas.openxmlformats.org/officeDocument/2006/relationships/chart" Target="../charts/chart18.xml"/><Relationship Id="rId24" Type="http://schemas.openxmlformats.org/officeDocument/2006/relationships/chart" Target="../charts/chart31.xml"/><Relationship Id="rId32" Type="http://schemas.openxmlformats.org/officeDocument/2006/relationships/chart" Target="../charts/chart39.xml"/><Relationship Id="rId5" Type="http://schemas.openxmlformats.org/officeDocument/2006/relationships/chart" Target="../charts/chart12.xml"/><Relationship Id="rId15" Type="http://schemas.openxmlformats.org/officeDocument/2006/relationships/chart" Target="../charts/chart22.xml"/><Relationship Id="rId23" Type="http://schemas.openxmlformats.org/officeDocument/2006/relationships/chart" Target="../charts/chart30.xml"/><Relationship Id="rId28" Type="http://schemas.openxmlformats.org/officeDocument/2006/relationships/chart" Target="../charts/chart35.xml"/><Relationship Id="rId10" Type="http://schemas.openxmlformats.org/officeDocument/2006/relationships/chart" Target="../charts/chart17.xml"/><Relationship Id="rId19" Type="http://schemas.openxmlformats.org/officeDocument/2006/relationships/chart" Target="../charts/chart26.xml"/><Relationship Id="rId31" Type="http://schemas.openxmlformats.org/officeDocument/2006/relationships/chart" Target="../charts/chart38.xml"/><Relationship Id="rId4" Type="http://schemas.openxmlformats.org/officeDocument/2006/relationships/chart" Target="../charts/chart11.xml"/><Relationship Id="rId9" Type="http://schemas.openxmlformats.org/officeDocument/2006/relationships/chart" Target="../charts/chart16.xml"/><Relationship Id="rId14" Type="http://schemas.openxmlformats.org/officeDocument/2006/relationships/chart" Target="../charts/chart21.xml"/><Relationship Id="rId22" Type="http://schemas.openxmlformats.org/officeDocument/2006/relationships/chart" Target="../charts/chart29.xml"/><Relationship Id="rId27" Type="http://schemas.openxmlformats.org/officeDocument/2006/relationships/chart" Target="../charts/chart34.xml"/><Relationship Id="rId30" Type="http://schemas.openxmlformats.org/officeDocument/2006/relationships/chart" Target="../charts/chart3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0.xml"/><Relationship Id="rId13" Type="http://schemas.openxmlformats.org/officeDocument/2006/relationships/chart" Target="../charts/chart55.xml"/><Relationship Id="rId18" Type="http://schemas.openxmlformats.org/officeDocument/2006/relationships/chart" Target="../charts/chart60.xml"/><Relationship Id="rId26" Type="http://schemas.openxmlformats.org/officeDocument/2006/relationships/chart" Target="../charts/chart68.xml"/><Relationship Id="rId3" Type="http://schemas.openxmlformats.org/officeDocument/2006/relationships/chart" Target="../charts/chart45.xml"/><Relationship Id="rId21" Type="http://schemas.openxmlformats.org/officeDocument/2006/relationships/chart" Target="../charts/chart63.xml"/><Relationship Id="rId34" Type="http://schemas.openxmlformats.org/officeDocument/2006/relationships/chart" Target="../charts/chart76.xml"/><Relationship Id="rId7" Type="http://schemas.openxmlformats.org/officeDocument/2006/relationships/chart" Target="../charts/chart49.xml"/><Relationship Id="rId12" Type="http://schemas.openxmlformats.org/officeDocument/2006/relationships/chart" Target="../charts/chart54.xml"/><Relationship Id="rId17" Type="http://schemas.openxmlformats.org/officeDocument/2006/relationships/chart" Target="../charts/chart59.xml"/><Relationship Id="rId25" Type="http://schemas.openxmlformats.org/officeDocument/2006/relationships/chart" Target="../charts/chart67.xml"/><Relationship Id="rId33" Type="http://schemas.openxmlformats.org/officeDocument/2006/relationships/chart" Target="../charts/chart75.xml"/><Relationship Id="rId2" Type="http://schemas.openxmlformats.org/officeDocument/2006/relationships/chart" Target="../charts/chart44.xml"/><Relationship Id="rId16" Type="http://schemas.openxmlformats.org/officeDocument/2006/relationships/chart" Target="../charts/chart58.xml"/><Relationship Id="rId20" Type="http://schemas.openxmlformats.org/officeDocument/2006/relationships/chart" Target="../charts/chart62.xml"/><Relationship Id="rId29" Type="http://schemas.openxmlformats.org/officeDocument/2006/relationships/chart" Target="../charts/chart71.xml"/><Relationship Id="rId1" Type="http://schemas.openxmlformats.org/officeDocument/2006/relationships/chart" Target="../charts/chart43.xml"/><Relationship Id="rId6" Type="http://schemas.openxmlformats.org/officeDocument/2006/relationships/chart" Target="../charts/chart48.xml"/><Relationship Id="rId11" Type="http://schemas.openxmlformats.org/officeDocument/2006/relationships/chart" Target="../charts/chart53.xml"/><Relationship Id="rId24" Type="http://schemas.openxmlformats.org/officeDocument/2006/relationships/chart" Target="../charts/chart66.xml"/><Relationship Id="rId32" Type="http://schemas.openxmlformats.org/officeDocument/2006/relationships/chart" Target="../charts/chart74.xml"/><Relationship Id="rId5" Type="http://schemas.openxmlformats.org/officeDocument/2006/relationships/chart" Target="../charts/chart47.xml"/><Relationship Id="rId15" Type="http://schemas.openxmlformats.org/officeDocument/2006/relationships/chart" Target="../charts/chart57.xml"/><Relationship Id="rId23" Type="http://schemas.openxmlformats.org/officeDocument/2006/relationships/chart" Target="../charts/chart65.xml"/><Relationship Id="rId28" Type="http://schemas.openxmlformats.org/officeDocument/2006/relationships/chart" Target="../charts/chart70.xml"/><Relationship Id="rId10" Type="http://schemas.openxmlformats.org/officeDocument/2006/relationships/chart" Target="../charts/chart52.xml"/><Relationship Id="rId19" Type="http://schemas.openxmlformats.org/officeDocument/2006/relationships/chart" Target="../charts/chart61.xml"/><Relationship Id="rId31" Type="http://schemas.openxmlformats.org/officeDocument/2006/relationships/chart" Target="../charts/chart73.xml"/><Relationship Id="rId4" Type="http://schemas.openxmlformats.org/officeDocument/2006/relationships/chart" Target="../charts/chart46.xml"/><Relationship Id="rId9" Type="http://schemas.openxmlformats.org/officeDocument/2006/relationships/chart" Target="../charts/chart51.xml"/><Relationship Id="rId14" Type="http://schemas.openxmlformats.org/officeDocument/2006/relationships/chart" Target="../charts/chart56.xml"/><Relationship Id="rId22" Type="http://schemas.openxmlformats.org/officeDocument/2006/relationships/chart" Target="../charts/chart64.xml"/><Relationship Id="rId27" Type="http://schemas.openxmlformats.org/officeDocument/2006/relationships/chart" Target="../charts/chart69.xml"/><Relationship Id="rId30" Type="http://schemas.openxmlformats.org/officeDocument/2006/relationships/chart" Target="../charts/chart72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7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174172</xdr:colOff>
      <xdr:row>0</xdr:row>
      <xdr:rowOff>97972</xdr:rowOff>
    </xdr:from>
    <xdr:to>
      <xdr:col>22</xdr:col>
      <xdr:colOff>95250</xdr:colOff>
      <xdr:row>22</xdr:row>
      <xdr:rowOff>76200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10</xdr:row>
      <xdr:rowOff>114300</xdr:rowOff>
    </xdr:from>
    <xdr:to>
      <xdr:col>9</xdr:col>
      <xdr:colOff>381000</xdr:colOff>
      <xdr:row>32</xdr:row>
      <xdr:rowOff>165327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85725</xdr:colOff>
      <xdr:row>26</xdr:row>
      <xdr:rowOff>114300</xdr:rowOff>
    </xdr:from>
    <xdr:to>
      <xdr:col>22</xdr:col>
      <xdr:colOff>6803</xdr:colOff>
      <xdr:row>46</xdr:row>
      <xdr:rowOff>121103</xdr:rowOff>
    </xdr:to>
    <xdr:graphicFrame macro="">
      <xdr:nvGraphicFramePr>
        <xdr:cNvPr id="1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424544</xdr:colOff>
      <xdr:row>0</xdr:row>
      <xdr:rowOff>123825</xdr:rowOff>
    </xdr:from>
    <xdr:to>
      <xdr:col>31</xdr:col>
      <xdr:colOff>193964</xdr:colOff>
      <xdr:row>32</xdr:row>
      <xdr:rowOff>41564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153458</xdr:colOff>
      <xdr:row>133</xdr:row>
      <xdr:rowOff>64557</xdr:rowOff>
    </xdr:from>
    <xdr:to>
      <xdr:col>30</xdr:col>
      <xdr:colOff>438150</xdr:colOff>
      <xdr:row>161</xdr:row>
      <xdr:rowOff>4232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573192</xdr:colOff>
      <xdr:row>76</xdr:row>
      <xdr:rowOff>84667</xdr:rowOff>
    </xdr:from>
    <xdr:to>
      <xdr:col>10</xdr:col>
      <xdr:colOff>209125</xdr:colOff>
      <xdr:row>91</xdr:row>
      <xdr:rowOff>96521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480060</xdr:colOff>
      <xdr:row>8</xdr:row>
      <xdr:rowOff>0</xdr:rowOff>
    </xdr:from>
    <xdr:to>
      <xdr:col>19</xdr:col>
      <xdr:colOff>480060</xdr:colOff>
      <xdr:row>29</xdr:row>
      <xdr:rowOff>152400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33</xdr:row>
      <xdr:rowOff>0</xdr:rowOff>
    </xdr:from>
    <xdr:to>
      <xdr:col>6</xdr:col>
      <xdr:colOff>825990</xdr:colOff>
      <xdr:row>60</xdr:row>
      <xdr:rowOff>168083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035040"/>
          <a:ext cx="5654530" cy="51058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</xdr:row>
      <xdr:rowOff>0</xdr:rowOff>
    </xdr:from>
    <xdr:to>
      <xdr:col>6</xdr:col>
      <xdr:colOff>640566</xdr:colOff>
      <xdr:row>59</xdr:row>
      <xdr:rowOff>129979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852160"/>
          <a:ext cx="5601186" cy="506773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15240</xdr:colOff>
      <xdr:row>782</xdr:row>
      <xdr:rowOff>7620</xdr:rowOff>
    </xdr:from>
    <xdr:to>
      <xdr:col>18</xdr:col>
      <xdr:colOff>320595</xdr:colOff>
      <xdr:row>817</xdr:row>
      <xdr:rowOff>8175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92040" y="10431780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857</xdr:row>
      <xdr:rowOff>0</xdr:rowOff>
    </xdr:from>
    <xdr:to>
      <xdr:col>18</xdr:col>
      <xdr:colOff>305355</xdr:colOff>
      <xdr:row>892</xdr:row>
      <xdr:rowOff>555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76800" y="24140160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939</xdr:row>
      <xdr:rowOff>0</xdr:rowOff>
    </xdr:from>
    <xdr:to>
      <xdr:col>18</xdr:col>
      <xdr:colOff>305355</xdr:colOff>
      <xdr:row>974</xdr:row>
      <xdr:rowOff>555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76800" y="39136320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1021</xdr:row>
      <xdr:rowOff>0</xdr:rowOff>
    </xdr:from>
    <xdr:to>
      <xdr:col>18</xdr:col>
      <xdr:colOff>305355</xdr:colOff>
      <xdr:row>1056</xdr:row>
      <xdr:rowOff>555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76800" y="54132480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1103</xdr:row>
      <xdr:rowOff>0</xdr:rowOff>
    </xdr:from>
    <xdr:to>
      <xdr:col>18</xdr:col>
      <xdr:colOff>305355</xdr:colOff>
      <xdr:row>1138</xdr:row>
      <xdr:rowOff>555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876800" y="69128640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1181</xdr:row>
      <xdr:rowOff>60960</xdr:rowOff>
    </xdr:from>
    <xdr:to>
      <xdr:col>18</xdr:col>
      <xdr:colOff>305355</xdr:colOff>
      <xdr:row>1216</xdr:row>
      <xdr:rowOff>61515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876800" y="83454240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1263</xdr:row>
      <xdr:rowOff>0</xdr:rowOff>
    </xdr:from>
    <xdr:to>
      <xdr:col>18</xdr:col>
      <xdr:colOff>305355</xdr:colOff>
      <xdr:row>1298</xdr:row>
      <xdr:rowOff>555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876800" y="98389440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1341</xdr:row>
      <xdr:rowOff>0</xdr:rowOff>
    </xdr:from>
    <xdr:to>
      <xdr:col>18</xdr:col>
      <xdr:colOff>305355</xdr:colOff>
      <xdr:row>1376</xdr:row>
      <xdr:rowOff>555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876800" y="112654080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1420</xdr:row>
      <xdr:rowOff>0</xdr:rowOff>
    </xdr:from>
    <xdr:to>
      <xdr:col>18</xdr:col>
      <xdr:colOff>305355</xdr:colOff>
      <xdr:row>1455</xdr:row>
      <xdr:rowOff>555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876800" y="127101600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1502</xdr:row>
      <xdr:rowOff>0</xdr:rowOff>
    </xdr:from>
    <xdr:to>
      <xdr:col>18</xdr:col>
      <xdr:colOff>305355</xdr:colOff>
      <xdr:row>1537</xdr:row>
      <xdr:rowOff>555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876800" y="142097760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1584</xdr:row>
      <xdr:rowOff>0</xdr:rowOff>
    </xdr:from>
    <xdr:to>
      <xdr:col>17</xdr:col>
      <xdr:colOff>305355</xdr:colOff>
      <xdr:row>1619</xdr:row>
      <xdr:rowOff>555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267200" y="157093920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1666</xdr:row>
      <xdr:rowOff>0</xdr:rowOff>
    </xdr:from>
    <xdr:to>
      <xdr:col>18</xdr:col>
      <xdr:colOff>305355</xdr:colOff>
      <xdr:row>1701</xdr:row>
      <xdr:rowOff>555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876800" y="172090080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1748</xdr:row>
      <xdr:rowOff>0</xdr:rowOff>
    </xdr:from>
    <xdr:to>
      <xdr:col>18</xdr:col>
      <xdr:colOff>305355</xdr:colOff>
      <xdr:row>1783</xdr:row>
      <xdr:rowOff>555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876800" y="187086240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1826</xdr:row>
      <xdr:rowOff>0</xdr:rowOff>
    </xdr:from>
    <xdr:to>
      <xdr:col>18</xdr:col>
      <xdr:colOff>305355</xdr:colOff>
      <xdr:row>1861</xdr:row>
      <xdr:rowOff>555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876800" y="201350880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1908</xdr:row>
      <xdr:rowOff>0</xdr:rowOff>
    </xdr:from>
    <xdr:to>
      <xdr:col>18</xdr:col>
      <xdr:colOff>305355</xdr:colOff>
      <xdr:row>1943</xdr:row>
      <xdr:rowOff>555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876800" y="216347040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1990</xdr:row>
      <xdr:rowOff>0</xdr:rowOff>
    </xdr:from>
    <xdr:to>
      <xdr:col>18</xdr:col>
      <xdr:colOff>305355</xdr:colOff>
      <xdr:row>2025</xdr:row>
      <xdr:rowOff>555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876800" y="231343200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2072</xdr:row>
      <xdr:rowOff>0</xdr:rowOff>
    </xdr:from>
    <xdr:to>
      <xdr:col>18</xdr:col>
      <xdr:colOff>305355</xdr:colOff>
      <xdr:row>2107</xdr:row>
      <xdr:rowOff>555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876800" y="246339360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2155</xdr:row>
      <xdr:rowOff>0</xdr:rowOff>
    </xdr:from>
    <xdr:to>
      <xdr:col>18</xdr:col>
      <xdr:colOff>305355</xdr:colOff>
      <xdr:row>2190</xdr:row>
      <xdr:rowOff>555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876800" y="261518400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2236</xdr:row>
      <xdr:rowOff>0</xdr:rowOff>
    </xdr:from>
    <xdr:to>
      <xdr:col>18</xdr:col>
      <xdr:colOff>305355</xdr:colOff>
      <xdr:row>2271</xdr:row>
      <xdr:rowOff>555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876800" y="276331680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2318</xdr:row>
      <xdr:rowOff>0</xdr:rowOff>
    </xdr:from>
    <xdr:to>
      <xdr:col>18</xdr:col>
      <xdr:colOff>305355</xdr:colOff>
      <xdr:row>2353</xdr:row>
      <xdr:rowOff>555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4876800" y="291327840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2396</xdr:row>
      <xdr:rowOff>0</xdr:rowOff>
    </xdr:from>
    <xdr:to>
      <xdr:col>18</xdr:col>
      <xdr:colOff>305355</xdr:colOff>
      <xdr:row>2431</xdr:row>
      <xdr:rowOff>555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876800" y="320588640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2474</xdr:row>
      <xdr:rowOff>0</xdr:rowOff>
    </xdr:from>
    <xdr:to>
      <xdr:col>18</xdr:col>
      <xdr:colOff>305355</xdr:colOff>
      <xdr:row>2509</xdr:row>
      <xdr:rowOff>555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876800" y="334853280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2556</xdr:row>
      <xdr:rowOff>0</xdr:rowOff>
    </xdr:from>
    <xdr:to>
      <xdr:col>18</xdr:col>
      <xdr:colOff>305355</xdr:colOff>
      <xdr:row>2591</xdr:row>
      <xdr:rowOff>555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876800" y="349849440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2640</xdr:row>
      <xdr:rowOff>0</xdr:rowOff>
    </xdr:from>
    <xdr:to>
      <xdr:col>18</xdr:col>
      <xdr:colOff>305355</xdr:colOff>
      <xdr:row>2675</xdr:row>
      <xdr:rowOff>555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876800" y="379841760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2718</xdr:row>
      <xdr:rowOff>0</xdr:rowOff>
    </xdr:from>
    <xdr:to>
      <xdr:col>18</xdr:col>
      <xdr:colOff>305355</xdr:colOff>
      <xdr:row>2753</xdr:row>
      <xdr:rowOff>555</xdr:rowOff>
    </xdr:to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876800" y="394106400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2796</xdr:row>
      <xdr:rowOff>0</xdr:rowOff>
    </xdr:from>
    <xdr:to>
      <xdr:col>18</xdr:col>
      <xdr:colOff>305355</xdr:colOff>
      <xdr:row>2831</xdr:row>
      <xdr:rowOff>555</xdr:rowOff>
    </xdr:to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876800" y="408371040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2878</xdr:row>
      <xdr:rowOff>0</xdr:rowOff>
    </xdr:from>
    <xdr:to>
      <xdr:col>18</xdr:col>
      <xdr:colOff>305355</xdr:colOff>
      <xdr:row>2913</xdr:row>
      <xdr:rowOff>555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4876800" y="423367200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2960</xdr:row>
      <xdr:rowOff>0</xdr:rowOff>
    </xdr:from>
    <xdr:to>
      <xdr:col>18</xdr:col>
      <xdr:colOff>305355</xdr:colOff>
      <xdr:row>2995</xdr:row>
      <xdr:rowOff>555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4876800" y="438363360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3042</xdr:row>
      <xdr:rowOff>0</xdr:rowOff>
    </xdr:from>
    <xdr:to>
      <xdr:col>18</xdr:col>
      <xdr:colOff>305355</xdr:colOff>
      <xdr:row>3077</xdr:row>
      <xdr:rowOff>555</xdr:rowOff>
    </xdr:to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4876800" y="453359520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3124</xdr:row>
      <xdr:rowOff>0</xdr:rowOff>
    </xdr:from>
    <xdr:to>
      <xdr:col>18</xdr:col>
      <xdr:colOff>305355</xdr:colOff>
      <xdr:row>3159</xdr:row>
      <xdr:rowOff>555</xdr:rowOff>
    </xdr:to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4876800" y="468355680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3206</xdr:row>
      <xdr:rowOff>0</xdr:rowOff>
    </xdr:from>
    <xdr:to>
      <xdr:col>18</xdr:col>
      <xdr:colOff>305355</xdr:colOff>
      <xdr:row>3241</xdr:row>
      <xdr:rowOff>555</xdr:rowOff>
    </xdr:to>
    <xdr:pic>
      <xdr:nvPicPr>
        <xdr:cNvPr id="34" name="Picture 33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4876800" y="483351840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3284</xdr:row>
      <xdr:rowOff>0</xdr:rowOff>
    </xdr:from>
    <xdr:to>
      <xdr:col>18</xdr:col>
      <xdr:colOff>305355</xdr:colOff>
      <xdr:row>3319</xdr:row>
      <xdr:rowOff>555</xdr:rowOff>
    </xdr:to>
    <xdr:pic>
      <xdr:nvPicPr>
        <xdr:cNvPr id="35" name="Picture 34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4876800" y="497616480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3362</xdr:row>
      <xdr:rowOff>0</xdr:rowOff>
    </xdr:from>
    <xdr:to>
      <xdr:col>18</xdr:col>
      <xdr:colOff>305355</xdr:colOff>
      <xdr:row>3397</xdr:row>
      <xdr:rowOff>555</xdr:rowOff>
    </xdr:to>
    <xdr:pic>
      <xdr:nvPicPr>
        <xdr:cNvPr id="36" name="Picture 35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4876800" y="511881120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541</xdr:row>
      <xdr:rowOff>161925</xdr:rowOff>
    </xdr:from>
    <xdr:to>
      <xdr:col>8</xdr:col>
      <xdr:colOff>38655</xdr:colOff>
      <xdr:row>577</xdr:row>
      <xdr:rowOff>48180</xdr:rowOff>
    </xdr:to>
    <xdr:pic>
      <xdr:nvPicPr>
        <xdr:cNvPr id="40" name="Picture 3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84277200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9</xdr:col>
      <xdr:colOff>152400</xdr:colOff>
      <xdr:row>541</xdr:row>
      <xdr:rowOff>171450</xdr:rowOff>
    </xdr:from>
    <xdr:to>
      <xdr:col>19</xdr:col>
      <xdr:colOff>457755</xdr:colOff>
      <xdr:row>577</xdr:row>
      <xdr:rowOff>57705</xdr:rowOff>
    </xdr:to>
    <xdr:pic>
      <xdr:nvPicPr>
        <xdr:cNvPr id="41" name="Picture 4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7124700" y="84286725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675</xdr:row>
      <xdr:rowOff>0</xdr:rowOff>
    </xdr:from>
    <xdr:to>
      <xdr:col>8</xdr:col>
      <xdr:colOff>124380</xdr:colOff>
      <xdr:row>710</xdr:row>
      <xdr:rowOff>67230</xdr:rowOff>
    </xdr:to>
    <xdr:pic>
      <xdr:nvPicPr>
        <xdr:cNvPr id="43" name="Picture 4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85725" y="114661950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9</xdr:col>
      <xdr:colOff>600075</xdr:colOff>
      <xdr:row>674</xdr:row>
      <xdr:rowOff>76200</xdr:rowOff>
    </xdr:from>
    <xdr:to>
      <xdr:col>20</xdr:col>
      <xdr:colOff>295830</xdr:colOff>
      <xdr:row>709</xdr:row>
      <xdr:rowOff>143430</xdr:rowOff>
    </xdr:to>
    <xdr:pic>
      <xdr:nvPicPr>
        <xdr:cNvPr id="44" name="Picture 4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7572375" y="114557175"/>
          <a:ext cx="6401355" cy="640135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506</xdr:row>
      <xdr:rowOff>19050</xdr:rowOff>
    </xdr:from>
    <xdr:to>
      <xdr:col>14</xdr:col>
      <xdr:colOff>123825</xdr:colOff>
      <xdr:row>530</xdr:row>
      <xdr:rowOff>66675</xdr:rowOff>
    </xdr:to>
    <xdr:pic>
      <xdr:nvPicPr>
        <xdr:cNvPr id="39" name="Picture 38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5753100" y="91144725"/>
          <a:ext cx="4391025" cy="4391025"/>
        </a:xfrm>
        <a:prstGeom prst="rect">
          <a:avLst/>
        </a:prstGeom>
      </xdr:spPr>
    </xdr:pic>
    <xdr:clientData/>
  </xdr:twoCellAnchor>
  <xdr:twoCellAnchor editAs="oneCell">
    <xdr:from>
      <xdr:col>15</xdr:col>
      <xdr:colOff>1</xdr:colOff>
      <xdr:row>506</xdr:row>
      <xdr:rowOff>1</xdr:rowOff>
    </xdr:from>
    <xdr:to>
      <xdr:col>22</xdr:col>
      <xdr:colOff>152400</xdr:colOff>
      <xdr:row>530</xdr:row>
      <xdr:rowOff>76200</xdr:rowOff>
    </xdr:to>
    <xdr:pic>
      <xdr:nvPicPr>
        <xdr:cNvPr id="45" name="Picture 4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0629901" y="91125676"/>
          <a:ext cx="4419599" cy="4419599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15</xdr:col>
      <xdr:colOff>267199</xdr:colOff>
      <xdr:row>46</xdr:row>
      <xdr:rowOff>80551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5143500" y="2219325"/>
          <a:ext cx="5753599" cy="6233701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95</xdr:row>
      <xdr:rowOff>0</xdr:rowOff>
    </xdr:from>
    <xdr:to>
      <xdr:col>15</xdr:col>
      <xdr:colOff>434853</xdr:colOff>
      <xdr:row>129</xdr:row>
      <xdr:rowOff>164378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5143500" y="17287875"/>
          <a:ext cx="5921253" cy="631752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160019</xdr:colOff>
      <xdr:row>5</xdr:row>
      <xdr:rowOff>11974</xdr:rowOff>
    </xdr:from>
    <xdr:to>
      <xdr:col>25</xdr:col>
      <xdr:colOff>166552</xdr:colOff>
      <xdr:row>28</xdr:row>
      <xdr:rowOff>43543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138248</xdr:colOff>
      <xdr:row>35</xdr:row>
      <xdr:rowOff>58783</xdr:rowOff>
    </xdr:from>
    <xdr:to>
      <xdr:col>25</xdr:col>
      <xdr:colOff>144781</xdr:colOff>
      <xdr:row>58</xdr:row>
      <xdr:rowOff>108857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149134</xdr:colOff>
      <xdr:row>65</xdr:row>
      <xdr:rowOff>69669</xdr:rowOff>
    </xdr:from>
    <xdr:to>
      <xdr:col>25</xdr:col>
      <xdr:colOff>155667</xdr:colOff>
      <xdr:row>89</xdr:row>
      <xdr:rowOff>0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160019</xdr:colOff>
      <xdr:row>95</xdr:row>
      <xdr:rowOff>91440</xdr:rowOff>
    </xdr:from>
    <xdr:to>
      <xdr:col>25</xdr:col>
      <xdr:colOff>166552</xdr:colOff>
      <xdr:row>119</xdr:row>
      <xdr:rowOff>0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19</xdr:col>
      <xdr:colOff>185057</xdr:colOff>
      <xdr:row>125</xdr:row>
      <xdr:rowOff>130629</xdr:rowOff>
    </xdr:from>
    <xdr:to>
      <xdr:col>25</xdr:col>
      <xdr:colOff>191590</xdr:colOff>
      <xdr:row>148</xdr:row>
      <xdr:rowOff>152400</xdr:rowOff>
    </xdr:to>
    <xdr:graphicFrame macro="">
      <xdr:nvGraphicFramePr>
        <xdr:cNvPr id="1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130628</xdr:colOff>
      <xdr:row>155</xdr:row>
      <xdr:rowOff>76200</xdr:rowOff>
    </xdr:from>
    <xdr:to>
      <xdr:col>25</xdr:col>
      <xdr:colOff>137161</xdr:colOff>
      <xdr:row>178</xdr:row>
      <xdr:rowOff>130629</xdr:rowOff>
    </xdr:to>
    <xdr:graphicFrame macro="">
      <xdr:nvGraphicFramePr>
        <xdr:cNvPr id="1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19</xdr:col>
      <xdr:colOff>141514</xdr:colOff>
      <xdr:row>185</xdr:row>
      <xdr:rowOff>76200</xdr:rowOff>
    </xdr:from>
    <xdr:to>
      <xdr:col>25</xdr:col>
      <xdr:colOff>148047</xdr:colOff>
      <xdr:row>208</xdr:row>
      <xdr:rowOff>119743</xdr:rowOff>
    </xdr:to>
    <xdr:graphicFrame macro="">
      <xdr:nvGraphicFramePr>
        <xdr:cNvPr id="17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19</xdr:col>
      <xdr:colOff>108858</xdr:colOff>
      <xdr:row>215</xdr:row>
      <xdr:rowOff>54429</xdr:rowOff>
    </xdr:from>
    <xdr:to>
      <xdr:col>25</xdr:col>
      <xdr:colOff>115391</xdr:colOff>
      <xdr:row>238</xdr:row>
      <xdr:rowOff>97971</xdr:rowOff>
    </xdr:to>
    <xdr:graphicFrame macro="">
      <xdr:nvGraphicFramePr>
        <xdr:cNvPr id="19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185057</xdr:colOff>
      <xdr:row>245</xdr:row>
      <xdr:rowOff>119742</xdr:rowOff>
    </xdr:from>
    <xdr:to>
      <xdr:col>25</xdr:col>
      <xdr:colOff>191590</xdr:colOff>
      <xdr:row>268</xdr:row>
      <xdr:rowOff>130629</xdr:rowOff>
    </xdr:to>
    <xdr:graphicFrame macro="">
      <xdr:nvGraphicFramePr>
        <xdr:cNvPr id="21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19</xdr:col>
      <xdr:colOff>163285</xdr:colOff>
      <xdr:row>275</xdr:row>
      <xdr:rowOff>130629</xdr:rowOff>
    </xdr:from>
    <xdr:to>
      <xdr:col>25</xdr:col>
      <xdr:colOff>165462</xdr:colOff>
      <xdr:row>298</xdr:row>
      <xdr:rowOff>130629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19</xdr:col>
      <xdr:colOff>130628</xdr:colOff>
      <xdr:row>305</xdr:row>
      <xdr:rowOff>76200</xdr:rowOff>
    </xdr:from>
    <xdr:to>
      <xdr:col>25</xdr:col>
      <xdr:colOff>137161</xdr:colOff>
      <xdr:row>328</xdr:row>
      <xdr:rowOff>97972</xdr:rowOff>
    </xdr:to>
    <xdr:graphicFrame macro="">
      <xdr:nvGraphicFramePr>
        <xdr:cNvPr id="27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19</xdr:col>
      <xdr:colOff>185057</xdr:colOff>
      <xdr:row>335</xdr:row>
      <xdr:rowOff>130629</xdr:rowOff>
    </xdr:from>
    <xdr:to>
      <xdr:col>25</xdr:col>
      <xdr:colOff>191590</xdr:colOff>
      <xdr:row>358</xdr:row>
      <xdr:rowOff>130629</xdr:rowOff>
    </xdr:to>
    <xdr:graphicFrame macro="">
      <xdr:nvGraphicFramePr>
        <xdr:cNvPr id="29" name="Chart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19</xdr:col>
      <xdr:colOff>130628</xdr:colOff>
      <xdr:row>365</xdr:row>
      <xdr:rowOff>97972</xdr:rowOff>
    </xdr:from>
    <xdr:to>
      <xdr:col>25</xdr:col>
      <xdr:colOff>137161</xdr:colOff>
      <xdr:row>388</xdr:row>
      <xdr:rowOff>97971</xdr:rowOff>
    </xdr:to>
    <xdr:graphicFrame macro="">
      <xdr:nvGraphicFramePr>
        <xdr:cNvPr id="31" name="Chart 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19</xdr:col>
      <xdr:colOff>119743</xdr:colOff>
      <xdr:row>395</xdr:row>
      <xdr:rowOff>108857</xdr:rowOff>
    </xdr:from>
    <xdr:to>
      <xdr:col>25</xdr:col>
      <xdr:colOff>126276</xdr:colOff>
      <xdr:row>418</xdr:row>
      <xdr:rowOff>87085</xdr:rowOff>
    </xdr:to>
    <xdr:graphicFrame macro="">
      <xdr:nvGraphicFramePr>
        <xdr:cNvPr id="33" name="Chart 3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19</xdr:col>
      <xdr:colOff>163285</xdr:colOff>
      <xdr:row>425</xdr:row>
      <xdr:rowOff>119742</xdr:rowOff>
    </xdr:from>
    <xdr:to>
      <xdr:col>25</xdr:col>
      <xdr:colOff>169818</xdr:colOff>
      <xdr:row>448</xdr:row>
      <xdr:rowOff>119743</xdr:rowOff>
    </xdr:to>
    <xdr:graphicFrame macro="">
      <xdr:nvGraphicFramePr>
        <xdr:cNvPr id="35" name="Chart 3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19</xdr:col>
      <xdr:colOff>76200</xdr:colOff>
      <xdr:row>455</xdr:row>
      <xdr:rowOff>130629</xdr:rowOff>
    </xdr:from>
    <xdr:to>
      <xdr:col>25</xdr:col>
      <xdr:colOff>82733</xdr:colOff>
      <xdr:row>478</xdr:row>
      <xdr:rowOff>119743</xdr:rowOff>
    </xdr:to>
    <xdr:graphicFrame macro="">
      <xdr:nvGraphicFramePr>
        <xdr:cNvPr id="37" name="Chart 3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19</xdr:col>
      <xdr:colOff>163285</xdr:colOff>
      <xdr:row>485</xdr:row>
      <xdr:rowOff>119742</xdr:rowOff>
    </xdr:from>
    <xdr:to>
      <xdr:col>25</xdr:col>
      <xdr:colOff>169818</xdr:colOff>
      <xdr:row>508</xdr:row>
      <xdr:rowOff>141514</xdr:rowOff>
    </xdr:to>
    <xdr:graphicFrame macro="">
      <xdr:nvGraphicFramePr>
        <xdr:cNvPr id="39" name="Chart 3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19</xdr:col>
      <xdr:colOff>185057</xdr:colOff>
      <xdr:row>515</xdr:row>
      <xdr:rowOff>97972</xdr:rowOff>
    </xdr:from>
    <xdr:to>
      <xdr:col>25</xdr:col>
      <xdr:colOff>191590</xdr:colOff>
      <xdr:row>538</xdr:row>
      <xdr:rowOff>152400</xdr:rowOff>
    </xdr:to>
    <xdr:graphicFrame macro="">
      <xdr:nvGraphicFramePr>
        <xdr:cNvPr id="41" name="Chart 4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19</xdr:col>
      <xdr:colOff>250371</xdr:colOff>
      <xdr:row>545</xdr:row>
      <xdr:rowOff>119743</xdr:rowOff>
    </xdr:from>
    <xdr:to>
      <xdr:col>25</xdr:col>
      <xdr:colOff>256904</xdr:colOff>
      <xdr:row>568</xdr:row>
      <xdr:rowOff>108857</xdr:rowOff>
    </xdr:to>
    <xdr:graphicFrame macro="">
      <xdr:nvGraphicFramePr>
        <xdr:cNvPr id="43" name="Chart 4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19</xdr:col>
      <xdr:colOff>174172</xdr:colOff>
      <xdr:row>575</xdr:row>
      <xdr:rowOff>119743</xdr:rowOff>
    </xdr:from>
    <xdr:to>
      <xdr:col>25</xdr:col>
      <xdr:colOff>180705</xdr:colOff>
      <xdr:row>598</xdr:row>
      <xdr:rowOff>130628</xdr:rowOff>
    </xdr:to>
    <xdr:graphicFrame macro="">
      <xdr:nvGraphicFramePr>
        <xdr:cNvPr id="45" name="Chart 4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19</xdr:col>
      <xdr:colOff>174171</xdr:colOff>
      <xdr:row>605</xdr:row>
      <xdr:rowOff>108856</xdr:rowOff>
    </xdr:from>
    <xdr:to>
      <xdr:col>25</xdr:col>
      <xdr:colOff>180704</xdr:colOff>
      <xdr:row>628</xdr:row>
      <xdr:rowOff>119743</xdr:rowOff>
    </xdr:to>
    <xdr:graphicFrame macro="">
      <xdr:nvGraphicFramePr>
        <xdr:cNvPr id="49" name="Chart 4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19</xdr:col>
      <xdr:colOff>185057</xdr:colOff>
      <xdr:row>635</xdr:row>
      <xdr:rowOff>97972</xdr:rowOff>
    </xdr:from>
    <xdr:to>
      <xdr:col>25</xdr:col>
      <xdr:colOff>191590</xdr:colOff>
      <xdr:row>658</xdr:row>
      <xdr:rowOff>119743</xdr:rowOff>
    </xdr:to>
    <xdr:graphicFrame macro="">
      <xdr:nvGraphicFramePr>
        <xdr:cNvPr id="51" name="Chart 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19</xdr:col>
      <xdr:colOff>163285</xdr:colOff>
      <xdr:row>665</xdr:row>
      <xdr:rowOff>141515</xdr:rowOff>
    </xdr:from>
    <xdr:to>
      <xdr:col>25</xdr:col>
      <xdr:colOff>169818</xdr:colOff>
      <xdr:row>688</xdr:row>
      <xdr:rowOff>130628</xdr:rowOff>
    </xdr:to>
    <xdr:graphicFrame macro="">
      <xdr:nvGraphicFramePr>
        <xdr:cNvPr id="53" name="Chart 5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19</xdr:col>
      <xdr:colOff>152400</xdr:colOff>
      <xdr:row>696</xdr:row>
      <xdr:rowOff>0</xdr:rowOff>
    </xdr:from>
    <xdr:to>
      <xdr:col>25</xdr:col>
      <xdr:colOff>158933</xdr:colOff>
      <xdr:row>718</xdr:row>
      <xdr:rowOff>141514</xdr:rowOff>
    </xdr:to>
    <xdr:graphicFrame macro="">
      <xdr:nvGraphicFramePr>
        <xdr:cNvPr id="57" name="Chart 5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19</xdr:col>
      <xdr:colOff>206829</xdr:colOff>
      <xdr:row>725</xdr:row>
      <xdr:rowOff>108857</xdr:rowOff>
    </xdr:from>
    <xdr:to>
      <xdr:col>25</xdr:col>
      <xdr:colOff>213362</xdr:colOff>
      <xdr:row>748</xdr:row>
      <xdr:rowOff>108857</xdr:rowOff>
    </xdr:to>
    <xdr:graphicFrame macro="">
      <xdr:nvGraphicFramePr>
        <xdr:cNvPr id="59" name="Chart 5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19</xdr:col>
      <xdr:colOff>108857</xdr:colOff>
      <xdr:row>755</xdr:row>
      <xdr:rowOff>174171</xdr:rowOff>
    </xdr:from>
    <xdr:to>
      <xdr:col>25</xdr:col>
      <xdr:colOff>115390</xdr:colOff>
      <xdr:row>778</xdr:row>
      <xdr:rowOff>152400</xdr:rowOff>
    </xdr:to>
    <xdr:graphicFrame macro="">
      <xdr:nvGraphicFramePr>
        <xdr:cNvPr id="61" name="Chart 6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19</xdr:col>
      <xdr:colOff>152400</xdr:colOff>
      <xdr:row>785</xdr:row>
      <xdr:rowOff>108857</xdr:rowOff>
    </xdr:from>
    <xdr:to>
      <xdr:col>25</xdr:col>
      <xdr:colOff>158933</xdr:colOff>
      <xdr:row>808</xdr:row>
      <xdr:rowOff>130629</xdr:rowOff>
    </xdr:to>
    <xdr:graphicFrame macro="">
      <xdr:nvGraphicFramePr>
        <xdr:cNvPr id="63" name="Chart 6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19</xdr:col>
      <xdr:colOff>130629</xdr:colOff>
      <xdr:row>815</xdr:row>
      <xdr:rowOff>119742</xdr:rowOff>
    </xdr:from>
    <xdr:to>
      <xdr:col>25</xdr:col>
      <xdr:colOff>137162</xdr:colOff>
      <xdr:row>838</xdr:row>
      <xdr:rowOff>119743</xdr:rowOff>
    </xdr:to>
    <xdr:graphicFrame macro="">
      <xdr:nvGraphicFramePr>
        <xdr:cNvPr id="65" name="Chart 6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19</xdr:col>
      <xdr:colOff>130629</xdr:colOff>
      <xdr:row>845</xdr:row>
      <xdr:rowOff>141515</xdr:rowOff>
    </xdr:from>
    <xdr:to>
      <xdr:col>25</xdr:col>
      <xdr:colOff>137162</xdr:colOff>
      <xdr:row>868</xdr:row>
      <xdr:rowOff>108857</xdr:rowOff>
    </xdr:to>
    <xdr:graphicFrame macro="">
      <xdr:nvGraphicFramePr>
        <xdr:cNvPr id="67" name="Chart 6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19</xdr:col>
      <xdr:colOff>130629</xdr:colOff>
      <xdr:row>875</xdr:row>
      <xdr:rowOff>108858</xdr:rowOff>
    </xdr:from>
    <xdr:to>
      <xdr:col>25</xdr:col>
      <xdr:colOff>137162</xdr:colOff>
      <xdr:row>898</xdr:row>
      <xdr:rowOff>119743</xdr:rowOff>
    </xdr:to>
    <xdr:graphicFrame macro="">
      <xdr:nvGraphicFramePr>
        <xdr:cNvPr id="69" name="Chart 6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19</xdr:col>
      <xdr:colOff>108857</xdr:colOff>
      <xdr:row>905</xdr:row>
      <xdr:rowOff>141514</xdr:rowOff>
    </xdr:from>
    <xdr:to>
      <xdr:col>25</xdr:col>
      <xdr:colOff>115389</xdr:colOff>
      <xdr:row>928</xdr:row>
      <xdr:rowOff>141514</xdr:rowOff>
    </xdr:to>
    <xdr:graphicFrame macro="">
      <xdr:nvGraphicFramePr>
        <xdr:cNvPr id="71" name="Chart 7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19</xdr:col>
      <xdr:colOff>272143</xdr:colOff>
      <xdr:row>935</xdr:row>
      <xdr:rowOff>130629</xdr:rowOff>
    </xdr:from>
    <xdr:to>
      <xdr:col>25</xdr:col>
      <xdr:colOff>278675</xdr:colOff>
      <xdr:row>958</xdr:row>
      <xdr:rowOff>76200</xdr:rowOff>
    </xdr:to>
    <xdr:graphicFrame macro="">
      <xdr:nvGraphicFramePr>
        <xdr:cNvPr id="75" name="Chart 7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19</xdr:col>
      <xdr:colOff>206828</xdr:colOff>
      <xdr:row>965</xdr:row>
      <xdr:rowOff>119742</xdr:rowOff>
    </xdr:from>
    <xdr:to>
      <xdr:col>25</xdr:col>
      <xdr:colOff>213360</xdr:colOff>
      <xdr:row>988</xdr:row>
      <xdr:rowOff>119743</xdr:rowOff>
    </xdr:to>
    <xdr:graphicFrame macro="">
      <xdr:nvGraphicFramePr>
        <xdr:cNvPr id="77" name="Chart 7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7</xdr:col>
      <xdr:colOff>549728</xdr:colOff>
      <xdr:row>1005</xdr:row>
      <xdr:rowOff>65313</xdr:rowOff>
    </xdr:from>
    <xdr:to>
      <xdr:col>20</xdr:col>
      <xdr:colOff>110671</xdr:colOff>
      <xdr:row>1039</xdr:row>
      <xdr:rowOff>48985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468086</xdr:colOff>
      <xdr:row>1004</xdr:row>
      <xdr:rowOff>130629</xdr:rowOff>
    </xdr:from>
    <xdr:to>
      <xdr:col>21</xdr:col>
      <xdr:colOff>50800</xdr:colOff>
      <xdr:row>1041</xdr:row>
      <xdr:rowOff>103416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116541</xdr:colOff>
      <xdr:row>5</xdr:row>
      <xdr:rowOff>98611</xdr:rowOff>
    </xdr:from>
    <xdr:to>
      <xdr:col>25</xdr:col>
      <xdr:colOff>84716</xdr:colOff>
      <xdr:row>29</xdr:row>
      <xdr:rowOff>0</xdr:rowOff>
    </xdr:to>
    <xdr:graphicFrame macro="">
      <xdr:nvGraphicFramePr>
        <xdr:cNvPr id="43" name="Chart 4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71717</xdr:colOff>
      <xdr:row>35</xdr:row>
      <xdr:rowOff>64098</xdr:rowOff>
    </xdr:from>
    <xdr:to>
      <xdr:col>25</xdr:col>
      <xdr:colOff>113403</xdr:colOff>
      <xdr:row>58</xdr:row>
      <xdr:rowOff>125506</xdr:rowOff>
    </xdr:to>
    <xdr:graphicFrame macro="">
      <xdr:nvGraphicFramePr>
        <xdr:cNvPr id="44" name="Chart 4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68579</xdr:colOff>
      <xdr:row>65</xdr:row>
      <xdr:rowOff>82027</xdr:rowOff>
    </xdr:from>
    <xdr:to>
      <xdr:col>25</xdr:col>
      <xdr:colOff>68579</xdr:colOff>
      <xdr:row>89</xdr:row>
      <xdr:rowOff>62752</xdr:rowOff>
    </xdr:to>
    <xdr:graphicFrame macro="">
      <xdr:nvGraphicFramePr>
        <xdr:cNvPr id="45" name="Chart 4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116541</xdr:colOff>
      <xdr:row>95</xdr:row>
      <xdr:rowOff>134470</xdr:rowOff>
    </xdr:from>
    <xdr:to>
      <xdr:col>25</xdr:col>
      <xdr:colOff>116541</xdr:colOff>
      <xdr:row>118</xdr:row>
      <xdr:rowOff>125505</xdr:rowOff>
    </xdr:to>
    <xdr:graphicFrame macro="">
      <xdr:nvGraphicFramePr>
        <xdr:cNvPr id="47" name="Chart 4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19</xdr:col>
      <xdr:colOff>98612</xdr:colOff>
      <xdr:row>125</xdr:row>
      <xdr:rowOff>89646</xdr:rowOff>
    </xdr:from>
    <xdr:to>
      <xdr:col>25</xdr:col>
      <xdr:colOff>98612</xdr:colOff>
      <xdr:row>149</xdr:row>
      <xdr:rowOff>17929</xdr:rowOff>
    </xdr:to>
    <xdr:graphicFrame macro="">
      <xdr:nvGraphicFramePr>
        <xdr:cNvPr id="49" name="Chart 4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161364</xdr:colOff>
      <xdr:row>155</xdr:row>
      <xdr:rowOff>125506</xdr:rowOff>
    </xdr:from>
    <xdr:to>
      <xdr:col>25</xdr:col>
      <xdr:colOff>161364</xdr:colOff>
      <xdr:row>178</xdr:row>
      <xdr:rowOff>170330</xdr:rowOff>
    </xdr:to>
    <xdr:graphicFrame macro="">
      <xdr:nvGraphicFramePr>
        <xdr:cNvPr id="51" name="Chart 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19</xdr:col>
      <xdr:colOff>143436</xdr:colOff>
      <xdr:row>185</xdr:row>
      <xdr:rowOff>89647</xdr:rowOff>
    </xdr:from>
    <xdr:to>
      <xdr:col>25</xdr:col>
      <xdr:colOff>143436</xdr:colOff>
      <xdr:row>208</xdr:row>
      <xdr:rowOff>134471</xdr:rowOff>
    </xdr:to>
    <xdr:graphicFrame macro="">
      <xdr:nvGraphicFramePr>
        <xdr:cNvPr id="53" name="Chart 5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19</xdr:col>
      <xdr:colOff>89647</xdr:colOff>
      <xdr:row>215</xdr:row>
      <xdr:rowOff>98611</xdr:rowOff>
    </xdr:from>
    <xdr:to>
      <xdr:col>25</xdr:col>
      <xdr:colOff>89647</xdr:colOff>
      <xdr:row>238</xdr:row>
      <xdr:rowOff>134470</xdr:rowOff>
    </xdr:to>
    <xdr:graphicFrame macro="">
      <xdr:nvGraphicFramePr>
        <xdr:cNvPr id="55" name="Chart 5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134471</xdr:colOff>
      <xdr:row>245</xdr:row>
      <xdr:rowOff>71716</xdr:rowOff>
    </xdr:from>
    <xdr:to>
      <xdr:col>25</xdr:col>
      <xdr:colOff>134471</xdr:colOff>
      <xdr:row>269</xdr:row>
      <xdr:rowOff>17929</xdr:rowOff>
    </xdr:to>
    <xdr:graphicFrame macro="">
      <xdr:nvGraphicFramePr>
        <xdr:cNvPr id="57" name="Chart 5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19</xdr:col>
      <xdr:colOff>98612</xdr:colOff>
      <xdr:row>275</xdr:row>
      <xdr:rowOff>80683</xdr:rowOff>
    </xdr:from>
    <xdr:to>
      <xdr:col>25</xdr:col>
      <xdr:colOff>98612</xdr:colOff>
      <xdr:row>298</xdr:row>
      <xdr:rowOff>134471</xdr:rowOff>
    </xdr:to>
    <xdr:graphicFrame macro="">
      <xdr:nvGraphicFramePr>
        <xdr:cNvPr id="59" name="Chart 5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19</xdr:col>
      <xdr:colOff>53789</xdr:colOff>
      <xdr:row>305</xdr:row>
      <xdr:rowOff>107576</xdr:rowOff>
    </xdr:from>
    <xdr:to>
      <xdr:col>25</xdr:col>
      <xdr:colOff>53789</xdr:colOff>
      <xdr:row>328</xdr:row>
      <xdr:rowOff>179293</xdr:rowOff>
    </xdr:to>
    <xdr:graphicFrame macro="">
      <xdr:nvGraphicFramePr>
        <xdr:cNvPr id="63" name="Chart 6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19</xdr:col>
      <xdr:colOff>26894</xdr:colOff>
      <xdr:row>335</xdr:row>
      <xdr:rowOff>98611</xdr:rowOff>
    </xdr:from>
    <xdr:to>
      <xdr:col>25</xdr:col>
      <xdr:colOff>26894</xdr:colOff>
      <xdr:row>359</xdr:row>
      <xdr:rowOff>35858</xdr:rowOff>
    </xdr:to>
    <xdr:graphicFrame macro="">
      <xdr:nvGraphicFramePr>
        <xdr:cNvPr id="65" name="Chart 6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19</xdr:col>
      <xdr:colOff>80682</xdr:colOff>
      <xdr:row>365</xdr:row>
      <xdr:rowOff>98610</xdr:rowOff>
    </xdr:from>
    <xdr:to>
      <xdr:col>25</xdr:col>
      <xdr:colOff>80682</xdr:colOff>
      <xdr:row>388</xdr:row>
      <xdr:rowOff>161363</xdr:rowOff>
    </xdr:to>
    <xdr:graphicFrame macro="">
      <xdr:nvGraphicFramePr>
        <xdr:cNvPr id="67" name="Chart 6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19</xdr:col>
      <xdr:colOff>71717</xdr:colOff>
      <xdr:row>395</xdr:row>
      <xdr:rowOff>107575</xdr:rowOff>
    </xdr:from>
    <xdr:to>
      <xdr:col>25</xdr:col>
      <xdr:colOff>71717</xdr:colOff>
      <xdr:row>419</xdr:row>
      <xdr:rowOff>8964</xdr:rowOff>
    </xdr:to>
    <xdr:graphicFrame macro="">
      <xdr:nvGraphicFramePr>
        <xdr:cNvPr id="69" name="Chart 6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19</xdr:col>
      <xdr:colOff>53788</xdr:colOff>
      <xdr:row>425</xdr:row>
      <xdr:rowOff>107574</xdr:rowOff>
    </xdr:from>
    <xdr:to>
      <xdr:col>25</xdr:col>
      <xdr:colOff>53788</xdr:colOff>
      <xdr:row>448</xdr:row>
      <xdr:rowOff>125505</xdr:rowOff>
    </xdr:to>
    <xdr:graphicFrame macro="">
      <xdr:nvGraphicFramePr>
        <xdr:cNvPr id="71" name="Chart 7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19</xdr:col>
      <xdr:colOff>125506</xdr:colOff>
      <xdr:row>455</xdr:row>
      <xdr:rowOff>89646</xdr:rowOff>
    </xdr:from>
    <xdr:to>
      <xdr:col>25</xdr:col>
      <xdr:colOff>125506</xdr:colOff>
      <xdr:row>478</xdr:row>
      <xdr:rowOff>170328</xdr:rowOff>
    </xdr:to>
    <xdr:graphicFrame macro="">
      <xdr:nvGraphicFramePr>
        <xdr:cNvPr id="73" name="Chart 7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19</xdr:col>
      <xdr:colOff>134471</xdr:colOff>
      <xdr:row>485</xdr:row>
      <xdr:rowOff>143436</xdr:rowOff>
    </xdr:from>
    <xdr:to>
      <xdr:col>25</xdr:col>
      <xdr:colOff>134471</xdr:colOff>
      <xdr:row>508</xdr:row>
      <xdr:rowOff>143435</xdr:rowOff>
    </xdr:to>
    <xdr:graphicFrame macro="">
      <xdr:nvGraphicFramePr>
        <xdr:cNvPr id="75" name="Chart 7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19</xdr:col>
      <xdr:colOff>125506</xdr:colOff>
      <xdr:row>515</xdr:row>
      <xdr:rowOff>161364</xdr:rowOff>
    </xdr:from>
    <xdr:to>
      <xdr:col>25</xdr:col>
      <xdr:colOff>125506</xdr:colOff>
      <xdr:row>538</xdr:row>
      <xdr:rowOff>125505</xdr:rowOff>
    </xdr:to>
    <xdr:graphicFrame macro="">
      <xdr:nvGraphicFramePr>
        <xdr:cNvPr id="77" name="Chart 7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19</xdr:col>
      <xdr:colOff>206188</xdr:colOff>
      <xdr:row>545</xdr:row>
      <xdr:rowOff>71718</xdr:rowOff>
    </xdr:from>
    <xdr:to>
      <xdr:col>25</xdr:col>
      <xdr:colOff>206188</xdr:colOff>
      <xdr:row>568</xdr:row>
      <xdr:rowOff>152400</xdr:rowOff>
    </xdr:to>
    <xdr:graphicFrame macro="">
      <xdr:nvGraphicFramePr>
        <xdr:cNvPr id="79" name="Chart 7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19</xdr:col>
      <xdr:colOff>71718</xdr:colOff>
      <xdr:row>575</xdr:row>
      <xdr:rowOff>98611</xdr:rowOff>
    </xdr:from>
    <xdr:to>
      <xdr:col>25</xdr:col>
      <xdr:colOff>71718</xdr:colOff>
      <xdr:row>599</xdr:row>
      <xdr:rowOff>35858</xdr:rowOff>
    </xdr:to>
    <xdr:graphicFrame macro="">
      <xdr:nvGraphicFramePr>
        <xdr:cNvPr id="81" name="Chart 8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19</xdr:col>
      <xdr:colOff>62753</xdr:colOff>
      <xdr:row>605</xdr:row>
      <xdr:rowOff>89646</xdr:rowOff>
    </xdr:from>
    <xdr:to>
      <xdr:col>25</xdr:col>
      <xdr:colOff>62753</xdr:colOff>
      <xdr:row>629</xdr:row>
      <xdr:rowOff>17929</xdr:rowOff>
    </xdr:to>
    <xdr:graphicFrame macro="">
      <xdr:nvGraphicFramePr>
        <xdr:cNvPr id="85" name="Chart 8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19</xdr:col>
      <xdr:colOff>80682</xdr:colOff>
      <xdr:row>635</xdr:row>
      <xdr:rowOff>80681</xdr:rowOff>
    </xdr:from>
    <xdr:to>
      <xdr:col>25</xdr:col>
      <xdr:colOff>80682</xdr:colOff>
      <xdr:row>658</xdr:row>
      <xdr:rowOff>134470</xdr:rowOff>
    </xdr:to>
    <xdr:graphicFrame macro="">
      <xdr:nvGraphicFramePr>
        <xdr:cNvPr id="87" name="Chart 8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19</xdr:col>
      <xdr:colOff>80682</xdr:colOff>
      <xdr:row>665</xdr:row>
      <xdr:rowOff>125506</xdr:rowOff>
    </xdr:from>
    <xdr:to>
      <xdr:col>25</xdr:col>
      <xdr:colOff>80682</xdr:colOff>
      <xdr:row>689</xdr:row>
      <xdr:rowOff>17930</xdr:rowOff>
    </xdr:to>
    <xdr:graphicFrame macro="">
      <xdr:nvGraphicFramePr>
        <xdr:cNvPr id="89" name="Chart 8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19</xdr:col>
      <xdr:colOff>98612</xdr:colOff>
      <xdr:row>695</xdr:row>
      <xdr:rowOff>125507</xdr:rowOff>
    </xdr:from>
    <xdr:to>
      <xdr:col>25</xdr:col>
      <xdr:colOff>98612</xdr:colOff>
      <xdr:row>718</xdr:row>
      <xdr:rowOff>143435</xdr:rowOff>
    </xdr:to>
    <xdr:graphicFrame macro="">
      <xdr:nvGraphicFramePr>
        <xdr:cNvPr id="93" name="Chart 9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19</xdr:col>
      <xdr:colOff>125506</xdr:colOff>
      <xdr:row>725</xdr:row>
      <xdr:rowOff>125505</xdr:rowOff>
    </xdr:from>
    <xdr:to>
      <xdr:col>25</xdr:col>
      <xdr:colOff>125506</xdr:colOff>
      <xdr:row>748</xdr:row>
      <xdr:rowOff>143434</xdr:rowOff>
    </xdr:to>
    <xdr:graphicFrame macro="">
      <xdr:nvGraphicFramePr>
        <xdr:cNvPr id="95" name="Chart 9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19</xdr:col>
      <xdr:colOff>98612</xdr:colOff>
      <xdr:row>755</xdr:row>
      <xdr:rowOff>107577</xdr:rowOff>
    </xdr:from>
    <xdr:to>
      <xdr:col>25</xdr:col>
      <xdr:colOff>98612</xdr:colOff>
      <xdr:row>778</xdr:row>
      <xdr:rowOff>161365</xdr:rowOff>
    </xdr:to>
    <xdr:graphicFrame macro="">
      <xdr:nvGraphicFramePr>
        <xdr:cNvPr id="97" name="Chart 9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19</xdr:col>
      <xdr:colOff>134470</xdr:colOff>
      <xdr:row>785</xdr:row>
      <xdr:rowOff>98611</xdr:rowOff>
    </xdr:from>
    <xdr:to>
      <xdr:col>25</xdr:col>
      <xdr:colOff>134470</xdr:colOff>
      <xdr:row>808</xdr:row>
      <xdr:rowOff>143434</xdr:rowOff>
    </xdr:to>
    <xdr:graphicFrame macro="">
      <xdr:nvGraphicFramePr>
        <xdr:cNvPr id="99" name="Chart 9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19</xdr:col>
      <xdr:colOff>134471</xdr:colOff>
      <xdr:row>815</xdr:row>
      <xdr:rowOff>107574</xdr:rowOff>
    </xdr:from>
    <xdr:to>
      <xdr:col>25</xdr:col>
      <xdr:colOff>134471</xdr:colOff>
      <xdr:row>838</xdr:row>
      <xdr:rowOff>179293</xdr:rowOff>
    </xdr:to>
    <xdr:graphicFrame macro="">
      <xdr:nvGraphicFramePr>
        <xdr:cNvPr id="101" name="Chart 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19</xdr:col>
      <xdr:colOff>134471</xdr:colOff>
      <xdr:row>845</xdr:row>
      <xdr:rowOff>80681</xdr:rowOff>
    </xdr:from>
    <xdr:to>
      <xdr:col>25</xdr:col>
      <xdr:colOff>134471</xdr:colOff>
      <xdr:row>868</xdr:row>
      <xdr:rowOff>143434</xdr:rowOff>
    </xdr:to>
    <xdr:graphicFrame macro="">
      <xdr:nvGraphicFramePr>
        <xdr:cNvPr id="103" name="Chart 10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19</xdr:col>
      <xdr:colOff>80683</xdr:colOff>
      <xdr:row>875</xdr:row>
      <xdr:rowOff>89645</xdr:rowOff>
    </xdr:from>
    <xdr:to>
      <xdr:col>25</xdr:col>
      <xdr:colOff>80683</xdr:colOff>
      <xdr:row>898</xdr:row>
      <xdr:rowOff>170328</xdr:rowOff>
    </xdr:to>
    <xdr:graphicFrame macro="">
      <xdr:nvGraphicFramePr>
        <xdr:cNvPr id="105" name="Chart 10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19</xdr:col>
      <xdr:colOff>179294</xdr:colOff>
      <xdr:row>905</xdr:row>
      <xdr:rowOff>98611</xdr:rowOff>
    </xdr:from>
    <xdr:to>
      <xdr:col>25</xdr:col>
      <xdr:colOff>180190</xdr:colOff>
      <xdr:row>929</xdr:row>
      <xdr:rowOff>35857</xdr:rowOff>
    </xdr:to>
    <xdr:graphicFrame macro="">
      <xdr:nvGraphicFramePr>
        <xdr:cNvPr id="109" name="Chart 10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19</xdr:col>
      <xdr:colOff>134471</xdr:colOff>
      <xdr:row>935</xdr:row>
      <xdr:rowOff>116541</xdr:rowOff>
    </xdr:from>
    <xdr:to>
      <xdr:col>25</xdr:col>
      <xdr:colOff>135367</xdr:colOff>
      <xdr:row>958</xdr:row>
      <xdr:rowOff>161364</xdr:rowOff>
    </xdr:to>
    <xdr:graphicFrame macro="">
      <xdr:nvGraphicFramePr>
        <xdr:cNvPr id="111" name="Chart 1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19</xdr:col>
      <xdr:colOff>80682</xdr:colOff>
      <xdr:row>965</xdr:row>
      <xdr:rowOff>89647</xdr:rowOff>
    </xdr:from>
    <xdr:to>
      <xdr:col>25</xdr:col>
      <xdr:colOff>81578</xdr:colOff>
      <xdr:row>989</xdr:row>
      <xdr:rowOff>8964</xdr:rowOff>
    </xdr:to>
    <xdr:graphicFrame macro="">
      <xdr:nvGraphicFramePr>
        <xdr:cNvPr id="113" name="Chart 1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10</xdr:col>
      <xdr:colOff>740228</xdr:colOff>
      <xdr:row>1005</xdr:row>
      <xdr:rowOff>174171</xdr:rowOff>
    </xdr:from>
    <xdr:to>
      <xdr:col>24</xdr:col>
      <xdr:colOff>10885</xdr:colOff>
      <xdr:row>1039</xdr:row>
      <xdr:rowOff>163285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714375</xdr:colOff>
      <xdr:row>1005</xdr:row>
      <xdr:rowOff>76200</xdr:rowOff>
    </xdr:from>
    <xdr:to>
      <xdr:col>22</xdr:col>
      <xdr:colOff>118836</xdr:colOff>
      <xdr:row>1042</xdr:row>
      <xdr:rowOff>55790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598714</xdr:colOff>
      <xdr:row>1005</xdr:row>
      <xdr:rowOff>81642</xdr:rowOff>
    </xdr:from>
    <xdr:to>
      <xdr:col>23</xdr:col>
      <xdr:colOff>21772</xdr:colOff>
      <xdr:row>1039</xdr:row>
      <xdr:rowOff>65313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/Trimble%20GPS/Blue%20Ridge%20GeoXH%20accuracy%20test/2015%20Analysis/Blue%20Ridge%20Common%20hubs%20accuracy%209-23-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ub coords"/>
      <sheetName val="Both Javad and Geo hubs"/>
      <sheetName val="TR1 Justin results"/>
      <sheetName val="GeoXH PFO results"/>
      <sheetName val="L1_GeoXH_Rinex"/>
      <sheetName val="LEAP"/>
      <sheetName val="Diff Triumph vs GeoXH"/>
      <sheetName val="Appendix Table"/>
      <sheetName val="No of Sats"/>
      <sheetName val="ANOVA"/>
      <sheetName val="15min_TR1_start_times"/>
    </sheetNames>
    <sheetDataSet>
      <sheetData sheetId="0">
        <row r="89">
          <cell r="A89" t="str">
            <v>10A</v>
          </cell>
          <cell r="B89">
            <v>487963.88500000001</v>
          </cell>
          <cell r="C89">
            <v>5189790.3660000004</v>
          </cell>
          <cell r="D89">
            <v>487964.06940000004</v>
          </cell>
          <cell r="E89">
            <v>5189790.5725000007</v>
          </cell>
        </row>
        <row r="90">
          <cell r="A90" t="str">
            <v>10B</v>
          </cell>
          <cell r="B90">
            <v>487737.47700000001</v>
          </cell>
          <cell r="C90">
            <v>5189045.0810000002</v>
          </cell>
          <cell r="D90">
            <v>487737.66140000004</v>
          </cell>
          <cell r="E90">
            <v>5189045.2875000006</v>
          </cell>
        </row>
        <row r="91">
          <cell r="A91" t="str">
            <v>10C</v>
          </cell>
          <cell r="B91">
            <v>487514.36200000002</v>
          </cell>
          <cell r="C91">
            <v>5189443.1040000003</v>
          </cell>
          <cell r="D91">
            <v>487514.54640000005</v>
          </cell>
          <cell r="E91">
            <v>5189443.3105000006</v>
          </cell>
        </row>
        <row r="92">
          <cell r="A92" t="str">
            <v>11A</v>
          </cell>
          <cell r="B92">
            <v>487977.755</v>
          </cell>
          <cell r="C92">
            <v>5189688.9119999995</v>
          </cell>
          <cell r="D92">
            <v>487977.93940000003</v>
          </cell>
          <cell r="E92">
            <v>5189689.1184999999</v>
          </cell>
        </row>
        <row r="93">
          <cell r="A93" t="str">
            <v>11B</v>
          </cell>
          <cell r="B93">
            <v>487737.47200000001</v>
          </cell>
          <cell r="C93">
            <v>5188935.7850000001</v>
          </cell>
          <cell r="D93">
            <v>487737.65640000004</v>
          </cell>
          <cell r="E93">
            <v>5188935.9915000005</v>
          </cell>
        </row>
        <row r="94">
          <cell r="A94" t="str">
            <v>11C</v>
          </cell>
          <cell r="B94">
            <v>487327.86599999998</v>
          </cell>
          <cell r="C94">
            <v>5189518.76</v>
          </cell>
          <cell r="D94">
            <v>487328.05040000001</v>
          </cell>
          <cell r="E94">
            <v>5189518.9665000001</v>
          </cell>
        </row>
        <row r="95">
          <cell r="A95" t="str">
            <v>12A</v>
          </cell>
          <cell r="B95">
            <v>487922.03899999999</v>
          </cell>
          <cell r="C95">
            <v>5189683.8720000004</v>
          </cell>
          <cell r="D95">
            <v>487922.22340000002</v>
          </cell>
          <cell r="E95">
            <v>5189684.0785000008</v>
          </cell>
        </row>
        <row r="96">
          <cell r="A96" t="str">
            <v>12B</v>
          </cell>
          <cell r="B96">
            <v>487627.86300000001</v>
          </cell>
          <cell r="C96">
            <v>5188969.8229999999</v>
          </cell>
          <cell r="D96">
            <v>487628.04740000004</v>
          </cell>
          <cell r="E96">
            <v>5188970.0295000002</v>
          </cell>
        </row>
        <row r="97">
          <cell r="A97" t="str">
            <v>12C</v>
          </cell>
          <cell r="B97">
            <v>487253.33199999999</v>
          </cell>
          <cell r="C97">
            <v>5189490.5279999999</v>
          </cell>
          <cell r="D97">
            <v>487253.51640000002</v>
          </cell>
          <cell r="E97">
            <v>5189490.7345000003</v>
          </cell>
        </row>
        <row r="98">
          <cell r="A98" t="str">
            <v>13A</v>
          </cell>
          <cell r="B98">
            <v>487870.63400000002</v>
          </cell>
          <cell r="C98">
            <v>5189669.7680000002</v>
          </cell>
          <cell r="D98">
            <v>487870.81840000005</v>
          </cell>
          <cell r="E98">
            <v>5189669.9745000005</v>
          </cell>
        </row>
        <row r="99">
          <cell r="A99" t="str">
            <v>13B</v>
          </cell>
          <cell r="B99">
            <v>487678.21500000003</v>
          </cell>
          <cell r="C99">
            <v>5189053.5980000002</v>
          </cell>
          <cell r="D99">
            <v>487678.39940000005</v>
          </cell>
          <cell r="E99">
            <v>5189053.8045000006</v>
          </cell>
        </row>
        <row r="100">
          <cell r="A100" t="str">
            <v>13C</v>
          </cell>
          <cell r="B100">
            <v>487214.43699999998</v>
          </cell>
          <cell r="C100">
            <v>5189465.1809999999</v>
          </cell>
          <cell r="D100">
            <v>487214.6214</v>
          </cell>
          <cell r="E100">
            <v>5189465.3875000002</v>
          </cell>
        </row>
        <row r="101">
          <cell r="A101" t="str">
            <v>14A</v>
          </cell>
          <cell r="B101">
            <v>487867.81400000001</v>
          </cell>
          <cell r="C101">
            <v>5189743.2609999999</v>
          </cell>
          <cell r="D101">
            <v>487867.99840000004</v>
          </cell>
          <cell r="E101">
            <v>5189743.4675000003</v>
          </cell>
        </row>
        <row r="102">
          <cell r="A102" t="str">
            <v>14B</v>
          </cell>
          <cell r="B102">
            <v>487537.603</v>
          </cell>
          <cell r="C102">
            <v>5189267.7850000001</v>
          </cell>
          <cell r="D102">
            <v>487537.78740000003</v>
          </cell>
          <cell r="E102">
            <v>5189267.9915000005</v>
          </cell>
        </row>
        <row r="103">
          <cell r="A103" t="str">
            <v>14C</v>
          </cell>
          <cell r="B103">
            <v>487197.03</v>
          </cell>
          <cell r="C103">
            <v>5189442.1220000004</v>
          </cell>
          <cell r="D103">
            <v>487197.21440000006</v>
          </cell>
          <cell r="E103">
            <v>5189442.3285000008</v>
          </cell>
        </row>
        <row r="104">
          <cell r="A104" t="str">
            <v>15A</v>
          </cell>
          <cell r="B104">
            <v>487856.64500000002</v>
          </cell>
          <cell r="C104">
            <v>5189785.9160000002</v>
          </cell>
          <cell r="D104">
            <v>487856.82940000005</v>
          </cell>
          <cell r="E104">
            <v>5189786.1225000005</v>
          </cell>
        </row>
        <row r="105">
          <cell r="A105" t="str">
            <v>15B</v>
          </cell>
          <cell r="B105">
            <v>487574.20699999999</v>
          </cell>
          <cell r="C105">
            <v>5189309.0369999995</v>
          </cell>
          <cell r="D105">
            <v>487574.39140000002</v>
          </cell>
          <cell r="E105">
            <v>5189309.2434999999</v>
          </cell>
        </row>
        <row r="106">
          <cell r="A106" t="str">
            <v>15C</v>
          </cell>
          <cell r="B106">
            <v>487019.712</v>
          </cell>
          <cell r="C106">
            <v>5189385.8449999997</v>
          </cell>
          <cell r="D106">
            <v>487019.89640000003</v>
          </cell>
          <cell r="E106">
            <v>5189386.0515000001</v>
          </cell>
        </row>
        <row r="107">
          <cell r="A107" t="str">
            <v>16A</v>
          </cell>
          <cell r="B107">
            <v>487836.31699999998</v>
          </cell>
          <cell r="C107">
            <v>5189807.2209999999</v>
          </cell>
          <cell r="D107">
            <v>487836.50140000001</v>
          </cell>
          <cell r="E107">
            <v>5189807.4275000002</v>
          </cell>
        </row>
        <row r="108">
          <cell r="A108" t="str">
            <v>16C</v>
          </cell>
          <cell r="B108">
            <v>487028.89299999998</v>
          </cell>
          <cell r="C108">
            <v>5189339.1220000004</v>
          </cell>
          <cell r="D108">
            <v>487029.07740000001</v>
          </cell>
          <cell r="E108">
            <v>5189339.3285000008</v>
          </cell>
        </row>
        <row r="109">
          <cell r="A109" t="str">
            <v>17A</v>
          </cell>
          <cell r="B109">
            <v>487852.734</v>
          </cell>
          <cell r="C109">
            <v>5189849.1220000004</v>
          </cell>
          <cell r="D109">
            <v>487852.91840000002</v>
          </cell>
          <cell r="E109">
            <v>5189849.3285000008</v>
          </cell>
        </row>
        <row r="110">
          <cell r="A110" t="str">
            <v>17C</v>
          </cell>
          <cell r="B110">
            <v>487236.86200000002</v>
          </cell>
          <cell r="C110">
            <v>5189287.7390000001</v>
          </cell>
          <cell r="D110">
            <v>487237.04640000005</v>
          </cell>
          <cell r="E110">
            <v>5189287.9455000004</v>
          </cell>
        </row>
        <row r="111">
          <cell r="A111" t="str">
            <v>18A</v>
          </cell>
          <cell r="B111">
            <v>487856.91600000003</v>
          </cell>
          <cell r="C111">
            <v>5189785.7350000003</v>
          </cell>
          <cell r="D111">
            <v>487857.10040000005</v>
          </cell>
          <cell r="E111">
            <v>5189785.9415000007</v>
          </cell>
        </row>
        <row r="112">
          <cell r="A112" t="str">
            <v>18C</v>
          </cell>
          <cell r="B112">
            <v>487320.43599999999</v>
          </cell>
          <cell r="C112">
            <v>5189293.6100000003</v>
          </cell>
          <cell r="D112">
            <v>487320.62040000001</v>
          </cell>
          <cell r="E112">
            <v>5189293.8165000007</v>
          </cell>
        </row>
        <row r="113">
          <cell r="A113" t="str">
            <v>19A</v>
          </cell>
          <cell r="B113">
            <v>487868.00099999999</v>
          </cell>
          <cell r="C113">
            <v>5189743.1359999999</v>
          </cell>
          <cell r="D113">
            <v>487868.18540000002</v>
          </cell>
          <cell r="E113">
            <v>5189743.3425000003</v>
          </cell>
        </row>
        <row r="114">
          <cell r="A114" t="str">
            <v>19C</v>
          </cell>
          <cell r="B114">
            <v>487363.09</v>
          </cell>
          <cell r="C114">
            <v>5189338.358</v>
          </cell>
          <cell r="D114">
            <v>487363.27440000005</v>
          </cell>
          <cell r="E114">
            <v>5189338.5645000003</v>
          </cell>
        </row>
        <row r="115">
          <cell r="A115" t="str">
            <v>1A</v>
          </cell>
          <cell r="B115">
            <v>488171.22</v>
          </cell>
          <cell r="C115">
            <v>5189617.023</v>
          </cell>
          <cell r="D115">
            <v>488171.4044</v>
          </cell>
          <cell r="E115">
            <v>5189617.2295000004</v>
          </cell>
        </row>
        <row r="116">
          <cell r="A116" t="str">
            <v>1B</v>
          </cell>
          <cell r="B116">
            <v>487658.85200000001</v>
          </cell>
          <cell r="C116">
            <v>5189376.3509999998</v>
          </cell>
          <cell r="D116">
            <v>487659.03640000004</v>
          </cell>
          <cell r="E116">
            <v>5189376.5575000001</v>
          </cell>
        </row>
        <row r="117">
          <cell r="A117" t="str">
            <v>20A</v>
          </cell>
          <cell r="B117">
            <v>487870.77799999999</v>
          </cell>
          <cell r="C117">
            <v>5189669.5619999999</v>
          </cell>
          <cell r="D117">
            <v>487870.96240000002</v>
          </cell>
          <cell r="E117">
            <v>5189669.7685000002</v>
          </cell>
        </row>
        <row r="118">
          <cell r="A118" t="str">
            <v>20C</v>
          </cell>
          <cell r="B118">
            <v>487443.217</v>
          </cell>
          <cell r="C118">
            <v>5189341.9919999996</v>
          </cell>
          <cell r="D118">
            <v>487443.40140000003</v>
          </cell>
          <cell r="E118">
            <v>5189342.1984999999</v>
          </cell>
        </row>
        <row r="119">
          <cell r="A119" t="str">
            <v>21A</v>
          </cell>
          <cell r="B119">
            <v>487819.967</v>
          </cell>
          <cell r="C119">
            <v>5189604.8689999999</v>
          </cell>
          <cell r="D119">
            <v>487820.15140000003</v>
          </cell>
          <cell r="E119">
            <v>5189605.0755000003</v>
          </cell>
        </row>
        <row r="120">
          <cell r="A120" t="str">
            <v>21C</v>
          </cell>
          <cell r="B120">
            <v>487480.12900000002</v>
          </cell>
          <cell r="C120">
            <v>5189351.4989999998</v>
          </cell>
          <cell r="D120">
            <v>487480.31340000004</v>
          </cell>
          <cell r="E120">
            <v>5189351.7055000002</v>
          </cell>
        </row>
        <row r="121">
          <cell r="A121" t="str">
            <v>22A</v>
          </cell>
          <cell r="B121">
            <v>487837.32500000001</v>
          </cell>
          <cell r="C121">
            <v>5189563.34</v>
          </cell>
          <cell r="D121">
            <v>487837.50940000004</v>
          </cell>
          <cell r="E121">
            <v>5189563.5465000002</v>
          </cell>
        </row>
        <row r="122">
          <cell r="A122" t="str">
            <v>22C</v>
          </cell>
          <cell r="B122">
            <v>487544.52899999998</v>
          </cell>
          <cell r="C122">
            <v>5189340.9800000004</v>
          </cell>
          <cell r="D122">
            <v>487544.71340000001</v>
          </cell>
          <cell r="E122">
            <v>5189341.1865000008</v>
          </cell>
        </row>
        <row r="123">
          <cell r="A123" t="str">
            <v>23A</v>
          </cell>
          <cell r="B123">
            <v>487861.09299999999</v>
          </cell>
          <cell r="C123">
            <v>5189565.6660000002</v>
          </cell>
          <cell r="D123">
            <v>487861.27740000002</v>
          </cell>
          <cell r="E123">
            <v>5189565.8725000005</v>
          </cell>
        </row>
        <row r="124">
          <cell r="A124" t="str">
            <v>24A</v>
          </cell>
          <cell r="B124">
            <v>487966.11200000002</v>
          </cell>
          <cell r="C124">
            <v>5189499.5650000004</v>
          </cell>
          <cell r="D124">
            <v>487966.29640000005</v>
          </cell>
          <cell r="E124">
            <v>5189499.7715000007</v>
          </cell>
        </row>
        <row r="125">
          <cell r="A125" t="str">
            <v>25A</v>
          </cell>
          <cell r="B125">
            <v>487998.97</v>
          </cell>
          <cell r="C125">
            <v>5189484.0429999996</v>
          </cell>
          <cell r="D125">
            <v>487999.1544</v>
          </cell>
          <cell r="E125">
            <v>5189484.2494999999</v>
          </cell>
        </row>
        <row r="126">
          <cell r="A126" t="str">
            <v>26A</v>
          </cell>
          <cell r="B126">
            <v>488065.48499999999</v>
          </cell>
          <cell r="C126">
            <v>5189534.4340000004</v>
          </cell>
          <cell r="D126">
            <v>488065.66940000001</v>
          </cell>
          <cell r="E126">
            <v>5189534.6405000007</v>
          </cell>
        </row>
        <row r="127">
          <cell r="A127" t="str">
            <v>27A</v>
          </cell>
          <cell r="B127">
            <v>488003.64500000002</v>
          </cell>
          <cell r="C127">
            <v>5189581.8909999998</v>
          </cell>
          <cell r="D127">
            <v>488003.82940000005</v>
          </cell>
          <cell r="E127">
            <v>5189582.0975000001</v>
          </cell>
        </row>
        <row r="128">
          <cell r="A128" t="str">
            <v>28A</v>
          </cell>
          <cell r="B128">
            <v>488159.57799999998</v>
          </cell>
          <cell r="C128">
            <v>5189590.08</v>
          </cell>
          <cell r="D128">
            <v>488159.76240000001</v>
          </cell>
          <cell r="E128">
            <v>5189590.2865000004</v>
          </cell>
        </row>
        <row r="129">
          <cell r="A129" t="str">
            <v>2A</v>
          </cell>
          <cell r="B129">
            <v>488282.17099999997</v>
          </cell>
          <cell r="C129">
            <v>5189606.6710000001</v>
          </cell>
          <cell r="D129">
            <v>488282.3554</v>
          </cell>
          <cell r="E129">
            <v>5189606.8775000004</v>
          </cell>
        </row>
        <row r="130">
          <cell r="A130" t="str">
            <v>2B</v>
          </cell>
          <cell r="B130">
            <v>487604.59299999999</v>
          </cell>
          <cell r="C130">
            <v>5189381.7879999997</v>
          </cell>
          <cell r="D130">
            <v>487604.77740000002</v>
          </cell>
          <cell r="E130">
            <v>5189381.9945</v>
          </cell>
        </row>
        <row r="131">
          <cell r="A131" t="str">
            <v>3B</v>
          </cell>
          <cell r="B131">
            <v>487549.06199999998</v>
          </cell>
          <cell r="C131">
            <v>5189309.6509999996</v>
          </cell>
          <cell r="D131">
            <v>487549.2464</v>
          </cell>
          <cell r="E131">
            <v>5189309.8574999999</v>
          </cell>
        </row>
        <row r="132">
          <cell r="A132" t="str">
            <v>3C</v>
          </cell>
          <cell r="B132">
            <v>487665.19900000002</v>
          </cell>
          <cell r="C132">
            <v>5189444.1349999998</v>
          </cell>
          <cell r="D132">
            <v>487665.38340000005</v>
          </cell>
          <cell r="E132">
            <v>5189444.3415000001</v>
          </cell>
        </row>
        <row r="133">
          <cell r="A133" t="str">
            <v>4A</v>
          </cell>
          <cell r="B133">
            <v>488178.12599999999</v>
          </cell>
          <cell r="C133">
            <v>5189654.8660000004</v>
          </cell>
          <cell r="D133">
            <v>488178.31040000002</v>
          </cell>
          <cell r="E133">
            <v>5189655.0725000007</v>
          </cell>
        </row>
        <row r="134">
          <cell r="A134" t="str">
            <v>4B</v>
          </cell>
          <cell r="B134">
            <v>487567.13400000002</v>
          </cell>
          <cell r="C134">
            <v>5189273.8459999999</v>
          </cell>
          <cell r="D134">
            <v>487567.31840000005</v>
          </cell>
          <cell r="E134">
            <v>5189274.0525000002</v>
          </cell>
        </row>
        <row r="135">
          <cell r="A135" t="str">
            <v>4C</v>
          </cell>
          <cell r="B135">
            <v>487679.72200000001</v>
          </cell>
          <cell r="C135">
            <v>5189494.9170000004</v>
          </cell>
          <cell r="D135">
            <v>487679.90640000004</v>
          </cell>
          <cell r="E135">
            <v>5189495.1235000007</v>
          </cell>
        </row>
        <row r="136">
          <cell r="A136" t="str">
            <v>5A</v>
          </cell>
          <cell r="B136">
            <v>488059.424</v>
          </cell>
          <cell r="C136">
            <v>5189805.9450000003</v>
          </cell>
          <cell r="D136">
            <v>488059.60840000003</v>
          </cell>
          <cell r="E136">
            <v>5189806.1515000006</v>
          </cell>
        </row>
        <row r="137">
          <cell r="A137" t="str">
            <v>5B</v>
          </cell>
          <cell r="B137">
            <v>487493.01400000002</v>
          </cell>
          <cell r="C137">
            <v>5189165.426</v>
          </cell>
          <cell r="D137">
            <v>487493.19840000005</v>
          </cell>
          <cell r="E137">
            <v>5189165.6325000003</v>
          </cell>
        </row>
        <row r="138">
          <cell r="A138" t="str">
            <v>5C</v>
          </cell>
          <cell r="B138">
            <v>487666.37599999999</v>
          </cell>
          <cell r="C138">
            <v>5189725.6339999996</v>
          </cell>
          <cell r="D138">
            <v>487666.56040000002</v>
          </cell>
          <cell r="E138">
            <v>5189725.8404999999</v>
          </cell>
        </row>
        <row r="139">
          <cell r="A139" t="str">
            <v>6A</v>
          </cell>
          <cell r="B139">
            <v>488048.43800000002</v>
          </cell>
          <cell r="C139">
            <v>5189815.7510000002</v>
          </cell>
          <cell r="D139">
            <v>488048.62240000005</v>
          </cell>
          <cell r="E139">
            <v>5189815.9575000005</v>
          </cell>
        </row>
        <row r="140">
          <cell r="A140" t="str">
            <v>6B</v>
          </cell>
          <cell r="B140">
            <v>487755.82500000001</v>
          </cell>
          <cell r="C140">
            <v>5189165.4270000001</v>
          </cell>
          <cell r="D140">
            <v>487756.00940000004</v>
          </cell>
          <cell r="E140">
            <v>5189165.6335000005</v>
          </cell>
        </row>
        <row r="141">
          <cell r="A141" t="str">
            <v>6C</v>
          </cell>
          <cell r="B141">
            <v>487678.875</v>
          </cell>
          <cell r="C141">
            <v>5189788.4450000003</v>
          </cell>
          <cell r="D141">
            <v>487679.05940000003</v>
          </cell>
          <cell r="E141">
            <v>5189788.6515000006</v>
          </cell>
        </row>
        <row r="142">
          <cell r="A142" t="str">
            <v>7A</v>
          </cell>
          <cell r="B142">
            <v>488047.11200000002</v>
          </cell>
          <cell r="C142">
            <v>5189841.5149999997</v>
          </cell>
          <cell r="D142">
            <v>488047.29640000005</v>
          </cell>
          <cell r="E142">
            <v>5189841.7215</v>
          </cell>
        </row>
        <row r="143">
          <cell r="A143" t="str">
            <v>7B</v>
          </cell>
          <cell r="B143">
            <v>487791.27500000002</v>
          </cell>
          <cell r="C143">
            <v>5189200.5389999999</v>
          </cell>
          <cell r="D143">
            <v>487791.45940000005</v>
          </cell>
          <cell r="E143">
            <v>5189200.7455000002</v>
          </cell>
        </row>
        <row r="144">
          <cell r="A144" t="str">
            <v>7C</v>
          </cell>
          <cell r="B144">
            <v>487650.38699999999</v>
          </cell>
          <cell r="C144">
            <v>5189813.915</v>
          </cell>
          <cell r="D144">
            <v>487650.57140000002</v>
          </cell>
          <cell r="E144">
            <v>5189814.1215000004</v>
          </cell>
        </row>
        <row r="145">
          <cell r="A145" t="str">
            <v>8A</v>
          </cell>
          <cell r="B145">
            <v>488014.65100000001</v>
          </cell>
          <cell r="C145">
            <v>5189869.341</v>
          </cell>
          <cell r="D145">
            <v>488014.83540000004</v>
          </cell>
          <cell r="E145">
            <v>5189869.5475000003</v>
          </cell>
        </row>
        <row r="146">
          <cell r="A146" t="str">
            <v>8B</v>
          </cell>
          <cell r="B146">
            <v>487770.3</v>
          </cell>
          <cell r="C146">
            <v>5189136.9340000004</v>
          </cell>
          <cell r="D146">
            <v>487770.48440000002</v>
          </cell>
          <cell r="E146">
            <v>5189137.1405000007</v>
          </cell>
        </row>
        <row r="147">
          <cell r="A147" t="str">
            <v>8C</v>
          </cell>
          <cell r="B147">
            <v>487562.92200000002</v>
          </cell>
          <cell r="C147">
            <v>5189817.1150000002</v>
          </cell>
          <cell r="D147">
            <v>487563.10640000005</v>
          </cell>
          <cell r="E147">
            <v>5189817.3215000005</v>
          </cell>
        </row>
        <row r="148">
          <cell r="A148" t="str">
            <v>9A</v>
          </cell>
          <cell r="B148">
            <v>487975.14299999998</v>
          </cell>
          <cell r="C148">
            <v>5189856.4340000004</v>
          </cell>
          <cell r="D148">
            <v>487975.32740000001</v>
          </cell>
          <cell r="E148">
            <v>5189856.6405000007</v>
          </cell>
        </row>
        <row r="149">
          <cell r="A149" t="str">
            <v>9B</v>
          </cell>
          <cell r="B149">
            <v>487766.77100000001</v>
          </cell>
          <cell r="C149">
            <v>5189099.7699999996</v>
          </cell>
          <cell r="D149">
            <v>487766.95540000004</v>
          </cell>
          <cell r="E149">
            <v>5189099.9764999999</v>
          </cell>
        </row>
        <row r="150">
          <cell r="A150" t="str">
            <v>9C</v>
          </cell>
          <cell r="B150">
            <v>487504.91</v>
          </cell>
          <cell r="C150">
            <v>5189661.3689999999</v>
          </cell>
          <cell r="D150">
            <v>487505.0944</v>
          </cell>
          <cell r="E150">
            <v>5189661.5755000003</v>
          </cell>
        </row>
        <row r="151">
          <cell r="A151" t="str">
            <v>T1P2</v>
          </cell>
          <cell r="B151">
            <v>488186.81900000002</v>
          </cell>
          <cell r="C151">
            <v>5189614.7220000001</v>
          </cell>
          <cell r="D151">
            <v>488187.00340000005</v>
          </cell>
          <cell r="E151">
            <v>5189614.9285000004</v>
          </cell>
        </row>
        <row r="152">
          <cell r="A152" t="str">
            <v>T1P3</v>
          </cell>
          <cell r="B152">
            <v>488279.68199999997</v>
          </cell>
          <cell r="C152">
            <v>5189613.2750000004</v>
          </cell>
          <cell r="D152">
            <v>488279.8664</v>
          </cell>
          <cell r="E152">
            <v>5189613.4815000007</v>
          </cell>
        </row>
        <row r="153">
          <cell r="A153" t="str">
            <v>T1P8</v>
          </cell>
          <cell r="B153">
            <v>488278.18699999998</v>
          </cell>
          <cell r="C153">
            <v>5189704.2079999996</v>
          </cell>
          <cell r="D153">
            <v>488278.3714</v>
          </cell>
          <cell r="E153">
            <v>5189704.4145</v>
          </cell>
        </row>
        <row r="154">
          <cell r="A154" t="str">
            <v>T3P10</v>
          </cell>
          <cell r="B154">
            <v>487713.29800000001</v>
          </cell>
          <cell r="C154">
            <v>5189833.1940000001</v>
          </cell>
          <cell r="D154">
            <v>487713.48240000004</v>
          </cell>
          <cell r="E154">
            <v>5189833.4005000005</v>
          </cell>
        </row>
        <row r="155">
          <cell r="A155" t="str">
            <v>T3P12</v>
          </cell>
          <cell r="B155">
            <v>487713.61900000001</v>
          </cell>
          <cell r="C155">
            <v>5189642.05</v>
          </cell>
          <cell r="D155">
            <v>487713.80340000003</v>
          </cell>
          <cell r="E155">
            <v>5189642.2565000001</v>
          </cell>
        </row>
        <row r="156">
          <cell r="A156" t="str">
            <v>T3P13</v>
          </cell>
          <cell r="B156">
            <v>487714.72899999999</v>
          </cell>
          <cell r="C156">
            <v>5189535.6550000003</v>
          </cell>
          <cell r="D156">
            <v>487714.91340000002</v>
          </cell>
          <cell r="E156">
            <v>5189535.8615000006</v>
          </cell>
        </row>
        <row r="157">
          <cell r="A157" t="str">
            <v>T3P14</v>
          </cell>
          <cell r="B157">
            <v>487714.68099999998</v>
          </cell>
          <cell r="C157">
            <v>5189428.9970000004</v>
          </cell>
          <cell r="D157">
            <v>487714.86540000001</v>
          </cell>
          <cell r="E157">
            <v>5189429.2035000008</v>
          </cell>
        </row>
        <row r="158">
          <cell r="A158" t="str">
            <v>T3P15</v>
          </cell>
          <cell r="B158">
            <v>487611.984</v>
          </cell>
          <cell r="C158">
            <v>5189433.7719999999</v>
          </cell>
          <cell r="D158">
            <v>487612.16840000002</v>
          </cell>
          <cell r="E158">
            <v>5189433.9785000002</v>
          </cell>
        </row>
        <row r="159">
          <cell r="A159" t="str">
            <v>T3P16</v>
          </cell>
          <cell r="B159">
            <v>487399.00699999998</v>
          </cell>
          <cell r="C159">
            <v>5189430.5159999998</v>
          </cell>
          <cell r="D159">
            <v>487399.19140000001</v>
          </cell>
          <cell r="E159">
            <v>5189430.7225000001</v>
          </cell>
        </row>
        <row r="160">
          <cell r="A160" t="str">
            <v>T3P18</v>
          </cell>
          <cell r="B160">
            <v>487185.86900000001</v>
          </cell>
          <cell r="C160">
            <v>5189428.0039999997</v>
          </cell>
          <cell r="D160">
            <v>487186.05340000003</v>
          </cell>
          <cell r="E160">
            <v>5189428.2105</v>
          </cell>
        </row>
        <row r="161">
          <cell r="A161" t="str">
            <v>T3P22</v>
          </cell>
          <cell r="B161">
            <v>487081.44099999999</v>
          </cell>
          <cell r="C161">
            <v>5189337.0650000004</v>
          </cell>
          <cell r="D161">
            <v>487081.62540000002</v>
          </cell>
          <cell r="E161">
            <v>5189337.2715000007</v>
          </cell>
        </row>
        <row r="162">
          <cell r="A162" t="str">
            <v>T3P23</v>
          </cell>
          <cell r="B162">
            <v>487187.696</v>
          </cell>
          <cell r="C162">
            <v>5189338.2189999996</v>
          </cell>
          <cell r="D162">
            <v>487187.88040000002</v>
          </cell>
          <cell r="E162">
            <v>5189338.4254999999</v>
          </cell>
        </row>
        <row r="163">
          <cell r="A163" t="str">
            <v>T3P24</v>
          </cell>
          <cell r="B163">
            <v>487293.90100000001</v>
          </cell>
          <cell r="C163">
            <v>5189339.43</v>
          </cell>
          <cell r="D163">
            <v>487294.08540000004</v>
          </cell>
          <cell r="E163">
            <v>5189339.6365</v>
          </cell>
        </row>
        <row r="164">
          <cell r="A164" t="str">
            <v>T3P25</v>
          </cell>
          <cell r="B164">
            <v>487506.43300000002</v>
          </cell>
          <cell r="C164">
            <v>5189341.9160000002</v>
          </cell>
          <cell r="D164">
            <v>487506.61740000005</v>
          </cell>
          <cell r="E164">
            <v>5189342.1225000005</v>
          </cell>
        </row>
        <row r="165">
          <cell r="A165" t="str">
            <v>T3P26</v>
          </cell>
          <cell r="B165">
            <v>487612.13799999998</v>
          </cell>
          <cell r="C165">
            <v>5189343.6140000001</v>
          </cell>
          <cell r="D165">
            <v>487612.3224</v>
          </cell>
          <cell r="E165">
            <v>5189343.8205000004</v>
          </cell>
        </row>
        <row r="166">
          <cell r="A166" t="str">
            <v>T3P2A</v>
          </cell>
          <cell r="B166">
            <v>487188.91600000003</v>
          </cell>
          <cell r="C166">
            <v>5189511.341</v>
          </cell>
          <cell r="D166">
            <v>487189.10040000005</v>
          </cell>
          <cell r="E166">
            <v>5189511.5475000003</v>
          </cell>
        </row>
        <row r="167">
          <cell r="A167" t="str">
            <v>T3P3</v>
          </cell>
          <cell r="B167">
            <v>487292.90500000003</v>
          </cell>
          <cell r="C167">
            <v>5189535.699</v>
          </cell>
          <cell r="D167">
            <v>487293.08940000006</v>
          </cell>
          <cell r="E167">
            <v>5189535.9055000003</v>
          </cell>
        </row>
        <row r="168">
          <cell r="A168" t="str">
            <v>T3P6A</v>
          </cell>
          <cell r="B168">
            <v>487622.50199999998</v>
          </cell>
          <cell r="C168">
            <v>5189524.818</v>
          </cell>
          <cell r="D168">
            <v>487622.68640000001</v>
          </cell>
          <cell r="E168">
            <v>5189525.0245000003</v>
          </cell>
        </row>
        <row r="169">
          <cell r="A169" t="str">
            <v>T3P7</v>
          </cell>
          <cell r="B169">
            <v>487609.158</v>
          </cell>
          <cell r="C169">
            <v>5189642.4730000002</v>
          </cell>
          <cell r="D169">
            <v>487609.34240000002</v>
          </cell>
          <cell r="E169">
            <v>5189642.6795000006</v>
          </cell>
        </row>
        <row r="170">
          <cell r="A170" t="str">
            <v>T3P8</v>
          </cell>
          <cell r="B170">
            <v>487607.75699999998</v>
          </cell>
          <cell r="C170">
            <v>5189749.2860000003</v>
          </cell>
          <cell r="D170">
            <v>487607.94140000001</v>
          </cell>
          <cell r="E170">
            <v>5189749.4925000006</v>
          </cell>
        </row>
        <row r="171">
          <cell r="A171" t="str">
            <v>T3P9</v>
          </cell>
          <cell r="B171">
            <v>487606.91899999999</v>
          </cell>
          <cell r="C171">
            <v>5189833.0449999999</v>
          </cell>
          <cell r="D171">
            <v>487607.10340000002</v>
          </cell>
          <cell r="E171">
            <v>5189833.2515000002</v>
          </cell>
        </row>
        <row r="172">
          <cell r="A172" t="str">
            <v>T4P6A</v>
          </cell>
          <cell r="B172">
            <v>487303.14600000001</v>
          </cell>
          <cell r="C172">
            <v>5189238.2039999999</v>
          </cell>
          <cell r="D172">
            <v>487303.33040000004</v>
          </cell>
          <cell r="E172">
            <v>5189238.4105000002</v>
          </cell>
        </row>
        <row r="173">
          <cell r="A173" t="str">
            <v>T5P1</v>
          </cell>
          <cell r="B173">
            <v>487486.37599999999</v>
          </cell>
          <cell r="C173">
            <v>5189223.08</v>
          </cell>
          <cell r="D173">
            <v>487486.56040000002</v>
          </cell>
          <cell r="E173">
            <v>5189223.2865000004</v>
          </cell>
        </row>
        <row r="174">
          <cell r="A174" t="str">
            <v>T5P11</v>
          </cell>
          <cell r="B174">
            <v>487733.228</v>
          </cell>
          <cell r="C174">
            <v>5189051.699</v>
          </cell>
          <cell r="D174">
            <v>487733.41240000003</v>
          </cell>
          <cell r="E174">
            <v>5189051.9055000003</v>
          </cell>
        </row>
        <row r="175">
          <cell r="A175" t="str">
            <v>T5P13A</v>
          </cell>
          <cell r="B175">
            <v>487806.489</v>
          </cell>
          <cell r="C175">
            <v>5188979.28</v>
          </cell>
          <cell r="D175">
            <v>487806.67340000003</v>
          </cell>
          <cell r="E175">
            <v>5188979.4865000006</v>
          </cell>
        </row>
        <row r="176">
          <cell r="A176" t="str">
            <v>T5P15</v>
          </cell>
          <cell r="B176">
            <v>487635.47100000002</v>
          </cell>
          <cell r="C176">
            <v>5188967.3849999998</v>
          </cell>
          <cell r="D176">
            <v>487635.65540000005</v>
          </cell>
          <cell r="E176">
            <v>5188967.5915000001</v>
          </cell>
        </row>
        <row r="177">
          <cell r="A177" t="str">
            <v>T5P2</v>
          </cell>
          <cell r="B177">
            <v>487570.38500000001</v>
          </cell>
          <cell r="C177">
            <v>5189224.5630000001</v>
          </cell>
          <cell r="D177">
            <v>487570.56940000004</v>
          </cell>
          <cell r="E177">
            <v>5189224.7695000004</v>
          </cell>
        </row>
        <row r="178">
          <cell r="A178" t="str">
            <v>T5P3</v>
          </cell>
          <cell r="B178">
            <v>487737.73499999999</v>
          </cell>
          <cell r="C178">
            <v>5189223.4280000003</v>
          </cell>
          <cell r="D178">
            <v>487737.91940000001</v>
          </cell>
          <cell r="E178">
            <v>5189223.6345000006</v>
          </cell>
        </row>
        <row r="179">
          <cell r="A179" t="str">
            <v>T5P4</v>
          </cell>
          <cell r="B179">
            <v>487821.98100000003</v>
          </cell>
          <cell r="C179">
            <v>5189140.2</v>
          </cell>
          <cell r="D179">
            <v>487822.16540000006</v>
          </cell>
          <cell r="E179">
            <v>5189140.4065000005</v>
          </cell>
        </row>
        <row r="180">
          <cell r="A180" t="str">
            <v>T5P5</v>
          </cell>
          <cell r="B180">
            <v>487738.179</v>
          </cell>
          <cell r="C180">
            <v>5189139.4919999996</v>
          </cell>
          <cell r="D180">
            <v>487738.36340000003</v>
          </cell>
          <cell r="E180">
            <v>5189139.6984999999</v>
          </cell>
        </row>
        <row r="181">
          <cell r="A181" t="str">
            <v>T5P9A</v>
          </cell>
          <cell r="B181">
            <v>487737.32299999997</v>
          </cell>
          <cell r="C181">
            <v>5188876.9069999997</v>
          </cell>
          <cell r="D181">
            <v>487737.5074</v>
          </cell>
          <cell r="E181">
            <v>5188877.1135</v>
          </cell>
        </row>
        <row r="182">
          <cell r="A182" t="str">
            <v>T6P1</v>
          </cell>
          <cell r="B182">
            <v>488032.158</v>
          </cell>
          <cell r="C182">
            <v>5189811.9160000002</v>
          </cell>
          <cell r="D182">
            <v>488032.34240000002</v>
          </cell>
          <cell r="E182">
            <v>5189812.1225000005</v>
          </cell>
        </row>
        <row r="183">
          <cell r="A183" t="str">
            <v>T6P10</v>
          </cell>
          <cell r="B183">
            <v>487870.81199999998</v>
          </cell>
          <cell r="C183">
            <v>5189504.7750000004</v>
          </cell>
          <cell r="D183">
            <v>487870.9964</v>
          </cell>
          <cell r="E183">
            <v>5189504.9815000007</v>
          </cell>
        </row>
        <row r="184">
          <cell r="A184" t="str">
            <v>T6P11</v>
          </cell>
          <cell r="B184">
            <v>487871.70899999997</v>
          </cell>
          <cell r="C184">
            <v>5189581.1359999999</v>
          </cell>
          <cell r="D184">
            <v>487871.8934</v>
          </cell>
          <cell r="E184">
            <v>5189581.3425000003</v>
          </cell>
        </row>
        <row r="185">
          <cell r="A185" t="str">
            <v>T6P12</v>
          </cell>
          <cell r="B185">
            <v>487871.52100000001</v>
          </cell>
          <cell r="C185">
            <v>5189657.5690000001</v>
          </cell>
          <cell r="D185">
            <v>487871.70540000004</v>
          </cell>
          <cell r="E185">
            <v>5189657.7755000005</v>
          </cell>
        </row>
        <row r="186">
          <cell r="A186" t="str">
            <v>T6P13</v>
          </cell>
          <cell r="B186">
            <v>487871.48</v>
          </cell>
          <cell r="C186">
            <v>5189733.3959999997</v>
          </cell>
          <cell r="D186">
            <v>487871.66440000001</v>
          </cell>
          <cell r="E186">
            <v>5189733.6025</v>
          </cell>
        </row>
        <row r="187">
          <cell r="A187" t="str">
            <v>T6P14</v>
          </cell>
          <cell r="B187">
            <v>487872.34299999999</v>
          </cell>
          <cell r="C187">
            <v>5189809.46</v>
          </cell>
          <cell r="D187">
            <v>487872.52740000002</v>
          </cell>
          <cell r="E187">
            <v>5189809.6665000003</v>
          </cell>
        </row>
        <row r="188">
          <cell r="A188" t="str">
            <v>T6P2</v>
          </cell>
          <cell r="B188">
            <v>488030.68599999999</v>
          </cell>
          <cell r="C188">
            <v>5189887.591</v>
          </cell>
          <cell r="D188">
            <v>488030.87040000001</v>
          </cell>
          <cell r="E188">
            <v>5189887.7975000003</v>
          </cell>
        </row>
        <row r="189">
          <cell r="A189" t="str">
            <v>T6P3</v>
          </cell>
          <cell r="B189">
            <v>487953.21799999999</v>
          </cell>
          <cell r="C189">
            <v>5189886.9349999996</v>
          </cell>
          <cell r="D189">
            <v>487953.40240000002</v>
          </cell>
          <cell r="E189">
            <v>5189887.1414999999</v>
          </cell>
        </row>
        <row r="190">
          <cell r="A190" t="str">
            <v>T6P4</v>
          </cell>
          <cell r="B190">
            <v>487954.348</v>
          </cell>
          <cell r="C190">
            <v>5189810.8669999996</v>
          </cell>
          <cell r="D190">
            <v>487954.53240000003</v>
          </cell>
          <cell r="E190">
            <v>5189811.0734999999</v>
          </cell>
        </row>
        <row r="191">
          <cell r="A191" t="str">
            <v>T6P5</v>
          </cell>
          <cell r="B191">
            <v>487955.94900000002</v>
          </cell>
          <cell r="C191">
            <v>5189733.6440000003</v>
          </cell>
          <cell r="D191">
            <v>487956.13340000005</v>
          </cell>
          <cell r="E191">
            <v>5189733.8505000006</v>
          </cell>
        </row>
        <row r="192">
          <cell r="A192" t="str">
            <v>T6P6</v>
          </cell>
          <cell r="B192">
            <v>487956.25699999998</v>
          </cell>
          <cell r="C192">
            <v>5189657.8459999999</v>
          </cell>
          <cell r="D192">
            <v>487956.44140000001</v>
          </cell>
          <cell r="E192">
            <v>5189658.0525000002</v>
          </cell>
        </row>
        <row r="193">
          <cell r="A193" t="str">
            <v>T6P8</v>
          </cell>
          <cell r="B193">
            <v>487956.07900000003</v>
          </cell>
          <cell r="C193">
            <v>5189505.5480000004</v>
          </cell>
          <cell r="D193">
            <v>487956.26340000005</v>
          </cell>
          <cell r="E193">
            <v>5189505.7545000007</v>
          </cell>
        </row>
        <row r="194">
          <cell r="A194" t="str">
            <v>8A_PIN</v>
          </cell>
          <cell r="D194">
            <v>488015.69576465449</v>
          </cell>
          <cell r="E194">
            <v>5189870.846538106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"/>
  <sheetViews>
    <sheetView topLeftCell="A64" zoomScale="90" zoomScaleNormal="90" workbookViewId="0">
      <selection activeCell="F76" sqref="F76"/>
    </sheetView>
  </sheetViews>
  <sheetFormatPr defaultRowHeight="14.4" x14ac:dyDescent="0.3"/>
  <cols>
    <col min="1" max="1" width="44.88671875" style="187" customWidth="1"/>
    <col min="2" max="2" width="13.33203125" style="1" customWidth="1"/>
    <col min="3" max="3" width="14.44140625" style="1" customWidth="1"/>
    <col min="4" max="5" width="17.6640625" style="1" customWidth="1"/>
  </cols>
  <sheetData>
    <row r="1" spans="1:7" x14ac:dyDescent="0.3">
      <c r="A1" s="237" t="s">
        <v>110</v>
      </c>
    </row>
    <row r="2" spans="1:7" s="7" customFormat="1" x14ac:dyDescent="0.3">
      <c r="A2" s="237"/>
      <c r="B2" s="8"/>
      <c r="C2" s="8"/>
      <c r="D2" s="8"/>
      <c r="E2" s="8"/>
    </row>
    <row r="3" spans="1:7" s="7" customFormat="1" x14ac:dyDescent="0.3">
      <c r="A3" s="237" t="s">
        <v>116</v>
      </c>
      <c r="B3" s="8"/>
      <c r="C3" s="8"/>
      <c r="D3" s="8"/>
      <c r="E3" s="8"/>
    </row>
    <row r="5" spans="1:7" x14ac:dyDescent="0.3">
      <c r="A5" s="238" t="s">
        <v>111</v>
      </c>
      <c r="B5" s="2"/>
      <c r="C5" s="2"/>
    </row>
    <row r="6" spans="1:7" x14ac:dyDescent="0.3">
      <c r="A6" s="239" t="s">
        <v>112</v>
      </c>
      <c r="B6" s="4">
        <v>487604.59299999999</v>
      </c>
      <c r="C6" s="4">
        <v>5189381.7879999997</v>
      </c>
      <c r="D6" s="6" t="s">
        <v>113</v>
      </c>
      <c r="E6" s="6" t="s">
        <v>114</v>
      </c>
    </row>
    <row r="7" spans="1:7" s="7" customFormat="1" x14ac:dyDescent="0.3">
      <c r="A7" s="240"/>
      <c r="B7" s="9"/>
      <c r="C7" s="9"/>
      <c r="D7" s="10"/>
      <c r="E7" s="10"/>
    </row>
    <row r="8" spans="1:7" s="2" customFormat="1" x14ac:dyDescent="0.3">
      <c r="A8" s="240" t="s">
        <v>115</v>
      </c>
      <c r="B8" s="5"/>
      <c r="C8" s="5"/>
      <c r="D8" s="3"/>
      <c r="E8" s="3"/>
    </row>
    <row r="9" spans="1:7" s="2" customFormat="1" x14ac:dyDescent="0.3">
      <c r="A9" s="241" t="s">
        <v>5287</v>
      </c>
      <c r="B9" s="101">
        <v>487604.77740000002</v>
      </c>
      <c r="C9" s="101">
        <v>5189381.9945</v>
      </c>
      <c r="D9" s="3"/>
      <c r="E9" s="3"/>
    </row>
    <row r="10" spans="1:7" s="2" customFormat="1" x14ac:dyDescent="0.3">
      <c r="A10" s="242"/>
      <c r="B10" s="100"/>
      <c r="C10" s="100"/>
      <c r="D10" s="3"/>
      <c r="E10" s="3"/>
    </row>
    <row r="11" spans="1:7" s="2" customFormat="1" x14ac:dyDescent="0.3">
      <c r="A11" s="240"/>
      <c r="B11" s="5"/>
      <c r="C11" s="5"/>
      <c r="D11" s="3"/>
      <c r="E11" s="3"/>
    </row>
    <row r="13" spans="1:7" x14ac:dyDescent="0.3">
      <c r="A13" s="243" t="s">
        <v>0</v>
      </c>
      <c r="B13" s="72" t="s">
        <v>1</v>
      </c>
      <c r="C13" s="72" t="s">
        <v>2</v>
      </c>
      <c r="D13" s="72" t="s">
        <v>3</v>
      </c>
      <c r="E13" s="72" t="s">
        <v>4</v>
      </c>
    </row>
    <row r="14" spans="1:7" x14ac:dyDescent="0.3">
      <c r="A14" s="243" t="s">
        <v>5</v>
      </c>
      <c r="B14" s="71">
        <v>487963.88500000001</v>
      </c>
      <c r="C14" s="71">
        <v>5189790.3660000004</v>
      </c>
      <c r="D14" s="71">
        <v>487964.06940000004</v>
      </c>
      <c r="E14" s="71">
        <v>5189790.5725000007</v>
      </c>
      <c r="F14" s="93"/>
      <c r="G14" s="93"/>
    </row>
    <row r="15" spans="1:7" x14ac:dyDescent="0.3">
      <c r="A15" s="243" t="s">
        <v>6</v>
      </c>
      <c r="B15" s="71">
        <v>487737.47700000001</v>
      </c>
      <c r="C15" s="71">
        <v>5189045.0810000002</v>
      </c>
      <c r="D15" s="71">
        <v>487737.66140000004</v>
      </c>
      <c r="E15" s="71">
        <v>5189045.2875000006</v>
      </c>
    </row>
    <row r="16" spans="1:7" x14ac:dyDescent="0.3">
      <c r="A16" s="243" t="s">
        <v>7</v>
      </c>
      <c r="B16" s="71">
        <v>487514.36200000002</v>
      </c>
      <c r="C16" s="71">
        <v>5189443.1040000003</v>
      </c>
      <c r="D16" s="71">
        <v>487514.54640000005</v>
      </c>
      <c r="E16" s="71">
        <v>5189443.3105000006</v>
      </c>
    </row>
    <row r="17" spans="1:5" x14ac:dyDescent="0.3">
      <c r="A17" s="243" t="s">
        <v>8</v>
      </c>
      <c r="B17" s="71">
        <v>487977.755</v>
      </c>
      <c r="C17" s="71">
        <v>5189688.9119999995</v>
      </c>
      <c r="D17" s="71">
        <v>487977.93940000003</v>
      </c>
      <c r="E17" s="71">
        <v>5189689.1184999999</v>
      </c>
    </row>
    <row r="18" spans="1:5" x14ac:dyDescent="0.3">
      <c r="A18" s="243" t="s">
        <v>9</v>
      </c>
      <c r="B18" s="71">
        <v>487737.47200000001</v>
      </c>
      <c r="C18" s="71">
        <v>5188935.7850000001</v>
      </c>
      <c r="D18" s="71">
        <v>487737.65640000004</v>
      </c>
      <c r="E18" s="71">
        <v>5188935.9915000005</v>
      </c>
    </row>
    <row r="19" spans="1:5" x14ac:dyDescent="0.3">
      <c r="A19" s="243" t="s">
        <v>10</v>
      </c>
      <c r="B19" s="71">
        <v>487327.86599999998</v>
      </c>
      <c r="C19" s="71">
        <v>5189518.76</v>
      </c>
      <c r="D19" s="71">
        <v>487328.05040000001</v>
      </c>
      <c r="E19" s="71">
        <v>5189518.9665000001</v>
      </c>
    </row>
    <row r="20" spans="1:5" x14ac:dyDescent="0.3">
      <c r="A20" s="243" t="s">
        <v>11</v>
      </c>
      <c r="B20" s="71">
        <v>487922.03899999999</v>
      </c>
      <c r="C20" s="71">
        <v>5189683.8720000004</v>
      </c>
      <c r="D20" s="71">
        <v>487922.22340000002</v>
      </c>
      <c r="E20" s="71">
        <v>5189684.0785000008</v>
      </c>
    </row>
    <row r="21" spans="1:5" x14ac:dyDescent="0.3">
      <c r="A21" s="243" t="s">
        <v>12</v>
      </c>
      <c r="B21" s="71">
        <v>487627.86300000001</v>
      </c>
      <c r="C21" s="71">
        <v>5188969.8229999999</v>
      </c>
      <c r="D21" s="71">
        <v>487628.04740000004</v>
      </c>
      <c r="E21" s="71">
        <v>5188970.0295000002</v>
      </c>
    </row>
    <row r="22" spans="1:5" x14ac:dyDescent="0.3">
      <c r="A22" s="243" t="s">
        <v>13</v>
      </c>
      <c r="B22" s="71">
        <v>487253.33199999999</v>
      </c>
      <c r="C22" s="71">
        <v>5189490.5279999999</v>
      </c>
      <c r="D22" s="71">
        <v>487253.51640000002</v>
      </c>
      <c r="E22" s="71">
        <v>5189490.7345000003</v>
      </c>
    </row>
    <row r="23" spans="1:5" x14ac:dyDescent="0.3">
      <c r="A23" s="243" t="s">
        <v>14</v>
      </c>
      <c r="B23" s="71">
        <v>487870.63400000002</v>
      </c>
      <c r="C23" s="71">
        <v>5189669.7680000002</v>
      </c>
      <c r="D23" s="71">
        <v>487870.81840000005</v>
      </c>
      <c r="E23" s="71">
        <v>5189669.9745000005</v>
      </c>
    </row>
    <row r="24" spans="1:5" x14ac:dyDescent="0.3">
      <c r="A24" s="243" t="s">
        <v>15</v>
      </c>
      <c r="B24" s="71">
        <v>487678.21500000003</v>
      </c>
      <c r="C24" s="71">
        <v>5189053.5980000002</v>
      </c>
      <c r="D24" s="71">
        <v>487678.39940000005</v>
      </c>
      <c r="E24" s="71">
        <v>5189053.8045000006</v>
      </c>
    </row>
    <row r="25" spans="1:5" x14ac:dyDescent="0.3">
      <c r="A25" s="243" t="s">
        <v>16</v>
      </c>
      <c r="B25" s="71">
        <v>487214.43699999998</v>
      </c>
      <c r="C25" s="71">
        <v>5189465.1809999999</v>
      </c>
      <c r="D25" s="71">
        <v>487214.6214</v>
      </c>
      <c r="E25" s="71">
        <v>5189465.3875000002</v>
      </c>
    </row>
    <row r="26" spans="1:5" x14ac:dyDescent="0.3">
      <c r="A26" s="243" t="s">
        <v>17</v>
      </c>
      <c r="B26" s="71">
        <v>487867.81400000001</v>
      </c>
      <c r="C26" s="71">
        <v>5189743.2609999999</v>
      </c>
      <c r="D26" s="71">
        <v>487867.99840000004</v>
      </c>
      <c r="E26" s="71">
        <v>5189743.4675000003</v>
      </c>
    </row>
    <row r="27" spans="1:5" x14ac:dyDescent="0.3">
      <c r="A27" s="243" t="s">
        <v>18</v>
      </c>
      <c r="B27" s="71">
        <v>487537.603</v>
      </c>
      <c r="C27" s="71">
        <v>5189267.7850000001</v>
      </c>
      <c r="D27" s="71">
        <v>487537.78740000003</v>
      </c>
      <c r="E27" s="71">
        <v>5189267.9915000005</v>
      </c>
    </row>
    <row r="28" spans="1:5" x14ac:dyDescent="0.3">
      <c r="A28" s="243" t="s">
        <v>19</v>
      </c>
      <c r="B28" s="71">
        <v>487197.03</v>
      </c>
      <c r="C28" s="71">
        <v>5189442.1220000004</v>
      </c>
      <c r="D28" s="71">
        <v>487197.21440000006</v>
      </c>
      <c r="E28" s="71">
        <v>5189442.3285000008</v>
      </c>
    </row>
    <row r="29" spans="1:5" x14ac:dyDescent="0.3">
      <c r="A29" s="243" t="s">
        <v>20</v>
      </c>
      <c r="B29" s="71">
        <v>487856.64500000002</v>
      </c>
      <c r="C29" s="71">
        <v>5189785.9160000002</v>
      </c>
      <c r="D29" s="71">
        <v>487856.82940000005</v>
      </c>
      <c r="E29" s="71">
        <v>5189786.1225000005</v>
      </c>
    </row>
    <row r="30" spans="1:5" x14ac:dyDescent="0.3">
      <c r="A30" s="243" t="s">
        <v>21</v>
      </c>
      <c r="B30" s="71">
        <v>487574.20699999999</v>
      </c>
      <c r="C30" s="71">
        <v>5189309.0369999995</v>
      </c>
      <c r="D30" s="71">
        <v>487574.39140000002</v>
      </c>
      <c r="E30" s="71">
        <v>5189309.2434999999</v>
      </c>
    </row>
    <row r="31" spans="1:5" x14ac:dyDescent="0.3">
      <c r="A31" s="243" t="s">
        <v>22</v>
      </c>
      <c r="B31" s="71">
        <v>487019.712</v>
      </c>
      <c r="C31" s="71">
        <v>5189385.8449999997</v>
      </c>
      <c r="D31" s="71">
        <v>487019.89640000003</v>
      </c>
      <c r="E31" s="71">
        <v>5189386.0515000001</v>
      </c>
    </row>
    <row r="32" spans="1:5" x14ac:dyDescent="0.3">
      <c r="A32" s="243" t="s">
        <v>23</v>
      </c>
      <c r="B32" s="71">
        <v>487836.31699999998</v>
      </c>
      <c r="C32" s="71">
        <v>5189807.2209999999</v>
      </c>
      <c r="D32" s="71">
        <v>487836.50140000001</v>
      </c>
      <c r="E32" s="71">
        <v>5189807.4275000002</v>
      </c>
    </row>
    <row r="33" spans="1:5" x14ac:dyDescent="0.3">
      <c r="A33" s="243" t="s">
        <v>24</v>
      </c>
      <c r="B33" s="71">
        <v>487028.89299999998</v>
      </c>
      <c r="C33" s="71">
        <v>5189339.1220000004</v>
      </c>
      <c r="D33" s="71">
        <v>487029.07740000001</v>
      </c>
      <c r="E33" s="71">
        <v>5189339.3285000008</v>
      </c>
    </row>
    <row r="34" spans="1:5" x14ac:dyDescent="0.3">
      <c r="A34" s="243" t="s">
        <v>25</v>
      </c>
      <c r="B34" s="71">
        <v>487852.734</v>
      </c>
      <c r="C34" s="71">
        <v>5189849.1220000004</v>
      </c>
      <c r="D34" s="71">
        <v>487852.91840000002</v>
      </c>
      <c r="E34" s="71">
        <v>5189849.3285000008</v>
      </c>
    </row>
    <row r="35" spans="1:5" x14ac:dyDescent="0.3">
      <c r="A35" s="243" t="s">
        <v>26</v>
      </c>
      <c r="B35" s="71">
        <v>487236.86200000002</v>
      </c>
      <c r="C35" s="71">
        <v>5189287.7390000001</v>
      </c>
      <c r="D35" s="71">
        <v>487237.04640000005</v>
      </c>
      <c r="E35" s="71">
        <v>5189287.9455000004</v>
      </c>
    </row>
    <row r="36" spans="1:5" x14ac:dyDescent="0.3">
      <c r="A36" s="243" t="s">
        <v>27</v>
      </c>
      <c r="B36" s="71">
        <v>487856.91600000003</v>
      </c>
      <c r="C36" s="71">
        <v>5189785.7350000003</v>
      </c>
      <c r="D36" s="71">
        <v>487857.10040000005</v>
      </c>
      <c r="E36" s="71">
        <v>5189785.9415000007</v>
      </c>
    </row>
    <row r="37" spans="1:5" x14ac:dyDescent="0.3">
      <c r="A37" s="243" t="s">
        <v>28</v>
      </c>
      <c r="B37" s="71">
        <v>487320.43599999999</v>
      </c>
      <c r="C37" s="71">
        <v>5189293.6100000003</v>
      </c>
      <c r="D37" s="71">
        <v>487320.62040000001</v>
      </c>
      <c r="E37" s="71">
        <v>5189293.8165000007</v>
      </c>
    </row>
    <row r="38" spans="1:5" x14ac:dyDescent="0.3">
      <c r="A38" s="243" t="s">
        <v>29</v>
      </c>
      <c r="B38" s="71">
        <v>487868.00099999999</v>
      </c>
      <c r="C38" s="71">
        <v>5189743.1359999999</v>
      </c>
      <c r="D38" s="71">
        <v>487868.18540000002</v>
      </c>
      <c r="E38" s="71">
        <v>5189743.3425000003</v>
      </c>
    </row>
    <row r="39" spans="1:5" x14ac:dyDescent="0.3">
      <c r="A39" s="243" t="s">
        <v>30</v>
      </c>
      <c r="B39" s="71">
        <v>487363.09</v>
      </c>
      <c r="C39" s="71">
        <v>5189338.358</v>
      </c>
      <c r="D39" s="71">
        <v>487363.27440000005</v>
      </c>
      <c r="E39" s="71">
        <v>5189338.5645000003</v>
      </c>
    </row>
    <row r="40" spans="1:5" x14ac:dyDescent="0.3">
      <c r="A40" s="243" t="s">
        <v>31</v>
      </c>
      <c r="B40" s="71">
        <v>488171.22</v>
      </c>
      <c r="C40" s="71">
        <v>5189617.023</v>
      </c>
      <c r="D40" s="71">
        <v>488171.4044</v>
      </c>
      <c r="E40" s="71">
        <v>5189617.2295000004</v>
      </c>
    </row>
    <row r="41" spans="1:5" x14ac:dyDescent="0.3">
      <c r="A41" s="243" t="s">
        <v>32</v>
      </c>
      <c r="B41" s="71">
        <v>487658.85200000001</v>
      </c>
      <c r="C41" s="71">
        <v>5189376.3509999998</v>
      </c>
      <c r="D41" s="71">
        <v>487659.03640000004</v>
      </c>
      <c r="E41" s="71">
        <v>5189376.5575000001</v>
      </c>
    </row>
    <row r="42" spans="1:5" x14ac:dyDescent="0.3">
      <c r="A42" s="243" t="s">
        <v>33</v>
      </c>
      <c r="B42" s="71">
        <v>487870.77799999999</v>
      </c>
      <c r="C42" s="71">
        <v>5189669.5619999999</v>
      </c>
      <c r="D42" s="71">
        <v>487870.96240000002</v>
      </c>
      <c r="E42" s="71">
        <v>5189669.7685000002</v>
      </c>
    </row>
    <row r="43" spans="1:5" x14ac:dyDescent="0.3">
      <c r="A43" s="243" t="s">
        <v>34</v>
      </c>
      <c r="B43" s="71">
        <v>487443.217</v>
      </c>
      <c r="C43" s="71">
        <v>5189341.9919999996</v>
      </c>
      <c r="D43" s="71">
        <v>487443.40140000003</v>
      </c>
      <c r="E43" s="71">
        <v>5189342.1984999999</v>
      </c>
    </row>
    <row r="44" spans="1:5" x14ac:dyDescent="0.3">
      <c r="A44" s="243" t="s">
        <v>35</v>
      </c>
      <c r="B44" s="71">
        <v>487819.967</v>
      </c>
      <c r="C44" s="71">
        <v>5189604.8689999999</v>
      </c>
      <c r="D44" s="71">
        <v>487820.15140000003</v>
      </c>
      <c r="E44" s="71">
        <v>5189605.0755000003</v>
      </c>
    </row>
    <row r="45" spans="1:5" x14ac:dyDescent="0.3">
      <c r="A45" s="243" t="s">
        <v>36</v>
      </c>
      <c r="B45" s="71">
        <v>487480.12900000002</v>
      </c>
      <c r="C45" s="71">
        <v>5189351.4989999998</v>
      </c>
      <c r="D45" s="71">
        <v>487480.31340000004</v>
      </c>
      <c r="E45" s="71">
        <v>5189351.7055000002</v>
      </c>
    </row>
    <row r="46" spans="1:5" x14ac:dyDescent="0.3">
      <c r="A46" s="243" t="s">
        <v>37</v>
      </c>
      <c r="B46" s="71">
        <v>487837.32500000001</v>
      </c>
      <c r="C46" s="71">
        <v>5189563.34</v>
      </c>
      <c r="D46" s="71">
        <v>487837.50940000004</v>
      </c>
      <c r="E46" s="71">
        <v>5189563.5465000002</v>
      </c>
    </row>
    <row r="47" spans="1:5" x14ac:dyDescent="0.3">
      <c r="A47" s="243" t="s">
        <v>38</v>
      </c>
      <c r="B47" s="71">
        <v>487544.52899999998</v>
      </c>
      <c r="C47" s="71">
        <v>5189340.9800000004</v>
      </c>
      <c r="D47" s="71">
        <v>487544.71340000001</v>
      </c>
      <c r="E47" s="71">
        <v>5189341.1865000008</v>
      </c>
    </row>
    <row r="48" spans="1:5" x14ac:dyDescent="0.3">
      <c r="A48" s="243" t="s">
        <v>39</v>
      </c>
      <c r="B48" s="71">
        <v>487861.09299999999</v>
      </c>
      <c r="C48" s="71">
        <v>5189565.6660000002</v>
      </c>
      <c r="D48" s="71">
        <v>487861.27740000002</v>
      </c>
      <c r="E48" s="71">
        <v>5189565.8725000005</v>
      </c>
    </row>
    <row r="49" spans="1:5" x14ac:dyDescent="0.3">
      <c r="A49" s="243" t="s">
        <v>40</v>
      </c>
      <c r="B49" s="71">
        <v>487966.11200000002</v>
      </c>
      <c r="C49" s="71">
        <v>5189499.5650000004</v>
      </c>
      <c r="D49" s="71">
        <v>487966.29640000005</v>
      </c>
      <c r="E49" s="71">
        <v>5189499.7715000007</v>
      </c>
    </row>
    <row r="50" spans="1:5" x14ac:dyDescent="0.3">
      <c r="A50" s="243" t="s">
        <v>41</v>
      </c>
      <c r="B50" s="71">
        <v>487998.97</v>
      </c>
      <c r="C50" s="71">
        <v>5189484.0429999996</v>
      </c>
      <c r="D50" s="71">
        <v>487999.1544</v>
      </c>
      <c r="E50" s="71">
        <v>5189484.2494999999</v>
      </c>
    </row>
    <row r="51" spans="1:5" x14ac:dyDescent="0.3">
      <c r="A51" s="243" t="s">
        <v>42</v>
      </c>
      <c r="B51" s="71">
        <v>488065.48499999999</v>
      </c>
      <c r="C51" s="71">
        <v>5189534.4340000004</v>
      </c>
      <c r="D51" s="71">
        <v>488065.66940000001</v>
      </c>
      <c r="E51" s="71">
        <v>5189534.6405000007</v>
      </c>
    </row>
    <row r="52" spans="1:5" x14ac:dyDescent="0.3">
      <c r="A52" s="243" t="s">
        <v>43</v>
      </c>
      <c r="B52" s="71">
        <v>488003.64500000002</v>
      </c>
      <c r="C52" s="71">
        <v>5189581.8909999998</v>
      </c>
      <c r="D52" s="71">
        <v>488003.82940000005</v>
      </c>
      <c r="E52" s="71">
        <v>5189582.0975000001</v>
      </c>
    </row>
    <row r="53" spans="1:5" x14ac:dyDescent="0.3">
      <c r="A53" s="243" t="s">
        <v>44</v>
      </c>
      <c r="B53" s="71">
        <v>488159.57799999998</v>
      </c>
      <c r="C53" s="71">
        <v>5189590.08</v>
      </c>
      <c r="D53" s="71">
        <v>488159.76240000001</v>
      </c>
      <c r="E53" s="71">
        <v>5189590.2865000004</v>
      </c>
    </row>
    <row r="54" spans="1:5" x14ac:dyDescent="0.3">
      <c r="A54" s="243" t="s">
        <v>45</v>
      </c>
      <c r="B54" s="71">
        <v>488282.17099999997</v>
      </c>
      <c r="C54" s="71">
        <v>5189606.6710000001</v>
      </c>
      <c r="D54" s="71">
        <v>488282.3554</v>
      </c>
      <c r="E54" s="71">
        <v>5189606.8775000004</v>
      </c>
    </row>
    <row r="55" spans="1:5" x14ac:dyDescent="0.3">
      <c r="A55" s="243" t="s">
        <v>46</v>
      </c>
      <c r="B55" s="71">
        <v>487604.59299999999</v>
      </c>
      <c r="C55" s="71">
        <v>5189381.7879999997</v>
      </c>
      <c r="D55" s="71">
        <v>487604.77740000002</v>
      </c>
      <c r="E55" s="71">
        <v>5189381.9945</v>
      </c>
    </row>
    <row r="56" spans="1:5" x14ac:dyDescent="0.3">
      <c r="A56" s="243" t="s">
        <v>47</v>
      </c>
      <c r="B56" s="71">
        <v>487549.06199999998</v>
      </c>
      <c r="C56" s="71">
        <v>5189309.6509999996</v>
      </c>
      <c r="D56" s="71">
        <v>487549.2464</v>
      </c>
      <c r="E56" s="71">
        <v>5189309.8574999999</v>
      </c>
    </row>
    <row r="57" spans="1:5" x14ac:dyDescent="0.3">
      <c r="A57" s="243" t="s">
        <v>48</v>
      </c>
      <c r="B57" s="71">
        <v>487665.19900000002</v>
      </c>
      <c r="C57" s="71">
        <v>5189444.1349999998</v>
      </c>
      <c r="D57" s="71">
        <v>487665.38340000005</v>
      </c>
      <c r="E57" s="71">
        <v>5189444.3415000001</v>
      </c>
    </row>
    <row r="58" spans="1:5" x14ac:dyDescent="0.3">
      <c r="A58" s="243" t="s">
        <v>49</v>
      </c>
      <c r="B58" s="71">
        <v>488178.12599999999</v>
      </c>
      <c r="C58" s="71">
        <v>5189654.8660000004</v>
      </c>
      <c r="D58" s="71">
        <v>488178.31040000002</v>
      </c>
      <c r="E58" s="71">
        <v>5189655.0725000007</v>
      </c>
    </row>
    <row r="59" spans="1:5" x14ac:dyDescent="0.3">
      <c r="A59" s="243" t="s">
        <v>50</v>
      </c>
      <c r="B59" s="71">
        <v>487567.13400000002</v>
      </c>
      <c r="C59" s="71">
        <v>5189273.8459999999</v>
      </c>
      <c r="D59" s="71">
        <v>487567.31840000005</v>
      </c>
      <c r="E59" s="71">
        <v>5189274.0525000002</v>
      </c>
    </row>
    <row r="60" spans="1:5" x14ac:dyDescent="0.3">
      <c r="A60" s="243" t="s">
        <v>51</v>
      </c>
      <c r="B60" s="71">
        <v>487679.72200000001</v>
      </c>
      <c r="C60" s="71">
        <v>5189494.9170000004</v>
      </c>
      <c r="D60" s="71">
        <v>487679.90640000004</v>
      </c>
      <c r="E60" s="71">
        <v>5189495.1235000007</v>
      </c>
    </row>
    <row r="61" spans="1:5" x14ac:dyDescent="0.3">
      <c r="A61" s="243" t="s">
        <v>52</v>
      </c>
      <c r="B61" s="71">
        <v>488059.424</v>
      </c>
      <c r="C61" s="71">
        <v>5189805.9450000003</v>
      </c>
      <c r="D61" s="71">
        <v>488059.60840000003</v>
      </c>
      <c r="E61" s="71">
        <v>5189806.1515000006</v>
      </c>
    </row>
    <row r="62" spans="1:5" x14ac:dyDescent="0.3">
      <c r="A62" s="243" t="s">
        <v>53</v>
      </c>
      <c r="B62" s="71">
        <v>487493.01400000002</v>
      </c>
      <c r="C62" s="71">
        <v>5189165.426</v>
      </c>
      <c r="D62" s="71">
        <v>487493.19840000005</v>
      </c>
      <c r="E62" s="71">
        <v>5189165.6325000003</v>
      </c>
    </row>
    <row r="63" spans="1:5" x14ac:dyDescent="0.3">
      <c r="A63" s="243" t="s">
        <v>54</v>
      </c>
      <c r="B63" s="71">
        <v>487666.37599999999</v>
      </c>
      <c r="C63" s="71">
        <v>5189725.6339999996</v>
      </c>
      <c r="D63" s="71">
        <v>487666.56040000002</v>
      </c>
      <c r="E63" s="71">
        <v>5189725.8404999999</v>
      </c>
    </row>
    <row r="64" spans="1:5" x14ac:dyDescent="0.3">
      <c r="A64" s="243" t="s">
        <v>55</v>
      </c>
      <c r="B64" s="71">
        <v>488048.43800000002</v>
      </c>
      <c r="C64" s="71">
        <v>5189815.7510000002</v>
      </c>
      <c r="D64" s="71">
        <v>488048.62240000005</v>
      </c>
      <c r="E64" s="71">
        <v>5189815.9575000005</v>
      </c>
    </row>
    <row r="65" spans="1:6" x14ac:dyDescent="0.3">
      <c r="A65" s="243" t="s">
        <v>56</v>
      </c>
      <c r="B65" s="71">
        <v>487755.82500000001</v>
      </c>
      <c r="C65" s="71">
        <v>5189165.4270000001</v>
      </c>
      <c r="D65" s="71">
        <v>487756.00940000004</v>
      </c>
      <c r="E65" s="71">
        <v>5189165.6335000005</v>
      </c>
    </row>
    <row r="66" spans="1:6" x14ac:dyDescent="0.3">
      <c r="A66" s="243" t="s">
        <v>57</v>
      </c>
      <c r="B66" s="71">
        <v>487678.875</v>
      </c>
      <c r="C66" s="71">
        <v>5189788.4450000003</v>
      </c>
      <c r="D66" s="71">
        <v>487679.05940000003</v>
      </c>
      <c r="E66" s="71">
        <v>5189788.6515000006</v>
      </c>
    </row>
    <row r="67" spans="1:6" x14ac:dyDescent="0.3">
      <c r="A67" s="243" t="s">
        <v>58</v>
      </c>
      <c r="B67" s="71">
        <v>488047.11200000002</v>
      </c>
      <c r="C67" s="71">
        <v>5189841.5149999997</v>
      </c>
      <c r="D67" s="71">
        <v>488047.29640000005</v>
      </c>
      <c r="E67" s="71">
        <v>5189841.7215</v>
      </c>
    </row>
    <row r="68" spans="1:6" x14ac:dyDescent="0.3">
      <c r="A68" s="243" t="s">
        <v>59</v>
      </c>
      <c r="B68" s="71">
        <v>487791.27500000002</v>
      </c>
      <c r="C68" s="71">
        <v>5189200.5389999999</v>
      </c>
      <c r="D68" s="71">
        <v>487791.45940000005</v>
      </c>
      <c r="E68" s="71">
        <v>5189200.7455000002</v>
      </c>
    </row>
    <row r="69" spans="1:6" x14ac:dyDescent="0.3">
      <c r="A69" s="243" t="s">
        <v>60</v>
      </c>
      <c r="B69" s="71">
        <v>487650.38699999999</v>
      </c>
      <c r="C69" s="71">
        <v>5189813.915</v>
      </c>
      <c r="D69" s="71">
        <v>487650.57140000002</v>
      </c>
      <c r="E69" s="71">
        <v>5189814.1215000004</v>
      </c>
    </row>
    <row r="70" spans="1:6" x14ac:dyDescent="0.3">
      <c r="A70" s="243" t="s">
        <v>61</v>
      </c>
      <c r="B70" s="71">
        <v>488014.65100000001</v>
      </c>
      <c r="C70" s="71">
        <v>5189869.341</v>
      </c>
      <c r="D70" s="71">
        <v>488014.83540000004</v>
      </c>
      <c r="E70" s="71">
        <v>5189869.5475000003</v>
      </c>
    </row>
    <row r="71" spans="1:6" x14ac:dyDescent="0.3">
      <c r="A71" s="244" t="s">
        <v>7035</v>
      </c>
      <c r="B71" s="235"/>
      <c r="C71" s="235"/>
      <c r="D71" s="71">
        <v>488015.69576465449</v>
      </c>
      <c r="E71" s="71">
        <v>5189870.846538106</v>
      </c>
      <c r="F71" s="234" t="s">
        <v>7033</v>
      </c>
    </row>
    <row r="72" spans="1:6" x14ac:dyDescent="0.3">
      <c r="A72" s="243" t="s">
        <v>62</v>
      </c>
      <c r="B72" s="71">
        <v>487770.3</v>
      </c>
      <c r="C72" s="71">
        <v>5189136.9340000004</v>
      </c>
      <c r="D72" s="71">
        <v>487770.48440000002</v>
      </c>
      <c r="E72" s="71">
        <v>5189137.1405000007</v>
      </c>
      <c r="F72" s="234" t="s">
        <v>7034</v>
      </c>
    </row>
    <row r="73" spans="1:6" x14ac:dyDescent="0.3">
      <c r="A73" s="243" t="s">
        <v>63</v>
      </c>
      <c r="B73" s="71">
        <v>487562.92200000002</v>
      </c>
      <c r="C73" s="71">
        <v>5189817.1150000002</v>
      </c>
      <c r="D73" s="71">
        <v>487563.10640000005</v>
      </c>
      <c r="E73" s="71">
        <v>5189817.3215000005</v>
      </c>
    </row>
    <row r="74" spans="1:6" x14ac:dyDescent="0.3">
      <c r="A74" s="243" t="s">
        <v>64</v>
      </c>
      <c r="B74" s="71">
        <v>487975.14299999998</v>
      </c>
      <c r="C74" s="71">
        <v>5189856.4340000004</v>
      </c>
      <c r="D74" s="71">
        <v>487975.32740000001</v>
      </c>
      <c r="E74" s="71">
        <v>5189856.6405000007</v>
      </c>
    </row>
    <row r="75" spans="1:6" x14ac:dyDescent="0.3">
      <c r="A75" s="243" t="s">
        <v>65</v>
      </c>
      <c r="B75" s="71">
        <v>487766.77100000001</v>
      </c>
      <c r="C75" s="71">
        <v>5189099.7699999996</v>
      </c>
      <c r="D75" s="71">
        <v>487766.95540000004</v>
      </c>
      <c r="E75" s="71">
        <v>5189099.9764999999</v>
      </c>
    </row>
    <row r="76" spans="1:6" x14ac:dyDescent="0.3">
      <c r="A76" s="243" t="s">
        <v>66</v>
      </c>
      <c r="B76" s="71">
        <v>487504.91</v>
      </c>
      <c r="C76" s="71">
        <v>5189661.3689999999</v>
      </c>
      <c r="D76" s="71">
        <v>487505.0944</v>
      </c>
      <c r="E76" s="71">
        <v>5189661.5755000003</v>
      </c>
    </row>
    <row r="77" spans="1:6" x14ac:dyDescent="0.3">
      <c r="A77" s="243" t="s">
        <v>67</v>
      </c>
      <c r="B77" s="71">
        <v>488186.81900000002</v>
      </c>
      <c r="C77" s="71">
        <v>5189614.7220000001</v>
      </c>
      <c r="D77" s="71">
        <v>488187.00340000005</v>
      </c>
      <c r="E77" s="71">
        <v>5189614.9285000004</v>
      </c>
    </row>
    <row r="78" spans="1:6" x14ac:dyDescent="0.3">
      <c r="A78" s="243" t="s">
        <v>68</v>
      </c>
      <c r="B78" s="71">
        <v>488279.68199999997</v>
      </c>
      <c r="C78" s="71">
        <v>5189613.2750000004</v>
      </c>
      <c r="D78" s="71">
        <v>488279.8664</v>
      </c>
      <c r="E78" s="71">
        <v>5189613.4815000007</v>
      </c>
    </row>
    <row r="79" spans="1:6" x14ac:dyDescent="0.3">
      <c r="A79" s="243" t="s">
        <v>69</v>
      </c>
      <c r="B79" s="71">
        <v>488278.18699999998</v>
      </c>
      <c r="C79" s="71">
        <v>5189704.2079999996</v>
      </c>
      <c r="D79" s="71">
        <v>488278.3714</v>
      </c>
      <c r="E79" s="71">
        <v>5189704.4145</v>
      </c>
    </row>
    <row r="80" spans="1:6" x14ac:dyDescent="0.3">
      <c r="A80" s="243" t="s">
        <v>70</v>
      </c>
      <c r="B80" s="71">
        <v>487713.29800000001</v>
      </c>
      <c r="C80" s="71">
        <v>5189833.1940000001</v>
      </c>
      <c r="D80" s="71">
        <v>487713.48240000004</v>
      </c>
      <c r="E80" s="71">
        <v>5189833.4005000005</v>
      </c>
    </row>
    <row r="81" spans="1:5" x14ac:dyDescent="0.3">
      <c r="A81" s="243" t="s">
        <v>71</v>
      </c>
      <c r="B81" s="71">
        <v>487713.61900000001</v>
      </c>
      <c r="C81" s="71">
        <v>5189642.05</v>
      </c>
      <c r="D81" s="71">
        <v>487713.80340000003</v>
      </c>
      <c r="E81" s="71">
        <v>5189642.2565000001</v>
      </c>
    </row>
    <row r="82" spans="1:5" x14ac:dyDescent="0.3">
      <c r="A82" s="243" t="s">
        <v>72</v>
      </c>
      <c r="B82" s="71">
        <v>487714.72899999999</v>
      </c>
      <c r="C82" s="71">
        <v>5189535.6550000003</v>
      </c>
      <c r="D82" s="71">
        <v>487714.91340000002</v>
      </c>
      <c r="E82" s="71">
        <v>5189535.8615000006</v>
      </c>
    </row>
    <row r="83" spans="1:5" x14ac:dyDescent="0.3">
      <c r="A83" s="243" t="s">
        <v>73</v>
      </c>
      <c r="B83" s="71">
        <v>487714.68099999998</v>
      </c>
      <c r="C83" s="71">
        <v>5189428.9970000004</v>
      </c>
      <c r="D83" s="71">
        <v>487714.86540000001</v>
      </c>
      <c r="E83" s="71">
        <v>5189429.2035000008</v>
      </c>
    </row>
    <row r="84" spans="1:5" x14ac:dyDescent="0.3">
      <c r="A84" s="243" t="s">
        <v>74</v>
      </c>
      <c r="B84" s="71">
        <v>487611.984</v>
      </c>
      <c r="C84" s="71">
        <v>5189433.7719999999</v>
      </c>
      <c r="D84" s="71">
        <v>487612.16840000002</v>
      </c>
      <c r="E84" s="71">
        <v>5189433.9785000002</v>
      </c>
    </row>
    <row r="85" spans="1:5" x14ac:dyDescent="0.3">
      <c r="A85" s="243" t="s">
        <v>75</v>
      </c>
      <c r="B85" s="71">
        <v>487399.00699999998</v>
      </c>
      <c r="C85" s="71">
        <v>5189430.5159999998</v>
      </c>
      <c r="D85" s="71">
        <v>487399.19140000001</v>
      </c>
      <c r="E85" s="71">
        <v>5189430.7225000001</v>
      </c>
    </row>
    <row r="86" spans="1:5" x14ac:dyDescent="0.3">
      <c r="A86" s="243" t="s">
        <v>76</v>
      </c>
      <c r="B86" s="71">
        <v>487185.86900000001</v>
      </c>
      <c r="C86" s="71">
        <v>5189428.0039999997</v>
      </c>
      <c r="D86" s="71">
        <v>487186.05340000003</v>
      </c>
      <c r="E86" s="71">
        <v>5189428.2105</v>
      </c>
    </row>
    <row r="87" spans="1:5" x14ac:dyDescent="0.3">
      <c r="A87" s="243" t="s">
        <v>77</v>
      </c>
      <c r="B87" s="71">
        <v>487081.44099999999</v>
      </c>
      <c r="C87" s="71">
        <v>5189337.0650000004</v>
      </c>
      <c r="D87" s="71">
        <v>487081.62540000002</v>
      </c>
      <c r="E87" s="71">
        <v>5189337.2715000007</v>
      </c>
    </row>
    <row r="88" spans="1:5" x14ac:dyDescent="0.3">
      <c r="A88" s="243" t="s">
        <v>78</v>
      </c>
      <c r="B88" s="71">
        <v>487187.696</v>
      </c>
      <c r="C88" s="71">
        <v>5189338.2189999996</v>
      </c>
      <c r="D88" s="71">
        <v>487187.88040000002</v>
      </c>
      <c r="E88" s="71">
        <v>5189338.4254999999</v>
      </c>
    </row>
    <row r="89" spans="1:5" x14ac:dyDescent="0.3">
      <c r="A89" s="243" t="s">
        <v>79</v>
      </c>
      <c r="B89" s="71">
        <v>487293.90100000001</v>
      </c>
      <c r="C89" s="71">
        <v>5189339.43</v>
      </c>
      <c r="D89" s="71">
        <v>487294.08540000004</v>
      </c>
      <c r="E89" s="71">
        <v>5189339.6365</v>
      </c>
    </row>
    <row r="90" spans="1:5" x14ac:dyDescent="0.3">
      <c r="A90" s="243" t="s">
        <v>80</v>
      </c>
      <c r="B90" s="71">
        <v>487506.43300000002</v>
      </c>
      <c r="C90" s="71">
        <v>5189341.9160000002</v>
      </c>
      <c r="D90" s="71">
        <v>487506.61740000005</v>
      </c>
      <c r="E90" s="71">
        <v>5189342.1225000005</v>
      </c>
    </row>
    <row r="91" spans="1:5" x14ac:dyDescent="0.3">
      <c r="A91" s="243" t="s">
        <v>81</v>
      </c>
      <c r="B91" s="71">
        <v>487612.13799999998</v>
      </c>
      <c r="C91" s="71">
        <v>5189343.6140000001</v>
      </c>
      <c r="D91" s="71">
        <v>487612.3224</v>
      </c>
      <c r="E91" s="71">
        <v>5189343.8205000004</v>
      </c>
    </row>
    <row r="92" spans="1:5" x14ac:dyDescent="0.3">
      <c r="A92" s="243" t="s">
        <v>82</v>
      </c>
      <c r="B92" s="71">
        <v>487188.91600000003</v>
      </c>
      <c r="C92" s="71">
        <v>5189511.341</v>
      </c>
      <c r="D92" s="71">
        <v>487189.10040000005</v>
      </c>
      <c r="E92" s="71">
        <v>5189511.5475000003</v>
      </c>
    </row>
    <row r="93" spans="1:5" x14ac:dyDescent="0.3">
      <c r="A93" s="243" t="s">
        <v>83</v>
      </c>
      <c r="B93" s="71">
        <v>487292.90500000003</v>
      </c>
      <c r="C93" s="71">
        <v>5189535.699</v>
      </c>
      <c r="D93" s="71">
        <v>487293.08940000006</v>
      </c>
      <c r="E93" s="71">
        <v>5189535.9055000003</v>
      </c>
    </row>
    <row r="94" spans="1:5" x14ac:dyDescent="0.3">
      <c r="A94" s="243" t="s">
        <v>84</v>
      </c>
      <c r="B94" s="71">
        <v>487622.50199999998</v>
      </c>
      <c r="C94" s="71">
        <v>5189524.818</v>
      </c>
      <c r="D94" s="71">
        <v>487622.68640000001</v>
      </c>
      <c r="E94" s="71">
        <v>5189525.0245000003</v>
      </c>
    </row>
    <row r="95" spans="1:5" x14ac:dyDescent="0.3">
      <c r="A95" s="243" t="s">
        <v>85</v>
      </c>
      <c r="B95" s="71">
        <v>487609.158</v>
      </c>
      <c r="C95" s="71">
        <v>5189642.4730000002</v>
      </c>
      <c r="D95" s="71">
        <v>487609.34240000002</v>
      </c>
      <c r="E95" s="71">
        <v>5189642.6795000006</v>
      </c>
    </row>
    <row r="96" spans="1:5" x14ac:dyDescent="0.3">
      <c r="A96" s="243" t="s">
        <v>86</v>
      </c>
      <c r="B96" s="71">
        <v>487607.75699999998</v>
      </c>
      <c r="C96" s="71">
        <v>5189749.2860000003</v>
      </c>
      <c r="D96" s="71">
        <v>487607.94140000001</v>
      </c>
      <c r="E96" s="71">
        <v>5189749.4925000006</v>
      </c>
    </row>
    <row r="97" spans="1:5" x14ac:dyDescent="0.3">
      <c r="A97" s="243" t="s">
        <v>87</v>
      </c>
      <c r="B97" s="71">
        <v>487606.91899999999</v>
      </c>
      <c r="C97" s="71">
        <v>5189833.0449999999</v>
      </c>
      <c r="D97" s="71">
        <v>487607.10340000002</v>
      </c>
      <c r="E97" s="71">
        <v>5189833.2515000002</v>
      </c>
    </row>
    <row r="98" spans="1:5" x14ac:dyDescent="0.3">
      <c r="A98" s="243" t="s">
        <v>88</v>
      </c>
      <c r="B98" s="71">
        <v>487303.14600000001</v>
      </c>
      <c r="C98" s="71">
        <v>5189238.2039999999</v>
      </c>
      <c r="D98" s="71">
        <v>487303.33040000004</v>
      </c>
      <c r="E98" s="71">
        <v>5189238.4105000002</v>
      </c>
    </row>
    <row r="99" spans="1:5" x14ac:dyDescent="0.3">
      <c r="A99" s="243" t="s">
        <v>89</v>
      </c>
      <c r="B99" s="71">
        <v>487486.37599999999</v>
      </c>
      <c r="C99" s="71">
        <v>5189223.08</v>
      </c>
      <c r="D99" s="71">
        <v>487486.56040000002</v>
      </c>
      <c r="E99" s="71">
        <v>5189223.2865000004</v>
      </c>
    </row>
    <row r="100" spans="1:5" x14ac:dyDescent="0.3">
      <c r="A100" s="243" t="s">
        <v>90</v>
      </c>
      <c r="B100" s="71">
        <v>487733.228</v>
      </c>
      <c r="C100" s="71">
        <v>5189051.699</v>
      </c>
      <c r="D100" s="71">
        <v>487733.41240000003</v>
      </c>
      <c r="E100" s="71">
        <v>5189051.9055000003</v>
      </c>
    </row>
    <row r="101" spans="1:5" x14ac:dyDescent="0.3">
      <c r="A101" s="243" t="s">
        <v>91</v>
      </c>
      <c r="B101" s="71">
        <v>487806.489</v>
      </c>
      <c r="C101" s="71">
        <v>5188979.28</v>
      </c>
      <c r="D101" s="71">
        <v>487806.67340000003</v>
      </c>
      <c r="E101" s="71">
        <v>5188979.4865000006</v>
      </c>
    </row>
    <row r="102" spans="1:5" x14ac:dyDescent="0.3">
      <c r="A102" s="243" t="s">
        <v>92</v>
      </c>
      <c r="B102" s="71">
        <v>487635.47100000002</v>
      </c>
      <c r="C102" s="71">
        <v>5188967.3849999998</v>
      </c>
      <c r="D102" s="71">
        <v>487635.65540000005</v>
      </c>
      <c r="E102" s="71">
        <v>5188967.5915000001</v>
      </c>
    </row>
    <row r="103" spans="1:5" x14ac:dyDescent="0.3">
      <c r="A103" s="243" t="s">
        <v>93</v>
      </c>
      <c r="B103" s="71">
        <v>487570.38500000001</v>
      </c>
      <c r="C103" s="71">
        <v>5189224.5630000001</v>
      </c>
      <c r="D103" s="71">
        <v>487570.56940000004</v>
      </c>
      <c r="E103" s="71">
        <v>5189224.7695000004</v>
      </c>
    </row>
    <row r="104" spans="1:5" x14ac:dyDescent="0.3">
      <c r="A104" s="243" t="s">
        <v>94</v>
      </c>
      <c r="B104" s="71">
        <v>487737.73499999999</v>
      </c>
      <c r="C104" s="71">
        <v>5189223.4280000003</v>
      </c>
      <c r="D104" s="71">
        <v>487737.91940000001</v>
      </c>
      <c r="E104" s="71">
        <v>5189223.6345000006</v>
      </c>
    </row>
    <row r="105" spans="1:5" x14ac:dyDescent="0.3">
      <c r="A105" s="243" t="s">
        <v>95</v>
      </c>
      <c r="B105" s="71">
        <v>487821.98100000003</v>
      </c>
      <c r="C105" s="71">
        <v>5189140.2</v>
      </c>
      <c r="D105" s="71">
        <v>487822.16540000006</v>
      </c>
      <c r="E105" s="71">
        <v>5189140.4065000005</v>
      </c>
    </row>
    <row r="106" spans="1:5" x14ac:dyDescent="0.3">
      <c r="A106" s="243" t="s">
        <v>96</v>
      </c>
      <c r="B106" s="71">
        <v>487738.179</v>
      </c>
      <c r="C106" s="71">
        <v>5189139.4919999996</v>
      </c>
      <c r="D106" s="71">
        <v>487738.36340000003</v>
      </c>
      <c r="E106" s="71">
        <v>5189139.6984999999</v>
      </c>
    </row>
    <row r="107" spans="1:5" x14ac:dyDescent="0.3">
      <c r="A107" s="243" t="s">
        <v>97</v>
      </c>
      <c r="B107" s="71">
        <v>487737.32299999997</v>
      </c>
      <c r="C107" s="71">
        <v>5188876.9069999997</v>
      </c>
      <c r="D107" s="71">
        <v>487737.5074</v>
      </c>
      <c r="E107" s="71">
        <v>5188877.1135</v>
      </c>
    </row>
    <row r="108" spans="1:5" x14ac:dyDescent="0.3">
      <c r="A108" s="243" t="s">
        <v>98</v>
      </c>
      <c r="B108" s="71">
        <v>488032.158</v>
      </c>
      <c r="C108" s="71">
        <v>5189811.9160000002</v>
      </c>
      <c r="D108" s="71">
        <v>488032.34240000002</v>
      </c>
      <c r="E108" s="71">
        <v>5189812.1225000005</v>
      </c>
    </row>
    <row r="109" spans="1:5" x14ac:dyDescent="0.3">
      <c r="A109" s="243" t="s">
        <v>99</v>
      </c>
      <c r="B109" s="71">
        <v>487870.81199999998</v>
      </c>
      <c r="C109" s="71">
        <v>5189504.7750000004</v>
      </c>
      <c r="D109" s="71">
        <v>487870.9964</v>
      </c>
      <c r="E109" s="71">
        <v>5189504.9815000007</v>
      </c>
    </row>
    <row r="110" spans="1:5" x14ac:dyDescent="0.3">
      <c r="A110" s="243" t="s">
        <v>100</v>
      </c>
      <c r="B110" s="71">
        <v>487871.70899999997</v>
      </c>
      <c r="C110" s="71">
        <v>5189581.1359999999</v>
      </c>
      <c r="D110" s="71">
        <v>487871.8934</v>
      </c>
      <c r="E110" s="71">
        <v>5189581.3425000003</v>
      </c>
    </row>
    <row r="111" spans="1:5" x14ac:dyDescent="0.3">
      <c r="A111" s="243" t="s">
        <v>101</v>
      </c>
      <c r="B111" s="71">
        <v>487871.52100000001</v>
      </c>
      <c r="C111" s="71">
        <v>5189657.5690000001</v>
      </c>
      <c r="D111" s="71">
        <v>487871.70540000004</v>
      </c>
      <c r="E111" s="71">
        <v>5189657.7755000005</v>
      </c>
    </row>
    <row r="112" spans="1:5" x14ac:dyDescent="0.3">
      <c r="A112" s="243" t="s">
        <v>102</v>
      </c>
      <c r="B112" s="71">
        <v>487871.48</v>
      </c>
      <c r="C112" s="71">
        <v>5189733.3959999997</v>
      </c>
      <c r="D112" s="71">
        <v>487871.66440000001</v>
      </c>
      <c r="E112" s="71">
        <v>5189733.6025</v>
      </c>
    </row>
    <row r="113" spans="1:6" x14ac:dyDescent="0.3">
      <c r="A113" s="243" t="s">
        <v>103</v>
      </c>
      <c r="B113" s="71">
        <v>487872.34299999999</v>
      </c>
      <c r="C113" s="71">
        <v>5189809.46</v>
      </c>
      <c r="D113" s="71">
        <v>487872.52740000002</v>
      </c>
      <c r="E113" s="71">
        <v>5189809.6665000003</v>
      </c>
    </row>
    <row r="114" spans="1:6" x14ac:dyDescent="0.3">
      <c r="A114" s="243" t="s">
        <v>104</v>
      </c>
      <c r="B114" s="71">
        <v>488030.68599999999</v>
      </c>
      <c r="C114" s="71">
        <v>5189887.591</v>
      </c>
      <c r="D114" s="71">
        <v>488030.87040000001</v>
      </c>
      <c r="E114" s="71">
        <v>5189887.7975000003</v>
      </c>
    </row>
    <row r="115" spans="1:6" x14ac:dyDescent="0.3">
      <c r="A115" s="243" t="s">
        <v>105</v>
      </c>
      <c r="B115" s="71">
        <v>487953.21799999999</v>
      </c>
      <c r="C115" s="71">
        <v>5189886.9349999996</v>
      </c>
      <c r="D115" s="71">
        <v>487953.40240000002</v>
      </c>
      <c r="E115" s="71">
        <v>5189887.1414999999</v>
      </c>
    </row>
    <row r="116" spans="1:6" x14ac:dyDescent="0.3">
      <c r="A116" s="243" t="s">
        <v>106</v>
      </c>
      <c r="B116" s="71">
        <v>487954.348</v>
      </c>
      <c r="C116" s="71">
        <v>5189810.8669999996</v>
      </c>
      <c r="D116" s="71">
        <v>487954.53240000003</v>
      </c>
      <c r="E116" s="71">
        <v>5189811.0734999999</v>
      </c>
    </row>
    <row r="117" spans="1:6" x14ac:dyDescent="0.3">
      <c r="A117" s="243" t="s">
        <v>107</v>
      </c>
      <c r="B117" s="71">
        <v>487955.94900000002</v>
      </c>
      <c r="C117" s="71">
        <v>5189733.6440000003</v>
      </c>
      <c r="D117" s="71">
        <v>487956.13340000005</v>
      </c>
      <c r="E117" s="71">
        <v>5189733.8505000006</v>
      </c>
    </row>
    <row r="118" spans="1:6" x14ac:dyDescent="0.3">
      <c r="A118" s="243" t="s">
        <v>108</v>
      </c>
      <c r="B118" s="71">
        <v>487956.25699999998</v>
      </c>
      <c r="C118" s="71">
        <v>5189657.8459999999</v>
      </c>
      <c r="D118" s="71">
        <v>487956.44140000001</v>
      </c>
      <c r="E118" s="71">
        <v>5189658.0525000002</v>
      </c>
    </row>
    <row r="119" spans="1:6" x14ac:dyDescent="0.3">
      <c r="A119" s="243" t="s">
        <v>109</v>
      </c>
      <c r="B119" s="236">
        <v>487956.07900000003</v>
      </c>
      <c r="C119" s="236">
        <v>5189505.5480000004</v>
      </c>
      <c r="D119" s="236">
        <v>487956.26340000005</v>
      </c>
      <c r="E119" s="236">
        <v>5189505.7545000007</v>
      </c>
      <c r="F119" s="232"/>
    </row>
    <row r="120" spans="1:6" x14ac:dyDescent="0.3">
      <c r="B120" s="232"/>
      <c r="C120" s="232"/>
      <c r="D120" s="232"/>
      <c r="E120" s="232"/>
    </row>
  </sheetData>
  <sortState ref="A14:G120">
    <sortCondition ref="A14:A120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89"/>
  <sheetViews>
    <sheetView topLeftCell="A10" zoomScale="80" zoomScaleNormal="80" workbookViewId="0">
      <selection activeCell="K14" sqref="K14"/>
    </sheetView>
  </sheetViews>
  <sheetFormatPr defaultRowHeight="14.4" x14ac:dyDescent="0.3"/>
  <cols>
    <col min="1" max="1" width="11.109375" style="11" customWidth="1"/>
    <col min="2" max="2" width="8" style="11" customWidth="1"/>
    <col min="3" max="3" width="9" style="11" customWidth="1"/>
    <col min="4" max="4" width="13.109375" style="11" customWidth="1"/>
    <col min="5" max="5" width="9.88671875" style="11" customWidth="1"/>
    <col min="6" max="6" width="10.5546875" style="11" customWidth="1"/>
    <col min="7" max="7" width="9.77734375" style="11" customWidth="1"/>
    <col min="8" max="8" width="11.6640625" style="11" customWidth="1"/>
    <col min="9" max="9" width="8.88671875" style="11"/>
    <col min="10" max="10" width="9.6640625" style="11" customWidth="1"/>
    <col min="11" max="11" width="10.5546875" style="11" customWidth="1"/>
    <col min="12" max="23" width="8.88671875" style="11"/>
    <col min="24" max="24" width="18.6640625" style="13" customWidth="1"/>
    <col min="25" max="25" width="20" style="13" customWidth="1"/>
    <col min="26" max="41" width="8.88671875" style="13"/>
    <col min="42" max="16384" width="8.88671875" style="11"/>
  </cols>
  <sheetData>
    <row r="2" spans="1:41" s="122" customFormat="1" ht="57.6" x14ac:dyDescent="0.3">
      <c r="A2" s="136" t="s">
        <v>5106</v>
      </c>
      <c r="B2" s="136" t="s">
        <v>5105</v>
      </c>
      <c r="C2" s="136" t="s">
        <v>5104</v>
      </c>
      <c r="D2" s="136" t="s">
        <v>5103</v>
      </c>
      <c r="E2" s="136" t="s">
        <v>6379</v>
      </c>
      <c r="F2" s="136" t="s">
        <v>7296</v>
      </c>
      <c r="G2" s="136" t="s">
        <v>5102</v>
      </c>
      <c r="H2" s="136" t="s">
        <v>6373</v>
      </c>
      <c r="I2" s="136" t="s">
        <v>5101</v>
      </c>
      <c r="J2" s="228"/>
      <c r="K2" s="228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</row>
    <row r="3" spans="1:41" s="22" customFormat="1" ht="45.6" customHeight="1" x14ac:dyDescent="0.3">
      <c r="A3" s="91">
        <v>5</v>
      </c>
      <c r="B3" s="91">
        <v>33</v>
      </c>
      <c r="C3" s="91">
        <v>30</v>
      </c>
      <c r="D3" s="91">
        <f>B3*C3</f>
        <v>990</v>
      </c>
      <c r="E3" s="91">
        <v>2.2491096592765452</v>
      </c>
      <c r="F3" s="91">
        <v>1.44</v>
      </c>
      <c r="G3" s="91">
        <v>2.9506101019271251E-2</v>
      </c>
      <c r="H3" s="91">
        <v>9.5915148955106613</v>
      </c>
      <c r="I3" s="91">
        <v>2.67</v>
      </c>
      <c r="J3" s="188"/>
      <c r="K3" s="41"/>
      <c r="L3" s="11"/>
      <c r="M3" s="11"/>
      <c r="N3" s="11"/>
      <c r="O3" s="11"/>
      <c r="P3" s="11"/>
      <c r="Q3" s="11"/>
      <c r="R3" s="11"/>
      <c r="S3" s="11"/>
      <c r="T3" s="11"/>
      <c r="U3" s="11"/>
      <c r="X3" s="13"/>
      <c r="Y3" s="13"/>
      <c r="Z3" s="13"/>
      <c r="AA3" s="13"/>
      <c r="AB3" s="13"/>
      <c r="AC3" s="13"/>
      <c r="AD3" s="13"/>
      <c r="AE3" s="13"/>
      <c r="AF3" s="13"/>
      <c r="AG3" s="49"/>
      <c r="AH3" s="49"/>
      <c r="AI3" s="49"/>
      <c r="AJ3" s="49"/>
      <c r="AK3" s="49"/>
      <c r="AL3" s="49"/>
      <c r="AM3" s="49"/>
      <c r="AN3" s="49"/>
      <c r="AO3" s="49"/>
    </row>
    <row r="4" spans="1:41" x14ac:dyDescent="0.3">
      <c r="A4" s="91">
        <v>10</v>
      </c>
      <c r="B4" s="91">
        <v>33</v>
      </c>
      <c r="C4" s="91">
        <v>30</v>
      </c>
      <c r="D4" s="91">
        <f t="shared" ref="D4:D8" si="0">B4*C4</f>
        <v>990</v>
      </c>
      <c r="E4" s="91">
        <v>2.04</v>
      </c>
      <c r="F4" s="91">
        <v>1.24</v>
      </c>
      <c r="G4" s="91">
        <v>3.7258690557483376E-2</v>
      </c>
      <c r="H4" s="91">
        <v>7.4777238914522064</v>
      </c>
      <c r="I4" s="91">
        <v>2.39</v>
      </c>
      <c r="J4" s="188"/>
      <c r="K4" s="41"/>
      <c r="X4" s="229"/>
      <c r="Y4" s="229"/>
    </row>
    <row r="5" spans="1:41" x14ac:dyDescent="0.3">
      <c r="A5" s="91">
        <v>15</v>
      </c>
      <c r="B5" s="91">
        <v>33</v>
      </c>
      <c r="C5" s="91">
        <v>30</v>
      </c>
      <c r="D5" s="91">
        <f t="shared" si="0"/>
        <v>990</v>
      </c>
      <c r="E5" s="91">
        <v>1.85</v>
      </c>
      <c r="F5" s="91">
        <v>1.17</v>
      </c>
      <c r="G5" s="91">
        <v>1.5498710171698758E-2</v>
      </c>
      <c r="H5" s="91">
        <v>7.0110495078336079</v>
      </c>
      <c r="I5" s="91">
        <v>2.19</v>
      </c>
      <c r="J5" s="188"/>
      <c r="K5" s="41"/>
      <c r="X5" s="115"/>
      <c r="Y5" s="115"/>
    </row>
    <row r="6" spans="1:41" x14ac:dyDescent="0.3">
      <c r="A6" s="91">
        <v>20</v>
      </c>
      <c r="B6" s="91">
        <v>33</v>
      </c>
      <c r="C6" s="91">
        <v>30</v>
      </c>
      <c r="D6" s="91">
        <f t="shared" si="0"/>
        <v>990</v>
      </c>
      <c r="E6" s="91">
        <v>1.76</v>
      </c>
      <c r="F6" s="91">
        <v>1.1399999999999999</v>
      </c>
      <c r="G6" s="91">
        <v>1.7076592988229087E-2</v>
      </c>
      <c r="H6" s="91">
        <v>8.3687073912628271</v>
      </c>
      <c r="I6" s="91">
        <v>2.1</v>
      </c>
      <c r="J6" s="188"/>
      <c r="K6" s="41"/>
      <c r="X6" s="115"/>
      <c r="Y6" s="115"/>
    </row>
    <row r="7" spans="1:41" x14ac:dyDescent="0.3">
      <c r="A7" s="91">
        <v>30</v>
      </c>
      <c r="B7" s="91">
        <v>33</v>
      </c>
      <c r="C7" s="91">
        <v>30</v>
      </c>
      <c r="D7" s="91">
        <f t="shared" si="0"/>
        <v>990</v>
      </c>
      <c r="E7" s="91">
        <v>1.63</v>
      </c>
      <c r="F7" s="91">
        <v>1.04</v>
      </c>
      <c r="G7" s="91">
        <v>3.2490151542781585E-2</v>
      </c>
      <c r="H7" s="91">
        <v>5.3515818228702781</v>
      </c>
      <c r="I7" s="91">
        <v>1.94</v>
      </c>
      <c r="J7" s="188"/>
      <c r="K7" s="41"/>
      <c r="X7" s="115"/>
      <c r="Y7" s="115"/>
    </row>
    <row r="8" spans="1:41" x14ac:dyDescent="0.3">
      <c r="A8" s="139">
        <v>60</v>
      </c>
      <c r="B8" s="139">
        <v>33</v>
      </c>
      <c r="C8" s="139">
        <v>1</v>
      </c>
      <c r="D8" s="91">
        <f t="shared" si="0"/>
        <v>33</v>
      </c>
      <c r="E8" s="91">
        <v>1.43</v>
      </c>
      <c r="F8" s="91">
        <v>0.95</v>
      </c>
      <c r="G8" s="91">
        <v>0.1</v>
      </c>
      <c r="H8" s="91">
        <v>4.01</v>
      </c>
      <c r="I8" s="91">
        <v>1.71</v>
      </c>
      <c r="J8" s="13"/>
      <c r="K8" s="145"/>
      <c r="X8" s="115"/>
      <c r="Y8" s="115"/>
    </row>
    <row r="9" spans="1:41" x14ac:dyDescent="0.3">
      <c r="E9" s="188"/>
      <c r="F9" s="41"/>
      <c r="G9" s="41"/>
      <c r="H9" s="41"/>
      <c r="I9" s="41"/>
      <c r="X9" s="115"/>
      <c r="Y9" s="115"/>
    </row>
    <row r="10" spans="1:41" x14ac:dyDescent="0.3">
      <c r="A10" s="11" t="s">
        <v>6380</v>
      </c>
      <c r="X10" s="115"/>
      <c r="Y10" s="115"/>
      <c r="Z10" s="115"/>
      <c r="AA10" s="115"/>
      <c r="AB10" s="115"/>
      <c r="AC10" s="115"/>
    </row>
    <row r="12" spans="1:41" s="113" customFormat="1" x14ac:dyDescent="0.3"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</row>
    <row r="13" spans="1:41" s="113" customFormat="1" x14ac:dyDescent="0.3"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</row>
    <row r="14" spans="1:41" s="113" customFormat="1" x14ac:dyDescent="0.3"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</row>
    <row r="15" spans="1:41" s="113" customFormat="1" x14ac:dyDescent="0.3"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</row>
    <row r="16" spans="1:41" s="113" customFormat="1" x14ac:dyDescent="0.3"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</row>
    <row r="17" spans="24:41" s="113" customFormat="1" x14ac:dyDescent="0.3"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</row>
    <row r="18" spans="24:41" s="113" customFormat="1" x14ac:dyDescent="0.3"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</row>
    <row r="19" spans="24:41" s="113" customFormat="1" x14ac:dyDescent="0.3"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</row>
    <row r="20" spans="24:41" x14ac:dyDescent="0.3">
      <c r="X20" s="16"/>
      <c r="Y20" s="16"/>
      <c r="Z20" s="16"/>
      <c r="AA20" s="16"/>
      <c r="AB20" s="16"/>
      <c r="AC20" s="16"/>
      <c r="AD20" s="16"/>
      <c r="AE20" s="16"/>
      <c r="AF20" s="16"/>
    </row>
    <row r="21" spans="24:41" x14ac:dyDescent="0.3">
      <c r="X21" s="115"/>
      <c r="Y21" s="115"/>
      <c r="Z21" s="115"/>
      <c r="AA21" s="115"/>
      <c r="AB21" s="115"/>
      <c r="AC21" s="115"/>
      <c r="AD21" s="115"/>
      <c r="AE21" s="115"/>
      <c r="AF21" s="115"/>
    </row>
    <row r="22" spans="24:41" x14ac:dyDescent="0.3">
      <c r="X22" s="115"/>
      <c r="Y22" s="115"/>
      <c r="Z22" s="115"/>
      <c r="AA22" s="115"/>
      <c r="AB22" s="115"/>
      <c r="AC22" s="115"/>
      <c r="AD22" s="115"/>
      <c r="AE22" s="115"/>
      <c r="AF22" s="115"/>
    </row>
    <row r="28" spans="24:41" x14ac:dyDescent="0.3">
      <c r="X28" s="16"/>
      <c r="Y28" s="16"/>
      <c r="Z28" s="16"/>
      <c r="AB28" s="16"/>
      <c r="AC28" s="16"/>
    </row>
    <row r="29" spans="24:41" ht="45.6" customHeight="1" x14ac:dyDescent="0.3">
      <c r="X29" s="115"/>
      <c r="Y29" s="115"/>
      <c r="Z29" s="115"/>
      <c r="AB29" s="115"/>
      <c r="AC29" s="115"/>
    </row>
    <row r="30" spans="24:41" x14ac:dyDescent="0.3">
      <c r="X30" s="115"/>
      <c r="Y30" s="115"/>
      <c r="Z30" s="115"/>
      <c r="AB30" s="115"/>
      <c r="AC30" s="115"/>
    </row>
    <row r="31" spans="24:41" x14ac:dyDescent="0.3">
      <c r="X31" s="115"/>
      <c r="Y31" s="115"/>
      <c r="Z31" s="115"/>
      <c r="AB31" s="115"/>
      <c r="AC31" s="115"/>
    </row>
    <row r="32" spans="24:41" x14ac:dyDescent="0.3">
      <c r="X32" s="115"/>
      <c r="Y32" s="115"/>
      <c r="Z32" s="115"/>
      <c r="AB32" s="115"/>
      <c r="AC32" s="115"/>
    </row>
    <row r="33" spans="1:41" x14ac:dyDescent="0.3">
      <c r="X33" s="115"/>
      <c r="Y33" s="115"/>
      <c r="Z33" s="115"/>
      <c r="AB33" s="115"/>
      <c r="AC33" s="115"/>
    </row>
    <row r="34" spans="1:41" x14ac:dyDescent="0.3">
      <c r="X34" s="115"/>
      <c r="Y34" s="115"/>
      <c r="Z34" s="115"/>
      <c r="AB34" s="115"/>
      <c r="AC34" s="115"/>
    </row>
    <row r="35" spans="1:41" x14ac:dyDescent="0.3">
      <c r="X35" s="115"/>
      <c r="Y35" s="115"/>
    </row>
    <row r="38" spans="1:41" s="114" customFormat="1" ht="43.2" x14ac:dyDescent="0.3">
      <c r="A38" s="114" t="s">
        <v>6361</v>
      </c>
      <c r="B38" s="114" t="s">
        <v>6362</v>
      </c>
      <c r="E38" s="114" t="s">
        <v>6363</v>
      </c>
      <c r="F38" s="114" t="s">
        <v>6367</v>
      </c>
      <c r="G38" s="114" t="s">
        <v>6364</v>
      </c>
      <c r="H38" s="114" t="s">
        <v>6365</v>
      </c>
      <c r="I38" s="114" t="s">
        <v>6366</v>
      </c>
      <c r="X38" s="13"/>
      <c r="Y38" s="13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</row>
    <row r="39" spans="1:41" x14ac:dyDescent="0.3">
      <c r="A39" s="11">
        <v>5</v>
      </c>
      <c r="B39" s="116">
        <f>360/(24*60/A39)</f>
        <v>1.25</v>
      </c>
      <c r="E39" s="11">
        <v>10</v>
      </c>
      <c r="F39" s="124">
        <f>I39*2</f>
        <v>11.421186274999286</v>
      </c>
      <c r="G39" s="123">
        <f>1/E39</f>
        <v>0.1</v>
      </c>
      <c r="H39" s="123">
        <f>ATAN(G39)</f>
        <v>9.9668652491162038E-2</v>
      </c>
      <c r="I39" s="123">
        <f>DEGREES(H39)</f>
        <v>5.710593137499643</v>
      </c>
      <c r="Y39" s="41"/>
    </row>
    <row r="40" spans="1:41" x14ac:dyDescent="0.3">
      <c r="A40" s="11">
        <v>10</v>
      </c>
      <c r="B40" s="116">
        <f t="shared" ref="B40:B44" si="1">360/(24*60/A40)</f>
        <v>2.5</v>
      </c>
      <c r="C40" s="113"/>
      <c r="E40" s="11">
        <v>20</v>
      </c>
      <c r="F40" s="124">
        <f t="shared" ref="F40:F48" si="2">I40*2</f>
        <v>5.7248104522234957</v>
      </c>
      <c r="G40" s="123">
        <f t="shared" ref="G40:G48" si="3">1/E40</f>
        <v>0.05</v>
      </c>
      <c r="H40" s="123">
        <f t="shared" ref="H40:H48" si="4">ATAN(G40)</f>
        <v>4.9958395721942765E-2</v>
      </c>
      <c r="I40" s="123">
        <f t="shared" ref="I40:I48" si="5">DEGREES(H40)</f>
        <v>2.8624052261117479</v>
      </c>
      <c r="J40" s="113"/>
      <c r="K40" s="113"/>
      <c r="X40" s="49"/>
      <c r="Y40" s="230"/>
    </row>
    <row r="41" spans="1:41" x14ac:dyDescent="0.3">
      <c r="A41" s="11">
        <v>15</v>
      </c>
      <c r="B41" s="116">
        <f t="shared" si="1"/>
        <v>3.75</v>
      </c>
      <c r="C41" s="113"/>
      <c r="E41" s="11">
        <v>30</v>
      </c>
      <c r="F41" s="124">
        <f t="shared" si="2"/>
        <v>3.8183048659927525</v>
      </c>
      <c r="G41" s="123">
        <f t="shared" si="3"/>
        <v>3.3333333333333333E-2</v>
      </c>
      <c r="H41" s="123">
        <f t="shared" si="4"/>
        <v>3.3320995878247196E-2</v>
      </c>
      <c r="I41" s="123">
        <f t="shared" si="5"/>
        <v>1.9091524329963763</v>
      </c>
      <c r="J41" s="113"/>
      <c r="K41" s="113"/>
      <c r="Y41" s="41"/>
    </row>
    <row r="42" spans="1:41" x14ac:dyDescent="0.3">
      <c r="A42" s="11">
        <v>20</v>
      </c>
      <c r="B42" s="116">
        <f t="shared" si="1"/>
        <v>5</v>
      </c>
      <c r="C42" s="113"/>
      <c r="E42" s="11">
        <v>40</v>
      </c>
      <c r="F42" s="124">
        <f t="shared" si="2"/>
        <v>2.8641923683292929</v>
      </c>
      <c r="G42" s="123">
        <f t="shared" si="3"/>
        <v>2.5000000000000001E-2</v>
      </c>
      <c r="H42" s="123">
        <f t="shared" si="4"/>
        <v>2.4994793618920159E-2</v>
      </c>
      <c r="I42" s="123">
        <f t="shared" si="5"/>
        <v>1.4320961841646465</v>
      </c>
      <c r="J42" s="113"/>
      <c r="K42" s="113"/>
      <c r="X42" s="49"/>
      <c r="Y42" s="41"/>
    </row>
    <row r="43" spans="1:41" x14ac:dyDescent="0.3">
      <c r="A43" s="11">
        <v>30</v>
      </c>
      <c r="B43" s="116">
        <f t="shared" si="1"/>
        <v>7.5</v>
      </c>
      <c r="C43" s="113"/>
      <c r="E43" s="11">
        <v>50</v>
      </c>
      <c r="F43" s="124">
        <f t="shared" si="2"/>
        <v>2.291525676350207</v>
      </c>
      <c r="G43" s="123">
        <f t="shared" si="3"/>
        <v>0.02</v>
      </c>
      <c r="H43" s="123">
        <f t="shared" si="4"/>
        <v>1.9997333973150535E-2</v>
      </c>
      <c r="I43" s="123">
        <f t="shared" si="5"/>
        <v>1.1457628381751035</v>
      </c>
      <c r="J43" s="113"/>
      <c r="K43" s="113"/>
      <c r="Y43" s="41"/>
    </row>
    <row r="44" spans="1:41" x14ac:dyDescent="0.3">
      <c r="A44" s="11">
        <v>60</v>
      </c>
      <c r="B44" s="116">
        <f t="shared" si="1"/>
        <v>15</v>
      </c>
      <c r="C44" s="113"/>
      <c r="E44" s="113">
        <v>60</v>
      </c>
      <c r="F44" s="124">
        <f t="shared" si="2"/>
        <v>1.9096825077443773</v>
      </c>
      <c r="G44" s="123">
        <f t="shared" si="3"/>
        <v>1.6666666666666666E-2</v>
      </c>
      <c r="H44" s="123">
        <f t="shared" si="4"/>
        <v>1.6665123713940747E-2</v>
      </c>
      <c r="I44" s="123">
        <f t="shared" si="5"/>
        <v>0.95484125387218866</v>
      </c>
      <c r="J44" s="113"/>
      <c r="K44" s="113"/>
      <c r="X44" s="49"/>
      <c r="Y44" s="41"/>
    </row>
    <row r="45" spans="1:41" x14ac:dyDescent="0.3">
      <c r="E45" s="113">
        <v>70</v>
      </c>
      <c r="F45" s="124">
        <f t="shared" si="2"/>
        <v>1.6369109233772288</v>
      </c>
      <c r="G45" s="123">
        <f t="shared" si="3"/>
        <v>1.4285714285714285E-2</v>
      </c>
      <c r="H45" s="123">
        <f t="shared" si="4"/>
        <v>1.4284742587396629E-2</v>
      </c>
      <c r="I45" s="123">
        <f t="shared" si="5"/>
        <v>0.81845546168861438</v>
      </c>
      <c r="J45" s="113"/>
      <c r="K45" s="113"/>
      <c r="Y45" s="41"/>
    </row>
    <row r="46" spans="1:41" x14ac:dyDescent="0.3">
      <c r="E46" s="113">
        <v>80</v>
      </c>
      <c r="F46" s="124">
        <f t="shared" si="2"/>
        <v>1.432319890940817</v>
      </c>
      <c r="G46" s="123">
        <f t="shared" si="3"/>
        <v>1.2500000000000001E-2</v>
      </c>
      <c r="H46" s="123">
        <f t="shared" si="4"/>
        <v>1.2499349019361679E-2</v>
      </c>
      <c r="I46" s="123">
        <f t="shared" si="5"/>
        <v>0.71615994547040851</v>
      </c>
      <c r="J46" s="113"/>
      <c r="K46" s="113"/>
      <c r="X46" s="49"/>
      <c r="Y46" s="41"/>
    </row>
    <row r="47" spans="1:41" x14ac:dyDescent="0.3">
      <c r="E47" s="113">
        <v>90</v>
      </c>
      <c r="F47" s="124">
        <f t="shared" si="2"/>
        <v>1.2731871519269731</v>
      </c>
      <c r="G47" s="123">
        <f t="shared" si="3"/>
        <v>1.1111111111111112E-2</v>
      </c>
      <c r="H47" s="123">
        <f t="shared" si="4"/>
        <v>1.1110653897607473E-2</v>
      </c>
      <c r="I47" s="123">
        <f t="shared" si="5"/>
        <v>0.63659357596348654</v>
      </c>
      <c r="J47" s="113"/>
      <c r="K47" s="113"/>
      <c r="Y47" s="41"/>
    </row>
    <row r="48" spans="1:41" x14ac:dyDescent="0.3">
      <c r="E48" s="113">
        <v>100</v>
      </c>
      <c r="F48" s="124">
        <f t="shared" si="2"/>
        <v>1.1458773953669719</v>
      </c>
      <c r="G48" s="123">
        <f t="shared" si="3"/>
        <v>0.01</v>
      </c>
      <c r="H48" s="123">
        <f t="shared" si="4"/>
        <v>9.9996666866652376E-3</v>
      </c>
      <c r="I48" s="123">
        <f t="shared" si="5"/>
        <v>0.57293869768348593</v>
      </c>
      <c r="J48" s="113"/>
      <c r="K48" s="113"/>
      <c r="X48" s="49"/>
      <c r="Y48" s="41"/>
    </row>
    <row r="49" spans="20:25" x14ac:dyDescent="0.3">
      <c r="Y49" s="41"/>
    </row>
    <row r="50" spans="20:25" x14ac:dyDescent="0.3">
      <c r="X50" s="49"/>
      <c r="Y50" s="41"/>
    </row>
    <row r="51" spans="20:25" x14ac:dyDescent="0.3">
      <c r="Y51" s="41"/>
    </row>
    <row r="52" spans="20:25" x14ac:dyDescent="0.3">
      <c r="X52" s="49"/>
      <c r="Y52" s="41"/>
    </row>
    <row r="53" spans="20:25" x14ac:dyDescent="0.3">
      <c r="Y53" s="41"/>
    </row>
    <row r="54" spans="20:25" x14ac:dyDescent="0.3">
      <c r="X54" s="49"/>
      <c r="Y54" s="41"/>
    </row>
    <row r="55" spans="20:25" x14ac:dyDescent="0.3">
      <c r="Y55" s="41"/>
    </row>
    <row r="56" spans="20:25" x14ac:dyDescent="0.3">
      <c r="T56" s="113">
        <v>20</v>
      </c>
      <c r="U56" s="116">
        <f t="shared" ref="U56:U62" si="6">2.12356+T56*-0.012968</f>
        <v>1.8641999999999999</v>
      </c>
      <c r="X56" s="49"/>
      <c r="Y56" s="41"/>
    </row>
    <row r="57" spans="20:25" x14ac:dyDescent="0.3">
      <c r="T57" s="113">
        <v>21</v>
      </c>
      <c r="U57" s="116">
        <f t="shared" si="6"/>
        <v>1.851232</v>
      </c>
      <c r="Y57" s="41"/>
    </row>
    <row r="58" spans="20:25" x14ac:dyDescent="0.3">
      <c r="T58" s="113">
        <v>22</v>
      </c>
      <c r="U58" s="116">
        <f t="shared" si="6"/>
        <v>1.8382639999999999</v>
      </c>
      <c r="X58" s="49"/>
      <c r="Y58" s="41"/>
    </row>
    <row r="59" spans="20:25" x14ac:dyDescent="0.3">
      <c r="T59" s="113">
        <v>23</v>
      </c>
      <c r="U59" s="116">
        <f t="shared" si="6"/>
        <v>1.8252959999999998</v>
      </c>
      <c r="Y59" s="41"/>
    </row>
    <row r="60" spans="20:25" x14ac:dyDescent="0.3">
      <c r="T60" s="113">
        <v>24</v>
      </c>
      <c r="U60" s="116">
        <f t="shared" si="6"/>
        <v>1.8123279999999999</v>
      </c>
      <c r="X60" s="49"/>
      <c r="Y60" s="41"/>
    </row>
    <row r="61" spans="20:25" x14ac:dyDescent="0.3">
      <c r="T61" s="113">
        <v>25</v>
      </c>
      <c r="U61" s="116">
        <f t="shared" si="6"/>
        <v>1.7993599999999998</v>
      </c>
      <c r="Y61" s="41"/>
    </row>
    <row r="62" spans="20:25" x14ac:dyDescent="0.3">
      <c r="T62" s="113">
        <v>26</v>
      </c>
      <c r="U62" s="116">
        <f t="shared" si="6"/>
        <v>1.7863919999999998</v>
      </c>
      <c r="X62" s="49"/>
      <c r="Y62" s="41"/>
    </row>
    <row r="63" spans="20:25" x14ac:dyDescent="0.3">
      <c r="Y63" s="41"/>
    </row>
    <row r="64" spans="20:25" x14ac:dyDescent="0.3">
      <c r="Y64" s="41"/>
    </row>
    <row r="65" spans="2:25" x14ac:dyDescent="0.3">
      <c r="Y65" s="41"/>
    </row>
    <row r="66" spans="2:25" x14ac:dyDescent="0.3">
      <c r="Y66" s="41"/>
    </row>
    <row r="67" spans="2:25" x14ac:dyDescent="0.3">
      <c r="Y67" s="41"/>
    </row>
    <row r="68" spans="2:25" x14ac:dyDescent="0.3">
      <c r="Y68" s="41"/>
    </row>
    <row r="69" spans="2:25" x14ac:dyDescent="0.3">
      <c r="Y69" s="41"/>
    </row>
    <row r="70" spans="2:25" x14ac:dyDescent="0.3">
      <c r="Y70" s="41"/>
    </row>
    <row r="71" spans="2:25" x14ac:dyDescent="0.3">
      <c r="Y71" s="41"/>
    </row>
    <row r="72" spans="2:25" x14ac:dyDescent="0.3">
      <c r="Y72" s="41"/>
    </row>
    <row r="73" spans="2:25" x14ac:dyDescent="0.3">
      <c r="Y73" s="41"/>
    </row>
    <row r="74" spans="2:25" ht="43.2" x14ac:dyDescent="0.3">
      <c r="B74" s="135" t="s">
        <v>6374</v>
      </c>
      <c r="C74" s="135" t="s">
        <v>6375</v>
      </c>
      <c r="D74" s="136" t="s">
        <v>6377</v>
      </c>
      <c r="E74" s="136" t="s">
        <v>6376</v>
      </c>
      <c r="F74" s="136" t="s">
        <v>6372</v>
      </c>
      <c r="G74" s="136" t="s">
        <v>6373</v>
      </c>
      <c r="H74" s="136" t="s">
        <v>6378</v>
      </c>
      <c r="Y74" s="41"/>
    </row>
    <row r="75" spans="2:25" x14ac:dyDescent="0.3">
      <c r="B75" s="44">
        <v>5</v>
      </c>
      <c r="C75" s="44">
        <v>30</v>
      </c>
      <c r="D75" s="91">
        <v>2.2575814163459271</v>
      </c>
      <c r="E75" s="91">
        <v>1.444985339713474</v>
      </c>
      <c r="F75" s="91">
        <v>2.9506101019271251E-2</v>
      </c>
      <c r="G75" s="91">
        <v>9.5915148955106613</v>
      </c>
      <c r="H75" s="91">
        <v>2.6800499861998359</v>
      </c>
      <c r="Y75" s="41"/>
    </row>
    <row r="76" spans="2:25" x14ac:dyDescent="0.3">
      <c r="B76" s="44">
        <v>10</v>
      </c>
      <c r="C76" s="44">
        <v>30</v>
      </c>
      <c r="D76" s="91">
        <v>2.0237826971206578</v>
      </c>
      <c r="E76" s="91">
        <v>1.2582992146601357</v>
      </c>
      <c r="F76" s="91">
        <v>3.7258690557483376E-2</v>
      </c>
      <c r="G76" s="91">
        <v>7.4777238914522064</v>
      </c>
      <c r="H76" s="91">
        <v>2.3827516441939913</v>
      </c>
      <c r="Y76" s="41"/>
    </row>
    <row r="77" spans="2:25" x14ac:dyDescent="0.3">
      <c r="B77" s="44">
        <v>15</v>
      </c>
      <c r="C77" s="44">
        <v>30</v>
      </c>
      <c r="D77" s="91">
        <v>1.8267461186752079</v>
      </c>
      <c r="E77" s="91">
        <v>1.1853002454998816</v>
      </c>
      <c r="F77" s="91">
        <v>1.5498710171698758E-2</v>
      </c>
      <c r="G77" s="91">
        <v>7.0110495078336079</v>
      </c>
      <c r="H77" s="91">
        <v>2.177291900309033</v>
      </c>
      <c r="Y77" s="41"/>
    </row>
    <row r="78" spans="2:25" x14ac:dyDescent="0.3">
      <c r="B78" s="44">
        <v>20</v>
      </c>
      <c r="C78" s="44">
        <v>30</v>
      </c>
      <c r="D78" s="91">
        <v>1.7413128559227404</v>
      </c>
      <c r="E78" s="91">
        <v>1.1469177676860152</v>
      </c>
      <c r="F78" s="91">
        <v>1.7076592988229087E-2</v>
      </c>
      <c r="G78" s="91">
        <v>8.3687073912628271</v>
      </c>
      <c r="H78" s="91">
        <v>2.0847872905250759</v>
      </c>
      <c r="Y78" s="41"/>
    </row>
    <row r="79" spans="2:25" x14ac:dyDescent="0.3">
      <c r="B79" s="44">
        <v>30</v>
      </c>
      <c r="C79" s="44">
        <v>30</v>
      </c>
      <c r="D79" s="91">
        <v>1.6374019936367705</v>
      </c>
      <c r="E79" s="91">
        <v>1.0610760610671672</v>
      </c>
      <c r="F79" s="91">
        <v>3.2490151542781585E-2</v>
      </c>
      <c r="G79" s="91">
        <v>5.3515818228702781</v>
      </c>
      <c r="H79" s="91">
        <v>1.9508704280848808</v>
      </c>
      <c r="Y79" s="41"/>
    </row>
    <row r="80" spans="2:25" x14ac:dyDescent="0.3">
      <c r="B80" s="138">
        <v>60</v>
      </c>
      <c r="C80" s="140">
        <v>1</v>
      </c>
      <c r="D80" s="139">
        <v>1.4390000000000001</v>
      </c>
      <c r="E80" s="140" t="s">
        <v>6371</v>
      </c>
      <c r="F80" s="140" t="s">
        <v>6371</v>
      </c>
      <c r="G80" s="140" t="s">
        <v>6371</v>
      </c>
      <c r="H80" s="140" t="s">
        <v>6371</v>
      </c>
      <c r="Y80" s="41"/>
    </row>
    <row r="81" spans="25:25" x14ac:dyDescent="0.3">
      <c r="Y81" s="41"/>
    </row>
    <row r="82" spans="25:25" x14ac:dyDescent="0.3">
      <c r="Y82" s="41"/>
    </row>
    <row r="83" spans="25:25" x14ac:dyDescent="0.3">
      <c r="Y83" s="41"/>
    </row>
    <row r="84" spans="25:25" x14ac:dyDescent="0.3">
      <c r="Y84" s="41"/>
    </row>
    <row r="85" spans="25:25" x14ac:dyDescent="0.3">
      <c r="Y85" s="41"/>
    </row>
    <row r="86" spans="25:25" x14ac:dyDescent="0.3">
      <c r="Y86" s="41"/>
    </row>
    <row r="87" spans="25:25" x14ac:dyDescent="0.3">
      <c r="Y87" s="41"/>
    </row>
    <row r="88" spans="25:25" x14ac:dyDescent="0.3">
      <c r="Y88" s="41"/>
    </row>
    <row r="89" spans="25:25" x14ac:dyDescent="0.3">
      <c r="Y89" s="41"/>
    </row>
  </sheetData>
  <sortState ref="Y26:Y31">
    <sortCondition ref="Y26"/>
  </sortState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3"/>
  <sheetViews>
    <sheetView tabSelected="1" topLeftCell="L90" zoomScale="90" zoomScaleNormal="90" workbookViewId="0">
      <selection activeCell="AA120" sqref="AA120"/>
    </sheetView>
  </sheetViews>
  <sheetFormatPr defaultRowHeight="14.4" x14ac:dyDescent="0.3"/>
  <cols>
    <col min="1" max="1" width="7.33203125" style="97" customWidth="1"/>
    <col min="2" max="5" width="6.77734375" style="97" customWidth="1"/>
    <col min="6" max="6" width="6.77734375" style="145" customWidth="1"/>
    <col min="7" max="10" width="6.77734375" style="97" customWidth="1"/>
    <col min="11" max="11" width="6.77734375" style="145" customWidth="1"/>
    <col min="12" max="13" width="7.5546875" style="97" bestFit="1" customWidth="1"/>
    <col min="14" max="14" width="8.88671875" style="97"/>
    <col min="15" max="15" width="6.77734375" style="97" customWidth="1"/>
    <col min="16" max="16" width="6.77734375" style="145" customWidth="1"/>
    <col min="17" max="17" width="7.21875" style="97" customWidth="1"/>
    <col min="18" max="18" width="4.6640625" style="97" bestFit="1" customWidth="1"/>
    <col min="19" max="19" width="6.5546875" style="97" bestFit="1" customWidth="1"/>
    <col min="20" max="20" width="7.6640625" style="97" bestFit="1" customWidth="1"/>
    <col min="21" max="21" width="7.6640625" style="145" customWidth="1"/>
    <col min="22" max="22" width="8.88671875" style="97"/>
    <col min="23" max="23" width="29.109375" style="97" customWidth="1"/>
    <col min="24" max="24" width="23.33203125" style="97" customWidth="1"/>
    <col min="25" max="25" width="14.6640625" style="97" bestFit="1" customWidth="1"/>
    <col min="26" max="26" width="14.6640625" style="145" customWidth="1"/>
    <col min="27" max="16384" width="8.88671875" style="97"/>
  </cols>
  <sheetData>
    <row r="1" spans="1:17" x14ac:dyDescent="0.3">
      <c r="A1" s="97" t="s">
        <v>7190</v>
      </c>
    </row>
    <row r="2" spans="1:17" ht="12" customHeight="1" x14ac:dyDescent="0.3">
      <c r="A2" s="133"/>
      <c r="B2" s="249" t="s">
        <v>5326</v>
      </c>
      <c r="C2" s="250"/>
      <c r="D2" s="250"/>
      <c r="E2" s="250"/>
      <c r="F2" s="251"/>
      <c r="G2" s="249" t="s">
        <v>5328</v>
      </c>
      <c r="H2" s="250"/>
      <c r="I2" s="250"/>
      <c r="J2" s="250"/>
      <c r="K2" s="251"/>
      <c r="L2" s="249" t="s">
        <v>5330</v>
      </c>
      <c r="M2" s="250"/>
      <c r="N2" s="250"/>
      <c r="O2" s="250"/>
      <c r="P2" s="251"/>
      <c r="Q2" s="132" t="s">
        <v>6369</v>
      </c>
    </row>
    <row r="3" spans="1:17" s="73" customFormat="1" ht="24.6" x14ac:dyDescent="0.3">
      <c r="A3" s="134" t="s">
        <v>6370</v>
      </c>
      <c r="B3" s="126" t="s">
        <v>6347</v>
      </c>
      <c r="C3" s="125" t="s">
        <v>5114</v>
      </c>
      <c r="D3" s="125" t="s">
        <v>5109</v>
      </c>
      <c r="E3" s="125" t="s">
        <v>5108</v>
      </c>
      <c r="F3" s="125" t="s">
        <v>5115</v>
      </c>
      <c r="G3" s="127" t="s">
        <v>6346</v>
      </c>
      <c r="H3" s="127" t="s">
        <v>5114</v>
      </c>
      <c r="I3" s="127" t="s">
        <v>5109</v>
      </c>
      <c r="J3" s="127" t="s">
        <v>5108</v>
      </c>
      <c r="K3" s="125" t="s">
        <v>5115</v>
      </c>
      <c r="L3" s="127" t="s">
        <v>6345</v>
      </c>
      <c r="M3" s="127" t="s">
        <v>5114</v>
      </c>
      <c r="N3" s="127" t="s">
        <v>5109</v>
      </c>
      <c r="O3" s="127" t="s">
        <v>5108</v>
      </c>
      <c r="P3" s="127" t="s">
        <v>5115</v>
      </c>
      <c r="Q3" s="128" t="s">
        <v>6348</v>
      </c>
    </row>
    <row r="4" spans="1:17" s="131" customFormat="1" ht="10.95" customHeight="1" x14ac:dyDescent="0.2">
      <c r="A4" s="141" t="s">
        <v>5</v>
      </c>
      <c r="B4" s="129">
        <v>2.416622589224934</v>
      </c>
      <c r="C4" s="129">
        <v>1.4041634605700184</v>
      </c>
      <c r="D4" s="129">
        <v>0.64018654315060841</v>
      </c>
      <c r="E4" s="129">
        <v>7.1938077956369897</v>
      </c>
      <c r="F4" s="129">
        <v>2.7831667686202697</v>
      </c>
      <c r="G4" s="129">
        <v>1.6784638995968895</v>
      </c>
      <c r="H4" s="129">
        <v>1.0547790286182204</v>
      </c>
      <c r="I4" s="129">
        <v>0.31153396325088034</v>
      </c>
      <c r="J4" s="129">
        <v>3.9469851793592419</v>
      </c>
      <c r="K4" s="129">
        <v>1.9729963426615116</v>
      </c>
      <c r="L4" s="129">
        <v>1.6220603050939393</v>
      </c>
      <c r="M4" s="129">
        <v>1.1371144706315699</v>
      </c>
      <c r="N4" s="129">
        <v>0.16757210407753759</v>
      </c>
      <c r="O4" s="129">
        <v>3.2870825981316889</v>
      </c>
      <c r="P4" s="129">
        <v>1.9700274047257571</v>
      </c>
      <c r="Q4" s="130">
        <v>1.3076811568654856</v>
      </c>
    </row>
    <row r="5" spans="1:17" s="131" customFormat="1" ht="10.95" customHeight="1" x14ac:dyDescent="0.2">
      <c r="A5" s="141" t="s">
        <v>8</v>
      </c>
      <c r="B5" s="129">
        <v>3.659528832917295</v>
      </c>
      <c r="C5" s="129">
        <v>1.288239934289531</v>
      </c>
      <c r="D5" s="129">
        <v>1.0807865700313641</v>
      </c>
      <c r="E5" s="129">
        <v>6.9804269934303846</v>
      </c>
      <c r="F5" s="129">
        <v>3.8725178720880513</v>
      </c>
      <c r="G5" s="129">
        <v>2.8736070744131879</v>
      </c>
      <c r="H5" s="129">
        <v>0.57759550766553813</v>
      </c>
      <c r="I5" s="129">
        <v>1.9787862467259063</v>
      </c>
      <c r="J5" s="129">
        <v>3.647069537230335</v>
      </c>
      <c r="K5" s="129">
        <v>2.9291831004981148</v>
      </c>
      <c r="L5" s="129">
        <v>3.0152285003187638</v>
      </c>
      <c r="M5" s="129">
        <v>0.24344256682922083</v>
      </c>
      <c r="N5" s="129">
        <v>2.6016200740917612</v>
      </c>
      <c r="O5" s="129">
        <v>3.5372435044685853</v>
      </c>
      <c r="P5" s="129">
        <v>3.0247134932696444</v>
      </c>
      <c r="Q5" s="130">
        <v>2.8086881297193615</v>
      </c>
    </row>
    <row r="6" spans="1:17" s="131" customFormat="1" ht="10.95" customHeight="1" x14ac:dyDescent="0.2">
      <c r="A6" s="141" t="s">
        <v>11</v>
      </c>
      <c r="B6" s="129">
        <v>2.9710648469584719</v>
      </c>
      <c r="C6" s="129">
        <v>0.85196794448169622</v>
      </c>
      <c r="D6" s="129">
        <v>1.6910884096886813</v>
      </c>
      <c r="E6" s="129">
        <v>4.7741560100041509</v>
      </c>
      <c r="F6" s="129">
        <v>3.0868885182293067</v>
      </c>
      <c r="G6" s="129">
        <v>2.3212202731597604</v>
      </c>
      <c r="H6" s="129">
        <v>0.56016351773772366</v>
      </c>
      <c r="I6" s="129">
        <v>1.1487333067061014</v>
      </c>
      <c r="J6" s="129">
        <v>3.5486521969532334</v>
      </c>
      <c r="K6" s="129">
        <v>2.3856628605579129</v>
      </c>
      <c r="L6" s="129">
        <v>2.4269556097475911</v>
      </c>
      <c r="M6" s="129">
        <v>0.32018631346026266</v>
      </c>
      <c r="N6" s="129">
        <v>1.785471985224474</v>
      </c>
      <c r="O6" s="129">
        <v>2.9703500826832836</v>
      </c>
      <c r="P6" s="129">
        <v>2.4472873754087399</v>
      </c>
      <c r="Q6" s="130">
        <v>2.6799245532236555</v>
      </c>
    </row>
    <row r="7" spans="1:17" s="131" customFormat="1" ht="10.95" customHeight="1" x14ac:dyDescent="0.2">
      <c r="A7" s="141" t="s">
        <v>14</v>
      </c>
      <c r="B7" s="129">
        <v>3.3821514274087137</v>
      </c>
      <c r="C7" s="129">
        <v>1.6045213549237427</v>
      </c>
      <c r="D7" s="129">
        <v>0.99728501924569146</v>
      </c>
      <c r="E7" s="129">
        <v>6.2680051697973713</v>
      </c>
      <c r="F7" s="129">
        <v>3.7319727710308359</v>
      </c>
      <c r="G7" s="129">
        <v>2.7852544632360177</v>
      </c>
      <c r="H7" s="129">
        <v>0.84850887415662857</v>
      </c>
      <c r="I7" s="129">
        <v>1.48005939433473</v>
      </c>
      <c r="J7" s="129">
        <v>4.5616354975251578</v>
      </c>
      <c r="K7" s="129">
        <v>2.907509385054722</v>
      </c>
      <c r="L7" s="129">
        <v>2.2999622662435586</v>
      </c>
      <c r="M7" s="129">
        <v>0.39191236433257853</v>
      </c>
      <c r="N7" s="129">
        <v>1.4878680754972358</v>
      </c>
      <c r="O7" s="129">
        <v>3.242591588603196</v>
      </c>
      <c r="P7" s="129">
        <v>2.3320166989290048</v>
      </c>
      <c r="Q7" s="130">
        <v>2.0254272663063295</v>
      </c>
    </row>
    <row r="8" spans="1:17" s="131" customFormat="1" ht="10.95" customHeight="1" x14ac:dyDescent="0.2">
      <c r="A8" s="141" t="s">
        <v>17</v>
      </c>
      <c r="B8" s="129">
        <v>2.1940158992833938</v>
      </c>
      <c r="C8" s="129">
        <v>1.58586472798945</v>
      </c>
      <c r="D8" s="129">
        <v>0.34980481714369283</v>
      </c>
      <c r="E8" s="129">
        <v>4.7703648303327224</v>
      </c>
      <c r="F8" s="129">
        <v>2.6916241324907664</v>
      </c>
      <c r="G8" s="129">
        <v>1.8593696330478295</v>
      </c>
      <c r="H8" s="129">
        <v>0.58540862637366242</v>
      </c>
      <c r="I8" s="129">
        <v>0.61513674093938087</v>
      </c>
      <c r="J8" s="129">
        <v>2.7971554853747982</v>
      </c>
      <c r="K8" s="129">
        <v>1.9464160013056548</v>
      </c>
      <c r="L8" s="129">
        <v>1.7086199618478424</v>
      </c>
      <c r="M8" s="129">
        <v>0.20750415746956008</v>
      </c>
      <c r="N8" s="129">
        <v>1.1090798934874941</v>
      </c>
      <c r="O8" s="129">
        <v>2.0371665153407097</v>
      </c>
      <c r="P8" s="129">
        <v>1.7207570669756098</v>
      </c>
      <c r="Q8" s="130">
        <v>1.712257109772459</v>
      </c>
    </row>
    <row r="9" spans="1:17" s="131" customFormat="1" ht="10.95" customHeight="1" x14ac:dyDescent="0.2">
      <c r="A9" s="141" t="s">
        <v>20</v>
      </c>
      <c r="B9" s="129">
        <v>1.9941878050922681</v>
      </c>
      <c r="C9" s="129">
        <v>1.1997341037993459</v>
      </c>
      <c r="D9" s="129">
        <v>0.22784602346660668</v>
      </c>
      <c r="E9" s="129">
        <v>6.6980139902904074</v>
      </c>
      <c r="F9" s="129">
        <v>2.316930769603895</v>
      </c>
      <c r="G9" s="129">
        <v>1.3401572756150688</v>
      </c>
      <c r="H9" s="129">
        <v>0.50682019626093133</v>
      </c>
      <c r="I9" s="129">
        <v>0.50771942088960353</v>
      </c>
      <c r="J9" s="129">
        <v>2.7056269902366288</v>
      </c>
      <c r="K9" s="129">
        <v>1.4297992904637722</v>
      </c>
      <c r="L9" s="129">
        <v>1.155259394115312</v>
      </c>
      <c r="M9" s="129">
        <v>0.43843655996775566</v>
      </c>
      <c r="N9" s="129">
        <v>0.24927336426095237</v>
      </c>
      <c r="O9" s="129">
        <v>2.1996722962919191</v>
      </c>
      <c r="P9" s="129">
        <v>1.233062581909028</v>
      </c>
      <c r="Q9" s="130">
        <v>1.5454618766396406</v>
      </c>
    </row>
    <row r="10" spans="1:17" s="131" customFormat="1" ht="10.95" customHeight="1" x14ac:dyDescent="0.2">
      <c r="A10" s="141" t="s">
        <v>23</v>
      </c>
      <c r="B10" s="129">
        <v>1.909032246537713</v>
      </c>
      <c r="C10" s="129">
        <v>1.1455218772278015</v>
      </c>
      <c r="D10" s="129">
        <v>0.34292391312234549</v>
      </c>
      <c r="E10" s="129">
        <v>4.6145490365996089</v>
      </c>
      <c r="F10" s="129">
        <v>2.216502607823434</v>
      </c>
      <c r="G10" s="129">
        <v>2.2499534283946221</v>
      </c>
      <c r="H10" s="129">
        <v>0.77945605338717605</v>
      </c>
      <c r="I10" s="129">
        <v>0.51120075342591731</v>
      </c>
      <c r="J10" s="129">
        <v>3.4717515196306685</v>
      </c>
      <c r="K10" s="129">
        <v>2.3768867125860029</v>
      </c>
      <c r="L10" s="129">
        <v>1.9945846756877477</v>
      </c>
      <c r="M10" s="129">
        <v>0.66155603595951218</v>
      </c>
      <c r="N10" s="129">
        <v>0.60270690208943811</v>
      </c>
      <c r="O10" s="129">
        <v>2.7301749048456831</v>
      </c>
      <c r="P10" s="129">
        <v>2.0979599307213612</v>
      </c>
      <c r="Q10" s="130">
        <v>1.9245946094295177</v>
      </c>
    </row>
    <row r="11" spans="1:17" s="131" customFormat="1" ht="10.95" customHeight="1" x14ac:dyDescent="0.2">
      <c r="A11" s="141" t="s">
        <v>25</v>
      </c>
      <c r="B11" s="129">
        <v>1.9658760364435321</v>
      </c>
      <c r="C11" s="129">
        <v>1.1891804567122966</v>
      </c>
      <c r="D11" s="129">
        <v>9.4786128004050813E-2</v>
      </c>
      <c r="E11" s="129">
        <v>4.6395803272049054</v>
      </c>
      <c r="F11" s="129">
        <v>2.2872866918400319</v>
      </c>
      <c r="G11" s="129">
        <v>1.6585942372529376</v>
      </c>
      <c r="H11" s="129">
        <v>0.58175910955240906</v>
      </c>
      <c r="I11" s="129">
        <v>0.69741179476391157</v>
      </c>
      <c r="J11" s="129">
        <v>3.3267777221412334</v>
      </c>
      <c r="K11" s="129">
        <v>1.7544506405171276</v>
      </c>
      <c r="L11" s="129">
        <v>1.4494499266399401</v>
      </c>
      <c r="M11" s="129">
        <v>0.43234436307490337</v>
      </c>
      <c r="N11" s="129">
        <v>0.43476385521060612</v>
      </c>
      <c r="O11" s="129">
        <v>1.974415004372561</v>
      </c>
      <c r="P11" s="129">
        <v>1.510495288476515</v>
      </c>
      <c r="Q11" s="130">
        <v>0.88979458910536824</v>
      </c>
    </row>
    <row r="12" spans="1:17" s="131" customFormat="1" ht="10.95" customHeight="1" x14ac:dyDescent="0.2">
      <c r="A12" s="141" t="s">
        <v>35</v>
      </c>
      <c r="B12" s="129">
        <v>2.3371120734481523</v>
      </c>
      <c r="C12" s="129">
        <v>0.79069526715712724</v>
      </c>
      <c r="D12" s="129">
        <v>0.83721204587680154</v>
      </c>
      <c r="E12" s="129">
        <v>3.7627550026646182</v>
      </c>
      <c r="F12" s="129">
        <v>2.4630168254625557</v>
      </c>
      <c r="G12" s="129">
        <v>1.6067313605259461</v>
      </c>
      <c r="H12" s="129">
        <v>0.50620273779479763</v>
      </c>
      <c r="I12" s="129">
        <v>0.92266917678592464</v>
      </c>
      <c r="J12" s="129">
        <v>2.6768512489126248</v>
      </c>
      <c r="K12" s="129">
        <v>1.6820480085073299</v>
      </c>
      <c r="L12" s="129">
        <v>1.4419704049096551</v>
      </c>
      <c r="M12" s="129">
        <v>0.37402264504645721</v>
      </c>
      <c r="N12" s="129">
        <v>0.93420822625765676</v>
      </c>
      <c r="O12" s="129">
        <v>2.3469552209386046</v>
      </c>
      <c r="P12" s="129">
        <v>1.4881224713295425</v>
      </c>
      <c r="Q12" s="130">
        <v>1.3169038725595499</v>
      </c>
    </row>
    <row r="13" spans="1:17" s="131" customFormat="1" ht="10.95" customHeight="1" x14ac:dyDescent="0.2">
      <c r="A13" s="141" t="s">
        <v>37</v>
      </c>
      <c r="B13" s="129">
        <v>2.1005912879190891</v>
      </c>
      <c r="C13" s="129">
        <v>1.1716337775103922</v>
      </c>
      <c r="D13" s="129">
        <v>0.41971348582328322</v>
      </c>
      <c r="E13" s="129">
        <v>5.4852586455673222</v>
      </c>
      <c r="F13" s="129">
        <v>2.3957153303063241</v>
      </c>
      <c r="G13" s="129">
        <v>1.4944358090660366</v>
      </c>
      <c r="H13" s="129">
        <v>0.41791437414321492</v>
      </c>
      <c r="I13" s="129">
        <v>0.88396109076982465</v>
      </c>
      <c r="J13" s="129">
        <v>2.3797407447053782</v>
      </c>
      <c r="K13" s="129">
        <v>1.5498932427957279</v>
      </c>
      <c r="L13" s="129">
        <v>1.9066491546402622</v>
      </c>
      <c r="M13" s="129">
        <v>0.3612996343822194</v>
      </c>
      <c r="N13" s="129">
        <v>1.1930850809079547</v>
      </c>
      <c r="O13" s="129">
        <v>2.3875613520352941</v>
      </c>
      <c r="P13" s="129">
        <v>1.9394579596290114</v>
      </c>
      <c r="Q13" s="130">
        <v>1.543796039516349</v>
      </c>
    </row>
    <row r="14" spans="1:17" s="131" customFormat="1" ht="10.95" customHeight="1" x14ac:dyDescent="0.2">
      <c r="A14" s="141" t="s">
        <v>40</v>
      </c>
      <c r="B14" s="129">
        <v>2.4375138287647364</v>
      </c>
      <c r="C14" s="129">
        <v>1.2087911032684804</v>
      </c>
      <c r="D14" s="129">
        <v>0.52790966175006226</v>
      </c>
      <c r="E14" s="129">
        <v>5.2992978044908039</v>
      </c>
      <c r="F14" s="129">
        <v>2.7118155786082356</v>
      </c>
      <c r="G14" s="129">
        <v>2.0060599234813457</v>
      </c>
      <c r="H14" s="129">
        <v>0.5808585993355313</v>
      </c>
      <c r="I14" s="129">
        <v>1.1550931608864805</v>
      </c>
      <c r="J14" s="129">
        <v>3.0944068272863494</v>
      </c>
      <c r="K14" s="129">
        <v>2.0857676217496719</v>
      </c>
      <c r="L14" s="129">
        <v>1.5502202280131396</v>
      </c>
      <c r="M14" s="129">
        <v>0.38450335596522039</v>
      </c>
      <c r="N14" s="129">
        <v>0.889035438276225</v>
      </c>
      <c r="O14" s="129">
        <v>2.4916555969905985</v>
      </c>
      <c r="P14" s="129">
        <v>1.5956495516658238</v>
      </c>
      <c r="Q14" s="130">
        <v>1.2823515167544524</v>
      </c>
    </row>
    <row r="15" spans="1:17" s="131" customFormat="1" ht="10.95" customHeight="1" x14ac:dyDescent="0.2">
      <c r="A15" s="141" t="s">
        <v>42</v>
      </c>
      <c r="B15" s="129">
        <v>0.72183333568142649</v>
      </c>
      <c r="C15" s="129">
        <v>0.48747219147939058</v>
      </c>
      <c r="D15" s="129">
        <v>0.32702386767286373</v>
      </c>
      <c r="E15" s="129">
        <v>2.5098109122100696</v>
      </c>
      <c r="F15" s="129">
        <v>0.86645919160560425</v>
      </c>
      <c r="G15" s="129">
        <v>0.4205367054409489</v>
      </c>
      <c r="H15" s="129">
        <v>0.11807328060659587</v>
      </c>
      <c r="I15" s="129">
        <v>0.30928111830249838</v>
      </c>
      <c r="J15" s="129">
        <v>0.84694439690418277</v>
      </c>
      <c r="K15" s="129">
        <v>0.4362656418168766</v>
      </c>
      <c r="L15" s="129">
        <v>0.39107059341276496</v>
      </c>
      <c r="M15" s="129">
        <v>3.7002437847705752E-2</v>
      </c>
      <c r="N15" s="129">
        <v>0.32310340452890651</v>
      </c>
      <c r="O15" s="129">
        <v>0.49681164438944325</v>
      </c>
      <c r="P15" s="129">
        <v>0.39275915023331587</v>
      </c>
      <c r="Q15" s="130">
        <v>0.33683706755876147</v>
      </c>
    </row>
    <row r="16" spans="1:17" s="131" customFormat="1" ht="10.95" customHeight="1" x14ac:dyDescent="0.2">
      <c r="A16" s="141" t="s">
        <v>43</v>
      </c>
      <c r="B16" s="129">
        <v>1.8433645429740435</v>
      </c>
      <c r="C16" s="129">
        <v>1.2542007201214089</v>
      </c>
      <c r="D16" s="129">
        <v>0.3955232106338471</v>
      </c>
      <c r="E16" s="129">
        <v>5.6710284610948989</v>
      </c>
      <c r="F16" s="129">
        <v>2.2177868028964967</v>
      </c>
      <c r="G16" s="129">
        <v>1.5619816937984956</v>
      </c>
      <c r="H16" s="129">
        <v>0.80740290642860535</v>
      </c>
      <c r="I16" s="129">
        <v>0.32007875586755519</v>
      </c>
      <c r="J16" s="129">
        <v>2.9434723046367788</v>
      </c>
      <c r="K16" s="129">
        <v>1.7521290715281217</v>
      </c>
      <c r="L16" s="129">
        <v>1.5869196782831436</v>
      </c>
      <c r="M16" s="129">
        <v>0.23586605910980632</v>
      </c>
      <c r="N16" s="129">
        <v>0.91827077161086246</v>
      </c>
      <c r="O16" s="129">
        <v>1.9738538977281721</v>
      </c>
      <c r="P16" s="129">
        <v>1.6037744344413276</v>
      </c>
      <c r="Q16" s="130">
        <v>0.89691962303025796</v>
      </c>
    </row>
    <row r="17" spans="1:17" s="131" customFormat="1" ht="10.95" customHeight="1" x14ac:dyDescent="0.2">
      <c r="A17" s="141" t="s">
        <v>52</v>
      </c>
      <c r="B17" s="129">
        <v>0.82245778255218127</v>
      </c>
      <c r="C17" s="129">
        <v>0.61719526297643668</v>
      </c>
      <c r="D17" s="129">
        <v>8.7397998216373202E-2</v>
      </c>
      <c r="E17" s="129">
        <v>2.1267496344971222</v>
      </c>
      <c r="F17" s="129">
        <v>1.0220905685407005</v>
      </c>
      <c r="G17" s="129">
        <v>0.25288626914987872</v>
      </c>
      <c r="H17" s="129">
        <v>0.31768587561289074</v>
      </c>
      <c r="I17" s="129">
        <v>1.5498710171698758E-2</v>
      </c>
      <c r="J17" s="129">
        <v>1.3501668831275917</v>
      </c>
      <c r="K17" s="129">
        <v>0.40188510402395239</v>
      </c>
      <c r="L17" s="129">
        <v>0.12571735068885487</v>
      </c>
      <c r="M17" s="129">
        <v>5.278509873106798E-2</v>
      </c>
      <c r="N17" s="129">
        <v>3.8220544945617968E-2</v>
      </c>
      <c r="O17" s="129">
        <v>0.1768423309072982</v>
      </c>
      <c r="P17" s="129">
        <v>0.13600824738720135</v>
      </c>
      <c r="Q17" s="130">
        <v>9.7207047131832758E-2</v>
      </c>
    </row>
    <row r="18" spans="1:17" s="131" customFormat="1" ht="10.95" customHeight="1" x14ac:dyDescent="0.2">
      <c r="A18" s="141" t="s">
        <v>55</v>
      </c>
      <c r="B18" s="129">
        <v>1.5711597211694859</v>
      </c>
      <c r="C18" s="129">
        <v>0.84932081248312008</v>
      </c>
      <c r="D18" s="129">
        <v>0.37701062301237381</v>
      </c>
      <c r="E18" s="129">
        <v>4.0733123886116722</v>
      </c>
      <c r="F18" s="129">
        <v>1.7792818356081563</v>
      </c>
      <c r="G18" s="129">
        <v>1.4153631513543761</v>
      </c>
      <c r="H18" s="129">
        <v>0.55243047312217963</v>
      </c>
      <c r="I18" s="129">
        <v>0.44067449453179414</v>
      </c>
      <c r="J18" s="129">
        <v>2.5925587379158461</v>
      </c>
      <c r="K18" s="129">
        <v>1.5160011973141663</v>
      </c>
      <c r="L18" s="129">
        <v>1.0168923957892624</v>
      </c>
      <c r="M18" s="129">
        <v>0.3785784008712168</v>
      </c>
      <c r="N18" s="129">
        <v>0.42974086386796756</v>
      </c>
      <c r="O18" s="129">
        <v>2.1593303159225457</v>
      </c>
      <c r="P18" s="129">
        <v>1.0828731981939037</v>
      </c>
      <c r="Q18" s="130">
        <v>0.78087233940141287</v>
      </c>
    </row>
    <row r="19" spans="1:17" s="131" customFormat="1" ht="10.95" customHeight="1" x14ac:dyDescent="0.2">
      <c r="A19" s="141" t="s">
        <v>56</v>
      </c>
      <c r="B19" s="129">
        <v>1.4820488758207881</v>
      </c>
      <c r="C19" s="129">
        <v>0.81225526856393648</v>
      </c>
      <c r="D19" s="129">
        <v>9.2186820748017775E-2</v>
      </c>
      <c r="E19" s="129">
        <v>3.5390558642851317</v>
      </c>
      <c r="F19" s="129">
        <v>1.6835187963274636</v>
      </c>
      <c r="G19" s="129">
        <v>0.94835975294916797</v>
      </c>
      <c r="H19" s="129">
        <v>0.51611132470188703</v>
      </c>
      <c r="I19" s="129">
        <v>0.21937048565961034</v>
      </c>
      <c r="J19" s="129">
        <v>2.3331172731331473</v>
      </c>
      <c r="K19" s="129">
        <v>1.0755826748867297</v>
      </c>
      <c r="L19" s="129">
        <v>0.88442830263535321</v>
      </c>
      <c r="M19" s="129">
        <v>0.25150249496234911</v>
      </c>
      <c r="N19" s="129">
        <v>0.43070408710161512</v>
      </c>
      <c r="O19" s="129">
        <v>1.3953797371560062</v>
      </c>
      <c r="P19" s="129">
        <v>0.91834551085579741</v>
      </c>
      <c r="Q19" s="130">
        <v>0.63540003947929713</v>
      </c>
    </row>
    <row r="20" spans="1:17" s="131" customFormat="1" ht="10.95" customHeight="1" x14ac:dyDescent="0.2">
      <c r="A20" s="141" t="s">
        <v>58</v>
      </c>
      <c r="B20" s="129">
        <v>1.686662955009907</v>
      </c>
      <c r="C20" s="129">
        <v>0.95253670367867826</v>
      </c>
      <c r="D20" s="129">
        <v>6.9842751877153511E-2</v>
      </c>
      <c r="E20" s="129">
        <v>3.8558798746759009</v>
      </c>
      <c r="F20" s="129">
        <v>1.9292262412504377</v>
      </c>
      <c r="G20" s="129">
        <v>1.1854940024369298</v>
      </c>
      <c r="H20" s="129">
        <v>0.4468590536377906</v>
      </c>
      <c r="I20" s="129">
        <v>0.50427354683184378</v>
      </c>
      <c r="J20" s="129">
        <v>2.0738019215792094</v>
      </c>
      <c r="K20" s="129">
        <v>1.2642875239325078</v>
      </c>
      <c r="L20" s="129">
        <v>0.81817511272332921</v>
      </c>
      <c r="M20" s="129">
        <v>0.19727548088495975</v>
      </c>
      <c r="N20" s="129">
        <v>0.35931575247581471</v>
      </c>
      <c r="O20" s="129">
        <v>1.1650829196617252</v>
      </c>
      <c r="P20" s="129">
        <v>0.84085128090105499</v>
      </c>
      <c r="Q20" s="130">
        <v>0.21528309283038172</v>
      </c>
    </row>
    <row r="21" spans="1:17" s="131" customFormat="1" ht="10.95" customHeight="1" x14ac:dyDescent="0.2">
      <c r="A21" s="141" t="s">
        <v>61</v>
      </c>
      <c r="B21" s="129">
        <v>2.6373000000000002</v>
      </c>
      <c r="C21" s="129">
        <v>0.87809999999999999</v>
      </c>
      <c r="D21" s="129">
        <v>1.2040999999999999</v>
      </c>
      <c r="E21" s="129">
        <v>4.4751000000000003</v>
      </c>
      <c r="F21" s="129">
        <v>2.7749999999999999</v>
      </c>
      <c r="G21" s="129">
        <v>1.9580527754505281</v>
      </c>
      <c r="H21" s="129">
        <v>0.54786307472927676</v>
      </c>
      <c r="I21" s="129">
        <v>0.77977983259054473</v>
      </c>
      <c r="J21" s="129">
        <v>2.9428536855449026</v>
      </c>
      <c r="K21" s="129">
        <v>2.0307928226383916</v>
      </c>
      <c r="L21" s="129">
        <v>1.5566367248368658</v>
      </c>
      <c r="M21" s="129">
        <v>0.59053821884443003</v>
      </c>
      <c r="N21" s="129">
        <v>0.3561668886841009</v>
      </c>
      <c r="O21" s="129">
        <v>2.4161634676326731</v>
      </c>
      <c r="P21" s="129">
        <v>1.6613936222630277</v>
      </c>
      <c r="Q21" s="130">
        <v>0.90401425178796979</v>
      </c>
    </row>
    <row r="22" spans="1:17" s="131" customFormat="1" ht="10.95" customHeight="1" x14ac:dyDescent="0.2">
      <c r="A22" s="141" t="s">
        <v>62</v>
      </c>
      <c r="B22" s="129">
        <v>0.70685996454062272</v>
      </c>
      <c r="C22" s="129">
        <v>0.4630464645728144</v>
      </c>
      <c r="D22" s="129">
        <v>2.9506101019271251E-2</v>
      </c>
      <c r="E22" s="129">
        <v>1.927286593527394</v>
      </c>
      <c r="F22" s="129">
        <v>0.84078295071437648</v>
      </c>
      <c r="G22" s="129">
        <v>0.63807148318921614</v>
      </c>
      <c r="H22" s="129">
        <v>0.42271343410368772</v>
      </c>
      <c r="I22" s="129">
        <v>4.1813992423288954E-2</v>
      </c>
      <c r="J22" s="129">
        <v>1.4587099822823848</v>
      </c>
      <c r="K22" s="129">
        <v>0.76148909608211801</v>
      </c>
      <c r="L22" s="129">
        <v>0.30642292741306687</v>
      </c>
      <c r="M22" s="129">
        <v>0.16498003998478783</v>
      </c>
      <c r="N22" s="129">
        <v>4.7803870357861614E-2</v>
      </c>
      <c r="O22" s="129">
        <v>0.55651973038815583</v>
      </c>
      <c r="P22" s="129">
        <v>0.34670757647427192</v>
      </c>
      <c r="Q22" s="130">
        <v>0.29222185106319665</v>
      </c>
    </row>
    <row r="23" spans="1:17" s="131" customFormat="1" ht="10.95" customHeight="1" x14ac:dyDescent="0.2">
      <c r="A23" s="141" t="s">
        <v>64</v>
      </c>
      <c r="B23" s="129">
        <v>2.0575001040712153</v>
      </c>
      <c r="C23" s="129">
        <v>1.1659867918733453</v>
      </c>
      <c r="D23" s="129">
        <v>0.50985567607330806</v>
      </c>
      <c r="E23" s="129">
        <v>4.6369616998348437</v>
      </c>
      <c r="F23" s="129">
        <v>2.3553161933058417</v>
      </c>
      <c r="G23" s="129">
        <v>2.0381729360215792</v>
      </c>
      <c r="H23" s="129">
        <v>0.74725524432303625</v>
      </c>
      <c r="I23" s="129">
        <v>0.74245593139322319</v>
      </c>
      <c r="J23" s="129">
        <v>3.1839217968925402</v>
      </c>
      <c r="K23" s="129">
        <v>2.1665470924861436</v>
      </c>
      <c r="L23" s="129">
        <v>1.8541522385308113</v>
      </c>
      <c r="M23" s="129">
        <v>0.38704768325293215</v>
      </c>
      <c r="N23" s="129">
        <v>1.1798035474417612</v>
      </c>
      <c r="O23" s="129">
        <v>2.4156658309669452</v>
      </c>
      <c r="P23" s="129">
        <v>1.8928002806573558</v>
      </c>
      <c r="Q23" s="130">
        <v>1.3306113669865209</v>
      </c>
    </row>
    <row r="24" spans="1:17" s="131" customFormat="1" ht="10.95" customHeight="1" x14ac:dyDescent="0.2">
      <c r="A24" s="141" t="s">
        <v>95</v>
      </c>
      <c r="B24" s="129">
        <v>2.3768126498756987</v>
      </c>
      <c r="C24" s="129">
        <v>1.1748523485423787</v>
      </c>
      <c r="D24" s="129">
        <v>0.89703411918986675</v>
      </c>
      <c r="E24" s="129">
        <v>5.4120471738990039</v>
      </c>
      <c r="F24" s="129">
        <v>2.6426326164367797</v>
      </c>
      <c r="G24" s="129">
        <v>2.3477644389146195</v>
      </c>
      <c r="H24" s="129">
        <v>1.3970078067560439</v>
      </c>
      <c r="I24" s="129">
        <v>0.87920805895330723</v>
      </c>
      <c r="J24" s="129">
        <v>5.2050408851602814</v>
      </c>
      <c r="K24" s="129">
        <v>2.7200320425253879</v>
      </c>
      <c r="L24" s="129">
        <v>1.8178266415949014</v>
      </c>
      <c r="M24" s="129">
        <v>0.60065454491293491</v>
      </c>
      <c r="N24" s="129">
        <v>1.1781853889323737</v>
      </c>
      <c r="O24" s="129">
        <v>3.3971437137809688</v>
      </c>
      <c r="P24" s="129">
        <v>1.9113485776119639</v>
      </c>
      <c r="Q24" s="130">
        <v>1.6529302500380985</v>
      </c>
    </row>
    <row r="25" spans="1:17" s="131" customFormat="1" ht="10.95" customHeight="1" x14ac:dyDescent="0.2">
      <c r="A25" s="141" t="s">
        <v>96</v>
      </c>
      <c r="B25" s="129">
        <v>1.1582272013121226</v>
      </c>
      <c r="C25" s="129">
        <v>0.69754561838520768</v>
      </c>
      <c r="D25" s="129">
        <v>0.17235025336114157</v>
      </c>
      <c r="E25" s="129">
        <v>3.0337125459937782</v>
      </c>
      <c r="F25" s="129">
        <v>1.3460464862936323</v>
      </c>
      <c r="G25" s="129">
        <v>1.0692503436151599</v>
      </c>
      <c r="H25" s="129">
        <v>0.94838724030893695</v>
      </c>
      <c r="I25" s="129">
        <v>0.13870836346916043</v>
      </c>
      <c r="J25" s="129">
        <v>3.2368571805673088</v>
      </c>
      <c r="K25" s="129">
        <v>1.418715396517537</v>
      </c>
      <c r="L25" s="129">
        <v>0.68022931863062119</v>
      </c>
      <c r="M25" s="129">
        <v>0.20141892516682153</v>
      </c>
      <c r="N25" s="129">
        <v>0.23443295429955521</v>
      </c>
      <c r="O25" s="129">
        <v>1.0641179494695232</v>
      </c>
      <c r="P25" s="129">
        <v>0.70846961112870477</v>
      </c>
      <c r="Q25" s="130">
        <v>0.39383601888788994</v>
      </c>
    </row>
    <row r="26" spans="1:17" s="131" customFormat="1" ht="10.95" customHeight="1" x14ac:dyDescent="0.2">
      <c r="A26" s="142" t="s">
        <v>98</v>
      </c>
      <c r="B26" s="129">
        <v>1.7838544081023533</v>
      </c>
      <c r="C26" s="129">
        <v>1.3119281806119369</v>
      </c>
      <c r="D26" s="129">
        <v>0.18184721590212072</v>
      </c>
      <c r="E26" s="129">
        <v>6.2635874225428729</v>
      </c>
      <c r="F26" s="129">
        <v>2.201345099862162</v>
      </c>
      <c r="G26" s="129">
        <v>0.97941083554206265</v>
      </c>
      <c r="H26" s="129">
        <v>0.97813055566800644</v>
      </c>
      <c r="I26" s="129">
        <v>0.23850410802567021</v>
      </c>
      <c r="J26" s="129">
        <v>5.6204456585735505</v>
      </c>
      <c r="K26" s="129">
        <v>1.3726229110396237</v>
      </c>
      <c r="L26" s="129">
        <v>0.55879429619052279</v>
      </c>
      <c r="M26" s="129">
        <v>0.24701821257134268</v>
      </c>
      <c r="N26" s="129">
        <v>3.2490151542781585E-2</v>
      </c>
      <c r="O26" s="129">
        <v>1.2649826914441602</v>
      </c>
      <c r="P26" s="129">
        <v>0.6092906773882818</v>
      </c>
      <c r="Q26" s="130">
        <v>0.91514676924281246</v>
      </c>
    </row>
    <row r="27" spans="1:17" s="131" customFormat="1" ht="10.95" customHeight="1" x14ac:dyDescent="0.2">
      <c r="A27" s="141" t="s">
        <v>100</v>
      </c>
      <c r="B27" s="129">
        <v>2.6609179342655835</v>
      </c>
      <c r="C27" s="129">
        <v>1.2747861769758673</v>
      </c>
      <c r="D27" s="129">
        <v>0.95554676010102979</v>
      </c>
      <c r="E27" s="129">
        <v>6.7262510515418477</v>
      </c>
      <c r="F27" s="129">
        <v>2.9413253344943007</v>
      </c>
      <c r="G27" s="129">
        <v>2.6217922192354921</v>
      </c>
      <c r="H27" s="129">
        <v>0.52821419619596122</v>
      </c>
      <c r="I27" s="129">
        <v>1.5847254052114048</v>
      </c>
      <c r="J27" s="129">
        <v>3.4777791205574982</v>
      </c>
      <c r="K27" s="129">
        <v>2.6727334952574826</v>
      </c>
      <c r="L27" s="129">
        <v>2.3507861421540097</v>
      </c>
      <c r="M27" s="129">
        <v>0.4565276105772591</v>
      </c>
      <c r="N27" s="129">
        <v>1.5611186405950697</v>
      </c>
      <c r="O27" s="129">
        <v>3.5040648981477682</v>
      </c>
      <c r="P27" s="129">
        <v>2.3932542064565703</v>
      </c>
      <c r="Q27" s="130">
        <v>2.549206427508103</v>
      </c>
    </row>
    <row r="28" spans="1:17" s="131" customFormat="1" ht="10.95" customHeight="1" x14ac:dyDescent="0.2">
      <c r="A28" s="141" t="s">
        <v>101</v>
      </c>
      <c r="B28" s="129">
        <v>2.2717612877644311</v>
      </c>
      <c r="C28" s="129">
        <v>1.372946703484792</v>
      </c>
      <c r="D28" s="129">
        <v>0.3572906519246894</v>
      </c>
      <c r="E28" s="129">
        <v>5.7257487907662226</v>
      </c>
      <c r="F28" s="129">
        <v>2.6425459776841231</v>
      </c>
      <c r="G28" s="129">
        <v>2.365538462977939</v>
      </c>
      <c r="H28" s="129">
        <v>1.4874711743683162</v>
      </c>
      <c r="I28" s="129">
        <v>0.14342945938677434</v>
      </c>
      <c r="J28" s="129">
        <v>4.5219838137442148</v>
      </c>
      <c r="K28" s="129">
        <v>2.7811131520643793</v>
      </c>
      <c r="L28" s="129">
        <v>2.175007011723693</v>
      </c>
      <c r="M28" s="129">
        <v>1.5615446941699622</v>
      </c>
      <c r="N28" s="129">
        <v>0.27285822317284053</v>
      </c>
      <c r="O28" s="129">
        <v>4.3159466421170833</v>
      </c>
      <c r="P28" s="129">
        <v>2.6622916078461261</v>
      </c>
      <c r="Q28" s="130">
        <v>1.0450648831873683</v>
      </c>
    </row>
    <row r="29" spans="1:17" s="131" customFormat="1" ht="10.95" customHeight="1" x14ac:dyDescent="0.2">
      <c r="A29" s="141" t="s">
        <v>102</v>
      </c>
      <c r="B29" s="129">
        <v>4.4798412799449689</v>
      </c>
      <c r="C29" s="129">
        <v>1.4218690891422885</v>
      </c>
      <c r="D29" s="129">
        <v>1.7278408519785577</v>
      </c>
      <c r="E29" s="129">
        <v>7.4719776369204247</v>
      </c>
      <c r="F29" s="129">
        <v>4.6928988067009669</v>
      </c>
      <c r="G29" s="129">
        <v>3.8758739900442851</v>
      </c>
      <c r="H29" s="129">
        <v>1.0319028039533791</v>
      </c>
      <c r="I29" s="129">
        <v>1.7043263215632478</v>
      </c>
      <c r="J29" s="129">
        <v>5.4079172892810705</v>
      </c>
      <c r="K29" s="129">
        <v>4.0064608409769535</v>
      </c>
      <c r="L29" s="129">
        <v>4.3158400115585618</v>
      </c>
      <c r="M29" s="129">
        <v>0.26963930845259848</v>
      </c>
      <c r="N29" s="129">
        <v>3.7368468541130668</v>
      </c>
      <c r="O29" s="129">
        <v>5.0611381730090184</v>
      </c>
      <c r="P29" s="129">
        <v>4.3239746588230421</v>
      </c>
      <c r="Q29" s="130">
        <v>4.0057053073275313</v>
      </c>
    </row>
    <row r="30" spans="1:17" s="131" customFormat="1" ht="10.95" customHeight="1" x14ac:dyDescent="0.2">
      <c r="A30" s="141" t="s">
        <v>103</v>
      </c>
      <c r="B30" s="129">
        <v>2.0889940759344912</v>
      </c>
      <c r="C30" s="129">
        <v>1.5117193180542576</v>
      </c>
      <c r="D30" s="129">
        <v>0.42932715956394196</v>
      </c>
      <c r="E30" s="129">
        <v>5.3263555273739405</v>
      </c>
      <c r="F30" s="129">
        <v>2.5637891949187011</v>
      </c>
      <c r="G30" s="129">
        <v>1.1916570862560081</v>
      </c>
      <c r="H30" s="129">
        <v>0.59695587421235163</v>
      </c>
      <c r="I30" s="129">
        <v>0.12368269882368486</v>
      </c>
      <c r="J30" s="129">
        <v>2.3502715603320885</v>
      </c>
      <c r="K30" s="129">
        <v>1.3283540127248601</v>
      </c>
      <c r="L30" s="129">
        <v>0.89538211047122929</v>
      </c>
      <c r="M30" s="129">
        <v>0.29502652040863964</v>
      </c>
      <c r="N30" s="129">
        <v>0.35609438325307724</v>
      </c>
      <c r="O30" s="129">
        <v>1.4314887387082857</v>
      </c>
      <c r="P30" s="129">
        <v>0.94119520641125642</v>
      </c>
      <c r="Q30" s="130">
        <v>0.75761164861592389</v>
      </c>
    </row>
    <row r="31" spans="1:17" s="131" customFormat="1" ht="10.95" customHeight="1" x14ac:dyDescent="0.2">
      <c r="A31" s="141" t="s">
        <v>104</v>
      </c>
      <c r="B31" s="129">
        <v>2.3423146839407498</v>
      </c>
      <c r="C31" s="129">
        <v>1.0487890547888359</v>
      </c>
      <c r="D31" s="129">
        <v>0.36388900780610078</v>
      </c>
      <c r="E31" s="129">
        <v>5.8609399941433145</v>
      </c>
      <c r="F31" s="129">
        <v>2.5592442785585137</v>
      </c>
      <c r="G31" s="129">
        <v>1.7203884547693535</v>
      </c>
      <c r="H31" s="129">
        <v>0.68963068717051967</v>
      </c>
      <c r="I31" s="129">
        <v>0.34266165525815451</v>
      </c>
      <c r="J31" s="129">
        <v>3.263973224416739</v>
      </c>
      <c r="K31" s="129">
        <v>1.8491819553074611</v>
      </c>
      <c r="L31" s="129">
        <v>1.3440422234399709</v>
      </c>
      <c r="M31" s="129">
        <v>0.66188756642581914</v>
      </c>
      <c r="N31" s="129">
        <v>0.55855296043189129</v>
      </c>
      <c r="O31" s="129">
        <v>2.8553814125307055</v>
      </c>
      <c r="P31" s="129">
        <v>1.4932988573263728</v>
      </c>
      <c r="Q31" s="130">
        <v>0.87177887675655974</v>
      </c>
    </row>
    <row r="32" spans="1:17" s="131" customFormat="1" ht="10.95" customHeight="1" x14ac:dyDescent="0.2">
      <c r="A32" s="141" t="s">
        <v>105</v>
      </c>
      <c r="B32" s="129">
        <v>2.006987685840476</v>
      </c>
      <c r="C32" s="129">
        <v>0.99490832283538888</v>
      </c>
      <c r="D32" s="129">
        <v>0.26836171493497429</v>
      </c>
      <c r="E32" s="129">
        <v>4.233423414880253</v>
      </c>
      <c r="F32" s="129">
        <v>2.2326771798898433</v>
      </c>
      <c r="G32" s="129">
        <v>1.6560681925478529</v>
      </c>
      <c r="H32" s="129">
        <v>0.57219215917932453</v>
      </c>
      <c r="I32" s="129">
        <v>0.70333193436374708</v>
      </c>
      <c r="J32" s="129">
        <v>2.820884402209038</v>
      </c>
      <c r="K32" s="129">
        <v>1.7490146549302554</v>
      </c>
      <c r="L32" s="129">
        <v>1.3956546445465541</v>
      </c>
      <c r="M32" s="129">
        <v>0.27611426199216432</v>
      </c>
      <c r="N32" s="129">
        <v>0.89377178864970697</v>
      </c>
      <c r="O32" s="129">
        <v>1.9584593967537438</v>
      </c>
      <c r="P32" s="129">
        <v>1.4218121077216908</v>
      </c>
      <c r="Q32" s="130">
        <v>1.2548591197934815</v>
      </c>
    </row>
    <row r="33" spans="1:26" s="131" customFormat="1" ht="10.95" customHeight="1" x14ac:dyDescent="0.2">
      <c r="A33" s="141" t="s">
        <v>106</v>
      </c>
      <c r="B33" s="129">
        <v>2.5855172499527299</v>
      </c>
      <c r="C33" s="129">
        <v>1.6154413211493273</v>
      </c>
      <c r="D33" s="129">
        <v>0.34775941389446252</v>
      </c>
      <c r="E33" s="129">
        <v>5.6117174381887533</v>
      </c>
      <c r="F33" s="129">
        <v>3.0343964402294659</v>
      </c>
      <c r="G33" s="129">
        <v>1.5632006227273294</v>
      </c>
      <c r="H33" s="129">
        <v>1.3165885972278089</v>
      </c>
      <c r="I33" s="129">
        <v>0.38101864821578324</v>
      </c>
      <c r="J33" s="129">
        <v>5.6904491046130659</v>
      </c>
      <c r="K33" s="129">
        <v>2.0295865433055709</v>
      </c>
      <c r="L33" s="129">
        <v>1.1019092681420815</v>
      </c>
      <c r="M33" s="129">
        <v>0.63831790372172914</v>
      </c>
      <c r="N33" s="129">
        <v>0.21588193523134347</v>
      </c>
      <c r="O33" s="129">
        <v>2.5275811778614132</v>
      </c>
      <c r="P33" s="129">
        <v>1.2680978366128002</v>
      </c>
      <c r="Q33" s="130">
        <v>0.71894882263075011</v>
      </c>
    </row>
    <row r="34" spans="1:26" s="131" customFormat="1" ht="10.95" customHeight="1" x14ac:dyDescent="0.2">
      <c r="A34" s="141" t="s">
        <v>107</v>
      </c>
      <c r="B34" s="129">
        <v>4.0171317254482561</v>
      </c>
      <c r="C34" s="129">
        <v>2.002550895887286</v>
      </c>
      <c r="D34" s="129">
        <v>1.4403839803740579</v>
      </c>
      <c r="E34" s="129">
        <v>9.5915148955106613</v>
      </c>
      <c r="F34" s="129">
        <v>4.4736879328507655</v>
      </c>
      <c r="G34" s="129">
        <v>4.0628912899385377</v>
      </c>
      <c r="H34" s="129">
        <v>1.7376087648881564</v>
      </c>
      <c r="I34" s="129">
        <v>1.0247041574437377</v>
      </c>
      <c r="J34" s="129">
        <v>7.0110495078336079</v>
      </c>
      <c r="K34" s="129">
        <v>4.4074626539934938</v>
      </c>
      <c r="L34" s="129">
        <v>3.2870057780809656</v>
      </c>
      <c r="M34" s="129">
        <v>1.2301124713934533</v>
      </c>
      <c r="N34" s="129">
        <v>1.3510835681189919</v>
      </c>
      <c r="O34" s="129">
        <v>5.3515818228702781</v>
      </c>
      <c r="P34" s="129">
        <v>3.5024483514163975</v>
      </c>
      <c r="Q34" s="130">
        <v>3.1304380855707392</v>
      </c>
    </row>
    <row r="35" spans="1:26" s="131" customFormat="1" ht="10.95" customHeight="1" x14ac:dyDescent="0.2">
      <c r="A35" s="141" t="s">
        <v>108</v>
      </c>
      <c r="B35" s="129">
        <v>2.970805681383367</v>
      </c>
      <c r="C35" s="129">
        <v>1.0989744626372069</v>
      </c>
      <c r="D35" s="129">
        <v>0.87420467283745229</v>
      </c>
      <c r="E35" s="129">
        <v>4.5519756161703038</v>
      </c>
      <c r="F35" s="129">
        <v>3.1611980488021949</v>
      </c>
      <c r="G35" s="129">
        <v>2.5805574324443286</v>
      </c>
      <c r="H35" s="129">
        <v>1.1765424045669763</v>
      </c>
      <c r="I35" s="129">
        <v>0.91526750766597598</v>
      </c>
      <c r="J35" s="129">
        <v>4.5669877829957404</v>
      </c>
      <c r="K35" s="129">
        <v>2.8279651620136872</v>
      </c>
      <c r="L35" s="129">
        <v>2.6601424870907797</v>
      </c>
      <c r="M35" s="129">
        <v>0.89787839942379377</v>
      </c>
      <c r="N35" s="129">
        <v>0.97566644405767733</v>
      </c>
      <c r="O35" s="129">
        <v>4.4719895365906162</v>
      </c>
      <c r="P35" s="129">
        <v>2.8027969633514824</v>
      </c>
      <c r="Q35" s="130">
        <v>2.8321402524809529</v>
      </c>
    </row>
    <row r="36" spans="1:26" s="131" customFormat="1" ht="10.95" customHeight="1" x14ac:dyDescent="0.2">
      <c r="A36" s="141" t="s">
        <v>109</v>
      </c>
      <c r="B36" s="129">
        <v>2.7695914674516957</v>
      </c>
      <c r="C36" s="129">
        <v>0.96128445730038581</v>
      </c>
      <c r="D36" s="129">
        <v>1.0144676484596404</v>
      </c>
      <c r="E36" s="129">
        <v>4.997181007425902</v>
      </c>
      <c r="F36" s="129">
        <v>2.9264146056509079</v>
      </c>
      <c r="G36" s="129">
        <v>2.6192779669731285</v>
      </c>
      <c r="H36" s="129">
        <v>0.41259140801188282</v>
      </c>
      <c r="I36" s="129">
        <v>1.5877636501273371</v>
      </c>
      <c r="J36" s="129">
        <v>3.4570527062653817</v>
      </c>
      <c r="K36" s="129">
        <v>2.650504546164234</v>
      </c>
      <c r="L36" s="129">
        <v>2.172670452759724</v>
      </c>
      <c r="M36" s="129">
        <v>0.36925746547130978</v>
      </c>
      <c r="N36" s="129">
        <v>1.4982609951994668</v>
      </c>
      <c r="O36" s="129">
        <v>3.240169564911108</v>
      </c>
      <c r="P36" s="129">
        <v>2.2027943472419822</v>
      </c>
      <c r="Q36" s="130">
        <v>2.6836168149798314</v>
      </c>
    </row>
    <row r="37" spans="1:26" x14ac:dyDescent="0.3">
      <c r="A37" s="112" t="s">
        <v>159</v>
      </c>
      <c r="B37" s="69">
        <f t="shared" ref="B37:Q37" si="0">AVERAGE(B4:B36)</f>
        <v>2.2548376208192389</v>
      </c>
      <c r="C37" s="99">
        <f t="shared" si="0"/>
        <v>1.1335764901052783</v>
      </c>
      <c r="D37" s="99">
        <f t="shared" si="0"/>
        <v>0.58582706414801311</v>
      </c>
      <c r="E37" s="99">
        <f t="shared" si="0"/>
        <v>5.0941767742458666</v>
      </c>
      <c r="F37" s="99">
        <f t="shared" si="0"/>
        <v>2.5286394681431856</v>
      </c>
      <c r="G37" s="69">
        <f t="shared" si="0"/>
        <v>1.8468617419262685</v>
      </c>
      <c r="H37" s="99">
        <f t="shared" si="0"/>
        <v>0.73785105953937724</v>
      </c>
      <c r="I37" s="99">
        <f t="shared" si="0"/>
        <v>0.70766254199268797</v>
      </c>
      <c r="J37" s="99">
        <f t="shared" si="0"/>
        <v>3.4094815808461156</v>
      </c>
      <c r="K37" s="99">
        <f t="shared" si="0"/>
        <v>2.0072527514614387</v>
      </c>
      <c r="L37" s="69">
        <f t="shared" si="0"/>
        <v>1.6323232163016612</v>
      </c>
      <c r="M37" s="99">
        <f t="shared" si="0"/>
        <v>0.45313018988776799</v>
      </c>
      <c r="N37" s="99">
        <f t="shared" si="0"/>
        <v>0.86069875812102081</v>
      </c>
      <c r="O37" s="99">
        <f t="shared" si="0"/>
        <v>2.4971080078075683</v>
      </c>
      <c r="P37" s="99">
        <f t="shared" si="0"/>
        <v>1.7113980646601203</v>
      </c>
      <c r="Q37" s="69">
        <f t="shared" si="0"/>
        <v>1.4344706265509646</v>
      </c>
    </row>
    <row r="38" spans="1:26" x14ac:dyDescent="0.3">
      <c r="A38" s="37" t="s">
        <v>163</v>
      </c>
      <c r="B38" s="99">
        <f t="shared" ref="B38:Q38" si="1">MAX(B4:B36)</f>
        <v>4.4798412799449689</v>
      </c>
      <c r="C38" s="99">
        <f t="shared" si="1"/>
        <v>2.002550895887286</v>
      </c>
      <c r="D38" s="99">
        <f t="shared" si="1"/>
        <v>1.7278408519785577</v>
      </c>
      <c r="E38" s="99">
        <f t="shared" si="1"/>
        <v>9.5915148955106613</v>
      </c>
      <c r="F38" s="99">
        <f t="shared" si="1"/>
        <v>4.6928988067009669</v>
      </c>
      <c r="G38" s="99">
        <f t="shared" si="1"/>
        <v>4.0628912899385377</v>
      </c>
      <c r="H38" s="99">
        <f t="shared" si="1"/>
        <v>1.7376087648881564</v>
      </c>
      <c r="I38" s="99">
        <f t="shared" si="1"/>
        <v>1.9787862467259063</v>
      </c>
      <c r="J38" s="99">
        <f t="shared" si="1"/>
        <v>7.0110495078336079</v>
      </c>
      <c r="K38" s="99">
        <f t="shared" si="1"/>
        <v>4.4074626539934938</v>
      </c>
      <c r="L38" s="99">
        <f t="shared" si="1"/>
        <v>4.3158400115585618</v>
      </c>
      <c r="M38" s="99">
        <f t="shared" si="1"/>
        <v>1.5615446941699622</v>
      </c>
      <c r="N38" s="99">
        <f t="shared" si="1"/>
        <v>3.7368468541130668</v>
      </c>
      <c r="O38" s="99">
        <f t="shared" si="1"/>
        <v>5.3515818228702781</v>
      </c>
      <c r="P38" s="99">
        <f t="shared" si="1"/>
        <v>4.3239746588230421</v>
      </c>
      <c r="Q38" s="116">
        <f t="shared" si="1"/>
        <v>4.0057053073275313</v>
      </c>
    </row>
    <row r="39" spans="1:26" x14ac:dyDescent="0.3">
      <c r="A39" s="37" t="s">
        <v>160</v>
      </c>
      <c r="B39" s="97">
        <f>COUNT(B4:B36)</f>
        <v>33</v>
      </c>
    </row>
    <row r="42" spans="1:26" x14ac:dyDescent="0.3">
      <c r="B42" s="33"/>
      <c r="C42" s="118"/>
      <c r="W42" t="s">
        <v>6349</v>
      </c>
      <c r="X42"/>
      <c r="Y42"/>
    </row>
    <row r="43" spans="1:26" ht="15" thickBot="1" x14ac:dyDescent="0.35">
      <c r="B43" s="116"/>
      <c r="C43" s="117"/>
      <c r="W43"/>
      <c r="X43"/>
      <c r="Y43"/>
    </row>
    <row r="44" spans="1:26" x14ac:dyDescent="0.3">
      <c r="B44" s="116"/>
      <c r="C44" s="117"/>
      <c r="W44" s="20"/>
      <c r="X44" s="20" t="s">
        <v>6347</v>
      </c>
      <c r="Y44" s="20" t="s">
        <v>6348</v>
      </c>
      <c r="Z44" s="16"/>
    </row>
    <row r="45" spans="1:26" x14ac:dyDescent="0.3">
      <c r="B45" s="116"/>
      <c r="C45" s="117"/>
      <c r="W45" s="115" t="s">
        <v>6350</v>
      </c>
      <c r="X45" s="40">
        <v>2.2840204933583736</v>
      </c>
      <c r="Y45" s="40">
        <v>1.4387229009827009</v>
      </c>
      <c r="Z45" s="40"/>
    </row>
    <row r="46" spans="1:26" x14ac:dyDescent="0.3">
      <c r="B46" s="116"/>
      <c r="C46" s="117"/>
      <c r="W46" s="115" t="s">
        <v>6351</v>
      </c>
      <c r="X46" s="40">
        <v>0.74938135061582301</v>
      </c>
      <c r="Y46" s="40">
        <v>0.91311483095895218</v>
      </c>
      <c r="Z46" s="40"/>
    </row>
    <row r="47" spans="1:26" x14ac:dyDescent="0.3">
      <c r="B47" s="116"/>
      <c r="C47" s="117"/>
      <c r="W47" s="115" t="s">
        <v>6352</v>
      </c>
      <c r="X47" s="39">
        <v>35</v>
      </c>
      <c r="Y47" s="39">
        <v>35</v>
      </c>
      <c r="Z47" s="39"/>
    </row>
    <row r="48" spans="1:26" x14ac:dyDescent="0.3">
      <c r="B48" s="116"/>
      <c r="C48" s="117"/>
      <c r="W48" s="115" t="s">
        <v>6353</v>
      </c>
      <c r="X48" s="40">
        <v>0.89079412476386588</v>
      </c>
      <c r="Y48" s="40"/>
      <c r="Z48" s="40"/>
    </row>
    <row r="49" spans="2:26" x14ac:dyDescent="0.3">
      <c r="B49" s="116"/>
      <c r="C49" s="117"/>
      <c r="W49" s="115" t="s">
        <v>6354</v>
      </c>
      <c r="X49" s="40">
        <v>0</v>
      </c>
      <c r="Y49" s="40"/>
      <c r="Z49" s="40"/>
    </row>
    <row r="50" spans="2:26" x14ac:dyDescent="0.3">
      <c r="B50" s="116"/>
      <c r="C50" s="117"/>
      <c r="W50" s="115" t="s">
        <v>6355</v>
      </c>
      <c r="X50" s="39">
        <v>34</v>
      </c>
      <c r="Y50" s="40"/>
      <c r="Z50" s="40"/>
    </row>
    <row r="51" spans="2:26" x14ac:dyDescent="0.3">
      <c r="B51" s="116"/>
      <c r="C51" s="117"/>
      <c r="W51" s="115" t="s">
        <v>6356</v>
      </c>
      <c r="X51" s="40">
        <v>11.510532966781014</v>
      </c>
      <c r="Y51" s="40"/>
      <c r="Z51" s="40"/>
    </row>
    <row r="52" spans="2:26" x14ac:dyDescent="0.3">
      <c r="B52" s="116"/>
      <c r="C52" s="117"/>
      <c r="W52" s="115" t="s">
        <v>6357</v>
      </c>
      <c r="X52" s="121">
        <v>1.4124456246303594E-13</v>
      </c>
      <c r="Y52" s="40"/>
      <c r="Z52" s="40"/>
    </row>
    <row r="53" spans="2:26" x14ac:dyDescent="0.3">
      <c r="B53" s="116"/>
      <c r="C53" s="117"/>
      <c r="W53" s="115" t="s">
        <v>6358</v>
      </c>
      <c r="X53" s="40">
        <v>1.6909242551868542</v>
      </c>
      <c r="Y53" s="40"/>
      <c r="Z53" s="40"/>
    </row>
    <row r="54" spans="2:26" x14ac:dyDescent="0.3">
      <c r="B54" s="116"/>
      <c r="C54" s="117"/>
      <c r="W54" s="115" t="s">
        <v>6359</v>
      </c>
      <c r="X54" s="121">
        <v>2.8248912492607188E-13</v>
      </c>
      <c r="Y54" s="40"/>
      <c r="Z54" s="40"/>
    </row>
    <row r="55" spans="2:26" ht="15" thickBot="1" x14ac:dyDescent="0.35">
      <c r="B55" s="116"/>
      <c r="C55" s="117"/>
      <c r="W55" s="38" t="s">
        <v>6360</v>
      </c>
      <c r="X55" s="119">
        <v>2.0322445093177191</v>
      </c>
      <c r="Y55" s="119"/>
      <c r="Z55" s="40"/>
    </row>
    <row r="56" spans="2:26" x14ac:dyDescent="0.3">
      <c r="B56" s="116"/>
      <c r="C56" s="117"/>
    </row>
    <row r="57" spans="2:26" x14ac:dyDescent="0.3">
      <c r="B57" s="116"/>
      <c r="C57" s="117"/>
    </row>
    <row r="58" spans="2:26" x14ac:dyDescent="0.3">
      <c r="B58" s="116"/>
      <c r="C58" s="117"/>
      <c r="W58" t="s">
        <v>6349</v>
      </c>
      <c r="X58"/>
      <c r="Y58"/>
    </row>
    <row r="59" spans="2:26" ht="15" thickBot="1" x14ac:dyDescent="0.35">
      <c r="B59" s="116"/>
      <c r="C59" s="117"/>
      <c r="W59"/>
      <c r="X59"/>
      <c r="Y59"/>
    </row>
    <row r="60" spans="2:26" x14ac:dyDescent="0.3">
      <c r="B60" s="116"/>
      <c r="C60" s="117"/>
      <c r="W60" s="20"/>
      <c r="X60" s="20" t="s">
        <v>6346</v>
      </c>
      <c r="Y60" s="20" t="s">
        <v>6348</v>
      </c>
      <c r="Z60" s="16"/>
    </row>
    <row r="61" spans="2:26" x14ac:dyDescent="0.3">
      <c r="B61" s="116"/>
      <c r="C61" s="117"/>
      <c r="W61" s="115" t="s">
        <v>6350</v>
      </c>
      <c r="X61" s="115">
        <v>1.8593515295589282</v>
      </c>
      <c r="Y61" s="115">
        <v>1.4387229009827009</v>
      </c>
      <c r="Z61" s="115"/>
    </row>
    <row r="62" spans="2:26" x14ac:dyDescent="0.3">
      <c r="B62" s="116"/>
      <c r="C62" s="117"/>
      <c r="W62" s="115" t="s">
        <v>6351</v>
      </c>
      <c r="X62" s="115">
        <v>0.77790871938013884</v>
      </c>
      <c r="Y62" s="115">
        <v>0.91311483095895218</v>
      </c>
      <c r="Z62" s="115"/>
    </row>
    <row r="63" spans="2:26" x14ac:dyDescent="0.3">
      <c r="B63" s="116"/>
      <c r="C63" s="117"/>
      <c r="W63" s="115" t="s">
        <v>6352</v>
      </c>
      <c r="X63" s="115">
        <v>35</v>
      </c>
      <c r="Y63" s="115">
        <v>35</v>
      </c>
      <c r="Z63" s="115"/>
    </row>
    <row r="64" spans="2:26" x14ac:dyDescent="0.3">
      <c r="B64" s="116"/>
      <c r="C64" s="117"/>
      <c r="W64" s="115" t="s">
        <v>6353</v>
      </c>
      <c r="X64" s="115">
        <v>0.91243442246170747</v>
      </c>
      <c r="Y64" s="115"/>
      <c r="Z64" s="115"/>
    </row>
    <row r="65" spans="2:26" x14ac:dyDescent="0.3">
      <c r="B65" s="116"/>
      <c r="C65" s="117"/>
      <c r="W65" s="115" t="s">
        <v>6354</v>
      </c>
      <c r="X65" s="115">
        <v>0</v>
      </c>
      <c r="Y65" s="115"/>
      <c r="Z65" s="115"/>
    </row>
    <row r="66" spans="2:26" x14ac:dyDescent="0.3">
      <c r="B66" s="116"/>
      <c r="C66" s="117"/>
      <c r="W66" s="115" t="s">
        <v>6355</v>
      </c>
      <c r="X66" s="115">
        <v>34</v>
      </c>
      <c r="Y66" s="115"/>
      <c r="Z66" s="115"/>
    </row>
    <row r="67" spans="2:26" x14ac:dyDescent="0.3">
      <c r="B67" s="116"/>
      <c r="C67" s="117"/>
      <c r="W67" s="115" t="s">
        <v>6356</v>
      </c>
      <c r="X67" s="115">
        <v>6.3615869829009677</v>
      </c>
      <c r="Y67" s="115"/>
      <c r="Z67" s="115"/>
    </row>
    <row r="68" spans="2:26" x14ac:dyDescent="0.3">
      <c r="B68" s="116"/>
      <c r="C68" s="117"/>
      <c r="W68" s="115" t="s">
        <v>6357</v>
      </c>
      <c r="X68" s="115">
        <v>1.4663943082309195E-7</v>
      </c>
      <c r="Y68" s="115"/>
      <c r="Z68" s="115"/>
    </row>
    <row r="69" spans="2:26" x14ac:dyDescent="0.3">
      <c r="B69" s="116"/>
      <c r="C69" s="117"/>
      <c r="W69" s="115" t="s">
        <v>6358</v>
      </c>
      <c r="X69" s="115">
        <v>1.6909242551868542</v>
      </c>
      <c r="Y69" s="115"/>
      <c r="Z69" s="115"/>
    </row>
    <row r="70" spans="2:26" x14ac:dyDescent="0.3">
      <c r="B70" s="116"/>
      <c r="C70" s="117"/>
      <c r="W70" s="115" t="s">
        <v>6359</v>
      </c>
      <c r="X70" s="115">
        <v>2.932788616461839E-7</v>
      </c>
      <c r="Y70" s="115"/>
      <c r="Z70" s="115"/>
    </row>
    <row r="71" spans="2:26" ht="15" thickBot="1" x14ac:dyDescent="0.35">
      <c r="B71" s="116"/>
      <c r="C71" s="117"/>
      <c r="W71" s="38" t="s">
        <v>6360</v>
      </c>
      <c r="X71" s="38">
        <v>2.0322445093177191</v>
      </c>
      <c r="Y71" s="38"/>
      <c r="Z71" s="115"/>
    </row>
    <row r="72" spans="2:26" x14ac:dyDescent="0.3">
      <c r="B72" s="116"/>
      <c r="C72" s="117"/>
    </row>
    <row r="73" spans="2:26" x14ac:dyDescent="0.3">
      <c r="B73" s="116"/>
      <c r="C73" s="117"/>
    </row>
    <row r="74" spans="2:26" x14ac:dyDescent="0.3">
      <c r="B74" s="116"/>
      <c r="C74" s="117"/>
      <c r="W74" t="s">
        <v>6349</v>
      </c>
      <c r="X74"/>
      <c r="Y74"/>
    </row>
    <row r="75" spans="2:26" ht="15" thickBot="1" x14ac:dyDescent="0.35">
      <c r="B75" s="116"/>
      <c r="C75" s="117"/>
      <c r="W75"/>
      <c r="X75"/>
      <c r="Y75"/>
    </row>
    <row r="76" spans="2:26" x14ac:dyDescent="0.3">
      <c r="B76" s="116"/>
      <c r="C76" s="117"/>
      <c r="W76" s="20"/>
      <c r="X76" s="20" t="s">
        <v>6346</v>
      </c>
      <c r="Y76" s="20" t="s">
        <v>6345</v>
      </c>
      <c r="Z76" s="16"/>
    </row>
    <row r="77" spans="2:26" x14ac:dyDescent="0.3">
      <c r="B77" s="116"/>
      <c r="C77" s="117"/>
      <c r="W77" s="115" t="s">
        <v>6350</v>
      </c>
      <c r="X77" s="115">
        <v>1.8593515295589282</v>
      </c>
      <c r="Y77" s="115">
        <v>1.6699934608008113</v>
      </c>
      <c r="Z77" s="115"/>
    </row>
    <row r="78" spans="2:26" x14ac:dyDescent="0.3">
      <c r="W78" s="115" t="s">
        <v>6351</v>
      </c>
      <c r="X78" s="115">
        <v>0.77790871938013884</v>
      </c>
      <c r="Y78" s="115">
        <v>0.87088352557754978</v>
      </c>
      <c r="Z78" s="115"/>
    </row>
    <row r="79" spans="2:26" x14ac:dyDescent="0.3">
      <c r="W79" s="115" t="s">
        <v>6352</v>
      </c>
      <c r="X79" s="115">
        <v>35</v>
      </c>
      <c r="Y79" s="115">
        <v>35</v>
      </c>
      <c r="Z79" s="115"/>
    </row>
    <row r="80" spans="2:26" x14ac:dyDescent="0.3">
      <c r="W80" s="115" t="s">
        <v>6353</v>
      </c>
      <c r="X80" s="115">
        <v>0.95990760122907082</v>
      </c>
      <c r="Y80" s="115"/>
      <c r="Z80" s="115"/>
    </row>
    <row r="81" spans="1:28" ht="15" thickBot="1" x14ac:dyDescent="0.35">
      <c r="Q81" s="97" t="s">
        <v>6484</v>
      </c>
      <c r="W81" s="115" t="s">
        <v>6354</v>
      </c>
      <c r="X81" s="115">
        <v>0</v>
      </c>
      <c r="Y81" s="115"/>
      <c r="Z81" s="115"/>
    </row>
    <row r="82" spans="1:28" x14ac:dyDescent="0.3">
      <c r="N82" s="20" t="s">
        <v>6484</v>
      </c>
      <c r="O82" s="20" t="s">
        <v>165</v>
      </c>
      <c r="Q82" s="97">
        <v>1</v>
      </c>
      <c r="W82" s="115" t="s">
        <v>6355</v>
      </c>
      <c r="X82" s="115">
        <v>34</v>
      </c>
      <c r="Y82" s="115"/>
      <c r="Z82" s="115"/>
    </row>
    <row r="83" spans="1:28" x14ac:dyDescent="0.3">
      <c r="N83" s="19">
        <v>1</v>
      </c>
      <c r="O83" s="115">
        <v>1</v>
      </c>
      <c r="Q83" s="97">
        <v>2</v>
      </c>
      <c r="W83" s="115" t="s">
        <v>6356</v>
      </c>
      <c r="X83" s="115">
        <v>4.276466230759091</v>
      </c>
      <c r="Y83" s="115"/>
      <c r="Z83" s="115"/>
    </row>
    <row r="84" spans="1:28" x14ac:dyDescent="0.3">
      <c r="N84" s="19">
        <v>2</v>
      </c>
      <c r="O84" s="115">
        <v>10</v>
      </c>
      <c r="Q84" s="97">
        <v>3</v>
      </c>
      <c r="W84" s="115" t="s">
        <v>6357</v>
      </c>
      <c r="X84" s="120">
        <v>7.2809655798171993E-5</v>
      </c>
      <c r="Y84" s="115"/>
      <c r="Z84" s="115"/>
    </row>
    <row r="85" spans="1:28" x14ac:dyDescent="0.3">
      <c r="N85" s="19">
        <v>3</v>
      </c>
      <c r="O85" s="115">
        <v>12</v>
      </c>
      <c r="Q85" s="97">
        <v>4</v>
      </c>
      <c r="W85" s="115" t="s">
        <v>6358</v>
      </c>
      <c r="X85" s="115">
        <v>1.6909242551868542</v>
      </c>
      <c r="Y85" s="115"/>
      <c r="Z85" s="115"/>
    </row>
    <row r="86" spans="1:28" x14ac:dyDescent="0.3">
      <c r="N86" s="19">
        <v>4</v>
      </c>
      <c r="O86" s="115">
        <v>6</v>
      </c>
      <c r="Q86" s="97">
        <v>5</v>
      </c>
      <c r="W86" s="115" t="s">
        <v>6359</v>
      </c>
      <c r="X86" s="115">
        <v>1.4561931159634399E-4</v>
      </c>
      <c r="Y86" s="115"/>
      <c r="Z86" s="115"/>
    </row>
    <row r="87" spans="1:28" ht="15" thickBot="1" x14ac:dyDescent="0.35">
      <c r="N87" s="19">
        <v>5</v>
      </c>
      <c r="O87" s="115">
        <v>2</v>
      </c>
      <c r="Q87" s="97">
        <v>6</v>
      </c>
      <c r="W87" s="38" t="s">
        <v>6360</v>
      </c>
      <c r="X87" s="38">
        <v>2.0322445093177191</v>
      </c>
      <c r="Y87" s="38"/>
      <c r="Z87" s="115"/>
    </row>
    <row r="88" spans="1:28" x14ac:dyDescent="0.3">
      <c r="N88" s="19">
        <v>6</v>
      </c>
      <c r="O88" s="115">
        <v>4</v>
      </c>
    </row>
    <row r="89" spans="1:28" ht="15" thickBot="1" x14ac:dyDescent="0.35">
      <c r="N89" s="38"/>
      <c r="O89" s="38"/>
    </row>
    <row r="94" spans="1:28" s="147" customFormat="1" ht="12" x14ac:dyDescent="0.25">
      <c r="A94" s="131"/>
      <c r="B94" s="246" t="s">
        <v>6391</v>
      </c>
      <c r="C94" s="247"/>
      <c r="D94" s="247"/>
      <c r="E94" s="247"/>
      <c r="F94" s="248"/>
      <c r="G94" s="246" t="s">
        <v>6395</v>
      </c>
      <c r="H94" s="247"/>
      <c r="I94" s="247"/>
      <c r="J94" s="247"/>
      <c r="K94" s="248"/>
      <c r="L94" s="246" t="s">
        <v>6394</v>
      </c>
      <c r="M94" s="247"/>
      <c r="N94" s="247"/>
      <c r="O94" s="247"/>
      <c r="P94" s="248"/>
      <c r="Q94" s="246" t="s">
        <v>6393</v>
      </c>
      <c r="R94" s="247"/>
      <c r="S94" s="247"/>
      <c r="T94" s="247"/>
      <c r="U94" s="248"/>
      <c r="V94" s="246" t="s">
        <v>6392</v>
      </c>
      <c r="W94" s="247"/>
      <c r="X94" s="247"/>
      <c r="Y94" s="247"/>
      <c r="Z94" s="248"/>
      <c r="AA94" s="149" t="s">
        <v>6369</v>
      </c>
      <c r="AB94" s="227" t="s">
        <v>6369</v>
      </c>
    </row>
    <row r="95" spans="1:28" s="148" customFormat="1" ht="31.2" x14ac:dyDescent="0.25">
      <c r="A95" s="262" t="s">
        <v>6370</v>
      </c>
      <c r="B95" s="262" t="s">
        <v>7010</v>
      </c>
      <c r="C95" s="262" t="s">
        <v>6388</v>
      </c>
      <c r="D95" s="262" t="s">
        <v>6389</v>
      </c>
      <c r="E95" s="262" t="s">
        <v>6390</v>
      </c>
      <c r="F95" s="262" t="s">
        <v>6483</v>
      </c>
      <c r="G95" s="262" t="s">
        <v>7011</v>
      </c>
      <c r="H95" s="262" t="s">
        <v>6388</v>
      </c>
      <c r="I95" s="262" t="s">
        <v>6389</v>
      </c>
      <c r="J95" s="262" t="s">
        <v>6390</v>
      </c>
      <c r="K95" s="262" t="s">
        <v>6483</v>
      </c>
      <c r="L95" s="262" t="s">
        <v>7012</v>
      </c>
      <c r="M95" s="262" t="s">
        <v>6388</v>
      </c>
      <c r="N95" s="262" t="s">
        <v>6389</v>
      </c>
      <c r="O95" s="262" t="s">
        <v>6390</v>
      </c>
      <c r="P95" s="262" t="s">
        <v>6483</v>
      </c>
      <c r="Q95" s="262" t="s">
        <v>7013</v>
      </c>
      <c r="R95" s="262" t="s">
        <v>6388</v>
      </c>
      <c r="S95" s="262" t="s">
        <v>6389</v>
      </c>
      <c r="T95" s="262" t="s">
        <v>6390</v>
      </c>
      <c r="U95" s="262" t="s">
        <v>6483</v>
      </c>
      <c r="V95" s="262" t="s">
        <v>7014</v>
      </c>
      <c r="W95" s="262" t="s">
        <v>6388</v>
      </c>
      <c r="X95" s="262" t="s">
        <v>6389</v>
      </c>
      <c r="Y95" s="262" t="s">
        <v>6390</v>
      </c>
      <c r="Z95" s="262" t="s">
        <v>6483</v>
      </c>
      <c r="AA95" s="262" t="s">
        <v>7015</v>
      </c>
      <c r="AB95" s="262" t="s">
        <v>7016</v>
      </c>
    </row>
    <row r="96" spans="1:28" s="147" customFormat="1" ht="12" x14ac:dyDescent="0.25">
      <c r="A96" s="263" t="s">
        <v>62</v>
      </c>
      <c r="B96" s="263">
        <v>0.70685996454062272</v>
      </c>
      <c r="C96" s="263">
        <v>0.4630464645728144</v>
      </c>
      <c r="D96" s="263">
        <v>2.9506101019271251E-2</v>
      </c>
      <c r="E96" s="263">
        <v>1.927286593527394</v>
      </c>
      <c r="F96" s="263">
        <f>E96-D96</f>
        <v>1.8977804925081228</v>
      </c>
      <c r="G96" s="263">
        <v>0.89760427564778023</v>
      </c>
      <c r="H96" s="263">
        <v>0.45369807043790805</v>
      </c>
      <c r="I96" s="263">
        <v>3.7258690557483376E-2</v>
      </c>
      <c r="J96" s="263">
        <v>1.5433544670841344</v>
      </c>
      <c r="K96" s="263">
        <f>J96-I96</f>
        <v>1.5060957765266509</v>
      </c>
      <c r="L96" s="263">
        <v>0.63807148318921614</v>
      </c>
      <c r="M96" s="263">
        <v>0.42271343410368772</v>
      </c>
      <c r="N96" s="263">
        <v>4.1813992423288954E-2</v>
      </c>
      <c r="O96" s="263">
        <v>1.4587099822823848</v>
      </c>
      <c r="P96" s="263">
        <f>O96-N96</f>
        <v>1.4168959898590958</v>
      </c>
      <c r="Q96" s="263">
        <v>0.46010607766347073</v>
      </c>
      <c r="R96" s="263">
        <v>0.29617722025567839</v>
      </c>
      <c r="S96" s="263">
        <v>9.5283839270345699E-2</v>
      </c>
      <c r="T96" s="263">
        <v>1.0158207574723848</v>
      </c>
      <c r="U96" s="263">
        <f>T96-S96</f>
        <v>0.92053691820203909</v>
      </c>
      <c r="V96" s="263">
        <v>0.30642292741306687</v>
      </c>
      <c r="W96" s="263">
        <v>0.16498003998478783</v>
      </c>
      <c r="X96" s="263">
        <v>4.7803870357861614E-2</v>
      </c>
      <c r="Y96" s="263">
        <v>0.55651973038815583</v>
      </c>
      <c r="Z96" s="263">
        <f>Y96-X96</f>
        <v>0.50871586003029423</v>
      </c>
      <c r="AA96" s="263">
        <v>0.29222185106319665</v>
      </c>
      <c r="AB96" s="263">
        <v>0.32896443550262211</v>
      </c>
    </row>
    <row r="97" spans="1:28" s="147" customFormat="1" ht="12" x14ac:dyDescent="0.25">
      <c r="A97" s="263" t="s">
        <v>42</v>
      </c>
      <c r="B97" s="263">
        <v>0.72183333568142649</v>
      </c>
      <c r="C97" s="263">
        <v>0.48747219147939058</v>
      </c>
      <c r="D97" s="263">
        <v>0.32702386767286373</v>
      </c>
      <c r="E97" s="263">
        <v>2.5098109122100696</v>
      </c>
      <c r="F97" s="263">
        <f>E97-D97</f>
        <v>2.1827870445372057</v>
      </c>
      <c r="G97" s="263">
        <v>0.48066327399216624</v>
      </c>
      <c r="H97" s="263">
        <v>0.29582234975609129</v>
      </c>
      <c r="I97" s="263">
        <v>0.19164605428247261</v>
      </c>
      <c r="J97" s="263">
        <v>1.6727832528953945</v>
      </c>
      <c r="K97" s="263">
        <f>J97-I97</f>
        <v>1.481137198612922</v>
      </c>
      <c r="L97" s="263">
        <v>0.4205367054409489</v>
      </c>
      <c r="M97" s="263">
        <v>0.11807328060659587</v>
      </c>
      <c r="N97" s="263">
        <v>0.30928111830249838</v>
      </c>
      <c r="O97" s="263">
        <v>0.84694439690418277</v>
      </c>
      <c r="P97" s="263">
        <f>O97-N97</f>
        <v>0.53766327860168439</v>
      </c>
      <c r="Q97" s="263">
        <v>0.41232000677843073</v>
      </c>
      <c r="R97" s="263">
        <v>7.3689671639978221E-2</v>
      </c>
      <c r="S97" s="263">
        <v>0.3340389352162409</v>
      </c>
      <c r="T97" s="263">
        <v>0.60737616836275476</v>
      </c>
      <c r="U97" s="263">
        <f>T97-S97</f>
        <v>0.27333723314651387</v>
      </c>
      <c r="V97" s="263">
        <v>0.39107059341276496</v>
      </c>
      <c r="W97" s="263">
        <v>3.7002437847705752E-2</v>
      </c>
      <c r="X97" s="263">
        <v>0.32310340452890651</v>
      </c>
      <c r="Y97" s="263">
        <v>0.49681164438944325</v>
      </c>
      <c r="Z97" s="263">
        <f>Y97-X97</f>
        <v>0.17370823986053674</v>
      </c>
      <c r="AA97" s="263">
        <v>0.33683706755876147</v>
      </c>
      <c r="AB97" s="263">
        <v>0.13619552191305942</v>
      </c>
    </row>
    <row r="98" spans="1:28" s="147" customFormat="1" ht="12" x14ac:dyDescent="0.25">
      <c r="A98" s="263" t="s">
        <v>52</v>
      </c>
      <c r="B98" s="263">
        <v>0.82245778255218127</v>
      </c>
      <c r="C98" s="263">
        <v>0.61719526297643668</v>
      </c>
      <c r="D98" s="263">
        <v>8.7397998216373202E-2</v>
      </c>
      <c r="E98" s="263">
        <v>2.1267496344971222</v>
      </c>
      <c r="F98" s="263">
        <f>E98-D98</f>
        <v>2.0393516362807489</v>
      </c>
      <c r="G98" s="263">
        <v>0.48078484341326905</v>
      </c>
      <c r="H98" s="263">
        <v>0.50241539129733559</v>
      </c>
      <c r="I98" s="263">
        <v>4.4629699408231416E-2</v>
      </c>
      <c r="J98" s="263">
        <v>2.0517240589421153</v>
      </c>
      <c r="K98" s="263">
        <f>J98-I98</f>
        <v>2.0070943595338839</v>
      </c>
      <c r="L98" s="263">
        <v>0.25288626914987872</v>
      </c>
      <c r="M98" s="263">
        <v>0.31768587561289074</v>
      </c>
      <c r="N98" s="263">
        <v>1.5498710171698758E-2</v>
      </c>
      <c r="O98" s="263">
        <v>1.3501668831275917</v>
      </c>
      <c r="P98" s="263">
        <f>O98-N98</f>
        <v>1.3346681729558929</v>
      </c>
      <c r="Q98" s="263">
        <v>0.13122702480997225</v>
      </c>
      <c r="R98" s="263">
        <v>7.7661453827317609E-2</v>
      </c>
      <c r="S98" s="263">
        <v>1.7076592988229087E-2</v>
      </c>
      <c r="T98" s="263">
        <v>0.3716159451733832</v>
      </c>
      <c r="U98" s="263">
        <f>T98-S98</f>
        <v>0.35453935218515409</v>
      </c>
      <c r="V98" s="263">
        <v>0.12571735068885487</v>
      </c>
      <c r="W98" s="263">
        <v>5.278509873106798E-2</v>
      </c>
      <c r="X98" s="263">
        <v>3.8220544945617968E-2</v>
      </c>
      <c r="Y98" s="263">
        <v>0.1768423309072982</v>
      </c>
      <c r="Z98" s="263">
        <f>Y98-X98</f>
        <v>0.13862178596168023</v>
      </c>
      <c r="AA98" s="263">
        <v>9.7207047131832758E-2</v>
      </c>
      <c r="AB98" s="263">
        <v>0.11111300631954725</v>
      </c>
    </row>
    <row r="99" spans="1:28" s="147" customFormat="1" ht="12" x14ac:dyDescent="0.25">
      <c r="A99" s="263" t="s">
        <v>96</v>
      </c>
      <c r="B99" s="263">
        <v>1.1582272013121226</v>
      </c>
      <c r="C99" s="263">
        <v>0.69754561838520768</v>
      </c>
      <c r="D99" s="263">
        <v>0.17235025336114157</v>
      </c>
      <c r="E99" s="263">
        <v>3.0337125459937782</v>
      </c>
      <c r="F99" s="263">
        <f>E99-D99</f>
        <v>2.8613622926326365</v>
      </c>
      <c r="G99" s="263">
        <v>1.2288998801516624</v>
      </c>
      <c r="H99" s="263">
        <v>1.0120014248914451</v>
      </c>
      <c r="I99" s="263">
        <v>0.16935645849173664</v>
      </c>
      <c r="J99" s="263">
        <v>3.5107194721416315</v>
      </c>
      <c r="K99" s="263">
        <f>J99-I99</f>
        <v>3.3413630136498949</v>
      </c>
      <c r="L99" s="263">
        <v>1.0692503436151599</v>
      </c>
      <c r="M99" s="263">
        <v>0.94838724030893695</v>
      </c>
      <c r="N99" s="263">
        <v>0.13870836346916043</v>
      </c>
      <c r="O99" s="263">
        <v>3.2368571805673088</v>
      </c>
      <c r="P99" s="263">
        <f>O99-N99</f>
        <v>3.0981488170981484</v>
      </c>
      <c r="Q99" s="263">
        <v>0.79464936873500713</v>
      </c>
      <c r="R99" s="263">
        <v>0.64177852348934861</v>
      </c>
      <c r="S99" s="263">
        <v>0.21222301954746772</v>
      </c>
      <c r="T99" s="263">
        <v>2.9292155967073046</v>
      </c>
      <c r="U99" s="263">
        <f>T99-S99</f>
        <v>2.7169925771598367</v>
      </c>
      <c r="V99" s="263">
        <v>0.68022931863062119</v>
      </c>
      <c r="W99" s="263">
        <v>0.20141892516682153</v>
      </c>
      <c r="X99" s="263">
        <v>0.23443295429955521</v>
      </c>
      <c r="Y99" s="263">
        <v>1.0641179494695232</v>
      </c>
      <c r="Z99" s="263">
        <f>Y99-X99</f>
        <v>0.82968499516996796</v>
      </c>
      <c r="AA99" s="263">
        <v>0.39383601888788994</v>
      </c>
      <c r="AB99" s="263">
        <v>6.8794258197016317E-2</v>
      </c>
    </row>
    <row r="100" spans="1:28" s="147" customFormat="1" ht="12" x14ac:dyDescent="0.25">
      <c r="A100" s="263" t="s">
        <v>56</v>
      </c>
      <c r="B100" s="263">
        <v>1.4820488758207881</v>
      </c>
      <c r="C100" s="263">
        <v>0.81225526856393648</v>
      </c>
      <c r="D100" s="263">
        <v>9.2186820748017775E-2</v>
      </c>
      <c r="E100" s="263">
        <v>3.5390558642851317</v>
      </c>
      <c r="F100" s="263">
        <f>E100-D100</f>
        <v>3.4468690435371139</v>
      </c>
      <c r="G100" s="263">
        <v>1.273588099001183</v>
      </c>
      <c r="H100" s="263">
        <v>0.45030851291732549</v>
      </c>
      <c r="I100" s="263">
        <v>0.42058579399117174</v>
      </c>
      <c r="J100" s="263">
        <v>2.4149140377968146</v>
      </c>
      <c r="K100" s="263">
        <f>J100-I100</f>
        <v>1.9943282438056429</v>
      </c>
      <c r="L100" s="263">
        <v>0.94835975294916797</v>
      </c>
      <c r="M100" s="263">
        <v>0.51611132470188703</v>
      </c>
      <c r="N100" s="263">
        <v>0.21937048565961034</v>
      </c>
      <c r="O100" s="263">
        <v>2.3331172731331473</v>
      </c>
      <c r="P100" s="263">
        <f>O100-N100</f>
        <v>2.1137467874735369</v>
      </c>
      <c r="Q100" s="263">
        <v>0.9198979840014142</v>
      </c>
      <c r="R100" s="263">
        <v>0.32581291919681915</v>
      </c>
      <c r="S100" s="263">
        <v>0.33022418166748657</v>
      </c>
      <c r="T100" s="263">
        <v>1.50715347932288</v>
      </c>
      <c r="U100" s="263">
        <f>T100-S100</f>
        <v>1.1769292976553936</v>
      </c>
      <c r="V100" s="263">
        <v>0.88442830263535321</v>
      </c>
      <c r="W100" s="263">
        <v>0.25150249496234911</v>
      </c>
      <c r="X100" s="263">
        <v>0.43070408710161512</v>
      </c>
      <c r="Y100" s="263">
        <v>1.3953797371560062</v>
      </c>
      <c r="Z100" s="263">
        <f>Y100-X100</f>
        <v>0.96467565005439104</v>
      </c>
      <c r="AA100" s="263">
        <v>0.63540003947929713</v>
      </c>
      <c r="AB100" s="263">
        <v>0.42862716905424958</v>
      </c>
    </row>
    <row r="101" spans="1:28" s="147" customFormat="1" ht="12" x14ac:dyDescent="0.25">
      <c r="A101" s="263" t="s">
        <v>55</v>
      </c>
      <c r="B101" s="263">
        <v>1.5711597211694859</v>
      </c>
      <c r="C101" s="263">
        <v>0.84932081248312008</v>
      </c>
      <c r="D101" s="263">
        <v>0.37701062301237381</v>
      </c>
      <c r="E101" s="263">
        <v>4.0733123886116722</v>
      </c>
      <c r="F101" s="263">
        <f>E101-D101</f>
        <v>3.6963017655992982</v>
      </c>
      <c r="G101" s="263">
        <v>1.2648165210722788</v>
      </c>
      <c r="H101" s="263">
        <v>0.4624916830524986</v>
      </c>
      <c r="I101" s="263">
        <v>0.33496807317948224</v>
      </c>
      <c r="J101" s="263">
        <v>2.5398932284669105</v>
      </c>
      <c r="K101" s="263">
        <f>J101-I101</f>
        <v>2.2049251552874281</v>
      </c>
      <c r="L101" s="263">
        <v>1.4153631513543761</v>
      </c>
      <c r="M101" s="263">
        <v>0.55243047312217963</v>
      </c>
      <c r="N101" s="263">
        <v>0.44067449453179414</v>
      </c>
      <c r="O101" s="263">
        <v>2.5925587379158461</v>
      </c>
      <c r="P101" s="263">
        <f>O101-N101</f>
        <v>2.1518842433840519</v>
      </c>
      <c r="Q101" s="263">
        <v>1.1741052253848123</v>
      </c>
      <c r="R101" s="263">
        <v>0.40039636784884602</v>
      </c>
      <c r="S101" s="263">
        <v>0.39983672917336899</v>
      </c>
      <c r="T101" s="263">
        <v>2.1130388567010265</v>
      </c>
      <c r="U101" s="263">
        <f>T101-S101</f>
        <v>1.7132021275276577</v>
      </c>
      <c r="V101" s="263">
        <v>1.0168923957892624</v>
      </c>
      <c r="W101" s="263">
        <v>0.3785784008712168</v>
      </c>
      <c r="X101" s="263">
        <v>0.42974086386796756</v>
      </c>
      <c r="Y101" s="263">
        <v>2.1593303159225457</v>
      </c>
      <c r="Z101" s="263">
        <f>Y101-X101</f>
        <v>1.729589452054578</v>
      </c>
      <c r="AA101" s="263">
        <v>0.78087233940141287</v>
      </c>
      <c r="AB101" s="263">
        <v>0.21548607828567734</v>
      </c>
    </row>
    <row r="102" spans="1:28" s="147" customFormat="1" ht="12" x14ac:dyDescent="0.25">
      <c r="A102" s="263" t="s">
        <v>58</v>
      </c>
      <c r="B102" s="263">
        <v>1.686662955009907</v>
      </c>
      <c r="C102" s="263">
        <v>0.95253670367867826</v>
      </c>
      <c r="D102" s="263">
        <v>6.9842751877153511E-2</v>
      </c>
      <c r="E102" s="263">
        <v>3.8558798746759009</v>
      </c>
      <c r="F102" s="263">
        <f>E102-D102</f>
        <v>3.7860371227987475</v>
      </c>
      <c r="G102" s="263">
        <v>1.5492274905531087</v>
      </c>
      <c r="H102" s="263">
        <v>0.67723562282375949</v>
      </c>
      <c r="I102" s="263">
        <v>4.5462182308832512E-2</v>
      </c>
      <c r="J102" s="263">
        <v>2.9682447692609593</v>
      </c>
      <c r="K102" s="263">
        <f>J102-I102</f>
        <v>2.9227825869521267</v>
      </c>
      <c r="L102" s="263">
        <v>1.1854940024369298</v>
      </c>
      <c r="M102" s="263">
        <v>0.4468590536377906</v>
      </c>
      <c r="N102" s="263">
        <v>0.50427354683184378</v>
      </c>
      <c r="O102" s="263">
        <v>2.0738019215792094</v>
      </c>
      <c r="P102" s="263">
        <f>O102-N102</f>
        <v>1.5695283747473656</v>
      </c>
      <c r="Q102" s="263">
        <v>1.0873618963495941</v>
      </c>
      <c r="R102" s="263">
        <v>0.4704741737080988</v>
      </c>
      <c r="S102" s="263">
        <v>0.14162771654617082</v>
      </c>
      <c r="T102" s="263">
        <v>2.0278173021093333</v>
      </c>
      <c r="U102" s="263">
        <f>T102-S102</f>
        <v>1.8861895855631625</v>
      </c>
      <c r="V102" s="263">
        <v>0.81817511272332921</v>
      </c>
      <c r="W102" s="263">
        <v>0.19727548088495975</v>
      </c>
      <c r="X102" s="263">
        <v>0.35931575247581471</v>
      </c>
      <c r="Y102" s="263">
        <v>1.1650829196617252</v>
      </c>
      <c r="Z102" s="263">
        <f>Y102-X102</f>
        <v>0.80576716718591046</v>
      </c>
      <c r="AA102" s="263">
        <v>0.21528309283038172</v>
      </c>
      <c r="AB102" s="263">
        <v>0.51683453848101701</v>
      </c>
    </row>
    <row r="103" spans="1:28" s="147" customFormat="1" ht="12" x14ac:dyDescent="0.25">
      <c r="A103" s="263" t="s">
        <v>98</v>
      </c>
      <c r="B103" s="263">
        <v>1.7838544081023533</v>
      </c>
      <c r="C103" s="263">
        <v>1.3119281806119369</v>
      </c>
      <c r="D103" s="263">
        <v>0.18184721590212072</v>
      </c>
      <c r="E103" s="263">
        <v>6.2635874225428729</v>
      </c>
      <c r="F103" s="263">
        <f>E103-D103</f>
        <v>6.0817402066407524</v>
      </c>
      <c r="G103" s="263">
        <v>1.6937091191647473</v>
      </c>
      <c r="H103" s="263">
        <v>1.2104964476033766</v>
      </c>
      <c r="I103" s="263">
        <v>0.20723419056401526</v>
      </c>
      <c r="J103" s="263">
        <v>4.416916277575921</v>
      </c>
      <c r="K103" s="263">
        <f>J103-I103</f>
        <v>4.209682087011906</v>
      </c>
      <c r="L103" s="263">
        <v>0.97941083554206265</v>
      </c>
      <c r="M103" s="263">
        <v>0.97813055566800644</v>
      </c>
      <c r="N103" s="263">
        <v>0.23850410802567021</v>
      </c>
      <c r="O103" s="263">
        <v>5.6204456585735505</v>
      </c>
      <c r="P103" s="263">
        <f>O103-N103</f>
        <v>5.3819415505478805</v>
      </c>
      <c r="Q103" s="263">
        <v>0.69811381929305505</v>
      </c>
      <c r="R103" s="263">
        <v>0.36731401337620945</v>
      </c>
      <c r="S103" s="263">
        <v>0.24655792397026166</v>
      </c>
      <c r="T103" s="263">
        <v>1.8124779195079945</v>
      </c>
      <c r="U103" s="263">
        <f>T103-S103</f>
        <v>1.5659199955377328</v>
      </c>
      <c r="V103" s="263">
        <v>0.55879429619052279</v>
      </c>
      <c r="W103" s="263">
        <v>0.24701821257134268</v>
      </c>
      <c r="X103" s="263">
        <v>3.2490151542781585E-2</v>
      </c>
      <c r="Y103" s="263">
        <v>1.2649826914441602</v>
      </c>
      <c r="Z103" s="263">
        <f>Y103-X103</f>
        <v>1.2324925399013786</v>
      </c>
      <c r="AA103" s="263">
        <v>0.91514676924281246</v>
      </c>
      <c r="AB103" s="263">
        <v>1.0972111006455831</v>
      </c>
    </row>
    <row r="104" spans="1:28" s="147" customFormat="1" ht="12" x14ac:dyDescent="0.25">
      <c r="A104" s="263" t="s">
        <v>43</v>
      </c>
      <c r="B104" s="263">
        <v>1.8433645429740435</v>
      </c>
      <c r="C104" s="263">
        <v>1.2542007201214089</v>
      </c>
      <c r="D104" s="263">
        <v>0.3955232106338471</v>
      </c>
      <c r="E104" s="263">
        <v>5.6710284610948989</v>
      </c>
      <c r="F104" s="263">
        <f>E104-D104</f>
        <v>5.2755052504610518</v>
      </c>
      <c r="G104" s="263">
        <v>1.6120588829347622</v>
      </c>
      <c r="H104" s="263">
        <v>0.81405738248547621</v>
      </c>
      <c r="I104" s="263">
        <v>0.55375103570269035</v>
      </c>
      <c r="J104" s="263">
        <v>3.7647376018511047</v>
      </c>
      <c r="K104" s="263">
        <f>J104-I104</f>
        <v>3.2109865661484145</v>
      </c>
      <c r="L104" s="263">
        <v>1.5619816937984956</v>
      </c>
      <c r="M104" s="263">
        <v>0.80740290642860535</v>
      </c>
      <c r="N104" s="263">
        <v>0.32007875586755519</v>
      </c>
      <c r="O104" s="263">
        <v>2.9434723046367788</v>
      </c>
      <c r="P104" s="263">
        <f>O104-N104</f>
        <v>2.6233935487692235</v>
      </c>
      <c r="Q104" s="263">
        <v>1.5786615918094329</v>
      </c>
      <c r="R104" s="263">
        <v>0.61446185749597837</v>
      </c>
      <c r="S104" s="263">
        <v>0.39330269510489652</v>
      </c>
      <c r="T104" s="263">
        <v>2.7778235383390255</v>
      </c>
      <c r="U104" s="263">
        <f>T104-S104</f>
        <v>2.3845208432341289</v>
      </c>
      <c r="V104" s="263">
        <v>1.5869196782831436</v>
      </c>
      <c r="W104" s="263">
        <v>0.23586605910980632</v>
      </c>
      <c r="X104" s="263">
        <v>0.91827077161086246</v>
      </c>
      <c r="Y104" s="263">
        <v>1.9738538977281721</v>
      </c>
      <c r="Z104" s="263">
        <f>Y104-X104</f>
        <v>1.0555831261173096</v>
      </c>
      <c r="AA104" s="263">
        <v>0.89691962303025796</v>
      </c>
      <c r="AB104" s="263">
        <v>0.41769698386924664</v>
      </c>
    </row>
    <row r="105" spans="1:28" s="147" customFormat="1" ht="12" x14ac:dyDescent="0.25">
      <c r="A105" s="263" t="s">
        <v>23</v>
      </c>
      <c r="B105" s="263">
        <v>1.909032246537713</v>
      </c>
      <c r="C105" s="263">
        <v>1.1455218772278015</v>
      </c>
      <c r="D105" s="263">
        <v>0.34292391312234549</v>
      </c>
      <c r="E105" s="263">
        <v>4.6145490365996089</v>
      </c>
      <c r="F105" s="263">
        <f>E105-D105</f>
        <v>4.2716251234772633</v>
      </c>
      <c r="G105" s="263">
        <v>2.1033676224246731</v>
      </c>
      <c r="H105" s="263">
        <v>0.94217104517153694</v>
      </c>
      <c r="I105" s="263">
        <v>0.40767463694770989</v>
      </c>
      <c r="J105" s="263">
        <v>3.8593528750411084</v>
      </c>
      <c r="K105" s="263">
        <f>J105-I105</f>
        <v>3.4516782380933986</v>
      </c>
      <c r="L105" s="263">
        <v>2.2499534283946221</v>
      </c>
      <c r="M105" s="263">
        <v>0.77945605338717605</v>
      </c>
      <c r="N105" s="263">
        <v>0.51120075342591731</v>
      </c>
      <c r="O105" s="263">
        <v>3.4717515196306685</v>
      </c>
      <c r="P105" s="263">
        <f>O105-N105</f>
        <v>2.9605507662047512</v>
      </c>
      <c r="Q105" s="263">
        <v>1.7097638881787647</v>
      </c>
      <c r="R105" s="263">
        <v>0.86418675985685089</v>
      </c>
      <c r="S105" s="263">
        <v>0.45030235393789003</v>
      </c>
      <c r="T105" s="263">
        <v>3.2531930181561228</v>
      </c>
      <c r="U105" s="263">
        <f>T105-S105</f>
        <v>2.802890664218233</v>
      </c>
      <c r="V105" s="263">
        <v>1.9945846756877477</v>
      </c>
      <c r="W105" s="263">
        <v>0.66155603595951218</v>
      </c>
      <c r="X105" s="263">
        <v>0.60270690208943811</v>
      </c>
      <c r="Y105" s="263">
        <v>2.7301749048456831</v>
      </c>
      <c r="Z105" s="263">
        <f>Y105-X105</f>
        <v>2.1274680027562449</v>
      </c>
      <c r="AA105" s="263">
        <v>1.9245946094295177</v>
      </c>
      <c r="AB105" s="263">
        <v>1.0407265395147836</v>
      </c>
    </row>
    <row r="106" spans="1:28" s="147" customFormat="1" ht="12" x14ac:dyDescent="0.25">
      <c r="A106" s="263" t="s">
        <v>25</v>
      </c>
      <c r="B106" s="263">
        <v>1.9658760364435321</v>
      </c>
      <c r="C106" s="263">
        <v>1.1891804567122966</v>
      </c>
      <c r="D106" s="263">
        <v>9.4786128004050813E-2</v>
      </c>
      <c r="E106" s="263">
        <v>4.6395803272049054</v>
      </c>
      <c r="F106" s="263">
        <f>E106-D106</f>
        <v>4.5447941992008545</v>
      </c>
      <c r="G106" s="263">
        <v>1.6578130607542876</v>
      </c>
      <c r="H106" s="263">
        <v>0.66906989401918537</v>
      </c>
      <c r="I106" s="263">
        <v>0.23687931584412217</v>
      </c>
      <c r="J106" s="263">
        <v>3.2015666803587814</v>
      </c>
      <c r="K106" s="263">
        <f>J106-I106</f>
        <v>2.9646873645146594</v>
      </c>
      <c r="L106" s="263">
        <v>1.6585942372529376</v>
      </c>
      <c r="M106" s="263">
        <v>0.58175910955240906</v>
      </c>
      <c r="N106" s="263">
        <v>0.69741179476391157</v>
      </c>
      <c r="O106" s="263">
        <v>3.3267777221412334</v>
      </c>
      <c r="P106" s="263">
        <f>O106-N106</f>
        <v>2.6293659273773216</v>
      </c>
      <c r="Q106" s="263">
        <v>1.7800104426699315</v>
      </c>
      <c r="R106" s="263">
        <v>0.57178242261692969</v>
      </c>
      <c r="S106" s="263">
        <v>0.55445325357957509</v>
      </c>
      <c r="T106" s="263">
        <v>3.0409874733055973</v>
      </c>
      <c r="U106" s="263">
        <f>T106-S106</f>
        <v>2.4865342197260221</v>
      </c>
      <c r="V106" s="263">
        <v>1.4494499266399401</v>
      </c>
      <c r="W106" s="263">
        <v>0.43234436307490337</v>
      </c>
      <c r="X106" s="263">
        <v>0.43476385521060612</v>
      </c>
      <c r="Y106" s="263">
        <v>1.974415004372561</v>
      </c>
      <c r="Z106" s="263">
        <f>Y106-X106</f>
        <v>1.5396511491619549</v>
      </c>
      <c r="AA106" s="263">
        <v>0.88979458910536824</v>
      </c>
      <c r="AB106" s="263">
        <v>0.1308486920907429</v>
      </c>
    </row>
    <row r="107" spans="1:28" s="147" customFormat="1" ht="12" x14ac:dyDescent="0.25">
      <c r="A107" s="263" t="s">
        <v>20</v>
      </c>
      <c r="B107" s="263">
        <v>1.9941878050922681</v>
      </c>
      <c r="C107" s="263">
        <v>1.1997341037993459</v>
      </c>
      <c r="D107" s="263">
        <v>0.22784602346660668</v>
      </c>
      <c r="E107" s="263">
        <v>6.6980139902904074</v>
      </c>
      <c r="F107" s="263">
        <f>E107-D107</f>
        <v>6.4701679668238006</v>
      </c>
      <c r="G107" s="263">
        <v>1.9187101749263968</v>
      </c>
      <c r="H107" s="263">
        <v>1.1185282862094776</v>
      </c>
      <c r="I107" s="263">
        <v>0.68130478459502031</v>
      </c>
      <c r="J107" s="263">
        <v>5.8570614143732183</v>
      </c>
      <c r="K107" s="263">
        <f>J107-I107</f>
        <v>5.1757566297781983</v>
      </c>
      <c r="L107" s="263">
        <v>1.3401572756150688</v>
      </c>
      <c r="M107" s="263">
        <v>0.50682019626093133</v>
      </c>
      <c r="N107" s="263">
        <v>0.50771942088960353</v>
      </c>
      <c r="O107" s="263">
        <v>2.7056269902366288</v>
      </c>
      <c r="P107" s="263">
        <f>O107-N107</f>
        <v>2.1979075693470254</v>
      </c>
      <c r="Q107" s="263">
        <v>1.4848510314284589</v>
      </c>
      <c r="R107" s="263">
        <v>0.42868013857123516</v>
      </c>
      <c r="S107" s="263">
        <v>0.84412203544161435</v>
      </c>
      <c r="T107" s="263">
        <v>2.5688543774418502</v>
      </c>
      <c r="U107" s="263">
        <f>T107-S107</f>
        <v>1.7247323420002358</v>
      </c>
      <c r="V107" s="263">
        <v>1.155259394115312</v>
      </c>
      <c r="W107" s="263">
        <v>0.43843655996775566</v>
      </c>
      <c r="X107" s="263">
        <v>0.24927336426095237</v>
      </c>
      <c r="Y107" s="263">
        <v>2.1996722962919191</v>
      </c>
      <c r="Z107" s="263">
        <f>Y107-X107</f>
        <v>1.9503989320309667</v>
      </c>
      <c r="AA107" s="263">
        <v>1.5454618766396406</v>
      </c>
      <c r="AB107" s="263">
        <v>1.3171625000141067</v>
      </c>
    </row>
    <row r="108" spans="1:28" s="147" customFormat="1" ht="12" x14ac:dyDescent="0.25">
      <c r="A108" s="263" t="s">
        <v>105</v>
      </c>
      <c r="B108" s="263">
        <v>2.006987685840476</v>
      </c>
      <c r="C108" s="263">
        <v>0.99490832283538888</v>
      </c>
      <c r="D108" s="263">
        <v>0.26836171493497429</v>
      </c>
      <c r="E108" s="263">
        <v>4.233423414880253</v>
      </c>
      <c r="F108" s="263">
        <f>E108-D108</f>
        <v>3.9650616999452786</v>
      </c>
      <c r="G108" s="263">
        <v>1.949496005175946</v>
      </c>
      <c r="H108" s="263">
        <v>0.99077699337195202</v>
      </c>
      <c r="I108" s="263">
        <v>0.56837066266731706</v>
      </c>
      <c r="J108" s="263">
        <v>3.9852733419024999</v>
      </c>
      <c r="K108" s="263">
        <f>J108-I108</f>
        <v>3.4169026792351831</v>
      </c>
      <c r="L108" s="263">
        <v>1.6560681925478529</v>
      </c>
      <c r="M108" s="263">
        <v>0.57219215917932453</v>
      </c>
      <c r="N108" s="263">
        <v>0.70333193436374708</v>
      </c>
      <c r="O108" s="263">
        <v>2.820884402209038</v>
      </c>
      <c r="P108" s="263">
        <f>O108-N108</f>
        <v>2.1175524678452908</v>
      </c>
      <c r="Q108" s="263">
        <v>1.4043307900806663</v>
      </c>
      <c r="R108" s="263">
        <v>0.31314732999948552</v>
      </c>
      <c r="S108" s="263">
        <v>0.64060987356547239</v>
      </c>
      <c r="T108" s="263">
        <v>2.0374751556729165</v>
      </c>
      <c r="U108" s="263">
        <f>T108-S108</f>
        <v>1.3968652821074441</v>
      </c>
      <c r="V108" s="263">
        <v>1.3956546445465541</v>
      </c>
      <c r="W108" s="263">
        <v>0.27611426199216432</v>
      </c>
      <c r="X108" s="263">
        <v>0.89377178864970697</v>
      </c>
      <c r="Y108" s="263">
        <v>1.9584593967537438</v>
      </c>
      <c r="Z108" s="263">
        <f>Y108-X108</f>
        <v>1.0646876081040368</v>
      </c>
      <c r="AA108" s="263">
        <v>1.2548591197934815</v>
      </c>
      <c r="AB108" s="263">
        <v>1.0164312914286071</v>
      </c>
    </row>
    <row r="109" spans="1:28" s="147" customFormat="1" ht="12" x14ac:dyDescent="0.25">
      <c r="A109" s="263" t="s">
        <v>64</v>
      </c>
      <c r="B109" s="263">
        <v>2.0575001040712153</v>
      </c>
      <c r="C109" s="263">
        <v>1.1659867918733453</v>
      </c>
      <c r="D109" s="263">
        <v>0.50985567607330806</v>
      </c>
      <c r="E109" s="263">
        <v>4.6369616998348437</v>
      </c>
      <c r="F109" s="263">
        <f>E109-D109</f>
        <v>4.1271060237615353</v>
      </c>
      <c r="G109" s="263">
        <v>2.0198377175951396</v>
      </c>
      <c r="H109" s="263">
        <v>0.98080390560235942</v>
      </c>
      <c r="I109" s="263">
        <v>0.20123371922623179</v>
      </c>
      <c r="J109" s="263">
        <v>4.0106402737099245</v>
      </c>
      <c r="K109" s="263">
        <f>J109-I109</f>
        <v>3.8094065544836928</v>
      </c>
      <c r="L109" s="263">
        <v>2.0381729360215792</v>
      </c>
      <c r="M109" s="263">
        <v>0.74725524432303625</v>
      </c>
      <c r="N109" s="263">
        <v>0.74245593139322319</v>
      </c>
      <c r="O109" s="263">
        <v>3.1839217968925402</v>
      </c>
      <c r="P109" s="263">
        <f>O109-N109</f>
        <v>2.4414658654993171</v>
      </c>
      <c r="Q109" s="263">
        <v>2.1517482935005754</v>
      </c>
      <c r="R109" s="263">
        <v>0.66462349009741151</v>
      </c>
      <c r="S109" s="263">
        <v>1.0223513144150853</v>
      </c>
      <c r="T109" s="263">
        <v>3.388785240512886</v>
      </c>
      <c r="U109" s="263">
        <f>T109-S109</f>
        <v>2.3664339260978009</v>
      </c>
      <c r="V109" s="263">
        <v>1.8541522385308113</v>
      </c>
      <c r="W109" s="263">
        <v>0.38704768325293215</v>
      </c>
      <c r="X109" s="263">
        <v>1.1798035474417612</v>
      </c>
      <c r="Y109" s="263">
        <v>2.4156658309669452</v>
      </c>
      <c r="Z109" s="263">
        <f>Y109-X109</f>
        <v>1.235862283525184</v>
      </c>
      <c r="AA109" s="263">
        <v>1.3306113669865209</v>
      </c>
      <c r="AB109" s="263">
        <v>0.64932805319713305</v>
      </c>
    </row>
    <row r="110" spans="1:28" s="147" customFormat="1" ht="12" x14ac:dyDescent="0.25">
      <c r="A110" s="263" t="s">
        <v>103</v>
      </c>
      <c r="B110" s="263">
        <v>2.0889940759344912</v>
      </c>
      <c r="C110" s="263">
        <v>1.5117193180542576</v>
      </c>
      <c r="D110" s="263">
        <v>0.42932715956394196</v>
      </c>
      <c r="E110" s="263">
        <v>5.3263555273739405</v>
      </c>
      <c r="F110" s="263">
        <f>E110-D110</f>
        <v>4.8970283678099982</v>
      </c>
      <c r="G110" s="263">
        <v>1.4820025898577109</v>
      </c>
      <c r="H110" s="263">
        <v>0.97631954215056038</v>
      </c>
      <c r="I110" s="263">
        <v>0.25163864968322325</v>
      </c>
      <c r="J110" s="263">
        <v>3.9612400337944478</v>
      </c>
      <c r="K110" s="263">
        <f>J110-I110</f>
        <v>3.7096013841112248</v>
      </c>
      <c r="L110" s="263">
        <v>1.1916570862560081</v>
      </c>
      <c r="M110" s="263">
        <v>0.59695587421235163</v>
      </c>
      <c r="N110" s="263">
        <v>0.12368269882368486</v>
      </c>
      <c r="O110" s="263">
        <v>2.3502715603320885</v>
      </c>
      <c r="P110" s="263">
        <f>O110-N110</f>
        <v>2.2265888615084037</v>
      </c>
      <c r="Q110" s="263">
        <v>1.1125977905332374</v>
      </c>
      <c r="R110" s="263">
        <v>0.5134599133155634</v>
      </c>
      <c r="S110" s="263">
        <v>7.0065754992906903E-2</v>
      </c>
      <c r="T110" s="263">
        <v>1.8428393338162097</v>
      </c>
      <c r="U110" s="263">
        <f>T110-S110</f>
        <v>1.7727735788233028</v>
      </c>
      <c r="V110" s="263">
        <v>0.89538211047122929</v>
      </c>
      <c r="W110" s="263">
        <v>0.29502652040863964</v>
      </c>
      <c r="X110" s="263">
        <v>0.35609438325307724</v>
      </c>
      <c r="Y110" s="263">
        <v>1.4314887387082857</v>
      </c>
      <c r="Z110" s="263">
        <f>Y110-X110</f>
        <v>1.0753943554552086</v>
      </c>
      <c r="AA110" s="263">
        <v>0.75761164861592389</v>
      </c>
      <c r="AB110" s="263">
        <v>0.68141464617775793</v>
      </c>
    </row>
    <row r="111" spans="1:28" s="147" customFormat="1" ht="12" x14ac:dyDescent="0.25">
      <c r="A111" s="263" t="s">
        <v>37</v>
      </c>
      <c r="B111" s="263">
        <v>2.1005912879190891</v>
      </c>
      <c r="C111" s="263">
        <v>1.1716337775103922</v>
      </c>
      <c r="D111" s="263">
        <v>0.41971348582328322</v>
      </c>
      <c r="E111" s="263">
        <v>5.4852586455673222</v>
      </c>
      <c r="F111" s="263">
        <f>E111-D111</f>
        <v>5.0655451597440386</v>
      </c>
      <c r="G111" s="263">
        <v>1.7075313625110047</v>
      </c>
      <c r="H111" s="263">
        <v>0.89092701223473314</v>
      </c>
      <c r="I111" s="263">
        <v>0.50834241427254634</v>
      </c>
      <c r="J111" s="263">
        <v>3.4397247875263521</v>
      </c>
      <c r="K111" s="263">
        <f>J111-I111</f>
        <v>2.9313823732538058</v>
      </c>
      <c r="L111" s="263">
        <v>1.4944358090660366</v>
      </c>
      <c r="M111" s="263">
        <v>0.41791437414321492</v>
      </c>
      <c r="N111" s="263">
        <v>0.88396109076982465</v>
      </c>
      <c r="O111" s="263">
        <v>2.3797407447053782</v>
      </c>
      <c r="P111" s="263">
        <f>O111-N111</f>
        <v>1.4957796539355535</v>
      </c>
      <c r="Q111" s="263">
        <v>1.7285112574718384</v>
      </c>
      <c r="R111" s="263">
        <v>0.44229140385066135</v>
      </c>
      <c r="S111" s="263">
        <v>0.73602228933858871</v>
      </c>
      <c r="T111" s="263">
        <v>2.3730802369626822</v>
      </c>
      <c r="U111" s="263">
        <f>T111-S111</f>
        <v>1.6370579476240934</v>
      </c>
      <c r="V111" s="263">
        <v>1.9066491546402622</v>
      </c>
      <c r="W111" s="263">
        <v>0.3612996343822194</v>
      </c>
      <c r="X111" s="263">
        <v>1.1930850809079547</v>
      </c>
      <c r="Y111" s="263">
        <v>2.3875613520352941</v>
      </c>
      <c r="Z111" s="263">
        <f>Y111-X111</f>
        <v>1.1944762711273393</v>
      </c>
      <c r="AA111" s="263">
        <v>1.543796039516349</v>
      </c>
      <c r="AB111" s="263">
        <v>1.0131754832932105</v>
      </c>
    </row>
    <row r="112" spans="1:28" s="147" customFormat="1" ht="12" x14ac:dyDescent="0.25">
      <c r="A112" s="263" t="s">
        <v>17</v>
      </c>
      <c r="B112" s="263">
        <v>2.1940158992833938</v>
      </c>
      <c r="C112" s="263">
        <v>1.58586472798945</v>
      </c>
      <c r="D112" s="263">
        <v>0.34980481714369283</v>
      </c>
      <c r="E112" s="263">
        <v>4.7703648303327224</v>
      </c>
      <c r="F112" s="263">
        <f>E112-D112</f>
        <v>4.4205600131890295</v>
      </c>
      <c r="G112" s="263">
        <v>1.948553427121497</v>
      </c>
      <c r="H112" s="263">
        <v>0.85239862705104452</v>
      </c>
      <c r="I112" s="263">
        <v>0.2218035393742944</v>
      </c>
      <c r="J112" s="263">
        <v>3.9375284141721365</v>
      </c>
      <c r="K112" s="263">
        <f>J112-I112</f>
        <v>3.715724874797842</v>
      </c>
      <c r="L112" s="263">
        <v>1.8593696330478295</v>
      </c>
      <c r="M112" s="263">
        <v>0.58540862637366242</v>
      </c>
      <c r="N112" s="263">
        <v>0.61513674093938087</v>
      </c>
      <c r="O112" s="263">
        <v>2.7971554853747982</v>
      </c>
      <c r="P112" s="263">
        <f>O112-N112</f>
        <v>2.1820187444354175</v>
      </c>
      <c r="Q112" s="263">
        <v>1.8297390921614194</v>
      </c>
      <c r="R112" s="263">
        <v>0.620227281478266</v>
      </c>
      <c r="S112" s="263">
        <v>0.43979405400588834</v>
      </c>
      <c r="T112" s="263">
        <v>2.7255396183946985</v>
      </c>
      <c r="U112" s="263">
        <f>T112-S112</f>
        <v>2.2857455643888103</v>
      </c>
      <c r="V112" s="263">
        <v>1.7086199618478424</v>
      </c>
      <c r="W112" s="263">
        <v>0.20750415746956008</v>
      </c>
      <c r="X112" s="263">
        <v>1.1090798934874941</v>
      </c>
      <c r="Y112" s="263">
        <v>2.0371665153407097</v>
      </c>
      <c r="Z112" s="263">
        <f>Y112-X112</f>
        <v>0.92808662185321555</v>
      </c>
      <c r="AA112" s="263">
        <v>1.712257109772459</v>
      </c>
      <c r="AB112" s="263">
        <v>1.4035311255693261</v>
      </c>
    </row>
    <row r="113" spans="1:28" s="154" customFormat="1" ht="12" x14ac:dyDescent="0.25">
      <c r="A113" s="263" t="s">
        <v>101</v>
      </c>
      <c r="B113" s="263">
        <v>2.2717612877644311</v>
      </c>
      <c r="C113" s="263">
        <v>1.372946703484792</v>
      </c>
      <c r="D113" s="263">
        <v>0.3572906519246894</v>
      </c>
      <c r="E113" s="263">
        <v>5.7257487907662226</v>
      </c>
      <c r="F113" s="263">
        <f>E113-D113</f>
        <v>5.3684581388415333</v>
      </c>
      <c r="G113" s="263">
        <v>2.5725195147739268</v>
      </c>
      <c r="H113" s="263">
        <v>1.4039941783484204</v>
      </c>
      <c r="I113" s="263">
        <v>0.37279432735055573</v>
      </c>
      <c r="J113" s="263">
        <v>5.4777582110590082</v>
      </c>
      <c r="K113" s="263">
        <f>J113-I113</f>
        <v>5.1049638837084528</v>
      </c>
      <c r="L113" s="263">
        <v>2.365538462977939</v>
      </c>
      <c r="M113" s="263">
        <v>1.4874711743683162</v>
      </c>
      <c r="N113" s="263">
        <v>0.14342945938677434</v>
      </c>
      <c r="O113" s="263">
        <v>4.5219838137442148</v>
      </c>
      <c r="P113" s="263">
        <f>O113-N113</f>
        <v>4.3785543543574406</v>
      </c>
      <c r="Q113" s="263">
        <v>2.0050248382114928</v>
      </c>
      <c r="R113" s="263">
        <v>1.6085156582059861</v>
      </c>
      <c r="S113" s="263">
        <v>0.15737029516075357</v>
      </c>
      <c r="T113" s="263">
        <v>4.6516213534369584</v>
      </c>
      <c r="U113" s="263">
        <f>T113-S113</f>
        <v>4.4942510582762045</v>
      </c>
      <c r="V113" s="263">
        <v>2.175007011723693</v>
      </c>
      <c r="W113" s="263">
        <v>1.5615446941699622</v>
      </c>
      <c r="X113" s="263">
        <v>0.27285822317284053</v>
      </c>
      <c r="Y113" s="263">
        <v>4.3159466421170833</v>
      </c>
      <c r="Z113" s="263">
        <f>Y113-X113</f>
        <v>4.0430884189442429</v>
      </c>
      <c r="AA113" s="263">
        <v>1.0450648831873683</v>
      </c>
      <c r="AB113" s="263">
        <v>1.6219317033609617</v>
      </c>
    </row>
    <row r="114" spans="1:28" s="147" customFormat="1" ht="12" x14ac:dyDescent="0.25">
      <c r="A114" s="263" t="s">
        <v>35</v>
      </c>
      <c r="B114" s="263">
        <v>2.3371120734481523</v>
      </c>
      <c r="C114" s="263">
        <v>0.79069526715712724</v>
      </c>
      <c r="D114" s="263">
        <v>0.83721204587680154</v>
      </c>
      <c r="E114" s="263">
        <v>3.7627550026646182</v>
      </c>
      <c r="F114" s="263">
        <f>E114-D114</f>
        <v>2.9255429567878166</v>
      </c>
      <c r="G114" s="263">
        <v>1.7297527694883812</v>
      </c>
      <c r="H114" s="263">
        <v>0.66399974517360127</v>
      </c>
      <c r="I114" s="263">
        <v>0.40568215359260251</v>
      </c>
      <c r="J114" s="263">
        <v>2.8908364897982</v>
      </c>
      <c r="K114" s="263">
        <f>J114-I114</f>
        <v>2.4851543362055972</v>
      </c>
      <c r="L114" s="263">
        <v>1.6067313605259461</v>
      </c>
      <c r="M114" s="263">
        <v>0.50620273779479763</v>
      </c>
      <c r="N114" s="263">
        <v>0.92266917678592464</v>
      </c>
      <c r="O114" s="263">
        <v>2.6768512489126248</v>
      </c>
      <c r="P114" s="263">
        <f>O114-N114</f>
        <v>1.7541820721267003</v>
      </c>
      <c r="Q114" s="263">
        <v>1.8929211425653643</v>
      </c>
      <c r="R114" s="263">
        <v>0.53445759562833373</v>
      </c>
      <c r="S114" s="263">
        <v>0.86616453977359653</v>
      </c>
      <c r="T114" s="263">
        <v>2.7757482969358205</v>
      </c>
      <c r="U114" s="263">
        <f>T114-S114</f>
        <v>1.9095837571622241</v>
      </c>
      <c r="V114" s="263">
        <v>1.4419704049096551</v>
      </c>
      <c r="W114" s="263">
        <v>0.37402264504645721</v>
      </c>
      <c r="X114" s="263">
        <v>0.93420822625765676</v>
      </c>
      <c r="Y114" s="263">
        <v>2.3469552209386046</v>
      </c>
      <c r="Z114" s="263">
        <f>Y114-X114</f>
        <v>1.4127469946809479</v>
      </c>
      <c r="AA114" s="263">
        <v>1.3169038725595499</v>
      </c>
      <c r="AB114" s="263">
        <v>1.2700649826052297</v>
      </c>
    </row>
    <row r="115" spans="1:28" s="147" customFormat="1" ht="12" x14ac:dyDescent="0.25">
      <c r="A115" s="263" t="s">
        <v>104</v>
      </c>
      <c r="B115" s="263">
        <v>2.3423146839407498</v>
      </c>
      <c r="C115" s="263">
        <v>1.0487890547888359</v>
      </c>
      <c r="D115" s="263">
        <v>0.36388900780610078</v>
      </c>
      <c r="E115" s="263">
        <v>5.8609399941433145</v>
      </c>
      <c r="F115" s="263">
        <f>E115-D115</f>
        <v>5.4970509863372135</v>
      </c>
      <c r="G115" s="263">
        <v>2.1013194119227254</v>
      </c>
      <c r="H115" s="263">
        <v>0.77523772960864556</v>
      </c>
      <c r="I115" s="263">
        <v>0.21948851909520639</v>
      </c>
      <c r="J115" s="263">
        <v>3.8463495953457216</v>
      </c>
      <c r="K115" s="263">
        <f>J115-I115</f>
        <v>3.6268610762505151</v>
      </c>
      <c r="L115" s="263">
        <v>1.7203884547693535</v>
      </c>
      <c r="M115" s="263">
        <v>0.68963068717051967</v>
      </c>
      <c r="N115" s="263">
        <v>0.34266165525815451</v>
      </c>
      <c r="O115" s="263">
        <v>3.263973224416739</v>
      </c>
      <c r="P115" s="263">
        <f>O115-N115</f>
        <v>2.9213115691585845</v>
      </c>
      <c r="Q115" s="263">
        <v>1.7028170083775562</v>
      </c>
      <c r="R115" s="263">
        <v>0.79867761816846505</v>
      </c>
      <c r="S115" s="263">
        <v>0.82176882981336241</v>
      </c>
      <c r="T115" s="263">
        <v>3.5933080314926111</v>
      </c>
      <c r="U115" s="263">
        <f>T115-S115</f>
        <v>2.7715392016792486</v>
      </c>
      <c r="V115" s="263">
        <v>1.3440422234399709</v>
      </c>
      <c r="W115" s="263">
        <v>0.66188756642581914</v>
      </c>
      <c r="X115" s="263">
        <v>0.55855296043189129</v>
      </c>
      <c r="Y115" s="263">
        <v>2.8553814125307055</v>
      </c>
      <c r="Z115" s="263">
        <f>Y115-X115</f>
        <v>2.296828452098814</v>
      </c>
      <c r="AA115" s="263">
        <v>0.87177887675655974</v>
      </c>
      <c r="AB115" s="263">
        <v>0.50757841762221712</v>
      </c>
    </row>
    <row r="116" spans="1:28" s="147" customFormat="1" ht="12" x14ac:dyDescent="0.25">
      <c r="A116" s="263" t="s">
        <v>95</v>
      </c>
      <c r="B116" s="263">
        <v>2.3768126498756987</v>
      </c>
      <c r="C116" s="263">
        <v>1.1748523485423787</v>
      </c>
      <c r="D116" s="263">
        <v>0.89703411918986675</v>
      </c>
      <c r="E116" s="263">
        <v>5.4120471738990039</v>
      </c>
      <c r="F116" s="263">
        <f>E116-D116</f>
        <v>4.5150130547091374</v>
      </c>
      <c r="G116" s="263">
        <v>2.4812940423897896</v>
      </c>
      <c r="H116" s="263">
        <v>1.4566814246282995</v>
      </c>
      <c r="I116" s="263">
        <v>0.92506530053147706</v>
      </c>
      <c r="J116" s="263">
        <v>5.6189650125448658</v>
      </c>
      <c r="K116" s="263">
        <f>J116-I116</f>
        <v>4.6938997120133887</v>
      </c>
      <c r="L116" s="263">
        <v>2.3477644389146195</v>
      </c>
      <c r="M116" s="263">
        <v>1.3970078067560439</v>
      </c>
      <c r="N116" s="263">
        <v>0.87920805895330723</v>
      </c>
      <c r="O116" s="263">
        <v>5.2050408851602814</v>
      </c>
      <c r="P116" s="263">
        <f>O116-N116</f>
        <v>4.3258328262069741</v>
      </c>
      <c r="Q116" s="263">
        <v>1.9522031280115897</v>
      </c>
      <c r="R116" s="263">
        <v>0.89115873750880248</v>
      </c>
      <c r="S116" s="263">
        <v>0.95268988176422409</v>
      </c>
      <c r="T116" s="263">
        <v>4.5210424475038655</v>
      </c>
      <c r="U116" s="263">
        <f>T116-S116</f>
        <v>3.5683525657396413</v>
      </c>
      <c r="V116" s="263">
        <v>1.8178266415949014</v>
      </c>
      <c r="W116" s="263">
        <v>0.60065454491293491</v>
      </c>
      <c r="X116" s="263">
        <v>1.1781853889323737</v>
      </c>
      <c r="Y116" s="263">
        <v>3.3971437137809688</v>
      </c>
      <c r="Z116" s="263">
        <f>Y116-X116</f>
        <v>2.2189583248485949</v>
      </c>
      <c r="AA116" s="263">
        <v>1.6529302500380985</v>
      </c>
      <c r="AB116" s="263">
        <v>0.5128600008494264</v>
      </c>
    </row>
    <row r="117" spans="1:28" s="147" customFormat="1" ht="12" x14ac:dyDescent="0.25">
      <c r="A117" s="263" t="s">
        <v>5</v>
      </c>
      <c r="B117" s="263">
        <v>2.416622589224934</v>
      </c>
      <c r="C117" s="263">
        <v>1.4041634605700184</v>
      </c>
      <c r="D117" s="263">
        <v>0.64018654315060841</v>
      </c>
      <c r="E117" s="263">
        <v>7.1938077956369897</v>
      </c>
      <c r="F117" s="263">
        <f>E117-D117</f>
        <v>6.5536212524863817</v>
      </c>
      <c r="G117" s="263">
        <v>1.9715048686965475</v>
      </c>
      <c r="H117" s="263">
        <v>1.3288588161743806</v>
      </c>
      <c r="I117" s="263">
        <v>0.2814597843386632</v>
      </c>
      <c r="J117" s="263">
        <v>4.469617031510345</v>
      </c>
      <c r="K117" s="263">
        <f>J117-I117</f>
        <v>4.1881572471716817</v>
      </c>
      <c r="L117" s="263">
        <v>1.6784638995968895</v>
      </c>
      <c r="M117" s="263">
        <v>1.0547790286182204</v>
      </c>
      <c r="N117" s="263">
        <v>0.31153396325088034</v>
      </c>
      <c r="O117" s="263">
        <v>3.9469851793592419</v>
      </c>
      <c r="P117" s="263">
        <f>O117-N117</f>
        <v>3.6354512161083616</v>
      </c>
      <c r="Q117" s="263">
        <v>1.9996060341833419</v>
      </c>
      <c r="R117" s="263">
        <v>1.0351498658049636</v>
      </c>
      <c r="S117" s="263">
        <v>0.54597858001198585</v>
      </c>
      <c r="T117" s="263">
        <v>3.5346527422929421</v>
      </c>
      <c r="U117" s="263">
        <f>T117-S117</f>
        <v>2.9886741622809563</v>
      </c>
      <c r="V117" s="263">
        <v>1.6220603050939393</v>
      </c>
      <c r="W117" s="263">
        <v>1.1371144706315699</v>
      </c>
      <c r="X117" s="263">
        <v>0.16757210407753759</v>
      </c>
      <c r="Y117" s="263">
        <v>3.2870825981316889</v>
      </c>
      <c r="Z117" s="263">
        <f>Y117-X117</f>
        <v>3.1195104940541514</v>
      </c>
      <c r="AA117" s="263">
        <v>1.3076811568654856</v>
      </c>
      <c r="AB117" s="263">
        <v>0.99003929738004115</v>
      </c>
    </row>
    <row r="118" spans="1:28" s="147" customFormat="1" ht="12" x14ac:dyDescent="0.25">
      <c r="A118" s="263" t="s">
        <v>40</v>
      </c>
      <c r="B118" s="263">
        <v>2.4375138287647364</v>
      </c>
      <c r="C118" s="263">
        <v>1.2087911032684804</v>
      </c>
      <c r="D118" s="263">
        <v>0.52790966175006226</v>
      </c>
      <c r="E118" s="263">
        <v>5.2992978044908039</v>
      </c>
      <c r="F118" s="263">
        <f>E118-D118</f>
        <v>4.7713881427407419</v>
      </c>
      <c r="G118" s="263">
        <v>2.0827043865568382</v>
      </c>
      <c r="H118" s="263">
        <v>0.76638060484866111</v>
      </c>
      <c r="I118" s="263">
        <v>0.7523973759593916</v>
      </c>
      <c r="J118" s="263">
        <v>3.6031050515094618</v>
      </c>
      <c r="K118" s="263">
        <f>J118-I118</f>
        <v>2.85070767555007</v>
      </c>
      <c r="L118" s="263">
        <v>2.0060599234813457</v>
      </c>
      <c r="M118" s="263">
        <v>0.5808585993355313</v>
      </c>
      <c r="N118" s="263">
        <v>1.1550931608864805</v>
      </c>
      <c r="O118" s="263">
        <v>3.0944068272863494</v>
      </c>
      <c r="P118" s="263">
        <f>O118-N118</f>
        <v>1.9393136663998689</v>
      </c>
      <c r="Q118" s="263">
        <v>1.7785869535080847</v>
      </c>
      <c r="R118" s="263">
        <v>0.39827606200383864</v>
      </c>
      <c r="S118" s="263">
        <v>1.129680313641986</v>
      </c>
      <c r="T118" s="263">
        <v>2.7127578248299522</v>
      </c>
      <c r="U118" s="263">
        <f>T118-S118</f>
        <v>1.5830775111879662</v>
      </c>
      <c r="V118" s="263">
        <v>1.5502202280131396</v>
      </c>
      <c r="W118" s="263">
        <v>0.38450335596522039</v>
      </c>
      <c r="X118" s="263">
        <v>0.889035438276225</v>
      </c>
      <c r="Y118" s="263">
        <v>2.4916555969905985</v>
      </c>
      <c r="Z118" s="263">
        <f>Y118-X118</f>
        <v>1.6026201587143736</v>
      </c>
      <c r="AA118" s="263">
        <v>1.2823515167544524</v>
      </c>
      <c r="AB118" s="263">
        <v>0.16306103101788616</v>
      </c>
    </row>
    <row r="119" spans="1:28" s="147" customFormat="1" ht="12" x14ac:dyDescent="0.25">
      <c r="A119" s="263" t="s">
        <v>106</v>
      </c>
      <c r="B119" s="263">
        <v>2.5855172499527299</v>
      </c>
      <c r="C119" s="263">
        <v>1.6154413211493273</v>
      </c>
      <c r="D119" s="263">
        <v>0.34775941389446252</v>
      </c>
      <c r="E119" s="263">
        <v>5.6117174381887533</v>
      </c>
      <c r="F119" s="263">
        <f>E119-D119</f>
        <v>5.2639580242942907</v>
      </c>
      <c r="G119" s="263">
        <v>1.8005111208971758</v>
      </c>
      <c r="H119" s="263">
        <v>1.664876551334892</v>
      </c>
      <c r="I119" s="263">
        <v>6.5129179334741216E-2</v>
      </c>
      <c r="J119" s="263">
        <v>5.9207746797645084</v>
      </c>
      <c r="K119" s="263">
        <f>J119-I119</f>
        <v>5.8556455004297669</v>
      </c>
      <c r="L119" s="263">
        <v>1.5632006227273294</v>
      </c>
      <c r="M119" s="263">
        <v>1.3165885972278089</v>
      </c>
      <c r="N119" s="263">
        <v>0.38101864821578324</v>
      </c>
      <c r="O119" s="263">
        <v>5.6904491046130659</v>
      </c>
      <c r="P119" s="263">
        <f>O119-N119</f>
        <v>5.3094304563972825</v>
      </c>
      <c r="Q119" s="263">
        <v>0.98195871870489104</v>
      </c>
      <c r="R119" s="263">
        <v>0.51582205363156775</v>
      </c>
      <c r="S119" s="263">
        <v>0.39465910587332798</v>
      </c>
      <c r="T119" s="263">
        <v>2.3942374172286724</v>
      </c>
      <c r="U119" s="263">
        <f>T119-S119</f>
        <v>1.9995783113553445</v>
      </c>
      <c r="V119" s="263">
        <v>1.1019092681420815</v>
      </c>
      <c r="W119" s="263">
        <v>0.63831790372172914</v>
      </c>
      <c r="X119" s="263">
        <v>0.21588193523134347</v>
      </c>
      <c r="Y119" s="263">
        <v>2.5275811778614132</v>
      </c>
      <c r="Z119" s="263">
        <f>Y119-X119</f>
        <v>2.3116992426300698</v>
      </c>
      <c r="AA119" s="263">
        <v>0.71894882263075011</v>
      </c>
      <c r="AB119" s="263">
        <v>1.2116967485474937</v>
      </c>
    </row>
    <row r="120" spans="1:28" s="154" customFormat="1" ht="12" x14ac:dyDescent="0.25">
      <c r="A120" s="264" t="s">
        <v>61</v>
      </c>
      <c r="B120" s="265">
        <v>2.6372981019444097</v>
      </c>
      <c r="C120" s="264">
        <v>0.87812687233021325</v>
      </c>
      <c r="D120" s="264">
        <v>1.204096317522185</v>
      </c>
      <c r="E120" s="264">
        <v>4.4751181637177275</v>
      </c>
      <c r="F120" s="264">
        <f>E120-D120</f>
        <v>3.2710218461955423</v>
      </c>
      <c r="G120" s="265">
        <v>2.4396424429729024</v>
      </c>
      <c r="H120" s="264">
        <v>0.86324075441581838</v>
      </c>
      <c r="I120" s="264">
        <v>0.48017994364996597</v>
      </c>
      <c r="J120" s="264">
        <v>3.6548897429077374</v>
      </c>
      <c r="K120" s="264">
        <f>J120-I120</f>
        <v>3.1747097992577715</v>
      </c>
      <c r="L120" s="264">
        <v>1.9580527754505281</v>
      </c>
      <c r="M120" s="264">
        <v>0.54786307472927676</v>
      </c>
      <c r="N120" s="265">
        <v>0.77977983259054473</v>
      </c>
      <c r="O120" s="264">
        <v>2.9428536855449026</v>
      </c>
      <c r="P120" s="264">
        <f>O120-N120</f>
        <v>2.1630738529543576</v>
      </c>
      <c r="Q120" s="264">
        <v>1.5509084711656904</v>
      </c>
      <c r="R120" s="264">
        <v>0.52836803209126493</v>
      </c>
      <c r="S120" s="265">
        <v>0.81521586232644128</v>
      </c>
      <c r="T120" s="264">
        <v>3.5751364996348212</v>
      </c>
      <c r="U120" s="264">
        <f>T120-S120</f>
        <v>2.75992063730838</v>
      </c>
      <c r="V120" s="264">
        <v>1.5566367248368658</v>
      </c>
      <c r="W120" s="264">
        <v>0.59053821884443003</v>
      </c>
      <c r="X120" s="265">
        <v>0.3561668886841009</v>
      </c>
      <c r="Y120" s="264">
        <v>2.4161634676326731</v>
      </c>
      <c r="Z120" s="264">
        <f>Y120-X120</f>
        <v>2.0599965789485721</v>
      </c>
      <c r="AA120" s="264">
        <v>0.90401425178796979</v>
      </c>
      <c r="AB120" s="264">
        <v>0.31727218530415036</v>
      </c>
    </row>
    <row r="121" spans="1:28" s="147" customFormat="1" ht="12" x14ac:dyDescent="0.25">
      <c r="A121" s="263" t="s">
        <v>100</v>
      </c>
      <c r="B121" s="263">
        <v>2.6609179342655835</v>
      </c>
      <c r="C121" s="263">
        <v>1.2747861769758673</v>
      </c>
      <c r="D121" s="263">
        <v>0.95554676010102979</v>
      </c>
      <c r="E121" s="263">
        <v>6.7262510515418477</v>
      </c>
      <c r="F121" s="263">
        <f>E121-D121</f>
        <v>5.7707042914408175</v>
      </c>
      <c r="G121" s="263">
        <v>2.5262680761799863</v>
      </c>
      <c r="H121" s="263">
        <v>0.80836287328800815</v>
      </c>
      <c r="I121" s="263">
        <v>0.82564472377822873</v>
      </c>
      <c r="J121" s="263">
        <v>4.1432465303582013</v>
      </c>
      <c r="K121" s="263">
        <f>J121-I121</f>
        <v>3.3176018065799724</v>
      </c>
      <c r="L121" s="263">
        <v>2.6217922192354921</v>
      </c>
      <c r="M121" s="263">
        <v>0.52821419619596122</v>
      </c>
      <c r="N121" s="263">
        <v>1.5847254052114048</v>
      </c>
      <c r="O121" s="263">
        <v>3.4777791205574982</v>
      </c>
      <c r="P121" s="263">
        <f>O121-N121</f>
        <v>1.8930537153460933</v>
      </c>
      <c r="Q121" s="263">
        <v>2.6226605643483611</v>
      </c>
      <c r="R121" s="263">
        <v>0.53315632150313796</v>
      </c>
      <c r="S121" s="263">
        <v>1.7833488187287057</v>
      </c>
      <c r="T121" s="263">
        <v>3.9059121357159068</v>
      </c>
      <c r="U121" s="263">
        <f>T121-S121</f>
        <v>2.1225633169872014</v>
      </c>
      <c r="V121" s="263">
        <v>2.3507861421540097</v>
      </c>
      <c r="W121" s="263">
        <v>0.4565276105772591</v>
      </c>
      <c r="X121" s="263">
        <v>1.5611186405950697</v>
      </c>
      <c r="Y121" s="263">
        <v>3.5040648981477682</v>
      </c>
      <c r="Z121" s="263">
        <f>Y121-X121</f>
        <v>1.9429462575526986</v>
      </c>
      <c r="AA121" s="263">
        <v>2.549206427508103</v>
      </c>
      <c r="AB121" s="263">
        <v>1.4826734807176636</v>
      </c>
    </row>
    <row r="122" spans="1:28" s="147" customFormat="1" ht="12" x14ac:dyDescent="0.25">
      <c r="A122" s="263" t="s">
        <v>109</v>
      </c>
      <c r="B122" s="263">
        <v>2.7695914674516957</v>
      </c>
      <c r="C122" s="263">
        <v>0.96128445730038581</v>
      </c>
      <c r="D122" s="263">
        <v>1.0144676484596404</v>
      </c>
      <c r="E122" s="263">
        <v>4.997181007425902</v>
      </c>
      <c r="F122" s="263">
        <f>E122-D122</f>
        <v>3.9827133589662616</v>
      </c>
      <c r="G122" s="263">
        <v>2.636010450366832</v>
      </c>
      <c r="H122" s="263">
        <v>0.39340337595524855</v>
      </c>
      <c r="I122" s="263">
        <v>1.7119169397110356</v>
      </c>
      <c r="J122" s="263">
        <v>3.4848460813325532</v>
      </c>
      <c r="K122" s="263">
        <f>J122-I122</f>
        <v>1.7729291416215176</v>
      </c>
      <c r="L122" s="263">
        <v>2.6192779669731285</v>
      </c>
      <c r="M122" s="263">
        <v>0.41259140801188282</v>
      </c>
      <c r="N122" s="263">
        <v>1.5877636501273371</v>
      </c>
      <c r="O122" s="263">
        <v>3.4570527062653817</v>
      </c>
      <c r="P122" s="263">
        <f>O122-N122</f>
        <v>1.8692890561380446</v>
      </c>
      <c r="Q122" s="263">
        <v>2.2322804059572268</v>
      </c>
      <c r="R122" s="263">
        <v>0.61570604212788227</v>
      </c>
      <c r="S122" s="263">
        <v>0.91604345418826005</v>
      </c>
      <c r="T122" s="263">
        <v>3.2267013822938972</v>
      </c>
      <c r="U122" s="263">
        <f>T122-S122</f>
        <v>2.3106579281056372</v>
      </c>
      <c r="V122" s="263">
        <v>2.172670452759724</v>
      </c>
      <c r="W122" s="263">
        <v>0.36925746547130978</v>
      </c>
      <c r="X122" s="263">
        <v>1.4982609951994668</v>
      </c>
      <c r="Y122" s="263">
        <v>3.240169564911108</v>
      </c>
      <c r="Z122" s="263">
        <f>Y122-X122</f>
        <v>1.7419085697116412</v>
      </c>
      <c r="AA122" s="263">
        <v>2.6836168149798314</v>
      </c>
      <c r="AB122" s="263">
        <v>1.7502107329233632</v>
      </c>
    </row>
    <row r="123" spans="1:28" s="147" customFormat="1" ht="12" x14ac:dyDescent="0.25">
      <c r="A123" s="263" t="s">
        <v>108</v>
      </c>
      <c r="B123" s="263">
        <v>2.970805681383367</v>
      </c>
      <c r="C123" s="263">
        <v>1.0989744626372069</v>
      </c>
      <c r="D123" s="263">
        <v>0.87420467283745229</v>
      </c>
      <c r="E123" s="263">
        <v>4.5519756161703038</v>
      </c>
      <c r="F123" s="263">
        <f>E123-D123</f>
        <v>3.6777709433328516</v>
      </c>
      <c r="G123" s="263">
        <v>3.241589924961954</v>
      </c>
      <c r="H123" s="263">
        <v>1.2810452638973218</v>
      </c>
      <c r="I123" s="263">
        <v>0.53686982574982067</v>
      </c>
      <c r="J123" s="263">
        <v>5.2877417687073205</v>
      </c>
      <c r="K123" s="263">
        <f>J123-I123</f>
        <v>4.7508719429574997</v>
      </c>
      <c r="L123" s="263">
        <v>2.5805574324443286</v>
      </c>
      <c r="M123" s="263">
        <v>1.1765424045669763</v>
      </c>
      <c r="N123" s="263">
        <v>0.91526750766597598</v>
      </c>
      <c r="O123" s="263">
        <v>4.5669877829957404</v>
      </c>
      <c r="P123" s="263">
        <f>O123-N123</f>
        <v>3.6517202753297644</v>
      </c>
      <c r="Q123" s="263">
        <v>2.8491115735594597</v>
      </c>
      <c r="R123" s="263">
        <v>1.2116169812959563</v>
      </c>
      <c r="S123" s="263">
        <v>1.0991619582010741</v>
      </c>
      <c r="T123" s="263">
        <v>7.6462843138708889</v>
      </c>
      <c r="U123" s="263">
        <f>T123-S123</f>
        <v>6.5471223556698153</v>
      </c>
      <c r="V123" s="263">
        <v>2.6601424870907797</v>
      </c>
      <c r="W123" s="263">
        <v>0.89787839942379377</v>
      </c>
      <c r="X123" s="263">
        <v>0.97566644405767733</v>
      </c>
      <c r="Y123" s="263">
        <v>4.4719895365906162</v>
      </c>
      <c r="Z123" s="263">
        <f>Y123-X123</f>
        <v>3.4963230925329389</v>
      </c>
      <c r="AA123" s="263">
        <v>2.8321402524809529</v>
      </c>
      <c r="AB123" s="263">
        <v>1.2184094549996727</v>
      </c>
    </row>
    <row r="124" spans="1:28" s="147" customFormat="1" ht="12" x14ac:dyDescent="0.25">
      <c r="A124" s="263" t="s">
        <v>11</v>
      </c>
      <c r="B124" s="263">
        <v>2.9710648469584719</v>
      </c>
      <c r="C124" s="263">
        <v>0.85196794448169622</v>
      </c>
      <c r="D124" s="263">
        <v>1.6910884096886813</v>
      </c>
      <c r="E124" s="263">
        <v>4.7741560100041509</v>
      </c>
      <c r="F124" s="263">
        <f>E124-D124</f>
        <v>3.0830676003154696</v>
      </c>
      <c r="G124" s="263">
        <v>2.8322124443612413</v>
      </c>
      <c r="H124" s="263">
        <v>0.91890282862046491</v>
      </c>
      <c r="I124" s="263">
        <v>1.0968037243071023</v>
      </c>
      <c r="J124" s="263">
        <v>4.6801104490935872</v>
      </c>
      <c r="K124" s="263">
        <f>J124-I124</f>
        <v>3.5833067247864849</v>
      </c>
      <c r="L124" s="263">
        <v>2.3212202731597604</v>
      </c>
      <c r="M124" s="263">
        <v>0.56016351773772366</v>
      </c>
      <c r="N124" s="263">
        <v>1.1487333067061014</v>
      </c>
      <c r="O124" s="263">
        <v>3.5486521969532334</v>
      </c>
      <c r="P124" s="263">
        <f>O124-N124</f>
        <v>2.399918890247132</v>
      </c>
      <c r="Q124" s="263">
        <v>2.3730409629415399</v>
      </c>
      <c r="R124" s="263">
        <v>0.3149172293482837</v>
      </c>
      <c r="S124" s="263">
        <v>1.8594757352719999</v>
      </c>
      <c r="T124" s="263">
        <v>2.9786061861151976</v>
      </c>
      <c r="U124" s="263">
        <f>T124-S124</f>
        <v>1.1191304508431976</v>
      </c>
      <c r="V124" s="263">
        <v>2.4269556097475911</v>
      </c>
      <c r="W124" s="263">
        <v>0.32018631346026266</v>
      </c>
      <c r="X124" s="263">
        <v>1.785471985224474</v>
      </c>
      <c r="Y124" s="263">
        <v>2.9703500826832836</v>
      </c>
      <c r="Z124" s="263">
        <f>Y124-X124</f>
        <v>1.1848780974588096</v>
      </c>
      <c r="AA124" s="263">
        <v>2.6799245532236555</v>
      </c>
      <c r="AB124" s="263">
        <v>0.80771656600631658</v>
      </c>
    </row>
    <row r="125" spans="1:28" s="147" customFormat="1" ht="12" x14ac:dyDescent="0.25">
      <c r="A125" s="263" t="s">
        <v>14</v>
      </c>
      <c r="B125" s="263">
        <v>3.3821514274087137</v>
      </c>
      <c r="C125" s="263">
        <v>1.6045213549237427</v>
      </c>
      <c r="D125" s="263">
        <v>0.99728501924569146</v>
      </c>
      <c r="E125" s="263">
        <v>6.2680051697973713</v>
      </c>
      <c r="F125" s="263">
        <f>E125-D125</f>
        <v>5.2707201505516803</v>
      </c>
      <c r="G125" s="263">
        <v>3.0902241616188659</v>
      </c>
      <c r="H125" s="263">
        <v>0.69693079513640266</v>
      </c>
      <c r="I125" s="263">
        <v>1.6872971907206764</v>
      </c>
      <c r="J125" s="263">
        <v>4.353157752040465</v>
      </c>
      <c r="K125" s="263">
        <f>J125-I125</f>
        <v>2.6658605613197883</v>
      </c>
      <c r="L125" s="263">
        <v>2.7852544632360177</v>
      </c>
      <c r="M125" s="263">
        <v>0.84850887415662857</v>
      </c>
      <c r="N125" s="263">
        <v>1.48005939433473</v>
      </c>
      <c r="O125" s="263">
        <v>4.5616354975251578</v>
      </c>
      <c r="P125" s="263">
        <f>O125-N125</f>
        <v>3.0815761031904279</v>
      </c>
      <c r="Q125" s="263">
        <v>2.7210713030947509</v>
      </c>
      <c r="R125" s="263">
        <v>0.84755392095562232</v>
      </c>
      <c r="S125" s="263">
        <v>0.880991152677852</v>
      </c>
      <c r="T125" s="263">
        <v>4.2110033495569015</v>
      </c>
      <c r="U125" s="263">
        <f>T125-S125</f>
        <v>3.3300121968790495</v>
      </c>
      <c r="V125" s="263">
        <v>2.2999622662435586</v>
      </c>
      <c r="W125" s="263">
        <v>0.39191236433257853</v>
      </c>
      <c r="X125" s="263">
        <v>1.4878680754972358</v>
      </c>
      <c r="Y125" s="263">
        <v>3.242591588603196</v>
      </c>
      <c r="Z125" s="263">
        <f>Y125-X125</f>
        <v>1.7547235131059602</v>
      </c>
      <c r="AA125" s="263">
        <v>2.0254272663063295</v>
      </c>
      <c r="AB125" s="263">
        <v>1.5054998802558113</v>
      </c>
    </row>
    <row r="126" spans="1:28" s="147" customFormat="1" ht="12" x14ac:dyDescent="0.25">
      <c r="A126" s="263" t="s">
        <v>8</v>
      </c>
      <c r="B126" s="263">
        <v>3.659528832917295</v>
      </c>
      <c r="C126" s="263">
        <v>1.288239934289531</v>
      </c>
      <c r="D126" s="263">
        <v>1.0807865700313641</v>
      </c>
      <c r="E126" s="263">
        <v>6.9804269934303846</v>
      </c>
      <c r="F126" s="263">
        <f>E126-D126</f>
        <v>5.8996404233990205</v>
      </c>
      <c r="G126" s="263">
        <v>2.9683051551898587</v>
      </c>
      <c r="H126" s="263">
        <v>0.86772891573320454</v>
      </c>
      <c r="I126" s="263">
        <v>1.1734900979464193</v>
      </c>
      <c r="J126" s="263">
        <v>4.3525133209303588</v>
      </c>
      <c r="K126" s="263">
        <f>J126-I126</f>
        <v>3.1790232229839397</v>
      </c>
      <c r="L126" s="263">
        <v>2.8736070744131879</v>
      </c>
      <c r="M126" s="263">
        <v>0.57759550766553813</v>
      </c>
      <c r="N126" s="263">
        <v>1.9787862467259063</v>
      </c>
      <c r="O126" s="263">
        <v>3.647069537230335</v>
      </c>
      <c r="P126" s="263">
        <f>O126-N126</f>
        <v>1.6682832905044287</v>
      </c>
      <c r="Q126" s="263">
        <v>2.962973639261703</v>
      </c>
      <c r="R126" s="263">
        <v>0.45705286351978047</v>
      </c>
      <c r="S126" s="263">
        <v>2.005457805423855</v>
      </c>
      <c r="T126" s="263">
        <v>3.6363937919408045</v>
      </c>
      <c r="U126" s="263">
        <f>T126-S126</f>
        <v>1.6309359865169495</v>
      </c>
      <c r="V126" s="263">
        <v>3.0152285003187638</v>
      </c>
      <c r="W126" s="263">
        <v>0.24344256682922083</v>
      </c>
      <c r="X126" s="263">
        <v>2.6016200740917612</v>
      </c>
      <c r="Y126" s="263">
        <v>3.5372435044685853</v>
      </c>
      <c r="Z126" s="263">
        <f>Y126-X126</f>
        <v>0.93562343037682405</v>
      </c>
      <c r="AA126" s="263">
        <v>2.8086881297193615</v>
      </c>
      <c r="AB126" s="263">
        <v>1.3493374859174574</v>
      </c>
    </row>
    <row r="127" spans="1:28" s="147" customFormat="1" ht="12" x14ac:dyDescent="0.25">
      <c r="A127" s="263" t="s">
        <v>107</v>
      </c>
      <c r="B127" s="263">
        <v>4.0171317254482561</v>
      </c>
      <c r="C127" s="263">
        <v>2.002550895887286</v>
      </c>
      <c r="D127" s="263">
        <v>1.4403839803740579</v>
      </c>
      <c r="E127" s="263">
        <v>9.5915148955106613</v>
      </c>
      <c r="F127" s="263">
        <f>E127-D127</f>
        <v>8.1511309151366032</v>
      </c>
      <c r="G127" s="263">
        <v>3.9454512297509199</v>
      </c>
      <c r="H127" s="263">
        <v>1.6901203753325937</v>
      </c>
      <c r="I127" s="263">
        <v>0.48378488089869792</v>
      </c>
      <c r="J127" s="263">
        <v>7.4777238914522064</v>
      </c>
      <c r="K127" s="263">
        <f>J127-I127</f>
        <v>6.9939390105535084</v>
      </c>
      <c r="L127" s="263">
        <v>4.0628912899385377</v>
      </c>
      <c r="M127" s="263">
        <v>1.7376087648881564</v>
      </c>
      <c r="N127" s="263">
        <v>1.0247041574437377</v>
      </c>
      <c r="O127" s="263">
        <v>7.0110495078336079</v>
      </c>
      <c r="P127" s="263">
        <f>O127-N127</f>
        <v>5.98634535038987</v>
      </c>
      <c r="Q127" s="263">
        <v>3.8616802538733177</v>
      </c>
      <c r="R127" s="263">
        <v>1.7577948813000732</v>
      </c>
      <c r="S127" s="263">
        <v>1.0054715364761762</v>
      </c>
      <c r="T127" s="263">
        <v>8.3687073912628271</v>
      </c>
      <c r="U127" s="263">
        <f>T127-S127</f>
        <v>7.3632358547866508</v>
      </c>
      <c r="V127" s="263">
        <v>3.2870057780809656</v>
      </c>
      <c r="W127" s="263">
        <v>1.2301124713934533</v>
      </c>
      <c r="X127" s="263">
        <v>1.3510835681189919</v>
      </c>
      <c r="Y127" s="263">
        <v>5.3515818228702781</v>
      </c>
      <c r="Z127" s="263">
        <f>Y127-X127</f>
        <v>4.0004982547512862</v>
      </c>
      <c r="AA127" s="263">
        <v>3.1304380855707392</v>
      </c>
      <c r="AB127" s="263">
        <v>0.53374343077928399</v>
      </c>
    </row>
    <row r="128" spans="1:28" s="147" customFormat="1" ht="12" x14ac:dyDescent="0.25">
      <c r="A128" s="263" t="s">
        <v>102</v>
      </c>
      <c r="B128" s="263">
        <v>4.4798412799449689</v>
      </c>
      <c r="C128" s="263">
        <v>1.4218690891422885</v>
      </c>
      <c r="D128" s="263">
        <v>1.7278408519785577</v>
      </c>
      <c r="E128" s="263">
        <v>7.4719776369204247</v>
      </c>
      <c r="F128" s="263">
        <f>E128-D128</f>
        <v>5.7441367849418672</v>
      </c>
      <c r="G128" s="263">
        <v>3.6995154070695127</v>
      </c>
      <c r="H128" s="263">
        <v>0.98607384295209388</v>
      </c>
      <c r="I128" s="263">
        <v>1.8206937166797539</v>
      </c>
      <c r="J128" s="263">
        <v>6.1462345718153149</v>
      </c>
      <c r="K128" s="263">
        <f>J128-I128</f>
        <v>4.3255408551355607</v>
      </c>
      <c r="L128" s="263">
        <v>3.8758739900442851</v>
      </c>
      <c r="M128" s="263">
        <v>1.0319028039533791</v>
      </c>
      <c r="N128" s="263">
        <v>1.7043263215632478</v>
      </c>
      <c r="O128" s="263">
        <v>5.4079172892810705</v>
      </c>
      <c r="P128" s="263">
        <f>O128-N128</f>
        <v>3.7035909677178225</v>
      </c>
      <c r="Q128" s="263">
        <v>4.1408143948413523</v>
      </c>
      <c r="R128" s="263">
        <v>0.6308556016862874</v>
      </c>
      <c r="S128" s="263">
        <v>2.6949015214968792</v>
      </c>
      <c r="T128" s="263">
        <v>5.4290642853263149</v>
      </c>
      <c r="U128" s="263">
        <f>T128-S128</f>
        <v>2.7341627638294357</v>
      </c>
      <c r="V128" s="263">
        <v>4.3158400115585618</v>
      </c>
      <c r="W128" s="263">
        <v>0.26963930845259848</v>
      </c>
      <c r="X128" s="263">
        <v>3.7368468541130668</v>
      </c>
      <c r="Y128" s="263">
        <v>5.0611381730090184</v>
      </c>
      <c r="Z128" s="263">
        <f>Y128-X128</f>
        <v>1.3242913188959515</v>
      </c>
      <c r="AA128" s="263">
        <v>4.0057053073275313</v>
      </c>
      <c r="AB128" s="263">
        <v>1.4507810931894969</v>
      </c>
    </row>
    <row r="129" spans="1:29" s="154" customFormat="1" ht="12" x14ac:dyDescent="0.25">
      <c r="A129" s="152" t="s">
        <v>159</v>
      </c>
      <c r="B129" s="161">
        <f t="shared" ref="B129:AC129" si="2">AVERAGE(B96:B128)</f>
        <v>2.2548375633024027</v>
      </c>
      <c r="C129" s="153">
        <f t="shared" si="2"/>
        <v>1.1335773044183148</v>
      </c>
      <c r="D129" s="155">
        <f t="shared" si="2"/>
        <v>0.58582695255777617</v>
      </c>
      <c r="E129" s="153">
        <f t="shared" si="2"/>
        <v>5.0941773246615538</v>
      </c>
      <c r="F129" s="153">
        <f t="shared" si="2"/>
        <v>4.508350372103779</v>
      </c>
      <c r="G129" s="161">
        <f t="shared" si="2"/>
        <v>2.0420451440453058</v>
      </c>
      <c r="H129" s="153">
        <f t="shared" si="2"/>
        <v>0.90501091716739779</v>
      </c>
      <c r="I129" s="155">
        <f t="shared" si="2"/>
        <v>0.54305568438608831</v>
      </c>
      <c r="J129" s="153">
        <f t="shared" si="2"/>
        <v>4.0164710656685845</v>
      </c>
      <c r="K129" s="153">
        <f t="shared" si="2"/>
        <v>3.4734153812824968</v>
      </c>
      <c r="L129" s="161">
        <f t="shared" si="2"/>
        <v>1.8468617419262683</v>
      </c>
      <c r="M129" s="153">
        <f t="shared" si="2"/>
        <v>0.73785105953937724</v>
      </c>
      <c r="N129" s="155">
        <f t="shared" si="2"/>
        <v>0.70766254199268808</v>
      </c>
      <c r="O129" s="153">
        <f t="shared" si="2"/>
        <v>3.4094815808461156</v>
      </c>
      <c r="P129" s="153">
        <f t="shared" si="2"/>
        <v>2.701819038853428</v>
      </c>
      <c r="Q129" s="161">
        <f t="shared" si="2"/>
        <v>1.7601713628319937</v>
      </c>
      <c r="R129" s="153">
        <f t="shared" si="2"/>
        <v>0.61712861834560395</v>
      </c>
      <c r="S129" s="155">
        <f t="shared" si="2"/>
        <v>0.75322036223005973</v>
      </c>
      <c r="T129" s="153">
        <f t="shared" si="2"/>
        <v>3.1380082262847711</v>
      </c>
      <c r="U129" s="153">
        <f t="shared" si="2"/>
        <v>2.3847878640547111</v>
      </c>
      <c r="V129" s="161">
        <f t="shared" si="2"/>
        <v>1.6323232163016612</v>
      </c>
      <c r="W129" s="153">
        <f t="shared" si="2"/>
        <v>0.45313018988776799</v>
      </c>
      <c r="X129" s="155">
        <f t="shared" si="2"/>
        <v>0.86069875812102081</v>
      </c>
      <c r="Y129" s="153">
        <f t="shared" si="2"/>
        <v>2.4971080078075678</v>
      </c>
      <c r="Z129" s="153">
        <f t="shared" si="2"/>
        <v>1.6364092496865474</v>
      </c>
      <c r="AA129" s="153">
        <f t="shared" si="2"/>
        <v>1.434470626550965</v>
      </c>
      <c r="AB129" s="153">
        <f t="shared" si="2"/>
        <v>0.82625508833424743</v>
      </c>
      <c r="AC129" s="153"/>
    </row>
    <row r="130" spans="1:29" s="147" customFormat="1" ht="12" x14ac:dyDescent="0.25">
      <c r="A130" s="149" t="s">
        <v>163</v>
      </c>
      <c r="B130" s="129">
        <f t="shared" ref="B130:AB130" si="3">MAX(B96:B128)</f>
        <v>4.4798412799449689</v>
      </c>
      <c r="C130" s="129">
        <f t="shared" si="3"/>
        <v>2.002550895887286</v>
      </c>
      <c r="D130" s="129">
        <f t="shared" si="3"/>
        <v>1.7278408519785577</v>
      </c>
      <c r="E130" s="162">
        <f t="shared" si="3"/>
        <v>9.5915148955106613</v>
      </c>
      <c r="F130" s="166">
        <f t="shared" si="3"/>
        <v>8.1511309151366032</v>
      </c>
      <c r="G130" s="129">
        <f t="shared" si="3"/>
        <v>3.9454512297509199</v>
      </c>
      <c r="H130" s="129">
        <f t="shared" si="3"/>
        <v>1.6901203753325937</v>
      </c>
      <c r="I130" s="129">
        <f t="shared" si="3"/>
        <v>1.8206937166797539</v>
      </c>
      <c r="J130" s="162">
        <f t="shared" si="3"/>
        <v>7.4777238914522064</v>
      </c>
      <c r="K130" s="166">
        <f t="shared" si="3"/>
        <v>6.9939390105535084</v>
      </c>
      <c r="L130" s="129">
        <f t="shared" si="3"/>
        <v>4.0628912899385377</v>
      </c>
      <c r="M130" s="129">
        <f t="shared" si="3"/>
        <v>1.7376087648881564</v>
      </c>
      <c r="N130" s="129">
        <f t="shared" si="3"/>
        <v>1.9787862467259063</v>
      </c>
      <c r="O130" s="162">
        <f t="shared" si="3"/>
        <v>7.0110495078336079</v>
      </c>
      <c r="P130" s="166">
        <f t="shared" si="3"/>
        <v>5.98634535038987</v>
      </c>
      <c r="Q130" s="129">
        <f t="shared" si="3"/>
        <v>4.1408143948413523</v>
      </c>
      <c r="R130" s="129">
        <f t="shared" si="3"/>
        <v>1.7577948813000732</v>
      </c>
      <c r="S130" s="129">
        <f t="shared" si="3"/>
        <v>2.6949015214968792</v>
      </c>
      <c r="T130" s="162">
        <f t="shared" si="3"/>
        <v>8.3687073912628271</v>
      </c>
      <c r="U130" s="166">
        <f t="shared" si="3"/>
        <v>7.3632358547866508</v>
      </c>
      <c r="V130" s="129">
        <f t="shared" si="3"/>
        <v>4.3158400115585618</v>
      </c>
      <c r="W130" s="129">
        <f t="shared" si="3"/>
        <v>1.5615446941699622</v>
      </c>
      <c r="X130" s="129">
        <f t="shared" si="3"/>
        <v>3.7368468541130668</v>
      </c>
      <c r="Y130" s="162">
        <f t="shared" si="3"/>
        <v>5.3515818228702781</v>
      </c>
      <c r="Z130" s="166">
        <f t="shared" si="3"/>
        <v>4.0430884189442429</v>
      </c>
      <c r="AA130" s="129">
        <f t="shared" si="3"/>
        <v>4.0057053073275313</v>
      </c>
      <c r="AB130" s="129">
        <f t="shared" si="3"/>
        <v>1.7502107329233632</v>
      </c>
    </row>
    <row r="131" spans="1:29" s="147" customFormat="1" ht="12" x14ac:dyDescent="0.25">
      <c r="A131" s="150" t="s">
        <v>162</v>
      </c>
      <c r="B131" s="156">
        <f t="shared" ref="B131:AB131" si="4">MIN(B96:B128)</f>
        <v>0.70685996454062272</v>
      </c>
      <c r="C131" s="156">
        <f t="shared" si="4"/>
        <v>0.4630464645728144</v>
      </c>
      <c r="D131" s="157">
        <f t="shared" si="4"/>
        <v>2.9506101019271251E-2</v>
      </c>
      <c r="E131" s="156">
        <f t="shared" si="4"/>
        <v>1.927286593527394</v>
      </c>
      <c r="F131" s="156">
        <f t="shared" si="4"/>
        <v>1.8977804925081228</v>
      </c>
      <c r="G131" s="156">
        <f t="shared" si="4"/>
        <v>0.48066327399216624</v>
      </c>
      <c r="H131" s="156">
        <f t="shared" si="4"/>
        <v>0.29582234975609129</v>
      </c>
      <c r="I131" s="157">
        <f t="shared" si="4"/>
        <v>3.7258690557483376E-2</v>
      </c>
      <c r="J131" s="156">
        <f t="shared" si="4"/>
        <v>1.5433544670841344</v>
      </c>
      <c r="K131" s="156">
        <f t="shared" si="4"/>
        <v>1.481137198612922</v>
      </c>
      <c r="L131" s="156">
        <f t="shared" si="4"/>
        <v>0.25288626914987872</v>
      </c>
      <c r="M131" s="156">
        <f t="shared" si="4"/>
        <v>0.11807328060659587</v>
      </c>
      <c r="N131" s="157">
        <f t="shared" si="4"/>
        <v>1.5498710171698758E-2</v>
      </c>
      <c r="O131" s="156">
        <f t="shared" si="4"/>
        <v>0.84694439690418277</v>
      </c>
      <c r="P131" s="156">
        <f t="shared" si="4"/>
        <v>0.53766327860168439</v>
      </c>
      <c r="Q131" s="156">
        <f t="shared" si="4"/>
        <v>0.13122702480997225</v>
      </c>
      <c r="R131" s="156">
        <f t="shared" si="4"/>
        <v>7.3689671639978221E-2</v>
      </c>
      <c r="S131" s="157">
        <f t="shared" si="4"/>
        <v>1.7076592988229087E-2</v>
      </c>
      <c r="T131" s="156">
        <f t="shared" si="4"/>
        <v>0.3716159451733832</v>
      </c>
      <c r="U131" s="156">
        <f t="shared" si="4"/>
        <v>0.27333723314651387</v>
      </c>
      <c r="V131" s="156">
        <f t="shared" si="4"/>
        <v>0.12571735068885487</v>
      </c>
      <c r="W131" s="156">
        <f t="shared" si="4"/>
        <v>3.7002437847705752E-2</v>
      </c>
      <c r="X131" s="157">
        <f t="shared" si="4"/>
        <v>3.2490151542781585E-2</v>
      </c>
      <c r="Y131" s="156">
        <f t="shared" si="4"/>
        <v>0.1768423309072982</v>
      </c>
      <c r="Z131" s="156">
        <f t="shared" si="4"/>
        <v>0.13862178596168023</v>
      </c>
      <c r="AA131" s="157">
        <f t="shared" si="4"/>
        <v>9.7207047131832758E-2</v>
      </c>
      <c r="AB131" s="157">
        <f t="shared" si="4"/>
        <v>6.8794258197016317E-2</v>
      </c>
    </row>
    <row r="132" spans="1:29" s="165" customFormat="1" ht="12" x14ac:dyDescent="0.25">
      <c r="A132" s="163" t="s">
        <v>6482</v>
      </c>
      <c r="B132" s="164">
        <f>B130-B131</f>
        <v>3.7729813154043463</v>
      </c>
      <c r="C132" s="164">
        <f t="shared" ref="C132:AA132" si="5">C130-C131</f>
        <v>1.5395044313144717</v>
      </c>
      <c r="D132" s="164">
        <f t="shared" si="5"/>
        <v>1.6983347509592865</v>
      </c>
      <c r="E132" s="164">
        <f t="shared" si="5"/>
        <v>7.6642283019832673</v>
      </c>
      <c r="F132" s="164">
        <f t="shared" si="5"/>
        <v>6.2533504226284808</v>
      </c>
      <c r="G132" s="164">
        <f t="shared" si="5"/>
        <v>3.4647879557587538</v>
      </c>
      <c r="H132" s="164">
        <f t="shared" si="5"/>
        <v>1.3942980255765025</v>
      </c>
      <c r="I132" s="164">
        <f t="shared" si="5"/>
        <v>1.7834350261222705</v>
      </c>
      <c r="J132" s="164">
        <f t="shared" si="5"/>
        <v>5.9343694243680716</v>
      </c>
      <c r="K132" s="164">
        <f t="shared" si="5"/>
        <v>5.5128018119405864</v>
      </c>
      <c r="L132" s="164">
        <f t="shared" si="5"/>
        <v>3.8100050207886591</v>
      </c>
      <c r="M132" s="164">
        <f t="shared" si="5"/>
        <v>1.6195354842815606</v>
      </c>
      <c r="N132" s="164">
        <f t="shared" si="5"/>
        <v>1.9632875365542075</v>
      </c>
      <c r="O132" s="164">
        <f t="shared" si="5"/>
        <v>6.1641051109294249</v>
      </c>
      <c r="P132" s="164">
        <f t="shared" si="5"/>
        <v>5.4486820717881859</v>
      </c>
      <c r="Q132" s="164">
        <f t="shared" si="5"/>
        <v>4.0095873700313804</v>
      </c>
      <c r="R132" s="164">
        <f t="shared" si="5"/>
        <v>1.684105209660095</v>
      </c>
      <c r="S132" s="164">
        <f t="shared" si="5"/>
        <v>2.6778249285086502</v>
      </c>
      <c r="T132" s="164">
        <f t="shared" si="5"/>
        <v>7.9970914460894438</v>
      </c>
      <c r="U132" s="164">
        <f t="shared" si="5"/>
        <v>7.0898986216401365</v>
      </c>
      <c r="V132" s="164">
        <f t="shared" si="5"/>
        <v>4.1901226608697071</v>
      </c>
      <c r="W132" s="164">
        <f t="shared" si="5"/>
        <v>1.5245422563222564</v>
      </c>
      <c r="X132" s="164">
        <f t="shared" si="5"/>
        <v>3.7043567025702853</v>
      </c>
      <c r="Y132" s="164">
        <f t="shared" si="5"/>
        <v>5.1747394919629794</v>
      </c>
      <c r="Z132" s="164">
        <f t="shared" si="5"/>
        <v>3.9044666329825626</v>
      </c>
      <c r="AA132" s="164">
        <f t="shared" si="5"/>
        <v>3.9084982601956986</v>
      </c>
      <c r="AB132" s="164">
        <f t="shared" ref="AB132" si="6">AB130-AB131</f>
        <v>1.6814164747263469</v>
      </c>
    </row>
    <row r="133" spans="1:29" s="165" customFormat="1" ht="12" x14ac:dyDescent="0.25">
      <c r="A133" s="163"/>
      <c r="B133" s="164"/>
      <c r="C133" s="164"/>
      <c r="D133" s="164"/>
      <c r="E133" s="164"/>
      <c r="F133" s="164"/>
      <c r="G133" s="164"/>
      <c r="H133" s="164"/>
      <c r="I133" s="164"/>
      <c r="J133" s="164"/>
      <c r="K133" s="164"/>
      <c r="L133" s="164"/>
      <c r="M133" s="164"/>
      <c r="N133" s="164"/>
      <c r="O133" s="164"/>
      <c r="P133" s="164"/>
      <c r="Q133" s="164"/>
      <c r="R133" s="164"/>
      <c r="S133" s="164"/>
      <c r="T133" s="164"/>
      <c r="U133" s="164"/>
      <c r="V133" s="164"/>
      <c r="W133" s="164"/>
      <c r="X133" s="164"/>
      <c r="Y133" s="164"/>
      <c r="Z133" s="164"/>
      <c r="AA133" s="164"/>
    </row>
    <row r="134" spans="1:29" s="147" customFormat="1" ht="12" x14ac:dyDescent="0.25">
      <c r="A134" s="150">
        <v>1.5566367248368658</v>
      </c>
      <c r="B134" s="131"/>
      <c r="C134" s="131"/>
      <c r="D134" s="131"/>
      <c r="E134" s="131"/>
      <c r="F134" s="131"/>
      <c r="G134" s="131"/>
      <c r="H134" s="131"/>
      <c r="I134" s="131"/>
      <c r="J134" s="131"/>
      <c r="K134" s="131"/>
      <c r="L134" s="131"/>
      <c r="M134" s="131"/>
      <c r="N134" s="131"/>
      <c r="O134" s="131"/>
      <c r="P134" s="131"/>
    </row>
    <row r="135" spans="1:29" s="147" customFormat="1" ht="12" x14ac:dyDescent="0.25">
      <c r="A135" s="255">
        <v>0.59053821884443003</v>
      </c>
      <c r="B135" s="257"/>
      <c r="C135" s="257"/>
      <c r="D135" s="257"/>
      <c r="E135" s="257"/>
      <c r="F135" s="257"/>
      <c r="G135" s="257"/>
      <c r="H135" s="257"/>
      <c r="I135" s="257"/>
      <c r="J135" s="257"/>
      <c r="K135" s="257"/>
      <c r="L135" s="131"/>
      <c r="M135" s="131"/>
    </row>
    <row r="136" spans="1:29" s="148" customFormat="1" ht="12" x14ac:dyDescent="0.25">
      <c r="A136" s="258">
        <v>0.3561668886841009</v>
      </c>
      <c r="B136" s="259"/>
      <c r="C136" s="259"/>
      <c r="D136" s="259"/>
      <c r="E136" s="259"/>
      <c r="F136" s="259"/>
      <c r="G136" s="259"/>
      <c r="H136" s="259"/>
      <c r="I136" s="259"/>
      <c r="J136" s="259"/>
      <c r="K136" s="259"/>
      <c r="L136" s="151"/>
      <c r="M136" s="151"/>
    </row>
    <row r="137" spans="1:29" s="147" customFormat="1" ht="12" x14ac:dyDescent="0.25">
      <c r="A137" s="260">
        <v>2.4161634676326731</v>
      </c>
      <c r="B137" s="256"/>
      <c r="C137" s="256"/>
      <c r="D137" s="256"/>
      <c r="E137" s="256"/>
      <c r="F137" s="256"/>
      <c r="G137" s="256"/>
      <c r="H137" s="256"/>
      <c r="I137" s="256"/>
      <c r="J137" s="256"/>
      <c r="K137" s="256"/>
      <c r="L137" s="131"/>
      <c r="M137" s="131"/>
    </row>
    <row r="138" spans="1:29" s="147" customFormat="1" ht="12" x14ac:dyDescent="0.25">
      <c r="A138" s="260"/>
      <c r="B138" s="256"/>
      <c r="C138" s="256"/>
      <c r="D138" s="256"/>
      <c r="E138" s="256"/>
      <c r="F138" s="256"/>
      <c r="G138" s="256"/>
      <c r="H138" s="256"/>
      <c r="I138" s="256"/>
      <c r="J138" s="256"/>
      <c r="K138" s="256"/>
      <c r="L138" s="131"/>
      <c r="M138" s="131"/>
    </row>
    <row r="139" spans="1:29" s="147" customFormat="1" ht="12" x14ac:dyDescent="0.25">
      <c r="A139" s="260"/>
      <c r="B139" s="256"/>
      <c r="C139" s="256"/>
      <c r="D139" s="256"/>
      <c r="E139" s="256"/>
      <c r="F139" s="256"/>
      <c r="G139" s="256"/>
      <c r="H139" s="256"/>
      <c r="I139" s="256"/>
      <c r="J139" s="256"/>
      <c r="K139" s="256"/>
      <c r="L139" s="131"/>
      <c r="M139" s="131"/>
    </row>
    <row r="140" spans="1:29" s="147" customFormat="1" ht="12" x14ac:dyDescent="0.25">
      <c r="A140" s="260"/>
      <c r="B140" s="256"/>
      <c r="C140" s="256"/>
      <c r="D140" s="256"/>
      <c r="E140" s="256"/>
      <c r="F140" s="256"/>
      <c r="G140" s="256"/>
      <c r="H140" s="256"/>
      <c r="I140" s="256"/>
      <c r="J140" s="256"/>
      <c r="K140" s="256"/>
      <c r="L140" s="131"/>
      <c r="M140" s="131"/>
    </row>
    <row r="141" spans="1:29" s="147" customFormat="1" ht="12" x14ac:dyDescent="0.25">
      <c r="A141" s="260"/>
      <c r="B141" s="256"/>
      <c r="C141" s="256"/>
      <c r="D141" s="256"/>
      <c r="E141" s="256"/>
      <c r="F141" s="256"/>
      <c r="G141" s="256"/>
      <c r="H141" s="256"/>
      <c r="I141" s="256"/>
      <c r="J141" s="256"/>
      <c r="K141" s="256"/>
      <c r="L141" s="131"/>
      <c r="M141" s="131"/>
    </row>
    <row r="142" spans="1:29" s="147" customFormat="1" ht="12" x14ac:dyDescent="0.25">
      <c r="A142" s="260"/>
      <c r="B142" s="256"/>
      <c r="C142" s="256"/>
      <c r="D142" s="256"/>
      <c r="E142" s="256"/>
      <c r="F142" s="256"/>
      <c r="G142" s="256"/>
      <c r="H142" s="256"/>
      <c r="I142" s="256"/>
      <c r="J142" s="256"/>
      <c r="K142" s="256"/>
      <c r="L142" s="131"/>
      <c r="M142" s="131"/>
    </row>
    <row r="143" spans="1:29" s="147" customFormat="1" ht="12" x14ac:dyDescent="0.25">
      <c r="A143" s="260"/>
      <c r="B143" s="256"/>
      <c r="C143" s="256"/>
      <c r="D143" s="256"/>
      <c r="E143" s="256"/>
      <c r="F143" s="256"/>
      <c r="G143" s="256"/>
      <c r="H143" s="256"/>
      <c r="I143" s="256"/>
      <c r="J143" s="256"/>
      <c r="K143" s="256"/>
      <c r="L143" s="131"/>
      <c r="M143" s="131"/>
    </row>
    <row r="144" spans="1:29" s="147" customFormat="1" ht="12" x14ac:dyDescent="0.25">
      <c r="A144" s="260"/>
      <c r="B144" s="256"/>
      <c r="C144" s="256"/>
      <c r="D144" s="256"/>
      <c r="E144" s="256"/>
      <c r="F144" s="256"/>
      <c r="G144" s="256"/>
      <c r="H144" s="256"/>
      <c r="I144" s="256"/>
      <c r="J144" s="256"/>
      <c r="K144" s="256"/>
      <c r="L144" s="131"/>
      <c r="M144" s="131"/>
    </row>
    <row r="145" spans="1:13" s="147" customFormat="1" ht="12" x14ac:dyDescent="0.25">
      <c r="A145" s="260"/>
      <c r="B145" s="256"/>
      <c r="C145" s="256"/>
      <c r="D145" s="256"/>
      <c r="E145" s="256"/>
      <c r="F145" s="256"/>
      <c r="G145" s="256"/>
      <c r="H145" s="256"/>
      <c r="I145" s="256"/>
      <c r="J145" s="256"/>
      <c r="K145" s="256"/>
      <c r="L145" s="131"/>
      <c r="M145" s="131"/>
    </row>
    <row r="146" spans="1:13" s="147" customFormat="1" ht="12" x14ac:dyDescent="0.25">
      <c r="A146" s="260"/>
      <c r="B146" s="256"/>
      <c r="C146" s="256"/>
      <c r="D146" s="256"/>
      <c r="E146" s="256"/>
      <c r="F146" s="256"/>
      <c r="G146" s="256"/>
      <c r="H146" s="256"/>
      <c r="I146" s="256"/>
      <c r="J146" s="256"/>
      <c r="K146" s="256"/>
      <c r="L146" s="131"/>
      <c r="M146" s="131"/>
    </row>
    <row r="147" spans="1:13" s="147" customFormat="1" ht="12" x14ac:dyDescent="0.25">
      <c r="A147" s="260"/>
      <c r="B147" s="256"/>
      <c r="C147" s="256"/>
      <c r="D147" s="256"/>
      <c r="E147" s="256"/>
      <c r="F147" s="256"/>
      <c r="G147" s="256"/>
      <c r="H147" s="256"/>
      <c r="I147" s="256"/>
      <c r="J147" s="256"/>
      <c r="K147" s="256"/>
      <c r="L147" s="131"/>
      <c r="M147" s="131"/>
    </row>
    <row r="148" spans="1:13" s="147" customFormat="1" ht="12" x14ac:dyDescent="0.25">
      <c r="A148" s="260"/>
      <c r="B148" s="256"/>
      <c r="C148" s="256"/>
      <c r="D148" s="256"/>
      <c r="E148" s="256"/>
      <c r="F148" s="256"/>
      <c r="G148" s="256"/>
      <c r="H148" s="256"/>
      <c r="I148" s="256"/>
      <c r="J148" s="256"/>
      <c r="K148" s="256"/>
      <c r="L148" s="131"/>
      <c r="M148" s="131"/>
    </row>
    <row r="149" spans="1:13" s="147" customFormat="1" ht="12" x14ac:dyDescent="0.25">
      <c r="A149" s="260"/>
      <c r="B149" s="256"/>
      <c r="C149" s="256"/>
      <c r="D149" s="256"/>
      <c r="E149" s="256"/>
      <c r="F149" s="256"/>
      <c r="G149" s="256"/>
      <c r="H149" s="256"/>
      <c r="I149" s="256"/>
      <c r="J149" s="256"/>
      <c r="K149" s="256"/>
      <c r="L149" s="131"/>
      <c r="M149" s="131"/>
    </row>
    <row r="150" spans="1:13" s="147" customFormat="1" ht="12" x14ac:dyDescent="0.25">
      <c r="A150" s="260"/>
      <c r="B150" s="256"/>
      <c r="C150" s="256"/>
      <c r="D150" s="256"/>
      <c r="E150" s="256"/>
      <c r="F150" s="256"/>
      <c r="G150" s="256"/>
      <c r="H150" s="256"/>
      <c r="I150" s="256"/>
      <c r="J150" s="256"/>
      <c r="K150" s="256"/>
      <c r="L150" s="131"/>
      <c r="M150" s="131"/>
    </row>
    <row r="151" spans="1:13" s="147" customFormat="1" ht="12" x14ac:dyDescent="0.25">
      <c r="A151" s="260"/>
      <c r="B151" s="256"/>
      <c r="C151" s="256"/>
      <c r="D151" s="256"/>
      <c r="E151" s="256"/>
      <c r="F151" s="256"/>
      <c r="G151" s="256"/>
      <c r="H151" s="256"/>
      <c r="I151" s="256"/>
      <c r="J151" s="256"/>
      <c r="K151" s="256"/>
      <c r="L151" s="131"/>
      <c r="M151" s="131"/>
    </row>
    <row r="152" spans="1:13" s="147" customFormat="1" ht="12" x14ac:dyDescent="0.25">
      <c r="A152" s="260"/>
      <c r="B152" s="256"/>
      <c r="C152" s="256"/>
      <c r="D152" s="256"/>
      <c r="E152" s="256"/>
      <c r="F152" s="256"/>
      <c r="G152" s="256"/>
      <c r="H152" s="256"/>
      <c r="I152" s="256"/>
      <c r="J152" s="256"/>
      <c r="K152" s="256"/>
      <c r="L152" s="131"/>
      <c r="M152" s="131"/>
    </row>
    <row r="153" spans="1:13" s="147" customFormat="1" ht="12" x14ac:dyDescent="0.25">
      <c r="A153" s="260"/>
      <c r="B153" s="256"/>
      <c r="C153" s="256"/>
      <c r="D153" s="256"/>
      <c r="E153" s="256"/>
      <c r="F153" s="256"/>
      <c r="G153" s="256"/>
      <c r="H153" s="256"/>
      <c r="I153" s="256"/>
      <c r="J153" s="256"/>
      <c r="K153" s="256"/>
      <c r="L153" s="131"/>
      <c r="M153" s="131"/>
    </row>
    <row r="154" spans="1:13" s="147" customFormat="1" ht="12" x14ac:dyDescent="0.25">
      <c r="A154" s="260"/>
      <c r="B154" s="256"/>
      <c r="C154" s="256"/>
      <c r="D154" s="256"/>
      <c r="E154" s="256"/>
      <c r="F154" s="256"/>
      <c r="G154" s="256"/>
      <c r="H154" s="256"/>
      <c r="I154" s="256"/>
      <c r="J154" s="256"/>
      <c r="K154" s="256"/>
      <c r="L154" s="131"/>
      <c r="M154" s="131"/>
    </row>
    <row r="155" spans="1:13" s="147" customFormat="1" ht="12" x14ac:dyDescent="0.25">
      <c r="A155" s="260"/>
      <c r="B155" s="256"/>
      <c r="C155" s="256"/>
      <c r="D155" s="256"/>
      <c r="E155" s="256"/>
      <c r="F155" s="256"/>
      <c r="G155" s="256"/>
      <c r="H155" s="256"/>
      <c r="I155" s="256"/>
      <c r="J155" s="256"/>
      <c r="K155" s="256"/>
      <c r="L155" s="131"/>
      <c r="M155" s="131"/>
    </row>
    <row r="156" spans="1:13" s="147" customFormat="1" ht="12" x14ac:dyDescent="0.25">
      <c r="A156" s="260"/>
      <c r="B156" s="256"/>
      <c r="C156" s="256"/>
      <c r="D156" s="256"/>
      <c r="E156" s="256"/>
      <c r="F156" s="256"/>
      <c r="G156" s="256"/>
      <c r="H156" s="256"/>
      <c r="I156" s="256"/>
      <c r="J156" s="256"/>
      <c r="K156" s="256"/>
      <c r="L156" s="131"/>
      <c r="M156" s="131"/>
    </row>
    <row r="157" spans="1:13" s="147" customFormat="1" ht="12" x14ac:dyDescent="0.25">
      <c r="A157" s="260"/>
      <c r="B157" s="256"/>
      <c r="C157" s="256"/>
      <c r="D157" s="256"/>
      <c r="E157" s="256"/>
      <c r="F157" s="256"/>
      <c r="G157" s="256"/>
      <c r="H157" s="256"/>
      <c r="I157" s="256"/>
      <c r="J157" s="256"/>
      <c r="K157" s="256"/>
      <c r="L157" s="131"/>
      <c r="M157" s="131"/>
    </row>
    <row r="158" spans="1:13" s="147" customFormat="1" ht="12" x14ac:dyDescent="0.25">
      <c r="A158" s="260"/>
      <c r="B158" s="256"/>
      <c r="C158" s="256"/>
      <c r="D158" s="256"/>
      <c r="E158" s="256"/>
      <c r="F158" s="256"/>
      <c r="G158" s="256"/>
      <c r="H158" s="256"/>
      <c r="I158" s="256"/>
      <c r="J158" s="256"/>
      <c r="K158" s="256"/>
      <c r="L158" s="131"/>
      <c r="M158" s="131"/>
    </row>
    <row r="159" spans="1:13" s="147" customFormat="1" ht="12" x14ac:dyDescent="0.25">
      <c r="A159" s="260"/>
      <c r="B159" s="256"/>
      <c r="C159" s="256"/>
      <c r="D159" s="256"/>
      <c r="E159" s="256"/>
      <c r="F159" s="256"/>
      <c r="G159" s="256"/>
      <c r="H159" s="256"/>
      <c r="I159" s="256"/>
      <c r="J159" s="256"/>
      <c r="K159" s="256"/>
      <c r="L159" s="131"/>
      <c r="M159" s="131"/>
    </row>
    <row r="160" spans="1:13" s="147" customFormat="1" ht="12" x14ac:dyDescent="0.25">
      <c r="A160" s="260"/>
      <c r="B160" s="256"/>
      <c r="C160" s="256"/>
      <c r="D160" s="256"/>
      <c r="E160" s="256"/>
      <c r="F160" s="256"/>
      <c r="G160" s="256"/>
      <c r="H160" s="256"/>
      <c r="I160" s="256"/>
      <c r="J160" s="256"/>
      <c r="K160" s="256"/>
      <c r="L160" s="131"/>
      <c r="M160" s="131"/>
    </row>
    <row r="161" spans="1:26" s="147" customFormat="1" ht="12" x14ac:dyDescent="0.25">
      <c r="A161" s="260"/>
      <c r="B161" s="256"/>
      <c r="C161" s="256"/>
      <c r="D161" s="256"/>
      <c r="E161" s="256"/>
      <c r="F161" s="256"/>
      <c r="G161" s="256"/>
      <c r="H161" s="256"/>
      <c r="I161" s="256"/>
      <c r="J161" s="256"/>
      <c r="K161" s="256"/>
      <c r="L161" s="131"/>
      <c r="M161" s="131"/>
    </row>
    <row r="162" spans="1:26" s="147" customFormat="1" ht="12" x14ac:dyDescent="0.25">
      <c r="A162" s="260"/>
      <c r="B162" s="256"/>
      <c r="C162" s="256"/>
      <c r="D162" s="256"/>
      <c r="E162" s="256"/>
      <c r="F162" s="256"/>
      <c r="G162" s="256"/>
      <c r="H162" s="256"/>
      <c r="I162" s="256"/>
      <c r="J162" s="256"/>
      <c r="K162" s="256"/>
      <c r="L162" s="131"/>
      <c r="M162" s="131"/>
    </row>
    <row r="163" spans="1:26" s="147" customFormat="1" ht="12" x14ac:dyDescent="0.25">
      <c r="A163" s="260"/>
      <c r="B163" s="256"/>
      <c r="C163" s="256"/>
      <c r="D163" s="256"/>
      <c r="E163" s="256"/>
      <c r="F163" s="256"/>
      <c r="G163" s="256"/>
      <c r="H163" s="256"/>
      <c r="I163" s="256"/>
      <c r="J163" s="256"/>
      <c r="K163" s="256"/>
      <c r="L163" s="131"/>
      <c r="M163" s="131"/>
    </row>
    <row r="164" spans="1:26" s="147" customFormat="1" ht="12" x14ac:dyDescent="0.25">
      <c r="A164" s="260"/>
      <c r="B164" s="256"/>
      <c r="C164" s="256"/>
      <c r="D164" s="256"/>
      <c r="E164" s="256"/>
      <c r="F164" s="256"/>
      <c r="G164" s="256"/>
      <c r="H164" s="256"/>
      <c r="I164" s="256"/>
      <c r="J164" s="256"/>
      <c r="K164" s="256"/>
      <c r="L164" s="131"/>
      <c r="M164" s="131"/>
    </row>
    <row r="165" spans="1:26" s="147" customFormat="1" ht="12" x14ac:dyDescent="0.25">
      <c r="A165" s="260"/>
      <c r="B165" s="256"/>
      <c r="C165" s="256"/>
      <c r="D165" s="256"/>
      <c r="E165" s="256"/>
      <c r="F165" s="256"/>
      <c r="G165" s="256"/>
      <c r="H165" s="256"/>
      <c r="I165" s="256"/>
      <c r="J165" s="256"/>
      <c r="K165" s="256"/>
      <c r="L165" s="131"/>
      <c r="M165" s="131"/>
    </row>
    <row r="166" spans="1:26" s="147" customFormat="1" ht="12" x14ac:dyDescent="0.25">
      <c r="A166" s="260"/>
      <c r="B166" s="256"/>
      <c r="C166" s="256"/>
      <c r="D166" s="256"/>
      <c r="E166" s="256"/>
      <c r="F166" s="256"/>
      <c r="G166" s="256"/>
      <c r="H166" s="256"/>
      <c r="I166" s="256"/>
      <c r="J166" s="256"/>
      <c r="K166" s="256"/>
      <c r="L166" s="131"/>
      <c r="M166" s="131"/>
    </row>
    <row r="167" spans="1:26" s="147" customFormat="1" ht="12" x14ac:dyDescent="0.25">
      <c r="A167" s="260"/>
      <c r="B167" s="256"/>
      <c r="C167" s="256"/>
      <c r="D167" s="256"/>
      <c r="E167" s="256"/>
      <c r="F167" s="256"/>
      <c r="G167" s="256"/>
      <c r="H167" s="256"/>
      <c r="I167" s="256"/>
      <c r="J167" s="256"/>
      <c r="K167" s="256"/>
      <c r="L167" s="131"/>
      <c r="M167" s="131"/>
    </row>
    <row r="168" spans="1:26" s="147" customFormat="1" ht="12" x14ac:dyDescent="0.25">
      <c r="A168" s="260"/>
      <c r="B168" s="256"/>
      <c r="C168" s="256"/>
      <c r="D168" s="256"/>
      <c r="E168" s="256"/>
      <c r="F168" s="256"/>
      <c r="G168" s="256"/>
      <c r="H168" s="256"/>
      <c r="I168" s="256"/>
      <c r="J168" s="256"/>
      <c r="K168" s="256"/>
      <c r="L168" s="131"/>
      <c r="M168" s="131"/>
    </row>
    <row r="169" spans="1:26" s="147" customFormat="1" ht="12" x14ac:dyDescent="0.25">
      <c r="A169" s="260"/>
      <c r="B169" s="256"/>
      <c r="C169" s="256"/>
      <c r="D169" s="256"/>
      <c r="E169" s="256"/>
      <c r="F169" s="256"/>
      <c r="G169" s="256"/>
      <c r="H169" s="256"/>
      <c r="I169" s="256"/>
      <c r="J169" s="256"/>
      <c r="K169" s="256"/>
      <c r="L169" s="131"/>
      <c r="M169" s="131"/>
    </row>
    <row r="170" spans="1:26" s="147" customFormat="1" ht="12" x14ac:dyDescent="0.25">
      <c r="A170" s="260"/>
      <c r="B170" s="256"/>
      <c r="C170" s="256"/>
      <c r="D170" s="256"/>
      <c r="E170" s="256"/>
      <c r="F170" s="256"/>
      <c r="G170" s="256"/>
      <c r="H170" s="256"/>
      <c r="I170" s="256"/>
      <c r="J170" s="256"/>
      <c r="K170" s="261"/>
      <c r="L170" s="131"/>
      <c r="M170" s="131"/>
    </row>
    <row r="171" spans="1:26" s="147" customFormat="1" ht="12" x14ac:dyDescent="0.25">
      <c r="A171" s="260"/>
      <c r="B171" s="256"/>
      <c r="C171" s="256"/>
      <c r="D171" s="256"/>
      <c r="E171" s="256"/>
      <c r="F171" s="256"/>
      <c r="G171" s="256"/>
      <c r="H171" s="256"/>
      <c r="I171" s="256"/>
      <c r="J171" s="256"/>
      <c r="K171" s="261"/>
      <c r="L171" s="131"/>
      <c r="M171" s="131"/>
    </row>
    <row r="172" spans="1:26" x14ac:dyDescent="0.3">
      <c r="A172" s="255"/>
      <c r="B172" s="256"/>
      <c r="C172" s="256"/>
      <c r="D172" s="256"/>
      <c r="E172" s="256"/>
      <c r="F172" s="256"/>
      <c r="G172" s="256"/>
      <c r="H172" s="256"/>
      <c r="I172" s="256"/>
      <c r="J172" s="256"/>
      <c r="K172" s="195"/>
      <c r="N172" s="145"/>
      <c r="P172" s="97"/>
      <c r="S172" s="145"/>
      <c r="U172" s="97"/>
      <c r="X172" s="145"/>
      <c r="Z172" s="97"/>
    </row>
    <row r="173" spans="1:26" x14ac:dyDescent="0.3">
      <c r="A173" s="255"/>
      <c r="B173" s="256"/>
      <c r="C173" s="256"/>
      <c r="D173" s="256"/>
      <c r="E173" s="256"/>
      <c r="F173" s="256"/>
      <c r="G173" s="256"/>
      <c r="H173" s="256"/>
      <c r="I173" s="256"/>
      <c r="J173" s="256"/>
      <c r="K173" s="195"/>
      <c r="N173" s="145"/>
      <c r="P173" s="97"/>
      <c r="S173" s="145"/>
      <c r="U173" s="97"/>
      <c r="X173" s="145"/>
      <c r="Z173" s="97"/>
    </row>
    <row r="174" spans="1:26" x14ac:dyDescent="0.3">
      <c r="A174" s="195"/>
      <c r="B174" s="195"/>
      <c r="C174" s="195"/>
      <c r="D174" s="195"/>
      <c r="E174" s="195"/>
      <c r="F174" s="195"/>
      <c r="G174" s="195"/>
      <c r="H174" s="195"/>
      <c r="I174" s="195"/>
      <c r="J174" s="195"/>
      <c r="K174" s="195"/>
    </row>
    <row r="175" spans="1:26" x14ac:dyDescent="0.3">
      <c r="A175" s="195"/>
      <c r="B175" s="195"/>
      <c r="C175" s="195"/>
      <c r="D175" s="195"/>
      <c r="E175" s="195"/>
      <c r="F175" s="195"/>
      <c r="G175" s="195"/>
      <c r="H175" s="195"/>
      <c r="I175" s="195"/>
      <c r="J175" s="195"/>
      <c r="K175" s="195"/>
    </row>
    <row r="179" spans="1:6" x14ac:dyDescent="0.3">
      <c r="A179" s="97" t="s">
        <v>6394</v>
      </c>
    </row>
    <row r="180" spans="1:6" x14ac:dyDescent="0.3">
      <c r="A180" s="97" t="s">
        <v>6346</v>
      </c>
      <c r="B180" s="97" t="s">
        <v>6388</v>
      </c>
      <c r="C180" s="97" t="s">
        <v>6389</v>
      </c>
      <c r="D180" s="97" t="s">
        <v>6390</v>
      </c>
      <c r="E180" s="97" t="s">
        <v>6483</v>
      </c>
      <c r="F180" s="145" t="s">
        <v>6370</v>
      </c>
    </row>
    <row r="181" spans="1:6" x14ac:dyDescent="0.3">
      <c r="A181" s="116">
        <v>0.4205367054409489</v>
      </c>
      <c r="B181" s="116">
        <v>0.11807328060659587</v>
      </c>
      <c r="C181" s="116">
        <v>0.30928111830249838</v>
      </c>
      <c r="D181" s="116">
        <v>0.84694439690418277</v>
      </c>
      <c r="E181" s="116">
        <v>0.53766327860168439</v>
      </c>
      <c r="F181" s="145" t="s">
        <v>42</v>
      </c>
    </row>
    <row r="182" spans="1:6" x14ac:dyDescent="0.3">
      <c r="A182" s="116">
        <v>0.25288626914987872</v>
      </c>
      <c r="B182" s="116">
        <v>0.31768587561289074</v>
      </c>
      <c r="C182" s="116">
        <v>1.5498710171698758E-2</v>
      </c>
      <c r="D182" s="116">
        <v>1.3501668831275917</v>
      </c>
      <c r="E182" s="116">
        <v>1.3346681729558929</v>
      </c>
      <c r="F182" s="145" t="s">
        <v>52</v>
      </c>
    </row>
    <row r="183" spans="1:6" x14ac:dyDescent="0.3">
      <c r="A183" s="116">
        <v>2.6192779669731285</v>
      </c>
      <c r="B183" s="116">
        <v>0.41259140801188282</v>
      </c>
      <c r="C183" s="116">
        <v>1.5877636501273371</v>
      </c>
      <c r="D183" s="116">
        <v>3.4570527062653817</v>
      </c>
      <c r="E183" s="116">
        <v>1.8692890561380446</v>
      </c>
      <c r="F183" s="145" t="s">
        <v>109</v>
      </c>
    </row>
    <row r="184" spans="1:6" x14ac:dyDescent="0.3">
      <c r="A184" s="116">
        <v>1.4944358090660366</v>
      </c>
      <c r="B184" s="116">
        <v>0.41791437414321492</v>
      </c>
      <c r="C184" s="116">
        <v>0.88396109076982465</v>
      </c>
      <c r="D184" s="116">
        <v>2.3797407447053782</v>
      </c>
      <c r="E184" s="116">
        <v>1.4957796539355535</v>
      </c>
      <c r="F184" s="145" t="s">
        <v>37</v>
      </c>
    </row>
    <row r="185" spans="1:6" x14ac:dyDescent="0.3">
      <c r="A185" s="116">
        <v>0.63807148318921614</v>
      </c>
      <c r="B185" s="116">
        <v>0.42271343410368772</v>
      </c>
      <c r="C185" s="116">
        <v>4.1813992423288954E-2</v>
      </c>
      <c r="D185" s="116">
        <v>1.4587099822823848</v>
      </c>
      <c r="E185" s="116">
        <v>1.4168959898590958</v>
      </c>
      <c r="F185" s="145" t="s">
        <v>62</v>
      </c>
    </row>
    <row r="186" spans="1:6" x14ac:dyDescent="0.3">
      <c r="A186" s="116">
        <v>1.1854940024369298</v>
      </c>
      <c r="B186" s="116">
        <v>0.4468590536377906</v>
      </c>
      <c r="C186" s="116">
        <v>0.50427354683184378</v>
      </c>
      <c r="D186" s="116">
        <v>2.0738019215792094</v>
      </c>
      <c r="E186" s="116">
        <v>1.5695283747473656</v>
      </c>
      <c r="F186" s="145" t="s">
        <v>58</v>
      </c>
    </row>
    <row r="187" spans="1:6" x14ac:dyDescent="0.3">
      <c r="A187" s="116">
        <v>1.6067313605259461</v>
      </c>
      <c r="B187" s="116">
        <v>0.50620273779479763</v>
      </c>
      <c r="C187" s="116">
        <v>0.92266917678592464</v>
      </c>
      <c r="D187" s="116">
        <v>2.6768512489126248</v>
      </c>
      <c r="E187" s="116">
        <v>1.7541820721267003</v>
      </c>
      <c r="F187" s="145" t="s">
        <v>35</v>
      </c>
    </row>
    <row r="188" spans="1:6" x14ac:dyDescent="0.3">
      <c r="A188" s="116">
        <v>1.3401572756150688</v>
      </c>
      <c r="B188" s="116">
        <v>0.50682019626093133</v>
      </c>
      <c r="C188" s="116">
        <v>0.50771942088960353</v>
      </c>
      <c r="D188" s="116">
        <v>2.7056269902366288</v>
      </c>
      <c r="E188" s="116">
        <v>2.1979075693470254</v>
      </c>
      <c r="F188" s="145" t="s">
        <v>20</v>
      </c>
    </row>
    <row r="189" spans="1:6" x14ac:dyDescent="0.3">
      <c r="A189" s="116">
        <v>0.94835975294916797</v>
      </c>
      <c r="B189" s="116">
        <v>0.51611132470188703</v>
      </c>
      <c r="C189" s="116">
        <v>0.21937048565961034</v>
      </c>
      <c r="D189" s="116">
        <v>2.3331172731331473</v>
      </c>
      <c r="E189" s="116">
        <v>2.1137467874735369</v>
      </c>
      <c r="F189" s="145" t="s">
        <v>56</v>
      </c>
    </row>
    <row r="190" spans="1:6" x14ac:dyDescent="0.3">
      <c r="A190" s="116">
        <v>2.6217922192354921</v>
      </c>
      <c r="B190" s="116">
        <v>0.52821419619596122</v>
      </c>
      <c r="C190" s="116">
        <v>1.5847254052114048</v>
      </c>
      <c r="D190" s="116">
        <v>3.4777791205574982</v>
      </c>
      <c r="E190" s="116">
        <v>1.8930537153460933</v>
      </c>
      <c r="F190" s="145" t="s">
        <v>100</v>
      </c>
    </row>
    <row r="191" spans="1:6" x14ac:dyDescent="0.3">
      <c r="A191" s="116">
        <v>1.4153631513543761</v>
      </c>
      <c r="B191" s="116">
        <v>0.55243047312217963</v>
      </c>
      <c r="C191" s="116">
        <v>0.44067449453179414</v>
      </c>
      <c r="D191" s="116">
        <v>2.5925587379158461</v>
      </c>
      <c r="E191" s="116">
        <v>2.1518842433840519</v>
      </c>
      <c r="F191" s="145" t="s">
        <v>55</v>
      </c>
    </row>
    <row r="192" spans="1:6" x14ac:dyDescent="0.3">
      <c r="A192" s="116">
        <v>2.3212202731597604</v>
      </c>
      <c r="B192" s="116">
        <v>0.56016351773772366</v>
      </c>
      <c r="C192" s="116">
        <v>1.1487333067061014</v>
      </c>
      <c r="D192" s="116">
        <v>3.5486521969532334</v>
      </c>
      <c r="E192" s="116">
        <v>2.399918890247132</v>
      </c>
      <c r="F192" s="145" t="s">
        <v>11</v>
      </c>
    </row>
    <row r="193" spans="1:6" x14ac:dyDescent="0.3">
      <c r="A193" s="116">
        <v>1.6560681925478529</v>
      </c>
      <c r="B193" s="116">
        <v>0.57219215917932453</v>
      </c>
      <c r="C193" s="116">
        <v>0.70333193436374708</v>
      </c>
      <c r="D193" s="116">
        <v>2.820884402209038</v>
      </c>
      <c r="E193" s="116">
        <v>2.1175524678452908</v>
      </c>
      <c r="F193" s="145" t="s">
        <v>105</v>
      </c>
    </row>
    <row r="194" spans="1:6" x14ac:dyDescent="0.3">
      <c r="A194" s="116">
        <v>2.8736070744131879</v>
      </c>
      <c r="B194" s="116">
        <v>0.57759550766553813</v>
      </c>
      <c r="C194" s="116">
        <v>1.9787862467259063</v>
      </c>
      <c r="D194" s="116">
        <v>3.647069537230335</v>
      </c>
      <c r="E194" s="116">
        <v>1.6682832905044287</v>
      </c>
      <c r="F194" s="145" t="s">
        <v>8</v>
      </c>
    </row>
    <row r="195" spans="1:6" x14ac:dyDescent="0.3">
      <c r="A195" s="116">
        <v>2.0060599234813457</v>
      </c>
      <c r="B195" s="116">
        <v>0.5808585993355313</v>
      </c>
      <c r="C195" s="116">
        <v>1.1550931608864805</v>
      </c>
      <c r="D195" s="116">
        <v>3.0944068272863494</v>
      </c>
      <c r="E195" s="116">
        <v>1.9393136663998689</v>
      </c>
      <c r="F195" s="145" t="s">
        <v>40</v>
      </c>
    </row>
    <row r="196" spans="1:6" x14ac:dyDescent="0.3">
      <c r="A196" s="116">
        <v>1.6585942372529376</v>
      </c>
      <c r="B196" s="116">
        <v>0.58175910955240906</v>
      </c>
      <c r="C196" s="116">
        <v>0.69741179476391157</v>
      </c>
      <c r="D196" s="116">
        <v>3.3267777221412334</v>
      </c>
      <c r="E196" s="116">
        <v>2.6293659273773216</v>
      </c>
      <c r="F196" s="145" t="s">
        <v>25</v>
      </c>
    </row>
    <row r="197" spans="1:6" x14ac:dyDescent="0.3">
      <c r="A197" s="116">
        <v>1.8593696330478295</v>
      </c>
      <c r="B197" s="116">
        <v>0.58540862637366242</v>
      </c>
      <c r="C197" s="116">
        <v>0.61513674093938087</v>
      </c>
      <c r="D197" s="116">
        <v>2.7971554853747982</v>
      </c>
      <c r="E197" s="116">
        <v>2.1820187444354175</v>
      </c>
      <c r="F197" s="145" t="s">
        <v>17</v>
      </c>
    </row>
    <row r="198" spans="1:6" x14ac:dyDescent="0.3">
      <c r="A198" s="116">
        <v>1.1916570862560081</v>
      </c>
      <c r="B198" s="116">
        <v>0.59695587421235163</v>
      </c>
      <c r="C198" s="116">
        <v>0.12368269882368486</v>
      </c>
      <c r="D198" s="116">
        <v>2.3502715603320885</v>
      </c>
      <c r="E198" s="116">
        <v>2.2265888615084037</v>
      </c>
      <c r="F198" s="145" t="s">
        <v>103</v>
      </c>
    </row>
    <row r="199" spans="1:6" x14ac:dyDescent="0.3">
      <c r="A199" s="116">
        <v>1.7203884547693535</v>
      </c>
      <c r="B199" s="116">
        <v>0.68963068717051967</v>
      </c>
      <c r="C199" s="116">
        <v>0.34266165525815451</v>
      </c>
      <c r="D199" s="116">
        <v>3.263973224416739</v>
      </c>
      <c r="E199" s="116">
        <v>2.9213115691585845</v>
      </c>
      <c r="F199" s="145" t="s">
        <v>104</v>
      </c>
    </row>
    <row r="200" spans="1:6" x14ac:dyDescent="0.3">
      <c r="A200" s="116">
        <v>2.0381729360215792</v>
      </c>
      <c r="B200" s="116">
        <v>0.74725524432303625</v>
      </c>
      <c r="C200" s="116">
        <v>0.74245593139322319</v>
      </c>
      <c r="D200" s="116">
        <v>3.1839217968925402</v>
      </c>
      <c r="E200" s="116">
        <v>2.4414658654993171</v>
      </c>
      <c r="F200" s="145" t="s">
        <v>64</v>
      </c>
    </row>
    <row r="201" spans="1:6" x14ac:dyDescent="0.3">
      <c r="A201" s="116">
        <v>2.2499534283946221</v>
      </c>
      <c r="B201" s="116">
        <v>0.77945605338717605</v>
      </c>
      <c r="C201" s="116">
        <v>0.51120075342591731</v>
      </c>
      <c r="D201" s="116">
        <v>3.4717515196306685</v>
      </c>
      <c r="E201" s="116">
        <v>2.9605507662047512</v>
      </c>
      <c r="F201" s="145" t="s">
        <v>23</v>
      </c>
    </row>
    <row r="202" spans="1:6" x14ac:dyDescent="0.3">
      <c r="A202" s="116">
        <v>1.5619816937984956</v>
      </c>
      <c r="B202" s="116">
        <v>0.80740290642860535</v>
      </c>
      <c r="C202" s="116">
        <v>0.32007875586755519</v>
      </c>
      <c r="D202" s="116">
        <v>2.9434723046367788</v>
      </c>
      <c r="E202" s="116">
        <v>2.6233935487692235</v>
      </c>
      <c r="F202" s="145" t="s">
        <v>43</v>
      </c>
    </row>
    <row r="203" spans="1:6" x14ac:dyDescent="0.3">
      <c r="A203" s="116">
        <v>2.7852544632360177</v>
      </c>
      <c r="B203" s="116">
        <v>0.84850887415662857</v>
      </c>
      <c r="C203" s="116">
        <v>1.48005939433473</v>
      </c>
      <c r="D203" s="116">
        <v>4.5616354975251578</v>
      </c>
      <c r="E203" s="116">
        <v>3.0815761031904279</v>
      </c>
      <c r="F203" s="145" t="s">
        <v>14</v>
      </c>
    </row>
    <row r="204" spans="1:6" x14ac:dyDescent="0.3">
      <c r="A204" s="116">
        <v>1.0692503436151599</v>
      </c>
      <c r="B204" s="116">
        <v>0.94838724030893695</v>
      </c>
      <c r="C204" s="116">
        <v>0.13870836346916043</v>
      </c>
      <c r="D204" s="116">
        <v>3.2368571805673088</v>
      </c>
      <c r="E204" s="116">
        <v>3.0981488170981484</v>
      </c>
      <c r="F204" s="145" t="s">
        <v>96</v>
      </c>
    </row>
    <row r="205" spans="1:6" x14ac:dyDescent="0.3">
      <c r="A205" s="116">
        <v>1.7932435791635515</v>
      </c>
      <c r="B205" s="116">
        <v>0.9491856122822343</v>
      </c>
      <c r="C205" s="116">
        <v>0.30418482907059197</v>
      </c>
      <c r="D205" s="116">
        <v>3.5587763357288553</v>
      </c>
      <c r="E205" s="116">
        <v>3.2545915066582634</v>
      </c>
      <c r="F205" s="145" t="s">
        <v>61</v>
      </c>
    </row>
    <row r="206" spans="1:6" x14ac:dyDescent="0.3">
      <c r="A206" s="116">
        <v>0.97941083554206265</v>
      </c>
      <c r="B206" s="116">
        <v>0.97813055566800644</v>
      </c>
      <c r="C206" s="116">
        <v>0.23850410802567021</v>
      </c>
      <c r="D206" s="116">
        <v>5.6204456585735505</v>
      </c>
      <c r="E206" s="116">
        <v>5.3819415505478805</v>
      </c>
      <c r="F206" s="145" t="s">
        <v>98</v>
      </c>
    </row>
    <row r="207" spans="1:6" x14ac:dyDescent="0.3">
      <c r="A207" s="116">
        <v>3.8758739900442851</v>
      </c>
      <c r="B207" s="116">
        <v>1.0319028039533791</v>
      </c>
      <c r="C207" s="116">
        <v>1.7043263215632478</v>
      </c>
      <c r="D207" s="116">
        <v>5.4079172892810705</v>
      </c>
      <c r="E207" s="116">
        <v>3.7035909677178225</v>
      </c>
      <c r="F207" s="145" t="s">
        <v>102</v>
      </c>
    </row>
    <row r="208" spans="1:6" x14ac:dyDescent="0.3">
      <c r="A208" s="116">
        <v>1.6784638995968895</v>
      </c>
      <c r="B208" s="116">
        <v>1.0547790286182204</v>
      </c>
      <c r="C208" s="116">
        <v>0.31153396325088034</v>
      </c>
      <c r="D208" s="116">
        <v>3.9469851793592419</v>
      </c>
      <c r="E208" s="116">
        <v>3.6354512161083616</v>
      </c>
      <c r="F208" s="145" t="s">
        <v>5</v>
      </c>
    </row>
    <row r="209" spans="1:6" x14ac:dyDescent="0.3">
      <c r="A209" s="116">
        <v>2.5805574324443286</v>
      </c>
      <c r="B209" s="116">
        <v>1.1765424045669763</v>
      </c>
      <c r="C209" s="116">
        <v>0.91526750766597598</v>
      </c>
      <c r="D209" s="116">
        <v>4.5669877829957404</v>
      </c>
      <c r="E209" s="116">
        <v>3.6517202753297644</v>
      </c>
      <c r="F209" s="145" t="s">
        <v>108</v>
      </c>
    </row>
    <row r="210" spans="1:6" x14ac:dyDescent="0.3">
      <c r="A210" s="116">
        <v>1.5632006227273294</v>
      </c>
      <c r="B210" s="116">
        <v>1.3165885972278089</v>
      </c>
      <c r="C210" s="116">
        <v>0.38101864821578324</v>
      </c>
      <c r="D210" s="116">
        <v>5.6904491046130659</v>
      </c>
      <c r="E210" s="116">
        <v>5.3094304563972825</v>
      </c>
      <c r="F210" s="145" t="s">
        <v>106</v>
      </c>
    </row>
    <row r="211" spans="1:6" x14ac:dyDescent="0.3">
      <c r="A211" s="116">
        <v>2.3477644389146195</v>
      </c>
      <c r="B211" s="116">
        <v>1.3970078067560439</v>
      </c>
      <c r="C211" s="116">
        <v>0.87920805895330723</v>
      </c>
      <c r="D211" s="116">
        <v>5.2050408851602814</v>
      </c>
      <c r="E211" s="116">
        <v>4.3258328262069741</v>
      </c>
      <c r="F211" s="145" t="s">
        <v>5286</v>
      </c>
    </row>
    <row r="212" spans="1:6" x14ac:dyDescent="0.3">
      <c r="A212" s="116">
        <v>2.365538462977939</v>
      </c>
      <c r="B212" s="116">
        <v>1.4874711743683162</v>
      </c>
      <c r="C212" s="116">
        <v>0.14342945938677434</v>
      </c>
      <c r="D212" s="116">
        <v>4.5219838137442148</v>
      </c>
      <c r="E212" s="116">
        <v>4.3785543543574406</v>
      </c>
      <c r="F212" s="145" t="s">
        <v>101</v>
      </c>
    </row>
    <row r="213" spans="1:6" x14ac:dyDescent="0.3">
      <c r="A213" s="116">
        <v>4.0628912899385377</v>
      </c>
      <c r="B213" s="116">
        <v>1.7376087648881564</v>
      </c>
      <c r="C213" s="116">
        <v>1.0247041574437377</v>
      </c>
      <c r="D213" s="116">
        <v>7.0110495078336079</v>
      </c>
      <c r="E213" s="116">
        <v>5.98634535038987</v>
      </c>
      <c r="F213" s="145" t="s">
        <v>107</v>
      </c>
    </row>
  </sheetData>
  <sortState ref="A96:AB128">
    <sortCondition ref="B96:B128"/>
  </sortState>
  <mergeCells count="11">
    <mergeCell ref="B135:E135"/>
    <mergeCell ref="F135:I135"/>
    <mergeCell ref="J135:K135"/>
    <mergeCell ref="V94:Z94"/>
    <mergeCell ref="B2:F2"/>
    <mergeCell ref="G2:K2"/>
    <mergeCell ref="L2:P2"/>
    <mergeCell ref="Q94:U94"/>
    <mergeCell ref="B94:F94"/>
    <mergeCell ref="G94:K94"/>
    <mergeCell ref="L94:P94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52"/>
  <sheetViews>
    <sheetView topLeftCell="A510" zoomScale="80" zoomScaleNormal="80" workbookViewId="0">
      <selection activeCell="F512" sqref="F512:F541"/>
    </sheetView>
  </sheetViews>
  <sheetFormatPr defaultRowHeight="14.4" x14ac:dyDescent="0.3"/>
  <cols>
    <col min="1" max="1" width="8.88671875" style="97"/>
    <col min="2" max="2" width="14.21875" style="97" bestFit="1" customWidth="1"/>
    <col min="3" max="3" width="17.5546875" style="97" bestFit="1" customWidth="1"/>
    <col min="4" max="4" width="17.5546875" style="97" customWidth="1"/>
    <col min="5" max="5" width="17.5546875" style="97" bestFit="1" customWidth="1"/>
    <col min="6" max="6" width="8.88671875" style="233"/>
    <col min="7" max="9" width="8.88671875" style="97"/>
    <col min="10" max="10" width="18.5546875" style="97" bestFit="1" customWidth="1"/>
    <col min="11" max="16384" width="8.88671875" style="97"/>
  </cols>
  <sheetData>
    <row r="1" spans="1:11" x14ac:dyDescent="0.3">
      <c r="A1" s="32" t="s">
        <v>1191</v>
      </c>
      <c r="B1" s="32" t="s">
        <v>5332</v>
      </c>
      <c r="C1" s="98" t="s">
        <v>118</v>
      </c>
      <c r="D1" s="98" t="s">
        <v>5325</v>
      </c>
      <c r="E1" s="33" t="s">
        <v>6439</v>
      </c>
      <c r="F1" s="24" t="s">
        <v>5331</v>
      </c>
      <c r="I1" s="24"/>
      <c r="J1" s="98"/>
      <c r="K1" s="24"/>
    </row>
    <row r="2" spans="1:11" x14ac:dyDescent="0.3">
      <c r="A2" s="36" t="s">
        <v>5</v>
      </c>
      <c r="B2" s="36" t="str">
        <f>CONCATENATE(A2,"_",D2)</f>
        <v>10A_5min</v>
      </c>
      <c r="C2" s="98" t="s">
        <v>1373</v>
      </c>
      <c r="D2" s="98" t="s">
        <v>5326</v>
      </c>
      <c r="E2" s="145" t="s">
        <v>6409</v>
      </c>
      <c r="F2" s="233">
        <v>2.2007755015799781</v>
      </c>
    </row>
    <row r="3" spans="1:11" x14ac:dyDescent="0.3">
      <c r="A3" s="36" t="s">
        <v>5</v>
      </c>
      <c r="B3" s="36" t="str">
        <f t="shared" ref="B3:B66" si="0">CONCATENATE(A3,"_",D3)</f>
        <v>10A_5min</v>
      </c>
      <c r="C3" s="98" t="s">
        <v>1382</v>
      </c>
      <c r="D3" s="98" t="s">
        <v>5326</v>
      </c>
      <c r="E3" s="145" t="s">
        <v>6410</v>
      </c>
      <c r="F3" s="233">
        <v>2.1147018731349299</v>
      </c>
    </row>
    <row r="4" spans="1:11" x14ac:dyDescent="0.3">
      <c r="A4" s="36" t="s">
        <v>5</v>
      </c>
      <c r="B4" s="36" t="str">
        <f t="shared" si="0"/>
        <v>10A_5min</v>
      </c>
      <c r="C4" s="98" t="s">
        <v>1383</v>
      </c>
      <c r="D4" s="98" t="s">
        <v>5326</v>
      </c>
      <c r="E4" s="145" t="s">
        <v>6411</v>
      </c>
      <c r="F4" s="233">
        <v>4.3764690338933274</v>
      </c>
    </row>
    <row r="5" spans="1:11" x14ac:dyDescent="0.3">
      <c r="A5" s="36" t="s">
        <v>5</v>
      </c>
      <c r="B5" s="36" t="str">
        <f t="shared" si="0"/>
        <v>10A_5min</v>
      </c>
      <c r="C5" s="98" t="s">
        <v>1384</v>
      </c>
      <c r="D5" s="98" t="s">
        <v>5326</v>
      </c>
      <c r="E5" s="145" t="s">
        <v>6412</v>
      </c>
      <c r="F5" s="233">
        <v>0.64018654315060841</v>
      </c>
    </row>
    <row r="6" spans="1:11" x14ac:dyDescent="0.3">
      <c r="A6" s="36" t="s">
        <v>5</v>
      </c>
      <c r="B6" s="36" t="str">
        <f t="shared" si="0"/>
        <v>10A_5min</v>
      </c>
      <c r="C6" s="98" t="s">
        <v>1385</v>
      </c>
      <c r="D6" s="98" t="s">
        <v>5326</v>
      </c>
      <c r="E6" s="145" t="s">
        <v>6413</v>
      </c>
      <c r="F6" s="233">
        <v>1.2455784239192396</v>
      </c>
    </row>
    <row r="7" spans="1:11" x14ac:dyDescent="0.3">
      <c r="A7" s="36" t="s">
        <v>5</v>
      </c>
      <c r="B7" s="36" t="str">
        <f t="shared" si="0"/>
        <v>10A_5min</v>
      </c>
      <c r="C7" s="98" t="s">
        <v>1386</v>
      </c>
      <c r="D7" s="98" t="s">
        <v>5326</v>
      </c>
      <c r="E7" s="145" t="s">
        <v>6414</v>
      </c>
      <c r="F7" s="233">
        <v>1.4019559940230764</v>
      </c>
    </row>
    <row r="8" spans="1:11" x14ac:dyDescent="0.3">
      <c r="A8" s="36" t="s">
        <v>5</v>
      </c>
      <c r="B8" s="36" t="str">
        <f t="shared" si="0"/>
        <v>10A_5min</v>
      </c>
      <c r="C8" s="98" t="s">
        <v>1387</v>
      </c>
      <c r="D8" s="98" t="s">
        <v>5326</v>
      </c>
      <c r="E8" s="145" t="s">
        <v>6415</v>
      </c>
      <c r="F8" s="233">
        <v>0.83170187505778292</v>
      </c>
    </row>
    <row r="9" spans="1:11" x14ac:dyDescent="0.3">
      <c r="A9" s="36" t="s">
        <v>5</v>
      </c>
      <c r="B9" s="36" t="str">
        <f t="shared" si="0"/>
        <v>10A_5min</v>
      </c>
      <c r="C9" s="98" t="s">
        <v>1388</v>
      </c>
      <c r="D9" s="98" t="s">
        <v>5326</v>
      </c>
      <c r="E9" s="145" t="s">
        <v>6416</v>
      </c>
      <c r="F9" s="233">
        <v>3.3519426913307782</v>
      </c>
    </row>
    <row r="10" spans="1:11" x14ac:dyDescent="0.3">
      <c r="A10" s="36" t="s">
        <v>5</v>
      </c>
      <c r="B10" s="36" t="str">
        <f t="shared" si="0"/>
        <v>10A_5min</v>
      </c>
      <c r="C10" s="98" t="s">
        <v>1389</v>
      </c>
      <c r="D10" s="98" t="s">
        <v>5326</v>
      </c>
      <c r="E10" s="145" t="s">
        <v>6417</v>
      </c>
      <c r="F10" s="233">
        <v>1.7953222026823317</v>
      </c>
    </row>
    <row r="11" spans="1:11" x14ac:dyDescent="0.3">
      <c r="A11" s="36" t="s">
        <v>5</v>
      </c>
      <c r="B11" s="36" t="str">
        <f t="shared" si="0"/>
        <v>10A_5min</v>
      </c>
      <c r="C11" s="98" t="s">
        <v>1390</v>
      </c>
      <c r="D11" s="98" t="s">
        <v>5326</v>
      </c>
      <c r="E11" s="145" t="s">
        <v>6418</v>
      </c>
      <c r="F11" s="233">
        <v>1.7394798105853364</v>
      </c>
    </row>
    <row r="12" spans="1:11" x14ac:dyDescent="0.3">
      <c r="A12" s="36" t="s">
        <v>5</v>
      </c>
      <c r="B12" s="36" t="str">
        <f t="shared" si="0"/>
        <v>10A_5min</v>
      </c>
      <c r="C12" s="98" t="s">
        <v>1391</v>
      </c>
      <c r="D12" s="98" t="s">
        <v>5326</v>
      </c>
      <c r="E12" s="145" t="s">
        <v>6419</v>
      </c>
      <c r="F12" s="233">
        <v>1.304003455900967</v>
      </c>
    </row>
    <row r="13" spans="1:11" x14ac:dyDescent="0.3">
      <c r="A13" s="36" t="s">
        <v>5</v>
      </c>
      <c r="B13" s="36" t="str">
        <f t="shared" si="0"/>
        <v>10A_5min</v>
      </c>
      <c r="C13" s="98" t="s">
        <v>1374</v>
      </c>
      <c r="D13" s="98" t="s">
        <v>5326</v>
      </c>
      <c r="E13" s="145" t="s">
        <v>6420</v>
      </c>
      <c r="F13" s="233">
        <v>4.136833934992481</v>
      </c>
    </row>
    <row r="14" spans="1:11" x14ac:dyDescent="0.3">
      <c r="A14" s="36" t="s">
        <v>5</v>
      </c>
      <c r="B14" s="36" t="str">
        <f t="shared" si="0"/>
        <v>10A_5min</v>
      </c>
      <c r="C14" s="98" t="s">
        <v>1392</v>
      </c>
      <c r="D14" s="98" t="s">
        <v>5326</v>
      </c>
      <c r="E14" s="145" t="s">
        <v>6421</v>
      </c>
      <c r="F14" s="233">
        <v>2.8156588945833816</v>
      </c>
    </row>
    <row r="15" spans="1:11" x14ac:dyDescent="0.3">
      <c r="A15" s="36" t="s">
        <v>5</v>
      </c>
      <c r="B15" s="36" t="str">
        <f t="shared" si="0"/>
        <v>10A_5min</v>
      </c>
      <c r="C15" s="98" t="s">
        <v>1393</v>
      </c>
      <c r="D15" s="98" t="s">
        <v>5326</v>
      </c>
      <c r="E15" s="145" t="s">
        <v>6422</v>
      </c>
      <c r="F15" s="233">
        <v>2.4594000511466176</v>
      </c>
    </row>
    <row r="16" spans="1:11" x14ac:dyDescent="0.3">
      <c r="A16" s="36" t="s">
        <v>5</v>
      </c>
      <c r="B16" s="36" t="str">
        <f t="shared" si="0"/>
        <v>10A_5min</v>
      </c>
      <c r="C16" s="98" t="s">
        <v>1394</v>
      </c>
      <c r="D16" s="98" t="s">
        <v>5326</v>
      </c>
      <c r="E16" s="145" t="s">
        <v>6423</v>
      </c>
      <c r="F16" s="233">
        <v>2.8929800219875834</v>
      </c>
    </row>
    <row r="17" spans="1:6" x14ac:dyDescent="0.3">
      <c r="A17" s="36" t="s">
        <v>5</v>
      </c>
      <c r="B17" s="36" t="str">
        <f t="shared" si="0"/>
        <v>10A_5min</v>
      </c>
      <c r="C17" s="98" t="s">
        <v>1395</v>
      </c>
      <c r="D17" s="98" t="s">
        <v>5326</v>
      </c>
      <c r="E17" s="145" t="s">
        <v>6424</v>
      </c>
      <c r="F17" s="233">
        <v>3.6885514782085429</v>
      </c>
    </row>
    <row r="18" spans="1:6" x14ac:dyDescent="0.3">
      <c r="A18" s="36" t="s">
        <v>5</v>
      </c>
      <c r="B18" s="36" t="str">
        <f t="shared" si="0"/>
        <v>10A_5min</v>
      </c>
      <c r="C18" s="98" t="s">
        <v>1396</v>
      </c>
      <c r="D18" s="98" t="s">
        <v>5326</v>
      </c>
      <c r="E18" s="145" t="s">
        <v>6425</v>
      </c>
      <c r="F18" s="233">
        <v>1.8299714775836891</v>
      </c>
    </row>
    <row r="19" spans="1:6" x14ac:dyDescent="0.3">
      <c r="A19" s="36" t="s">
        <v>5</v>
      </c>
      <c r="B19" s="36" t="str">
        <f t="shared" si="0"/>
        <v>10A_5min</v>
      </c>
      <c r="C19" s="98" t="s">
        <v>1397</v>
      </c>
      <c r="D19" s="98" t="s">
        <v>5326</v>
      </c>
      <c r="E19" s="145" t="s">
        <v>6426</v>
      </c>
      <c r="F19" s="233">
        <v>7.1938077956369852</v>
      </c>
    </row>
    <row r="20" spans="1:6" x14ac:dyDescent="0.3">
      <c r="A20" s="36" t="s">
        <v>5</v>
      </c>
      <c r="B20" s="36" t="str">
        <f t="shared" si="0"/>
        <v>10A_5min</v>
      </c>
      <c r="C20" s="98" t="s">
        <v>1398</v>
      </c>
      <c r="D20" s="98" t="s">
        <v>5326</v>
      </c>
      <c r="E20" s="145" t="s">
        <v>6427</v>
      </c>
      <c r="F20" s="233">
        <v>1.1448483785809644</v>
      </c>
    </row>
    <row r="21" spans="1:6" x14ac:dyDescent="0.3">
      <c r="A21" s="36" t="s">
        <v>5</v>
      </c>
      <c r="B21" s="36" t="str">
        <f t="shared" si="0"/>
        <v>10A_5min</v>
      </c>
      <c r="C21" s="98" t="s">
        <v>1399</v>
      </c>
      <c r="D21" s="98" t="s">
        <v>5326</v>
      </c>
      <c r="E21" s="145" t="s">
        <v>6428</v>
      </c>
      <c r="F21" s="233">
        <v>2.5748828720272718</v>
      </c>
    </row>
    <row r="22" spans="1:6" x14ac:dyDescent="0.3">
      <c r="A22" s="36" t="s">
        <v>5</v>
      </c>
      <c r="B22" s="36" t="str">
        <f t="shared" si="0"/>
        <v>10A_5min</v>
      </c>
      <c r="C22" s="98" t="s">
        <v>1400</v>
      </c>
      <c r="D22" s="98" t="s">
        <v>5326</v>
      </c>
      <c r="E22" s="145" t="s">
        <v>6429</v>
      </c>
      <c r="F22" s="233">
        <v>3.6704516082309859</v>
      </c>
    </row>
    <row r="23" spans="1:6" x14ac:dyDescent="0.3">
      <c r="A23" s="36" t="s">
        <v>5</v>
      </c>
      <c r="B23" s="36" t="str">
        <f t="shared" si="0"/>
        <v>10A_5min</v>
      </c>
      <c r="C23" s="98" t="s">
        <v>1401</v>
      </c>
      <c r="D23" s="98" t="s">
        <v>5326</v>
      </c>
      <c r="E23" s="145" t="s">
        <v>6430</v>
      </c>
      <c r="F23" s="233">
        <v>0.65331631647226751</v>
      </c>
    </row>
    <row r="24" spans="1:6" x14ac:dyDescent="0.3">
      <c r="A24" s="36" t="s">
        <v>5</v>
      </c>
      <c r="B24" s="36" t="str">
        <f t="shared" si="0"/>
        <v>10A_5min</v>
      </c>
      <c r="C24" s="98" t="s">
        <v>1375</v>
      </c>
      <c r="D24" s="98" t="s">
        <v>5326</v>
      </c>
      <c r="E24" s="145" t="s">
        <v>6431</v>
      </c>
      <c r="F24" s="233">
        <v>1.9518819653818478</v>
      </c>
    </row>
    <row r="25" spans="1:6" x14ac:dyDescent="0.3">
      <c r="A25" s="36" t="s">
        <v>5</v>
      </c>
      <c r="B25" s="36" t="str">
        <f t="shared" si="0"/>
        <v>10A_5min</v>
      </c>
      <c r="C25" s="98" t="s">
        <v>1402</v>
      </c>
      <c r="D25" s="98" t="s">
        <v>5326</v>
      </c>
      <c r="E25" s="145" t="s">
        <v>6432</v>
      </c>
      <c r="F25" s="233">
        <v>2.415944165414055</v>
      </c>
    </row>
    <row r="26" spans="1:6" x14ac:dyDescent="0.3">
      <c r="A26" s="36" t="s">
        <v>5</v>
      </c>
      <c r="B26" s="36" t="str">
        <f t="shared" si="0"/>
        <v>10A_5min</v>
      </c>
      <c r="C26" s="98" t="s">
        <v>1376</v>
      </c>
      <c r="D26" s="98" t="s">
        <v>5326</v>
      </c>
      <c r="E26" s="145" t="s">
        <v>6433</v>
      </c>
      <c r="F26" s="233">
        <v>2.0910748456583632</v>
      </c>
    </row>
    <row r="27" spans="1:6" x14ac:dyDescent="0.3">
      <c r="A27" s="36" t="s">
        <v>5</v>
      </c>
      <c r="B27" s="36" t="str">
        <f t="shared" si="0"/>
        <v>10A_5min</v>
      </c>
      <c r="C27" s="98" t="s">
        <v>1377</v>
      </c>
      <c r="D27" s="98" t="s">
        <v>5326</v>
      </c>
      <c r="E27" s="145" t="s">
        <v>6434</v>
      </c>
      <c r="F27" s="233">
        <v>1.3510215428608909</v>
      </c>
    </row>
    <row r="28" spans="1:6" x14ac:dyDescent="0.3">
      <c r="A28" s="36" t="s">
        <v>5</v>
      </c>
      <c r="B28" s="36" t="str">
        <f t="shared" si="0"/>
        <v>10A_5min</v>
      </c>
      <c r="C28" s="98" t="s">
        <v>1378</v>
      </c>
      <c r="D28" s="98" t="s">
        <v>5326</v>
      </c>
      <c r="E28" s="145" t="s">
        <v>6435</v>
      </c>
      <c r="F28" s="233">
        <v>2.6031127152847482</v>
      </c>
    </row>
    <row r="29" spans="1:6" x14ac:dyDescent="0.3">
      <c r="A29" s="36" t="s">
        <v>5</v>
      </c>
      <c r="B29" s="36" t="str">
        <f t="shared" si="0"/>
        <v>10A_5min</v>
      </c>
      <c r="C29" s="98" t="s">
        <v>1379</v>
      </c>
      <c r="D29" s="98" t="s">
        <v>5326</v>
      </c>
      <c r="E29" s="145" t="s">
        <v>6436</v>
      </c>
      <c r="F29" s="233">
        <v>0.6699305997508811</v>
      </c>
    </row>
    <row r="30" spans="1:6" x14ac:dyDescent="0.3">
      <c r="A30" s="36" t="s">
        <v>5</v>
      </c>
      <c r="B30" s="36" t="str">
        <f t="shared" si="0"/>
        <v>10A_5min</v>
      </c>
      <c r="C30" s="98" t="s">
        <v>1380</v>
      </c>
      <c r="D30" s="98" t="s">
        <v>5326</v>
      </c>
      <c r="E30" s="145" t="s">
        <v>6437</v>
      </c>
      <c r="F30" s="233">
        <v>3.6439641336230868</v>
      </c>
    </row>
    <row r="31" spans="1:6" x14ac:dyDescent="0.3">
      <c r="A31" s="36" t="s">
        <v>5</v>
      </c>
      <c r="B31" s="36" t="str">
        <f t="shared" si="0"/>
        <v>10A_5min</v>
      </c>
      <c r="C31" s="98" t="s">
        <v>1381</v>
      </c>
      <c r="D31" s="98" t="s">
        <v>5326</v>
      </c>
      <c r="E31" s="145" t="s">
        <v>6438</v>
      </c>
      <c r="F31" s="233">
        <v>3.7089274740650007</v>
      </c>
    </row>
    <row r="32" spans="1:6" x14ac:dyDescent="0.3">
      <c r="A32" s="36" t="s">
        <v>8</v>
      </c>
      <c r="B32" s="36" t="str">
        <f t="shared" si="0"/>
        <v>11A_5min</v>
      </c>
      <c r="C32" s="98" t="s">
        <v>1403</v>
      </c>
      <c r="D32" s="98" t="s">
        <v>5326</v>
      </c>
      <c r="E32" s="145" t="s">
        <v>6409</v>
      </c>
      <c r="F32" s="233">
        <v>2.4744944960113275</v>
      </c>
    </row>
    <row r="33" spans="1:6" x14ac:dyDescent="0.3">
      <c r="A33" s="36" t="s">
        <v>8</v>
      </c>
      <c r="B33" s="36" t="str">
        <f t="shared" si="0"/>
        <v>11A_5min</v>
      </c>
      <c r="C33" s="98" t="s">
        <v>1412</v>
      </c>
      <c r="D33" s="98" t="s">
        <v>5326</v>
      </c>
      <c r="E33" s="145" t="s">
        <v>6410</v>
      </c>
      <c r="F33" s="233">
        <v>3.8124289907712301</v>
      </c>
    </row>
    <row r="34" spans="1:6" x14ac:dyDescent="0.3">
      <c r="A34" s="36" t="s">
        <v>8</v>
      </c>
      <c r="B34" s="36" t="str">
        <f t="shared" si="0"/>
        <v>11A_5min</v>
      </c>
      <c r="C34" s="98" t="s">
        <v>1413</v>
      </c>
      <c r="D34" s="98" t="s">
        <v>5326</v>
      </c>
      <c r="E34" s="145" t="s">
        <v>6411</v>
      </c>
      <c r="F34" s="233">
        <v>4.0338584269279467</v>
      </c>
    </row>
    <row r="35" spans="1:6" x14ac:dyDescent="0.3">
      <c r="A35" s="36" t="s">
        <v>8</v>
      </c>
      <c r="B35" s="36" t="str">
        <f t="shared" si="0"/>
        <v>11A_5min</v>
      </c>
      <c r="C35" s="98" t="s">
        <v>1414</v>
      </c>
      <c r="D35" s="98" t="s">
        <v>5326</v>
      </c>
      <c r="E35" s="145" t="s">
        <v>6412</v>
      </c>
      <c r="F35" s="233">
        <v>5.4238600652012661</v>
      </c>
    </row>
    <row r="36" spans="1:6" x14ac:dyDescent="0.3">
      <c r="A36" s="36" t="s">
        <v>8</v>
      </c>
      <c r="B36" s="36" t="str">
        <f t="shared" si="0"/>
        <v>11A_5min</v>
      </c>
      <c r="C36" s="98" t="s">
        <v>1415</v>
      </c>
      <c r="D36" s="98" t="s">
        <v>5326</v>
      </c>
      <c r="E36" s="145" t="s">
        <v>6413</v>
      </c>
      <c r="F36" s="233">
        <v>3.0451745778709598</v>
      </c>
    </row>
    <row r="37" spans="1:6" x14ac:dyDescent="0.3">
      <c r="A37" s="36" t="s">
        <v>8</v>
      </c>
      <c r="B37" s="36" t="str">
        <f t="shared" si="0"/>
        <v>11A_5min</v>
      </c>
      <c r="C37" s="98" t="s">
        <v>1416</v>
      </c>
      <c r="D37" s="98" t="s">
        <v>5326</v>
      </c>
      <c r="E37" s="145" t="s">
        <v>6414</v>
      </c>
      <c r="F37" s="233">
        <v>1.9487862404564773</v>
      </c>
    </row>
    <row r="38" spans="1:6" x14ac:dyDescent="0.3">
      <c r="A38" s="36" t="s">
        <v>8</v>
      </c>
      <c r="B38" s="36" t="str">
        <f t="shared" si="0"/>
        <v>11A_5min</v>
      </c>
      <c r="C38" s="98" t="s">
        <v>1417</v>
      </c>
      <c r="D38" s="98" t="s">
        <v>5326</v>
      </c>
      <c r="E38" s="145" t="s">
        <v>6415</v>
      </c>
      <c r="F38" s="233">
        <v>3.6094529793706074</v>
      </c>
    </row>
    <row r="39" spans="1:6" x14ac:dyDescent="0.3">
      <c r="A39" s="36" t="s">
        <v>8</v>
      </c>
      <c r="B39" s="36" t="str">
        <f t="shared" si="0"/>
        <v>11A_5min</v>
      </c>
      <c r="C39" s="98" t="s">
        <v>1418</v>
      </c>
      <c r="D39" s="98" t="s">
        <v>5326</v>
      </c>
      <c r="E39" s="145" t="s">
        <v>6416</v>
      </c>
      <c r="F39" s="233">
        <v>5.3965172852066319</v>
      </c>
    </row>
    <row r="40" spans="1:6" x14ac:dyDescent="0.3">
      <c r="A40" s="36" t="s">
        <v>8</v>
      </c>
      <c r="B40" s="36" t="str">
        <f t="shared" si="0"/>
        <v>11A_5min</v>
      </c>
      <c r="C40" s="98" t="s">
        <v>1419</v>
      </c>
      <c r="D40" s="98" t="s">
        <v>5326</v>
      </c>
      <c r="E40" s="145" t="s">
        <v>6417</v>
      </c>
      <c r="F40" s="233">
        <v>3.5200190072759949</v>
      </c>
    </row>
    <row r="41" spans="1:6" x14ac:dyDescent="0.3">
      <c r="A41" s="36" t="s">
        <v>8</v>
      </c>
      <c r="B41" s="36" t="str">
        <f t="shared" si="0"/>
        <v>11A_5min</v>
      </c>
      <c r="C41" s="98" t="s">
        <v>1420</v>
      </c>
      <c r="D41" s="98" t="s">
        <v>5326</v>
      </c>
      <c r="E41" s="145" t="s">
        <v>6418</v>
      </c>
      <c r="F41" s="233">
        <v>4.3527659493182593</v>
      </c>
    </row>
    <row r="42" spans="1:6" x14ac:dyDescent="0.3">
      <c r="A42" s="36" t="s">
        <v>8</v>
      </c>
      <c r="B42" s="36" t="str">
        <f t="shared" si="0"/>
        <v>11A_5min</v>
      </c>
      <c r="C42" s="98" t="s">
        <v>1421</v>
      </c>
      <c r="D42" s="98" t="s">
        <v>5326</v>
      </c>
      <c r="E42" s="145" t="s">
        <v>6419</v>
      </c>
      <c r="F42" s="233">
        <v>2.9498657953186407</v>
      </c>
    </row>
    <row r="43" spans="1:6" x14ac:dyDescent="0.3">
      <c r="A43" s="36" t="s">
        <v>8</v>
      </c>
      <c r="B43" s="36" t="str">
        <f t="shared" si="0"/>
        <v>11A_5min</v>
      </c>
      <c r="C43" s="98" t="s">
        <v>1404</v>
      </c>
      <c r="D43" s="98" t="s">
        <v>5326</v>
      </c>
      <c r="E43" s="145" t="s">
        <v>6420</v>
      </c>
      <c r="F43" s="233">
        <v>3.7547884370598439</v>
      </c>
    </row>
    <row r="44" spans="1:6" x14ac:dyDescent="0.3">
      <c r="A44" s="36" t="s">
        <v>8</v>
      </c>
      <c r="B44" s="36" t="str">
        <f t="shared" si="0"/>
        <v>11A_5min</v>
      </c>
      <c r="C44" s="98" t="s">
        <v>1422</v>
      </c>
      <c r="D44" s="98" t="s">
        <v>5326</v>
      </c>
      <c r="E44" s="145" t="s">
        <v>6421</v>
      </c>
      <c r="F44" s="233">
        <v>1.6052911916446746</v>
      </c>
    </row>
    <row r="45" spans="1:6" x14ac:dyDescent="0.3">
      <c r="A45" s="36" t="s">
        <v>8</v>
      </c>
      <c r="B45" s="36" t="str">
        <f t="shared" si="0"/>
        <v>11A_5min</v>
      </c>
      <c r="C45" s="98" t="s">
        <v>1423</v>
      </c>
      <c r="D45" s="98" t="s">
        <v>5326</v>
      </c>
      <c r="E45" s="145" t="s">
        <v>6422</v>
      </c>
      <c r="F45" s="233">
        <v>3.6942893782927744</v>
      </c>
    </row>
    <row r="46" spans="1:6" x14ac:dyDescent="0.3">
      <c r="A46" s="36" t="s">
        <v>8</v>
      </c>
      <c r="B46" s="36" t="str">
        <f t="shared" si="0"/>
        <v>11A_5min</v>
      </c>
      <c r="C46" s="98" t="s">
        <v>1424</v>
      </c>
      <c r="D46" s="98" t="s">
        <v>5326</v>
      </c>
      <c r="E46" s="145" t="s">
        <v>6423</v>
      </c>
      <c r="F46" s="233">
        <v>2.4212017284602609</v>
      </c>
    </row>
    <row r="47" spans="1:6" x14ac:dyDescent="0.3">
      <c r="A47" s="36" t="s">
        <v>8</v>
      </c>
      <c r="B47" s="36" t="str">
        <f t="shared" si="0"/>
        <v>11A_5min</v>
      </c>
      <c r="C47" s="98" t="s">
        <v>1425</v>
      </c>
      <c r="D47" s="98" t="s">
        <v>5326</v>
      </c>
      <c r="E47" s="145" t="s">
        <v>6424</v>
      </c>
      <c r="F47" s="233">
        <v>2.1650752896750451</v>
      </c>
    </row>
    <row r="48" spans="1:6" x14ac:dyDescent="0.3">
      <c r="A48" s="36" t="s">
        <v>8</v>
      </c>
      <c r="B48" s="36" t="str">
        <f t="shared" si="0"/>
        <v>11A_5min</v>
      </c>
      <c r="C48" s="98" t="s">
        <v>1426</v>
      </c>
      <c r="D48" s="98" t="s">
        <v>5326</v>
      </c>
      <c r="E48" s="145" t="s">
        <v>6425</v>
      </c>
      <c r="F48" s="233">
        <v>4.0487126851027497</v>
      </c>
    </row>
    <row r="49" spans="1:6" x14ac:dyDescent="0.3">
      <c r="A49" s="36" t="s">
        <v>8</v>
      </c>
      <c r="B49" s="36" t="str">
        <f t="shared" si="0"/>
        <v>11A_5min</v>
      </c>
      <c r="C49" s="98" t="s">
        <v>1427</v>
      </c>
      <c r="D49" s="98" t="s">
        <v>5326</v>
      </c>
      <c r="E49" s="145" t="s">
        <v>6426</v>
      </c>
      <c r="F49" s="233">
        <v>1.0807865700313641</v>
      </c>
    </row>
    <row r="50" spans="1:6" x14ac:dyDescent="0.3">
      <c r="A50" s="36" t="s">
        <v>8</v>
      </c>
      <c r="B50" s="36" t="str">
        <f t="shared" si="0"/>
        <v>11A_5min</v>
      </c>
      <c r="C50" s="98" t="s">
        <v>1428</v>
      </c>
      <c r="D50" s="98" t="s">
        <v>5326</v>
      </c>
      <c r="E50" s="145" t="s">
        <v>6427</v>
      </c>
      <c r="F50" s="233">
        <v>4.126848144672504</v>
      </c>
    </row>
    <row r="51" spans="1:6" x14ac:dyDescent="0.3">
      <c r="A51" s="36" t="s">
        <v>8</v>
      </c>
      <c r="B51" s="36" t="str">
        <f t="shared" si="0"/>
        <v>11A_5min</v>
      </c>
      <c r="C51" s="98" t="s">
        <v>1429</v>
      </c>
      <c r="D51" s="98" t="s">
        <v>5326</v>
      </c>
      <c r="E51" s="145" t="s">
        <v>6428</v>
      </c>
      <c r="F51" s="233">
        <v>4.1554466678524653</v>
      </c>
    </row>
    <row r="52" spans="1:6" x14ac:dyDescent="0.3">
      <c r="A52" s="36" t="s">
        <v>8</v>
      </c>
      <c r="B52" s="36" t="str">
        <f t="shared" si="0"/>
        <v>11A_5min</v>
      </c>
      <c r="C52" s="98" t="s">
        <v>1430</v>
      </c>
      <c r="D52" s="98" t="s">
        <v>5326</v>
      </c>
      <c r="E52" s="145" t="s">
        <v>6429</v>
      </c>
      <c r="F52" s="233">
        <v>1.8340787359723336</v>
      </c>
    </row>
    <row r="53" spans="1:6" x14ac:dyDescent="0.3">
      <c r="A53" s="36" t="s">
        <v>8</v>
      </c>
      <c r="B53" s="36" t="str">
        <f t="shared" si="0"/>
        <v>11A_5min</v>
      </c>
      <c r="C53" s="98" t="s">
        <v>1431</v>
      </c>
      <c r="D53" s="98" t="s">
        <v>5326</v>
      </c>
      <c r="E53" s="145" t="s">
        <v>6430</v>
      </c>
      <c r="F53" s="233">
        <v>3.750373235926856</v>
      </c>
    </row>
    <row r="54" spans="1:6" x14ac:dyDescent="0.3">
      <c r="A54" s="36" t="s">
        <v>8</v>
      </c>
      <c r="B54" s="36" t="str">
        <f t="shared" si="0"/>
        <v>11A_5min</v>
      </c>
      <c r="C54" s="98" t="s">
        <v>1405</v>
      </c>
      <c r="D54" s="98" t="s">
        <v>5326</v>
      </c>
      <c r="E54" s="145" t="s">
        <v>6431</v>
      </c>
      <c r="F54" s="233">
        <v>4.086011210216852</v>
      </c>
    </row>
    <row r="55" spans="1:6" x14ac:dyDescent="0.3">
      <c r="A55" s="36" t="s">
        <v>8</v>
      </c>
      <c r="B55" s="36" t="str">
        <f t="shared" si="0"/>
        <v>11A_5min</v>
      </c>
      <c r="C55" s="98" t="s">
        <v>1432</v>
      </c>
      <c r="D55" s="98" t="s">
        <v>5326</v>
      </c>
      <c r="E55" s="145" t="s">
        <v>6432</v>
      </c>
      <c r="F55" s="233">
        <v>4.1160814629107563</v>
      </c>
    </row>
    <row r="56" spans="1:6" x14ac:dyDescent="0.3">
      <c r="A56" s="36" t="s">
        <v>8</v>
      </c>
      <c r="B56" s="36" t="str">
        <f t="shared" si="0"/>
        <v>11A_5min</v>
      </c>
      <c r="C56" s="98" t="s">
        <v>1406</v>
      </c>
      <c r="D56" s="98" t="s">
        <v>5326</v>
      </c>
      <c r="E56" s="145" t="s">
        <v>6433</v>
      </c>
      <c r="F56" s="233">
        <v>3.3261294337503577</v>
      </c>
    </row>
    <row r="57" spans="1:6" x14ac:dyDescent="0.3">
      <c r="A57" s="36" t="s">
        <v>8</v>
      </c>
      <c r="B57" s="36" t="str">
        <f t="shared" si="0"/>
        <v>11A_5min</v>
      </c>
      <c r="C57" s="98" t="s">
        <v>1407</v>
      </c>
      <c r="D57" s="98" t="s">
        <v>5326</v>
      </c>
      <c r="E57" s="145" t="s">
        <v>6434</v>
      </c>
      <c r="F57" s="233">
        <v>4.1388349337381296</v>
      </c>
    </row>
    <row r="58" spans="1:6" x14ac:dyDescent="0.3">
      <c r="A58" s="36" t="s">
        <v>8</v>
      </c>
      <c r="B58" s="36" t="str">
        <f t="shared" si="0"/>
        <v>11A_5min</v>
      </c>
      <c r="C58" s="98" t="s">
        <v>1408</v>
      </c>
      <c r="D58" s="98" t="s">
        <v>5326</v>
      </c>
      <c r="E58" s="145" t="s">
        <v>6435</v>
      </c>
      <c r="F58" s="233">
        <v>6.9804269934303846</v>
      </c>
    </row>
    <row r="59" spans="1:6" x14ac:dyDescent="0.3">
      <c r="A59" s="36" t="s">
        <v>8</v>
      </c>
      <c r="B59" s="36" t="str">
        <f t="shared" si="0"/>
        <v>11A_5min</v>
      </c>
      <c r="C59" s="98" t="s">
        <v>1409</v>
      </c>
      <c r="D59" s="98" t="s">
        <v>5326</v>
      </c>
      <c r="E59" s="145" t="s">
        <v>6436</v>
      </c>
      <c r="F59" s="233">
        <v>5.1955091385478758</v>
      </c>
    </row>
    <row r="60" spans="1:6" x14ac:dyDescent="0.3">
      <c r="A60" s="36" t="s">
        <v>8</v>
      </c>
      <c r="B60" s="36" t="str">
        <f t="shared" si="0"/>
        <v>11A_5min</v>
      </c>
      <c r="C60" s="98" t="s">
        <v>1410</v>
      </c>
      <c r="D60" s="98" t="s">
        <v>5326</v>
      </c>
      <c r="E60" s="145" t="s">
        <v>6437</v>
      </c>
      <c r="F60" s="233">
        <v>5.4624086091716038</v>
      </c>
    </row>
    <row r="61" spans="1:6" x14ac:dyDescent="0.3">
      <c r="A61" s="36" t="s">
        <v>8</v>
      </c>
      <c r="B61" s="36" t="str">
        <f t="shared" si="0"/>
        <v>11A_5min</v>
      </c>
      <c r="C61" s="98" t="s">
        <v>1411</v>
      </c>
      <c r="D61" s="98" t="s">
        <v>5326</v>
      </c>
      <c r="E61" s="145" t="s">
        <v>6438</v>
      </c>
      <c r="F61" s="233">
        <v>3.2763473273326866</v>
      </c>
    </row>
    <row r="62" spans="1:6" x14ac:dyDescent="0.3">
      <c r="A62" s="36" t="s">
        <v>11</v>
      </c>
      <c r="B62" s="36" t="str">
        <f t="shared" si="0"/>
        <v>12A_5min</v>
      </c>
      <c r="C62" s="98" t="s">
        <v>1433</v>
      </c>
      <c r="D62" s="98" t="s">
        <v>5326</v>
      </c>
      <c r="E62" s="145" t="s">
        <v>6409</v>
      </c>
      <c r="F62" s="233">
        <v>2.3652336905023521</v>
      </c>
    </row>
    <row r="63" spans="1:6" x14ac:dyDescent="0.3">
      <c r="A63" s="36" t="s">
        <v>11</v>
      </c>
      <c r="B63" s="36" t="str">
        <f t="shared" si="0"/>
        <v>12A_5min</v>
      </c>
      <c r="C63" s="98" t="s">
        <v>1442</v>
      </c>
      <c r="D63" s="98" t="s">
        <v>5326</v>
      </c>
      <c r="E63" s="145" t="s">
        <v>6410</v>
      </c>
      <c r="F63" s="233">
        <v>1.6910884096886813</v>
      </c>
    </row>
    <row r="64" spans="1:6" x14ac:dyDescent="0.3">
      <c r="A64" s="36" t="s">
        <v>11</v>
      </c>
      <c r="B64" s="36" t="str">
        <f t="shared" si="0"/>
        <v>12A_5min</v>
      </c>
      <c r="C64" s="98" t="s">
        <v>1443</v>
      </c>
      <c r="D64" s="98" t="s">
        <v>5326</v>
      </c>
      <c r="E64" s="145" t="s">
        <v>6411</v>
      </c>
      <c r="F64" s="233">
        <v>1.7569684711557676</v>
      </c>
    </row>
    <row r="65" spans="1:6" x14ac:dyDescent="0.3">
      <c r="A65" s="36" t="s">
        <v>11</v>
      </c>
      <c r="B65" s="36" t="str">
        <f t="shared" si="0"/>
        <v>12A_5min</v>
      </c>
      <c r="C65" s="98" t="s">
        <v>1444</v>
      </c>
      <c r="D65" s="98" t="s">
        <v>5326</v>
      </c>
      <c r="E65" s="145" t="s">
        <v>6412</v>
      </c>
      <c r="F65" s="233">
        <v>4.5511789031155105</v>
      </c>
    </row>
    <row r="66" spans="1:6" x14ac:dyDescent="0.3">
      <c r="A66" s="36" t="s">
        <v>11</v>
      </c>
      <c r="B66" s="36" t="str">
        <f t="shared" si="0"/>
        <v>12A_5min</v>
      </c>
      <c r="C66" s="98" t="s">
        <v>1445</v>
      </c>
      <c r="D66" s="98" t="s">
        <v>5326</v>
      </c>
      <c r="E66" s="145" t="s">
        <v>6413</v>
      </c>
      <c r="F66" s="233">
        <v>3.2672613322322008</v>
      </c>
    </row>
    <row r="67" spans="1:6" x14ac:dyDescent="0.3">
      <c r="A67" s="36" t="s">
        <v>11</v>
      </c>
      <c r="B67" s="36" t="str">
        <f t="shared" ref="B67:B130" si="1">CONCATENATE(A67,"_",D67)</f>
        <v>12A_5min</v>
      </c>
      <c r="C67" s="98" t="s">
        <v>1446</v>
      </c>
      <c r="D67" s="98" t="s">
        <v>5326</v>
      </c>
      <c r="E67" s="145" t="s">
        <v>6414</v>
      </c>
      <c r="F67" s="233">
        <v>4.0612647555463628</v>
      </c>
    </row>
    <row r="68" spans="1:6" x14ac:dyDescent="0.3">
      <c r="A68" s="36" t="s">
        <v>11</v>
      </c>
      <c r="B68" s="36" t="str">
        <f t="shared" si="1"/>
        <v>12A_5min</v>
      </c>
      <c r="C68" s="98" t="s">
        <v>1447</v>
      </c>
      <c r="D68" s="98" t="s">
        <v>5326</v>
      </c>
      <c r="E68" s="145" t="s">
        <v>6415</v>
      </c>
      <c r="F68" s="233">
        <v>2.3288217217165164</v>
      </c>
    </row>
    <row r="69" spans="1:6" x14ac:dyDescent="0.3">
      <c r="A69" s="36" t="s">
        <v>11</v>
      </c>
      <c r="B69" s="36" t="str">
        <f t="shared" si="1"/>
        <v>12A_5min</v>
      </c>
      <c r="C69" s="98" t="s">
        <v>1448</v>
      </c>
      <c r="D69" s="98" t="s">
        <v>5326</v>
      </c>
      <c r="E69" s="145" t="s">
        <v>6416</v>
      </c>
      <c r="F69" s="233">
        <v>2.5104133935082689</v>
      </c>
    </row>
    <row r="70" spans="1:6" x14ac:dyDescent="0.3">
      <c r="A70" s="36" t="s">
        <v>11</v>
      </c>
      <c r="B70" s="36" t="str">
        <f t="shared" si="1"/>
        <v>12A_5min</v>
      </c>
      <c r="C70" s="98" t="s">
        <v>1449</v>
      </c>
      <c r="D70" s="98" t="s">
        <v>5326</v>
      </c>
      <c r="E70" s="145" t="s">
        <v>6417</v>
      </c>
      <c r="F70" s="233">
        <v>1.9326543948712789</v>
      </c>
    </row>
    <row r="71" spans="1:6" x14ac:dyDescent="0.3">
      <c r="A71" s="36" t="s">
        <v>11</v>
      </c>
      <c r="B71" s="36" t="str">
        <f t="shared" si="1"/>
        <v>12A_5min</v>
      </c>
      <c r="C71" s="98" t="s">
        <v>1450</v>
      </c>
      <c r="D71" s="98" t="s">
        <v>5326</v>
      </c>
      <c r="E71" s="145" t="s">
        <v>6418</v>
      </c>
      <c r="F71" s="233">
        <v>2.3345123710435356</v>
      </c>
    </row>
    <row r="72" spans="1:6" x14ac:dyDescent="0.3">
      <c r="A72" s="36" t="s">
        <v>11</v>
      </c>
      <c r="B72" s="36" t="str">
        <f t="shared" si="1"/>
        <v>12A_5min</v>
      </c>
      <c r="C72" s="98" t="s">
        <v>1451</v>
      </c>
      <c r="D72" s="98" t="s">
        <v>5326</v>
      </c>
      <c r="E72" s="145" t="s">
        <v>6419</v>
      </c>
      <c r="F72" s="233">
        <v>3.8016691875788444</v>
      </c>
    </row>
    <row r="73" spans="1:6" x14ac:dyDescent="0.3">
      <c r="A73" s="36" t="s">
        <v>11</v>
      </c>
      <c r="B73" s="36" t="str">
        <f t="shared" si="1"/>
        <v>12A_5min</v>
      </c>
      <c r="C73" s="98" t="s">
        <v>1434</v>
      </c>
      <c r="D73" s="98" t="s">
        <v>5326</v>
      </c>
      <c r="E73" s="145" t="s">
        <v>6420</v>
      </c>
      <c r="F73" s="233">
        <v>2.5598189414414962</v>
      </c>
    </row>
    <row r="74" spans="1:6" x14ac:dyDescent="0.3">
      <c r="A74" s="36" t="s">
        <v>11</v>
      </c>
      <c r="B74" s="36" t="str">
        <f t="shared" si="1"/>
        <v>12A_5min</v>
      </c>
      <c r="C74" s="98" t="s">
        <v>1452</v>
      </c>
      <c r="D74" s="98" t="s">
        <v>5326</v>
      </c>
      <c r="E74" s="145" t="s">
        <v>6421</v>
      </c>
      <c r="F74" s="233">
        <v>2.2504599104408918</v>
      </c>
    </row>
    <row r="75" spans="1:6" x14ac:dyDescent="0.3">
      <c r="A75" s="36" t="s">
        <v>11</v>
      </c>
      <c r="B75" s="36" t="str">
        <f t="shared" si="1"/>
        <v>12A_5min</v>
      </c>
      <c r="C75" s="98" t="s">
        <v>1453</v>
      </c>
      <c r="D75" s="98" t="s">
        <v>5326</v>
      </c>
      <c r="E75" s="145" t="s">
        <v>6422</v>
      </c>
      <c r="F75" s="233">
        <v>2.0937964577227643</v>
      </c>
    </row>
    <row r="76" spans="1:6" x14ac:dyDescent="0.3">
      <c r="A76" s="36" t="s">
        <v>11</v>
      </c>
      <c r="B76" s="36" t="str">
        <f t="shared" si="1"/>
        <v>12A_5min</v>
      </c>
      <c r="C76" s="98" t="s">
        <v>1454</v>
      </c>
      <c r="D76" s="98" t="s">
        <v>5326</v>
      </c>
      <c r="E76" s="145" t="s">
        <v>6423</v>
      </c>
      <c r="F76" s="233">
        <v>2.9333981671259761</v>
      </c>
    </row>
    <row r="77" spans="1:6" x14ac:dyDescent="0.3">
      <c r="A77" s="36" t="s">
        <v>11</v>
      </c>
      <c r="B77" s="36" t="str">
        <f t="shared" si="1"/>
        <v>12A_5min</v>
      </c>
      <c r="C77" s="98" t="s">
        <v>1455</v>
      </c>
      <c r="D77" s="98" t="s">
        <v>5326</v>
      </c>
      <c r="E77" s="145" t="s">
        <v>6424</v>
      </c>
      <c r="F77" s="233">
        <v>4.3714530548966302</v>
      </c>
    </row>
    <row r="78" spans="1:6" x14ac:dyDescent="0.3">
      <c r="A78" s="36" t="s">
        <v>11</v>
      </c>
      <c r="B78" s="36" t="str">
        <f t="shared" si="1"/>
        <v>12A_5min</v>
      </c>
      <c r="C78" s="98" t="s">
        <v>1456</v>
      </c>
      <c r="D78" s="98" t="s">
        <v>5326</v>
      </c>
      <c r="E78" s="145" t="s">
        <v>6425</v>
      </c>
      <c r="F78" s="233">
        <v>4.7741560100041509</v>
      </c>
    </row>
    <row r="79" spans="1:6" x14ac:dyDescent="0.3">
      <c r="A79" s="36" t="s">
        <v>11</v>
      </c>
      <c r="B79" s="36" t="str">
        <f t="shared" si="1"/>
        <v>12A_5min</v>
      </c>
      <c r="C79" s="98" t="s">
        <v>1457</v>
      </c>
      <c r="D79" s="98" t="s">
        <v>5326</v>
      </c>
      <c r="E79" s="145" t="s">
        <v>6426</v>
      </c>
      <c r="F79" s="233">
        <v>3.9752542574885563</v>
      </c>
    </row>
    <row r="80" spans="1:6" x14ac:dyDescent="0.3">
      <c r="A80" s="36" t="s">
        <v>11</v>
      </c>
      <c r="B80" s="36" t="str">
        <f t="shared" si="1"/>
        <v>12A_5min</v>
      </c>
      <c r="C80" s="98" t="s">
        <v>1458</v>
      </c>
      <c r="D80" s="98" t="s">
        <v>5326</v>
      </c>
      <c r="E80" s="145" t="s">
        <v>6427</v>
      </c>
      <c r="F80" s="233">
        <v>4.0330383596584429</v>
      </c>
    </row>
    <row r="81" spans="1:6" x14ac:dyDescent="0.3">
      <c r="A81" s="36" t="s">
        <v>11</v>
      </c>
      <c r="B81" s="36" t="str">
        <f t="shared" si="1"/>
        <v>12A_5min</v>
      </c>
      <c r="C81" s="98" t="s">
        <v>1459</v>
      </c>
      <c r="D81" s="98" t="s">
        <v>5326</v>
      </c>
      <c r="E81" s="145" t="s">
        <v>6428</v>
      </c>
      <c r="F81" s="233">
        <v>2.6620664932675666</v>
      </c>
    </row>
    <row r="82" spans="1:6" x14ac:dyDescent="0.3">
      <c r="A82" s="36" t="s">
        <v>11</v>
      </c>
      <c r="B82" s="36" t="str">
        <f t="shared" si="1"/>
        <v>12A_5min</v>
      </c>
      <c r="C82" s="98" t="s">
        <v>1460</v>
      </c>
      <c r="D82" s="98" t="s">
        <v>5326</v>
      </c>
      <c r="E82" s="145" t="s">
        <v>6429</v>
      </c>
      <c r="F82" s="233">
        <v>3.1038265761571946</v>
      </c>
    </row>
    <row r="83" spans="1:6" x14ac:dyDescent="0.3">
      <c r="A83" s="36" t="s">
        <v>11</v>
      </c>
      <c r="B83" s="36" t="str">
        <f t="shared" si="1"/>
        <v>12A_5min</v>
      </c>
      <c r="C83" s="98" t="s">
        <v>1461</v>
      </c>
      <c r="D83" s="98" t="s">
        <v>5326</v>
      </c>
      <c r="E83" s="145" t="s">
        <v>6430</v>
      </c>
      <c r="F83" s="233">
        <v>2.7304872847346813</v>
      </c>
    </row>
    <row r="84" spans="1:6" x14ac:dyDescent="0.3">
      <c r="A84" s="36" t="s">
        <v>11</v>
      </c>
      <c r="B84" s="36" t="str">
        <f t="shared" si="1"/>
        <v>12A_5min</v>
      </c>
      <c r="C84" s="98" t="s">
        <v>1435</v>
      </c>
      <c r="D84" s="98" t="s">
        <v>5326</v>
      </c>
      <c r="E84" s="145" t="s">
        <v>6431</v>
      </c>
      <c r="F84" s="233">
        <v>2.7484859855724912</v>
      </c>
    </row>
    <row r="85" spans="1:6" x14ac:dyDescent="0.3">
      <c r="A85" s="36" t="s">
        <v>11</v>
      </c>
      <c r="B85" s="36" t="str">
        <f t="shared" si="1"/>
        <v>12A_5min</v>
      </c>
      <c r="C85" s="98" t="s">
        <v>1462</v>
      </c>
      <c r="D85" s="98" t="s">
        <v>5326</v>
      </c>
      <c r="E85" s="145" t="s">
        <v>6432</v>
      </c>
      <c r="F85" s="233">
        <v>3.6213046830011484</v>
      </c>
    </row>
    <row r="86" spans="1:6" x14ac:dyDescent="0.3">
      <c r="A86" s="36" t="s">
        <v>11</v>
      </c>
      <c r="B86" s="36" t="str">
        <f t="shared" si="1"/>
        <v>12A_5min</v>
      </c>
      <c r="C86" s="98" t="s">
        <v>1436</v>
      </c>
      <c r="D86" s="98" t="s">
        <v>5326</v>
      </c>
      <c r="E86" s="145" t="s">
        <v>6433</v>
      </c>
      <c r="F86" s="233">
        <v>1.8532211983267632</v>
      </c>
    </row>
    <row r="87" spans="1:6" x14ac:dyDescent="0.3">
      <c r="A87" s="36" t="s">
        <v>11</v>
      </c>
      <c r="B87" s="36" t="str">
        <f t="shared" si="1"/>
        <v>12A_5min</v>
      </c>
      <c r="C87" s="98" t="s">
        <v>1437</v>
      </c>
      <c r="D87" s="98" t="s">
        <v>5326</v>
      </c>
      <c r="E87" s="145" t="s">
        <v>6434</v>
      </c>
      <c r="F87" s="233">
        <v>3.2521923391158531</v>
      </c>
    </row>
    <row r="88" spans="1:6" x14ac:dyDescent="0.3">
      <c r="A88" s="36" t="s">
        <v>11</v>
      </c>
      <c r="B88" s="36" t="str">
        <f t="shared" si="1"/>
        <v>12A_5min</v>
      </c>
      <c r="C88" s="98" t="s">
        <v>1438</v>
      </c>
      <c r="D88" s="98" t="s">
        <v>5326</v>
      </c>
      <c r="E88" s="145" t="s">
        <v>6435</v>
      </c>
      <c r="F88" s="233">
        <v>2.7942807682946378</v>
      </c>
    </row>
    <row r="89" spans="1:6" x14ac:dyDescent="0.3">
      <c r="A89" s="36" t="s">
        <v>11</v>
      </c>
      <c r="B89" s="36" t="str">
        <f t="shared" si="1"/>
        <v>12A_5min</v>
      </c>
      <c r="C89" s="98" t="s">
        <v>1439</v>
      </c>
      <c r="D89" s="98" t="s">
        <v>5326</v>
      </c>
      <c r="E89" s="145" t="s">
        <v>6436</v>
      </c>
      <c r="F89" s="233">
        <v>2.6670546697658382</v>
      </c>
    </row>
    <row r="90" spans="1:6" x14ac:dyDescent="0.3">
      <c r="A90" s="36" t="s">
        <v>11</v>
      </c>
      <c r="B90" s="36" t="str">
        <f t="shared" si="1"/>
        <v>12A_5min</v>
      </c>
      <c r="C90" s="98" t="s">
        <v>1440</v>
      </c>
      <c r="D90" s="98" t="s">
        <v>5326</v>
      </c>
      <c r="E90" s="145" t="s">
        <v>6437</v>
      </c>
      <c r="F90" s="233">
        <v>3.2559790868745995</v>
      </c>
    </row>
    <row r="91" spans="1:6" x14ac:dyDescent="0.3">
      <c r="A91" s="36" t="s">
        <v>11</v>
      </c>
      <c r="B91" s="36" t="str">
        <f t="shared" si="1"/>
        <v>12A_5min</v>
      </c>
      <c r="C91" s="98" t="s">
        <v>1441</v>
      </c>
      <c r="D91" s="98" t="s">
        <v>5326</v>
      </c>
      <c r="E91" s="145" t="s">
        <v>6438</v>
      </c>
      <c r="F91" s="233">
        <v>2.85060453390515</v>
      </c>
    </row>
    <row r="92" spans="1:6" x14ac:dyDescent="0.3">
      <c r="A92" s="36" t="s">
        <v>14</v>
      </c>
      <c r="B92" s="36" t="str">
        <f t="shared" si="1"/>
        <v>13A_5min</v>
      </c>
      <c r="C92" s="98" t="s">
        <v>1463</v>
      </c>
      <c r="D92" s="98" t="s">
        <v>5326</v>
      </c>
      <c r="E92" s="145" t="s">
        <v>6409</v>
      </c>
      <c r="F92" s="233">
        <v>3.5709864756686258</v>
      </c>
    </row>
    <row r="93" spans="1:6" x14ac:dyDescent="0.3">
      <c r="A93" s="36" t="s">
        <v>14</v>
      </c>
      <c r="B93" s="36" t="str">
        <f t="shared" si="1"/>
        <v>13A_5min</v>
      </c>
      <c r="C93" s="98" t="s">
        <v>1472</v>
      </c>
      <c r="D93" s="98" t="s">
        <v>5326</v>
      </c>
      <c r="E93" s="145" t="s">
        <v>6410</v>
      </c>
      <c r="F93" s="233">
        <v>2.1491873835627064</v>
      </c>
    </row>
    <row r="94" spans="1:6" x14ac:dyDescent="0.3">
      <c r="A94" s="36" t="s">
        <v>14</v>
      </c>
      <c r="B94" s="36" t="str">
        <f t="shared" si="1"/>
        <v>13A_5min</v>
      </c>
      <c r="C94" s="98" t="s">
        <v>1473</v>
      </c>
      <c r="D94" s="98" t="s">
        <v>5326</v>
      </c>
      <c r="E94" s="145" t="s">
        <v>6411</v>
      </c>
      <c r="F94" s="233">
        <v>4.4876000277893384</v>
      </c>
    </row>
    <row r="95" spans="1:6" x14ac:dyDescent="0.3">
      <c r="A95" s="36" t="s">
        <v>14</v>
      </c>
      <c r="B95" s="36" t="str">
        <f t="shared" si="1"/>
        <v>13A_5min</v>
      </c>
      <c r="C95" s="98" t="s">
        <v>1474</v>
      </c>
      <c r="D95" s="98" t="s">
        <v>5326</v>
      </c>
      <c r="E95" s="145" t="s">
        <v>6412</v>
      </c>
      <c r="F95" s="233">
        <v>1.8036684314166889</v>
      </c>
    </row>
    <row r="96" spans="1:6" x14ac:dyDescent="0.3">
      <c r="A96" s="36" t="s">
        <v>14</v>
      </c>
      <c r="B96" s="36" t="str">
        <f t="shared" si="1"/>
        <v>13A_5min</v>
      </c>
      <c r="C96" s="98" t="s">
        <v>1475</v>
      </c>
      <c r="D96" s="98" t="s">
        <v>5326</v>
      </c>
      <c r="E96" s="145" t="s">
        <v>6413</v>
      </c>
      <c r="F96" s="233">
        <v>4.4775018716134154</v>
      </c>
    </row>
    <row r="97" spans="1:6" x14ac:dyDescent="0.3">
      <c r="A97" s="36" t="s">
        <v>14</v>
      </c>
      <c r="B97" s="36" t="str">
        <f t="shared" si="1"/>
        <v>13A_5min</v>
      </c>
      <c r="C97" s="98" t="s">
        <v>1476</v>
      </c>
      <c r="D97" s="98" t="s">
        <v>5326</v>
      </c>
      <c r="E97" s="145" t="s">
        <v>6414</v>
      </c>
      <c r="F97" s="233">
        <v>3.8801614670193754</v>
      </c>
    </row>
    <row r="98" spans="1:6" x14ac:dyDescent="0.3">
      <c r="A98" s="36" t="s">
        <v>14</v>
      </c>
      <c r="B98" s="36" t="str">
        <f t="shared" si="1"/>
        <v>13A_5min</v>
      </c>
      <c r="C98" s="98" t="s">
        <v>1477</v>
      </c>
      <c r="D98" s="98" t="s">
        <v>5326</v>
      </c>
      <c r="E98" s="145" t="s">
        <v>6415</v>
      </c>
      <c r="F98" s="233">
        <v>4.4152069045288016</v>
      </c>
    </row>
    <row r="99" spans="1:6" x14ac:dyDescent="0.3">
      <c r="A99" s="36" t="s">
        <v>14</v>
      </c>
      <c r="B99" s="36" t="str">
        <f t="shared" si="1"/>
        <v>13A_5min</v>
      </c>
      <c r="C99" s="98" t="s">
        <v>1478</v>
      </c>
      <c r="D99" s="98" t="s">
        <v>5326</v>
      </c>
      <c r="E99" s="145" t="s">
        <v>6416</v>
      </c>
      <c r="F99" s="233">
        <v>4.303619756763811</v>
      </c>
    </row>
    <row r="100" spans="1:6" x14ac:dyDescent="0.3">
      <c r="A100" s="36" t="s">
        <v>14</v>
      </c>
      <c r="B100" s="36" t="str">
        <f t="shared" si="1"/>
        <v>13A_5min</v>
      </c>
      <c r="C100" s="98" t="s">
        <v>1479</v>
      </c>
      <c r="D100" s="98" t="s">
        <v>5326</v>
      </c>
      <c r="E100" s="145" t="s">
        <v>6417</v>
      </c>
      <c r="F100" s="233">
        <v>1.249976724215653</v>
      </c>
    </row>
    <row r="101" spans="1:6" x14ac:dyDescent="0.3">
      <c r="A101" s="36" t="s">
        <v>14</v>
      </c>
      <c r="B101" s="36" t="str">
        <f t="shared" si="1"/>
        <v>13A_5min</v>
      </c>
      <c r="C101" s="98" t="s">
        <v>1480</v>
      </c>
      <c r="D101" s="98" t="s">
        <v>5326</v>
      </c>
      <c r="E101" s="145" t="s">
        <v>6418</v>
      </c>
      <c r="F101" s="233">
        <v>6.0778312914350794</v>
      </c>
    </row>
    <row r="102" spans="1:6" x14ac:dyDescent="0.3">
      <c r="A102" s="36" t="s">
        <v>14</v>
      </c>
      <c r="B102" s="36" t="str">
        <f t="shared" si="1"/>
        <v>13A_5min</v>
      </c>
      <c r="C102" s="98" t="s">
        <v>1481</v>
      </c>
      <c r="D102" s="98" t="s">
        <v>5326</v>
      </c>
      <c r="E102" s="145" t="s">
        <v>6419</v>
      </c>
      <c r="F102" s="233">
        <v>6.2680051697973713</v>
      </c>
    </row>
    <row r="103" spans="1:6" x14ac:dyDescent="0.3">
      <c r="A103" s="36" t="s">
        <v>14</v>
      </c>
      <c r="B103" s="36" t="str">
        <f t="shared" si="1"/>
        <v>13A_5min</v>
      </c>
      <c r="C103" s="98" t="s">
        <v>1464</v>
      </c>
      <c r="D103" s="98" t="s">
        <v>5326</v>
      </c>
      <c r="E103" s="145" t="s">
        <v>6420</v>
      </c>
      <c r="F103" s="233">
        <v>2.7291940591791892</v>
      </c>
    </row>
    <row r="104" spans="1:6" x14ac:dyDescent="0.3">
      <c r="A104" s="36" t="s">
        <v>14</v>
      </c>
      <c r="B104" s="36" t="str">
        <f t="shared" si="1"/>
        <v>13A_5min</v>
      </c>
      <c r="C104" s="98" t="s">
        <v>1482</v>
      </c>
      <c r="D104" s="98" t="s">
        <v>5326</v>
      </c>
      <c r="E104" s="145" t="s">
        <v>6421</v>
      </c>
      <c r="F104" s="233">
        <v>3.4803435195073438</v>
      </c>
    </row>
    <row r="105" spans="1:6" x14ac:dyDescent="0.3">
      <c r="A105" s="36" t="s">
        <v>14</v>
      </c>
      <c r="B105" s="36" t="str">
        <f t="shared" si="1"/>
        <v>13A_5min</v>
      </c>
      <c r="C105" s="98" t="s">
        <v>1483</v>
      </c>
      <c r="D105" s="98" t="s">
        <v>5326</v>
      </c>
      <c r="E105" s="145" t="s">
        <v>6422</v>
      </c>
      <c r="F105" s="233">
        <v>4.5129575461577094</v>
      </c>
    </row>
    <row r="106" spans="1:6" x14ac:dyDescent="0.3">
      <c r="A106" s="36" t="s">
        <v>14</v>
      </c>
      <c r="B106" s="36" t="str">
        <f t="shared" si="1"/>
        <v>13A_5min</v>
      </c>
      <c r="C106" s="98" t="s">
        <v>1484</v>
      </c>
      <c r="D106" s="98" t="s">
        <v>5326</v>
      </c>
      <c r="E106" s="145" t="s">
        <v>6423</v>
      </c>
      <c r="F106" s="233">
        <v>1.1463668740031014</v>
      </c>
    </row>
    <row r="107" spans="1:6" x14ac:dyDescent="0.3">
      <c r="A107" s="36" t="s">
        <v>14</v>
      </c>
      <c r="B107" s="36" t="str">
        <f t="shared" si="1"/>
        <v>13A_5min</v>
      </c>
      <c r="C107" s="98" t="s">
        <v>1485</v>
      </c>
      <c r="D107" s="98" t="s">
        <v>5326</v>
      </c>
      <c r="E107" s="145" t="s">
        <v>6424</v>
      </c>
      <c r="F107" s="233">
        <v>4.5803400759438633</v>
      </c>
    </row>
    <row r="108" spans="1:6" x14ac:dyDescent="0.3">
      <c r="A108" s="36" t="s">
        <v>14</v>
      </c>
      <c r="B108" s="36" t="str">
        <f t="shared" si="1"/>
        <v>13A_5min</v>
      </c>
      <c r="C108" s="98" t="s">
        <v>1486</v>
      </c>
      <c r="D108" s="98" t="s">
        <v>5326</v>
      </c>
      <c r="E108" s="145" t="s">
        <v>6425</v>
      </c>
      <c r="F108" s="233">
        <v>5.8005299079406605</v>
      </c>
    </row>
    <row r="109" spans="1:6" x14ac:dyDescent="0.3">
      <c r="A109" s="36" t="s">
        <v>14</v>
      </c>
      <c r="B109" s="36" t="str">
        <f t="shared" si="1"/>
        <v>13A_5min</v>
      </c>
      <c r="C109" s="98" t="s">
        <v>1487</v>
      </c>
      <c r="D109" s="98" t="s">
        <v>5326</v>
      </c>
      <c r="E109" s="145" t="s">
        <v>6426</v>
      </c>
      <c r="F109" s="233">
        <v>2.2626066847379129</v>
      </c>
    </row>
    <row r="110" spans="1:6" x14ac:dyDescent="0.3">
      <c r="A110" s="36" t="s">
        <v>14</v>
      </c>
      <c r="B110" s="36" t="str">
        <f t="shared" si="1"/>
        <v>13A_5min</v>
      </c>
      <c r="C110" s="98" t="s">
        <v>1488</v>
      </c>
      <c r="D110" s="98" t="s">
        <v>5326</v>
      </c>
      <c r="E110" s="145" t="s">
        <v>6427</v>
      </c>
      <c r="F110" s="233">
        <v>1.9707698018636055</v>
      </c>
    </row>
    <row r="111" spans="1:6" x14ac:dyDescent="0.3">
      <c r="A111" s="36" t="s">
        <v>14</v>
      </c>
      <c r="B111" s="36" t="str">
        <f t="shared" si="1"/>
        <v>13A_5min</v>
      </c>
      <c r="C111" s="98" t="s">
        <v>1489</v>
      </c>
      <c r="D111" s="98" t="s">
        <v>5326</v>
      </c>
      <c r="E111" s="145" t="s">
        <v>6428</v>
      </c>
      <c r="F111" s="233">
        <v>5.8950661581738864</v>
      </c>
    </row>
    <row r="112" spans="1:6" x14ac:dyDescent="0.3">
      <c r="A112" s="36" t="s">
        <v>14</v>
      </c>
      <c r="B112" s="36" t="str">
        <f t="shared" si="1"/>
        <v>13A_5min</v>
      </c>
      <c r="C112" s="98" t="s">
        <v>1490</v>
      </c>
      <c r="D112" s="98" t="s">
        <v>5326</v>
      </c>
      <c r="E112" s="145" t="s">
        <v>6429</v>
      </c>
      <c r="F112" s="233">
        <v>2.9541017944863981</v>
      </c>
    </row>
    <row r="113" spans="1:6" x14ac:dyDescent="0.3">
      <c r="A113" s="36" t="s">
        <v>14</v>
      </c>
      <c r="B113" s="36" t="str">
        <f t="shared" si="1"/>
        <v>13A_5min</v>
      </c>
      <c r="C113" s="98" t="s">
        <v>1491</v>
      </c>
      <c r="D113" s="98" t="s">
        <v>5326</v>
      </c>
      <c r="E113" s="145" t="s">
        <v>6430</v>
      </c>
      <c r="F113" s="233">
        <v>5.7449990437398659</v>
      </c>
    </row>
    <row r="114" spans="1:6" x14ac:dyDescent="0.3">
      <c r="A114" s="36" t="s">
        <v>14</v>
      </c>
      <c r="B114" s="36" t="str">
        <f t="shared" si="1"/>
        <v>13A_5min</v>
      </c>
      <c r="C114" s="98" t="s">
        <v>1465</v>
      </c>
      <c r="D114" s="98" t="s">
        <v>5326</v>
      </c>
      <c r="E114" s="145" t="s">
        <v>6431</v>
      </c>
      <c r="F114" s="233">
        <v>2.3249548833134752</v>
      </c>
    </row>
    <row r="115" spans="1:6" x14ac:dyDescent="0.3">
      <c r="A115" s="36" t="s">
        <v>14</v>
      </c>
      <c r="B115" s="36" t="str">
        <f t="shared" si="1"/>
        <v>13A_5min</v>
      </c>
      <c r="C115" s="98" t="s">
        <v>1492</v>
      </c>
      <c r="D115" s="98" t="s">
        <v>5326</v>
      </c>
      <c r="E115" s="145" t="s">
        <v>6432</v>
      </c>
      <c r="F115" s="233">
        <v>3.3215014994213936</v>
      </c>
    </row>
    <row r="116" spans="1:6" x14ac:dyDescent="0.3">
      <c r="A116" s="36" t="s">
        <v>14</v>
      </c>
      <c r="B116" s="36" t="str">
        <f t="shared" si="1"/>
        <v>13A_5min</v>
      </c>
      <c r="C116" s="98" t="s">
        <v>1466</v>
      </c>
      <c r="D116" s="98" t="s">
        <v>5326</v>
      </c>
      <c r="E116" s="145" t="s">
        <v>6433</v>
      </c>
      <c r="F116" s="233">
        <v>1.3411150620590775</v>
      </c>
    </row>
    <row r="117" spans="1:6" x14ac:dyDescent="0.3">
      <c r="A117" s="36" t="s">
        <v>14</v>
      </c>
      <c r="B117" s="36" t="str">
        <f t="shared" si="1"/>
        <v>13A_5min</v>
      </c>
      <c r="C117" s="98" t="s">
        <v>1467</v>
      </c>
      <c r="D117" s="98" t="s">
        <v>5326</v>
      </c>
      <c r="E117" s="145" t="s">
        <v>6434</v>
      </c>
      <c r="F117" s="233">
        <v>3.4297307195034894</v>
      </c>
    </row>
    <row r="118" spans="1:6" x14ac:dyDescent="0.3">
      <c r="A118" s="36" t="s">
        <v>14</v>
      </c>
      <c r="B118" s="36" t="str">
        <f t="shared" si="1"/>
        <v>13A_5min</v>
      </c>
      <c r="C118" s="98" t="s">
        <v>1468</v>
      </c>
      <c r="D118" s="98" t="s">
        <v>5326</v>
      </c>
      <c r="E118" s="145" t="s">
        <v>6435</v>
      </c>
      <c r="F118" s="233">
        <v>2.0417890219760793</v>
      </c>
    </row>
    <row r="119" spans="1:6" x14ac:dyDescent="0.3">
      <c r="A119" s="36" t="s">
        <v>14</v>
      </c>
      <c r="B119" s="36" t="str">
        <f t="shared" si="1"/>
        <v>13A_5min</v>
      </c>
      <c r="C119" s="98" t="s">
        <v>1469</v>
      </c>
      <c r="D119" s="98" t="s">
        <v>5326</v>
      </c>
      <c r="E119" s="145" t="s">
        <v>6436</v>
      </c>
      <c r="F119" s="233">
        <v>2.6802931944945652</v>
      </c>
    </row>
    <row r="120" spans="1:6" x14ac:dyDescent="0.3">
      <c r="A120" s="36" t="s">
        <v>14</v>
      </c>
      <c r="B120" s="36" t="str">
        <f t="shared" si="1"/>
        <v>13A_5min</v>
      </c>
      <c r="C120" s="98" t="s">
        <v>1470</v>
      </c>
      <c r="D120" s="98" t="s">
        <v>5326</v>
      </c>
      <c r="E120" s="145" t="s">
        <v>6437</v>
      </c>
      <c r="F120" s="233">
        <v>1.5668524527032168</v>
      </c>
    </row>
    <row r="121" spans="1:6" x14ac:dyDescent="0.3">
      <c r="A121" s="36" t="s">
        <v>14</v>
      </c>
      <c r="B121" s="36" t="str">
        <f t="shared" si="1"/>
        <v>13A_5min</v>
      </c>
      <c r="C121" s="98" t="s">
        <v>1471</v>
      </c>
      <c r="D121" s="98" t="s">
        <v>5326</v>
      </c>
      <c r="E121" s="145" t="s">
        <v>6438</v>
      </c>
      <c r="F121" s="233">
        <v>0.99728501924569146</v>
      </c>
    </row>
    <row r="122" spans="1:6" x14ac:dyDescent="0.3">
      <c r="A122" s="36" t="s">
        <v>17</v>
      </c>
      <c r="B122" s="36" t="str">
        <f t="shared" si="1"/>
        <v>14A_5min</v>
      </c>
      <c r="C122" s="98" t="s">
        <v>1493</v>
      </c>
      <c r="D122" s="98" t="s">
        <v>5326</v>
      </c>
      <c r="E122" s="145" t="s">
        <v>6409</v>
      </c>
      <c r="F122" s="233">
        <v>3.3987926401676463</v>
      </c>
    </row>
    <row r="123" spans="1:6" x14ac:dyDescent="0.3">
      <c r="A123" s="36" t="s">
        <v>17</v>
      </c>
      <c r="B123" s="36" t="str">
        <f t="shared" si="1"/>
        <v>14A_5min</v>
      </c>
      <c r="C123" s="98" t="s">
        <v>1502</v>
      </c>
      <c r="D123" s="98" t="s">
        <v>5326</v>
      </c>
      <c r="E123" s="145" t="s">
        <v>6410</v>
      </c>
      <c r="F123" s="233">
        <v>0.35616963685585168</v>
      </c>
    </row>
    <row r="124" spans="1:6" x14ac:dyDescent="0.3">
      <c r="A124" s="36" t="s">
        <v>17</v>
      </c>
      <c r="B124" s="36" t="str">
        <f t="shared" si="1"/>
        <v>14A_5min</v>
      </c>
      <c r="C124" s="98" t="s">
        <v>1503</v>
      </c>
      <c r="D124" s="98" t="s">
        <v>5326</v>
      </c>
      <c r="E124" s="145" t="s">
        <v>6411</v>
      </c>
      <c r="F124" s="233">
        <v>1.96682475301313</v>
      </c>
    </row>
    <row r="125" spans="1:6" x14ac:dyDescent="0.3">
      <c r="A125" s="36" t="s">
        <v>17</v>
      </c>
      <c r="B125" s="36" t="str">
        <f t="shared" si="1"/>
        <v>14A_5min</v>
      </c>
      <c r="C125" s="98" t="s">
        <v>1504</v>
      </c>
      <c r="D125" s="98" t="s">
        <v>5326</v>
      </c>
      <c r="E125" s="145" t="s">
        <v>6412</v>
      </c>
      <c r="F125" s="233">
        <v>0.55932674735862487</v>
      </c>
    </row>
    <row r="126" spans="1:6" x14ac:dyDescent="0.3">
      <c r="A126" s="36" t="s">
        <v>17</v>
      </c>
      <c r="B126" s="36" t="str">
        <f t="shared" si="1"/>
        <v>14A_5min</v>
      </c>
      <c r="C126" s="98" t="s">
        <v>1505</v>
      </c>
      <c r="D126" s="98" t="s">
        <v>5326</v>
      </c>
      <c r="E126" s="145" t="s">
        <v>6413</v>
      </c>
      <c r="F126" s="233">
        <v>0.48835520889104206</v>
      </c>
    </row>
    <row r="127" spans="1:6" x14ac:dyDescent="0.3">
      <c r="A127" s="36" t="s">
        <v>17</v>
      </c>
      <c r="B127" s="36" t="str">
        <f t="shared" si="1"/>
        <v>14A_5min</v>
      </c>
      <c r="C127" s="98" t="s">
        <v>1506</v>
      </c>
      <c r="D127" s="98" t="s">
        <v>5326</v>
      </c>
      <c r="E127" s="145" t="s">
        <v>6414</v>
      </c>
      <c r="F127" s="233">
        <v>1.1929152573894541</v>
      </c>
    </row>
    <row r="128" spans="1:6" x14ac:dyDescent="0.3">
      <c r="A128" s="36" t="s">
        <v>17</v>
      </c>
      <c r="B128" s="36" t="str">
        <f t="shared" si="1"/>
        <v>14A_5min</v>
      </c>
      <c r="C128" s="98" t="s">
        <v>1507</v>
      </c>
      <c r="D128" s="98" t="s">
        <v>5326</v>
      </c>
      <c r="E128" s="145" t="s">
        <v>6415</v>
      </c>
      <c r="F128" s="233">
        <v>1.1096038075498982</v>
      </c>
    </row>
    <row r="129" spans="1:6" x14ac:dyDescent="0.3">
      <c r="A129" s="36" t="s">
        <v>17</v>
      </c>
      <c r="B129" s="36" t="str">
        <f t="shared" si="1"/>
        <v>14A_5min</v>
      </c>
      <c r="C129" s="98" t="s">
        <v>1508</v>
      </c>
      <c r="D129" s="98" t="s">
        <v>5326</v>
      </c>
      <c r="E129" s="145" t="s">
        <v>6416</v>
      </c>
      <c r="F129" s="233">
        <v>4.2132639622200703</v>
      </c>
    </row>
    <row r="130" spans="1:6" x14ac:dyDescent="0.3">
      <c r="A130" s="36" t="s">
        <v>17</v>
      </c>
      <c r="B130" s="36" t="str">
        <f t="shared" si="1"/>
        <v>14A_5min</v>
      </c>
      <c r="C130" s="98" t="s">
        <v>1509</v>
      </c>
      <c r="D130" s="98" t="s">
        <v>5326</v>
      </c>
      <c r="E130" s="145" t="s">
        <v>6417</v>
      </c>
      <c r="F130" s="233">
        <v>4.7703648303327224</v>
      </c>
    </row>
    <row r="131" spans="1:6" x14ac:dyDescent="0.3">
      <c r="A131" s="36" t="s">
        <v>17</v>
      </c>
      <c r="B131" s="36" t="str">
        <f t="shared" ref="B131:B194" si="2">CONCATENATE(A131,"_",D131)</f>
        <v>14A_5min</v>
      </c>
      <c r="C131" s="98" t="s">
        <v>1510</v>
      </c>
      <c r="D131" s="98" t="s">
        <v>5326</v>
      </c>
      <c r="E131" s="145" t="s">
        <v>6418</v>
      </c>
      <c r="F131" s="233">
        <v>0.59681907636170795</v>
      </c>
    </row>
    <row r="132" spans="1:6" x14ac:dyDescent="0.3">
      <c r="A132" s="36" t="s">
        <v>17</v>
      </c>
      <c r="B132" s="36" t="str">
        <f t="shared" si="2"/>
        <v>14A_5min</v>
      </c>
      <c r="C132" s="98" t="s">
        <v>1511</v>
      </c>
      <c r="D132" s="98" t="s">
        <v>5326</v>
      </c>
      <c r="E132" s="145" t="s">
        <v>6419</v>
      </c>
      <c r="F132" s="233">
        <v>1.3376541443376402</v>
      </c>
    </row>
    <row r="133" spans="1:6" x14ac:dyDescent="0.3">
      <c r="A133" s="36" t="s">
        <v>17</v>
      </c>
      <c r="B133" s="36" t="str">
        <f t="shared" si="2"/>
        <v>14A_5min</v>
      </c>
      <c r="C133" s="98" t="s">
        <v>1494</v>
      </c>
      <c r="D133" s="98" t="s">
        <v>5326</v>
      </c>
      <c r="E133" s="145" t="s">
        <v>6420</v>
      </c>
      <c r="F133" s="233">
        <v>4.555991046329595</v>
      </c>
    </row>
    <row r="134" spans="1:6" x14ac:dyDescent="0.3">
      <c r="A134" s="36" t="s">
        <v>17</v>
      </c>
      <c r="B134" s="36" t="str">
        <f t="shared" si="2"/>
        <v>14A_5min</v>
      </c>
      <c r="C134" s="98" t="s">
        <v>1512</v>
      </c>
      <c r="D134" s="98" t="s">
        <v>5326</v>
      </c>
      <c r="E134" s="145" t="s">
        <v>6421</v>
      </c>
      <c r="F134" s="233">
        <v>0.82403580584357672</v>
      </c>
    </row>
    <row r="135" spans="1:6" x14ac:dyDescent="0.3">
      <c r="A135" s="36" t="s">
        <v>17</v>
      </c>
      <c r="B135" s="36" t="str">
        <f t="shared" si="2"/>
        <v>14A_5min</v>
      </c>
      <c r="C135" s="98" t="s">
        <v>1513</v>
      </c>
      <c r="D135" s="98" t="s">
        <v>5326</v>
      </c>
      <c r="E135" s="145" t="s">
        <v>6422</v>
      </c>
      <c r="F135" s="233">
        <v>0.98312329341081661</v>
      </c>
    </row>
    <row r="136" spans="1:6" x14ac:dyDescent="0.3">
      <c r="A136" s="36" t="s">
        <v>17</v>
      </c>
      <c r="B136" s="36" t="str">
        <f t="shared" si="2"/>
        <v>14A_5min</v>
      </c>
      <c r="C136" s="98" t="s">
        <v>1514</v>
      </c>
      <c r="D136" s="98" t="s">
        <v>5326</v>
      </c>
      <c r="E136" s="145" t="s">
        <v>6423</v>
      </c>
      <c r="F136" s="233">
        <v>4.7291588061927845</v>
      </c>
    </row>
    <row r="137" spans="1:6" x14ac:dyDescent="0.3">
      <c r="A137" s="36" t="s">
        <v>17</v>
      </c>
      <c r="B137" s="36" t="str">
        <f t="shared" si="2"/>
        <v>14A_5min</v>
      </c>
      <c r="C137" s="98" t="s">
        <v>1515</v>
      </c>
      <c r="D137" s="98" t="s">
        <v>5326</v>
      </c>
      <c r="E137" s="145" t="s">
        <v>6424</v>
      </c>
      <c r="F137" s="233">
        <v>3.8778399411573816</v>
      </c>
    </row>
    <row r="138" spans="1:6" x14ac:dyDescent="0.3">
      <c r="A138" s="36" t="s">
        <v>17</v>
      </c>
      <c r="B138" s="36" t="str">
        <f t="shared" si="2"/>
        <v>14A_5min</v>
      </c>
      <c r="C138" s="98" t="s">
        <v>1516</v>
      </c>
      <c r="D138" s="98" t="s">
        <v>5326</v>
      </c>
      <c r="E138" s="145" t="s">
        <v>6425</v>
      </c>
      <c r="F138" s="233">
        <v>4.2022188198737682</v>
      </c>
    </row>
    <row r="139" spans="1:6" x14ac:dyDescent="0.3">
      <c r="A139" s="36" t="s">
        <v>17</v>
      </c>
      <c r="B139" s="36" t="str">
        <f t="shared" si="2"/>
        <v>14A_5min</v>
      </c>
      <c r="C139" s="98" t="s">
        <v>1517</v>
      </c>
      <c r="D139" s="98" t="s">
        <v>5326</v>
      </c>
      <c r="E139" s="145" t="s">
        <v>6426</v>
      </c>
      <c r="F139" s="233">
        <v>0.34980481714369283</v>
      </c>
    </row>
    <row r="140" spans="1:6" x14ac:dyDescent="0.3">
      <c r="A140" s="36" t="s">
        <v>17</v>
      </c>
      <c r="B140" s="36" t="str">
        <f t="shared" si="2"/>
        <v>14A_5min</v>
      </c>
      <c r="C140" s="98" t="s">
        <v>1518</v>
      </c>
      <c r="D140" s="98" t="s">
        <v>5326</v>
      </c>
      <c r="E140" s="145" t="s">
        <v>6427</v>
      </c>
      <c r="F140" s="233">
        <v>0.69318612935722379</v>
      </c>
    </row>
    <row r="141" spans="1:6" x14ac:dyDescent="0.3">
      <c r="A141" s="36" t="s">
        <v>17</v>
      </c>
      <c r="B141" s="36" t="str">
        <f t="shared" si="2"/>
        <v>14A_5min</v>
      </c>
      <c r="C141" s="98" t="s">
        <v>1519</v>
      </c>
      <c r="D141" s="98" t="s">
        <v>5326</v>
      </c>
      <c r="E141" s="145" t="s">
        <v>6428</v>
      </c>
      <c r="F141" s="233">
        <v>3.8913818633236459</v>
      </c>
    </row>
    <row r="142" spans="1:6" x14ac:dyDescent="0.3">
      <c r="A142" s="36" t="s">
        <v>17</v>
      </c>
      <c r="B142" s="36" t="str">
        <f t="shared" si="2"/>
        <v>14A_5min</v>
      </c>
      <c r="C142" s="98" t="s">
        <v>1520</v>
      </c>
      <c r="D142" s="98" t="s">
        <v>5326</v>
      </c>
      <c r="E142" s="145" t="s">
        <v>6429</v>
      </c>
      <c r="F142" s="233">
        <v>1.0247670027368765</v>
      </c>
    </row>
    <row r="143" spans="1:6" x14ac:dyDescent="0.3">
      <c r="A143" s="36" t="s">
        <v>17</v>
      </c>
      <c r="B143" s="36" t="str">
        <f t="shared" si="2"/>
        <v>14A_5min</v>
      </c>
      <c r="C143" s="98" t="s">
        <v>1521</v>
      </c>
      <c r="D143" s="98" t="s">
        <v>5326</v>
      </c>
      <c r="E143" s="145" t="s">
        <v>6430</v>
      </c>
      <c r="F143" s="233">
        <v>3.6179268386269428</v>
      </c>
    </row>
    <row r="144" spans="1:6" x14ac:dyDescent="0.3">
      <c r="A144" s="36" t="s">
        <v>17</v>
      </c>
      <c r="B144" s="36" t="str">
        <f t="shared" si="2"/>
        <v>14A_5min</v>
      </c>
      <c r="C144" s="98" t="s">
        <v>1495</v>
      </c>
      <c r="D144" s="98" t="s">
        <v>5326</v>
      </c>
      <c r="E144" s="145" t="s">
        <v>6431</v>
      </c>
      <c r="F144" s="233">
        <v>1.5787473547391315</v>
      </c>
    </row>
    <row r="145" spans="1:6" x14ac:dyDescent="0.3">
      <c r="A145" s="36" t="s">
        <v>17</v>
      </c>
      <c r="B145" s="36" t="str">
        <f t="shared" si="2"/>
        <v>14A_5min</v>
      </c>
      <c r="C145" s="98" t="s">
        <v>1522</v>
      </c>
      <c r="D145" s="98" t="s">
        <v>5326</v>
      </c>
      <c r="E145" s="145" t="s">
        <v>6432</v>
      </c>
      <c r="F145" s="233">
        <v>3.5643639557115212</v>
      </c>
    </row>
    <row r="146" spans="1:6" x14ac:dyDescent="0.3">
      <c r="A146" s="36" t="s">
        <v>17</v>
      </c>
      <c r="B146" s="36" t="str">
        <f t="shared" si="2"/>
        <v>14A_5min</v>
      </c>
      <c r="C146" s="98" t="s">
        <v>1496</v>
      </c>
      <c r="D146" s="98" t="s">
        <v>5326</v>
      </c>
      <c r="E146" s="145" t="s">
        <v>6433</v>
      </c>
      <c r="F146" s="233">
        <v>3.4190731220859196</v>
      </c>
    </row>
    <row r="147" spans="1:6" x14ac:dyDescent="0.3">
      <c r="A147" s="36" t="s">
        <v>17</v>
      </c>
      <c r="B147" s="36" t="str">
        <f t="shared" si="2"/>
        <v>14A_5min</v>
      </c>
      <c r="C147" s="98" t="s">
        <v>1497</v>
      </c>
      <c r="D147" s="98" t="s">
        <v>5326</v>
      </c>
      <c r="E147" s="145" t="s">
        <v>6434</v>
      </c>
      <c r="F147" s="233">
        <v>1.5755407992127008</v>
      </c>
    </row>
    <row r="148" spans="1:6" x14ac:dyDescent="0.3">
      <c r="A148" s="36" t="s">
        <v>17</v>
      </c>
      <c r="B148" s="36" t="str">
        <f t="shared" si="2"/>
        <v>14A_5min</v>
      </c>
      <c r="C148" s="98" t="s">
        <v>1498</v>
      </c>
      <c r="D148" s="98" t="s">
        <v>5326</v>
      </c>
      <c r="E148" s="145" t="s">
        <v>6435</v>
      </c>
      <c r="F148" s="233">
        <v>3.8787838572406477</v>
      </c>
    </row>
    <row r="149" spans="1:6" x14ac:dyDescent="0.3">
      <c r="A149" s="36" t="s">
        <v>17</v>
      </c>
      <c r="B149" s="36" t="str">
        <f t="shared" si="2"/>
        <v>14A_5min</v>
      </c>
      <c r="C149" s="98" t="s">
        <v>1499</v>
      </c>
      <c r="D149" s="98" t="s">
        <v>5326</v>
      </c>
      <c r="E149" s="145" t="s">
        <v>6436</v>
      </c>
      <c r="F149" s="233">
        <v>1.8206970120918353</v>
      </c>
    </row>
    <row r="150" spans="1:6" x14ac:dyDescent="0.3">
      <c r="A150" s="36" t="s">
        <v>17</v>
      </c>
      <c r="B150" s="36" t="str">
        <f t="shared" si="2"/>
        <v>14A_5min</v>
      </c>
      <c r="C150" s="98" t="s">
        <v>1500</v>
      </c>
      <c r="D150" s="98" t="s">
        <v>5326</v>
      </c>
      <c r="E150" s="145" t="s">
        <v>6437</v>
      </c>
      <c r="F150" s="233">
        <v>0.41320649801206799</v>
      </c>
    </row>
    <row r="151" spans="1:6" x14ac:dyDescent="0.3">
      <c r="A151" s="36" t="s">
        <v>17</v>
      </c>
      <c r="B151" s="36" t="str">
        <f t="shared" si="2"/>
        <v>14A_5min</v>
      </c>
      <c r="C151" s="98" t="s">
        <v>1501</v>
      </c>
      <c r="D151" s="98" t="s">
        <v>5326</v>
      </c>
      <c r="E151" s="145" t="s">
        <v>6438</v>
      </c>
      <c r="F151" s="233">
        <v>0.83053995093389033</v>
      </c>
    </row>
    <row r="152" spans="1:6" x14ac:dyDescent="0.3">
      <c r="A152" s="36" t="s">
        <v>20</v>
      </c>
      <c r="B152" s="36" t="str">
        <f t="shared" si="2"/>
        <v>15A_5min</v>
      </c>
      <c r="C152" s="98" t="s">
        <v>1523</v>
      </c>
      <c r="D152" s="98" t="s">
        <v>5326</v>
      </c>
      <c r="E152" s="145" t="s">
        <v>6409</v>
      </c>
      <c r="F152" s="233">
        <v>1.2692809819637259</v>
      </c>
    </row>
    <row r="153" spans="1:6" x14ac:dyDescent="0.3">
      <c r="A153" s="36" t="s">
        <v>20</v>
      </c>
      <c r="B153" s="36" t="str">
        <f t="shared" si="2"/>
        <v>15A_5min</v>
      </c>
      <c r="C153" s="98" t="s">
        <v>1532</v>
      </c>
      <c r="D153" s="98" t="s">
        <v>5326</v>
      </c>
      <c r="E153" s="145" t="s">
        <v>6410</v>
      </c>
      <c r="F153" s="233">
        <v>2.0402089623575859</v>
      </c>
    </row>
    <row r="154" spans="1:6" x14ac:dyDescent="0.3">
      <c r="A154" s="36" t="s">
        <v>20</v>
      </c>
      <c r="B154" s="36" t="str">
        <f t="shared" si="2"/>
        <v>15A_5min</v>
      </c>
      <c r="C154" s="98" t="s">
        <v>1533</v>
      </c>
      <c r="D154" s="98" t="s">
        <v>5326</v>
      </c>
      <c r="E154" s="145" t="s">
        <v>6411</v>
      </c>
      <c r="F154" s="233">
        <v>2.5276942085499492</v>
      </c>
    </row>
    <row r="155" spans="1:6" x14ac:dyDescent="0.3">
      <c r="A155" s="36" t="s">
        <v>20</v>
      </c>
      <c r="B155" s="36" t="str">
        <f t="shared" si="2"/>
        <v>15A_5min</v>
      </c>
      <c r="C155" s="98" t="s">
        <v>1534</v>
      </c>
      <c r="D155" s="98" t="s">
        <v>5326</v>
      </c>
      <c r="E155" s="145" t="s">
        <v>6412</v>
      </c>
      <c r="F155" s="233">
        <v>0.55561084427429253</v>
      </c>
    </row>
    <row r="156" spans="1:6" x14ac:dyDescent="0.3">
      <c r="A156" s="36" t="s">
        <v>20</v>
      </c>
      <c r="B156" s="36" t="str">
        <f t="shared" si="2"/>
        <v>15A_5min</v>
      </c>
      <c r="C156" s="98" t="s">
        <v>1535</v>
      </c>
      <c r="D156" s="98" t="s">
        <v>5326</v>
      </c>
      <c r="E156" s="145" t="s">
        <v>6413</v>
      </c>
      <c r="F156" s="233">
        <v>2.7698221989114571</v>
      </c>
    </row>
    <row r="157" spans="1:6" x14ac:dyDescent="0.3">
      <c r="A157" s="36" t="s">
        <v>20</v>
      </c>
      <c r="B157" s="36" t="str">
        <f t="shared" si="2"/>
        <v>15A_5min</v>
      </c>
      <c r="C157" s="98" t="s">
        <v>1536</v>
      </c>
      <c r="D157" s="98" t="s">
        <v>5326</v>
      </c>
      <c r="E157" s="145" t="s">
        <v>6414</v>
      </c>
      <c r="F157" s="233">
        <v>2.8156446884235273</v>
      </c>
    </row>
    <row r="158" spans="1:6" x14ac:dyDescent="0.3">
      <c r="A158" s="36" t="s">
        <v>20</v>
      </c>
      <c r="B158" s="36" t="str">
        <f t="shared" si="2"/>
        <v>15A_5min</v>
      </c>
      <c r="C158" s="98" t="s">
        <v>1537</v>
      </c>
      <c r="D158" s="98" t="s">
        <v>5326</v>
      </c>
      <c r="E158" s="145" t="s">
        <v>6415</v>
      </c>
      <c r="F158" s="233">
        <v>1.2083588093097404</v>
      </c>
    </row>
    <row r="159" spans="1:6" x14ac:dyDescent="0.3">
      <c r="A159" s="36" t="s">
        <v>20</v>
      </c>
      <c r="B159" s="36" t="str">
        <f t="shared" si="2"/>
        <v>15A_5min</v>
      </c>
      <c r="C159" s="98" t="s">
        <v>1538</v>
      </c>
      <c r="D159" s="98" t="s">
        <v>5326</v>
      </c>
      <c r="E159" s="145" t="s">
        <v>6416</v>
      </c>
      <c r="F159" s="233">
        <v>2.0337635085706189</v>
      </c>
    </row>
    <row r="160" spans="1:6" x14ac:dyDescent="0.3">
      <c r="A160" s="36" t="s">
        <v>20</v>
      </c>
      <c r="B160" s="36" t="str">
        <f t="shared" si="2"/>
        <v>15A_5min</v>
      </c>
      <c r="C160" s="98" t="s">
        <v>1539</v>
      </c>
      <c r="D160" s="98" t="s">
        <v>5326</v>
      </c>
      <c r="E160" s="145" t="s">
        <v>6417</v>
      </c>
      <c r="F160" s="233">
        <v>2.9365600303979935</v>
      </c>
    </row>
    <row r="161" spans="1:6" x14ac:dyDescent="0.3">
      <c r="A161" s="36" t="s">
        <v>20</v>
      </c>
      <c r="B161" s="36" t="str">
        <f t="shared" si="2"/>
        <v>15A_5min</v>
      </c>
      <c r="C161" s="98" t="s">
        <v>1540</v>
      </c>
      <c r="D161" s="98" t="s">
        <v>5326</v>
      </c>
      <c r="E161" s="145" t="s">
        <v>6418</v>
      </c>
      <c r="F161" s="233">
        <v>6.6980139902904074</v>
      </c>
    </row>
    <row r="162" spans="1:6" x14ac:dyDescent="0.3">
      <c r="A162" s="36" t="s">
        <v>20</v>
      </c>
      <c r="B162" s="36" t="str">
        <f t="shared" si="2"/>
        <v>15A_5min</v>
      </c>
      <c r="C162" s="98" t="s">
        <v>1541</v>
      </c>
      <c r="D162" s="98" t="s">
        <v>5326</v>
      </c>
      <c r="E162" s="145" t="s">
        <v>6419</v>
      </c>
      <c r="F162" s="233">
        <v>0.46076415973533885</v>
      </c>
    </row>
    <row r="163" spans="1:6" x14ac:dyDescent="0.3">
      <c r="A163" s="36" t="s">
        <v>20</v>
      </c>
      <c r="B163" s="36" t="str">
        <f t="shared" si="2"/>
        <v>15A_5min</v>
      </c>
      <c r="C163" s="98" t="s">
        <v>1524</v>
      </c>
      <c r="D163" s="98" t="s">
        <v>5326</v>
      </c>
      <c r="E163" s="145" t="s">
        <v>6420</v>
      </c>
      <c r="F163" s="233">
        <v>3.1060365122920075</v>
      </c>
    </row>
    <row r="164" spans="1:6" x14ac:dyDescent="0.3">
      <c r="A164" s="36" t="s">
        <v>20</v>
      </c>
      <c r="B164" s="36" t="str">
        <f t="shared" si="2"/>
        <v>15A_5min</v>
      </c>
      <c r="C164" s="98" t="s">
        <v>1542</v>
      </c>
      <c r="D164" s="98" t="s">
        <v>5326</v>
      </c>
      <c r="E164" s="145" t="s">
        <v>6421</v>
      </c>
      <c r="F164" s="233">
        <v>1.6878200160927288</v>
      </c>
    </row>
    <row r="165" spans="1:6" x14ac:dyDescent="0.3">
      <c r="A165" s="36" t="s">
        <v>20</v>
      </c>
      <c r="B165" s="36" t="str">
        <f t="shared" si="2"/>
        <v>15A_5min</v>
      </c>
      <c r="C165" s="98" t="s">
        <v>1543</v>
      </c>
      <c r="D165" s="98" t="s">
        <v>5326</v>
      </c>
      <c r="E165" s="145" t="s">
        <v>6422</v>
      </c>
      <c r="F165" s="233">
        <v>0.98729509851479003</v>
      </c>
    </row>
    <row r="166" spans="1:6" x14ac:dyDescent="0.3">
      <c r="A166" s="36" t="s">
        <v>20</v>
      </c>
      <c r="B166" s="36" t="str">
        <f t="shared" si="2"/>
        <v>15A_5min</v>
      </c>
      <c r="C166" s="98" t="s">
        <v>1544</v>
      </c>
      <c r="D166" s="98" t="s">
        <v>5326</v>
      </c>
      <c r="E166" s="145" t="s">
        <v>6423</v>
      </c>
      <c r="F166" s="233">
        <v>1.3184280831037063</v>
      </c>
    </row>
    <row r="167" spans="1:6" x14ac:dyDescent="0.3">
      <c r="A167" s="36" t="s">
        <v>20</v>
      </c>
      <c r="B167" s="36" t="str">
        <f t="shared" si="2"/>
        <v>15A_5min</v>
      </c>
      <c r="C167" s="98" t="s">
        <v>1545</v>
      </c>
      <c r="D167" s="98" t="s">
        <v>5326</v>
      </c>
      <c r="E167" s="145" t="s">
        <v>6424</v>
      </c>
      <c r="F167" s="233">
        <v>0.22784602346660668</v>
      </c>
    </row>
    <row r="168" spans="1:6" x14ac:dyDescent="0.3">
      <c r="A168" s="36" t="s">
        <v>20</v>
      </c>
      <c r="B168" s="36" t="str">
        <f t="shared" si="2"/>
        <v>15A_5min</v>
      </c>
      <c r="C168" s="98" t="s">
        <v>1546</v>
      </c>
      <c r="D168" s="98" t="s">
        <v>5326</v>
      </c>
      <c r="E168" s="145" t="s">
        <v>6425</v>
      </c>
      <c r="F168" s="233">
        <v>2.7904874504621766</v>
      </c>
    </row>
    <row r="169" spans="1:6" x14ac:dyDescent="0.3">
      <c r="A169" s="36" t="s">
        <v>20</v>
      </c>
      <c r="B169" s="36" t="str">
        <f t="shared" si="2"/>
        <v>15A_5min</v>
      </c>
      <c r="C169" s="98" t="s">
        <v>1547</v>
      </c>
      <c r="D169" s="98" t="s">
        <v>5326</v>
      </c>
      <c r="E169" s="145" t="s">
        <v>6426</v>
      </c>
      <c r="F169" s="233">
        <v>1.0629099729874212</v>
      </c>
    </row>
    <row r="170" spans="1:6" x14ac:dyDescent="0.3">
      <c r="A170" s="36" t="s">
        <v>20</v>
      </c>
      <c r="B170" s="36" t="str">
        <f t="shared" si="2"/>
        <v>15A_5min</v>
      </c>
      <c r="C170" s="98" t="s">
        <v>1548</v>
      </c>
      <c r="D170" s="98" t="s">
        <v>5326</v>
      </c>
      <c r="E170" s="145" t="s">
        <v>6427</v>
      </c>
      <c r="F170" s="233">
        <v>2.0402089623575859</v>
      </c>
    </row>
    <row r="171" spans="1:6" x14ac:dyDescent="0.3">
      <c r="A171" s="36" t="s">
        <v>20</v>
      </c>
      <c r="B171" s="36" t="str">
        <f t="shared" si="2"/>
        <v>15A_5min</v>
      </c>
      <c r="C171" s="98" t="s">
        <v>1549</v>
      </c>
      <c r="D171" s="98" t="s">
        <v>5326</v>
      </c>
      <c r="E171" s="145" t="s">
        <v>6428</v>
      </c>
      <c r="F171" s="233">
        <v>3.2672971102927635</v>
      </c>
    </row>
    <row r="172" spans="1:6" x14ac:dyDescent="0.3">
      <c r="A172" s="36" t="s">
        <v>20</v>
      </c>
      <c r="B172" s="36" t="str">
        <f t="shared" si="2"/>
        <v>15A_5min</v>
      </c>
      <c r="C172" s="98" t="s">
        <v>1550</v>
      </c>
      <c r="D172" s="98" t="s">
        <v>5326</v>
      </c>
      <c r="E172" s="145" t="s">
        <v>6429</v>
      </c>
      <c r="F172" s="233">
        <v>1.2139805650079625</v>
      </c>
    </row>
    <row r="173" spans="1:6" x14ac:dyDescent="0.3">
      <c r="A173" s="36" t="s">
        <v>20</v>
      </c>
      <c r="B173" s="36" t="str">
        <f t="shared" si="2"/>
        <v>15A_5min</v>
      </c>
      <c r="C173" s="98" t="s">
        <v>1551</v>
      </c>
      <c r="D173" s="98" t="s">
        <v>5326</v>
      </c>
      <c r="E173" s="145" t="s">
        <v>6430</v>
      </c>
      <c r="F173" s="233">
        <v>1.7099843305466202</v>
      </c>
    </row>
    <row r="174" spans="1:6" x14ac:dyDescent="0.3">
      <c r="A174" s="36" t="s">
        <v>20</v>
      </c>
      <c r="B174" s="36" t="str">
        <f t="shared" si="2"/>
        <v>15A_5min</v>
      </c>
      <c r="C174" s="98" t="s">
        <v>1525</v>
      </c>
      <c r="D174" s="98" t="s">
        <v>5326</v>
      </c>
      <c r="E174" s="145" t="s">
        <v>6431</v>
      </c>
      <c r="F174" s="233">
        <v>1.8526170706703236</v>
      </c>
    </row>
    <row r="175" spans="1:6" x14ac:dyDescent="0.3">
      <c r="A175" s="36" t="s">
        <v>20</v>
      </c>
      <c r="B175" s="36" t="str">
        <f t="shared" si="2"/>
        <v>15A_5min</v>
      </c>
      <c r="C175" s="98" t="s">
        <v>1552</v>
      </c>
      <c r="D175" s="98" t="s">
        <v>5326</v>
      </c>
      <c r="E175" s="145" t="s">
        <v>6432</v>
      </c>
      <c r="F175" s="233">
        <v>1.1968861313025514</v>
      </c>
    </row>
    <row r="176" spans="1:6" x14ac:dyDescent="0.3">
      <c r="A176" s="36" t="s">
        <v>20</v>
      </c>
      <c r="B176" s="36" t="str">
        <f t="shared" si="2"/>
        <v>15A_5min</v>
      </c>
      <c r="C176" s="98" t="s">
        <v>1526</v>
      </c>
      <c r="D176" s="98" t="s">
        <v>5326</v>
      </c>
      <c r="E176" s="145" t="s">
        <v>6433</v>
      </c>
      <c r="F176" s="233">
        <v>2.6049497137221684</v>
      </c>
    </row>
    <row r="177" spans="1:6" x14ac:dyDescent="0.3">
      <c r="A177" s="36" t="s">
        <v>20</v>
      </c>
      <c r="B177" s="36" t="str">
        <f t="shared" si="2"/>
        <v>15A_5min</v>
      </c>
      <c r="C177" s="98" t="s">
        <v>1527</v>
      </c>
      <c r="D177" s="98" t="s">
        <v>5326</v>
      </c>
      <c r="E177" s="145" t="s">
        <v>6434</v>
      </c>
      <c r="F177" s="233">
        <v>1.8868598810502388</v>
      </c>
    </row>
    <row r="178" spans="1:6" x14ac:dyDescent="0.3">
      <c r="A178" s="36" t="s">
        <v>20</v>
      </c>
      <c r="B178" s="36" t="str">
        <f t="shared" si="2"/>
        <v>15A_5min</v>
      </c>
      <c r="C178" s="98" t="s">
        <v>1528</v>
      </c>
      <c r="D178" s="98" t="s">
        <v>5326</v>
      </c>
      <c r="E178" s="145" t="s">
        <v>6435</v>
      </c>
      <c r="F178" s="233">
        <v>1.1884517707732536</v>
      </c>
    </row>
    <row r="179" spans="1:6" x14ac:dyDescent="0.3">
      <c r="A179" s="36" t="s">
        <v>20</v>
      </c>
      <c r="B179" s="36" t="str">
        <f t="shared" si="2"/>
        <v>15A_5min</v>
      </c>
      <c r="C179" s="98" t="s">
        <v>1529</v>
      </c>
      <c r="D179" s="98" t="s">
        <v>5326</v>
      </c>
      <c r="E179" s="145" t="s">
        <v>6436</v>
      </c>
      <c r="F179" s="233">
        <v>2.1546913959799996</v>
      </c>
    </row>
    <row r="180" spans="1:6" x14ac:dyDescent="0.3">
      <c r="A180" s="36" t="s">
        <v>20</v>
      </c>
      <c r="B180" s="36" t="str">
        <f t="shared" si="2"/>
        <v>15A_5min</v>
      </c>
      <c r="C180" s="98" t="s">
        <v>1530</v>
      </c>
      <c r="D180" s="98" t="s">
        <v>5326</v>
      </c>
      <c r="E180" s="145" t="s">
        <v>6437</v>
      </c>
      <c r="F180" s="233">
        <v>2.355580185606315</v>
      </c>
    </row>
    <row r="181" spans="1:6" x14ac:dyDescent="0.3">
      <c r="A181" s="36" t="s">
        <v>20</v>
      </c>
      <c r="B181" s="36" t="str">
        <f t="shared" si="2"/>
        <v>15A_5min</v>
      </c>
      <c r="C181" s="98" t="s">
        <v>1531</v>
      </c>
      <c r="D181" s="98" t="s">
        <v>5326</v>
      </c>
      <c r="E181" s="145" t="s">
        <v>6438</v>
      </c>
      <c r="F181" s="233">
        <v>1.8575814957541819</v>
      </c>
    </row>
    <row r="182" spans="1:6" x14ac:dyDescent="0.3">
      <c r="A182" s="36" t="s">
        <v>23</v>
      </c>
      <c r="B182" s="36" t="str">
        <f t="shared" si="2"/>
        <v>16A_5min</v>
      </c>
      <c r="C182" s="98" t="s">
        <v>1553</v>
      </c>
      <c r="D182" s="98" t="s">
        <v>5326</v>
      </c>
      <c r="E182" s="145" t="s">
        <v>6409</v>
      </c>
      <c r="F182" s="233">
        <v>0.83157814364279403</v>
      </c>
    </row>
    <row r="183" spans="1:6" x14ac:dyDescent="0.3">
      <c r="A183" s="36" t="s">
        <v>23</v>
      </c>
      <c r="B183" s="36" t="str">
        <f t="shared" si="2"/>
        <v>16A_5min</v>
      </c>
      <c r="C183" s="98" t="s">
        <v>1562</v>
      </c>
      <c r="D183" s="98" t="s">
        <v>5326</v>
      </c>
      <c r="E183" s="145" t="s">
        <v>6410</v>
      </c>
      <c r="F183" s="233">
        <v>1.909782817578394</v>
      </c>
    </row>
    <row r="184" spans="1:6" x14ac:dyDescent="0.3">
      <c r="A184" s="36" t="s">
        <v>23</v>
      </c>
      <c r="B184" s="36" t="str">
        <f t="shared" si="2"/>
        <v>16A_5min</v>
      </c>
      <c r="C184" s="98" t="s">
        <v>1563</v>
      </c>
      <c r="D184" s="98" t="s">
        <v>5326</v>
      </c>
      <c r="E184" s="145" t="s">
        <v>6411</v>
      </c>
      <c r="F184" s="233">
        <v>0.70142854918959541</v>
      </c>
    </row>
    <row r="185" spans="1:6" x14ac:dyDescent="0.3">
      <c r="A185" s="36" t="s">
        <v>23</v>
      </c>
      <c r="B185" s="36" t="str">
        <f t="shared" si="2"/>
        <v>16A_5min</v>
      </c>
      <c r="C185" s="98" t="s">
        <v>1564</v>
      </c>
      <c r="D185" s="98" t="s">
        <v>5326</v>
      </c>
      <c r="E185" s="145" t="s">
        <v>6412</v>
      </c>
      <c r="F185" s="233">
        <v>3.706288684009456</v>
      </c>
    </row>
    <row r="186" spans="1:6" x14ac:dyDescent="0.3">
      <c r="A186" s="36" t="s">
        <v>23</v>
      </c>
      <c r="B186" s="36" t="str">
        <f t="shared" si="2"/>
        <v>16A_5min</v>
      </c>
      <c r="C186" s="98" t="s">
        <v>1565</v>
      </c>
      <c r="D186" s="98" t="s">
        <v>5326</v>
      </c>
      <c r="E186" s="145" t="s">
        <v>6413</v>
      </c>
      <c r="F186" s="233">
        <v>2.082415330651425</v>
      </c>
    </row>
    <row r="187" spans="1:6" x14ac:dyDescent="0.3">
      <c r="A187" s="36" t="s">
        <v>23</v>
      </c>
      <c r="B187" s="36" t="str">
        <f t="shared" si="2"/>
        <v>16A_5min</v>
      </c>
      <c r="C187" s="98" t="s">
        <v>1566</v>
      </c>
      <c r="D187" s="98" t="s">
        <v>5326</v>
      </c>
      <c r="E187" s="145" t="s">
        <v>6414</v>
      </c>
      <c r="F187" s="233">
        <v>1.4059351373201456</v>
      </c>
    </row>
    <row r="188" spans="1:6" x14ac:dyDescent="0.3">
      <c r="A188" s="36" t="s">
        <v>23</v>
      </c>
      <c r="B188" s="36" t="str">
        <f t="shared" si="2"/>
        <v>16A_5min</v>
      </c>
      <c r="C188" s="98" t="s">
        <v>1567</v>
      </c>
      <c r="D188" s="98" t="s">
        <v>5326</v>
      </c>
      <c r="E188" s="145" t="s">
        <v>6415</v>
      </c>
      <c r="F188" s="233">
        <v>0.57376285190344967</v>
      </c>
    </row>
    <row r="189" spans="1:6" x14ac:dyDescent="0.3">
      <c r="A189" s="36" t="s">
        <v>23</v>
      </c>
      <c r="B189" s="36" t="str">
        <f t="shared" si="2"/>
        <v>16A_5min</v>
      </c>
      <c r="C189" s="98" t="s">
        <v>1568</v>
      </c>
      <c r="D189" s="98" t="s">
        <v>5326</v>
      </c>
      <c r="E189" s="145" t="s">
        <v>6416</v>
      </c>
      <c r="F189" s="233">
        <v>1.7138714103709733</v>
      </c>
    </row>
    <row r="190" spans="1:6" x14ac:dyDescent="0.3">
      <c r="A190" s="36" t="s">
        <v>23</v>
      </c>
      <c r="B190" s="36" t="str">
        <f t="shared" si="2"/>
        <v>16A_5min</v>
      </c>
      <c r="C190" s="98" t="s">
        <v>1569</v>
      </c>
      <c r="D190" s="98" t="s">
        <v>5326</v>
      </c>
      <c r="E190" s="145" t="s">
        <v>6417</v>
      </c>
      <c r="F190" s="233">
        <v>3.8230636685603816</v>
      </c>
    </row>
    <row r="191" spans="1:6" x14ac:dyDescent="0.3">
      <c r="A191" s="36" t="s">
        <v>23</v>
      </c>
      <c r="B191" s="36" t="str">
        <f t="shared" si="2"/>
        <v>16A_5min</v>
      </c>
      <c r="C191" s="98" t="s">
        <v>1570</v>
      </c>
      <c r="D191" s="98" t="s">
        <v>5326</v>
      </c>
      <c r="E191" s="145" t="s">
        <v>6418</v>
      </c>
      <c r="F191" s="233">
        <v>0.54328428156139186</v>
      </c>
    </row>
    <row r="192" spans="1:6" x14ac:dyDescent="0.3">
      <c r="A192" s="36" t="s">
        <v>23</v>
      </c>
      <c r="B192" s="36" t="str">
        <f t="shared" si="2"/>
        <v>16A_5min</v>
      </c>
      <c r="C192" s="98" t="s">
        <v>1571</v>
      </c>
      <c r="D192" s="98" t="s">
        <v>5326</v>
      </c>
      <c r="E192" s="145" t="s">
        <v>6419</v>
      </c>
      <c r="F192" s="233">
        <v>1.5112316203554317</v>
      </c>
    </row>
    <row r="193" spans="1:6" x14ac:dyDescent="0.3">
      <c r="A193" s="36" t="s">
        <v>23</v>
      </c>
      <c r="B193" s="36" t="str">
        <f t="shared" si="2"/>
        <v>16A_5min</v>
      </c>
      <c r="C193" s="98" t="s">
        <v>1554</v>
      </c>
      <c r="D193" s="98" t="s">
        <v>5326</v>
      </c>
      <c r="E193" s="145" t="s">
        <v>6420</v>
      </c>
      <c r="F193" s="233">
        <v>0.59118475092355038</v>
      </c>
    </row>
    <row r="194" spans="1:6" x14ac:dyDescent="0.3">
      <c r="A194" s="36" t="s">
        <v>23</v>
      </c>
      <c r="B194" s="36" t="str">
        <f t="shared" si="2"/>
        <v>16A_5min</v>
      </c>
      <c r="C194" s="98" t="s">
        <v>1572</v>
      </c>
      <c r="D194" s="98" t="s">
        <v>5326</v>
      </c>
      <c r="E194" s="145" t="s">
        <v>6421</v>
      </c>
      <c r="F194" s="233">
        <v>1.1158439004202347</v>
      </c>
    </row>
    <row r="195" spans="1:6" x14ac:dyDescent="0.3">
      <c r="A195" s="36" t="s">
        <v>23</v>
      </c>
      <c r="B195" s="36" t="str">
        <f t="shared" ref="B195:B258" si="3">CONCATENATE(A195,"_",D195)</f>
        <v>16A_5min</v>
      </c>
      <c r="C195" s="98" t="s">
        <v>1573</v>
      </c>
      <c r="D195" s="98" t="s">
        <v>5326</v>
      </c>
      <c r="E195" s="145" t="s">
        <v>6422</v>
      </c>
      <c r="F195" s="233">
        <v>1.1761940357588172</v>
      </c>
    </row>
    <row r="196" spans="1:6" x14ac:dyDescent="0.3">
      <c r="A196" s="36" t="s">
        <v>23</v>
      </c>
      <c r="B196" s="36" t="str">
        <f t="shared" si="3"/>
        <v>16A_5min</v>
      </c>
      <c r="C196" s="98" t="s">
        <v>1574</v>
      </c>
      <c r="D196" s="98" t="s">
        <v>5326</v>
      </c>
      <c r="E196" s="145" t="s">
        <v>6423</v>
      </c>
      <c r="F196" s="233">
        <v>2.0195972395799173</v>
      </c>
    </row>
    <row r="197" spans="1:6" x14ac:dyDescent="0.3">
      <c r="A197" s="36" t="s">
        <v>23</v>
      </c>
      <c r="B197" s="36" t="str">
        <f t="shared" si="3"/>
        <v>16A_5min</v>
      </c>
      <c r="C197" s="98" t="s">
        <v>1575</v>
      </c>
      <c r="D197" s="98" t="s">
        <v>5326</v>
      </c>
      <c r="E197" s="145" t="s">
        <v>6424</v>
      </c>
      <c r="F197" s="233">
        <v>3.7374250777910749</v>
      </c>
    </row>
    <row r="198" spans="1:6" x14ac:dyDescent="0.3">
      <c r="A198" s="36" t="s">
        <v>23</v>
      </c>
      <c r="B198" s="36" t="str">
        <f t="shared" si="3"/>
        <v>16A_5min</v>
      </c>
      <c r="C198" s="98" t="s">
        <v>1576</v>
      </c>
      <c r="D198" s="98" t="s">
        <v>5326</v>
      </c>
      <c r="E198" s="145" t="s">
        <v>6425</v>
      </c>
      <c r="F198" s="233">
        <v>2.9963726089048959</v>
      </c>
    </row>
    <row r="199" spans="1:6" x14ac:dyDescent="0.3">
      <c r="A199" s="36" t="s">
        <v>23</v>
      </c>
      <c r="B199" s="36" t="str">
        <f t="shared" si="3"/>
        <v>16A_5min</v>
      </c>
      <c r="C199" s="98" t="s">
        <v>1577</v>
      </c>
      <c r="D199" s="98" t="s">
        <v>5326</v>
      </c>
      <c r="E199" s="145" t="s">
        <v>6426</v>
      </c>
      <c r="F199" s="233">
        <v>2.0099406482956534</v>
      </c>
    </row>
    <row r="200" spans="1:6" x14ac:dyDescent="0.3">
      <c r="A200" s="36" t="s">
        <v>23</v>
      </c>
      <c r="B200" s="36" t="str">
        <f t="shared" si="3"/>
        <v>16A_5min</v>
      </c>
      <c r="C200" s="98" t="s">
        <v>1578</v>
      </c>
      <c r="D200" s="98" t="s">
        <v>5326</v>
      </c>
      <c r="E200" s="145" t="s">
        <v>6427</v>
      </c>
      <c r="F200" s="233">
        <v>2.9377893748516297</v>
      </c>
    </row>
    <row r="201" spans="1:6" x14ac:dyDescent="0.3">
      <c r="A201" s="36" t="s">
        <v>23</v>
      </c>
      <c r="B201" s="36" t="str">
        <f t="shared" si="3"/>
        <v>16A_5min</v>
      </c>
      <c r="C201" s="98" t="s">
        <v>1579</v>
      </c>
      <c r="D201" s="98" t="s">
        <v>5326</v>
      </c>
      <c r="E201" s="145" t="s">
        <v>6428</v>
      </c>
      <c r="F201" s="233">
        <v>1.1017255603476266</v>
      </c>
    </row>
    <row r="202" spans="1:6" x14ac:dyDescent="0.3">
      <c r="A202" s="36" t="s">
        <v>23</v>
      </c>
      <c r="B202" s="36" t="str">
        <f t="shared" si="3"/>
        <v>16A_5min</v>
      </c>
      <c r="C202" s="98" t="s">
        <v>1580</v>
      </c>
      <c r="D202" s="98" t="s">
        <v>5326</v>
      </c>
      <c r="E202" s="145" t="s">
        <v>6429</v>
      </c>
      <c r="F202" s="233">
        <v>4.6145490365996089</v>
      </c>
    </row>
    <row r="203" spans="1:6" x14ac:dyDescent="0.3">
      <c r="A203" s="36" t="s">
        <v>23</v>
      </c>
      <c r="B203" s="36" t="str">
        <f t="shared" si="3"/>
        <v>16A_5min</v>
      </c>
      <c r="C203" s="98" t="s">
        <v>1581</v>
      </c>
      <c r="D203" s="98" t="s">
        <v>5326</v>
      </c>
      <c r="E203" s="145" t="s">
        <v>6430</v>
      </c>
      <c r="F203" s="233">
        <v>1.8532113240367576</v>
      </c>
    </row>
    <row r="204" spans="1:6" x14ac:dyDescent="0.3">
      <c r="A204" s="36" t="s">
        <v>23</v>
      </c>
      <c r="B204" s="36" t="str">
        <f t="shared" si="3"/>
        <v>16A_5min</v>
      </c>
      <c r="C204" s="98" t="s">
        <v>1555</v>
      </c>
      <c r="D204" s="98" t="s">
        <v>5326</v>
      </c>
      <c r="E204" s="145" t="s">
        <v>6431</v>
      </c>
      <c r="F204" s="233">
        <v>3.0331161553939436</v>
      </c>
    </row>
    <row r="205" spans="1:6" x14ac:dyDescent="0.3">
      <c r="A205" s="36" t="s">
        <v>23</v>
      </c>
      <c r="B205" s="36" t="str">
        <f t="shared" si="3"/>
        <v>16A_5min</v>
      </c>
      <c r="C205" s="98" t="s">
        <v>1582</v>
      </c>
      <c r="D205" s="98" t="s">
        <v>5326</v>
      </c>
      <c r="E205" s="145" t="s">
        <v>6432</v>
      </c>
      <c r="F205" s="233">
        <v>0.34292391312234549</v>
      </c>
    </row>
    <row r="206" spans="1:6" x14ac:dyDescent="0.3">
      <c r="A206" s="36" t="s">
        <v>23</v>
      </c>
      <c r="B206" s="36" t="str">
        <f t="shared" si="3"/>
        <v>16A_5min</v>
      </c>
      <c r="C206" s="98" t="s">
        <v>1556</v>
      </c>
      <c r="D206" s="98" t="s">
        <v>5326</v>
      </c>
      <c r="E206" s="145" t="s">
        <v>6433</v>
      </c>
      <c r="F206" s="233">
        <v>2.3337038391840075</v>
      </c>
    </row>
    <row r="207" spans="1:6" x14ac:dyDescent="0.3">
      <c r="A207" s="36" t="s">
        <v>23</v>
      </c>
      <c r="B207" s="36" t="str">
        <f t="shared" si="3"/>
        <v>16A_5min</v>
      </c>
      <c r="C207" s="98" t="s">
        <v>1557</v>
      </c>
      <c r="D207" s="98" t="s">
        <v>5326</v>
      </c>
      <c r="E207" s="145" t="s">
        <v>6434</v>
      </c>
      <c r="F207" s="233">
        <v>0.96145015986472859</v>
      </c>
    </row>
    <row r="208" spans="1:6" x14ac:dyDescent="0.3">
      <c r="A208" s="36" t="s">
        <v>23</v>
      </c>
      <c r="B208" s="36" t="str">
        <f t="shared" si="3"/>
        <v>16A_5min</v>
      </c>
      <c r="C208" s="98" t="s">
        <v>1558</v>
      </c>
      <c r="D208" s="98" t="s">
        <v>5326</v>
      </c>
      <c r="E208" s="145" t="s">
        <v>6435</v>
      </c>
      <c r="F208" s="233">
        <v>1.6186071821963954</v>
      </c>
    </row>
    <row r="209" spans="1:6" x14ac:dyDescent="0.3">
      <c r="A209" s="36" t="s">
        <v>23</v>
      </c>
      <c r="B209" s="36" t="str">
        <f t="shared" si="3"/>
        <v>16A_5min</v>
      </c>
      <c r="C209" s="98" t="s">
        <v>1559</v>
      </c>
      <c r="D209" s="98" t="s">
        <v>5326</v>
      </c>
      <c r="E209" s="145" t="s">
        <v>6436</v>
      </c>
      <c r="F209" s="233">
        <v>0.86271571801645819</v>
      </c>
    </row>
    <row r="210" spans="1:6" x14ac:dyDescent="0.3">
      <c r="A210" s="36" t="s">
        <v>23</v>
      </c>
      <c r="B210" s="36" t="str">
        <f t="shared" si="3"/>
        <v>16A_5min</v>
      </c>
      <c r="C210" s="98" t="s">
        <v>1560</v>
      </c>
      <c r="D210" s="98" t="s">
        <v>5326</v>
      </c>
      <c r="E210" s="145" t="s">
        <v>6437</v>
      </c>
      <c r="F210" s="233">
        <v>1.8552304468233654</v>
      </c>
    </row>
    <row r="211" spans="1:6" x14ac:dyDescent="0.3">
      <c r="A211" s="36" t="s">
        <v>23</v>
      </c>
      <c r="B211" s="36" t="str">
        <f t="shared" si="3"/>
        <v>16A_5min</v>
      </c>
      <c r="C211" s="98" t="s">
        <v>1561</v>
      </c>
      <c r="D211" s="98" t="s">
        <v>5326</v>
      </c>
      <c r="E211" s="145" t="s">
        <v>6438</v>
      </c>
      <c r="F211" s="233">
        <v>3.3067439288769633</v>
      </c>
    </row>
    <row r="212" spans="1:6" x14ac:dyDescent="0.3">
      <c r="A212" s="36" t="s">
        <v>25</v>
      </c>
      <c r="B212" s="36" t="str">
        <f t="shared" si="3"/>
        <v>17A_5min</v>
      </c>
      <c r="C212" s="98" t="s">
        <v>1583</v>
      </c>
      <c r="D212" s="98" t="s">
        <v>5326</v>
      </c>
      <c r="E212" s="145" t="s">
        <v>6409</v>
      </c>
      <c r="F212" s="233">
        <v>1.6794831367181331</v>
      </c>
    </row>
    <row r="213" spans="1:6" x14ac:dyDescent="0.3">
      <c r="A213" s="36" t="s">
        <v>25</v>
      </c>
      <c r="B213" s="36" t="str">
        <f t="shared" si="3"/>
        <v>17A_5min</v>
      </c>
      <c r="C213" s="98" t="s">
        <v>1592</v>
      </c>
      <c r="D213" s="98" t="s">
        <v>5326</v>
      </c>
      <c r="E213" s="145" t="s">
        <v>6410</v>
      </c>
      <c r="F213" s="233">
        <v>4.1127462615502832</v>
      </c>
    </row>
    <row r="214" spans="1:6" x14ac:dyDescent="0.3">
      <c r="A214" s="36" t="s">
        <v>25</v>
      </c>
      <c r="B214" s="36" t="str">
        <f t="shared" si="3"/>
        <v>17A_5min</v>
      </c>
      <c r="C214" s="98" t="s">
        <v>1593</v>
      </c>
      <c r="D214" s="98" t="s">
        <v>5326</v>
      </c>
      <c r="E214" s="145" t="s">
        <v>6411</v>
      </c>
      <c r="F214" s="233">
        <v>1.0368534181713762</v>
      </c>
    </row>
    <row r="215" spans="1:6" x14ac:dyDescent="0.3">
      <c r="A215" s="36" t="s">
        <v>25</v>
      </c>
      <c r="B215" s="36" t="str">
        <f t="shared" si="3"/>
        <v>17A_5min</v>
      </c>
      <c r="C215" s="98" t="s">
        <v>1594</v>
      </c>
      <c r="D215" s="98" t="s">
        <v>5326</v>
      </c>
      <c r="E215" s="145" t="s">
        <v>6412</v>
      </c>
      <c r="F215" s="233">
        <v>1.1251994538553762</v>
      </c>
    </row>
    <row r="216" spans="1:6" x14ac:dyDescent="0.3">
      <c r="A216" s="36" t="s">
        <v>25</v>
      </c>
      <c r="B216" s="36" t="str">
        <f t="shared" si="3"/>
        <v>17A_5min</v>
      </c>
      <c r="C216" s="98" t="s">
        <v>1595</v>
      </c>
      <c r="D216" s="98" t="s">
        <v>5326</v>
      </c>
      <c r="E216" s="145" t="s">
        <v>6413</v>
      </c>
      <c r="F216" s="233">
        <v>1.121724570706123</v>
      </c>
    </row>
    <row r="217" spans="1:6" x14ac:dyDescent="0.3">
      <c r="A217" s="36" t="s">
        <v>25</v>
      </c>
      <c r="B217" s="36" t="str">
        <f t="shared" si="3"/>
        <v>17A_5min</v>
      </c>
      <c r="C217" s="98" t="s">
        <v>1596</v>
      </c>
      <c r="D217" s="98" t="s">
        <v>5326</v>
      </c>
      <c r="E217" s="145" t="s">
        <v>6414</v>
      </c>
      <c r="F217" s="233">
        <v>1.9494690070086145</v>
      </c>
    </row>
    <row r="218" spans="1:6" x14ac:dyDescent="0.3">
      <c r="A218" s="36" t="s">
        <v>25</v>
      </c>
      <c r="B218" s="36" t="str">
        <f t="shared" si="3"/>
        <v>17A_5min</v>
      </c>
      <c r="C218" s="98" t="s">
        <v>1597</v>
      </c>
      <c r="D218" s="98" t="s">
        <v>5326</v>
      </c>
      <c r="E218" s="145" t="s">
        <v>6415</v>
      </c>
      <c r="F218" s="233">
        <v>1.8463553316998373</v>
      </c>
    </row>
    <row r="219" spans="1:6" x14ac:dyDescent="0.3">
      <c r="A219" s="36" t="s">
        <v>25</v>
      </c>
      <c r="B219" s="36" t="str">
        <f t="shared" si="3"/>
        <v>17A_5min</v>
      </c>
      <c r="C219" s="98" t="s">
        <v>1598</v>
      </c>
      <c r="D219" s="98" t="s">
        <v>5326</v>
      </c>
      <c r="E219" s="145" t="s">
        <v>6416</v>
      </c>
      <c r="F219" s="233">
        <v>1.608491346779898</v>
      </c>
    </row>
    <row r="220" spans="1:6" x14ac:dyDescent="0.3">
      <c r="A220" s="36" t="s">
        <v>25</v>
      </c>
      <c r="B220" s="36" t="str">
        <f t="shared" si="3"/>
        <v>17A_5min</v>
      </c>
      <c r="C220" s="98" t="s">
        <v>1599</v>
      </c>
      <c r="D220" s="98" t="s">
        <v>5326</v>
      </c>
      <c r="E220" s="145" t="s">
        <v>6417</v>
      </c>
      <c r="F220" s="233">
        <v>4.6395803272049054</v>
      </c>
    </row>
    <row r="221" spans="1:6" x14ac:dyDescent="0.3">
      <c r="A221" s="36" t="s">
        <v>25</v>
      </c>
      <c r="B221" s="36" t="str">
        <f t="shared" si="3"/>
        <v>17A_5min</v>
      </c>
      <c r="C221" s="98" t="s">
        <v>1600</v>
      </c>
      <c r="D221" s="98" t="s">
        <v>5326</v>
      </c>
      <c r="E221" s="145" t="s">
        <v>6418</v>
      </c>
      <c r="F221" s="233">
        <v>1.1786398977781323</v>
      </c>
    </row>
    <row r="222" spans="1:6" x14ac:dyDescent="0.3">
      <c r="A222" s="36" t="s">
        <v>25</v>
      </c>
      <c r="B222" s="36" t="str">
        <f t="shared" si="3"/>
        <v>17A_5min</v>
      </c>
      <c r="C222" s="98" t="s">
        <v>1601</v>
      </c>
      <c r="D222" s="98" t="s">
        <v>5326</v>
      </c>
      <c r="E222" s="145" t="s">
        <v>6419</v>
      </c>
      <c r="F222" s="233">
        <v>0.43386750365181043</v>
      </c>
    </row>
    <row r="223" spans="1:6" x14ac:dyDescent="0.3">
      <c r="A223" s="36" t="s">
        <v>25</v>
      </c>
      <c r="B223" s="36" t="str">
        <f t="shared" si="3"/>
        <v>17A_5min</v>
      </c>
      <c r="C223" s="98" t="s">
        <v>1584</v>
      </c>
      <c r="D223" s="98" t="s">
        <v>5326</v>
      </c>
      <c r="E223" s="145" t="s">
        <v>6420</v>
      </c>
      <c r="F223" s="233">
        <v>1.955673851366124</v>
      </c>
    </row>
    <row r="224" spans="1:6" x14ac:dyDescent="0.3">
      <c r="A224" s="36" t="s">
        <v>25</v>
      </c>
      <c r="B224" s="36" t="str">
        <f t="shared" si="3"/>
        <v>17A_5min</v>
      </c>
      <c r="C224" s="98" t="s">
        <v>1602</v>
      </c>
      <c r="D224" s="98" t="s">
        <v>5326</v>
      </c>
      <c r="E224" s="145" t="s">
        <v>6421</v>
      </c>
      <c r="F224" s="233">
        <v>1.2532623873543431</v>
      </c>
    </row>
    <row r="225" spans="1:6" x14ac:dyDescent="0.3">
      <c r="A225" s="36" t="s">
        <v>25</v>
      </c>
      <c r="B225" s="36" t="str">
        <f t="shared" si="3"/>
        <v>17A_5min</v>
      </c>
      <c r="C225" s="98" t="s">
        <v>1603</v>
      </c>
      <c r="D225" s="98" t="s">
        <v>5326</v>
      </c>
      <c r="E225" s="145" t="s">
        <v>6422</v>
      </c>
      <c r="F225" s="233">
        <v>0.80641491198165483</v>
      </c>
    </row>
    <row r="226" spans="1:6" x14ac:dyDescent="0.3">
      <c r="A226" s="36" t="s">
        <v>25</v>
      </c>
      <c r="B226" s="36" t="str">
        <f t="shared" si="3"/>
        <v>17A_5min</v>
      </c>
      <c r="C226" s="98" t="s">
        <v>1604</v>
      </c>
      <c r="D226" s="98" t="s">
        <v>5326</v>
      </c>
      <c r="E226" s="145" t="s">
        <v>6423</v>
      </c>
      <c r="F226" s="233">
        <v>2.4297086266996994</v>
      </c>
    </row>
    <row r="227" spans="1:6" x14ac:dyDescent="0.3">
      <c r="A227" s="36" t="s">
        <v>25</v>
      </c>
      <c r="B227" s="36" t="str">
        <f t="shared" si="3"/>
        <v>17A_5min</v>
      </c>
      <c r="C227" s="98" t="s">
        <v>1605</v>
      </c>
      <c r="D227" s="98" t="s">
        <v>5326</v>
      </c>
      <c r="E227" s="145" t="s">
        <v>6424</v>
      </c>
      <c r="F227" s="233">
        <v>4.0865269130868453</v>
      </c>
    </row>
    <row r="228" spans="1:6" x14ac:dyDescent="0.3">
      <c r="A228" s="36" t="s">
        <v>25</v>
      </c>
      <c r="B228" s="36" t="str">
        <f t="shared" si="3"/>
        <v>17A_5min</v>
      </c>
      <c r="C228" s="98" t="s">
        <v>1606</v>
      </c>
      <c r="D228" s="98" t="s">
        <v>5326</v>
      </c>
      <c r="E228" s="145" t="s">
        <v>6425</v>
      </c>
      <c r="F228" s="233">
        <v>3.8532880262704312</v>
      </c>
    </row>
    <row r="229" spans="1:6" x14ac:dyDescent="0.3">
      <c r="A229" s="36" t="s">
        <v>25</v>
      </c>
      <c r="B229" s="36" t="str">
        <f t="shared" si="3"/>
        <v>17A_5min</v>
      </c>
      <c r="C229" s="98" t="s">
        <v>1607</v>
      </c>
      <c r="D229" s="98" t="s">
        <v>5326</v>
      </c>
      <c r="E229" s="145" t="s">
        <v>6426</v>
      </c>
      <c r="F229" s="233">
        <v>1.1515189141971431</v>
      </c>
    </row>
    <row r="230" spans="1:6" x14ac:dyDescent="0.3">
      <c r="A230" s="36" t="s">
        <v>25</v>
      </c>
      <c r="B230" s="36" t="str">
        <f t="shared" si="3"/>
        <v>17A_5min</v>
      </c>
      <c r="C230" s="98" t="s">
        <v>1608</v>
      </c>
      <c r="D230" s="98" t="s">
        <v>5326</v>
      </c>
      <c r="E230" s="145" t="s">
        <v>6427</v>
      </c>
      <c r="F230" s="233">
        <v>1.8797217904076353</v>
      </c>
    </row>
    <row r="231" spans="1:6" x14ac:dyDescent="0.3">
      <c r="A231" s="36" t="s">
        <v>25</v>
      </c>
      <c r="B231" s="36" t="str">
        <f t="shared" si="3"/>
        <v>17A_5min</v>
      </c>
      <c r="C231" s="98" t="s">
        <v>1609</v>
      </c>
      <c r="D231" s="98" t="s">
        <v>5326</v>
      </c>
      <c r="E231" s="145" t="s">
        <v>6428</v>
      </c>
      <c r="F231" s="233">
        <v>1.2038906960665328</v>
      </c>
    </row>
    <row r="232" spans="1:6" x14ac:dyDescent="0.3">
      <c r="A232" s="36" t="s">
        <v>25</v>
      </c>
      <c r="B232" s="36" t="str">
        <f t="shared" si="3"/>
        <v>17A_5min</v>
      </c>
      <c r="C232" s="98" t="s">
        <v>1610</v>
      </c>
      <c r="D232" s="98" t="s">
        <v>5326</v>
      </c>
      <c r="E232" s="145" t="s">
        <v>6429</v>
      </c>
      <c r="F232" s="233">
        <v>9.4786128004050813E-2</v>
      </c>
    </row>
    <row r="233" spans="1:6" x14ac:dyDescent="0.3">
      <c r="A233" s="36" t="s">
        <v>25</v>
      </c>
      <c r="B233" s="36" t="str">
        <f t="shared" si="3"/>
        <v>17A_5min</v>
      </c>
      <c r="C233" s="98" t="s">
        <v>1611</v>
      </c>
      <c r="D233" s="98" t="s">
        <v>5326</v>
      </c>
      <c r="E233" s="145" t="s">
        <v>6430</v>
      </c>
      <c r="F233" s="233">
        <v>3.0629120149001552</v>
      </c>
    </row>
    <row r="234" spans="1:6" x14ac:dyDescent="0.3">
      <c r="A234" s="36" t="s">
        <v>25</v>
      </c>
      <c r="B234" s="36" t="str">
        <f t="shared" si="3"/>
        <v>17A_5min</v>
      </c>
      <c r="C234" s="98" t="s">
        <v>1585</v>
      </c>
      <c r="D234" s="98" t="s">
        <v>5326</v>
      </c>
      <c r="E234" s="145" t="s">
        <v>6431</v>
      </c>
      <c r="F234" s="233">
        <v>3.3104732007802835</v>
      </c>
    </row>
    <row r="235" spans="1:6" x14ac:dyDescent="0.3">
      <c r="A235" s="36" t="s">
        <v>25</v>
      </c>
      <c r="B235" s="36" t="str">
        <f t="shared" si="3"/>
        <v>17A_5min</v>
      </c>
      <c r="C235" s="98" t="s">
        <v>1612</v>
      </c>
      <c r="D235" s="98" t="s">
        <v>5326</v>
      </c>
      <c r="E235" s="145" t="s">
        <v>6432</v>
      </c>
      <c r="F235" s="233">
        <v>2.7207349396281293</v>
      </c>
    </row>
    <row r="236" spans="1:6" x14ac:dyDescent="0.3">
      <c r="A236" s="36" t="s">
        <v>25</v>
      </c>
      <c r="B236" s="36" t="str">
        <f t="shared" si="3"/>
        <v>17A_5min</v>
      </c>
      <c r="C236" s="98" t="s">
        <v>1586</v>
      </c>
      <c r="D236" s="98" t="s">
        <v>5326</v>
      </c>
      <c r="E236" s="145" t="s">
        <v>6433</v>
      </c>
      <c r="F236" s="233">
        <v>3.1428531000646003</v>
      </c>
    </row>
    <row r="237" spans="1:6" x14ac:dyDescent="0.3">
      <c r="A237" s="36" t="s">
        <v>25</v>
      </c>
      <c r="B237" s="36" t="str">
        <f t="shared" si="3"/>
        <v>17A_5min</v>
      </c>
      <c r="C237" s="98" t="s">
        <v>1587</v>
      </c>
      <c r="D237" s="98" t="s">
        <v>5326</v>
      </c>
      <c r="E237" s="145" t="s">
        <v>6434</v>
      </c>
      <c r="F237" s="233">
        <v>0.68505080887194481</v>
      </c>
    </row>
    <row r="238" spans="1:6" x14ac:dyDescent="0.3">
      <c r="A238" s="36" t="s">
        <v>25</v>
      </c>
      <c r="B238" s="36" t="str">
        <f t="shared" si="3"/>
        <v>17A_5min</v>
      </c>
      <c r="C238" s="98" t="s">
        <v>1588</v>
      </c>
      <c r="D238" s="98" t="s">
        <v>5326</v>
      </c>
      <c r="E238" s="145" t="s">
        <v>6435</v>
      </c>
      <c r="F238" s="233">
        <v>1.980598093293481</v>
      </c>
    </row>
    <row r="239" spans="1:6" x14ac:dyDescent="0.3">
      <c r="A239" s="36" t="s">
        <v>25</v>
      </c>
      <c r="B239" s="36" t="str">
        <f t="shared" si="3"/>
        <v>17A_5min</v>
      </c>
      <c r="C239" s="98" t="s">
        <v>1589</v>
      </c>
      <c r="D239" s="98" t="s">
        <v>5326</v>
      </c>
      <c r="E239" s="145" t="s">
        <v>6436</v>
      </c>
      <c r="F239" s="233">
        <v>1.5635549908293349</v>
      </c>
    </row>
    <row r="240" spans="1:6" x14ac:dyDescent="0.3">
      <c r="A240" s="36" t="s">
        <v>25</v>
      </c>
      <c r="B240" s="36" t="str">
        <f t="shared" si="3"/>
        <v>17A_5min</v>
      </c>
      <c r="C240" s="98" t="s">
        <v>1590</v>
      </c>
      <c r="D240" s="98" t="s">
        <v>5326</v>
      </c>
      <c r="E240" s="145" t="s">
        <v>6437</v>
      </c>
      <c r="F240" s="233">
        <v>2.4677868249184165</v>
      </c>
    </row>
    <row r="241" spans="1:6" x14ac:dyDescent="0.3">
      <c r="A241" s="36" t="s">
        <v>25</v>
      </c>
      <c r="B241" s="36" t="str">
        <f t="shared" si="3"/>
        <v>17A_5min</v>
      </c>
      <c r="C241" s="98" t="s">
        <v>1591</v>
      </c>
      <c r="D241" s="98" t="s">
        <v>5326</v>
      </c>
      <c r="E241" s="145" t="s">
        <v>6438</v>
      </c>
      <c r="F241" s="233">
        <v>0.59511461946066546</v>
      </c>
    </row>
    <row r="242" spans="1:6" x14ac:dyDescent="0.3">
      <c r="A242" s="36" t="s">
        <v>35</v>
      </c>
      <c r="B242" s="36" t="str">
        <f t="shared" si="3"/>
        <v>21A_5min</v>
      </c>
      <c r="C242" s="98" t="s">
        <v>1613</v>
      </c>
      <c r="D242" s="98" t="s">
        <v>5326</v>
      </c>
      <c r="E242" s="145" t="s">
        <v>6409</v>
      </c>
      <c r="F242" s="233">
        <v>3.2546206854206896</v>
      </c>
    </row>
    <row r="243" spans="1:6" x14ac:dyDescent="0.3">
      <c r="A243" s="36" t="s">
        <v>35</v>
      </c>
      <c r="B243" s="36" t="str">
        <f t="shared" si="3"/>
        <v>21A_5min</v>
      </c>
      <c r="C243" s="98" t="s">
        <v>1622</v>
      </c>
      <c r="D243" s="98" t="s">
        <v>5326</v>
      </c>
      <c r="E243" s="145" t="s">
        <v>6410</v>
      </c>
      <c r="F243" s="233">
        <v>1.1935888781273869</v>
      </c>
    </row>
    <row r="244" spans="1:6" x14ac:dyDescent="0.3">
      <c r="A244" s="36" t="s">
        <v>35</v>
      </c>
      <c r="B244" s="36" t="str">
        <f t="shared" si="3"/>
        <v>21A_5min</v>
      </c>
      <c r="C244" s="98" t="s">
        <v>1623</v>
      </c>
      <c r="D244" s="98" t="s">
        <v>5326</v>
      </c>
      <c r="E244" s="145" t="s">
        <v>6411</v>
      </c>
      <c r="F244" s="233">
        <v>1.1826726552947882</v>
      </c>
    </row>
    <row r="245" spans="1:6" x14ac:dyDescent="0.3">
      <c r="A245" s="36" t="s">
        <v>35</v>
      </c>
      <c r="B245" s="36" t="str">
        <f t="shared" si="3"/>
        <v>21A_5min</v>
      </c>
      <c r="C245" s="98" t="s">
        <v>1624</v>
      </c>
      <c r="D245" s="98" t="s">
        <v>5326</v>
      </c>
      <c r="E245" s="145" t="s">
        <v>6412</v>
      </c>
      <c r="F245" s="233">
        <v>2.3792571129364419</v>
      </c>
    </row>
    <row r="246" spans="1:6" x14ac:dyDescent="0.3">
      <c r="A246" s="36" t="s">
        <v>35</v>
      </c>
      <c r="B246" s="36" t="str">
        <f t="shared" si="3"/>
        <v>21A_5min</v>
      </c>
      <c r="C246" s="98" t="s">
        <v>1625</v>
      </c>
      <c r="D246" s="98" t="s">
        <v>5326</v>
      </c>
      <c r="E246" s="145" t="s">
        <v>6413</v>
      </c>
      <c r="F246" s="233">
        <v>1.7166283255629291</v>
      </c>
    </row>
    <row r="247" spans="1:6" x14ac:dyDescent="0.3">
      <c r="A247" s="36" t="s">
        <v>35</v>
      </c>
      <c r="B247" s="36" t="str">
        <f t="shared" si="3"/>
        <v>21A_5min</v>
      </c>
      <c r="C247" s="98" t="s">
        <v>1626</v>
      </c>
      <c r="D247" s="98" t="s">
        <v>5326</v>
      </c>
      <c r="E247" s="145" t="s">
        <v>6414</v>
      </c>
      <c r="F247" s="233">
        <v>1.6758172363050972</v>
      </c>
    </row>
    <row r="248" spans="1:6" x14ac:dyDescent="0.3">
      <c r="A248" s="36" t="s">
        <v>35</v>
      </c>
      <c r="B248" s="36" t="str">
        <f t="shared" si="3"/>
        <v>21A_5min</v>
      </c>
      <c r="C248" s="98" t="s">
        <v>1627</v>
      </c>
      <c r="D248" s="98" t="s">
        <v>5326</v>
      </c>
      <c r="E248" s="145" t="s">
        <v>6415</v>
      </c>
      <c r="F248" s="233">
        <v>2.3334797213342986</v>
      </c>
    </row>
    <row r="249" spans="1:6" x14ac:dyDescent="0.3">
      <c r="A249" s="36" t="s">
        <v>35</v>
      </c>
      <c r="B249" s="36" t="str">
        <f t="shared" si="3"/>
        <v>21A_5min</v>
      </c>
      <c r="C249" s="98" t="s">
        <v>1628</v>
      </c>
      <c r="D249" s="98" t="s">
        <v>5326</v>
      </c>
      <c r="E249" s="145" t="s">
        <v>6416</v>
      </c>
      <c r="F249" s="233">
        <v>1.9519168550247086</v>
      </c>
    </row>
    <row r="250" spans="1:6" x14ac:dyDescent="0.3">
      <c r="A250" s="36" t="s">
        <v>35</v>
      </c>
      <c r="B250" s="36" t="str">
        <f t="shared" si="3"/>
        <v>21A_5min</v>
      </c>
      <c r="C250" s="98" t="s">
        <v>1629</v>
      </c>
      <c r="D250" s="98" t="s">
        <v>5326</v>
      </c>
      <c r="E250" s="145" t="s">
        <v>6417</v>
      </c>
      <c r="F250" s="233">
        <v>2.1512350893582437</v>
      </c>
    </row>
    <row r="251" spans="1:6" x14ac:dyDescent="0.3">
      <c r="A251" s="36" t="s">
        <v>35</v>
      </c>
      <c r="B251" s="36" t="str">
        <f t="shared" si="3"/>
        <v>21A_5min</v>
      </c>
      <c r="C251" s="98" t="s">
        <v>1630</v>
      </c>
      <c r="D251" s="98" t="s">
        <v>5326</v>
      </c>
      <c r="E251" s="145" t="s">
        <v>6418</v>
      </c>
      <c r="F251" s="233">
        <v>2.6163065202571167</v>
      </c>
    </row>
    <row r="252" spans="1:6" x14ac:dyDescent="0.3">
      <c r="A252" s="36" t="s">
        <v>35</v>
      </c>
      <c r="B252" s="36" t="str">
        <f t="shared" si="3"/>
        <v>21A_5min</v>
      </c>
      <c r="C252" s="98" t="s">
        <v>1631</v>
      </c>
      <c r="D252" s="98" t="s">
        <v>5326</v>
      </c>
      <c r="E252" s="145" t="s">
        <v>6419</v>
      </c>
      <c r="F252" s="233">
        <v>1.0319505850490855</v>
      </c>
    </row>
    <row r="253" spans="1:6" x14ac:dyDescent="0.3">
      <c r="A253" s="36" t="s">
        <v>35</v>
      </c>
      <c r="B253" s="36" t="str">
        <f t="shared" si="3"/>
        <v>21A_5min</v>
      </c>
      <c r="C253" s="98" t="s">
        <v>1614</v>
      </c>
      <c r="D253" s="98" t="s">
        <v>5326</v>
      </c>
      <c r="E253" s="145" t="s">
        <v>6420</v>
      </c>
      <c r="F253" s="233">
        <v>3.7627550026646182</v>
      </c>
    </row>
    <row r="254" spans="1:6" x14ac:dyDescent="0.3">
      <c r="A254" s="36" t="s">
        <v>35</v>
      </c>
      <c r="B254" s="36" t="str">
        <f t="shared" si="3"/>
        <v>21A_5min</v>
      </c>
      <c r="C254" s="98" t="s">
        <v>1632</v>
      </c>
      <c r="D254" s="98" t="s">
        <v>5326</v>
      </c>
      <c r="E254" s="145" t="s">
        <v>6421</v>
      </c>
      <c r="F254" s="233">
        <v>3.3596460239927</v>
      </c>
    </row>
    <row r="255" spans="1:6" x14ac:dyDescent="0.3">
      <c r="A255" s="36" t="s">
        <v>35</v>
      </c>
      <c r="B255" s="36" t="str">
        <f t="shared" si="3"/>
        <v>21A_5min</v>
      </c>
      <c r="C255" s="98" t="s">
        <v>1633</v>
      </c>
      <c r="D255" s="98" t="s">
        <v>5326</v>
      </c>
      <c r="E255" s="145" t="s">
        <v>6422</v>
      </c>
      <c r="F255" s="233">
        <v>3.2247361458847283</v>
      </c>
    </row>
    <row r="256" spans="1:6" x14ac:dyDescent="0.3">
      <c r="A256" s="36" t="s">
        <v>35</v>
      </c>
      <c r="B256" s="36" t="str">
        <f t="shared" si="3"/>
        <v>21A_5min</v>
      </c>
      <c r="C256" s="98" t="s">
        <v>1634</v>
      </c>
      <c r="D256" s="98" t="s">
        <v>5326</v>
      </c>
      <c r="E256" s="145" t="s">
        <v>6423</v>
      </c>
      <c r="F256" s="233">
        <v>2.8611580189526125</v>
      </c>
    </row>
    <row r="257" spans="1:6" x14ac:dyDescent="0.3">
      <c r="A257" s="36" t="s">
        <v>35</v>
      </c>
      <c r="B257" s="36" t="str">
        <f t="shared" si="3"/>
        <v>21A_5min</v>
      </c>
      <c r="C257" s="98" t="s">
        <v>1635</v>
      </c>
      <c r="D257" s="98" t="s">
        <v>5326</v>
      </c>
      <c r="E257" s="145" t="s">
        <v>6424</v>
      </c>
      <c r="F257" s="233">
        <v>1.77077661185623</v>
      </c>
    </row>
    <row r="258" spans="1:6" x14ac:dyDescent="0.3">
      <c r="A258" s="36" t="s">
        <v>35</v>
      </c>
      <c r="B258" s="36" t="str">
        <f t="shared" si="3"/>
        <v>21A_5min</v>
      </c>
      <c r="C258" s="98" t="s">
        <v>1636</v>
      </c>
      <c r="D258" s="98" t="s">
        <v>5326</v>
      </c>
      <c r="E258" s="145" t="s">
        <v>6425</v>
      </c>
      <c r="F258" s="233">
        <v>1.3840050611574635</v>
      </c>
    </row>
    <row r="259" spans="1:6" x14ac:dyDescent="0.3">
      <c r="A259" s="36" t="s">
        <v>35</v>
      </c>
      <c r="B259" s="36" t="str">
        <f t="shared" ref="B259:B322" si="4">CONCATENATE(A259,"_",D259)</f>
        <v>21A_5min</v>
      </c>
      <c r="C259" s="98" t="s">
        <v>1637</v>
      </c>
      <c r="D259" s="98" t="s">
        <v>5326</v>
      </c>
      <c r="E259" s="145" t="s">
        <v>6426</v>
      </c>
      <c r="F259" s="233">
        <v>1.8943793203745527</v>
      </c>
    </row>
    <row r="260" spans="1:6" x14ac:dyDescent="0.3">
      <c r="A260" s="36" t="s">
        <v>35</v>
      </c>
      <c r="B260" s="36" t="str">
        <f t="shared" si="4"/>
        <v>21A_5min</v>
      </c>
      <c r="C260" s="98" t="s">
        <v>1638</v>
      </c>
      <c r="D260" s="98" t="s">
        <v>5326</v>
      </c>
      <c r="E260" s="145" t="s">
        <v>6427</v>
      </c>
      <c r="F260" s="233">
        <v>2.711477274546807</v>
      </c>
    </row>
    <row r="261" spans="1:6" x14ac:dyDescent="0.3">
      <c r="A261" s="36" t="s">
        <v>35</v>
      </c>
      <c r="B261" s="36" t="str">
        <f t="shared" si="4"/>
        <v>21A_5min</v>
      </c>
      <c r="C261" s="98" t="s">
        <v>1639</v>
      </c>
      <c r="D261" s="98" t="s">
        <v>5326</v>
      </c>
      <c r="E261" s="145" t="s">
        <v>6428</v>
      </c>
      <c r="F261" s="233">
        <v>0.83721204587680154</v>
      </c>
    </row>
    <row r="262" spans="1:6" x14ac:dyDescent="0.3">
      <c r="A262" s="36" t="s">
        <v>35</v>
      </c>
      <c r="B262" s="36" t="str">
        <f t="shared" si="4"/>
        <v>21A_5min</v>
      </c>
      <c r="C262" s="98" t="s">
        <v>1640</v>
      </c>
      <c r="D262" s="98" t="s">
        <v>5326</v>
      </c>
      <c r="E262" s="145" t="s">
        <v>6429</v>
      </c>
      <c r="F262" s="233">
        <v>2.4074496482687007</v>
      </c>
    </row>
    <row r="263" spans="1:6" x14ac:dyDescent="0.3">
      <c r="A263" s="36" t="s">
        <v>35</v>
      </c>
      <c r="B263" s="36" t="str">
        <f t="shared" si="4"/>
        <v>21A_5min</v>
      </c>
      <c r="C263" s="98" t="s">
        <v>1641</v>
      </c>
      <c r="D263" s="98" t="s">
        <v>5326</v>
      </c>
      <c r="E263" s="145" t="s">
        <v>6430</v>
      </c>
      <c r="F263" s="233">
        <v>2.2212433023621072</v>
      </c>
    </row>
    <row r="264" spans="1:6" x14ac:dyDescent="0.3">
      <c r="A264" s="36" t="s">
        <v>35</v>
      </c>
      <c r="B264" s="36" t="str">
        <f t="shared" si="4"/>
        <v>21A_5min</v>
      </c>
      <c r="C264" s="98" t="s">
        <v>1615</v>
      </c>
      <c r="D264" s="98" t="s">
        <v>5326</v>
      </c>
      <c r="E264" s="145" t="s">
        <v>6431</v>
      </c>
      <c r="F264" s="233">
        <v>2.3344384782650329</v>
      </c>
    </row>
    <row r="265" spans="1:6" x14ac:dyDescent="0.3">
      <c r="A265" s="36" t="s">
        <v>35</v>
      </c>
      <c r="B265" s="36" t="str">
        <f t="shared" si="4"/>
        <v>21A_5min</v>
      </c>
      <c r="C265" s="98" t="s">
        <v>1642</v>
      </c>
      <c r="D265" s="98" t="s">
        <v>5326</v>
      </c>
      <c r="E265" s="145" t="s">
        <v>6432</v>
      </c>
      <c r="F265" s="233">
        <v>3.5627075111411179</v>
      </c>
    </row>
    <row r="266" spans="1:6" x14ac:dyDescent="0.3">
      <c r="A266" s="36" t="s">
        <v>35</v>
      </c>
      <c r="B266" s="36" t="str">
        <f t="shared" si="4"/>
        <v>21A_5min</v>
      </c>
      <c r="C266" s="98" t="s">
        <v>1616</v>
      </c>
      <c r="D266" s="98" t="s">
        <v>5326</v>
      </c>
      <c r="E266" s="145" t="s">
        <v>6433</v>
      </c>
      <c r="F266" s="233">
        <v>2.9300881915126369</v>
      </c>
    </row>
    <row r="267" spans="1:6" x14ac:dyDescent="0.3">
      <c r="A267" s="36" t="s">
        <v>35</v>
      </c>
      <c r="B267" s="36" t="str">
        <f t="shared" si="4"/>
        <v>21A_5min</v>
      </c>
      <c r="C267" s="98" t="s">
        <v>1617</v>
      </c>
      <c r="D267" s="98" t="s">
        <v>5326</v>
      </c>
      <c r="E267" s="145" t="s">
        <v>6434</v>
      </c>
      <c r="F267" s="233">
        <v>1.7389015525700955</v>
      </c>
    </row>
    <row r="268" spans="1:6" x14ac:dyDescent="0.3">
      <c r="A268" s="36" t="s">
        <v>35</v>
      </c>
      <c r="B268" s="36" t="str">
        <f t="shared" si="4"/>
        <v>21A_5min</v>
      </c>
      <c r="C268" s="98" t="s">
        <v>1618</v>
      </c>
      <c r="D268" s="98" t="s">
        <v>5326</v>
      </c>
      <c r="E268" s="145" t="s">
        <v>6435</v>
      </c>
      <c r="F268" s="233">
        <v>2.3929897637227224</v>
      </c>
    </row>
    <row r="269" spans="1:6" x14ac:dyDescent="0.3">
      <c r="A269" s="36" t="s">
        <v>35</v>
      </c>
      <c r="B269" s="36" t="str">
        <f t="shared" si="4"/>
        <v>21A_5min</v>
      </c>
      <c r="C269" s="98" t="s">
        <v>1619</v>
      </c>
      <c r="D269" s="98" t="s">
        <v>5326</v>
      </c>
      <c r="E269" s="145" t="s">
        <v>6436</v>
      </c>
      <c r="F269" s="233">
        <v>3.11093150135846</v>
      </c>
    </row>
    <row r="270" spans="1:6" x14ac:dyDescent="0.3">
      <c r="A270" s="36" t="s">
        <v>35</v>
      </c>
      <c r="B270" s="36" t="str">
        <f t="shared" si="4"/>
        <v>21A_5min</v>
      </c>
      <c r="C270" s="98" t="s">
        <v>1620</v>
      </c>
      <c r="D270" s="98" t="s">
        <v>5326</v>
      </c>
      <c r="E270" s="145" t="s">
        <v>6437</v>
      </c>
      <c r="F270" s="233">
        <v>3.1749016379489761</v>
      </c>
    </row>
    <row r="271" spans="1:6" x14ac:dyDescent="0.3">
      <c r="A271" s="36" t="s">
        <v>35</v>
      </c>
      <c r="B271" s="36" t="str">
        <f t="shared" si="4"/>
        <v>21A_5min</v>
      </c>
      <c r="C271" s="98" t="s">
        <v>1621</v>
      </c>
      <c r="D271" s="98" t="s">
        <v>5326</v>
      </c>
      <c r="E271" s="145" t="s">
        <v>6438</v>
      </c>
      <c r="F271" s="233">
        <v>2.9460914463173911</v>
      </c>
    </row>
    <row r="272" spans="1:6" x14ac:dyDescent="0.3">
      <c r="A272" s="36" t="s">
        <v>37</v>
      </c>
      <c r="B272" s="36" t="str">
        <f t="shared" si="4"/>
        <v>22A_5min</v>
      </c>
      <c r="C272" s="98" t="s">
        <v>1643</v>
      </c>
      <c r="D272" s="98" t="s">
        <v>5326</v>
      </c>
      <c r="E272" s="145" t="s">
        <v>6409</v>
      </c>
      <c r="F272" s="233">
        <v>4.5682379981942223</v>
      </c>
    </row>
    <row r="273" spans="1:6" x14ac:dyDescent="0.3">
      <c r="A273" s="36" t="s">
        <v>37</v>
      </c>
      <c r="B273" s="36" t="str">
        <f t="shared" si="4"/>
        <v>22A_5min</v>
      </c>
      <c r="C273" s="98" t="s">
        <v>1652</v>
      </c>
      <c r="D273" s="98" t="s">
        <v>5326</v>
      </c>
      <c r="E273" s="145" t="s">
        <v>6410</v>
      </c>
      <c r="F273" s="233">
        <v>1.7881991525750738</v>
      </c>
    </row>
    <row r="274" spans="1:6" x14ac:dyDescent="0.3">
      <c r="A274" s="36" t="s">
        <v>37</v>
      </c>
      <c r="B274" s="36" t="str">
        <f t="shared" si="4"/>
        <v>22A_5min</v>
      </c>
      <c r="C274" s="98" t="s">
        <v>1653</v>
      </c>
      <c r="D274" s="98" t="s">
        <v>5326</v>
      </c>
      <c r="E274" s="145" t="s">
        <v>6411</v>
      </c>
      <c r="F274" s="233">
        <v>3.0978709481788758</v>
      </c>
    </row>
    <row r="275" spans="1:6" x14ac:dyDescent="0.3">
      <c r="A275" s="36" t="s">
        <v>37</v>
      </c>
      <c r="B275" s="36" t="str">
        <f t="shared" si="4"/>
        <v>22A_5min</v>
      </c>
      <c r="C275" s="98" t="s">
        <v>1654</v>
      </c>
      <c r="D275" s="98" t="s">
        <v>5326</v>
      </c>
      <c r="E275" s="145" t="s">
        <v>6412</v>
      </c>
      <c r="F275" s="233">
        <v>1.3089906074715281</v>
      </c>
    </row>
    <row r="276" spans="1:6" x14ac:dyDescent="0.3">
      <c r="A276" s="36" t="s">
        <v>37</v>
      </c>
      <c r="B276" s="36" t="str">
        <f t="shared" si="4"/>
        <v>22A_5min</v>
      </c>
      <c r="C276" s="98" t="s">
        <v>1655</v>
      </c>
      <c r="D276" s="98" t="s">
        <v>5326</v>
      </c>
      <c r="E276" s="145" t="s">
        <v>6413</v>
      </c>
      <c r="F276" s="233">
        <v>2.5820449283063045</v>
      </c>
    </row>
    <row r="277" spans="1:6" x14ac:dyDescent="0.3">
      <c r="A277" s="36" t="s">
        <v>37</v>
      </c>
      <c r="B277" s="36" t="str">
        <f t="shared" si="4"/>
        <v>22A_5min</v>
      </c>
      <c r="C277" s="98" t="s">
        <v>1656</v>
      </c>
      <c r="D277" s="98" t="s">
        <v>5326</v>
      </c>
      <c r="E277" s="145" t="s">
        <v>6414</v>
      </c>
      <c r="F277" s="233">
        <v>2.8249869756347565</v>
      </c>
    </row>
    <row r="278" spans="1:6" x14ac:dyDescent="0.3">
      <c r="A278" s="36" t="s">
        <v>37</v>
      </c>
      <c r="B278" s="36" t="str">
        <f t="shared" si="4"/>
        <v>22A_5min</v>
      </c>
      <c r="C278" s="98" t="s">
        <v>1657</v>
      </c>
      <c r="D278" s="98" t="s">
        <v>5326</v>
      </c>
      <c r="E278" s="145" t="s">
        <v>6415</v>
      </c>
      <c r="F278" s="233">
        <v>1.7410549707318783</v>
      </c>
    </row>
    <row r="279" spans="1:6" x14ac:dyDescent="0.3">
      <c r="A279" s="36" t="s">
        <v>37</v>
      </c>
      <c r="B279" s="36" t="str">
        <f t="shared" si="4"/>
        <v>22A_5min</v>
      </c>
      <c r="C279" s="98" t="s">
        <v>1658</v>
      </c>
      <c r="D279" s="98" t="s">
        <v>5326</v>
      </c>
      <c r="E279" s="145" t="s">
        <v>6416</v>
      </c>
      <c r="F279" s="233">
        <v>2.6271833222401946</v>
      </c>
    </row>
    <row r="280" spans="1:6" x14ac:dyDescent="0.3">
      <c r="A280" s="36" t="s">
        <v>37</v>
      </c>
      <c r="B280" s="36" t="str">
        <f t="shared" si="4"/>
        <v>22A_5min</v>
      </c>
      <c r="C280" s="98" t="s">
        <v>1659</v>
      </c>
      <c r="D280" s="98" t="s">
        <v>5326</v>
      </c>
      <c r="E280" s="145" t="s">
        <v>6417</v>
      </c>
      <c r="F280" s="233">
        <v>2.4609550199919896</v>
      </c>
    </row>
    <row r="281" spans="1:6" x14ac:dyDescent="0.3">
      <c r="A281" s="36" t="s">
        <v>37</v>
      </c>
      <c r="B281" s="36" t="str">
        <f t="shared" si="4"/>
        <v>22A_5min</v>
      </c>
      <c r="C281" s="98" t="s">
        <v>1660</v>
      </c>
      <c r="D281" s="98" t="s">
        <v>5326</v>
      </c>
      <c r="E281" s="145" t="s">
        <v>6418</v>
      </c>
      <c r="F281" s="233">
        <v>3.7742490128473292</v>
      </c>
    </row>
    <row r="282" spans="1:6" x14ac:dyDescent="0.3">
      <c r="A282" s="36" t="s">
        <v>37</v>
      </c>
      <c r="B282" s="36" t="str">
        <f t="shared" si="4"/>
        <v>22A_5min</v>
      </c>
      <c r="C282" s="98" t="s">
        <v>1661</v>
      </c>
      <c r="D282" s="98" t="s">
        <v>5326</v>
      </c>
      <c r="E282" s="145" t="s">
        <v>6419</v>
      </c>
      <c r="F282" s="233">
        <v>2.4128370047169732</v>
      </c>
    </row>
    <row r="283" spans="1:6" x14ac:dyDescent="0.3">
      <c r="A283" s="36" t="s">
        <v>37</v>
      </c>
      <c r="B283" s="36" t="str">
        <f t="shared" si="4"/>
        <v>22A_5min</v>
      </c>
      <c r="C283" s="98" t="s">
        <v>1644</v>
      </c>
      <c r="D283" s="98" t="s">
        <v>5326</v>
      </c>
      <c r="E283" s="145" t="s">
        <v>6420</v>
      </c>
      <c r="F283" s="233">
        <v>1.038110307500588</v>
      </c>
    </row>
    <row r="284" spans="1:6" x14ac:dyDescent="0.3">
      <c r="A284" s="36" t="s">
        <v>37</v>
      </c>
      <c r="B284" s="36" t="str">
        <f t="shared" si="4"/>
        <v>22A_5min</v>
      </c>
      <c r="C284" s="98" t="s">
        <v>1662</v>
      </c>
      <c r="D284" s="98" t="s">
        <v>5326</v>
      </c>
      <c r="E284" s="145" t="s">
        <v>6421</v>
      </c>
      <c r="F284" s="233">
        <v>1.625885423475496</v>
      </c>
    </row>
    <row r="285" spans="1:6" x14ac:dyDescent="0.3">
      <c r="A285" s="36" t="s">
        <v>37</v>
      </c>
      <c r="B285" s="36" t="str">
        <f t="shared" si="4"/>
        <v>22A_5min</v>
      </c>
      <c r="C285" s="98" t="s">
        <v>1663</v>
      </c>
      <c r="D285" s="98" t="s">
        <v>5326</v>
      </c>
      <c r="E285" s="145" t="s">
        <v>6422</v>
      </c>
      <c r="F285" s="233">
        <v>2.1333740903793212</v>
      </c>
    </row>
    <row r="286" spans="1:6" x14ac:dyDescent="0.3">
      <c r="A286" s="36" t="s">
        <v>37</v>
      </c>
      <c r="B286" s="36" t="str">
        <f t="shared" si="4"/>
        <v>22A_5min</v>
      </c>
      <c r="C286" s="98" t="s">
        <v>1664</v>
      </c>
      <c r="D286" s="98" t="s">
        <v>5326</v>
      </c>
      <c r="E286" s="145" t="s">
        <v>6423</v>
      </c>
      <c r="F286" s="233">
        <v>3.226833620308811</v>
      </c>
    </row>
    <row r="287" spans="1:6" x14ac:dyDescent="0.3">
      <c r="A287" s="36" t="s">
        <v>37</v>
      </c>
      <c r="B287" s="36" t="str">
        <f t="shared" si="4"/>
        <v>22A_5min</v>
      </c>
      <c r="C287" s="98" t="s">
        <v>1665</v>
      </c>
      <c r="D287" s="98" t="s">
        <v>5326</v>
      </c>
      <c r="E287" s="145" t="s">
        <v>6424</v>
      </c>
      <c r="F287" s="233">
        <v>5.4852586455673222</v>
      </c>
    </row>
    <row r="288" spans="1:6" x14ac:dyDescent="0.3">
      <c r="A288" s="36" t="s">
        <v>37</v>
      </c>
      <c r="B288" s="36" t="str">
        <f t="shared" si="4"/>
        <v>22A_5min</v>
      </c>
      <c r="C288" s="98" t="s">
        <v>1666</v>
      </c>
      <c r="D288" s="98" t="s">
        <v>5326</v>
      </c>
      <c r="E288" s="145" t="s">
        <v>6425</v>
      </c>
      <c r="F288" s="233">
        <v>0.90239947342267335</v>
      </c>
    </row>
    <row r="289" spans="1:6" x14ac:dyDescent="0.3">
      <c r="A289" s="36" t="s">
        <v>37</v>
      </c>
      <c r="B289" s="36" t="str">
        <f t="shared" si="4"/>
        <v>22A_5min</v>
      </c>
      <c r="C289" s="98" t="s">
        <v>1667</v>
      </c>
      <c r="D289" s="98" t="s">
        <v>5326</v>
      </c>
      <c r="E289" s="145" t="s">
        <v>6426</v>
      </c>
      <c r="F289" s="233">
        <v>1.2111697692844672</v>
      </c>
    </row>
    <row r="290" spans="1:6" x14ac:dyDescent="0.3">
      <c r="A290" s="36" t="s">
        <v>37</v>
      </c>
      <c r="B290" s="36" t="str">
        <f t="shared" si="4"/>
        <v>22A_5min</v>
      </c>
      <c r="C290" s="98" t="s">
        <v>1668</v>
      </c>
      <c r="D290" s="98" t="s">
        <v>5326</v>
      </c>
      <c r="E290" s="145" t="s">
        <v>6427</v>
      </c>
      <c r="F290" s="233">
        <v>2.5820449283063045</v>
      </c>
    </row>
    <row r="291" spans="1:6" x14ac:dyDescent="0.3">
      <c r="A291" s="36" t="s">
        <v>37</v>
      </c>
      <c r="B291" s="36" t="str">
        <f t="shared" si="4"/>
        <v>22A_5min</v>
      </c>
      <c r="C291" s="98" t="s">
        <v>1669</v>
      </c>
      <c r="D291" s="98" t="s">
        <v>5326</v>
      </c>
      <c r="E291" s="145" t="s">
        <v>6428</v>
      </c>
      <c r="F291" s="233">
        <v>1.4504667560383979</v>
      </c>
    </row>
    <row r="292" spans="1:6" x14ac:dyDescent="0.3">
      <c r="A292" s="36" t="s">
        <v>37</v>
      </c>
      <c r="B292" s="36" t="str">
        <f t="shared" si="4"/>
        <v>22A_5min</v>
      </c>
      <c r="C292" s="98" t="s">
        <v>1670</v>
      </c>
      <c r="D292" s="98" t="s">
        <v>5326</v>
      </c>
      <c r="E292" s="145" t="s">
        <v>6429</v>
      </c>
      <c r="F292" s="233">
        <v>1.9624877099621179</v>
      </c>
    </row>
    <row r="293" spans="1:6" x14ac:dyDescent="0.3">
      <c r="A293" s="36" t="s">
        <v>37</v>
      </c>
      <c r="B293" s="36" t="str">
        <f t="shared" si="4"/>
        <v>22A_5min</v>
      </c>
      <c r="C293" s="98" t="s">
        <v>1671</v>
      </c>
      <c r="D293" s="98" t="s">
        <v>5326</v>
      </c>
      <c r="E293" s="145" t="s">
        <v>6430</v>
      </c>
      <c r="F293" s="233">
        <v>2.1241230214493747</v>
      </c>
    </row>
    <row r="294" spans="1:6" x14ac:dyDescent="0.3">
      <c r="A294" s="36" t="s">
        <v>37</v>
      </c>
      <c r="B294" s="36" t="str">
        <f t="shared" si="4"/>
        <v>22A_5min</v>
      </c>
      <c r="C294" s="98" t="s">
        <v>1645</v>
      </c>
      <c r="D294" s="98" t="s">
        <v>5326</v>
      </c>
      <c r="E294" s="145" t="s">
        <v>6431</v>
      </c>
      <c r="F294" s="233">
        <v>2.2143454589290443</v>
      </c>
    </row>
    <row r="295" spans="1:6" x14ac:dyDescent="0.3">
      <c r="A295" s="36" t="s">
        <v>37</v>
      </c>
      <c r="B295" s="36" t="str">
        <f t="shared" si="4"/>
        <v>22A_5min</v>
      </c>
      <c r="C295" s="98" t="s">
        <v>1672</v>
      </c>
      <c r="D295" s="98" t="s">
        <v>5326</v>
      </c>
      <c r="E295" s="145" t="s">
        <v>6432</v>
      </c>
      <c r="F295" s="233">
        <v>0.4408346744894609</v>
      </c>
    </row>
    <row r="296" spans="1:6" x14ac:dyDescent="0.3">
      <c r="A296" s="36" t="s">
        <v>37</v>
      </c>
      <c r="B296" s="36" t="str">
        <f t="shared" si="4"/>
        <v>22A_5min</v>
      </c>
      <c r="C296" s="98" t="s">
        <v>1646</v>
      </c>
      <c r="D296" s="98" t="s">
        <v>5326</v>
      </c>
      <c r="E296" s="145" t="s">
        <v>6433</v>
      </c>
      <c r="F296" s="233">
        <v>1.1003310456795703</v>
      </c>
    </row>
    <row r="297" spans="1:6" x14ac:dyDescent="0.3">
      <c r="A297" s="36" t="s">
        <v>37</v>
      </c>
      <c r="B297" s="36" t="str">
        <f t="shared" si="4"/>
        <v>22A_5min</v>
      </c>
      <c r="C297" s="98" t="s">
        <v>1647</v>
      </c>
      <c r="D297" s="98" t="s">
        <v>5326</v>
      </c>
      <c r="E297" s="145" t="s">
        <v>6434</v>
      </c>
      <c r="F297" s="233">
        <v>1.6144657976873402</v>
      </c>
    </row>
    <row r="298" spans="1:6" x14ac:dyDescent="0.3">
      <c r="A298" s="36" t="s">
        <v>37</v>
      </c>
      <c r="B298" s="36" t="str">
        <f t="shared" si="4"/>
        <v>22A_5min</v>
      </c>
      <c r="C298" s="98" t="s">
        <v>1648</v>
      </c>
      <c r="D298" s="98" t="s">
        <v>5326</v>
      </c>
      <c r="E298" s="145" t="s">
        <v>6435</v>
      </c>
      <c r="F298" s="233">
        <v>0.41971348582328322</v>
      </c>
    </row>
    <row r="299" spans="1:6" x14ac:dyDescent="0.3">
      <c r="A299" s="36" t="s">
        <v>37</v>
      </c>
      <c r="B299" s="36" t="str">
        <f t="shared" si="4"/>
        <v>22A_5min</v>
      </c>
      <c r="C299" s="98" t="s">
        <v>1649</v>
      </c>
      <c r="D299" s="98" t="s">
        <v>5326</v>
      </c>
      <c r="E299" s="145" t="s">
        <v>6436</v>
      </c>
      <c r="F299" s="233">
        <v>0.56133413383367503</v>
      </c>
    </row>
    <row r="300" spans="1:6" x14ac:dyDescent="0.3">
      <c r="A300" s="36" t="s">
        <v>37</v>
      </c>
      <c r="B300" s="36" t="str">
        <f t="shared" si="4"/>
        <v>22A_5min</v>
      </c>
      <c r="C300" s="98" t="s">
        <v>1650</v>
      </c>
      <c r="D300" s="98" t="s">
        <v>5326</v>
      </c>
      <c r="E300" s="145" t="s">
        <v>6437</v>
      </c>
      <c r="F300" s="233">
        <v>2.7414284979224117</v>
      </c>
    </row>
    <row r="301" spans="1:6" x14ac:dyDescent="0.3">
      <c r="A301" s="36" t="s">
        <v>37</v>
      </c>
      <c r="B301" s="36" t="str">
        <f t="shared" si="4"/>
        <v>22A_5min</v>
      </c>
      <c r="C301" s="98" t="s">
        <v>1651</v>
      </c>
      <c r="D301" s="98" t="s">
        <v>5326</v>
      </c>
      <c r="E301" s="145" t="s">
        <v>6438</v>
      </c>
      <c r="F301" s="233">
        <v>0.99652185662390791</v>
      </c>
    </row>
    <row r="302" spans="1:6" x14ac:dyDescent="0.3">
      <c r="A302" s="36" t="s">
        <v>40</v>
      </c>
      <c r="B302" s="36" t="str">
        <f t="shared" si="4"/>
        <v>24A_5min</v>
      </c>
      <c r="C302" s="98" t="s">
        <v>1673</v>
      </c>
      <c r="D302" s="98" t="s">
        <v>5326</v>
      </c>
      <c r="E302" s="145" t="s">
        <v>6409</v>
      </c>
      <c r="F302" s="233">
        <v>3.7122190415778817</v>
      </c>
    </row>
    <row r="303" spans="1:6" x14ac:dyDescent="0.3">
      <c r="A303" s="36" t="s">
        <v>40</v>
      </c>
      <c r="B303" s="36" t="str">
        <f t="shared" si="4"/>
        <v>24A_5min</v>
      </c>
      <c r="C303" s="98" t="s">
        <v>1682</v>
      </c>
      <c r="D303" s="98" t="s">
        <v>5326</v>
      </c>
      <c r="E303" s="145" t="s">
        <v>6410</v>
      </c>
      <c r="F303" s="233">
        <v>0.52790966175006226</v>
      </c>
    </row>
    <row r="304" spans="1:6" x14ac:dyDescent="0.3">
      <c r="A304" s="36" t="s">
        <v>40</v>
      </c>
      <c r="B304" s="36" t="str">
        <f t="shared" si="4"/>
        <v>24A_5min</v>
      </c>
      <c r="C304" s="98" t="s">
        <v>1683</v>
      </c>
      <c r="D304" s="98" t="s">
        <v>5326</v>
      </c>
      <c r="E304" s="145" t="s">
        <v>6411</v>
      </c>
      <c r="F304" s="233">
        <v>3.4054149256555535</v>
      </c>
    </row>
    <row r="305" spans="1:6" x14ac:dyDescent="0.3">
      <c r="A305" s="36" t="s">
        <v>40</v>
      </c>
      <c r="B305" s="36" t="str">
        <f t="shared" si="4"/>
        <v>24A_5min</v>
      </c>
      <c r="C305" s="98" t="s">
        <v>1684</v>
      </c>
      <c r="D305" s="98" t="s">
        <v>5326</v>
      </c>
      <c r="E305" s="145" t="s">
        <v>6412</v>
      </c>
      <c r="F305" s="233">
        <v>3.0619118887199637</v>
      </c>
    </row>
    <row r="306" spans="1:6" x14ac:dyDescent="0.3">
      <c r="A306" s="36" t="s">
        <v>40</v>
      </c>
      <c r="B306" s="36" t="str">
        <f t="shared" si="4"/>
        <v>24A_5min</v>
      </c>
      <c r="C306" s="98" t="s">
        <v>1685</v>
      </c>
      <c r="D306" s="98" t="s">
        <v>5326</v>
      </c>
      <c r="E306" s="145" t="s">
        <v>6413</v>
      </c>
      <c r="F306" s="233">
        <v>3.2780657424401234</v>
      </c>
    </row>
    <row r="307" spans="1:6" x14ac:dyDescent="0.3">
      <c r="A307" s="36" t="s">
        <v>40</v>
      </c>
      <c r="B307" s="36" t="str">
        <f t="shared" si="4"/>
        <v>24A_5min</v>
      </c>
      <c r="C307" s="98" t="s">
        <v>1686</v>
      </c>
      <c r="D307" s="98" t="s">
        <v>5326</v>
      </c>
      <c r="E307" s="145" t="s">
        <v>6414</v>
      </c>
      <c r="F307" s="233">
        <v>5.2992978044908039</v>
      </c>
    </row>
    <row r="308" spans="1:6" x14ac:dyDescent="0.3">
      <c r="A308" s="36" t="s">
        <v>40</v>
      </c>
      <c r="B308" s="36" t="str">
        <f t="shared" si="4"/>
        <v>24A_5min</v>
      </c>
      <c r="C308" s="98" t="s">
        <v>1687</v>
      </c>
      <c r="D308" s="98" t="s">
        <v>5326</v>
      </c>
      <c r="E308" s="145" t="s">
        <v>6415</v>
      </c>
      <c r="F308" s="233">
        <v>3.6366131240524098</v>
      </c>
    </row>
    <row r="309" spans="1:6" x14ac:dyDescent="0.3">
      <c r="A309" s="36" t="s">
        <v>40</v>
      </c>
      <c r="B309" s="36" t="str">
        <f t="shared" si="4"/>
        <v>24A_5min</v>
      </c>
      <c r="C309" s="98" t="s">
        <v>1688</v>
      </c>
      <c r="D309" s="98" t="s">
        <v>5326</v>
      </c>
      <c r="E309" s="145" t="s">
        <v>6416</v>
      </c>
      <c r="F309" s="233">
        <v>2.144498405693263</v>
      </c>
    </row>
    <row r="310" spans="1:6" x14ac:dyDescent="0.3">
      <c r="A310" s="36" t="s">
        <v>40</v>
      </c>
      <c r="B310" s="36" t="str">
        <f t="shared" si="4"/>
        <v>24A_5min</v>
      </c>
      <c r="C310" s="98" t="s">
        <v>1689</v>
      </c>
      <c r="D310" s="98" t="s">
        <v>5326</v>
      </c>
      <c r="E310" s="145" t="s">
        <v>6417</v>
      </c>
      <c r="F310" s="233">
        <v>3.8221329403873661</v>
      </c>
    </row>
    <row r="311" spans="1:6" x14ac:dyDescent="0.3">
      <c r="A311" s="36" t="s">
        <v>40</v>
      </c>
      <c r="B311" s="36" t="str">
        <f t="shared" si="4"/>
        <v>24A_5min</v>
      </c>
      <c r="C311" s="98" t="s">
        <v>1690</v>
      </c>
      <c r="D311" s="98" t="s">
        <v>5326</v>
      </c>
      <c r="E311" s="145" t="s">
        <v>6418</v>
      </c>
      <c r="F311" s="233">
        <v>0.54320788859307889</v>
      </c>
    </row>
    <row r="312" spans="1:6" x14ac:dyDescent="0.3">
      <c r="A312" s="36" t="s">
        <v>40</v>
      </c>
      <c r="B312" s="36" t="str">
        <f t="shared" si="4"/>
        <v>24A_5min</v>
      </c>
      <c r="C312" s="98" t="s">
        <v>1691</v>
      </c>
      <c r="D312" s="98" t="s">
        <v>5326</v>
      </c>
      <c r="E312" s="145" t="s">
        <v>6419</v>
      </c>
      <c r="F312" s="233">
        <v>2.2481832690048265</v>
      </c>
    </row>
    <row r="313" spans="1:6" x14ac:dyDescent="0.3">
      <c r="A313" s="36" t="s">
        <v>40</v>
      </c>
      <c r="B313" s="36" t="str">
        <f t="shared" si="4"/>
        <v>24A_5min</v>
      </c>
      <c r="C313" s="98" t="s">
        <v>1674</v>
      </c>
      <c r="D313" s="98" t="s">
        <v>5326</v>
      </c>
      <c r="E313" s="145" t="s">
        <v>6420</v>
      </c>
      <c r="F313" s="233">
        <v>1.8387094405357218</v>
      </c>
    </row>
    <row r="314" spans="1:6" x14ac:dyDescent="0.3">
      <c r="A314" s="36" t="s">
        <v>40</v>
      </c>
      <c r="B314" s="36" t="str">
        <f t="shared" si="4"/>
        <v>24A_5min</v>
      </c>
      <c r="C314" s="98" t="s">
        <v>1692</v>
      </c>
      <c r="D314" s="98" t="s">
        <v>5326</v>
      </c>
      <c r="E314" s="145" t="s">
        <v>6421</v>
      </c>
      <c r="F314" s="233">
        <v>3.9490828824245137</v>
      </c>
    </row>
    <row r="315" spans="1:6" x14ac:dyDescent="0.3">
      <c r="A315" s="36" t="s">
        <v>40</v>
      </c>
      <c r="B315" s="36" t="str">
        <f t="shared" si="4"/>
        <v>24A_5min</v>
      </c>
      <c r="C315" s="98" t="s">
        <v>1693</v>
      </c>
      <c r="D315" s="98" t="s">
        <v>5326</v>
      </c>
      <c r="E315" s="145" t="s">
        <v>6422</v>
      </c>
      <c r="F315" s="233">
        <v>1.0523988842033181</v>
      </c>
    </row>
    <row r="316" spans="1:6" x14ac:dyDescent="0.3">
      <c r="A316" s="36" t="s">
        <v>40</v>
      </c>
      <c r="B316" s="36" t="str">
        <f t="shared" si="4"/>
        <v>24A_5min</v>
      </c>
      <c r="C316" s="98" t="s">
        <v>1694</v>
      </c>
      <c r="D316" s="98" t="s">
        <v>5326</v>
      </c>
      <c r="E316" s="145" t="s">
        <v>6423</v>
      </c>
      <c r="F316" s="233">
        <v>1.7478384394219464</v>
      </c>
    </row>
    <row r="317" spans="1:6" x14ac:dyDescent="0.3">
      <c r="A317" s="36" t="s">
        <v>40</v>
      </c>
      <c r="B317" s="36" t="str">
        <f t="shared" si="4"/>
        <v>24A_5min</v>
      </c>
      <c r="C317" s="98" t="s">
        <v>1695</v>
      </c>
      <c r="D317" s="98" t="s">
        <v>5326</v>
      </c>
      <c r="E317" s="145" t="s">
        <v>6424</v>
      </c>
      <c r="F317" s="233">
        <v>2.5908516769220089</v>
      </c>
    </row>
    <row r="318" spans="1:6" x14ac:dyDescent="0.3">
      <c r="A318" s="36" t="s">
        <v>40</v>
      </c>
      <c r="B318" s="36" t="str">
        <f t="shared" si="4"/>
        <v>24A_5min</v>
      </c>
      <c r="C318" s="98" t="s">
        <v>1696</v>
      </c>
      <c r="D318" s="98" t="s">
        <v>5326</v>
      </c>
      <c r="E318" s="145" t="s">
        <v>6425</v>
      </c>
      <c r="F318" s="233">
        <v>1.7908002708693813</v>
      </c>
    </row>
    <row r="319" spans="1:6" x14ac:dyDescent="0.3">
      <c r="A319" s="36" t="s">
        <v>40</v>
      </c>
      <c r="B319" s="36" t="str">
        <f t="shared" si="4"/>
        <v>24A_5min</v>
      </c>
      <c r="C319" s="98" t="s">
        <v>1697</v>
      </c>
      <c r="D319" s="98" t="s">
        <v>5326</v>
      </c>
      <c r="E319" s="145" t="s">
        <v>6426</v>
      </c>
      <c r="F319" s="233">
        <v>2.78933863348268</v>
      </c>
    </row>
    <row r="320" spans="1:6" x14ac:dyDescent="0.3">
      <c r="A320" s="36" t="s">
        <v>40</v>
      </c>
      <c r="B320" s="36" t="str">
        <f t="shared" si="4"/>
        <v>24A_5min</v>
      </c>
      <c r="C320" s="98" t="s">
        <v>1698</v>
      </c>
      <c r="D320" s="98" t="s">
        <v>5326</v>
      </c>
      <c r="E320" s="145" t="s">
        <v>6427</v>
      </c>
      <c r="F320" s="233">
        <v>3.2146459859395389</v>
      </c>
    </row>
    <row r="321" spans="1:6" x14ac:dyDescent="0.3">
      <c r="A321" s="36" t="s">
        <v>40</v>
      </c>
      <c r="B321" s="36" t="str">
        <f t="shared" si="4"/>
        <v>24A_5min</v>
      </c>
      <c r="C321" s="98" t="s">
        <v>1699</v>
      </c>
      <c r="D321" s="98" t="s">
        <v>5326</v>
      </c>
      <c r="E321" s="145" t="s">
        <v>6428</v>
      </c>
      <c r="F321" s="233">
        <v>1.3244619327337699</v>
      </c>
    </row>
    <row r="322" spans="1:6" x14ac:dyDescent="0.3">
      <c r="A322" s="36" t="s">
        <v>40</v>
      </c>
      <c r="B322" s="36" t="str">
        <f t="shared" si="4"/>
        <v>24A_5min</v>
      </c>
      <c r="C322" s="98" t="s">
        <v>1700</v>
      </c>
      <c r="D322" s="98" t="s">
        <v>5326</v>
      </c>
      <c r="E322" s="145" t="s">
        <v>6429</v>
      </c>
      <c r="F322" s="233">
        <v>2.4631346315673501</v>
      </c>
    </row>
    <row r="323" spans="1:6" x14ac:dyDescent="0.3">
      <c r="A323" s="36" t="s">
        <v>40</v>
      </c>
      <c r="B323" s="36" t="str">
        <f t="shared" ref="B323:B386" si="5">CONCATENATE(A323,"_",D323)</f>
        <v>24A_5min</v>
      </c>
      <c r="C323" s="98" t="s">
        <v>1701</v>
      </c>
      <c r="D323" s="98" t="s">
        <v>5326</v>
      </c>
      <c r="E323" s="145" t="s">
        <v>6430</v>
      </c>
      <c r="F323" s="233">
        <v>3.2768289261807655</v>
      </c>
    </row>
    <row r="324" spans="1:6" x14ac:dyDescent="0.3">
      <c r="A324" s="36" t="s">
        <v>40</v>
      </c>
      <c r="B324" s="36" t="str">
        <f t="shared" si="5"/>
        <v>24A_5min</v>
      </c>
      <c r="C324" s="98" t="s">
        <v>1675</v>
      </c>
      <c r="D324" s="98" t="s">
        <v>5326</v>
      </c>
      <c r="E324" s="145" t="s">
        <v>6431</v>
      </c>
      <c r="F324" s="233">
        <v>1.6583627502320306</v>
      </c>
    </row>
    <row r="325" spans="1:6" x14ac:dyDescent="0.3">
      <c r="A325" s="36" t="s">
        <v>40</v>
      </c>
      <c r="B325" s="36" t="str">
        <f t="shared" si="5"/>
        <v>24A_5min</v>
      </c>
      <c r="C325" s="98" t="s">
        <v>1702</v>
      </c>
      <c r="D325" s="98" t="s">
        <v>5326</v>
      </c>
      <c r="E325" s="145" t="s">
        <v>6432</v>
      </c>
      <c r="F325" s="233">
        <v>1.2332513982934039</v>
      </c>
    </row>
    <row r="326" spans="1:6" x14ac:dyDescent="0.3">
      <c r="A326" s="36" t="s">
        <v>40</v>
      </c>
      <c r="B326" s="36" t="str">
        <f t="shared" si="5"/>
        <v>24A_5min</v>
      </c>
      <c r="C326" s="98" t="s">
        <v>1676</v>
      </c>
      <c r="D326" s="98" t="s">
        <v>5326</v>
      </c>
      <c r="E326" s="145" t="s">
        <v>6433</v>
      </c>
      <c r="F326" s="233">
        <v>3.4444970047108563</v>
      </c>
    </row>
    <row r="327" spans="1:6" x14ac:dyDescent="0.3">
      <c r="A327" s="36" t="s">
        <v>40</v>
      </c>
      <c r="B327" s="36" t="str">
        <f t="shared" si="5"/>
        <v>24A_5min</v>
      </c>
      <c r="C327" s="98" t="s">
        <v>1677</v>
      </c>
      <c r="D327" s="98" t="s">
        <v>5326</v>
      </c>
      <c r="E327" s="145" t="s">
        <v>6434</v>
      </c>
      <c r="F327" s="233">
        <v>4.0754730789061888</v>
      </c>
    </row>
    <row r="328" spans="1:6" x14ac:dyDescent="0.3">
      <c r="A328" s="36" t="s">
        <v>40</v>
      </c>
      <c r="B328" s="36" t="str">
        <f t="shared" si="5"/>
        <v>24A_5min</v>
      </c>
      <c r="C328" s="98" t="s">
        <v>1678</v>
      </c>
      <c r="D328" s="98" t="s">
        <v>5326</v>
      </c>
      <c r="E328" s="145" t="s">
        <v>6435</v>
      </c>
      <c r="F328" s="233">
        <v>1.1795797599957532</v>
      </c>
    </row>
    <row r="329" spans="1:6" x14ac:dyDescent="0.3">
      <c r="A329" s="36" t="s">
        <v>40</v>
      </c>
      <c r="B329" s="36" t="str">
        <f t="shared" si="5"/>
        <v>24A_5min</v>
      </c>
      <c r="C329" s="98" t="s">
        <v>1679</v>
      </c>
      <c r="D329" s="98" t="s">
        <v>5326</v>
      </c>
      <c r="E329" s="145" t="s">
        <v>6436</v>
      </c>
      <c r="F329" s="233">
        <v>0.8614572599461584</v>
      </c>
    </row>
    <row r="330" spans="1:6" x14ac:dyDescent="0.3">
      <c r="A330" s="36" t="s">
        <v>40</v>
      </c>
      <c r="B330" s="36" t="str">
        <f t="shared" si="5"/>
        <v>24A_5min</v>
      </c>
      <c r="C330" s="98" t="s">
        <v>1680</v>
      </c>
      <c r="D330" s="98" t="s">
        <v>5326</v>
      </c>
      <c r="E330" s="145" t="s">
        <v>6437</v>
      </c>
      <c r="F330" s="233">
        <v>1.4826621364809149</v>
      </c>
    </row>
    <row r="331" spans="1:6" x14ac:dyDescent="0.3">
      <c r="A331" s="36" t="s">
        <v>40</v>
      </c>
      <c r="B331" s="36" t="str">
        <f t="shared" si="5"/>
        <v>24A_5min</v>
      </c>
      <c r="C331" s="98" t="s">
        <v>1681</v>
      </c>
      <c r="D331" s="98" t="s">
        <v>5326</v>
      </c>
      <c r="E331" s="145" t="s">
        <v>6438</v>
      </c>
      <c r="F331" s="233">
        <v>1.4725850777304768</v>
      </c>
    </row>
    <row r="332" spans="1:6" x14ac:dyDescent="0.3">
      <c r="A332" s="36" t="s">
        <v>42</v>
      </c>
      <c r="B332" s="36" t="str">
        <f t="shared" si="5"/>
        <v>26A_5min</v>
      </c>
      <c r="C332" s="98" t="s">
        <v>1703</v>
      </c>
      <c r="D332" s="98" t="s">
        <v>5326</v>
      </c>
      <c r="E332" s="145" t="s">
        <v>6409</v>
      </c>
      <c r="F332" s="233">
        <v>0.33094230638697653</v>
      </c>
    </row>
    <row r="333" spans="1:6" x14ac:dyDescent="0.3">
      <c r="A333" s="36" t="s">
        <v>42</v>
      </c>
      <c r="B333" s="36" t="str">
        <f t="shared" si="5"/>
        <v>26A_5min</v>
      </c>
      <c r="C333" s="98" t="s">
        <v>1712</v>
      </c>
      <c r="D333" s="98" t="s">
        <v>5326</v>
      </c>
      <c r="E333" s="145" t="s">
        <v>6410</v>
      </c>
      <c r="F333" s="233">
        <v>0.32702386767286373</v>
      </c>
    </row>
    <row r="334" spans="1:6" x14ac:dyDescent="0.3">
      <c r="A334" s="36" t="s">
        <v>42</v>
      </c>
      <c r="B334" s="36" t="str">
        <f t="shared" si="5"/>
        <v>26A_5min</v>
      </c>
      <c r="C334" s="98" t="s">
        <v>1713</v>
      </c>
      <c r="D334" s="98" t="s">
        <v>5326</v>
      </c>
      <c r="E334" s="145" t="s">
        <v>6411</v>
      </c>
      <c r="F334" s="233">
        <v>1.3959628256790035</v>
      </c>
    </row>
    <row r="335" spans="1:6" x14ac:dyDescent="0.3">
      <c r="A335" s="36" t="s">
        <v>42</v>
      </c>
      <c r="B335" s="36" t="str">
        <f t="shared" si="5"/>
        <v>26A_5min</v>
      </c>
      <c r="C335" s="98" t="s">
        <v>1714</v>
      </c>
      <c r="D335" s="98" t="s">
        <v>5326</v>
      </c>
      <c r="E335" s="145" t="s">
        <v>6412</v>
      </c>
      <c r="F335" s="233">
        <v>0.54669754878070376</v>
      </c>
    </row>
    <row r="336" spans="1:6" x14ac:dyDescent="0.3">
      <c r="A336" s="36" t="s">
        <v>42</v>
      </c>
      <c r="B336" s="36" t="str">
        <f t="shared" si="5"/>
        <v>26A_5min</v>
      </c>
      <c r="C336" s="98" t="s">
        <v>1715</v>
      </c>
      <c r="D336" s="98" t="s">
        <v>5326</v>
      </c>
      <c r="E336" s="145" t="s">
        <v>6413</v>
      </c>
      <c r="F336" s="233">
        <v>0.32897934591198663</v>
      </c>
    </row>
    <row r="337" spans="1:6" x14ac:dyDescent="0.3">
      <c r="A337" s="36" t="s">
        <v>42</v>
      </c>
      <c r="B337" s="36" t="str">
        <f t="shared" si="5"/>
        <v>26A_5min</v>
      </c>
      <c r="C337" s="98" t="s">
        <v>1716</v>
      </c>
      <c r="D337" s="98" t="s">
        <v>5326</v>
      </c>
      <c r="E337" s="145" t="s">
        <v>6414</v>
      </c>
      <c r="F337" s="233">
        <v>0.57191206541126594</v>
      </c>
    </row>
    <row r="338" spans="1:6" x14ac:dyDescent="0.3">
      <c r="A338" s="36" t="s">
        <v>42</v>
      </c>
      <c r="B338" s="36" t="str">
        <f t="shared" si="5"/>
        <v>26A_5min</v>
      </c>
      <c r="C338" s="98" t="s">
        <v>1717</v>
      </c>
      <c r="D338" s="98" t="s">
        <v>5326</v>
      </c>
      <c r="E338" s="145" t="s">
        <v>6415</v>
      </c>
      <c r="F338" s="233">
        <v>0.48990102022246229</v>
      </c>
    </row>
    <row r="339" spans="1:6" x14ac:dyDescent="0.3">
      <c r="A339" s="36" t="s">
        <v>42</v>
      </c>
      <c r="B339" s="36" t="str">
        <f t="shared" si="5"/>
        <v>26A_5min</v>
      </c>
      <c r="C339" s="98" t="s">
        <v>1718</v>
      </c>
      <c r="D339" s="98" t="s">
        <v>5326</v>
      </c>
      <c r="E339" s="145" t="s">
        <v>6416</v>
      </c>
      <c r="F339" s="233">
        <v>0.74819770829819876</v>
      </c>
    </row>
    <row r="340" spans="1:6" x14ac:dyDescent="0.3">
      <c r="A340" s="36" t="s">
        <v>42</v>
      </c>
      <c r="B340" s="36" t="str">
        <f t="shared" si="5"/>
        <v>26A_5min</v>
      </c>
      <c r="C340" s="98" t="s">
        <v>1719</v>
      </c>
      <c r="D340" s="98" t="s">
        <v>5326</v>
      </c>
      <c r="E340" s="145" t="s">
        <v>6417</v>
      </c>
      <c r="F340" s="233">
        <v>0.32831358491099855</v>
      </c>
    </row>
    <row r="341" spans="1:6" x14ac:dyDescent="0.3">
      <c r="A341" s="36" t="s">
        <v>42</v>
      </c>
      <c r="B341" s="36" t="str">
        <f t="shared" si="5"/>
        <v>26A_5min</v>
      </c>
      <c r="C341" s="98" t="s">
        <v>1720</v>
      </c>
      <c r="D341" s="98" t="s">
        <v>5326</v>
      </c>
      <c r="E341" s="145" t="s">
        <v>6418</v>
      </c>
      <c r="F341" s="233">
        <v>0.40116730954787116</v>
      </c>
    </row>
    <row r="342" spans="1:6" x14ac:dyDescent="0.3">
      <c r="A342" s="36" t="s">
        <v>42</v>
      </c>
      <c r="B342" s="36" t="str">
        <f t="shared" si="5"/>
        <v>26A_5min</v>
      </c>
      <c r="C342" s="98" t="s">
        <v>1721</v>
      </c>
      <c r="D342" s="98" t="s">
        <v>5326</v>
      </c>
      <c r="E342" s="145" t="s">
        <v>6419</v>
      </c>
      <c r="F342" s="233">
        <v>0.82902859495905312</v>
      </c>
    </row>
    <row r="343" spans="1:6" x14ac:dyDescent="0.3">
      <c r="A343" s="36" t="s">
        <v>42</v>
      </c>
      <c r="B343" s="36" t="str">
        <f t="shared" si="5"/>
        <v>26A_5min</v>
      </c>
      <c r="C343" s="98" t="s">
        <v>1704</v>
      </c>
      <c r="D343" s="98" t="s">
        <v>5326</v>
      </c>
      <c r="E343" s="145" t="s">
        <v>6420</v>
      </c>
      <c r="F343" s="233">
        <v>0.54455487354961019</v>
      </c>
    </row>
    <row r="344" spans="1:6" x14ac:dyDescent="0.3">
      <c r="A344" s="36" t="s">
        <v>42</v>
      </c>
      <c r="B344" s="36" t="str">
        <f t="shared" si="5"/>
        <v>26A_5min</v>
      </c>
      <c r="C344" s="98" t="s">
        <v>1722</v>
      </c>
      <c r="D344" s="98" t="s">
        <v>5326</v>
      </c>
      <c r="E344" s="145" t="s">
        <v>6421</v>
      </c>
      <c r="F344" s="233">
        <v>0.53631652124154316</v>
      </c>
    </row>
    <row r="345" spans="1:6" x14ac:dyDescent="0.3">
      <c r="A345" s="36" t="s">
        <v>42</v>
      </c>
      <c r="B345" s="36" t="str">
        <f t="shared" si="5"/>
        <v>26A_5min</v>
      </c>
      <c r="C345" s="98" t="s">
        <v>1723</v>
      </c>
      <c r="D345" s="98" t="s">
        <v>5326</v>
      </c>
      <c r="E345" s="145" t="s">
        <v>6422</v>
      </c>
      <c r="F345" s="233">
        <v>1.4769591096502934</v>
      </c>
    </row>
    <row r="346" spans="1:6" x14ac:dyDescent="0.3">
      <c r="A346" s="36" t="s">
        <v>42</v>
      </c>
      <c r="B346" s="36" t="str">
        <f t="shared" si="5"/>
        <v>26A_5min</v>
      </c>
      <c r="C346" s="98" t="s">
        <v>1724</v>
      </c>
      <c r="D346" s="98" t="s">
        <v>5326</v>
      </c>
      <c r="E346" s="145" t="s">
        <v>6423</v>
      </c>
      <c r="F346" s="233">
        <v>1.1829328007038202</v>
      </c>
    </row>
    <row r="347" spans="1:6" x14ac:dyDescent="0.3">
      <c r="A347" s="36" t="s">
        <v>42</v>
      </c>
      <c r="B347" s="36" t="str">
        <f t="shared" si="5"/>
        <v>26A_5min</v>
      </c>
      <c r="C347" s="98" t="s">
        <v>1725</v>
      </c>
      <c r="D347" s="98" t="s">
        <v>5326</v>
      </c>
      <c r="E347" s="145" t="s">
        <v>6424</v>
      </c>
      <c r="F347" s="233">
        <v>0.45924090670812545</v>
      </c>
    </row>
    <row r="348" spans="1:6" x14ac:dyDescent="0.3">
      <c r="A348" s="36" t="s">
        <v>42</v>
      </c>
      <c r="B348" s="36" t="str">
        <f t="shared" si="5"/>
        <v>26A_5min</v>
      </c>
      <c r="C348" s="98" t="s">
        <v>1726</v>
      </c>
      <c r="D348" s="98" t="s">
        <v>5326</v>
      </c>
      <c r="E348" s="145" t="s">
        <v>6425</v>
      </c>
      <c r="F348" s="233">
        <v>0.33280356100754555</v>
      </c>
    </row>
    <row r="349" spans="1:6" x14ac:dyDescent="0.3">
      <c r="A349" s="36" t="s">
        <v>42</v>
      </c>
      <c r="B349" s="36" t="str">
        <f t="shared" si="5"/>
        <v>26A_5min</v>
      </c>
      <c r="C349" s="98" t="s">
        <v>1727</v>
      </c>
      <c r="D349" s="98" t="s">
        <v>5326</v>
      </c>
      <c r="E349" s="145" t="s">
        <v>6426</v>
      </c>
      <c r="F349" s="233">
        <v>1.2398854829453894</v>
      </c>
    </row>
    <row r="350" spans="1:6" x14ac:dyDescent="0.3">
      <c r="A350" s="36" t="s">
        <v>42</v>
      </c>
      <c r="B350" s="36" t="str">
        <f t="shared" si="5"/>
        <v>26A_5min</v>
      </c>
      <c r="C350" s="98" t="s">
        <v>1728</v>
      </c>
      <c r="D350" s="98" t="s">
        <v>5326</v>
      </c>
      <c r="E350" s="145" t="s">
        <v>6427</v>
      </c>
      <c r="F350" s="233">
        <v>0.34864596676344461</v>
      </c>
    </row>
    <row r="351" spans="1:6" x14ac:dyDescent="0.3">
      <c r="A351" s="36" t="s">
        <v>42</v>
      </c>
      <c r="B351" s="36" t="str">
        <f t="shared" si="5"/>
        <v>26A_5min</v>
      </c>
      <c r="C351" s="98" t="s">
        <v>1729</v>
      </c>
      <c r="D351" s="98" t="s">
        <v>5326</v>
      </c>
      <c r="E351" s="145" t="s">
        <v>6428</v>
      </c>
      <c r="F351" s="233">
        <v>0.95197490091203762</v>
      </c>
    </row>
    <row r="352" spans="1:6" x14ac:dyDescent="0.3">
      <c r="A352" s="36" t="s">
        <v>42</v>
      </c>
      <c r="B352" s="36" t="str">
        <f t="shared" si="5"/>
        <v>26A_5min</v>
      </c>
      <c r="C352" s="98" t="s">
        <v>1730</v>
      </c>
      <c r="D352" s="98" t="s">
        <v>5326</v>
      </c>
      <c r="E352" s="145" t="s">
        <v>6429</v>
      </c>
      <c r="F352" s="233">
        <v>0.37685887287677738</v>
      </c>
    </row>
    <row r="353" spans="1:6" x14ac:dyDescent="0.3">
      <c r="A353" s="36" t="s">
        <v>42</v>
      </c>
      <c r="B353" s="36" t="str">
        <f t="shared" si="5"/>
        <v>26A_5min</v>
      </c>
      <c r="C353" s="98" t="s">
        <v>1731</v>
      </c>
      <c r="D353" s="98" t="s">
        <v>5326</v>
      </c>
      <c r="E353" s="145" t="s">
        <v>6430</v>
      </c>
      <c r="F353" s="233">
        <v>0.77706988851894898</v>
      </c>
    </row>
    <row r="354" spans="1:6" x14ac:dyDescent="0.3">
      <c r="A354" s="36" t="s">
        <v>42</v>
      </c>
      <c r="B354" s="36" t="str">
        <f t="shared" si="5"/>
        <v>26A_5min</v>
      </c>
      <c r="C354" s="98" t="s">
        <v>1705</v>
      </c>
      <c r="D354" s="98" t="s">
        <v>5326</v>
      </c>
      <c r="E354" s="145" t="s">
        <v>6431</v>
      </c>
      <c r="F354" s="233">
        <v>2.5098109122100696</v>
      </c>
    </row>
    <row r="355" spans="1:6" x14ac:dyDescent="0.3">
      <c r="A355" s="36" t="s">
        <v>42</v>
      </c>
      <c r="B355" s="36" t="str">
        <f t="shared" si="5"/>
        <v>26A_5min</v>
      </c>
      <c r="C355" s="98" t="s">
        <v>1732</v>
      </c>
      <c r="D355" s="98" t="s">
        <v>5326</v>
      </c>
      <c r="E355" s="145" t="s">
        <v>6432</v>
      </c>
      <c r="F355" s="233">
        <v>1.1515806576460224</v>
      </c>
    </row>
    <row r="356" spans="1:6" x14ac:dyDescent="0.3">
      <c r="A356" s="36" t="s">
        <v>42</v>
      </c>
      <c r="B356" s="36" t="str">
        <f t="shared" si="5"/>
        <v>26A_5min</v>
      </c>
      <c r="C356" s="98" t="s">
        <v>1706</v>
      </c>
      <c r="D356" s="98" t="s">
        <v>5326</v>
      </c>
      <c r="E356" s="145" t="s">
        <v>6433</v>
      </c>
      <c r="F356" s="233">
        <v>0.35672511853114575</v>
      </c>
    </row>
    <row r="357" spans="1:6" x14ac:dyDescent="0.3">
      <c r="A357" s="36" t="s">
        <v>42</v>
      </c>
      <c r="B357" s="36" t="str">
        <f t="shared" si="5"/>
        <v>26A_5min</v>
      </c>
      <c r="C357" s="98" t="s">
        <v>1707</v>
      </c>
      <c r="D357" s="98" t="s">
        <v>5326</v>
      </c>
      <c r="E357" s="145" t="s">
        <v>6434</v>
      </c>
      <c r="F357" s="233">
        <v>0.33570107245935371</v>
      </c>
    </row>
    <row r="358" spans="1:6" x14ac:dyDescent="0.3">
      <c r="A358" s="36" t="s">
        <v>42</v>
      </c>
      <c r="B358" s="36" t="str">
        <f t="shared" si="5"/>
        <v>26A_5min</v>
      </c>
      <c r="C358" s="98" t="s">
        <v>1708</v>
      </c>
      <c r="D358" s="98" t="s">
        <v>5326</v>
      </c>
      <c r="E358" s="145" t="s">
        <v>6435</v>
      </c>
      <c r="F358" s="233">
        <v>0.88524776803568417</v>
      </c>
    </row>
    <row r="359" spans="1:6" x14ac:dyDescent="0.3">
      <c r="A359" s="36" t="s">
        <v>42</v>
      </c>
      <c r="B359" s="36" t="str">
        <f t="shared" si="5"/>
        <v>26A_5min</v>
      </c>
      <c r="C359" s="98" t="s">
        <v>1709</v>
      </c>
      <c r="D359" s="98" t="s">
        <v>5326</v>
      </c>
      <c r="E359" s="145" t="s">
        <v>6436</v>
      </c>
      <c r="F359" s="233">
        <v>0.36350214587121676</v>
      </c>
    </row>
    <row r="360" spans="1:6" x14ac:dyDescent="0.3">
      <c r="A360" s="36" t="s">
        <v>42</v>
      </c>
      <c r="B360" s="36" t="str">
        <f t="shared" si="5"/>
        <v>26A_5min</v>
      </c>
      <c r="C360" s="98" t="s">
        <v>1710</v>
      </c>
      <c r="D360" s="98" t="s">
        <v>5326</v>
      </c>
      <c r="E360" s="145" t="s">
        <v>6437</v>
      </c>
      <c r="F360" s="233">
        <v>1.0113269555465465</v>
      </c>
    </row>
    <row r="361" spans="1:6" x14ac:dyDescent="0.3">
      <c r="A361" s="36" t="s">
        <v>42</v>
      </c>
      <c r="B361" s="36" t="str">
        <f t="shared" si="5"/>
        <v>26A_5min</v>
      </c>
      <c r="C361" s="98" t="s">
        <v>1711</v>
      </c>
      <c r="D361" s="98" t="s">
        <v>5326</v>
      </c>
      <c r="E361" s="145" t="s">
        <v>6438</v>
      </c>
      <c r="F361" s="233">
        <v>0.51573637748383994</v>
      </c>
    </row>
    <row r="362" spans="1:6" x14ac:dyDescent="0.3">
      <c r="A362" s="36" t="s">
        <v>43</v>
      </c>
      <c r="B362" s="36" t="str">
        <f t="shared" si="5"/>
        <v>27A_5min</v>
      </c>
      <c r="C362" s="98" t="s">
        <v>1733</v>
      </c>
      <c r="D362" s="98" t="s">
        <v>5326</v>
      </c>
      <c r="E362" s="145" t="s">
        <v>6409</v>
      </c>
      <c r="F362" s="233">
        <v>0.79942617518457526</v>
      </c>
    </row>
    <row r="363" spans="1:6" x14ac:dyDescent="0.3">
      <c r="A363" s="36" t="s">
        <v>43</v>
      </c>
      <c r="B363" s="36" t="str">
        <f t="shared" si="5"/>
        <v>27A_5min</v>
      </c>
      <c r="C363" s="98" t="s">
        <v>1742</v>
      </c>
      <c r="D363" s="98" t="s">
        <v>5326</v>
      </c>
      <c r="E363" s="145" t="s">
        <v>6410</v>
      </c>
      <c r="F363" s="233">
        <v>2.6158403639202708</v>
      </c>
    </row>
    <row r="364" spans="1:6" x14ac:dyDescent="0.3">
      <c r="A364" s="36" t="s">
        <v>43</v>
      </c>
      <c r="B364" s="36" t="str">
        <f t="shared" si="5"/>
        <v>27A_5min</v>
      </c>
      <c r="C364" s="98" t="s">
        <v>1743</v>
      </c>
      <c r="D364" s="98" t="s">
        <v>5326</v>
      </c>
      <c r="E364" s="145" t="s">
        <v>6411</v>
      </c>
      <c r="F364" s="233">
        <v>1.9389050027897743</v>
      </c>
    </row>
    <row r="365" spans="1:6" x14ac:dyDescent="0.3">
      <c r="A365" s="36" t="s">
        <v>43</v>
      </c>
      <c r="B365" s="36" t="str">
        <f t="shared" si="5"/>
        <v>27A_5min</v>
      </c>
      <c r="C365" s="98" t="s">
        <v>1744</v>
      </c>
      <c r="D365" s="98" t="s">
        <v>5326</v>
      </c>
      <c r="E365" s="145" t="s">
        <v>6412</v>
      </c>
      <c r="F365" s="233">
        <v>1.0521426757071197</v>
      </c>
    </row>
    <row r="366" spans="1:6" x14ac:dyDescent="0.3">
      <c r="A366" s="36" t="s">
        <v>43</v>
      </c>
      <c r="B366" s="36" t="str">
        <f t="shared" si="5"/>
        <v>27A_5min</v>
      </c>
      <c r="C366" s="98" t="s">
        <v>1745</v>
      </c>
      <c r="D366" s="98" t="s">
        <v>5326</v>
      </c>
      <c r="E366" s="145" t="s">
        <v>6413</v>
      </c>
      <c r="F366" s="233">
        <v>2.8055620840214983</v>
      </c>
    </row>
    <row r="367" spans="1:6" x14ac:dyDescent="0.3">
      <c r="A367" s="36" t="s">
        <v>43</v>
      </c>
      <c r="B367" s="36" t="str">
        <f t="shared" si="5"/>
        <v>27A_5min</v>
      </c>
      <c r="C367" s="98" t="s">
        <v>1746</v>
      </c>
      <c r="D367" s="98" t="s">
        <v>5326</v>
      </c>
      <c r="E367" s="145" t="s">
        <v>6414</v>
      </c>
      <c r="F367" s="233">
        <v>0.76716074569661163</v>
      </c>
    </row>
    <row r="368" spans="1:6" x14ac:dyDescent="0.3">
      <c r="A368" s="36" t="s">
        <v>43</v>
      </c>
      <c r="B368" s="36" t="str">
        <f t="shared" si="5"/>
        <v>27A_5min</v>
      </c>
      <c r="C368" s="98" t="s">
        <v>1747</v>
      </c>
      <c r="D368" s="98" t="s">
        <v>5326</v>
      </c>
      <c r="E368" s="145" t="s">
        <v>6415</v>
      </c>
      <c r="F368" s="233">
        <v>1.7829096471864019</v>
      </c>
    </row>
    <row r="369" spans="1:6" x14ac:dyDescent="0.3">
      <c r="A369" s="36" t="s">
        <v>43</v>
      </c>
      <c r="B369" s="36" t="str">
        <f t="shared" si="5"/>
        <v>27A_5min</v>
      </c>
      <c r="C369" s="98" t="s">
        <v>1748</v>
      </c>
      <c r="D369" s="98" t="s">
        <v>5326</v>
      </c>
      <c r="E369" s="145" t="s">
        <v>6416</v>
      </c>
      <c r="F369" s="233">
        <v>5.6710284610948989</v>
      </c>
    </row>
    <row r="370" spans="1:6" x14ac:dyDescent="0.3">
      <c r="A370" s="36" t="s">
        <v>43</v>
      </c>
      <c r="B370" s="36" t="str">
        <f t="shared" si="5"/>
        <v>27A_5min</v>
      </c>
      <c r="C370" s="98" t="s">
        <v>1749</v>
      </c>
      <c r="D370" s="98" t="s">
        <v>5326</v>
      </c>
      <c r="E370" s="145" t="s">
        <v>6417</v>
      </c>
      <c r="F370" s="233">
        <v>2.1502341290761069</v>
      </c>
    </row>
    <row r="371" spans="1:6" x14ac:dyDescent="0.3">
      <c r="A371" s="36" t="s">
        <v>43</v>
      </c>
      <c r="B371" s="36" t="str">
        <f t="shared" si="5"/>
        <v>27A_5min</v>
      </c>
      <c r="C371" s="98" t="s">
        <v>1750</v>
      </c>
      <c r="D371" s="98" t="s">
        <v>5326</v>
      </c>
      <c r="E371" s="145" t="s">
        <v>6418</v>
      </c>
      <c r="F371" s="233">
        <v>1.5954327971495903</v>
      </c>
    </row>
    <row r="372" spans="1:6" x14ac:dyDescent="0.3">
      <c r="A372" s="36" t="s">
        <v>43</v>
      </c>
      <c r="B372" s="36" t="str">
        <f t="shared" si="5"/>
        <v>27A_5min</v>
      </c>
      <c r="C372" s="98" t="s">
        <v>1751</v>
      </c>
      <c r="D372" s="98" t="s">
        <v>5326</v>
      </c>
      <c r="E372" s="145" t="s">
        <v>6419</v>
      </c>
      <c r="F372" s="233">
        <v>0.75553319588404677</v>
      </c>
    </row>
    <row r="373" spans="1:6" x14ac:dyDescent="0.3">
      <c r="A373" s="36" t="s">
        <v>43</v>
      </c>
      <c r="B373" s="36" t="str">
        <f t="shared" si="5"/>
        <v>27A_5min</v>
      </c>
      <c r="C373" s="98" t="s">
        <v>1734</v>
      </c>
      <c r="D373" s="98" t="s">
        <v>5326</v>
      </c>
      <c r="E373" s="145" t="s">
        <v>6420</v>
      </c>
      <c r="F373" s="233">
        <v>0.67352313226975458</v>
      </c>
    </row>
    <row r="374" spans="1:6" x14ac:dyDescent="0.3">
      <c r="A374" s="36" t="s">
        <v>43</v>
      </c>
      <c r="B374" s="36" t="str">
        <f t="shared" si="5"/>
        <v>27A_5min</v>
      </c>
      <c r="C374" s="98" t="s">
        <v>1752</v>
      </c>
      <c r="D374" s="98" t="s">
        <v>5326</v>
      </c>
      <c r="E374" s="145" t="s">
        <v>6421</v>
      </c>
      <c r="F374" s="233">
        <v>0.69842509258201002</v>
      </c>
    </row>
    <row r="375" spans="1:6" x14ac:dyDescent="0.3">
      <c r="A375" s="36" t="s">
        <v>43</v>
      </c>
      <c r="B375" s="36" t="str">
        <f t="shared" si="5"/>
        <v>27A_5min</v>
      </c>
      <c r="C375" s="98" t="s">
        <v>1753</v>
      </c>
      <c r="D375" s="98" t="s">
        <v>5326</v>
      </c>
      <c r="E375" s="145" t="s">
        <v>6422</v>
      </c>
      <c r="F375" s="233">
        <v>1.4068311234204058</v>
      </c>
    </row>
    <row r="376" spans="1:6" x14ac:dyDescent="0.3">
      <c r="A376" s="36" t="s">
        <v>43</v>
      </c>
      <c r="B376" s="36" t="str">
        <f t="shared" si="5"/>
        <v>27A_5min</v>
      </c>
      <c r="C376" s="98" t="s">
        <v>1754</v>
      </c>
      <c r="D376" s="98" t="s">
        <v>5326</v>
      </c>
      <c r="E376" s="145" t="s">
        <v>6423</v>
      </c>
      <c r="F376" s="233">
        <v>5.4493558344956865</v>
      </c>
    </row>
    <row r="377" spans="1:6" x14ac:dyDescent="0.3">
      <c r="A377" s="36" t="s">
        <v>43</v>
      </c>
      <c r="B377" s="36" t="str">
        <f t="shared" si="5"/>
        <v>27A_5min</v>
      </c>
      <c r="C377" s="98" t="s">
        <v>1755</v>
      </c>
      <c r="D377" s="98" t="s">
        <v>5326</v>
      </c>
      <c r="E377" s="145" t="s">
        <v>6424</v>
      </c>
      <c r="F377" s="233">
        <v>1.6864365419623717</v>
      </c>
    </row>
    <row r="378" spans="1:6" x14ac:dyDescent="0.3">
      <c r="A378" s="36" t="s">
        <v>43</v>
      </c>
      <c r="B378" s="36" t="str">
        <f t="shared" si="5"/>
        <v>27A_5min</v>
      </c>
      <c r="C378" s="98" t="s">
        <v>1756</v>
      </c>
      <c r="D378" s="98" t="s">
        <v>5326</v>
      </c>
      <c r="E378" s="145" t="s">
        <v>6425</v>
      </c>
      <c r="F378" s="233">
        <v>2.5256831964691142</v>
      </c>
    </row>
    <row r="379" spans="1:6" x14ac:dyDescent="0.3">
      <c r="A379" s="36" t="s">
        <v>43</v>
      </c>
      <c r="B379" s="36" t="str">
        <f t="shared" si="5"/>
        <v>27A_5min</v>
      </c>
      <c r="C379" s="98" t="s">
        <v>1757</v>
      </c>
      <c r="D379" s="98" t="s">
        <v>5326</v>
      </c>
      <c r="E379" s="145" t="s">
        <v>6426</v>
      </c>
      <c r="F379" s="233">
        <v>1.8034979376742342</v>
      </c>
    </row>
    <row r="380" spans="1:6" x14ac:dyDescent="0.3">
      <c r="A380" s="36" t="s">
        <v>43</v>
      </c>
      <c r="B380" s="36" t="str">
        <f t="shared" si="5"/>
        <v>27A_5min</v>
      </c>
      <c r="C380" s="98" t="s">
        <v>1758</v>
      </c>
      <c r="D380" s="98" t="s">
        <v>5326</v>
      </c>
      <c r="E380" s="145" t="s">
        <v>6427</v>
      </c>
      <c r="F380" s="233">
        <v>1.6147542877402781</v>
      </c>
    </row>
    <row r="381" spans="1:6" x14ac:dyDescent="0.3">
      <c r="A381" s="36" t="s">
        <v>43</v>
      </c>
      <c r="B381" s="36" t="str">
        <f t="shared" si="5"/>
        <v>27A_5min</v>
      </c>
      <c r="C381" s="98" t="s">
        <v>1759</v>
      </c>
      <c r="D381" s="98" t="s">
        <v>5326</v>
      </c>
      <c r="E381" s="145" t="s">
        <v>6428</v>
      </c>
      <c r="F381" s="233">
        <v>1.6753127499764233</v>
      </c>
    </row>
    <row r="382" spans="1:6" x14ac:dyDescent="0.3">
      <c r="A382" s="36" t="s">
        <v>43</v>
      </c>
      <c r="B382" s="36" t="str">
        <f t="shared" si="5"/>
        <v>27A_5min</v>
      </c>
      <c r="C382" s="98" t="s">
        <v>1760</v>
      </c>
      <c r="D382" s="98" t="s">
        <v>5326</v>
      </c>
      <c r="E382" s="145" t="s">
        <v>6429</v>
      </c>
      <c r="F382" s="233">
        <v>2.5162340530485996</v>
      </c>
    </row>
    <row r="383" spans="1:6" x14ac:dyDescent="0.3">
      <c r="A383" s="36" t="s">
        <v>43</v>
      </c>
      <c r="B383" s="36" t="str">
        <f t="shared" si="5"/>
        <v>27A_5min</v>
      </c>
      <c r="C383" s="98" t="s">
        <v>1761</v>
      </c>
      <c r="D383" s="98" t="s">
        <v>5326</v>
      </c>
      <c r="E383" s="145" t="s">
        <v>6430</v>
      </c>
      <c r="F383" s="233">
        <v>1.9446394548451114</v>
      </c>
    </row>
    <row r="384" spans="1:6" x14ac:dyDescent="0.3">
      <c r="A384" s="36" t="s">
        <v>43</v>
      </c>
      <c r="B384" s="36" t="str">
        <f t="shared" si="5"/>
        <v>27A_5min</v>
      </c>
      <c r="C384" s="98" t="s">
        <v>1735</v>
      </c>
      <c r="D384" s="98" t="s">
        <v>5326</v>
      </c>
      <c r="E384" s="145" t="s">
        <v>6431</v>
      </c>
      <c r="F384" s="233">
        <v>1.9168588392831605</v>
      </c>
    </row>
    <row r="385" spans="1:6" x14ac:dyDescent="0.3">
      <c r="A385" s="36" t="s">
        <v>43</v>
      </c>
      <c r="B385" s="36" t="str">
        <f t="shared" si="5"/>
        <v>27A_5min</v>
      </c>
      <c r="C385" s="98" t="s">
        <v>1762</v>
      </c>
      <c r="D385" s="98" t="s">
        <v>5326</v>
      </c>
      <c r="E385" s="145" t="s">
        <v>6432</v>
      </c>
      <c r="F385" s="233">
        <v>2.6341032650082892</v>
      </c>
    </row>
    <row r="386" spans="1:6" x14ac:dyDescent="0.3">
      <c r="A386" s="36" t="s">
        <v>43</v>
      </c>
      <c r="B386" s="36" t="str">
        <f t="shared" si="5"/>
        <v>27A_5min</v>
      </c>
      <c r="C386" s="98" t="s">
        <v>1736</v>
      </c>
      <c r="D386" s="98" t="s">
        <v>5326</v>
      </c>
      <c r="E386" s="145" t="s">
        <v>6433</v>
      </c>
      <c r="F386" s="233">
        <v>0.3955232106338471</v>
      </c>
    </row>
    <row r="387" spans="1:6" x14ac:dyDescent="0.3">
      <c r="A387" s="36" t="s">
        <v>43</v>
      </c>
      <c r="B387" s="36" t="str">
        <f t="shared" ref="B387:B450" si="6">CONCATENATE(A387,"_",D387)</f>
        <v>27A_5min</v>
      </c>
      <c r="C387" s="98" t="s">
        <v>1737</v>
      </c>
      <c r="D387" s="98" t="s">
        <v>5326</v>
      </c>
      <c r="E387" s="145" t="s">
        <v>6434</v>
      </c>
      <c r="F387" s="233">
        <v>0.46565073795809159</v>
      </c>
    </row>
    <row r="388" spans="1:6" x14ac:dyDescent="0.3">
      <c r="A388" s="36" t="s">
        <v>43</v>
      </c>
      <c r="B388" s="36" t="str">
        <f t="shared" si="6"/>
        <v>27A_5min</v>
      </c>
      <c r="C388" s="98" t="s">
        <v>1738</v>
      </c>
      <c r="D388" s="98" t="s">
        <v>5326</v>
      </c>
      <c r="E388" s="145" t="s">
        <v>6435</v>
      </c>
      <c r="F388" s="233">
        <v>0.64205405530423565</v>
      </c>
    </row>
    <row r="389" spans="1:6" x14ac:dyDescent="0.3">
      <c r="A389" s="36" t="s">
        <v>43</v>
      </c>
      <c r="B389" s="36" t="str">
        <f t="shared" si="6"/>
        <v>27A_5min</v>
      </c>
      <c r="C389" s="98" t="s">
        <v>1739</v>
      </c>
      <c r="D389" s="98" t="s">
        <v>5326</v>
      </c>
      <c r="E389" s="145" t="s">
        <v>6436</v>
      </c>
      <c r="F389" s="233">
        <v>0.68292269699588004</v>
      </c>
    </row>
    <row r="390" spans="1:6" x14ac:dyDescent="0.3">
      <c r="A390" s="36" t="s">
        <v>43</v>
      </c>
      <c r="B390" s="36" t="str">
        <f t="shared" si="6"/>
        <v>27A_5min</v>
      </c>
      <c r="C390" s="98" t="s">
        <v>1740</v>
      </c>
      <c r="D390" s="98" t="s">
        <v>5326</v>
      </c>
      <c r="E390" s="145" t="s">
        <v>6437</v>
      </c>
      <c r="F390" s="233">
        <v>1.8455815370430164</v>
      </c>
    </row>
    <row r="391" spans="1:6" x14ac:dyDescent="0.3">
      <c r="A391" s="36" t="s">
        <v>43</v>
      </c>
      <c r="B391" s="36" t="str">
        <f t="shared" si="6"/>
        <v>27A_5min</v>
      </c>
      <c r="C391" s="98" t="s">
        <v>1741</v>
      </c>
      <c r="D391" s="98" t="s">
        <v>5326</v>
      </c>
      <c r="E391" s="145" t="s">
        <v>6438</v>
      </c>
      <c r="F391" s="233">
        <v>2.789373264799897</v>
      </c>
    </row>
    <row r="392" spans="1:6" x14ac:dyDescent="0.3">
      <c r="A392" s="36" t="s">
        <v>52</v>
      </c>
      <c r="B392" s="36" t="str">
        <f t="shared" si="6"/>
        <v>5A_5min</v>
      </c>
      <c r="C392" s="98" t="s">
        <v>197</v>
      </c>
      <c r="D392" s="98" t="s">
        <v>5326</v>
      </c>
      <c r="E392" s="145" t="s">
        <v>6409</v>
      </c>
      <c r="F392" s="233">
        <v>0.9451403130048176</v>
      </c>
    </row>
    <row r="393" spans="1:6" x14ac:dyDescent="0.3">
      <c r="A393" s="36" t="s">
        <v>52</v>
      </c>
      <c r="B393" s="36" t="str">
        <f t="shared" si="6"/>
        <v>5A_5min</v>
      </c>
      <c r="C393" s="98" t="s">
        <v>206</v>
      </c>
      <c r="D393" s="98" t="s">
        <v>5326</v>
      </c>
      <c r="E393" s="145" t="s">
        <v>6410</v>
      </c>
      <c r="F393" s="233">
        <v>0.37410721760566823</v>
      </c>
    </row>
    <row r="394" spans="1:6" x14ac:dyDescent="0.3">
      <c r="A394" s="36" t="s">
        <v>52</v>
      </c>
      <c r="B394" s="36" t="str">
        <f t="shared" si="6"/>
        <v>5A_5min</v>
      </c>
      <c r="C394" s="98" t="s">
        <v>207</v>
      </c>
      <c r="D394" s="98" t="s">
        <v>5326</v>
      </c>
      <c r="E394" s="145" t="s">
        <v>6411</v>
      </c>
      <c r="F394" s="233">
        <v>2.1267496344971222</v>
      </c>
    </row>
    <row r="395" spans="1:6" x14ac:dyDescent="0.3">
      <c r="A395" s="36" t="s">
        <v>52</v>
      </c>
      <c r="B395" s="36" t="str">
        <f t="shared" si="6"/>
        <v>5A_5min</v>
      </c>
      <c r="C395" s="98" t="s">
        <v>208</v>
      </c>
      <c r="D395" s="98" t="s">
        <v>5326</v>
      </c>
      <c r="E395" s="145" t="s">
        <v>6412</v>
      </c>
      <c r="F395" s="233">
        <v>0.62584679455678316</v>
      </c>
    </row>
    <row r="396" spans="1:6" x14ac:dyDescent="0.3">
      <c r="A396" s="36" t="s">
        <v>52</v>
      </c>
      <c r="B396" s="36" t="str">
        <f t="shared" si="6"/>
        <v>5A_5min</v>
      </c>
      <c r="C396" s="98" t="s">
        <v>209</v>
      </c>
      <c r="D396" s="98" t="s">
        <v>5326</v>
      </c>
      <c r="E396" s="145" t="s">
        <v>6413</v>
      </c>
      <c r="F396" s="233">
        <v>0.12808204499965145</v>
      </c>
    </row>
    <row r="397" spans="1:6" x14ac:dyDescent="0.3">
      <c r="A397" s="36" t="s">
        <v>52</v>
      </c>
      <c r="B397" s="36" t="str">
        <f t="shared" si="6"/>
        <v>5A_5min</v>
      </c>
      <c r="C397" s="98" t="s">
        <v>210</v>
      </c>
      <c r="D397" s="98" t="s">
        <v>5326</v>
      </c>
      <c r="E397" s="145" t="s">
        <v>6414</v>
      </c>
      <c r="F397" s="233">
        <v>0.81618993578484322</v>
      </c>
    </row>
    <row r="398" spans="1:6" x14ac:dyDescent="0.3">
      <c r="A398" s="36" t="s">
        <v>52</v>
      </c>
      <c r="B398" s="36" t="str">
        <f t="shared" si="6"/>
        <v>5A_5min</v>
      </c>
      <c r="C398" s="98" t="s">
        <v>211</v>
      </c>
      <c r="D398" s="98" t="s">
        <v>5326</v>
      </c>
      <c r="E398" s="145" t="s">
        <v>6415</v>
      </c>
      <c r="F398" s="233">
        <v>0.21061483845921469</v>
      </c>
    </row>
    <row r="399" spans="1:6" x14ac:dyDescent="0.3">
      <c r="A399" s="36" t="s">
        <v>52</v>
      </c>
      <c r="B399" s="36" t="str">
        <f t="shared" si="6"/>
        <v>5A_5min</v>
      </c>
      <c r="C399" s="98" t="s">
        <v>212</v>
      </c>
      <c r="D399" s="98" t="s">
        <v>5326</v>
      </c>
      <c r="E399" s="145" t="s">
        <v>6416</v>
      </c>
      <c r="F399" s="233">
        <v>1.2808415243065103</v>
      </c>
    </row>
    <row r="400" spans="1:6" x14ac:dyDescent="0.3">
      <c r="A400" s="36" t="s">
        <v>52</v>
      </c>
      <c r="B400" s="36" t="str">
        <f t="shared" si="6"/>
        <v>5A_5min</v>
      </c>
      <c r="C400" s="98" t="s">
        <v>213</v>
      </c>
      <c r="D400" s="98" t="s">
        <v>5326</v>
      </c>
      <c r="E400" s="145" t="s">
        <v>6417</v>
      </c>
      <c r="F400" s="233">
        <v>1.855941543198079</v>
      </c>
    </row>
    <row r="401" spans="1:6" x14ac:dyDescent="0.3">
      <c r="A401" s="36" t="s">
        <v>52</v>
      </c>
      <c r="B401" s="36" t="str">
        <f t="shared" si="6"/>
        <v>5A_5min</v>
      </c>
      <c r="C401" s="98" t="s">
        <v>214</v>
      </c>
      <c r="D401" s="98" t="s">
        <v>5326</v>
      </c>
      <c r="E401" s="145" t="s">
        <v>6418</v>
      </c>
      <c r="F401" s="233">
        <v>0.55141854334000318</v>
      </c>
    </row>
    <row r="402" spans="1:6" x14ac:dyDescent="0.3">
      <c r="A402" s="36" t="s">
        <v>52</v>
      </c>
      <c r="B402" s="36" t="str">
        <f t="shared" si="6"/>
        <v>5A_5min</v>
      </c>
      <c r="C402" s="98" t="s">
        <v>215</v>
      </c>
      <c r="D402" s="98" t="s">
        <v>5326</v>
      </c>
      <c r="E402" s="145" t="s">
        <v>6419</v>
      </c>
      <c r="F402" s="233">
        <v>0.527492189872245</v>
      </c>
    </row>
    <row r="403" spans="1:6" x14ac:dyDescent="0.3">
      <c r="A403" s="36" t="s">
        <v>52</v>
      </c>
      <c r="B403" s="36" t="str">
        <f t="shared" si="6"/>
        <v>5A_5min</v>
      </c>
      <c r="C403" s="98" t="s">
        <v>198</v>
      </c>
      <c r="D403" s="98" t="s">
        <v>5326</v>
      </c>
      <c r="E403" s="145" t="s">
        <v>6420</v>
      </c>
      <c r="F403" s="233">
        <v>2.093887535328681</v>
      </c>
    </row>
    <row r="404" spans="1:6" x14ac:dyDescent="0.3">
      <c r="A404" s="36" t="s">
        <v>52</v>
      </c>
      <c r="B404" s="36" t="str">
        <f t="shared" si="6"/>
        <v>5A_5min</v>
      </c>
      <c r="C404" s="98" t="s">
        <v>216</v>
      </c>
      <c r="D404" s="98" t="s">
        <v>5326</v>
      </c>
      <c r="E404" s="145" t="s">
        <v>6421</v>
      </c>
      <c r="F404" s="233">
        <v>0.37410721760566823</v>
      </c>
    </row>
    <row r="405" spans="1:6" x14ac:dyDescent="0.3">
      <c r="A405" s="36" t="s">
        <v>52</v>
      </c>
      <c r="B405" s="36" t="str">
        <f t="shared" si="6"/>
        <v>5A_5min</v>
      </c>
      <c r="C405" s="98" t="s">
        <v>217</v>
      </c>
      <c r="D405" s="98" t="s">
        <v>5326</v>
      </c>
      <c r="E405" s="145" t="s">
        <v>6422</v>
      </c>
      <c r="F405" s="233">
        <v>0.50834320142854683</v>
      </c>
    </row>
    <row r="406" spans="1:6" x14ac:dyDescent="0.3">
      <c r="A406" s="36" t="s">
        <v>52</v>
      </c>
      <c r="B406" s="36" t="str">
        <f t="shared" si="6"/>
        <v>5A_5min</v>
      </c>
      <c r="C406" s="98" t="s">
        <v>218</v>
      </c>
      <c r="D406" s="98" t="s">
        <v>5326</v>
      </c>
      <c r="E406" s="145" t="s">
        <v>6423</v>
      </c>
      <c r="F406" s="233">
        <v>1.3347346588173761</v>
      </c>
    </row>
    <row r="407" spans="1:6" x14ac:dyDescent="0.3">
      <c r="A407" s="36" t="s">
        <v>52</v>
      </c>
      <c r="B407" s="36" t="str">
        <f t="shared" si="6"/>
        <v>5A_5min</v>
      </c>
      <c r="C407" s="98" t="s">
        <v>219</v>
      </c>
      <c r="D407" s="98" t="s">
        <v>5326</v>
      </c>
      <c r="E407" s="145" t="s">
        <v>6424</v>
      </c>
      <c r="F407" s="233">
        <v>0.5334529127140285</v>
      </c>
    </row>
    <row r="408" spans="1:6" x14ac:dyDescent="0.3">
      <c r="A408" s="36" t="s">
        <v>52</v>
      </c>
      <c r="B408" s="36" t="str">
        <f t="shared" si="6"/>
        <v>5A_5min</v>
      </c>
      <c r="C408" s="98" t="s">
        <v>220</v>
      </c>
      <c r="D408" s="98" t="s">
        <v>5326</v>
      </c>
      <c r="E408" s="145" t="s">
        <v>6425</v>
      </c>
      <c r="F408" s="233">
        <v>0.28721039386854419</v>
      </c>
    </row>
    <row r="409" spans="1:6" x14ac:dyDescent="0.3">
      <c r="A409" s="36" t="s">
        <v>52</v>
      </c>
      <c r="B409" s="36" t="str">
        <f t="shared" si="6"/>
        <v>5A_5min</v>
      </c>
      <c r="C409" s="98" t="s">
        <v>221</v>
      </c>
      <c r="D409" s="98" t="s">
        <v>5326</v>
      </c>
      <c r="E409" s="145" t="s">
        <v>6426</v>
      </c>
      <c r="F409" s="233">
        <v>0.16258908416266249</v>
      </c>
    </row>
    <row r="410" spans="1:6" x14ac:dyDescent="0.3">
      <c r="A410" s="36" t="s">
        <v>52</v>
      </c>
      <c r="B410" s="36" t="str">
        <f t="shared" si="6"/>
        <v>5A_5min</v>
      </c>
      <c r="C410" s="98" t="s">
        <v>222</v>
      </c>
      <c r="D410" s="98" t="s">
        <v>5326</v>
      </c>
      <c r="E410" s="145" t="s">
        <v>6427</v>
      </c>
      <c r="F410" s="233">
        <v>1.537489449803386</v>
      </c>
    </row>
    <row r="411" spans="1:6" x14ac:dyDescent="0.3">
      <c r="A411" s="36" t="s">
        <v>52</v>
      </c>
      <c r="B411" s="36" t="str">
        <f t="shared" si="6"/>
        <v>5A_5min</v>
      </c>
      <c r="C411" s="98" t="s">
        <v>223</v>
      </c>
      <c r="D411" s="98" t="s">
        <v>5326</v>
      </c>
      <c r="E411" s="145" t="s">
        <v>6428</v>
      </c>
      <c r="F411" s="233">
        <v>0.22689162615540545</v>
      </c>
    </row>
    <row r="412" spans="1:6" x14ac:dyDescent="0.3">
      <c r="A412" s="36" t="s">
        <v>52</v>
      </c>
      <c r="B412" s="36" t="str">
        <f t="shared" si="6"/>
        <v>5A_5min</v>
      </c>
      <c r="C412" s="98" t="s">
        <v>224</v>
      </c>
      <c r="D412" s="98" t="s">
        <v>5326</v>
      </c>
      <c r="E412" s="145" t="s">
        <v>6429</v>
      </c>
      <c r="F412" s="233">
        <v>1.1366110203644246</v>
      </c>
    </row>
    <row r="413" spans="1:6" x14ac:dyDescent="0.3">
      <c r="A413" s="36" t="s">
        <v>52</v>
      </c>
      <c r="B413" s="36" t="str">
        <f t="shared" si="6"/>
        <v>5A_5min</v>
      </c>
      <c r="C413" s="98" t="s">
        <v>225</v>
      </c>
      <c r="D413" s="98" t="s">
        <v>5326</v>
      </c>
      <c r="E413" s="145" t="s">
        <v>6430</v>
      </c>
      <c r="F413" s="233">
        <v>0.5022228697266452</v>
      </c>
    </row>
    <row r="414" spans="1:6" x14ac:dyDescent="0.3">
      <c r="A414" s="36" t="s">
        <v>52</v>
      </c>
      <c r="B414" s="36" t="str">
        <f t="shared" si="6"/>
        <v>5A_5min</v>
      </c>
      <c r="C414" s="98" t="s">
        <v>199</v>
      </c>
      <c r="D414" s="98" t="s">
        <v>5326</v>
      </c>
      <c r="E414" s="145" t="s">
        <v>6431</v>
      </c>
      <c r="F414" s="233">
        <v>0.17698590375565867</v>
      </c>
    </row>
    <row r="415" spans="1:6" x14ac:dyDescent="0.3">
      <c r="A415" s="36" t="s">
        <v>52</v>
      </c>
      <c r="B415" s="36" t="str">
        <f t="shared" si="6"/>
        <v>5A_5min</v>
      </c>
      <c r="C415" s="98" t="s">
        <v>226</v>
      </c>
      <c r="D415" s="98" t="s">
        <v>5326</v>
      </c>
      <c r="E415" s="145" t="s">
        <v>6432</v>
      </c>
      <c r="F415" s="233">
        <v>0.41939529166639244</v>
      </c>
    </row>
    <row r="416" spans="1:6" x14ac:dyDescent="0.3">
      <c r="A416" s="36" t="s">
        <v>52</v>
      </c>
      <c r="B416" s="36" t="str">
        <f t="shared" si="6"/>
        <v>5A_5min</v>
      </c>
      <c r="C416" s="98" t="s">
        <v>200</v>
      </c>
      <c r="D416" s="98" t="s">
        <v>5326</v>
      </c>
      <c r="E416" s="145" t="s">
        <v>6433</v>
      </c>
      <c r="F416" s="233">
        <v>0.52404142061941672</v>
      </c>
    </row>
    <row r="417" spans="1:6" x14ac:dyDescent="0.3">
      <c r="A417" s="36" t="s">
        <v>52</v>
      </c>
      <c r="B417" s="36" t="str">
        <f t="shared" si="6"/>
        <v>5A_5min</v>
      </c>
      <c r="C417" s="98" t="s">
        <v>201</v>
      </c>
      <c r="D417" s="98" t="s">
        <v>5326</v>
      </c>
      <c r="E417" s="145" t="s">
        <v>6434</v>
      </c>
      <c r="F417" s="233">
        <v>1.3097031764234386</v>
      </c>
    </row>
    <row r="418" spans="1:6" x14ac:dyDescent="0.3">
      <c r="A418" s="36" t="s">
        <v>52</v>
      </c>
      <c r="B418" s="36" t="str">
        <f t="shared" si="6"/>
        <v>5A_5min</v>
      </c>
      <c r="C418" s="98" t="s">
        <v>202</v>
      </c>
      <c r="D418" s="98" t="s">
        <v>5326</v>
      </c>
      <c r="E418" s="145" t="s">
        <v>6435</v>
      </c>
      <c r="F418" s="233">
        <v>0.99582689791713086</v>
      </c>
    </row>
    <row r="419" spans="1:6" x14ac:dyDescent="0.3">
      <c r="A419" s="36" t="s">
        <v>52</v>
      </c>
      <c r="B419" s="36" t="str">
        <f t="shared" si="6"/>
        <v>5A_5min</v>
      </c>
      <c r="C419" s="98" t="s">
        <v>203</v>
      </c>
      <c r="D419" s="98" t="s">
        <v>5326</v>
      </c>
      <c r="E419" s="145" t="s">
        <v>6436</v>
      </c>
      <c r="F419" s="233">
        <v>8.7397998216373202E-2</v>
      </c>
    </row>
    <row r="420" spans="1:6" x14ac:dyDescent="0.3">
      <c r="A420" s="36" t="s">
        <v>52</v>
      </c>
      <c r="B420" s="36" t="str">
        <f t="shared" si="6"/>
        <v>5A_5min</v>
      </c>
      <c r="C420" s="98" t="s">
        <v>204</v>
      </c>
      <c r="D420" s="98" t="s">
        <v>5326</v>
      </c>
      <c r="E420" s="145" t="s">
        <v>6437</v>
      </c>
      <c r="F420" s="233">
        <v>1.1085746751558931</v>
      </c>
    </row>
    <row r="421" spans="1:6" x14ac:dyDescent="0.3">
      <c r="A421" s="36" t="s">
        <v>52</v>
      </c>
      <c r="B421" s="36" t="str">
        <f t="shared" si="6"/>
        <v>5A_5min</v>
      </c>
      <c r="C421" s="98" t="s">
        <v>205</v>
      </c>
      <c r="D421" s="98" t="s">
        <v>5326</v>
      </c>
      <c r="E421" s="145" t="s">
        <v>6438</v>
      </c>
      <c r="F421" s="233">
        <v>1.9118435632108279</v>
      </c>
    </row>
    <row r="422" spans="1:6" x14ac:dyDescent="0.3">
      <c r="A422" s="36" t="s">
        <v>55</v>
      </c>
      <c r="B422" s="36" t="str">
        <f t="shared" si="6"/>
        <v>6A_5min</v>
      </c>
      <c r="C422" s="98" t="s">
        <v>1193</v>
      </c>
      <c r="D422" s="98" t="s">
        <v>5326</v>
      </c>
      <c r="E422" s="145" t="s">
        <v>6409</v>
      </c>
      <c r="F422" s="233">
        <v>2.7311175752230508</v>
      </c>
    </row>
    <row r="423" spans="1:6" x14ac:dyDescent="0.3">
      <c r="A423" s="36" t="s">
        <v>55</v>
      </c>
      <c r="B423" s="36" t="str">
        <f t="shared" si="6"/>
        <v>6A_5min</v>
      </c>
      <c r="C423" s="98" t="s">
        <v>1202</v>
      </c>
      <c r="D423" s="98" t="s">
        <v>5326</v>
      </c>
      <c r="E423" s="145" t="s">
        <v>6410</v>
      </c>
      <c r="F423" s="233">
        <v>1.3917697402562264</v>
      </c>
    </row>
    <row r="424" spans="1:6" x14ac:dyDescent="0.3">
      <c r="A424" s="36" t="s">
        <v>55</v>
      </c>
      <c r="B424" s="36" t="str">
        <f t="shared" si="6"/>
        <v>6A_5min</v>
      </c>
      <c r="C424" s="98" t="s">
        <v>1203</v>
      </c>
      <c r="D424" s="98" t="s">
        <v>5326</v>
      </c>
      <c r="E424" s="145" t="s">
        <v>6411</v>
      </c>
      <c r="F424" s="233">
        <v>0.96942385522056751</v>
      </c>
    </row>
    <row r="425" spans="1:6" x14ac:dyDescent="0.3">
      <c r="A425" s="36" t="s">
        <v>55</v>
      </c>
      <c r="B425" s="36" t="str">
        <f t="shared" si="6"/>
        <v>6A_5min</v>
      </c>
      <c r="C425" s="98" t="s">
        <v>1204</v>
      </c>
      <c r="D425" s="98" t="s">
        <v>5326</v>
      </c>
      <c r="E425" s="145" t="s">
        <v>6412</v>
      </c>
      <c r="F425" s="233">
        <v>0.83169418095907222</v>
      </c>
    </row>
    <row r="426" spans="1:6" x14ac:dyDescent="0.3">
      <c r="A426" s="36" t="s">
        <v>55</v>
      </c>
      <c r="B426" s="36" t="str">
        <f t="shared" si="6"/>
        <v>6A_5min</v>
      </c>
      <c r="C426" s="98" t="s">
        <v>1205</v>
      </c>
      <c r="D426" s="98" t="s">
        <v>5326</v>
      </c>
      <c r="E426" s="145" t="s">
        <v>6413</v>
      </c>
      <c r="F426" s="233">
        <v>1.1428526632694316</v>
      </c>
    </row>
    <row r="427" spans="1:6" x14ac:dyDescent="0.3">
      <c r="A427" s="36" t="s">
        <v>55</v>
      </c>
      <c r="B427" s="36" t="str">
        <f t="shared" si="6"/>
        <v>6A_5min</v>
      </c>
      <c r="C427" s="98" t="s">
        <v>1206</v>
      </c>
      <c r="D427" s="98" t="s">
        <v>5326</v>
      </c>
      <c r="E427" s="145" t="s">
        <v>6414</v>
      </c>
      <c r="F427" s="233">
        <v>0.77808740573615898</v>
      </c>
    </row>
    <row r="428" spans="1:6" x14ac:dyDescent="0.3">
      <c r="A428" s="36" t="s">
        <v>55</v>
      </c>
      <c r="B428" s="36" t="str">
        <f t="shared" si="6"/>
        <v>6A_5min</v>
      </c>
      <c r="C428" s="98" t="s">
        <v>1207</v>
      </c>
      <c r="D428" s="98" t="s">
        <v>5326</v>
      </c>
      <c r="E428" s="145" t="s">
        <v>6415</v>
      </c>
      <c r="F428" s="233">
        <v>2.7744319440700695</v>
      </c>
    </row>
    <row r="429" spans="1:6" x14ac:dyDescent="0.3">
      <c r="A429" s="36" t="s">
        <v>55</v>
      </c>
      <c r="B429" s="36" t="str">
        <f t="shared" si="6"/>
        <v>6A_5min</v>
      </c>
      <c r="C429" s="98" t="s">
        <v>1208</v>
      </c>
      <c r="D429" s="98" t="s">
        <v>5326</v>
      </c>
      <c r="E429" s="145" t="s">
        <v>6416</v>
      </c>
      <c r="F429" s="233">
        <v>4.0733123886116722</v>
      </c>
    </row>
    <row r="430" spans="1:6" x14ac:dyDescent="0.3">
      <c r="A430" s="36" t="s">
        <v>55</v>
      </c>
      <c r="B430" s="36" t="str">
        <f t="shared" si="6"/>
        <v>6A_5min</v>
      </c>
      <c r="C430" s="98" t="s">
        <v>1209</v>
      </c>
      <c r="D430" s="98" t="s">
        <v>5326</v>
      </c>
      <c r="E430" s="145" t="s">
        <v>6417</v>
      </c>
      <c r="F430" s="233">
        <v>1.9298139841889619</v>
      </c>
    </row>
    <row r="431" spans="1:6" x14ac:dyDescent="0.3">
      <c r="A431" s="36" t="s">
        <v>55</v>
      </c>
      <c r="B431" s="36" t="str">
        <f t="shared" si="6"/>
        <v>6A_5min</v>
      </c>
      <c r="C431" s="98" t="s">
        <v>1210</v>
      </c>
      <c r="D431" s="98" t="s">
        <v>5326</v>
      </c>
      <c r="E431" s="145" t="s">
        <v>6418</v>
      </c>
      <c r="F431" s="233">
        <v>1.9577294017166329</v>
      </c>
    </row>
    <row r="432" spans="1:6" x14ac:dyDescent="0.3">
      <c r="A432" s="36" t="s">
        <v>55</v>
      </c>
      <c r="B432" s="36" t="str">
        <f t="shared" si="6"/>
        <v>6A_5min</v>
      </c>
      <c r="C432" s="98" t="s">
        <v>1211</v>
      </c>
      <c r="D432" s="98" t="s">
        <v>5326</v>
      </c>
      <c r="E432" s="145" t="s">
        <v>6419</v>
      </c>
      <c r="F432" s="233">
        <v>0.73436449394074921</v>
      </c>
    </row>
    <row r="433" spans="1:6" x14ac:dyDescent="0.3">
      <c r="A433" s="36" t="s">
        <v>55</v>
      </c>
      <c r="B433" s="36" t="str">
        <f t="shared" si="6"/>
        <v>6A_5min</v>
      </c>
      <c r="C433" s="98" t="s">
        <v>1194</v>
      </c>
      <c r="D433" s="98" t="s">
        <v>5326</v>
      </c>
      <c r="E433" s="145" t="s">
        <v>6420</v>
      </c>
      <c r="F433" s="233">
        <v>1.146908196056758</v>
      </c>
    </row>
    <row r="434" spans="1:6" x14ac:dyDescent="0.3">
      <c r="A434" s="36" t="s">
        <v>55</v>
      </c>
      <c r="B434" s="36" t="str">
        <f t="shared" si="6"/>
        <v>6A_5min</v>
      </c>
      <c r="C434" s="98" t="s">
        <v>1212</v>
      </c>
      <c r="D434" s="98" t="s">
        <v>5326</v>
      </c>
      <c r="E434" s="145" t="s">
        <v>6421</v>
      </c>
      <c r="F434" s="233">
        <v>1.6904400638842541</v>
      </c>
    </row>
    <row r="435" spans="1:6" x14ac:dyDescent="0.3">
      <c r="A435" s="36" t="s">
        <v>55</v>
      </c>
      <c r="B435" s="36" t="str">
        <f t="shared" si="6"/>
        <v>6A_5min</v>
      </c>
      <c r="C435" s="98" t="s">
        <v>1213</v>
      </c>
      <c r="D435" s="98" t="s">
        <v>5326</v>
      </c>
      <c r="E435" s="145" t="s">
        <v>6422</v>
      </c>
      <c r="F435" s="233">
        <v>2.2312387614524329</v>
      </c>
    </row>
    <row r="436" spans="1:6" x14ac:dyDescent="0.3">
      <c r="A436" s="36" t="s">
        <v>55</v>
      </c>
      <c r="B436" s="36" t="str">
        <f t="shared" si="6"/>
        <v>6A_5min</v>
      </c>
      <c r="C436" s="98" t="s">
        <v>1214</v>
      </c>
      <c r="D436" s="98" t="s">
        <v>5326</v>
      </c>
      <c r="E436" s="145" t="s">
        <v>6423</v>
      </c>
      <c r="F436" s="233">
        <v>1.0910286018436346</v>
      </c>
    </row>
    <row r="437" spans="1:6" x14ac:dyDescent="0.3">
      <c r="A437" s="36" t="s">
        <v>55</v>
      </c>
      <c r="B437" s="36" t="str">
        <f t="shared" si="6"/>
        <v>6A_5min</v>
      </c>
      <c r="C437" s="98" t="s">
        <v>1215</v>
      </c>
      <c r="D437" s="98" t="s">
        <v>5326</v>
      </c>
      <c r="E437" s="145" t="s">
        <v>6424</v>
      </c>
      <c r="F437" s="233">
        <v>1.9871912364793261</v>
      </c>
    </row>
    <row r="438" spans="1:6" x14ac:dyDescent="0.3">
      <c r="A438" s="36" t="s">
        <v>55</v>
      </c>
      <c r="B438" s="36" t="str">
        <f t="shared" si="6"/>
        <v>6A_5min</v>
      </c>
      <c r="C438" s="98" t="s">
        <v>1216</v>
      </c>
      <c r="D438" s="98" t="s">
        <v>5326</v>
      </c>
      <c r="E438" s="145" t="s">
        <v>6425</v>
      </c>
      <c r="F438" s="233">
        <v>1.0275536044308118</v>
      </c>
    </row>
    <row r="439" spans="1:6" x14ac:dyDescent="0.3">
      <c r="A439" s="36" t="s">
        <v>55</v>
      </c>
      <c r="B439" s="36" t="str">
        <f t="shared" si="6"/>
        <v>6A_5min</v>
      </c>
      <c r="C439" s="98" t="s">
        <v>1217</v>
      </c>
      <c r="D439" s="98" t="s">
        <v>5326</v>
      </c>
      <c r="E439" s="145" t="s">
        <v>6426</v>
      </c>
      <c r="F439" s="233">
        <v>1.2876492573513525</v>
      </c>
    </row>
    <row r="440" spans="1:6" x14ac:dyDescent="0.3">
      <c r="A440" s="36" t="s">
        <v>55</v>
      </c>
      <c r="B440" s="36" t="str">
        <f t="shared" si="6"/>
        <v>6A_5min</v>
      </c>
      <c r="C440" s="98" t="s">
        <v>1218</v>
      </c>
      <c r="D440" s="98" t="s">
        <v>5326</v>
      </c>
      <c r="E440" s="145" t="s">
        <v>6427</v>
      </c>
      <c r="F440" s="233">
        <v>0.37701062301237381</v>
      </c>
    </row>
    <row r="441" spans="1:6" x14ac:dyDescent="0.3">
      <c r="A441" s="36" t="s">
        <v>55</v>
      </c>
      <c r="B441" s="36" t="str">
        <f t="shared" si="6"/>
        <v>6A_5min</v>
      </c>
      <c r="C441" s="98" t="s">
        <v>1219</v>
      </c>
      <c r="D441" s="98" t="s">
        <v>5326</v>
      </c>
      <c r="E441" s="145" t="s">
        <v>6428</v>
      </c>
      <c r="F441" s="233">
        <v>0.9067295139521897</v>
      </c>
    </row>
    <row r="442" spans="1:6" x14ac:dyDescent="0.3">
      <c r="A442" s="36" t="s">
        <v>55</v>
      </c>
      <c r="B442" s="36" t="str">
        <f t="shared" si="6"/>
        <v>6A_5min</v>
      </c>
      <c r="C442" s="98" t="s">
        <v>1220</v>
      </c>
      <c r="D442" s="98" t="s">
        <v>5326</v>
      </c>
      <c r="E442" s="145" t="s">
        <v>6429</v>
      </c>
      <c r="F442" s="233">
        <v>0.93400493032065668</v>
      </c>
    </row>
    <row r="443" spans="1:6" x14ac:dyDescent="0.3">
      <c r="A443" s="36" t="s">
        <v>55</v>
      </c>
      <c r="B443" s="36" t="str">
        <f t="shared" si="6"/>
        <v>6A_5min</v>
      </c>
      <c r="C443" s="98" t="s">
        <v>1221</v>
      </c>
      <c r="D443" s="98" t="s">
        <v>5326</v>
      </c>
      <c r="E443" s="145" t="s">
        <v>6430</v>
      </c>
      <c r="F443" s="233">
        <v>1.4596764749798481</v>
      </c>
    </row>
    <row r="444" spans="1:6" x14ac:dyDescent="0.3">
      <c r="A444" s="36" t="s">
        <v>55</v>
      </c>
      <c r="B444" s="36" t="str">
        <f t="shared" si="6"/>
        <v>6A_5min</v>
      </c>
      <c r="C444" s="98" t="s">
        <v>1195</v>
      </c>
      <c r="D444" s="98" t="s">
        <v>5326</v>
      </c>
      <c r="E444" s="145" t="s">
        <v>6431</v>
      </c>
      <c r="F444" s="233">
        <v>1.2398891924173205</v>
      </c>
    </row>
    <row r="445" spans="1:6" x14ac:dyDescent="0.3">
      <c r="A445" s="36" t="s">
        <v>55</v>
      </c>
      <c r="B445" s="36" t="str">
        <f t="shared" si="6"/>
        <v>6A_5min</v>
      </c>
      <c r="C445" s="98" t="s">
        <v>1222</v>
      </c>
      <c r="D445" s="98" t="s">
        <v>5326</v>
      </c>
      <c r="E445" s="145" t="s">
        <v>6432</v>
      </c>
      <c r="F445" s="233">
        <v>1.3016060891131604</v>
      </c>
    </row>
    <row r="446" spans="1:6" x14ac:dyDescent="0.3">
      <c r="A446" s="36" t="s">
        <v>55</v>
      </c>
      <c r="B446" s="36" t="str">
        <f t="shared" si="6"/>
        <v>6A_5min</v>
      </c>
      <c r="C446" s="98" t="s">
        <v>1196</v>
      </c>
      <c r="D446" s="98" t="s">
        <v>5326</v>
      </c>
      <c r="E446" s="145" t="s">
        <v>6433</v>
      </c>
      <c r="F446" s="233">
        <v>0.43286927585604296</v>
      </c>
    </row>
    <row r="447" spans="1:6" x14ac:dyDescent="0.3">
      <c r="A447" s="36" t="s">
        <v>55</v>
      </c>
      <c r="B447" s="36" t="str">
        <f t="shared" si="6"/>
        <v>6A_5min</v>
      </c>
      <c r="C447" s="98" t="s">
        <v>1197</v>
      </c>
      <c r="D447" s="98" t="s">
        <v>5326</v>
      </c>
      <c r="E447" s="145" t="s">
        <v>6434</v>
      </c>
      <c r="F447" s="233">
        <v>2.3546326694128727</v>
      </c>
    </row>
    <row r="448" spans="1:6" x14ac:dyDescent="0.3">
      <c r="A448" s="36" t="s">
        <v>55</v>
      </c>
      <c r="B448" s="36" t="str">
        <f t="shared" si="6"/>
        <v>6A_5min</v>
      </c>
      <c r="C448" s="98" t="s">
        <v>1198</v>
      </c>
      <c r="D448" s="98" t="s">
        <v>5326</v>
      </c>
      <c r="E448" s="145" t="s">
        <v>6435</v>
      </c>
      <c r="F448" s="233">
        <v>2.9401459166764554</v>
      </c>
    </row>
    <row r="449" spans="1:6" x14ac:dyDescent="0.3">
      <c r="A449" s="36" t="s">
        <v>55</v>
      </c>
      <c r="B449" s="36" t="str">
        <f t="shared" si="6"/>
        <v>6A_5min</v>
      </c>
      <c r="C449" s="98" t="s">
        <v>1199</v>
      </c>
      <c r="D449" s="98" t="s">
        <v>5326</v>
      </c>
      <c r="E449" s="145" t="s">
        <v>6436</v>
      </c>
      <c r="F449" s="233">
        <v>1.080509606573455</v>
      </c>
    </row>
    <row r="450" spans="1:6" x14ac:dyDescent="0.3">
      <c r="A450" s="36" t="s">
        <v>55</v>
      </c>
      <c r="B450" s="36" t="str">
        <f t="shared" si="6"/>
        <v>6A_5min</v>
      </c>
      <c r="C450" s="98" t="s">
        <v>1200</v>
      </c>
      <c r="D450" s="98" t="s">
        <v>5326</v>
      </c>
      <c r="E450" s="145" t="s">
        <v>6437</v>
      </c>
      <c r="F450" s="233">
        <v>1.653482267527622</v>
      </c>
    </row>
    <row r="451" spans="1:6" x14ac:dyDescent="0.3">
      <c r="A451" s="36" t="s">
        <v>55</v>
      </c>
      <c r="B451" s="36" t="str">
        <f t="shared" ref="B451:B514" si="7">CONCATENATE(A451,"_",D451)</f>
        <v>6A_5min</v>
      </c>
      <c r="C451" s="98" t="s">
        <v>1201</v>
      </c>
      <c r="D451" s="98" t="s">
        <v>5326</v>
      </c>
      <c r="E451" s="145" t="s">
        <v>6438</v>
      </c>
      <c r="F451" s="233">
        <v>2.6776277205514107</v>
      </c>
    </row>
    <row r="452" spans="1:6" x14ac:dyDescent="0.3">
      <c r="A452" s="36" t="s">
        <v>56</v>
      </c>
      <c r="B452" s="36" t="str">
        <f t="shared" si="7"/>
        <v>6B_5min</v>
      </c>
      <c r="C452" s="98" t="s">
        <v>1223</v>
      </c>
      <c r="D452" s="98" t="s">
        <v>5326</v>
      </c>
      <c r="E452" s="145" t="s">
        <v>6409</v>
      </c>
      <c r="F452" s="233">
        <v>1.648983508442714</v>
      </c>
    </row>
    <row r="453" spans="1:6" x14ac:dyDescent="0.3">
      <c r="A453" s="36" t="s">
        <v>56</v>
      </c>
      <c r="B453" s="36" t="str">
        <f t="shared" si="7"/>
        <v>6B_5min</v>
      </c>
      <c r="C453" s="98" t="s">
        <v>1232</v>
      </c>
      <c r="D453" s="98" t="s">
        <v>5326</v>
      </c>
      <c r="E453" s="145" t="s">
        <v>6410</v>
      </c>
      <c r="F453" s="233">
        <v>0.34916702296814339</v>
      </c>
    </row>
    <row r="454" spans="1:6" x14ac:dyDescent="0.3">
      <c r="A454" s="36" t="s">
        <v>56</v>
      </c>
      <c r="B454" s="36" t="str">
        <f t="shared" si="7"/>
        <v>6B_5min</v>
      </c>
      <c r="C454" s="98" t="s">
        <v>1233</v>
      </c>
      <c r="D454" s="98" t="s">
        <v>5326</v>
      </c>
      <c r="E454" s="145" t="s">
        <v>6411</v>
      </c>
      <c r="F454" s="233">
        <v>0.82336517433948109</v>
      </c>
    </row>
    <row r="455" spans="1:6" x14ac:dyDescent="0.3">
      <c r="A455" s="36" t="s">
        <v>56</v>
      </c>
      <c r="B455" s="36" t="str">
        <f t="shared" si="7"/>
        <v>6B_5min</v>
      </c>
      <c r="C455" s="98" t="s">
        <v>1234</v>
      </c>
      <c r="D455" s="98" t="s">
        <v>5326</v>
      </c>
      <c r="E455" s="145" t="s">
        <v>6412</v>
      </c>
      <c r="F455" s="233">
        <v>0.40674145373055176</v>
      </c>
    </row>
    <row r="456" spans="1:6" x14ac:dyDescent="0.3">
      <c r="A456" s="36" t="s">
        <v>56</v>
      </c>
      <c r="B456" s="36" t="str">
        <f t="shared" si="7"/>
        <v>6B_5min</v>
      </c>
      <c r="C456" s="98" t="s">
        <v>1235</v>
      </c>
      <c r="D456" s="98" t="s">
        <v>5326</v>
      </c>
      <c r="E456" s="145" t="s">
        <v>6413</v>
      </c>
      <c r="F456" s="233">
        <v>2.4885545227791321</v>
      </c>
    </row>
    <row r="457" spans="1:6" x14ac:dyDescent="0.3">
      <c r="A457" s="36" t="s">
        <v>56</v>
      </c>
      <c r="B457" s="36" t="str">
        <f t="shared" si="7"/>
        <v>6B_5min</v>
      </c>
      <c r="C457" s="98" t="s">
        <v>1236</v>
      </c>
      <c r="D457" s="98" t="s">
        <v>5326</v>
      </c>
      <c r="E457" s="145" t="s">
        <v>6414</v>
      </c>
      <c r="F457" s="233">
        <v>2.337415497918756</v>
      </c>
    </row>
    <row r="458" spans="1:6" x14ac:dyDescent="0.3">
      <c r="A458" s="36" t="s">
        <v>56</v>
      </c>
      <c r="B458" s="36" t="str">
        <f t="shared" si="7"/>
        <v>6B_5min</v>
      </c>
      <c r="C458" s="98" t="s">
        <v>1237</v>
      </c>
      <c r="D458" s="98" t="s">
        <v>5326</v>
      </c>
      <c r="E458" s="145" t="s">
        <v>6415</v>
      </c>
      <c r="F458" s="233">
        <v>1.3723690504110713</v>
      </c>
    </row>
    <row r="459" spans="1:6" x14ac:dyDescent="0.3">
      <c r="A459" s="36" t="s">
        <v>56</v>
      </c>
      <c r="B459" s="36" t="str">
        <f t="shared" si="7"/>
        <v>6B_5min</v>
      </c>
      <c r="C459" s="98" t="s">
        <v>1238</v>
      </c>
      <c r="D459" s="98" t="s">
        <v>5326</v>
      </c>
      <c r="E459" s="145" t="s">
        <v>6416</v>
      </c>
      <c r="F459" s="233">
        <v>9.2186820748017775E-2</v>
      </c>
    </row>
    <row r="460" spans="1:6" x14ac:dyDescent="0.3">
      <c r="A460" s="36" t="s">
        <v>56</v>
      </c>
      <c r="B460" s="36" t="str">
        <f t="shared" si="7"/>
        <v>6B_5min</v>
      </c>
      <c r="C460" s="98" t="s">
        <v>1239</v>
      </c>
      <c r="D460" s="98" t="s">
        <v>5326</v>
      </c>
      <c r="E460" s="145" t="s">
        <v>6417</v>
      </c>
      <c r="F460" s="233">
        <v>1.6016901730117548</v>
      </c>
    </row>
    <row r="461" spans="1:6" x14ac:dyDescent="0.3">
      <c r="A461" s="36" t="s">
        <v>56</v>
      </c>
      <c r="B461" s="36" t="str">
        <f t="shared" si="7"/>
        <v>6B_5min</v>
      </c>
      <c r="C461" s="98" t="s">
        <v>1240</v>
      </c>
      <c r="D461" s="98" t="s">
        <v>5326</v>
      </c>
      <c r="E461" s="145" t="s">
        <v>6418</v>
      </c>
      <c r="F461" s="233">
        <v>1.8858499968183486</v>
      </c>
    </row>
    <row r="462" spans="1:6" x14ac:dyDescent="0.3">
      <c r="A462" s="36" t="s">
        <v>56</v>
      </c>
      <c r="B462" s="36" t="str">
        <f t="shared" si="7"/>
        <v>6B_5min</v>
      </c>
      <c r="C462" s="98" t="s">
        <v>1241</v>
      </c>
      <c r="D462" s="98" t="s">
        <v>5326</v>
      </c>
      <c r="E462" s="145" t="s">
        <v>6419</v>
      </c>
      <c r="F462" s="233">
        <v>1.9774817850351256</v>
      </c>
    </row>
    <row r="463" spans="1:6" x14ac:dyDescent="0.3">
      <c r="A463" s="36" t="s">
        <v>56</v>
      </c>
      <c r="B463" s="36" t="str">
        <f t="shared" si="7"/>
        <v>6B_5min</v>
      </c>
      <c r="C463" s="98" t="s">
        <v>1224</v>
      </c>
      <c r="D463" s="98" t="s">
        <v>5326</v>
      </c>
      <c r="E463" s="145" t="s">
        <v>6420</v>
      </c>
      <c r="F463" s="233">
        <v>0.71776097062945754</v>
      </c>
    </row>
    <row r="464" spans="1:6" x14ac:dyDescent="0.3">
      <c r="A464" s="36" t="s">
        <v>56</v>
      </c>
      <c r="B464" s="36" t="str">
        <f t="shared" si="7"/>
        <v>6B_5min</v>
      </c>
      <c r="C464" s="98" t="s">
        <v>1242</v>
      </c>
      <c r="D464" s="98" t="s">
        <v>5326</v>
      </c>
      <c r="E464" s="145" t="s">
        <v>6421</v>
      </c>
      <c r="F464" s="233">
        <v>2.7866635985305339</v>
      </c>
    </row>
    <row r="465" spans="1:6" x14ac:dyDescent="0.3">
      <c r="A465" s="36" t="s">
        <v>56</v>
      </c>
      <c r="B465" s="36" t="str">
        <f t="shared" si="7"/>
        <v>6B_5min</v>
      </c>
      <c r="C465" s="98" t="s">
        <v>1243</v>
      </c>
      <c r="D465" s="98" t="s">
        <v>5326</v>
      </c>
      <c r="E465" s="145" t="s">
        <v>6422</v>
      </c>
      <c r="F465" s="233">
        <v>1.0302650199392722</v>
      </c>
    </row>
    <row r="466" spans="1:6" x14ac:dyDescent="0.3">
      <c r="A466" s="36" t="s">
        <v>56</v>
      </c>
      <c r="B466" s="36" t="str">
        <f t="shared" si="7"/>
        <v>6B_5min</v>
      </c>
      <c r="C466" s="98" t="s">
        <v>1244</v>
      </c>
      <c r="D466" s="98" t="s">
        <v>5326</v>
      </c>
      <c r="E466" s="145" t="s">
        <v>6423</v>
      </c>
      <c r="F466" s="233">
        <v>1.9217686675378718</v>
      </c>
    </row>
    <row r="467" spans="1:6" x14ac:dyDescent="0.3">
      <c r="A467" s="36" t="s">
        <v>56</v>
      </c>
      <c r="B467" s="36" t="str">
        <f t="shared" si="7"/>
        <v>6B_5min</v>
      </c>
      <c r="C467" s="98" t="s">
        <v>1245</v>
      </c>
      <c r="D467" s="98" t="s">
        <v>5326</v>
      </c>
      <c r="E467" s="145" t="s">
        <v>6424</v>
      </c>
      <c r="F467" s="233">
        <v>0.74969661200623294</v>
      </c>
    </row>
    <row r="468" spans="1:6" x14ac:dyDescent="0.3">
      <c r="A468" s="36" t="s">
        <v>56</v>
      </c>
      <c r="B468" s="36" t="str">
        <f t="shared" si="7"/>
        <v>6B_5min</v>
      </c>
      <c r="C468" s="98" t="s">
        <v>1246</v>
      </c>
      <c r="D468" s="98" t="s">
        <v>5326</v>
      </c>
      <c r="E468" s="145" t="s">
        <v>6425</v>
      </c>
      <c r="F468" s="233">
        <v>1.6894394963486596</v>
      </c>
    </row>
    <row r="469" spans="1:6" x14ac:dyDescent="0.3">
      <c r="A469" s="36" t="s">
        <v>56</v>
      </c>
      <c r="B469" s="36" t="str">
        <f t="shared" si="7"/>
        <v>6B_5min</v>
      </c>
      <c r="C469" s="98" t="s">
        <v>1247</v>
      </c>
      <c r="D469" s="98" t="s">
        <v>5326</v>
      </c>
      <c r="E469" s="145" t="s">
        <v>6426</v>
      </c>
      <c r="F469" s="233">
        <v>2.2109461352841673</v>
      </c>
    </row>
    <row r="470" spans="1:6" x14ac:dyDescent="0.3">
      <c r="A470" s="36" t="s">
        <v>56</v>
      </c>
      <c r="B470" s="36" t="str">
        <f t="shared" si="7"/>
        <v>6B_5min</v>
      </c>
      <c r="C470" s="98" t="s">
        <v>1248</v>
      </c>
      <c r="D470" s="98" t="s">
        <v>5326</v>
      </c>
      <c r="E470" s="145" t="s">
        <v>6427</v>
      </c>
      <c r="F470" s="233">
        <v>1.0329211054729321</v>
      </c>
    </row>
    <row r="471" spans="1:6" x14ac:dyDescent="0.3">
      <c r="A471" s="36" t="s">
        <v>56</v>
      </c>
      <c r="B471" s="36" t="str">
        <f t="shared" si="7"/>
        <v>6B_5min</v>
      </c>
      <c r="C471" s="98" t="s">
        <v>1249</v>
      </c>
      <c r="D471" s="98" t="s">
        <v>5326</v>
      </c>
      <c r="E471" s="145" t="s">
        <v>6428</v>
      </c>
      <c r="F471" s="233">
        <v>1.7383463440745948</v>
      </c>
    </row>
    <row r="472" spans="1:6" x14ac:dyDescent="0.3">
      <c r="A472" s="36" t="s">
        <v>56</v>
      </c>
      <c r="B472" s="36" t="str">
        <f t="shared" si="7"/>
        <v>6B_5min</v>
      </c>
      <c r="C472" s="98" t="s">
        <v>1250</v>
      </c>
      <c r="D472" s="98" t="s">
        <v>5326</v>
      </c>
      <c r="E472" s="145" t="s">
        <v>6429</v>
      </c>
      <c r="F472" s="233">
        <v>0.37246585131801285</v>
      </c>
    </row>
    <row r="473" spans="1:6" x14ac:dyDescent="0.3">
      <c r="A473" s="36" t="s">
        <v>56</v>
      </c>
      <c r="B473" s="36" t="str">
        <f t="shared" si="7"/>
        <v>6B_5min</v>
      </c>
      <c r="C473" s="98" t="s">
        <v>1251</v>
      </c>
      <c r="D473" s="98" t="s">
        <v>5326</v>
      </c>
      <c r="E473" s="145" t="s">
        <v>6430</v>
      </c>
      <c r="F473" s="233">
        <v>0.90355122167248958</v>
      </c>
    </row>
    <row r="474" spans="1:6" x14ac:dyDescent="0.3">
      <c r="A474" s="36" t="s">
        <v>56</v>
      </c>
      <c r="B474" s="36" t="str">
        <f t="shared" si="7"/>
        <v>6B_5min</v>
      </c>
      <c r="C474" s="98" t="s">
        <v>1225</v>
      </c>
      <c r="D474" s="98" t="s">
        <v>5326</v>
      </c>
      <c r="E474" s="145" t="s">
        <v>6431</v>
      </c>
      <c r="F474" s="233">
        <v>1.48189871804475</v>
      </c>
    </row>
    <row r="475" spans="1:6" x14ac:dyDescent="0.3">
      <c r="A475" s="36" t="s">
        <v>56</v>
      </c>
      <c r="B475" s="36" t="str">
        <f t="shared" si="7"/>
        <v>6B_5min</v>
      </c>
      <c r="C475" s="98" t="s">
        <v>1252</v>
      </c>
      <c r="D475" s="98" t="s">
        <v>5326</v>
      </c>
      <c r="E475" s="145" t="s">
        <v>6432</v>
      </c>
      <c r="F475" s="233">
        <v>1.2628478175106006</v>
      </c>
    </row>
    <row r="476" spans="1:6" x14ac:dyDescent="0.3">
      <c r="A476" s="36" t="s">
        <v>56</v>
      </c>
      <c r="B476" s="36" t="str">
        <f t="shared" si="7"/>
        <v>6B_5min</v>
      </c>
      <c r="C476" s="98" t="s">
        <v>1226</v>
      </c>
      <c r="D476" s="98" t="s">
        <v>5326</v>
      </c>
      <c r="E476" s="145" t="s">
        <v>6433</v>
      </c>
      <c r="F476" s="233">
        <v>1.8097589928110165</v>
      </c>
    </row>
    <row r="477" spans="1:6" x14ac:dyDescent="0.3">
      <c r="A477" s="36" t="s">
        <v>56</v>
      </c>
      <c r="B477" s="36" t="str">
        <f t="shared" si="7"/>
        <v>6B_5min</v>
      </c>
      <c r="C477" s="98" t="s">
        <v>1227</v>
      </c>
      <c r="D477" s="98" t="s">
        <v>5326</v>
      </c>
      <c r="E477" s="145" t="s">
        <v>6434</v>
      </c>
      <c r="F477" s="233">
        <v>1.6136503370242865</v>
      </c>
    </row>
    <row r="478" spans="1:6" x14ac:dyDescent="0.3">
      <c r="A478" s="36" t="s">
        <v>56</v>
      </c>
      <c r="B478" s="36" t="str">
        <f t="shared" si="7"/>
        <v>6B_5min</v>
      </c>
      <c r="C478" s="98" t="s">
        <v>1228</v>
      </c>
      <c r="D478" s="98" t="s">
        <v>5326</v>
      </c>
      <c r="E478" s="145" t="s">
        <v>6435</v>
      </c>
      <c r="F478" s="233">
        <v>3.5390558642851317</v>
      </c>
    </row>
    <row r="479" spans="1:6" x14ac:dyDescent="0.3">
      <c r="A479" s="36" t="s">
        <v>56</v>
      </c>
      <c r="B479" s="36" t="str">
        <f t="shared" si="7"/>
        <v>6B_5min</v>
      </c>
      <c r="C479" s="98" t="s">
        <v>1229</v>
      </c>
      <c r="D479" s="98" t="s">
        <v>5326</v>
      </c>
      <c r="E479" s="145" t="s">
        <v>6436</v>
      </c>
      <c r="F479" s="233">
        <v>1.0128188442455697</v>
      </c>
    </row>
    <row r="480" spans="1:6" x14ac:dyDescent="0.3">
      <c r="A480" s="36" t="s">
        <v>56</v>
      </c>
      <c r="B480" s="36" t="str">
        <f t="shared" si="7"/>
        <v>6B_5min</v>
      </c>
      <c r="C480" s="98" t="s">
        <v>1230</v>
      </c>
      <c r="D480" s="98" t="s">
        <v>5326</v>
      </c>
      <c r="E480" s="145" t="s">
        <v>6437</v>
      </c>
      <c r="F480" s="233">
        <v>2.7140318740480178</v>
      </c>
    </row>
    <row r="481" spans="1:6" x14ac:dyDescent="0.3">
      <c r="A481" s="36" t="s">
        <v>56</v>
      </c>
      <c r="B481" s="36" t="str">
        <f t="shared" si="7"/>
        <v>6B_5min</v>
      </c>
      <c r="C481" s="98" t="s">
        <v>1231</v>
      </c>
      <c r="D481" s="98" t="s">
        <v>5326</v>
      </c>
      <c r="E481" s="145" t="s">
        <v>6438</v>
      </c>
      <c r="F481" s="233">
        <v>0.88977379763694042</v>
      </c>
    </row>
    <row r="482" spans="1:6" x14ac:dyDescent="0.3">
      <c r="A482" s="36" t="s">
        <v>58</v>
      </c>
      <c r="B482" s="36" t="str">
        <f t="shared" si="7"/>
        <v>7A_5min</v>
      </c>
      <c r="C482" s="98" t="s">
        <v>1253</v>
      </c>
      <c r="D482" s="98" t="s">
        <v>5326</v>
      </c>
      <c r="E482" s="145" t="s">
        <v>6409</v>
      </c>
      <c r="F482" s="233">
        <v>2.0074308980524926</v>
      </c>
    </row>
    <row r="483" spans="1:6" x14ac:dyDescent="0.3">
      <c r="A483" s="36" t="s">
        <v>58</v>
      </c>
      <c r="B483" s="36" t="str">
        <f t="shared" si="7"/>
        <v>7A_5min</v>
      </c>
      <c r="C483" s="98" t="s">
        <v>1262</v>
      </c>
      <c r="D483" s="98" t="s">
        <v>5326</v>
      </c>
      <c r="E483" s="145" t="s">
        <v>6410</v>
      </c>
      <c r="F483" s="233">
        <v>1.7425605324929616</v>
      </c>
    </row>
    <row r="484" spans="1:6" x14ac:dyDescent="0.3">
      <c r="A484" s="36" t="s">
        <v>58</v>
      </c>
      <c r="B484" s="36" t="str">
        <f t="shared" si="7"/>
        <v>7A_5min</v>
      </c>
      <c r="C484" s="98" t="s">
        <v>1263</v>
      </c>
      <c r="D484" s="98" t="s">
        <v>5326</v>
      </c>
      <c r="E484" s="145" t="s">
        <v>6411</v>
      </c>
      <c r="F484" s="233">
        <v>6.9842751877153511E-2</v>
      </c>
    </row>
    <row r="485" spans="1:6" x14ac:dyDescent="0.3">
      <c r="A485" s="36" t="s">
        <v>58</v>
      </c>
      <c r="B485" s="36" t="str">
        <f t="shared" si="7"/>
        <v>7A_5min</v>
      </c>
      <c r="C485" s="98" t="s">
        <v>1264</v>
      </c>
      <c r="D485" s="98" t="s">
        <v>5326</v>
      </c>
      <c r="E485" s="145" t="s">
        <v>6412</v>
      </c>
      <c r="F485" s="233">
        <v>0.76599857033997554</v>
      </c>
    </row>
    <row r="486" spans="1:6" x14ac:dyDescent="0.3">
      <c r="A486" s="36" t="s">
        <v>58</v>
      </c>
      <c r="B486" s="36" t="str">
        <f t="shared" si="7"/>
        <v>7A_5min</v>
      </c>
      <c r="C486" s="98" t="s">
        <v>1265</v>
      </c>
      <c r="D486" s="98" t="s">
        <v>5326</v>
      </c>
      <c r="E486" s="145" t="s">
        <v>6413</v>
      </c>
      <c r="F486" s="233">
        <v>1.3433292264779162</v>
      </c>
    </row>
    <row r="487" spans="1:6" x14ac:dyDescent="0.3">
      <c r="A487" s="36" t="s">
        <v>58</v>
      </c>
      <c r="B487" s="36" t="str">
        <f t="shared" si="7"/>
        <v>7A_5min</v>
      </c>
      <c r="C487" s="98" t="s">
        <v>1266</v>
      </c>
      <c r="D487" s="98" t="s">
        <v>5326</v>
      </c>
      <c r="E487" s="145" t="s">
        <v>6414</v>
      </c>
      <c r="F487" s="233">
        <v>0.50936000016201188</v>
      </c>
    </row>
    <row r="488" spans="1:6" x14ac:dyDescent="0.3">
      <c r="A488" s="36" t="s">
        <v>58</v>
      </c>
      <c r="B488" s="36" t="str">
        <f t="shared" si="7"/>
        <v>7A_5min</v>
      </c>
      <c r="C488" s="98" t="s">
        <v>1267</v>
      </c>
      <c r="D488" s="98" t="s">
        <v>5326</v>
      </c>
      <c r="E488" s="145" t="s">
        <v>6415</v>
      </c>
      <c r="F488" s="233">
        <v>1.4181898357221898</v>
      </c>
    </row>
    <row r="489" spans="1:6" x14ac:dyDescent="0.3">
      <c r="A489" s="36" t="s">
        <v>58</v>
      </c>
      <c r="B489" s="36" t="str">
        <f t="shared" si="7"/>
        <v>7A_5min</v>
      </c>
      <c r="C489" s="98" t="s">
        <v>1268</v>
      </c>
      <c r="D489" s="98" t="s">
        <v>5326</v>
      </c>
      <c r="E489" s="145" t="s">
        <v>6416</v>
      </c>
      <c r="F489" s="233">
        <v>0.96527820347866655</v>
      </c>
    </row>
    <row r="490" spans="1:6" x14ac:dyDescent="0.3">
      <c r="A490" s="36" t="s">
        <v>58</v>
      </c>
      <c r="B490" s="36" t="str">
        <f t="shared" si="7"/>
        <v>7A_5min</v>
      </c>
      <c r="C490" s="98" t="s">
        <v>1269</v>
      </c>
      <c r="D490" s="98" t="s">
        <v>5326</v>
      </c>
      <c r="E490" s="145" t="s">
        <v>6417</v>
      </c>
      <c r="F490" s="233">
        <v>3.8558798746759009</v>
      </c>
    </row>
    <row r="491" spans="1:6" x14ac:dyDescent="0.3">
      <c r="A491" s="36" t="s">
        <v>58</v>
      </c>
      <c r="B491" s="36" t="str">
        <f t="shared" si="7"/>
        <v>7A_5min</v>
      </c>
      <c r="C491" s="98" t="s">
        <v>1270</v>
      </c>
      <c r="D491" s="98" t="s">
        <v>5326</v>
      </c>
      <c r="E491" s="145" t="s">
        <v>6418</v>
      </c>
      <c r="F491" s="233">
        <v>2.0245103629565424</v>
      </c>
    </row>
    <row r="492" spans="1:6" x14ac:dyDescent="0.3">
      <c r="A492" s="36" t="s">
        <v>58</v>
      </c>
      <c r="B492" s="36" t="str">
        <f t="shared" si="7"/>
        <v>7A_5min</v>
      </c>
      <c r="C492" s="98" t="s">
        <v>1271</v>
      </c>
      <c r="D492" s="98" t="s">
        <v>5326</v>
      </c>
      <c r="E492" s="145" t="s">
        <v>6419</v>
      </c>
      <c r="F492" s="233">
        <v>3.5657663705941638</v>
      </c>
    </row>
    <row r="493" spans="1:6" x14ac:dyDescent="0.3">
      <c r="A493" s="36" t="s">
        <v>58</v>
      </c>
      <c r="B493" s="36" t="str">
        <f t="shared" si="7"/>
        <v>7A_5min</v>
      </c>
      <c r="C493" s="98" t="s">
        <v>1254</v>
      </c>
      <c r="D493" s="98" t="s">
        <v>5326</v>
      </c>
      <c r="E493" s="145" t="s">
        <v>6420</v>
      </c>
      <c r="F493" s="233">
        <v>0.59816871374170033</v>
      </c>
    </row>
    <row r="494" spans="1:6" x14ac:dyDescent="0.3">
      <c r="A494" s="36" t="s">
        <v>58</v>
      </c>
      <c r="B494" s="36" t="str">
        <f t="shared" si="7"/>
        <v>7A_5min</v>
      </c>
      <c r="C494" s="98" t="s">
        <v>1272</v>
      </c>
      <c r="D494" s="98" t="s">
        <v>5326</v>
      </c>
      <c r="E494" s="145" t="s">
        <v>6421</v>
      </c>
      <c r="F494" s="233">
        <v>1.6553110917824285</v>
      </c>
    </row>
    <row r="495" spans="1:6" x14ac:dyDescent="0.3">
      <c r="A495" s="36" t="s">
        <v>58</v>
      </c>
      <c r="B495" s="36" t="str">
        <f t="shared" si="7"/>
        <v>7A_5min</v>
      </c>
      <c r="C495" s="98" t="s">
        <v>1273</v>
      </c>
      <c r="D495" s="98" t="s">
        <v>5326</v>
      </c>
      <c r="E495" s="145" t="s">
        <v>6422</v>
      </c>
      <c r="F495" s="233">
        <v>1.8007957711932141</v>
      </c>
    </row>
    <row r="496" spans="1:6" x14ac:dyDescent="0.3">
      <c r="A496" s="36" t="s">
        <v>58</v>
      </c>
      <c r="B496" s="36" t="str">
        <f t="shared" si="7"/>
        <v>7A_5min</v>
      </c>
      <c r="C496" s="98" t="s">
        <v>1274</v>
      </c>
      <c r="D496" s="98" t="s">
        <v>5326</v>
      </c>
      <c r="E496" s="145" t="s">
        <v>6423</v>
      </c>
      <c r="F496" s="233">
        <v>1.4920258070661423</v>
      </c>
    </row>
    <row r="497" spans="1:6" x14ac:dyDescent="0.3">
      <c r="A497" s="36" t="s">
        <v>58</v>
      </c>
      <c r="B497" s="36" t="str">
        <f t="shared" si="7"/>
        <v>7A_5min</v>
      </c>
      <c r="C497" s="98" t="s">
        <v>1275</v>
      </c>
      <c r="D497" s="98" t="s">
        <v>5326</v>
      </c>
      <c r="E497" s="145" t="s">
        <v>6424</v>
      </c>
      <c r="F497" s="233">
        <v>1.1114185573938078</v>
      </c>
    </row>
    <row r="498" spans="1:6" x14ac:dyDescent="0.3">
      <c r="A498" s="36" t="s">
        <v>58</v>
      </c>
      <c r="B498" s="36" t="str">
        <f t="shared" si="7"/>
        <v>7A_5min</v>
      </c>
      <c r="C498" s="98" t="s">
        <v>1276</v>
      </c>
      <c r="D498" s="98" t="s">
        <v>5326</v>
      </c>
      <c r="E498" s="145" t="s">
        <v>6425</v>
      </c>
      <c r="F498" s="233">
        <v>1.9364571282349152</v>
      </c>
    </row>
    <row r="499" spans="1:6" x14ac:dyDescent="0.3">
      <c r="A499" s="36" t="s">
        <v>58</v>
      </c>
      <c r="B499" s="36" t="str">
        <f t="shared" si="7"/>
        <v>7A_5min</v>
      </c>
      <c r="C499" s="98" t="s">
        <v>1277</v>
      </c>
      <c r="D499" s="98" t="s">
        <v>5326</v>
      </c>
      <c r="E499" s="145" t="s">
        <v>6426</v>
      </c>
      <c r="F499" s="233">
        <v>1.8791580586538683</v>
      </c>
    </row>
    <row r="500" spans="1:6" x14ac:dyDescent="0.3">
      <c r="A500" s="36" t="s">
        <v>58</v>
      </c>
      <c r="B500" s="36" t="str">
        <f t="shared" si="7"/>
        <v>7A_5min</v>
      </c>
      <c r="C500" s="98" t="s">
        <v>1278</v>
      </c>
      <c r="D500" s="98" t="s">
        <v>5326</v>
      </c>
      <c r="E500" s="145" t="s">
        <v>6427</v>
      </c>
      <c r="F500" s="233">
        <v>3.004828815670245</v>
      </c>
    </row>
    <row r="501" spans="1:6" x14ac:dyDescent="0.3">
      <c r="A501" s="36" t="s">
        <v>58</v>
      </c>
      <c r="B501" s="36" t="str">
        <f t="shared" si="7"/>
        <v>7A_5min</v>
      </c>
      <c r="C501" s="98" t="s">
        <v>1279</v>
      </c>
      <c r="D501" s="98" t="s">
        <v>5326</v>
      </c>
      <c r="E501" s="145" t="s">
        <v>6428</v>
      </c>
      <c r="F501" s="233">
        <v>3.4450067070821051</v>
      </c>
    </row>
    <row r="502" spans="1:6" x14ac:dyDescent="0.3">
      <c r="A502" s="36" t="s">
        <v>58</v>
      </c>
      <c r="B502" s="36" t="str">
        <f t="shared" si="7"/>
        <v>7A_5min</v>
      </c>
      <c r="C502" s="98" t="s">
        <v>1280</v>
      </c>
      <c r="D502" s="98" t="s">
        <v>5326</v>
      </c>
      <c r="E502" s="145" t="s">
        <v>6429</v>
      </c>
      <c r="F502" s="233">
        <v>1.6027396574336972</v>
      </c>
    </row>
    <row r="503" spans="1:6" x14ac:dyDescent="0.3">
      <c r="A503" s="36" t="s">
        <v>58</v>
      </c>
      <c r="B503" s="36" t="str">
        <f t="shared" si="7"/>
        <v>7A_5min</v>
      </c>
      <c r="C503" s="98" t="s">
        <v>1281</v>
      </c>
      <c r="D503" s="98" t="s">
        <v>5326</v>
      </c>
      <c r="E503" s="145" t="s">
        <v>6430</v>
      </c>
      <c r="F503" s="233">
        <v>1.4309429796104181</v>
      </c>
    </row>
    <row r="504" spans="1:6" x14ac:dyDescent="0.3">
      <c r="A504" s="36" t="s">
        <v>58</v>
      </c>
      <c r="B504" s="36" t="str">
        <f t="shared" si="7"/>
        <v>7A_5min</v>
      </c>
      <c r="C504" s="98" t="s">
        <v>1255</v>
      </c>
      <c r="D504" s="98" t="s">
        <v>5326</v>
      </c>
      <c r="E504" s="145" t="s">
        <v>6431</v>
      </c>
      <c r="F504" s="233">
        <v>2.4640893671216593</v>
      </c>
    </row>
    <row r="505" spans="1:6" x14ac:dyDescent="0.3">
      <c r="A505" s="36" t="s">
        <v>58</v>
      </c>
      <c r="B505" s="36" t="str">
        <f t="shared" si="7"/>
        <v>7A_5min</v>
      </c>
      <c r="C505" s="98" t="s">
        <v>1282</v>
      </c>
      <c r="D505" s="98" t="s">
        <v>5326</v>
      </c>
      <c r="E505" s="145" t="s">
        <v>6432</v>
      </c>
      <c r="F505" s="233">
        <v>1.2201729426506027</v>
      </c>
    </row>
    <row r="506" spans="1:6" x14ac:dyDescent="0.3">
      <c r="A506" s="36" t="s">
        <v>58</v>
      </c>
      <c r="B506" s="36" t="str">
        <f t="shared" si="7"/>
        <v>7A_5min</v>
      </c>
      <c r="C506" s="98" t="s">
        <v>1256</v>
      </c>
      <c r="D506" s="98" t="s">
        <v>5326</v>
      </c>
      <c r="E506" s="145" t="s">
        <v>6433</v>
      </c>
      <c r="F506" s="233">
        <v>1.8593033129522369</v>
      </c>
    </row>
    <row r="507" spans="1:6" x14ac:dyDescent="0.3">
      <c r="A507" s="36" t="s">
        <v>58</v>
      </c>
      <c r="B507" s="36" t="str">
        <f t="shared" si="7"/>
        <v>7A_5min</v>
      </c>
      <c r="C507" s="98" t="s">
        <v>1257</v>
      </c>
      <c r="D507" s="98" t="s">
        <v>5326</v>
      </c>
      <c r="E507" s="145" t="s">
        <v>6434</v>
      </c>
      <c r="F507" s="233">
        <v>0.78739825392048401</v>
      </c>
    </row>
    <row r="508" spans="1:6" x14ac:dyDescent="0.3">
      <c r="A508" s="36" t="s">
        <v>58</v>
      </c>
      <c r="B508" s="36" t="str">
        <f t="shared" si="7"/>
        <v>7A_5min</v>
      </c>
      <c r="C508" s="98" t="s">
        <v>1258</v>
      </c>
      <c r="D508" s="98" t="s">
        <v>5326</v>
      </c>
      <c r="E508" s="145" t="s">
        <v>6435</v>
      </c>
      <c r="F508" s="233">
        <v>1.2446901662987357</v>
      </c>
    </row>
    <row r="509" spans="1:6" x14ac:dyDescent="0.3">
      <c r="A509" s="36" t="s">
        <v>58</v>
      </c>
      <c r="B509" s="36" t="str">
        <f t="shared" si="7"/>
        <v>7A_5min</v>
      </c>
      <c r="C509" s="98" t="s">
        <v>1259</v>
      </c>
      <c r="D509" s="98" t="s">
        <v>5326</v>
      </c>
      <c r="E509" s="145" t="s">
        <v>6436</v>
      </c>
      <c r="F509" s="233">
        <v>0.55269070023283684</v>
      </c>
    </row>
    <row r="510" spans="1:6" x14ac:dyDescent="0.3">
      <c r="A510" s="36" t="s">
        <v>58</v>
      </c>
      <c r="B510" s="36" t="str">
        <f t="shared" si="7"/>
        <v>7A_5min</v>
      </c>
      <c r="C510" s="98" t="s">
        <v>1260</v>
      </c>
      <c r="D510" s="98" t="s">
        <v>5326</v>
      </c>
      <c r="E510" s="145" t="s">
        <v>6437</v>
      </c>
      <c r="F510" s="233">
        <v>3.173469806085401</v>
      </c>
    </row>
    <row r="511" spans="1:6" x14ac:dyDescent="0.3">
      <c r="A511" s="36" t="s">
        <v>58</v>
      </c>
      <c r="B511" s="36" t="str">
        <f t="shared" si="7"/>
        <v>7A_5min</v>
      </c>
      <c r="C511" s="98" t="s">
        <v>1261</v>
      </c>
      <c r="D511" s="98" t="s">
        <v>5326</v>
      </c>
      <c r="E511" s="145" t="s">
        <v>6438</v>
      </c>
      <c r="F511" s="233">
        <v>1.0730741863427316</v>
      </c>
    </row>
    <row r="512" spans="1:6" x14ac:dyDescent="0.3">
      <c r="A512" s="36" t="s">
        <v>61</v>
      </c>
      <c r="B512" s="36" t="str">
        <f t="shared" si="7"/>
        <v>8A_5min</v>
      </c>
      <c r="C512" s="98" t="s">
        <v>1283</v>
      </c>
      <c r="D512" s="98" t="s">
        <v>5326</v>
      </c>
      <c r="E512" s="145" t="s">
        <v>6409</v>
      </c>
      <c r="F512" s="233">
        <v>3.666903264050219</v>
      </c>
    </row>
    <row r="513" spans="1:6" x14ac:dyDescent="0.3">
      <c r="A513" s="36" t="s">
        <v>61</v>
      </c>
      <c r="B513" s="36" t="str">
        <f t="shared" si="7"/>
        <v>8A_5min</v>
      </c>
      <c r="C513" s="98" t="s">
        <v>1292</v>
      </c>
      <c r="D513" s="98" t="s">
        <v>5326</v>
      </c>
      <c r="E513" s="145" t="s">
        <v>6410</v>
      </c>
      <c r="F513" s="233">
        <v>1.204096317522185</v>
      </c>
    </row>
    <row r="514" spans="1:6" x14ac:dyDescent="0.3">
      <c r="A514" s="36" t="s">
        <v>61</v>
      </c>
      <c r="B514" s="36" t="str">
        <f t="shared" si="7"/>
        <v>8A_5min</v>
      </c>
      <c r="C514" s="98" t="s">
        <v>1293</v>
      </c>
      <c r="D514" s="98" t="s">
        <v>5326</v>
      </c>
      <c r="E514" s="145" t="s">
        <v>6411</v>
      </c>
      <c r="F514" s="233">
        <v>1.6511163636445303</v>
      </c>
    </row>
    <row r="515" spans="1:6" x14ac:dyDescent="0.3">
      <c r="A515" s="36" t="s">
        <v>61</v>
      </c>
      <c r="B515" s="36" t="str">
        <f t="shared" ref="B515:B578" si="8">CONCATENATE(A515,"_",D515)</f>
        <v>8A_5min</v>
      </c>
      <c r="C515" s="98" t="s">
        <v>1294</v>
      </c>
      <c r="D515" s="98" t="s">
        <v>5326</v>
      </c>
      <c r="E515" s="145" t="s">
        <v>6412</v>
      </c>
      <c r="F515" s="233">
        <v>3.1327719626109549</v>
      </c>
    </row>
    <row r="516" spans="1:6" x14ac:dyDescent="0.3">
      <c r="A516" s="36" t="s">
        <v>61</v>
      </c>
      <c r="B516" s="36" t="str">
        <f t="shared" si="8"/>
        <v>8A_5min</v>
      </c>
      <c r="C516" s="98" t="s">
        <v>1295</v>
      </c>
      <c r="D516" s="98" t="s">
        <v>5326</v>
      </c>
      <c r="E516" s="145" t="s">
        <v>6413</v>
      </c>
      <c r="F516" s="233">
        <v>2.6526597229908453</v>
      </c>
    </row>
    <row r="517" spans="1:6" x14ac:dyDescent="0.3">
      <c r="A517" s="36" t="s">
        <v>61</v>
      </c>
      <c r="B517" s="36" t="str">
        <f t="shared" si="8"/>
        <v>8A_5min</v>
      </c>
      <c r="C517" s="98" t="s">
        <v>1296</v>
      </c>
      <c r="D517" s="98" t="s">
        <v>5326</v>
      </c>
      <c r="E517" s="145" t="s">
        <v>6414</v>
      </c>
      <c r="F517" s="233">
        <v>2.1255703433355109</v>
      </c>
    </row>
    <row r="518" spans="1:6" x14ac:dyDescent="0.3">
      <c r="A518" s="36" t="s">
        <v>61</v>
      </c>
      <c r="B518" s="36" t="str">
        <f t="shared" si="8"/>
        <v>8A_5min</v>
      </c>
      <c r="C518" s="98" t="s">
        <v>1297</v>
      </c>
      <c r="D518" s="98" t="s">
        <v>5326</v>
      </c>
      <c r="E518" s="145" t="s">
        <v>6415</v>
      </c>
      <c r="F518" s="233">
        <v>2.2885039751272966</v>
      </c>
    </row>
    <row r="519" spans="1:6" x14ac:dyDescent="0.3">
      <c r="A519" s="36" t="s">
        <v>61</v>
      </c>
      <c r="B519" s="36" t="str">
        <f t="shared" si="8"/>
        <v>8A_5min</v>
      </c>
      <c r="C519" s="98" t="s">
        <v>1298</v>
      </c>
      <c r="D519" s="98" t="s">
        <v>5326</v>
      </c>
      <c r="E519" s="145" t="s">
        <v>6416</v>
      </c>
      <c r="F519" s="233">
        <v>2.2430439215043401</v>
      </c>
    </row>
    <row r="520" spans="1:6" x14ac:dyDescent="0.3">
      <c r="A520" s="36" t="s">
        <v>61</v>
      </c>
      <c r="B520" s="36" t="str">
        <f t="shared" si="8"/>
        <v>8A_5min</v>
      </c>
      <c r="C520" s="98" t="s">
        <v>1299</v>
      </c>
      <c r="D520" s="98" t="s">
        <v>5326</v>
      </c>
      <c r="E520" s="145" t="s">
        <v>6417</v>
      </c>
      <c r="F520" s="233">
        <v>3.8441667616221302</v>
      </c>
    </row>
    <row r="521" spans="1:6" x14ac:dyDescent="0.3">
      <c r="A521" s="36" t="s">
        <v>61</v>
      </c>
      <c r="B521" s="36" t="str">
        <f t="shared" si="8"/>
        <v>8A_5min</v>
      </c>
      <c r="C521" s="98" t="s">
        <v>1300</v>
      </c>
      <c r="D521" s="98" t="s">
        <v>5326</v>
      </c>
      <c r="E521" s="145" t="s">
        <v>6418</v>
      </c>
      <c r="F521" s="233">
        <v>1.7923559375960783</v>
      </c>
    </row>
    <row r="522" spans="1:6" x14ac:dyDescent="0.3">
      <c r="A522" s="36" t="s">
        <v>61</v>
      </c>
      <c r="B522" s="36" t="str">
        <f t="shared" si="8"/>
        <v>8A_5min</v>
      </c>
      <c r="C522" s="98" t="s">
        <v>1301</v>
      </c>
      <c r="D522" s="98" t="s">
        <v>5326</v>
      </c>
      <c r="E522" s="145" t="s">
        <v>6419</v>
      </c>
      <c r="F522" s="233">
        <v>3.1829464244162922</v>
      </c>
    </row>
    <row r="523" spans="1:6" x14ac:dyDescent="0.3">
      <c r="A523" s="36" t="s">
        <v>61</v>
      </c>
      <c r="B523" s="36" t="str">
        <f t="shared" si="8"/>
        <v>8A_5min</v>
      </c>
      <c r="C523" s="98" t="s">
        <v>1284</v>
      </c>
      <c r="D523" s="98" t="s">
        <v>5326</v>
      </c>
      <c r="E523" s="145" t="s">
        <v>6420</v>
      </c>
      <c r="F523" s="233">
        <v>2.1002952215552515</v>
      </c>
    </row>
    <row r="524" spans="1:6" x14ac:dyDescent="0.3">
      <c r="A524" s="36" t="s">
        <v>61</v>
      </c>
      <c r="B524" s="36" t="str">
        <f t="shared" si="8"/>
        <v>8A_5min</v>
      </c>
      <c r="C524" s="98" t="s">
        <v>1302</v>
      </c>
      <c r="D524" s="98" t="s">
        <v>5326</v>
      </c>
      <c r="E524" s="145" t="s">
        <v>6421</v>
      </c>
      <c r="F524" s="233">
        <v>3.578151888745341</v>
      </c>
    </row>
    <row r="525" spans="1:6" x14ac:dyDescent="0.3">
      <c r="A525" s="36" t="s">
        <v>61</v>
      </c>
      <c r="B525" s="36" t="str">
        <f t="shared" si="8"/>
        <v>8A_5min</v>
      </c>
      <c r="C525" s="98" t="s">
        <v>1303</v>
      </c>
      <c r="D525" s="98" t="s">
        <v>5326</v>
      </c>
      <c r="E525" s="145" t="s">
        <v>6422</v>
      </c>
      <c r="F525" s="233">
        <v>2.7013139397524153</v>
      </c>
    </row>
    <row r="526" spans="1:6" x14ac:dyDescent="0.3">
      <c r="A526" s="36" t="s">
        <v>61</v>
      </c>
      <c r="B526" s="36" t="str">
        <f t="shared" si="8"/>
        <v>8A_5min</v>
      </c>
      <c r="C526" s="98" t="s">
        <v>1304</v>
      </c>
      <c r="D526" s="98" t="s">
        <v>5326</v>
      </c>
      <c r="E526" s="145" t="s">
        <v>6423</v>
      </c>
      <c r="F526" s="233">
        <v>2.4757456229100896</v>
      </c>
    </row>
    <row r="527" spans="1:6" x14ac:dyDescent="0.3">
      <c r="A527" s="36" t="s">
        <v>61</v>
      </c>
      <c r="B527" s="36" t="str">
        <f t="shared" si="8"/>
        <v>8A_5min</v>
      </c>
      <c r="C527" s="98" t="s">
        <v>1305</v>
      </c>
      <c r="D527" s="98" t="s">
        <v>5326</v>
      </c>
      <c r="E527" s="145" t="s">
        <v>6424</v>
      </c>
      <c r="F527" s="233">
        <v>1.73312230643756</v>
      </c>
    </row>
    <row r="528" spans="1:6" x14ac:dyDescent="0.3">
      <c r="A528" s="36" t="s">
        <v>61</v>
      </c>
      <c r="B528" s="36" t="str">
        <f t="shared" si="8"/>
        <v>8A_5min</v>
      </c>
      <c r="C528" s="98" t="s">
        <v>1306</v>
      </c>
      <c r="D528" s="98" t="s">
        <v>5326</v>
      </c>
      <c r="E528" s="145" t="s">
        <v>6425</v>
      </c>
      <c r="F528" s="233">
        <v>1.2385387947613431</v>
      </c>
    </row>
    <row r="529" spans="1:6" x14ac:dyDescent="0.3">
      <c r="A529" s="36" t="s">
        <v>61</v>
      </c>
      <c r="B529" s="36" t="str">
        <f t="shared" si="8"/>
        <v>8A_5min</v>
      </c>
      <c r="C529" s="98" t="s">
        <v>1307</v>
      </c>
      <c r="D529" s="98" t="s">
        <v>5326</v>
      </c>
      <c r="E529" s="145" t="s">
        <v>6426</v>
      </c>
      <c r="F529" s="233">
        <v>1.6689163004752239</v>
      </c>
    </row>
    <row r="530" spans="1:6" x14ac:dyDescent="0.3">
      <c r="A530" s="36" t="s">
        <v>61</v>
      </c>
      <c r="B530" s="36" t="str">
        <f t="shared" si="8"/>
        <v>8A_5min</v>
      </c>
      <c r="C530" s="98" t="s">
        <v>1308</v>
      </c>
      <c r="D530" s="98" t="s">
        <v>5326</v>
      </c>
      <c r="E530" s="145" t="s">
        <v>6427</v>
      </c>
      <c r="F530" s="233">
        <v>2.7396673391565014</v>
      </c>
    </row>
    <row r="531" spans="1:6" x14ac:dyDescent="0.3">
      <c r="A531" s="36" t="s">
        <v>61</v>
      </c>
      <c r="B531" s="36" t="str">
        <f t="shared" si="8"/>
        <v>8A_5min</v>
      </c>
      <c r="C531" s="98" t="s">
        <v>1309</v>
      </c>
      <c r="D531" s="98" t="s">
        <v>5326</v>
      </c>
      <c r="E531" s="145" t="s">
        <v>6428</v>
      </c>
      <c r="F531" s="233">
        <v>4.4751181637177275</v>
      </c>
    </row>
    <row r="532" spans="1:6" x14ac:dyDescent="0.3">
      <c r="A532" s="36" t="s">
        <v>61</v>
      </c>
      <c r="B532" s="36" t="str">
        <f t="shared" si="8"/>
        <v>8A_5min</v>
      </c>
      <c r="C532" s="98" t="s">
        <v>1310</v>
      </c>
      <c r="D532" s="98" t="s">
        <v>5326</v>
      </c>
      <c r="E532" s="145" t="s">
        <v>6429</v>
      </c>
      <c r="F532" s="233">
        <v>3.2736528127289368</v>
      </c>
    </row>
    <row r="533" spans="1:6" x14ac:dyDescent="0.3">
      <c r="A533" s="36" t="s">
        <v>61</v>
      </c>
      <c r="B533" s="36" t="str">
        <f t="shared" si="8"/>
        <v>8A_5min</v>
      </c>
      <c r="C533" s="98" t="s">
        <v>1311</v>
      </c>
      <c r="D533" s="98" t="s">
        <v>5326</v>
      </c>
      <c r="E533" s="145" t="s">
        <v>6430</v>
      </c>
      <c r="F533" s="233">
        <v>2.8990294608128417</v>
      </c>
    </row>
    <row r="534" spans="1:6" x14ac:dyDescent="0.3">
      <c r="A534" s="36" t="s">
        <v>61</v>
      </c>
      <c r="B534" s="36" t="str">
        <f t="shared" si="8"/>
        <v>8A_5min</v>
      </c>
      <c r="C534" s="98" t="s">
        <v>1285</v>
      </c>
      <c r="D534" s="98" t="s">
        <v>5326</v>
      </c>
      <c r="E534" s="145" t="s">
        <v>6431</v>
      </c>
      <c r="F534" s="233">
        <v>1.4614159853701789</v>
      </c>
    </row>
    <row r="535" spans="1:6" x14ac:dyDescent="0.3">
      <c r="A535" s="36" t="s">
        <v>61</v>
      </c>
      <c r="B535" s="36" t="str">
        <f t="shared" si="8"/>
        <v>8A_5min</v>
      </c>
      <c r="C535" s="98" t="s">
        <v>1312</v>
      </c>
      <c r="D535" s="98" t="s">
        <v>5326</v>
      </c>
      <c r="E535" s="145" t="s">
        <v>6432</v>
      </c>
      <c r="F535" s="233">
        <v>2.6526597229908453</v>
      </c>
    </row>
    <row r="536" spans="1:6" x14ac:dyDescent="0.3">
      <c r="A536" s="36" t="s">
        <v>61</v>
      </c>
      <c r="B536" s="36" t="str">
        <f t="shared" si="8"/>
        <v>8A_5min</v>
      </c>
      <c r="C536" s="98" t="s">
        <v>1286</v>
      </c>
      <c r="D536" s="98" t="s">
        <v>5326</v>
      </c>
      <c r="E536" s="145" t="s">
        <v>6433</v>
      </c>
      <c r="F536" s="233">
        <v>2.2519233038882556</v>
      </c>
    </row>
    <row r="537" spans="1:6" x14ac:dyDescent="0.3">
      <c r="A537" s="36" t="s">
        <v>61</v>
      </c>
      <c r="B537" s="36" t="str">
        <f t="shared" si="8"/>
        <v>8A_5min</v>
      </c>
      <c r="C537" s="98" t="s">
        <v>1287</v>
      </c>
      <c r="D537" s="98" t="s">
        <v>5326</v>
      </c>
      <c r="E537" s="145" t="s">
        <v>6434</v>
      </c>
      <c r="F537" s="233">
        <v>1.9715157191749235</v>
      </c>
    </row>
    <row r="538" spans="1:6" x14ac:dyDescent="0.3">
      <c r="A538" s="36" t="s">
        <v>61</v>
      </c>
      <c r="B538" s="36" t="str">
        <f t="shared" si="8"/>
        <v>8A_5min</v>
      </c>
      <c r="C538" s="98" t="s">
        <v>1288</v>
      </c>
      <c r="D538" s="98" t="s">
        <v>5326</v>
      </c>
      <c r="E538" s="145" t="s">
        <v>6435</v>
      </c>
      <c r="F538" s="233">
        <v>3.9032018596773677</v>
      </c>
    </row>
    <row r="539" spans="1:6" x14ac:dyDescent="0.3">
      <c r="A539" s="36" t="s">
        <v>61</v>
      </c>
      <c r="B539" s="36" t="str">
        <f t="shared" si="8"/>
        <v>8A_5min</v>
      </c>
      <c r="C539" s="98" t="s">
        <v>1289</v>
      </c>
      <c r="D539" s="98" t="s">
        <v>5326</v>
      </c>
      <c r="E539" s="145" t="s">
        <v>6436</v>
      </c>
      <c r="F539" s="233">
        <v>2.7704611326488005</v>
      </c>
    </row>
    <row r="540" spans="1:6" x14ac:dyDescent="0.3">
      <c r="A540" s="36" t="s">
        <v>61</v>
      </c>
      <c r="B540" s="36" t="str">
        <f t="shared" si="8"/>
        <v>8A_5min</v>
      </c>
      <c r="C540" s="98" t="s">
        <v>1290</v>
      </c>
      <c r="D540" s="98" t="s">
        <v>5326</v>
      </c>
      <c r="E540" s="145" t="s">
        <v>6437</v>
      </c>
      <c r="F540" s="233">
        <v>4.1110503450071247</v>
      </c>
    </row>
    <row r="541" spans="1:6" x14ac:dyDescent="0.3">
      <c r="A541" s="36" t="s">
        <v>61</v>
      </c>
      <c r="B541" s="36" t="str">
        <f t="shared" si="8"/>
        <v>8A_5min</v>
      </c>
      <c r="C541" s="98" t="s">
        <v>1291</v>
      </c>
      <c r="D541" s="98" t="s">
        <v>5326</v>
      </c>
      <c r="E541" s="145" t="s">
        <v>6438</v>
      </c>
      <c r="F541" s="233">
        <v>3.3290281441011671</v>
      </c>
    </row>
    <row r="542" spans="1:6" x14ac:dyDescent="0.3">
      <c r="A542" s="36" t="s">
        <v>62</v>
      </c>
      <c r="B542" s="36" t="str">
        <f t="shared" si="8"/>
        <v>8B_5min</v>
      </c>
      <c r="C542" s="98" t="s">
        <v>1313</v>
      </c>
      <c r="D542" s="98" t="s">
        <v>5326</v>
      </c>
      <c r="E542" s="145" t="s">
        <v>6409</v>
      </c>
      <c r="F542" s="233">
        <v>0.78452687061249704</v>
      </c>
    </row>
    <row r="543" spans="1:6" x14ac:dyDescent="0.3">
      <c r="A543" s="36" t="s">
        <v>62</v>
      </c>
      <c r="B543" s="36" t="str">
        <f t="shared" si="8"/>
        <v>8B_5min</v>
      </c>
      <c r="C543" s="98" t="s">
        <v>1322</v>
      </c>
      <c r="D543" s="98" t="s">
        <v>5326</v>
      </c>
      <c r="E543" s="145" t="s">
        <v>6410</v>
      </c>
      <c r="F543" s="233">
        <v>1.2633355101942376</v>
      </c>
    </row>
    <row r="544" spans="1:6" x14ac:dyDescent="0.3">
      <c r="A544" s="36" t="s">
        <v>62</v>
      </c>
      <c r="B544" s="36" t="str">
        <f t="shared" si="8"/>
        <v>8B_5min</v>
      </c>
      <c r="C544" s="98" t="s">
        <v>1323</v>
      </c>
      <c r="D544" s="98" t="s">
        <v>5326</v>
      </c>
      <c r="E544" s="145" t="s">
        <v>6411</v>
      </c>
      <c r="F544" s="233">
        <v>0.65689238833638808</v>
      </c>
    </row>
    <row r="545" spans="1:6" x14ac:dyDescent="0.3">
      <c r="A545" s="36" t="s">
        <v>62</v>
      </c>
      <c r="B545" s="36" t="str">
        <f t="shared" si="8"/>
        <v>8B_5min</v>
      </c>
      <c r="C545" s="98" t="s">
        <v>1324</v>
      </c>
      <c r="D545" s="98" t="s">
        <v>5326</v>
      </c>
      <c r="E545" s="145" t="s">
        <v>6412</v>
      </c>
      <c r="F545" s="233">
        <v>0.37417751147118361</v>
      </c>
    </row>
    <row r="546" spans="1:6" x14ac:dyDescent="0.3">
      <c r="A546" s="36" t="s">
        <v>62</v>
      </c>
      <c r="B546" s="36" t="str">
        <f t="shared" si="8"/>
        <v>8B_5min</v>
      </c>
      <c r="C546" s="98" t="s">
        <v>1325</v>
      </c>
      <c r="D546" s="98" t="s">
        <v>5326</v>
      </c>
      <c r="E546" s="145" t="s">
        <v>6413</v>
      </c>
      <c r="F546" s="233">
        <v>0.95058088057253642</v>
      </c>
    </row>
    <row r="547" spans="1:6" x14ac:dyDescent="0.3">
      <c r="A547" s="36" t="s">
        <v>62</v>
      </c>
      <c r="B547" s="36" t="str">
        <f t="shared" si="8"/>
        <v>8B_5min</v>
      </c>
      <c r="C547" s="98" t="s">
        <v>1326</v>
      </c>
      <c r="D547" s="98" t="s">
        <v>5326</v>
      </c>
      <c r="E547" s="145" t="s">
        <v>6414</v>
      </c>
      <c r="F547" s="233">
        <v>0.37218625647864179</v>
      </c>
    </row>
    <row r="548" spans="1:6" x14ac:dyDescent="0.3">
      <c r="A548" s="36" t="s">
        <v>62</v>
      </c>
      <c r="B548" s="36" t="str">
        <f t="shared" si="8"/>
        <v>8B_5min</v>
      </c>
      <c r="C548" s="98" t="s">
        <v>1327</v>
      </c>
      <c r="D548" s="98" t="s">
        <v>5326</v>
      </c>
      <c r="E548" s="145" t="s">
        <v>6415</v>
      </c>
      <c r="F548" s="233">
        <v>0.82296719894105874</v>
      </c>
    </row>
    <row r="549" spans="1:6" x14ac:dyDescent="0.3">
      <c r="A549" s="36" t="s">
        <v>62</v>
      </c>
      <c r="B549" s="36" t="str">
        <f t="shared" si="8"/>
        <v>8B_5min</v>
      </c>
      <c r="C549" s="98" t="s">
        <v>1328</v>
      </c>
      <c r="D549" s="98" t="s">
        <v>5326</v>
      </c>
      <c r="E549" s="145" t="s">
        <v>6416</v>
      </c>
      <c r="F549" s="233">
        <v>0.19315436797106089</v>
      </c>
    </row>
    <row r="550" spans="1:6" x14ac:dyDescent="0.3">
      <c r="A550" s="36" t="s">
        <v>62</v>
      </c>
      <c r="B550" s="36" t="str">
        <f t="shared" si="8"/>
        <v>8B_5min</v>
      </c>
      <c r="C550" s="98" t="s">
        <v>1329</v>
      </c>
      <c r="D550" s="98" t="s">
        <v>5326</v>
      </c>
      <c r="E550" s="145" t="s">
        <v>6417</v>
      </c>
      <c r="F550" s="233">
        <v>0.61044263415498157</v>
      </c>
    </row>
    <row r="551" spans="1:6" x14ac:dyDescent="0.3">
      <c r="A551" s="36" t="s">
        <v>62</v>
      </c>
      <c r="B551" s="36" t="str">
        <f t="shared" si="8"/>
        <v>8B_5min</v>
      </c>
      <c r="C551" s="98" t="s">
        <v>1330</v>
      </c>
      <c r="D551" s="98" t="s">
        <v>5326</v>
      </c>
      <c r="E551" s="145" t="s">
        <v>6418</v>
      </c>
      <c r="F551" s="233">
        <v>0.41784926771479652</v>
      </c>
    </row>
    <row r="552" spans="1:6" x14ac:dyDescent="0.3">
      <c r="A552" s="36" t="s">
        <v>62</v>
      </c>
      <c r="B552" s="36" t="str">
        <f t="shared" si="8"/>
        <v>8B_5min</v>
      </c>
      <c r="C552" s="98" t="s">
        <v>1331</v>
      </c>
      <c r="D552" s="98" t="s">
        <v>5326</v>
      </c>
      <c r="E552" s="145" t="s">
        <v>6419</v>
      </c>
      <c r="F552" s="233">
        <v>0.62899809992461508</v>
      </c>
    </row>
    <row r="553" spans="1:6" x14ac:dyDescent="0.3">
      <c r="A553" s="36" t="s">
        <v>62</v>
      </c>
      <c r="B553" s="36" t="str">
        <f t="shared" si="8"/>
        <v>8B_5min</v>
      </c>
      <c r="C553" s="98" t="s">
        <v>1314</v>
      </c>
      <c r="D553" s="98" t="s">
        <v>5326</v>
      </c>
      <c r="E553" s="145" t="s">
        <v>6420</v>
      </c>
      <c r="F553" s="233">
        <v>0.91325823876154011</v>
      </c>
    </row>
    <row r="554" spans="1:6" x14ac:dyDescent="0.3">
      <c r="A554" s="36" t="s">
        <v>62</v>
      </c>
      <c r="B554" s="36" t="str">
        <f t="shared" si="8"/>
        <v>8B_5min</v>
      </c>
      <c r="C554" s="98" t="s">
        <v>1332</v>
      </c>
      <c r="D554" s="98" t="s">
        <v>5326</v>
      </c>
      <c r="E554" s="145" t="s">
        <v>6421</v>
      </c>
      <c r="F554" s="233">
        <v>0.44118001890254543</v>
      </c>
    </row>
    <row r="555" spans="1:6" x14ac:dyDescent="0.3">
      <c r="A555" s="36" t="s">
        <v>62</v>
      </c>
      <c r="B555" s="36" t="str">
        <f t="shared" si="8"/>
        <v>8B_5min</v>
      </c>
      <c r="C555" s="98" t="s">
        <v>1333</v>
      </c>
      <c r="D555" s="98" t="s">
        <v>5326</v>
      </c>
      <c r="E555" s="145" t="s">
        <v>6422</v>
      </c>
      <c r="F555" s="233">
        <v>1.927286593527394</v>
      </c>
    </row>
    <row r="556" spans="1:6" x14ac:dyDescent="0.3">
      <c r="A556" s="36" t="s">
        <v>62</v>
      </c>
      <c r="B556" s="36" t="str">
        <f t="shared" si="8"/>
        <v>8B_5min</v>
      </c>
      <c r="C556" s="98" t="s">
        <v>1334</v>
      </c>
      <c r="D556" s="98" t="s">
        <v>5326</v>
      </c>
      <c r="E556" s="145" t="s">
        <v>6423</v>
      </c>
      <c r="F556" s="233">
        <v>0.53493495817886638</v>
      </c>
    </row>
    <row r="557" spans="1:6" x14ac:dyDescent="0.3">
      <c r="A557" s="36" t="s">
        <v>62</v>
      </c>
      <c r="B557" s="36" t="str">
        <f t="shared" si="8"/>
        <v>8B_5min</v>
      </c>
      <c r="C557" s="98" t="s">
        <v>1335</v>
      </c>
      <c r="D557" s="98" t="s">
        <v>5326</v>
      </c>
      <c r="E557" s="145" t="s">
        <v>6424</v>
      </c>
      <c r="F557" s="233">
        <v>1.3225824774770079</v>
      </c>
    </row>
    <row r="558" spans="1:6" x14ac:dyDescent="0.3">
      <c r="A558" s="36" t="s">
        <v>62</v>
      </c>
      <c r="B558" s="36" t="str">
        <f t="shared" si="8"/>
        <v>8B_5min</v>
      </c>
      <c r="C558" s="98" t="s">
        <v>1336</v>
      </c>
      <c r="D558" s="98" t="s">
        <v>5326</v>
      </c>
      <c r="E558" s="145" t="s">
        <v>6425</v>
      </c>
      <c r="F558" s="233">
        <v>0.27155627428558821</v>
      </c>
    </row>
    <row r="559" spans="1:6" x14ac:dyDescent="0.3">
      <c r="A559" s="36" t="s">
        <v>62</v>
      </c>
      <c r="B559" s="36" t="str">
        <f t="shared" si="8"/>
        <v>8B_5min</v>
      </c>
      <c r="C559" s="98" t="s">
        <v>1337</v>
      </c>
      <c r="D559" s="98" t="s">
        <v>5326</v>
      </c>
      <c r="E559" s="145" t="s">
        <v>6426</v>
      </c>
      <c r="F559" s="233">
        <v>0.31242824757814402</v>
      </c>
    </row>
    <row r="560" spans="1:6" x14ac:dyDescent="0.3">
      <c r="A560" s="36" t="s">
        <v>62</v>
      </c>
      <c r="B560" s="36" t="str">
        <f t="shared" si="8"/>
        <v>8B_5min</v>
      </c>
      <c r="C560" s="98" t="s">
        <v>1338</v>
      </c>
      <c r="D560" s="98" t="s">
        <v>5326</v>
      </c>
      <c r="E560" s="145" t="s">
        <v>6427</v>
      </c>
      <c r="F560" s="233">
        <v>0.59913321528384678</v>
      </c>
    </row>
    <row r="561" spans="1:6" x14ac:dyDescent="0.3">
      <c r="A561" s="36" t="s">
        <v>62</v>
      </c>
      <c r="B561" s="36" t="str">
        <f t="shared" si="8"/>
        <v>8B_5min</v>
      </c>
      <c r="C561" s="98" t="s">
        <v>1339</v>
      </c>
      <c r="D561" s="98" t="s">
        <v>5326</v>
      </c>
      <c r="E561" s="145" t="s">
        <v>6428</v>
      </c>
      <c r="F561" s="233">
        <v>2.9506101019271251E-2</v>
      </c>
    </row>
    <row r="562" spans="1:6" x14ac:dyDescent="0.3">
      <c r="A562" s="36" t="s">
        <v>62</v>
      </c>
      <c r="B562" s="36" t="str">
        <f t="shared" si="8"/>
        <v>8B_5min</v>
      </c>
      <c r="C562" s="98" t="s">
        <v>1340</v>
      </c>
      <c r="D562" s="98" t="s">
        <v>5326</v>
      </c>
      <c r="E562" s="145" t="s">
        <v>6429</v>
      </c>
      <c r="F562" s="233">
        <v>0.19165283680503384</v>
      </c>
    </row>
    <row r="563" spans="1:6" x14ac:dyDescent="0.3">
      <c r="A563" s="36" t="s">
        <v>62</v>
      </c>
      <c r="B563" s="36" t="str">
        <f t="shared" si="8"/>
        <v>8B_5min</v>
      </c>
      <c r="C563" s="98" t="s">
        <v>1341</v>
      </c>
      <c r="D563" s="98" t="s">
        <v>5326</v>
      </c>
      <c r="E563" s="145" t="s">
        <v>6430</v>
      </c>
      <c r="F563" s="233">
        <v>0.17259377181495963</v>
      </c>
    </row>
    <row r="564" spans="1:6" x14ac:dyDescent="0.3">
      <c r="A564" s="36" t="s">
        <v>62</v>
      </c>
      <c r="B564" s="36" t="str">
        <f t="shared" si="8"/>
        <v>8B_5min</v>
      </c>
      <c r="C564" s="98" t="s">
        <v>1315</v>
      </c>
      <c r="D564" s="98" t="s">
        <v>5326</v>
      </c>
      <c r="E564" s="145" t="s">
        <v>6431</v>
      </c>
      <c r="F564" s="233">
        <v>1.5961555721201781</v>
      </c>
    </row>
    <row r="565" spans="1:6" x14ac:dyDescent="0.3">
      <c r="A565" s="36" t="s">
        <v>62</v>
      </c>
      <c r="B565" s="36" t="str">
        <f t="shared" si="8"/>
        <v>8B_5min</v>
      </c>
      <c r="C565" s="98" t="s">
        <v>1342</v>
      </c>
      <c r="D565" s="98" t="s">
        <v>5326</v>
      </c>
      <c r="E565" s="145" t="s">
        <v>6432</v>
      </c>
      <c r="F565" s="233">
        <v>1.2118970291583471</v>
      </c>
    </row>
    <row r="566" spans="1:6" x14ac:dyDescent="0.3">
      <c r="A566" s="36" t="s">
        <v>62</v>
      </c>
      <c r="B566" s="36" t="str">
        <f t="shared" si="8"/>
        <v>8B_5min</v>
      </c>
      <c r="C566" s="98" t="s">
        <v>1316</v>
      </c>
      <c r="D566" s="98" t="s">
        <v>5326</v>
      </c>
      <c r="E566" s="145" t="s">
        <v>6433</v>
      </c>
      <c r="F566" s="233">
        <v>0.62402837299079239</v>
      </c>
    </row>
    <row r="567" spans="1:6" x14ac:dyDescent="0.3">
      <c r="A567" s="36" t="s">
        <v>62</v>
      </c>
      <c r="B567" s="36" t="str">
        <f t="shared" si="8"/>
        <v>8B_5min</v>
      </c>
      <c r="C567" s="98" t="s">
        <v>1317</v>
      </c>
      <c r="D567" s="98" t="s">
        <v>5326</v>
      </c>
      <c r="E567" s="145" t="s">
        <v>6434</v>
      </c>
      <c r="F567" s="233">
        <v>0.81112860326764513</v>
      </c>
    </row>
    <row r="568" spans="1:6" x14ac:dyDescent="0.3">
      <c r="A568" s="36" t="s">
        <v>62</v>
      </c>
      <c r="B568" s="36" t="str">
        <f t="shared" si="8"/>
        <v>8B_5min</v>
      </c>
      <c r="C568" s="98" t="s">
        <v>1318</v>
      </c>
      <c r="D568" s="98" t="s">
        <v>5326</v>
      </c>
      <c r="E568" s="145" t="s">
        <v>6435</v>
      </c>
      <c r="F568" s="233">
        <v>0.91822198346599582</v>
      </c>
    </row>
    <row r="569" spans="1:6" x14ac:dyDescent="0.3">
      <c r="A569" s="36" t="s">
        <v>62</v>
      </c>
      <c r="B569" s="36" t="str">
        <f t="shared" si="8"/>
        <v>8B_5min</v>
      </c>
      <c r="C569" s="98" t="s">
        <v>1319</v>
      </c>
      <c r="D569" s="98" t="s">
        <v>5326</v>
      </c>
      <c r="E569" s="145" t="s">
        <v>6436</v>
      </c>
      <c r="F569" s="233">
        <v>1.1584586351663286</v>
      </c>
    </row>
    <row r="570" spans="1:6" x14ac:dyDescent="0.3">
      <c r="A570" s="36" t="s">
        <v>62</v>
      </c>
      <c r="B570" s="36" t="str">
        <f t="shared" si="8"/>
        <v>8B_5min</v>
      </c>
      <c r="C570" s="98" t="s">
        <v>1320</v>
      </c>
      <c r="D570" s="98" t="s">
        <v>5326</v>
      </c>
      <c r="E570" s="145" t="s">
        <v>6437</v>
      </c>
      <c r="F570" s="233">
        <v>4.7040514162123306E-2</v>
      </c>
    </row>
    <row r="571" spans="1:6" x14ac:dyDescent="0.3">
      <c r="A571" s="36" t="s">
        <v>62</v>
      </c>
      <c r="B571" s="36" t="str">
        <f t="shared" si="8"/>
        <v>8B_5min</v>
      </c>
      <c r="C571" s="98" t="s">
        <v>1321</v>
      </c>
      <c r="D571" s="98" t="s">
        <v>5326</v>
      </c>
      <c r="E571" s="145" t="s">
        <v>6438</v>
      </c>
      <c r="F571" s="233">
        <v>1.0476445058810768</v>
      </c>
    </row>
    <row r="572" spans="1:6" x14ac:dyDescent="0.3">
      <c r="A572" s="36" t="s">
        <v>64</v>
      </c>
      <c r="B572" s="36" t="str">
        <f t="shared" si="8"/>
        <v>9A_5min</v>
      </c>
      <c r="C572" s="98" t="s">
        <v>1343</v>
      </c>
      <c r="D572" s="98" t="s">
        <v>5326</v>
      </c>
      <c r="E572" s="145" t="s">
        <v>6409</v>
      </c>
      <c r="F572" s="233">
        <v>1.7965346672438085</v>
      </c>
    </row>
    <row r="573" spans="1:6" x14ac:dyDescent="0.3">
      <c r="A573" s="36" t="s">
        <v>64</v>
      </c>
      <c r="B573" s="36" t="str">
        <f t="shared" si="8"/>
        <v>9A_5min</v>
      </c>
      <c r="C573" s="98" t="s">
        <v>1352</v>
      </c>
      <c r="D573" s="98" t="s">
        <v>5326</v>
      </c>
      <c r="E573" s="145" t="s">
        <v>6410</v>
      </c>
      <c r="F573" s="233">
        <v>1.6816086369322922</v>
      </c>
    </row>
    <row r="574" spans="1:6" x14ac:dyDescent="0.3">
      <c r="A574" s="36" t="s">
        <v>64</v>
      </c>
      <c r="B574" s="36" t="str">
        <f t="shared" si="8"/>
        <v>9A_5min</v>
      </c>
      <c r="C574" s="98" t="s">
        <v>1353</v>
      </c>
      <c r="D574" s="98" t="s">
        <v>5326</v>
      </c>
      <c r="E574" s="145" t="s">
        <v>6411</v>
      </c>
      <c r="F574" s="233">
        <v>2.2438931376357254</v>
      </c>
    </row>
    <row r="575" spans="1:6" x14ac:dyDescent="0.3">
      <c r="A575" s="36" t="s">
        <v>64</v>
      </c>
      <c r="B575" s="36" t="str">
        <f t="shared" si="8"/>
        <v>9A_5min</v>
      </c>
      <c r="C575" s="98" t="s">
        <v>1354</v>
      </c>
      <c r="D575" s="98" t="s">
        <v>5326</v>
      </c>
      <c r="E575" s="145" t="s">
        <v>6412</v>
      </c>
      <c r="F575" s="233">
        <v>1.951078063645479</v>
      </c>
    </row>
    <row r="576" spans="1:6" x14ac:dyDescent="0.3">
      <c r="A576" s="36" t="s">
        <v>64</v>
      </c>
      <c r="B576" s="36" t="str">
        <f t="shared" si="8"/>
        <v>9A_5min</v>
      </c>
      <c r="C576" s="98" t="s">
        <v>1355</v>
      </c>
      <c r="D576" s="98" t="s">
        <v>5326</v>
      </c>
      <c r="E576" s="145" t="s">
        <v>6413</v>
      </c>
      <c r="F576" s="233">
        <v>4.0323067599088915</v>
      </c>
    </row>
    <row r="577" spans="1:6" x14ac:dyDescent="0.3">
      <c r="A577" s="36" t="s">
        <v>64</v>
      </c>
      <c r="B577" s="36" t="str">
        <f t="shared" si="8"/>
        <v>9A_5min</v>
      </c>
      <c r="C577" s="98" t="s">
        <v>1356</v>
      </c>
      <c r="D577" s="98" t="s">
        <v>5326</v>
      </c>
      <c r="E577" s="145" t="s">
        <v>6414</v>
      </c>
      <c r="F577" s="233">
        <v>0.52594810606132814</v>
      </c>
    </row>
    <row r="578" spans="1:6" x14ac:dyDescent="0.3">
      <c r="A578" s="36" t="s">
        <v>64</v>
      </c>
      <c r="B578" s="36" t="str">
        <f t="shared" si="8"/>
        <v>9A_5min</v>
      </c>
      <c r="C578" s="98" t="s">
        <v>1357</v>
      </c>
      <c r="D578" s="98" t="s">
        <v>5326</v>
      </c>
      <c r="E578" s="145" t="s">
        <v>6415</v>
      </c>
      <c r="F578" s="233">
        <v>2.6352625703287766</v>
      </c>
    </row>
    <row r="579" spans="1:6" x14ac:dyDescent="0.3">
      <c r="A579" s="36" t="s">
        <v>64</v>
      </c>
      <c r="B579" s="36" t="str">
        <f t="shared" ref="B579:B612" si="9">CONCATENATE(A579,"_",D579)</f>
        <v>9A_5min</v>
      </c>
      <c r="C579" s="98" t="s">
        <v>1358</v>
      </c>
      <c r="D579" s="98" t="s">
        <v>5326</v>
      </c>
      <c r="E579" s="145" t="s">
        <v>6416</v>
      </c>
      <c r="F579" s="233">
        <v>1.3123747976775038</v>
      </c>
    </row>
    <row r="580" spans="1:6" x14ac:dyDescent="0.3">
      <c r="A580" s="36" t="s">
        <v>64</v>
      </c>
      <c r="B580" s="36" t="str">
        <f t="shared" si="9"/>
        <v>9A_5min</v>
      </c>
      <c r="C580" s="98" t="s">
        <v>1359</v>
      </c>
      <c r="D580" s="98" t="s">
        <v>5326</v>
      </c>
      <c r="E580" s="145" t="s">
        <v>6417</v>
      </c>
      <c r="F580" s="233">
        <v>2.4499636347135323</v>
      </c>
    </row>
    <row r="581" spans="1:6" x14ac:dyDescent="0.3">
      <c r="A581" s="36" t="s">
        <v>64</v>
      </c>
      <c r="B581" s="36" t="str">
        <f t="shared" si="9"/>
        <v>9A_5min</v>
      </c>
      <c r="C581" s="98" t="s">
        <v>1360</v>
      </c>
      <c r="D581" s="98" t="s">
        <v>5326</v>
      </c>
      <c r="E581" s="145" t="s">
        <v>6418</v>
      </c>
      <c r="F581" s="233">
        <v>1.7645973515585509</v>
      </c>
    </row>
    <row r="582" spans="1:6" x14ac:dyDescent="0.3">
      <c r="A582" s="36" t="s">
        <v>64</v>
      </c>
      <c r="B582" s="36" t="str">
        <f t="shared" si="9"/>
        <v>9A_5min</v>
      </c>
      <c r="C582" s="98" t="s">
        <v>1361</v>
      </c>
      <c r="D582" s="98" t="s">
        <v>5326</v>
      </c>
      <c r="E582" s="145" t="s">
        <v>6419</v>
      </c>
      <c r="F582" s="233">
        <v>3.3314451832691403</v>
      </c>
    </row>
    <row r="583" spans="1:6" x14ac:dyDescent="0.3">
      <c r="A583" s="36" t="s">
        <v>64</v>
      </c>
      <c r="B583" s="36" t="str">
        <f t="shared" si="9"/>
        <v>9A_5min</v>
      </c>
      <c r="C583" s="98" t="s">
        <v>1344</v>
      </c>
      <c r="D583" s="98" t="s">
        <v>5326</v>
      </c>
      <c r="E583" s="145" t="s">
        <v>6420</v>
      </c>
      <c r="F583" s="233">
        <v>4.4280995941974828</v>
      </c>
    </row>
    <row r="584" spans="1:6" x14ac:dyDescent="0.3">
      <c r="A584" s="36" t="s">
        <v>64</v>
      </c>
      <c r="B584" s="36" t="str">
        <f t="shared" si="9"/>
        <v>9A_5min</v>
      </c>
      <c r="C584" s="98" t="s">
        <v>1362</v>
      </c>
      <c r="D584" s="98" t="s">
        <v>5326</v>
      </c>
      <c r="E584" s="145" t="s">
        <v>6421</v>
      </c>
      <c r="F584" s="233">
        <v>3.9288634751535714</v>
      </c>
    </row>
    <row r="585" spans="1:6" x14ac:dyDescent="0.3">
      <c r="A585" s="36" t="s">
        <v>64</v>
      </c>
      <c r="B585" s="36" t="str">
        <f t="shared" si="9"/>
        <v>9A_5min</v>
      </c>
      <c r="C585" s="98" t="s">
        <v>1363</v>
      </c>
      <c r="D585" s="98" t="s">
        <v>5326</v>
      </c>
      <c r="E585" s="145" t="s">
        <v>6422</v>
      </c>
      <c r="F585" s="233">
        <v>0.78126654163745091</v>
      </c>
    </row>
    <row r="586" spans="1:6" x14ac:dyDescent="0.3">
      <c r="A586" s="36" t="s">
        <v>64</v>
      </c>
      <c r="B586" s="36" t="str">
        <f t="shared" si="9"/>
        <v>9A_5min</v>
      </c>
      <c r="C586" s="98" t="s">
        <v>1364</v>
      </c>
      <c r="D586" s="98" t="s">
        <v>5326</v>
      </c>
      <c r="E586" s="145" t="s">
        <v>6423</v>
      </c>
      <c r="F586" s="233">
        <v>1.4136051113180232</v>
      </c>
    </row>
    <row r="587" spans="1:6" x14ac:dyDescent="0.3">
      <c r="A587" s="36" t="s">
        <v>64</v>
      </c>
      <c r="B587" s="36" t="str">
        <f t="shared" si="9"/>
        <v>9A_5min</v>
      </c>
      <c r="C587" s="98" t="s">
        <v>1365</v>
      </c>
      <c r="D587" s="98" t="s">
        <v>5326</v>
      </c>
      <c r="E587" s="145" t="s">
        <v>6424</v>
      </c>
      <c r="F587" s="233">
        <v>2.6953249172196823</v>
      </c>
    </row>
    <row r="588" spans="1:6" x14ac:dyDescent="0.3">
      <c r="A588" s="36" t="s">
        <v>64</v>
      </c>
      <c r="B588" s="36" t="str">
        <f t="shared" si="9"/>
        <v>9A_5min</v>
      </c>
      <c r="C588" s="98" t="s">
        <v>1366</v>
      </c>
      <c r="D588" s="98" t="s">
        <v>5326</v>
      </c>
      <c r="E588" s="145" t="s">
        <v>6425</v>
      </c>
      <c r="F588" s="233">
        <v>4.6369616998348437</v>
      </c>
    </row>
    <row r="589" spans="1:6" x14ac:dyDescent="0.3">
      <c r="A589" s="36" t="s">
        <v>64</v>
      </c>
      <c r="B589" s="36" t="str">
        <f t="shared" si="9"/>
        <v>9A_5min</v>
      </c>
      <c r="C589" s="98" t="s">
        <v>1367</v>
      </c>
      <c r="D589" s="98" t="s">
        <v>5326</v>
      </c>
      <c r="E589" s="145" t="s">
        <v>6426</v>
      </c>
      <c r="F589" s="233">
        <v>2.2770641648842349</v>
      </c>
    </row>
    <row r="590" spans="1:6" x14ac:dyDescent="0.3">
      <c r="A590" s="36" t="s">
        <v>64</v>
      </c>
      <c r="B590" s="36" t="str">
        <f t="shared" si="9"/>
        <v>9A_5min</v>
      </c>
      <c r="C590" s="98" t="s">
        <v>1368</v>
      </c>
      <c r="D590" s="98" t="s">
        <v>5326</v>
      </c>
      <c r="E590" s="145" t="s">
        <v>6427</v>
      </c>
      <c r="F590" s="233">
        <v>2.8642265998946588</v>
      </c>
    </row>
    <row r="591" spans="1:6" x14ac:dyDescent="0.3">
      <c r="A591" s="36" t="s">
        <v>64</v>
      </c>
      <c r="B591" s="36" t="str">
        <f t="shared" si="9"/>
        <v>9A_5min</v>
      </c>
      <c r="C591" s="98" t="s">
        <v>1369</v>
      </c>
      <c r="D591" s="98" t="s">
        <v>5326</v>
      </c>
      <c r="E591" s="145" t="s">
        <v>6428</v>
      </c>
      <c r="F591" s="233">
        <v>1.2654328944362299</v>
      </c>
    </row>
    <row r="592" spans="1:6" x14ac:dyDescent="0.3">
      <c r="A592" s="36" t="s">
        <v>64</v>
      </c>
      <c r="B592" s="36" t="str">
        <f t="shared" si="9"/>
        <v>9A_5min</v>
      </c>
      <c r="C592" s="98" t="s">
        <v>1370</v>
      </c>
      <c r="D592" s="98" t="s">
        <v>5326</v>
      </c>
      <c r="E592" s="145" t="s">
        <v>6429</v>
      </c>
      <c r="F592" s="233">
        <v>2.4127455336075849</v>
      </c>
    </row>
    <row r="593" spans="1:6" x14ac:dyDescent="0.3">
      <c r="A593" s="36" t="s">
        <v>64</v>
      </c>
      <c r="B593" s="36" t="str">
        <f t="shared" si="9"/>
        <v>9A_5min</v>
      </c>
      <c r="C593" s="98" t="s">
        <v>1371</v>
      </c>
      <c r="D593" s="98" t="s">
        <v>5326</v>
      </c>
      <c r="E593" s="145" t="s">
        <v>6430</v>
      </c>
      <c r="F593" s="233">
        <v>1.1590557403450532</v>
      </c>
    </row>
    <row r="594" spans="1:6" x14ac:dyDescent="0.3">
      <c r="A594" s="36" t="s">
        <v>64</v>
      </c>
      <c r="B594" s="36" t="str">
        <f t="shared" si="9"/>
        <v>9A_5min</v>
      </c>
      <c r="C594" s="98" t="s">
        <v>1345</v>
      </c>
      <c r="D594" s="98" t="s">
        <v>5326</v>
      </c>
      <c r="E594" s="145" t="s">
        <v>6431</v>
      </c>
      <c r="F594" s="233">
        <v>1.0220541130671479</v>
      </c>
    </row>
    <row r="595" spans="1:6" x14ac:dyDescent="0.3">
      <c r="A595" s="36" t="s">
        <v>64</v>
      </c>
      <c r="B595" s="36" t="str">
        <f t="shared" si="9"/>
        <v>9A_5min</v>
      </c>
      <c r="C595" s="98" t="s">
        <v>1372</v>
      </c>
      <c r="D595" s="98" t="s">
        <v>5326</v>
      </c>
      <c r="E595" s="145" t="s">
        <v>6432</v>
      </c>
      <c r="F595" s="233">
        <v>1.2185447917444585</v>
      </c>
    </row>
    <row r="596" spans="1:6" x14ac:dyDescent="0.3">
      <c r="A596" s="36" t="s">
        <v>64</v>
      </c>
      <c r="B596" s="36" t="str">
        <f t="shared" si="9"/>
        <v>9A_5min</v>
      </c>
      <c r="C596" s="98" t="s">
        <v>1346</v>
      </c>
      <c r="D596" s="98" t="s">
        <v>5326</v>
      </c>
      <c r="E596" s="145" t="s">
        <v>6433</v>
      </c>
      <c r="F596" s="233">
        <v>0.50985567607330806</v>
      </c>
    </row>
    <row r="597" spans="1:6" x14ac:dyDescent="0.3">
      <c r="A597" s="36" t="s">
        <v>64</v>
      </c>
      <c r="B597" s="36" t="str">
        <f t="shared" si="9"/>
        <v>9A_5min</v>
      </c>
      <c r="C597" s="98" t="s">
        <v>1347</v>
      </c>
      <c r="D597" s="98" t="s">
        <v>5326</v>
      </c>
      <c r="E597" s="145" t="s">
        <v>6434</v>
      </c>
      <c r="F597" s="233">
        <v>0.66709325417598431</v>
      </c>
    </row>
    <row r="598" spans="1:6" x14ac:dyDescent="0.3">
      <c r="A598" s="36" t="s">
        <v>64</v>
      </c>
      <c r="B598" s="36" t="str">
        <f t="shared" si="9"/>
        <v>9A_5min</v>
      </c>
      <c r="C598" s="98" t="s">
        <v>1348</v>
      </c>
      <c r="D598" s="98" t="s">
        <v>5326</v>
      </c>
      <c r="E598" s="145" t="s">
        <v>6435</v>
      </c>
      <c r="F598" s="233">
        <v>0.99076546692885947</v>
      </c>
    </row>
    <row r="599" spans="1:6" x14ac:dyDescent="0.3">
      <c r="A599" s="36" t="s">
        <v>64</v>
      </c>
      <c r="B599" s="36" t="str">
        <f t="shared" si="9"/>
        <v>9A_5min</v>
      </c>
      <c r="C599" s="98" t="s">
        <v>1349</v>
      </c>
      <c r="D599" s="98" t="s">
        <v>5326</v>
      </c>
      <c r="E599" s="145" t="s">
        <v>6436</v>
      </c>
      <c r="F599" s="233">
        <v>0.7544686945427993</v>
      </c>
    </row>
    <row r="600" spans="1:6" x14ac:dyDescent="0.3">
      <c r="A600" s="36" t="s">
        <v>64</v>
      </c>
      <c r="B600" s="36" t="str">
        <f t="shared" si="9"/>
        <v>9A_5min</v>
      </c>
      <c r="C600" s="98" t="s">
        <v>1350</v>
      </c>
      <c r="D600" s="98" t="s">
        <v>5326</v>
      </c>
      <c r="E600" s="145" t="s">
        <v>6437</v>
      </c>
      <c r="F600" s="233">
        <v>2.9222887620956151</v>
      </c>
    </row>
    <row r="601" spans="1:6" x14ac:dyDescent="0.3">
      <c r="A601" s="36" t="s">
        <v>64</v>
      </c>
      <c r="B601" s="36" t="str">
        <f t="shared" si="9"/>
        <v>9A_5min</v>
      </c>
      <c r="C601" s="98" t="s">
        <v>1351</v>
      </c>
      <c r="D601" s="98" t="s">
        <v>5326</v>
      </c>
      <c r="E601" s="145" t="s">
        <v>6438</v>
      </c>
      <c r="F601" s="233">
        <v>2.052273182004464</v>
      </c>
    </row>
    <row r="602" spans="1:6" x14ac:dyDescent="0.3">
      <c r="A602" s="36" t="s">
        <v>95</v>
      </c>
      <c r="B602" s="36" t="str">
        <f t="shared" si="9"/>
        <v>T5P4_5min</v>
      </c>
      <c r="C602" s="98" t="s">
        <v>1763</v>
      </c>
      <c r="D602" s="98" t="s">
        <v>5326</v>
      </c>
      <c r="E602" s="145" t="s">
        <v>6409</v>
      </c>
      <c r="F602" s="233">
        <v>3.7877467988156055</v>
      </c>
    </row>
    <row r="603" spans="1:6" x14ac:dyDescent="0.3">
      <c r="A603" s="36" t="s">
        <v>95</v>
      </c>
      <c r="B603" s="36" t="str">
        <f t="shared" si="9"/>
        <v>T5P4_5min</v>
      </c>
      <c r="C603" s="98" t="s">
        <v>1772</v>
      </c>
      <c r="D603" s="98" t="s">
        <v>5326</v>
      </c>
      <c r="E603" s="145" t="s">
        <v>6410</v>
      </c>
      <c r="F603" s="233">
        <v>1.0332115037837761</v>
      </c>
    </row>
    <row r="604" spans="1:6" x14ac:dyDescent="0.3">
      <c r="A604" s="36" t="s">
        <v>95</v>
      </c>
      <c r="B604" s="36" t="str">
        <f t="shared" si="9"/>
        <v>T5P4_5min</v>
      </c>
      <c r="C604" s="98" t="s">
        <v>1773</v>
      </c>
      <c r="D604" s="98" t="s">
        <v>5326</v>
      </c>
      <c r="E604" s="145" t="s">
        <v>6411</v>
      </c>
      <c r="F604" s="233">
        <v>3.1649460678214925</v>
      </c>
    </row>
    <row r="605" spans="1:6" x14ac:dyDescent="0.3">
      <c r="A605" s="36" t="s">
        <v>95</v>
      </c>
      <c r="B605" s="36" t="str">
        <f t="shared" si="9"/>
        <v>T5P4_5min</v>
      </c>
      <c r="C605" s="98" t="s">
        <v>1774</v>
      </c>
      <c r="D605" s="98" t="s">
        <v>5326</v>
      </c>
      <c r="E605" s="145" t="s">
        <v>6412</v>
      </c>
      <c r="F605" s="233">
        <v>0.89703411918986675</v>
      </c>
    </row>
    <row r="606" spans="1:6" x14ac:dyDescent="0.3">
      <c r="A606" s="36" t="s">
        <v>95</v>
      </c>
      <c r="B606" s="36" t="str">
        <f t="shared" si="9"/>
        <v>T5P4_5min</v>
      </c>
      <c r="C606" s="98" t="s">
        <v>1775</v>
      </c>
      <c r="D606" s="98" t="s">
        <v>5326</v>
      </c>
      <c r="E606" s="145" t="s">
        <v>6413</v>
      </c>
      <c r="F606" s="233">
        <v>4.5521848178003905</v>
      </c>
    </row>
    <row r="607" spans="1:6" x14ac:dyDescent="0.3">
      <c r="A607" s="36" t="s">
        <v>95</v>
      </c>
      <c r="B607" s="36" t="str">
        <f t="shared" si="9"/>
        <v>T5P4_5min</v>
      </c>
      <c r="C607" s="98" t="s">
        <v>1776</v>
      </c>
      <c r="D607" s="98" t="s">
        <v>5326</v>
      </c>
      <c r="E607" s="145" t="s">
        <v>6414</v>
      </c>
      <c r="F607" s="233">
        <v>3.6037486333842237</v>
      </c>
    </row>
    <row r="608" spans="1:6" x14ac:dyDescent="0.3">
      <c r="A608" s="36" t="s">
        <v>95</v>
      </c>
      <c r="B608" s="36" t="str">
        <f t="shared" si="9"/>
        <v>T5P4_5min</v>
      </c>
      <c r="C608" s="98" t="s">
        <v>1777</v>
      </c>
      <c r="D608" s="98" t="s">
        <v>5326</v>
      </c>
      <c r="E608" s="145" t="s">
        <v>6415</v>
      </c>
      <c r="F608" s="233">
        <v>2.9211880828677899</v>
      </c>
    </row>
    <row r="609" spans="1:6" x14ac:dyDescent="0.3">
      <c r="A609" s="36" t="s">
        <v>95</v>
      </c>
      <c r="B609" s="36" t="str">
        <f t="shared" si="9"/>
        <v>T5P4_5min</v>
      </c>
      <c r="C609" s="98" t="s">
        <v>1778</v>
      </c>
      <c r="D609" s="98" t="s">
        <v>5326</v>
      </c>
      <c r="E609" s="145" t="s">
        <v>6416</v>
      </c>
      <c r="F609" s="233">
        <v>5.4120471738990039</v>
      </c>
    </row>
    <row r="610" spans="1:6" x14ac:dyDescent="0.3">
      <c r="A610" s="36" t="s">
        <v>95</v>
      </c>
      <c r="B610" s="36" t="str">
        <f t="shared" si="9"/>
        <v>T5P4_5min</v>
      </c>
      <c r="C610" s="98" t="s">
        <v>1779</v>
      </c>
      <c r="D610" s="98" t="s">
        <v>5326</v>
      </c>
      <c r="E610" s="145" t="s">
        <v>6417</v>
      </c>
      <c r="F610" s="233">
        <v>1.9432926730229139</v>
      </c>
    </row>
    <row r="611" spans="1:6" x14ac:dyDescent="0.3">
      <c r="A611" s="36" t="s">
        <v>95</v>
      </c>
      <c r="B611" s="36" t="str">
        <f t="shared" si="9"/>
        <v>T5P4_5min</v>
      </c>
      <c r="C611" s="98" t="s">
        <v>1780</v>
      </c>
      <c r="D611" s="98" t="s">
        <v>5326</v>
      </c>
      <c r="E611" s="145" t="s">
        <v>6418</v>
      </c>
      <c r="F611" s="233">
        <v>2.1023577742019741</v>
      </c>
    </row>
    <row r="612" spans="1:6" x14ac:dyDescent="0.3">
      <c r="A612" s="36" t="s">
        <v>95</v>
      </c>
      <c r="B612" s="36" t="str">
        <f t="shared" si="9"/>
        <v>T5P4_5min</v>
      </c>
      <c r="C612" s="98" t="s">
        <v>1781</v>
      </c>
      <c r="D612" s="98" t="s">
        <v>5326</v>
      </c>
      <c r="E612" s="145" t="s">
        <v>6419</v>
      </c>
      <c r="F612" s="233">
        <v>0.96528048266077027</v>
      </c>
    </row>
    <row r="613" spans="1:6" x14ac:dyDescent="0.3">
      <c r="A613" s="36" t="s">
        <v>95</v>
      </c>
      <c r="B613" s="36" t="str">
        <f t="shared" ref="B613:B676" si="10">CONCATENATE(A613,"_",D613)</f>
        <v>T5P4_5min</v>
      </c>
      <c r="C613" s="98" t="s">
        <v>1764</v>
      </c>
      <c r="D613" s="98" t="s">
        <v>5326</v>
      </c>
      <c r="E613" s="145" t="s">
        <v>6420</v>
      </c>
      <c r="F613" s="233">
        <v>4.867086809841533</v>
      </c>
    </row>
    <row r="614" spans="1:6" x14ac:dyDescent="0.3">
      <c r="A614" s="36" t="s">
        <v>95</v>
      </c>
      <c r="B614" s="36" t="str">
        <f t="shared" si="10"/>
        <v>T5P4_5min</v>
      </c>
      <c r="C614" s="98" t="s">
        <v>1782</v>
      </c>
      <c r="D614" s="98" t="s">
        <v>5326</v>
      </c>
      <c r="E614" s="145" t="s">
        <v>6421</v>
      </c>
      <c r="F614" s="233">
        <v>2.3592417451689398</v>
      </c>
    </row>
    <row r="615" spans="1:6" x14ac:dyDescent="0.3">
      <c r="A615" s="36" t="s">
        <v>95</v>
      </c>
      <c r="B615" s="36" t="str">
        <f t="shared" si="10"/>
        <v>T5P4_5min</v>
      </c>
      <c r="C615" s="98" t="s">
        <v>1783</v>
      </c>
      <c r="D615" s="98" t="s">
        <v>5326</v>
      </c>
      <c r="E615" s="145" t="s">
        <v>6422</v>
      </c>
      <c r="F615" s="233">
        <v>1.0653708327914411</v>
      </c>
    </row>
    <row r="616" spans="1:6" x14ac:dyDescent="0.3">
      <c r="A616" s="36" t="s">
        <v>95</v>
      </c>
      <c r="B616" s="36" t="str">
        <f t="shared" si="10"/>
        <v>T5P4_5min</v>
      </c>
      <c r="C616" s="98" t="s">
        <v>1784</v>
      </c>
      <c r="D616" s="98" t="s">
        <v>5326</v>
      </c>
      <c r="E616" s="145" t="s">
        <v>6423</v>
      </c>
      <c r="F616" s="233">
        <v>1.1984679430188079</v>
      </c>
    </row>
    <row r="617" spans="1:6" x14ac:dyDescent="0.3">
      <c r="A617" s="36" t="s">
        <v>95</v>
      </c>
      <c r="B617" s="36" t="str">
        <f t="shared" si="10"/>
        <v>T5P4_5min</v>
      </c>
      <c r="C617" s="98" t="s">
        <v>1785</v>
      </c>
      <c r="D617" s="98" t="s">
        <v>5326</v>
      </c>
      <c r="E617" s="145" t="s">
        <v>6424</v>
      </c>
      <c r="F617" s="233">
        <v>1.6644449558313386</v>
      </c>
    </row>
    <row r="618" spans="1:6" x14ac:dyDescent="0.3">
      <c r="A618" s="36" t="s">
        <v>95</v>
      </c>
      <c r="B618" s="36" t="str">
        <f t="shared" si="10"/>
        <v>T5P4_5min</v>
      </c>
      <c r="C618" s="98" t="s">
        <v>1786</v>
      </c>
      <c r="D618" s="98" t="s">
        <v>5326</v>
      </c>
      <c r="E618" s="145" t="s">
        <v>6425</v>
      </c>
      <c r="F618" s="233">
        <v>2.0548329405229211</v>
      </c>
    </row>
    <row r="619" spans="1:6" x14ac:dyDescent="0.3">
      <c r="A619" s="36" t="s">
        <v>95</v>
      </c>
      <c r="B619" s="36" t="str">
        <f t="shared" si="10"/>
        <v>T5P4_5min</v>
      </c>
      <c r="C619" s="98" t="s">
        <v>1787</v>
      </c>
      <c r="D619" s="98" t="s">
        <v>5326</v>
      </c>
      <c r="E619" s="145" t="s">
        <v>6426</v>
      </c>
      <c r="F619" s="233">
        <v>3.5873695956664444</v>
      </c>
    </row>
    <row r="620" spans="1:6" x14ac:dyDescent="0.3">
      <c r="A620" s="36" t="s">
        <v>95</v>
      </c>
      <c r="B620" s="36" t="str">
        <f t="shared" si="10"/>
        <v>T5P4_5min</v>
      </c>
      <c r="C620" s="98" t="s">
        <v>1788</v>
      </c>
      <c r="D620" s="98" t="s">
        <v>5326</v>
      </c>
      <c r="E620" s="145" t="s">
        <v>6427</v>
      </c>
      <c r="F620" s="233">
        <v>2.0781665987124271</v>
      </c>
    </row>
    <row r="621" spans="1:6" x14ac:dyDescent="0.3">
      <c r="A621" s="36" t="s">
        <v>95</v>
      </c>
      <c r="B621" s="36" t="str">
        <f t="shared" si="10"/>
        <v>T5P4_5min</v>
      </c>
      <c r="C621" s="98" t="s">
        <v>1789</v>
      </c>
      <c r="D621" s="98" t="s">
        <v>5326</v>
      </c>
      <c r="E621" s="145" t="s">
        <v>6428</v>
      </c>
      <c r="F621" s="233">
        <v>2.050413522107239</v>
      </c>
    </row>
    <row r="622" spans="1:6" x14ac:dyDescent="0.3">
      <c r="A622" s="36" t="s">
        <v>95</v>
      </c>
      <c r="B622" s="36" t="str">
        <f t="shared" si="10"/>
        <v>T5P4_5min</v>
      </c>
      <c r="C622" s="98" t="s">
        <v>1790</v>
      </c>
      <c r="D622" s="98" t="s">
        <v>5326</v>
      </c>
      <c r="E622" s="145" t="s">
        <v>6429</v>
      </c>
      <c r="F622" s="233">
        <v>2.6172382410632591</v>
      </c>
    </row>
    <row r="623" spans="1:6" x14ac:dyDescent="0.3">
      <c r="A623" s="36" t="s">
        <v>95</v>
      </c>
      <c r="B623" s="36" t="str">
        <f t="shared" si="10"/>
        <v>T5P4_5min</v>
      </c>
      <c r="C623" s="98" t="s">
        <v>1791</v>
      </c>
      <c r="D623" s="98" t="s">
        <v>5326</v>
      </c>
      <c r="E623" s="145" t="s">
        <v>6430</v>
      </c>
      <c r="F623" s="233">
        <v>2.1105069087216992</v>
      </c>
    </row>
    <row r="624" spans="1:6" x14ac:dyDescent="0.3">
      <c r="A624" s="36" t="s">
        <v>95</v>
      </c>
      <c r="B624" s="36" t="str">
        <f t="shared" si="10"/>
        <v>T5P4_5min</v>
      </c>
      <c r="C624" s="98" t="s">
        <v>1765</v>
      </c>
      <c r="D624" s="98" t="s">
        <v>5326</v>
      </c>
      <c r="E624" s="145" t="s">
        <v>6431</v>
      </c>
      <c r="F624" s="233">
        <v>2.5324668630908533</v>
      </c>
    </row>
    <row r="625" spans="1:6" x14ac:dyDescent="0.3">
      <c r="A625" s="36" t="s">
        <v>95</v>
      </c>
      <c r="B625" s="36" t="str">
        <f t="shared" si="10"/>
        <v>T5P4_5min</v>
      </c>
      <c r="C625" s="98" t="s">
        <v>1792</v>
      </c>
      <c r="D625" s="98" t="s">
        <v>5326</v>
      </c>
      <c r="E625" s="145" t="s">
        <v>6432</v>
      </c>
      <c r="F625" s="233">
        <v>2.2318244130568647</v>
      </c>
    </row>
    <row r="626" spans="1:6" x14ac:dyDescent="0.3">
      <c r="A626" s="36" t="s">
        <v>95</v>
      </c>
      <c r="B626" s="36" t="str">
        <f t="shared" si="10"/>
        <v>T5P4_5min</v>
      </c>
      <c r="C626" s="98" t="s">
        <v>1766</v>
      </c>
      <c r="D626" s="98" t="s">
        <v>5326</v>
      </c>
      <c r="E626" s="145" t="s">
        <v>6433</v>
      </c>
      <c r="F626" s="233">
        <v>1.9641503533091174</v>
      </c>
    </row>
    <row r="627" spans="1:6" x14ac:dyDescent="0.3">
      <c r="A627" s="36" t="s">
        <v>95</v>
      </c>
      <c r="B627" s="36" t="str">
        <f t="shared" si="10"/>
        <v>T5P4_5min</v>
      </c>
      <c r="C627" s="98" t="s">
        <v>1767</v>
      </c>
      <c r="D627" s="98" t="s">
        <v>5326</v>
      </c>
      <c r="E627" s="145" t="s">
        <v>6434</v>
      </c>
      <c r="F627" s="233">
        <v>2.2872988466228668</v>
      </c>
    </row>
    <row r="628" spans="1:6" x14ac:dyDescent="0.3">
      <c r="A628" s="36" t="s">
        <v>95</v>
      </c>
      <c r="B628" s="36" t="str">
        <f t="shared" si="10"/>
        <v>T5P4_5min</v>
      </c>
      <c r="C628" s="98" t="s">
        <v>1768</v>
      </c>
      <c r="D628" s="98" t="s">
        <v>5326</v>
      </c>
      <c r="E628" s="145" t="s">
        <v>6435</v>
      </c>
      <c r="F628" s="233">
        <v>1.3011007685865612</v>
      </c>
    </row>
    <row r="629" spans="1:6" x14ac:dyDescent="0.3">
      <c r="A629" s="36" t="s">
        <v>95</v>
      </c>
      <c r="B629" s="36" t="str">
        <f t="shared" si="10"/>
        <v>T5P4_5min</v>
      </c>
      <c r="C629" s="98" t="s">
        <v>1769</v>
      </c>
      <c r="D629" s="98" t="s">
        <v>5326</v>
      </c>
      <c r="E629" s="145" t="s">
        <v>6436</v>
      </c>
      <c r="F629" s="233">
        <v>1.4875346083264114</v>
      </c>
    </row>
    <row r="630" spans="1:6" x14ac:dyDescent="0.3">
      <c r="A630" s="36" t="s">
        <v>95</v>
      </c>
      <c r="B630" s="36" t="str">
        <f t="shared" si="10"/>
        <v>T5P4_5min</v>
      </c>
      <c r="C630" s="98" t="s">
        <v>1770</v>
      </c>
      <c r="D630" s="98" t="s">
        <v>5326</v>
      </c>
      <c r="E630" s="145" t="s">
        <v>6437</v>
      </c>
      <c r="F630" s="233">
        <v>1.1384626520801437</v>
      </c>
    </row>
    <row r="631" spans="1:6" x14ac:dyDescent="0.3">
      <c r="A631" s="36" t="s">
        <v>95</v>
      </c>
      <c r="B631" s="36" t="str">
        <f t="shared" si="10"/>
        <v>T5P4_5min</v>
      </c>
      <c r="C631" s="98" t="s">
        <v>1771</v>
      </c>
      <c r="D631" s="98" t="s">
        <v>5326</v>
      </c>
      <c r="E631" s="145" t="s">
        <v>6438</v>
      </c>
      <c r="F631" s="233">
        <v>2.3253627703042854</v>
      </c>
    </row>
    <row r="632" spans="1:6" x14ac:dyDescent="0.3">
      <c r="A632" s="36" t="s">
        <v>96</v>
      </c>
      <c r="B632" s="36" t="str">
        <f t="shared" si="10"/>
        <v>T5P5_5min</v>
      </c>
      <c r="C632" s="98" t="s">
        <v>1793</v>
      </c>
      <c r="D632" s="98" t="s">
        <v>5326</v>
      </c>
      <c r="E632" s="145" t="s">
        <v>6409</v>
      </c>
      <c r="F632" s="233">
        <v>1.3316230735777701</v>
      </c>
    </row>
    <row r="633" spans="1:6" x14ac:dyDescent="0.3">
      <c r="A633" s="36" t="s">
        <v>96</v>
      </c>
      <c r="B633" s="36" t="str">
        <f t="shared" si="10"/>
        <v>T5P5_5min</v>
      </c>
      <c r="C633" s="98" t="s">
        <v>1802</v>
      </c>
      <c r="D633" s="98" t="s">
        <v>5326</v>
      </c>
      <c r="E633" s="145" t="s">
        <v>6410</v>
      </c>
      <c r="F633" s="233">
        <v>0.86971363646064803</v>
      </c>
    </row>
    <row r="634" spans="1:6" x14ac:dyDescent="0.3">
      <c r="A634" s="36" t="s">
        <v>96</v>
      </c>
      <c r="B634" s="36" t="str">
        <f t="shared" si="10"/>
        <v>T5P5_5min</v>
      </c>
      <c r="C634" s="98" t="s">
        <v>1803</v>
      </c>
      <c r="D634" s="98" t="s">
        <v>5326</v>
      </c>
      <c r="E634" s="145" t="s">
        <v>6411</v>
      </c>
      <c r="F634" s="233">
        <v>0.35977549937603243</v>
      </c>
    </row>
    <row r="635" spans="1:6" x14ac:dyDescent="0.3">
      <c r="A635" s="36" t="s">
        <v>96</v>
      </c>
      <c r="B635" s="36" t="str">
        <f t="shared" si="10"/>
        <v>T5P5_5min</v>
      </c>
      <c r="C635" s="98" t="s">
        <v>1804</v>
      </c>
      <c r="D635" s="98" t="s">
        <v>5326</v>
      </c>
      <c r="E635" s="145" t="s">
        <v>6412</v>
      </c>
      <c r="F635" s="233">
        <v>1.3426179684631512</v>
      </c>
    </row>
    <row r="636" spans="1:6" x14ac:dyDescent="0.3">
      <c r="A636" s="36" t="s">
        <v>96</v>
      </c>
      <c r="B636" s="36" t="str">
        <f t="shared" si="10"/>
        <v>T5P5_5min</v>
      </c>
      <c r="C636" s="98" t="s">
        <v>1805</v>
      </c>
      <c r="D636" s="98" t="s">
        <v>5326</v>
      </c>
      <c r="E636" s="145" t="s">
        <v>6413</v>
      </c>
      <c r="F636" s="233">
        <v>0.63941286318683777</v>
      </c>
    </row>
    <row r="637" spans="1:6" x14ac:dyDescent="0.3">
      <c r="A637" s="36" t="s">
        <v>96</v>
      </c>
      <c r="B637" s="36" t="str">
        <f t="shared" si="10"/>
        <v>T5P5_5min</v>
      </c>
      <c r="C637" s="98" t="s">
        <v>1806</v>
      </c>
      <c r="D637" s="98" t="s">
        <v>5326</v>
      </c>
      <c r="E637" s="145" t="s">
        <v>6414</v>
      </c>
      <c r="F637" s="233">
        <v>1.9177269381873436</v>
      </c>
    </row>
    <row r="638" spans="1:6" x14ac:dyDescent="0.3">
      <c r="A638" s="36" t="s">
        <v>96</v>
      </c>
      <c r="B638" s="36" t="str">
        <f t="shared" si="10"/>
        <v>T5P5_5min</v>
      </c>
      <c r="C638" s="98" t="s">
        <v>1807</v>
      </c>
      <c r="D638" s="98" t="s">
        <v>5326</v>
      </c>
      <c r="E638" s="145" t="s">
        <v>6415</v>
      </c>
      <c r="F638" s="233">
        <v>0.80627539337870435</v>
      </c>
    </row>
    <row r="639" spans="1:6" x14ac:dyDescent="0.3">
      <c r="A639" s="36" t="s">
        <v>96</v>
      </c>
      <c r="B639" s="36" t="str">
        <f t="shared" si="10"/>
        <v>T5P5_5min</v>
      </c>
      <c r="C639" s="98" t="s">
        <v>1808</v>
      </c>
      <c r="D639" s="98" t="s">
        <v>5326</v>
      </c>
      <c r="E639" s="145" t="s">
        <v>6416</v>
      </c>
      <c r="F639" s="233">
        <v>0.17235025336114157</v>
      </c>
    </row>
    <row r="640" spans="1:6" x14ac:dyDescent="0.3">
      <c r="A640" s="36" t="s">
        <v>96</v>
      </c>
      <c r="B640" s="36" t="str">
        <f t="shared" si="10"/>
        <v>T5P5_5min</v>
      </c>
      <c r="C640" s="98" t="s">
        <v>1809</v>
      </c>
      <c r="D640" s="98" t="s">
        <v>5326</v>
      </c>
      <c r="E640" s="145" t="s">
        <v>6417</v>
      </c>
      <c r="F640" s="233">
        <v>0.64424002495376687</v>
      </c>
    </row>
    <row r="641" spans="1:6" x14ac:dyDescent="0.3">
      <c r="A641" s="36" t="s">
        <v>96</v>
      </c>
      <c r="B641" s="36" t="str">
        <f t="shared" si="10"/>
        <v>T5P5_5min</v>
      </c>
      <c r="C641" s="98" t="s">
        <v>1810</v>
      </c>
      <c r="D641" s="98" t="s">
        <v>5326</v>
      </c>
      <c r="E641" s="145" t="s">
        <v>6418</v>
      </c>
      <c r="F641" s="233">
        <v>1.8034021210694309</v>
      </c>
    </row>
    <row r="642" spans="1:6" x14ac:dyDescent="0.3">
      <c r="A642" s="36" t="s">
        <v>96</v>
      </c>
      <c r="B642" s="36" t="str">
        <f t="shared" si="10"/>
        <v>T5P5_5min</v>
      </c>
      <c r="C642" s="98" t="s">
        <v>1811</v>
      </c>
      <c r="D642" s="98" t="s">
        <v>5326</v>
      </c>
      <c r="E642" s="145" t="s">
        <v>6419</v>
      </c>
      <c r="F642" s="233">
        <v>1.168314345464774</v>
      </c>
    </row>
    <row r="643" spans="1:6" x14ac:dyDescent="0.3">
      <c r="A643" s="36" t="s">
        <v>96</v>
      </c>
      <c r="B643" s="36" t="str">
        <f t="shared" si="10"/>
        <v>T5P5_5min</v>
      </c>
      <c r="C643" s="98" t="s">
        <v>1794</v>
      </c>
      <c r="D643" s="98" t="s">
        <v>5326</v>
      </c>
      <c r="E643" s="145" t="s">
        <v>6420</v>
      </c>
      <c r="F643" s="233">
        <v>0.66582415850829779</v>
      </c>
    </row>
    <row r="644" spans="1:6" x14ac:dyDescent="0.3">
      <c r="A644" s="36" t="s">
        <v>96</v>
      </c>
      <c r="B644" s="36" t="str">
        <f t="shared" si="10"/>
        <v>T5P5_5min</v>
      </c>
      <c r="C644" s="98" t="s">
        <v>1812</v>
      </c>
      <c r="D644" s="98" t="s">
        <v>5326</v>
      </c>
      <c r="E644" s="145" t="s">
        <v>6421</v>
      </c>
      <c r="F644" s="233">
        <v>0.78759800001337477</v>
      </c>
    </row>
    <row r="645" spans="1:6" x14ac:dyDescent="0.3">
      <c r="A645" s="36" t="s">
        <v>96</v>
      </c>
      <c r="B645" s="36" t="str">
        <f t="shared" si="10"/>
        <v>T5P5_5min</v>
      </c>
      <c r="C645" s="98" t="s">
        <v>1813</v>
      </c>
      <c r="D645" s="98" t="s">
        <v>5326</v>
      </c>
      <c r="E645" s="145" t="s">
        <v>6422</v>
      </c>
      <c r="F645" s="233">
        <v>1.9345668794028632</v>
      </c>
    </row>
    <row r="646" spans="1:6" x14ac:dyDescent="0.3">
      <c r="A646" s="36" t="s">
        <v>96</v>
      </c>
      <c r="B646" s="36" t="str">
        <f t="shared" si="10"/>
        <v>T5P5_5min</v>
      </c>
      <c r="C646" s="98" t="s">
        <v>1814</v>
      </c>
      <c r="D646" s="98" t="s">
        <v>5326</v>
      </c>
      <c r="E646" s="145" t="s">
        <v>6423</v>
      </c>
      <c r="F646" s="233">
        <v>1.5472512431895602</v>
      </c>
    </row>
    <row r="647" spans="1:6" x14ac:dyDescent="0.3">
      <c r="A647" s="36" t="s">
        <v>96</v>
      </c>
      <c r="B647" s="36" t="str">
        <f t="shared" si="10"/>
        <v>T5P5_5min</v>
      </c>
      <c r="C647" s="98" t="s">
        <v>1815</v>
      </c>
      <c r="D647" s="98" t="s">
        <v>5326</v>
      </c>
      <c r="E647" s="145" t="s">
        <v>6424</v>
      </c>
      <c r="F647" s="233">
        <v>1.0909011000265247</v>
      </c>
    </row>
    <row r="648" spans="1:6" x14ac:dyDescent="0.3">
      <c r="A648" s="36" t="s">
        <v>96</v>
      </c>
      <c r="B648" s="36" t="str">
        <f t="shared" si="10"/>
        <v>T5P5_5min</v>
      </c>
      <c r="C648" s="98" t="s">
        <v>1816</v>
      </c>
      <c r="D648" s="98" t="s">
        <v>5326</v>
      </c>
      <c r="E648" s="145" t="s">
        <v>6425</v>
      </c>
      <c r="F648" s="233">
        <v>0.97459684511879185</v>
      </c>
    </row>
    <row r="649" spans="1:6" x14ac:dyDescent="0.3">
      <c r="A649" s="36" t="s">
        <v>96</v>
      </c>
      <c r="B649" s="36" t="str">
        <f t="shared" si="10"/>
        <v>T5P5_5min</v>
      </c>
      <c r="C649" s="98" t="s">
        <v>1817</v>
      </c>
      <c r="D649" s="98" t="s">
        <v>5326</v>
      </c>
      <c r="E649" s="145" t="s">
        <v>6426</v>
      </c>
      <c r="F649" s="233">
        <v>1.2331180035667497</v>
      </c>
    </row>
    <row r="650" spans="1:6" x14ac:dyDescent="0.3">
      <c r="A650" s="36" t="s">
        <v>96</v>
      </c>
      <c r="B650" s="36" t="str">
        <f t="shared" si="10"/>
        <v>T5P5_5min</v>
      </c>
      <c r="C650" s="98" t="s">
        <v>1818</v>
      </c>
      <c r="D650" s="98" t="s">
        <v>5326</v>
      </c>
      <c r="E650" s="145" t="s">
        <v>6427</v>
      </c>
      <c r="F650" s="233">
        <v>0.51875814244443152</v>
      </c>
    </row>
    <row r="651" spans="1:6" x14ac:dyDescent="0.3">
      <c r="A651" s="36" t="s">
        <v>96</v>
      </c>
      <c r="B651" s="36" t="str">
        <f t="shared" si="10"/>
        <v>T5P5_5min</v>
      </c>
      <c r="C651" s="98" t="s">
        <v>1819</v>
      </c>
      <c r="D651" s="98" t="s">
        <v>5326</v>
      </c>
      <c r="E651" s="145" t="s">
        <v>6428</v>
      </c>
      <c r="F651" s="233">
        <v>1.5481633667662651</v>
      </c>
    </row>
    <row r="652" spans="1:6" x14ac:dyDescent="0.3">
      <c r="A652" s="36" t="s">
        <v>96</v>
      </c>
      <c r="B652" s="36" t="str">
        <f t="shared" si="10"/>
        <v>T5P5_5min</v>
      </c>
      <c r="C652" s="98" t="s">
        <v>1820</v>
      </c>
      <c r="D652" s="98" t="s">
        <v>5326</v>
      </c>
      <c r="E652" s="145" t="s">
        <v>6429</v>
      </c>
      <c r="F652" s="233">
        <v>2.7827028242162819</v>
      </c>
    </row>
    <row r="653" spans="1:6" x14ac:dyDescent="0.3">
      <c r="A653" s="36" t="s">
        <v>96</v>
      </c>
      <c r="B653" s="36" t="str">
        <f t="shared" si="10"/>
        <v>T5P5_5min</v>
      </c>
      <c r="C653" s="98" t="s">
        <v>1821</v>
      </c>
      <c r="D653" s="98" t="s">
        <v>5326</v>
      </c>
      <c r="E653" s="145" t="s">
        <v>6430</v>
      </c>
      <c r="F653" s="233">
        <v>0.30005867756503179</v>
      </c>
    </row>
    <row r="654" spans="1:6" x14ac:dyDescent="0.3">
      <c r="A654" s="36" t="s">
        <v>96</v>
      </c>
      <c r="B654" s="36" t="str">
        <f t="shared" si="10"/>
        <v>T5P5_5min</v>
      </c>
      <c r="C654" s="98" t="s">
        <v>1795</v>
      </c>
      <c r="D654" s="98" t="s">
        <v>5326</v>
      </c>
      <c r="E654" s="145" t="s">
        <v>6431</v>
      </c>
      <c r="F654" s="233">
        <v>0.98338477185851481</v>
      </c>
    </row>
    <row r="655" spans="1:6" x14ac:dyDescent="0.3">
      <c r="A655" s="36" t="s">
        <v>96</v>
      </c>
      <c r="B655" s="36" t="str">
        <f t="shared" si="10"/>
        <v>T5P5_5min</v>
      </c>
      <c r="C655" s="98" t="s">
        <v>1822</v>
      </c>
      <c r="D655" s="98" t="s">
        <v>5326</v>
      </c>
      <c r="E655" s="145" t="s">
        <v>6432</v>
      </c>
      <c r="F655" s="233">
        <v>1.4560395629564193</v>
      </c>
    </row>
    <row r="656" spans="1:6" x14ac:dyDescent="0.3">
      <c r="A656" s="36" t="s">
        <v>96</v>
      </c>
      <c r="B656" s="36" t="str">
        <f t="shared" si="10"/>
        <v>T5P5_5min</v>
      </c>
      <c r="C656" s="98" t="s">
        <v>1796</v>
      </c>
      <c r="D656" s="98" t="s">
        <v>5326</v>
      </c>
      <c r="E656" s="145" t="s">
        <v>6433</v>
      </c>
      <c r="F656" s="233">
        <v>0.73582199613586918</v>
      </c>
    </row>
    <row r="657" spans="1:6" x14ac:dyDescent="0.3">
      <c r="A657" s="36" t="s">
        <v>96</v>
      </c>
      <c r="B657" s="36" t="str">
        <f t="shared" si="10"/>
        <v>T5P5_5min</v>
      </c>
      <c r="C657" s="98" t="s">
        <v>1797</v>
      </c>
      <c r="D657" s="98" t="s">
        <v>5326</v>
      </c>
      <c r="E657" s="145" t="s">
        <v>6434</v>
      </c>
      <c r="F657" s="233">
        <v>1.0909011000265247</v>
      </c>
    </row>
    <row r="658" spans="1:6" x14ac:dyDescent="0.3">
      <c r="A658" s="36" t="s">
        <v>96</v>
      </c>
      <c r="B658" s="36" t="str">
        <f t="shared" si="10"/>
        <v>T5P5_5min</v>
      </c>
      <c r="C658" s="98" t="s">
        <v>1798</v>
      </c>
      <c r="D658" s="98" t="s">
        <v>5326</v>
      </c>
      <c r="E658" s="145" t="s">
        <v>6435</v>
      </c>
      <c r="F658" s="233">
        <v>0.50193725655208432</v>
      </c>
    </row>
    <row r="659" spans="1:6" x14ac:dyDescent="0.3">
      <c r="A659" s="36" t="s">
        <v>96</v>
      </c>
      <c r="B659" s="36" t="str">
        <f t="shared" si="10"/>
        <v>T5P5_5min</v>
      </c>
      <c r="C659" s="98" t="s">
        <v>1799</v>
      </c>
      <c r="D659" s="98" t="s">
        <v>5326</v>
      </c>
      <c r="E659" s="145" t="s">
        <v>6436</v>
      </c>
      <c r="F659" s="233">
        <v>2.065694607342631</v>
      </c>
    </row>
    <row r="660" spans="1:6" x14ac:dyDescent="0.3">
      <c r="A660" s="36" t="s">
        <v>96</v>
      </c>
      <c r="B660" s="36" t="str">
        <f t="shared" si="10"/>
        <v>T5P5_5min</v>
      </c>
      <c r="C660" s="98" t="s">
        <v>1800</v>
      </c>
      <c r="D660" s="98" t="s">
        <v>5326</v>
      </c>
      <c r="E660" s="145" t="s">
        <v>6437</v>
      </c>
      <c r="F660" s="233">
        <v>0.44033284020008506</v>
      </c>
    </row>
    <row r="661" spans="1:6" x14ac:dyDescent="0.3">
      <c r="A661" s="36" t="s">
        <v>96</v>
      </c>
      <c r="B661" s="36" t="str">
        <f t="shared" si="10"/>
        <v>T5P5_5min</v>
      </c>
      <c r="C661" s="98" t="s">
        <v>1801</v>
      </c>
      <c r="D661" s="98" t="s">
        <v>5326</v>
      </c>
      <c r="E661" s="145" t="s">
        <v>6438</v>
      </c>
      <c r="F661" s="233">
        <v>3.0337125459937782</v>
      </c>
    </row>
    <row r="662" spans="1:6" x14ac:dyDescent="0.3">
      <c r="A662" s="36" t="s">
        <v>98</v>
      </c>
      <c r="B662" s="36" t="str">
        <f t="shared" si="10"/>
        <v>T6P1_5min</v>
      </c>
      <c r="C662" s="98" t="s">
        <v>1823</v>
      </c>
      <c r="D662" s="98" t="s">
        <v>5326</v>
      </c>
      <c r="E662" s="145" t="s">
        <v>6409</v>
      </c>
      <c r="F662" s="233">
        <v>1.4682966357265552</v>
      </c>
    </row>
    <row r="663" spans="1:6" x14ac:dyDescent="0.3">
      <c r="A663" s="36" t="s">
        <v>98</v>
      </c>
      <c r="B663" s="36" t="str">
        <f t="shared" si="10"/>
        <v>T6P1_5min</v>
      </c>
      <c r="C663" s="98" t="s">
        <v>1832</v>
      </c>
      <c r="D663" s="98" t="s">
        <v>5326</v>
      </c>
      <c r="E663" s="145" t="s">
        <v>6410</v>
      </c>
      <c r="F663" s="233">
        <v>1.8360380735661472</v>
      </c>
    </row>
    <row r="664" spans="1:6" x14ac:dyDescent="0.3">
      <c r="A664" s="36" t="s">
        <v>98</v>
      </c>
      <c r="B664" s="36" t="str">
        <f t="shared" si="10"/>
        <v>T6P1_5min</v>
      </c>
      <c r="C664" s="98" t="s">
        <v>1833</v>
      </c>
      <c r="D664" s="98" t="s">
        <v>5326</v>
      </c>
      <c r="E664" s="145" t="s">
        <v>6411</v>
      </c>
      <c r="F664" s="233">
        <v>1.1003806663501128</v>
      </c>
    </row>
    <row r="665" spans="1:6" x14ac:dyDescent="0.3">
      <c r="A665" s="36" t="s">
        <v>98</v>
      </c>
      <c r="B665" s="36" t="str">
        <f t="shared" si="10"/>
        <v>T6P1_5min</v>
      </c>
      <c r="C665" s="98" t="s">
        <v>1834</v>
      </c>
      <c r="D665" s="98" t="s">
        <v>5326</v>
      </c>
      <c r="E665" s="145" t="s">
        <v>6412</v>
      </c>
      <c r="F665" s="233">
        <v>1.1012511111856622</v>
      </c>
    </row>
    <row r="666" spans="1:6" x14ac:dyDescent="0.3">
      <c r="A666" s="36" t="s">
        <v>98</v>
      </c>
      <c r="B666" s="36" t="str">
        <f t="shared" si="10"/>
        <v>T6P1_5min</v>
      </c>
      <c r="C666" s="98" t="s">
        <v>1835</v>
      </c>
      <c r="D666" s="98" t="s">
        <v>5326</v>
      </c>
      <c r="E666" s="145" t="s">
        <v>6413</v>
      </c>
      <c r="F666" s="233">
        <v>2.6269160640797957</v>
      </c>
    </row>
    <row r="667" spans="1:6" x14ac:dyDescent="0.3">
      <c r="A667" s="36" t="s">
        <v>98</v>
      </c>
      <c r="B667" s="36" t="str">
        <f t="shared" si="10"/>
        <v>T6P1_5min</v>
      </c>
      <c r="C667" s="98" t="s">
        <v>1836</v>
      </c>
      <c r="D667" s="98" t="s">
        <v>5326</v>
      </c>
      <c r="E667" s="145" t="s">
        <v>6414</v>
      </c>
      <c r="F667" s="233">
        <v>1.1817322073020458</v>
      </c>
    </row>
    <row r="668" spans="1:6" x14ac:dyDescent="0.3">
      <c r="A668" s="36" t="s">
        <v>98</v>
      </c>
      <c r="B668" s="36" t="str">
        <f t="shared" si="10"/>
        <v>T6P1_5min</v>
      </c>
      <c r="C668" s="98" t="s">
        <v>1837</v>
      </c>
      <c r="D668" s="98" t="s">
        <v>5326</v>
      </c>
      <c r="E668" s="145" t="s">
        <v>6415</v>
      </c>
      <c r="F668" s="233">
        <v>1.6497561060853749</v>
      </c>
    </row>
    <row r="669" spans="1:6" x14ac:dyDescent="0.3">
      <c r="A669" s="36" t="s">
        <v>98</v>
      </c>
      <c r="B669" s="36" t="str">
        <f t="shared" si="10"/>
        <v>T6P1_5min</v>
      </c>
      <c r="C669" s="98" t="s">
        <v>1838</v>
      </c>
      <c r="D669" s="98" t="s">
        <v>5326</v>
      </c>
      <c r="E669" s="145" t="s">
        <v>6416</v>
      </c>
      <c r="F669" s="233">
        <v>1.1672740083881221</v>
      </c>
    </row>
    <row r="670" spans="1:6" x14ac:dyDescent="0.3">
      <c r="A670" s="36" t="s">
        <v>98</v>
      </c>
      <c r="B670" s="36" t="str">
        <f t="shared" si="10"/>
        <v>T6P1_5min</v>
      </c>
      <c r="C670" s="98" t="s">
        <v>1839</v>
      </c>
      <c r="D670" s="98" t="s">
        <v>5326</v>
      </c>
      <c r="E670" s="145" t="s">
        <v>6417</v>
      </c>
      <c r="F670" s="233">
        <v>1.3428939678682317</v>
      </c>
    </row>
    <row r="671" spans="1:6" x14ac:dyDescent="0.3">
      <c r="A671" s="36" t="s">
        <v>98</v>
      </c>
      <c r="B671" s="36" t="str">
        <f t="shared" si="10"/>
        <v>T6P1_5min</v>
      </c>
      <c r="C671" s="98" t="s">
        <v>1840</v>
      </c>
      <c r="D671" s="98" t="s">
        <v>5326</v>
      </c>
      <c r="E671" s="145" t="s">
        <v>6418</v>
      </c>
      <c r="F671" s="233">
        <v>5.3803733890345686</v>
      </c>
    </row>
    <row r="672" spans="1:6" x14ac:dyDescent="0.3">
      <c r="A672" s="36" t="s">
        <v>98</v>
      </c>
      <c r="B672" s="36" t="str">
        <f t="shared" si="10"/>
        <v>T6P1_5min</v>
      </c>
      <c r="C672" s="98" t="s">
        <v>1841</v>
      </c>
      <c r="D672" s="98" t="s">
        <v>5326</v>
      </c>
      <c r="E672" s="145" t="s">
        <v>6419</v>
      </c>
      <c r="F672" s="233">
        <v>1.1309768387683268</v>
      </c>
    </row>
    <row r="673" spans="1:6" x14ac:dyDescent="0.3">
      <c r="A673" s="36" t="s">
        <v>98</v>
      </c>
      <c r="B673" s="36" t="str">
        <f t="shared" si="10"/>
        <v>T6P1_5min</v>
      </c>
      <c r="C673" s="98" t="s">
        <v>1824</v>
      </c>
      <c r="D673" s="98" t="s">
        <v>5326</v>
      </c>
      <c r="E673" s="145" t="s">
        <v>6420</v>
      </c>
      <c r="F673" s="233">
        <v>1.1174832474071748</v>
      </c>
    </row>
    <row r="674" spans="1:6" x14ac:dyDescent="0.3">
      <c r="A674" s="36" t="s">
        <v>98</v>
      </c>
      <c r="B674" s="36" t="str">
        <f t="shared" si="10"/>
        <v>T6P1_5min</v>
      </c>
      <c r="C674" s="98" t="s">
        <v>1842</v>
      </c>
      <c r="D674" s="98" t="s">
        <v>5326</v>
      </c>
      <c r="E674" s="145" t="s">
        <v>6421</v>
      </c>
      <c r="F674" s="233">
        <v>2.4629124238208528</v>
      </c>
    </row>
    <row r="675" spans="1:6" x14ac:dyDescent="0.3">
      <c r="A675" s="36" t="s">
        <v>98</v>
      </c>
      <c r="B675" s="36" t="str">
        <f t="shared" si="10"/>
        <v>T6P1_5min</v>
      </c>
      <c r="C675" s="98" t="s">
        <v>1843</v>
      </c>
      <c r="D675" s="98" t="s">
        <v>5326</v>
      </c>
      <c r="E675" s="145" t="s">
        <v>6422</v>
      </c>
      <c r="F675" s="233">
        <v>3.1018451948241434</v>
      </c>
    </row>
    <row r="676" spans="1:6" x14ac:dyDescent="0.3">
      <c r="A676" s="36" t="s">
        <v>98</v>
      </c>
      <c r="B676" s="36" t="str">
        <f t="shared" si="10"/>
        <v>T6P1_5min</v>
      </c>
      <c r="C676" s="98" t="s">
        <v>1844</v>
      </c>
      <c r="D676" s="98" t="s">
        <v>5326</v>
      </c>
      <c r="E676" s="145" t="s">
        <v>6423</v>
      </c>
      <c r="F676" s="233">
        <v>1.3324419719335143</v>
      </c>
    </row>
    <row r="677" spans="1:6" x14ac:dyDescent="0.3">
      <c r="A677" s="36" t="s">
        <v>98</v>
      </c>
      <c r="B677" s="36" t="str">
        <f t="shared" ref="B677:B710" si="11">CONCATENATE(A677,"_",D677)</f>
        <v>T6P1_5min</v>
      </c>
      <c r="C677" s="98" t="s">
        <v>1845</v>
      </c>
      <c r="D677" s="98" t="s">
        <v>5326</v>
      </c>
      <c r="E677" s="145" t="s">
        <v>6424</v>
      </c>
      <c r="F677" s="233">
        <v>2.3966194956351137</v>
      </c>
    </row>
    <row r="678" spans="1:6" x14ac:dyDescent="0.3">
      <c r="A678" s="36" t="s">
        <v>98</v>
      </c>
      <c r="B678" s="36" t="str">
        <f t="shared" si="11"/>
        <v>T6P1_5min</v>
      </c>
      <c r="C678" s="98" t="s">
        <v>1846</v>
      </c>
      <c r="D678" s="98" t="s">
        <v>5326</v>
      </c>
      <c r="E678" s="145" t="s">
        <v>6425</v>
      </c>
      <c r="F678" s="233">
        <v>1.8159438338871556</v>
      </c>
    </row>
    <row r="679" spans="1:6" x14ac:dyDescent="0.3">
      <c r="A679" s="36" t="s">
        <v>98</v>
      </c>
      <c r="B679" s="36" t="str">
        <f t="shared" si="11"/>
        <v>T6P1_5min</v>
      </c>
      <c r="C679" s="98" t="s">
        <v>1847</v>
      </c>
      <c r="D679" s="98" t="s">
        <v>5326</v>
      </c>
      <c r="E679" s="145" t="s">
        <v>6426</v>
      </c>
      <c r="F679" s="233">
        <v>6.2635874225428729</v>
      </c>
    </row>
    <row r="680" spans="1:6" x14ac:dyDescent="0.3">
      <c r="A680" s="36" t="s">
        <v>98</v>
      </c>
      <c r="B680" s="36" t="str">
        <f t="shared" si="11"/>
        <v>T6P1_5min</v>
      </c>
      <c r="C680" s="98" t="s">
        <v>1848</v>
      </c>
      <c r="D680" s="98" t="s">
        <v>5326</v>
      </c>
      <c r="E680" s="145" t="s">
        <v>6427</v>
      </c>
      <c r="F680" s="233">
        <v>1.2498608755077332</v>
      </c>
    </row>
    <row r="681" spans="1:6" x14ac:dyDescent="0.3">
      <c r="A681" s="36" t="s">
        <v>98</v>
      </c>
      <c r="B681" s="36" t="str">
        <f t="shared" si="11"/>
        <v>T6P1_5min</v>
      </c>
      <c r="C681" s="98" t="s">
        <v>1849</v>
      </c>
      <c r="D681" s="98" t="s">
        <v>5326</v>
      </c>
      <c r="E681" s="145" t="s">
        <v>6428</v>
      </c>
      <c r="F681" s="233">
        <v>1.0840323838155261</v>
      </c>
    </row>
    <row r="682" spans="1:6" x14ac:dyDescent="0.3">
      <c r="A682" s="36" t="s">
        <v>98</v>
      </c>
      <c r="B682" s="36" t="str">
        <f t="shared" si="11"/>
        <v>T6P1_5min</v>
      </c>
      <c r="C682" s="98" t="s">
        <v>1850</v>
      </c>
      <c r="D682" s="98" t="s">
        <v>5326</v>
      </c>
      <c r="E682" s="145" t="s">
        <v>6429</v>
      </c>
      <c r="F682" s="233">
        <v>1.3058895084735678</v>
      </c>
    </row>
    <row r="683" spans="1:6" x14ac:dyDescent="0.3">
      <c r="A683" s="36" t="s">
        <v>98</v>
      </c>
      <c r="B683" s="36" t="str">
        <f t="shared" si="11"/>
        <v>T6P1_5min</v>
      </c>
      <c r="C683" s="98" t="s">
        <v>1851</v>
      </c>
      <c r="D683" s="98" t="s">
        <v>5326</v>
      </c>
      <c r="E683" s="145" t="s">
        <v>6430</v>
      </c>
      <c r="F683" s="233">
        <v>2.7812029069283963</v>
      </c>
    </row>
    <row r="684" spans="1:6" x14ac:dyDescent="0.3">
      <c r="A684" s="36" t="s">
        <v>98</v>
      </c>
      <c r="B684" s="36" t="str">
        <f t="shared" si="11"/>
        <v>T6P1_5min</v>
      </c>
      <c r="C684" s="98" t="s">
        <v>1825</v>
      </c>
      <c r="D684" s="98" t="s">
        <v>5326</v>
      </c>
      <c r="E684" s="145" t="s">
        <v>6431</v>
      </c>
      <c r="F684" s="233">
        <v>0.55869867548184315</v>
      </c>
    </row>
    <row r="685" spans="1:6" x14ac:dyDescent="0.3">
      <c r="A685" s="36" t="s">
        <v>98</v>
      </c>
      <c r="B685" s="36" t="str">
        <f t="shared" si="11"/>
        <v>T6P1_5min</v>
      </c>
      <c r="C685" s="98" t="s">
        <v>1852</v>
      </c>
      <c r="D685" s="98" t="s">
        <v>5326</v>
      </c>
      <c r="E685" s="145" t="s">
        <v>6432</v>
      </c>
      <c r="F685" s="233">
        <v>0.5337314028202178</v>
      </c>
    </row>
    <row r="686" spans="1:6" x14ac:dyDescent="0.3">
      <c r="A686" s="36" t="s">
        <v>98</v>
      </c>
      <c r="B686" s="36" t="str">
        <f t="shared" si="11"/>
        <v>T6P1_5min</v>
      </c>
      <c r="C686" s="98" t="s">
        <v>1826</v>
      </c>
      <c r="D686" s="98" t="s">
        <v>5326</v>
      </c>
      <c r="E686" s="145" t="s">
        <v>6433</v>
      </c>
      <c r="F686" s="233">
        <v>2.2394426558607736</v>
      </c>
    </row>
    <row r="687" spans="1:6" x14ac:dyDescent="0.3">
      <c r="A687" s="36" t="s">
        <v>98</v>
      </c>
      <c r="B687" s="36" t="str">
        <f t="shared" si="11"/>
        <v>T6P1_5min</v>
      </c>
      <c r="C687" s="98" t="s">
        <v>1827</v>
      </c>
      <c r="D687" s="98" t="s">
        <v>5326</v>
      </c>
      <c r="E687" s="145" t="s">
        <v>6434</v>
      </c>
      <c r="F687" s="233">
        <v>1.5063982900723423</v>
      </c>
    </row>
    <row r="688" spans="1:6" x14ac:dyDescent="0.3">
      <c r="A688" s="36" t="s">
        <v>98</v>
      </c>
      <c r="B688" s="36" t="str">
        <f t="shared" si="11"/>
        <v>T6P1_5min</v>
      </c>
      <c r="C688" s="98" t="s">
        <v>1828</v>
      </c>
      <c r="D688" s="98" t="s">
        <v>5326</v>
      </c>
      <c r="E688" s="145" t="s">
        <v>6435</v>
      </c>
      <c r="F688" s="233">
        <v>0.18184721590212072</v>
      </c>
    </row>
    <row r="689" spans="1:6" x14ac:dyDescent="0.3">
      <c r="A689" s="36" t="s">
        <v>98</v>
      </c>
      <c r="B689" s="36" t="str">
        <f t="shared" si="11"/>
        <v>T6P1_5min</v>
      </c>
      <c r="C689" s="98" t="s">
        <v>1829</v>
      </c>
      <c r="D689" s="98" t="s">
        <v>5326</v>
      </c>
      <c r="E689" s="145" t="s">
        <v>6436</v>
      </c>
      <c r="F689" s="233">
        <v>1.0578486696713687</v>
      </c>
    </row>
    <row r="690" spans="1:6" x14ac:dyDescent="0.3">
      <c r="A690" s="36" t="s">
        <v>98</v>
      </c>
      <c r="B690" s="36" t="str">
        <f t="shared" si="11"/>
        <v>T6P1_5min</v>
      </c>
      <c r="C690" s="98" t="s">
        <v>1830</v>
      </c>
      <c r="D690" s="98" t="s">
        <v>5326</v>
      </c>
      <c r="E690" s="145" t="s">
        <v>6437</v>
      </c>
      <c r="F690" s="233">
        <v>2.1622801409501018</v>
      </c>
    </row>
    <row r="691" spans="1:6" x14ac:dyDescent="0.3">
      <c r="A691" s="36" t="s">
        <v>98</v>
      </c>
      <c r="B691" s="36" t="str">
        <f t="shared" si="11"/>
        <v>T6P1_5min</v>
      </c>
      <c r="C691" s="98" t="s">
        <v>1831</v>
      </c>
      <c r="D691" s="98" t="s">
        <v>5326</v>
      </c>
      <c r="E691" s="145" t="s">
        <v>6438</v>
      </c>
      <c r="F691" s="233">
        <v>0.37767685918082994</v>
      </c>
    </row>
    <row r="692" spans="1:6" x14ac:dyDescent="0.3">
      <c r="A692" s="36" t="s">
        <v>100</v>
      </c>
      <c r="B692" s="36" t="str">
        <f t="shared" si="11"/>
        <v>T6P11_5min</v>
      </c>
      <c r="C692" s="98" t="s">
        <v>2033</v>
      </c>
      <c r="D692" s="98" t="s">
        <v>5326</v>
      </c>
      <c r="E692" s="145" t="s">
        <v>6409</v>
      </c>
      <c r="F692" s="233">
        <v>2.3939304101686778</v>
      </c>
    </row>
    <row r="693" spans="1:6" x14ac:dyDescent="0.3">
      <c r="A693" s="36" t="s">
        <v>100</v>
      </c>
      <c r="B693" s="36" t="str">
        <f t="shared" si="11"/>
        <v>T6P11_5min</v>
      </c>
      <c r="C693" s="98" t="s">
        <v>2042</v>
      </c>
      <c r="D693" s="98" t="s">
        <v>5326</v>
      </c>
      <c r="E693" s="145" t="s">
        <v>6410</v>
      </c>
      <c r="F693" s="233">
        <v>3.0871979220891088</v>
      </c>
    </row>
    <row r="694" spans="1:6" x14ac:dyDescent="0.3">
      <c r="A694" s="36" t="s">
        <v>100</v>
      </c>
      <c r="B694" s="36" t="str">
        <f t="shared" si="11"/>
        <v>T6P11_5min</v>
      </c>
      <c r="C694" s="98" t="s">
        <v>2043</v>
      </c>
      <c r="D694" s="98" t="s">
        <v>5326</v>
      </c>
      <c r="E694" s="145" t="s">
        <v>6411</v>
      </c>
      <c r="F694" s="233">
        <v>4.6869237259878913</v>
      </c>
    </row>
    <row r="695" spans="1:6" x14ac:dyDescent="0.3">
      <c r="A695" s="36" t="s">
        <v>100</v>
      </c>
      <c r="B695" s="36" t="str">
        <f t="shared" si="11"/>
        <v>T6P11_5min</v>
      </c>
      <c r="C695" s="98" t="s">
        <v>2044</v>
      </c>
      <c r="D695" s="98" t="s">
        <v>5326</v>
      </c>
      <c r="E695" s="145" t="s">
        <v>6412</v>
      </c>
      <c r="F695" s="233">
        <v>1.7899872655851081</v>
      </c>
    </row>
    <row r="696" spans="1:6" x14ac:dyDescent="0.3">
      <c r="A696" s="36" t="s">
        <v>100</v>
      </c>
      <c r="B696" s="36" t="str">
        <f t="shared" si="11"/>
        <v>T6P11_5min</v>
      </c>
      <c r="C696" s="98" t="s">
        <v>2045</v>
      </c>
      <c r="D696" s="98" t="s">
        <v>5326</v>
      </c>
      <c r="E696" s="145" t="s">
        <v>6413</v>
      </c>
      <c r="F696" s="233">
        <v>1.6476098479227257</v>
      </c>
    </row>
    <row r="697" spans="1:6" x14ac:dyDescent="0.3">
      <c r="A697" s="36" t="s">
        <v>100</v>
      </c>
      <c r="B697" s="36" t="str">
        <f t="shared" si="11"/>
        <v>T6P11_5min</v>
      </c>
      <c r="C697" s="98" t="s">
        <v>2046</v>
      </c>
      <c r="D697" s="98" t="s">
        <v>5326</v>
      </c>
      <c r="E697" s="145" t="s">
        <v>6414</v>
      </c>
      <c r="F697" s="233">
        <v>0.95554676010102979</v>
      </c>
    </row>
    <row r="698" spans="1:6" x14ac:dyDescent="0.3">
      <c r="A698" s="36" t="s">
        <v>100</v>
      </c>
      <c r="B698" s="36" t="str">
        <f t="shared" si="11"/>
        <v>T6P11_5min</v>
      </c>
      <c r="C698" s="98" t="s">
        <v>2047</v>
      </c>
      <c r="D698" s="98" t="s">
        <v>5326</v>
      </c>
      <c r="E698" s="145" t="s">
        <v>6415</v>
      </c>
      <c r="F698" s="233">
        <v>6.7262510515418477</v>
      </c>
    </row>
    <row r="699" spans="1:6" x14ac:dyDescent="0.3">
      <c r="A699" s="36" t="s">
        <v>100</v>
      </c>
      <c r="B699" s="36" t="str">
        <f t="shared" si="11"/>
        <v>T6P11_5min</v>
      </c>
      <c r="C699" s="98" t="s">
        <v>2048</v>
      </c>
      <c r="D699" s="98" t="s">
        <v>5326</v>
      </c>
      <c r="E699" s="145" t="s">
        <v>6416</v>
      </c>
      <c r="F699" s="233">
        <v>3.7891671130642108</v>
      </c>
    </row>
    <row r="700" spans="1:6" x14ac:dyDescent="0.3">
      <c r="A700" s="36" t="s">
        <v>100</v>
      </c>
      <c r="B700" s="36" t="str">
        <f t="shared" si="11"/>
        <v>T6P11_5min</v>
      </c>
      <c r="C700" s="98" t="s">
        <v>2049</v>
      </c>
      <c r="D700" s="98" t="s">
        <v>5326</v>
      </c>
      <c r="E700" s="145" t="s">
        <v>6417</v>
      </c>
      <c r="F700" s="233">
        <v>1.7422571020617938</v>
      </c>
    </row>
    <row r="701" spans="1:6" x14ac:dyDescent="0.3">
      <c r="A701" s="36" t="s">
        <v>100</v>
      </c>
      <c r="B701" s="36" t="str">
        <f t="shared" si="11"/>
        <v>T6P11_5min</v>
      </c>
      <c r="C701" s="98" t="s">
        <v>2050</v>
      </c>
      <c r="D701" s="98" t="s">
        <v>5326</v>
      </c>
      <c r="E701" s="145" t="s">
        <v>6418</v>
      </c>
      <c r="F701" s="233">
        <v>1.2590621155256887</v>
      </c>
    </row>
    <row r="702" spans="1:6" x14ac:dyDescent="0.3">
      <c r="A702" s="36" t="s">
        <v>100</v>
      </c>
      <c r="B702" s="36" t="str">
        <f t="shared" si="11"/>
        <v>T6P11_5min</v>
      </c>
      <c r="C702" s="98" t="s">
        <v>2051</v>
      </c>
      <c r="D702" s="98" t="s">
        <v>5326</v>
      </c>
      <c r="E702" s="145" t="s">
        <v>6419</v>
      </c>
      <c r="F702" s="233">
        <v>2.0870531878023737</v>
      </c>
    </row>
    <row r="703" spans="1:6" x14ac:dyDescent="0.3">
      <c r="A703" s="36" t="s">
        <v>100</v>
      </c>
      <c r="B703" s="36" t="str">
        <f t="shared" si="11"/>
        <v>T6P11_5min</v>
      </c>
      <c r="C703" s="98" t="s">
        <v>2034</v>
      </c>
      <c r="D703" s="98" t="s">
        <v>5326</v>
      </c>
      <c r="E703" s="145" t="s">
        <v>6420</v>
      </c>
      <c r="F703" s="233">
        <v>1.5488078672126706</v>
      </c>
    </row>
    <row r="704" spans="1:6" x14ac:dyDescent="0.3">
      <c r="A704" s="36" t="s">
        <v>100</v>
      </c>
      <c r="B704" s="36" t="str">
        <f t="shared" si="11"/>
        <v>T6P11_5min</v>
      </c>
      <c r="C704" s="98" t="s">
        <v>2052</v>
      </c>
      <c r="D704" s="98" t="s">
        <v>5326</v>
      </c>
      <c r="E704" s="145" t="s">
        <v>6421</v>
      </c>
      <c r="F704" s="233">
        <v>2.6274411144723908</v>
      </c>
    </row>
    <row r="705" spans="1:6" x14ac:dyDescent="0.3">
      <c r="A705" s="36" t="s">
        <v>100</v>
      </c>
      <c r="B705" s="36" t="str">
        <f t="shared" si="11"/>
        <v>T6P11_5min</v>
      </c>
      <c r="C705" s="98" t="s">
        <v>2053</v>
      </c>
      <c r="D705" s="98" t="s">
        <v>5326</v>
      </c>
      <c r="E705" s="145" t="s">
        <v>6422</v>
      </c>
      <c r="F705" s="233">
        <v>4.5638243628684982</v>
      </c>
    </row>
    <row r="706" spans="1:6" x14ac:dyDescent="0.3">
      <c r="A706" s="36" t="s">
        <v>100</v>
      </c>
      <c r="B706" s="36" t="str">
        <f t="shared" si="11"/>
        <v>T6P11_5min</v>
      </c>
      <c r="C706" s="98" t="s">
        <v>2054</v>
      </c>
      <c r="D706" s="98" t="s">
        <v>5326</v>
      </c>
      <c r="E706" s="145" t="s">
        <v>6423</v>
      </c>
      <c r="F706" s="233">
        <v>1.7869937352261867</v>
      </c>
    </row>
    <row r="707" spans="1:6" x14ac:dyDescent="0.3">
      <c r="A707" s="36" t="s">
        <v>100</v>
      </c>
      <c r="B707" s="36" t="str">
        <f t="shared" si="11"/>
        <v>T6P11_5min</v>
      </c>
      <c r="C707" s="98" t="s">
        <v>2055</v>
      </c>
      <c r="D707" s="98" t="s">
        <v>5326</v>
      </c>
      <c r="E707" s="145" t="s">
        <v>6424</v>
      </c>
      <c r="F707" s="233">
        <v>1.7903663342322373</v>
      </c>
    </row>
    <row r="708" spans="1:6" x14ac:dyDescent="0.3">
      <c r="A708" s="36" t="s">
        <v>100</v>
      </c>
      <c r="B708" s="36" t="str">
        <f t="shared" si="11"/>
        <v>T6P11_5min</v>
      </c>
      <c r="C708" s="98" t="s">
        <v>2056</v>
      </c>
      <c r="D708" s="98" t="s">
        <v>5326</v>
      </c>
      <c r="E708" s="145" t="s">
        <v>6425</v>
      </c>
      <c r="F708" s="233">
        <v>2.1806371108731484</v>
      </c>
    </row>
    <row r="709" spans="1:6" x14ac:dyDescent="0.3">
      <c r="A709" s="36" t="s">
        <v>100</v>
      </c>
      <c r="B709" s="36" t="str">
        <f t="shared" si="11"/>
        <v>T6P11_5min</v>
      </c>
      <c r="C709" s="98" t="s">
        <v>2057</v>
      </c>
      <c r="D709" s="98" t="s">
        <v>5326</v>
      </c>
      <c r="E709" s="145" t="s">
        <v>6426</v>
      </c>
      <c r="F709" s="233">
        <v>1.8340030564925351</v>
      </c>
    </row>
    <row r="710" spans="1:6" x14ac:dyDescent="0.3">
      <c r="A710" s="36" t="s">
        <v>100</v>
      </c>
      <c r="B710" s="36" t="str">
        <f t="shared" si="11"/>
        <v>T6P11_5min</v>
      </c>
      <c r="C710" s="98" t="s">
        <v>2058</v>
      </c>
      <c r="D710" s="98" t="s">
        <v>5326</v>
      </c>
      <c r="E710" s="145" t="s">
        <v>6427</v>
      </c>
      <c r="F710" s="233">
        <v>1.0181161087667363</v>
      </c>
    </row>
    <row r="711" spans="1:6" x14ac:dyDescent="0.3">
      <c r="A711" s="36" t="s">
        <v>100</v>
      </c>
      <c r="B711" s="36" t="str">
        <f t="shared" ref="B711:B774" si="12">CONCATENATE(A711,"_",D711)</f>
        <v>T6P11_5min</v>
      </c>
      <c r="C711" s="98" t="s">
        <v>2059</v>
      </c>
      <c r="D711" s="98" t="s">
        <v>5326</v>
      </c>
      <c r="E711" s="145" t="s">
        <v>6428</v>
      </c>
      <c r="F711" s="233">
        <v>3.3936290907077322</v>
      </c>
    </row>
    <row r="712" spans="1:6" x14ac:dyDescent="0.3">
      <c r="A712" s="36" t="s">
        <v>100</v>
      </c>
      <c r="B712" s="36" t="str">
        <f t="shared" si="12"/>
        <v>T6P11_5min</v>
      </c>
      <c r="C712" s="98" t="s">
        <v>2060</v>
      </c>
      <c r="D712" s="98" t="s">
        <v>5326</v>
      </c>
      <c r="E712" s="145" t="s">
        <v>6429</v>
      </c>
      <c r="F712" s="233">
        <v>2.1469054032233075</v>
      </c>
    </row>
    <row r="713" spans="1:6" x14ac:dyDescent="0.3">
      <c r="A713" s="36" t="s">
        <v>100</v>
      </c>
      <c r="B713" s="36" t="str">
        <f t="shared" si="12"/>
        <v>T6P11_5min</v>
      </c>
      <c r="C713" s="98" t="s">
        <v>2061</v>
      </c>
      <c r="D713" s="98" t="s">
        <v>5326</v>
      </c>
      <c r="E713" s="145" t="s">
        <v>6430</v>
      </c>
      <c r="F713" s="233">
        <v>3.8349437558405057</v>
      </c>
    </row>
    <row r="714" spans="1:6" x14ac:dyDescent="0.3">
      <c r="A714" s="36" t="s">
        <v>100</v>
      </c>
      <c r="B714" s="36" t="str">
        <f t="shared" si="12"/>
        <v>T6P11_5min</v>
      </c>
      <c r="C714" s="98" t="s">
        <v>2035</v>
      </c>
      <c r="D714" s="98" t="s">
        <v>5326</v>
      </c>
      <c r="E714" s="145" t="s">
        <v>6431</v>
      </c>
      <c r="F714" s="233">
        <v>2.3284344975982831</v>
      </c>
    </row>
    <row r="715" spans="1:6" x14ac:dyDescent="0.3">
      <c r="A715" s="36" t="s">
        <v>100</v>
      </c>
      <c r="B715" s="36" t="str">
        <f t="shared" si="12"/>
        <v>T6P11_5min</v>
      </c>
      <c r="C715" s="98" t="s">
        <v>2062</v>
      </c>
      <c r="D715" s="98" t="s">
        <v>5326</v>
      </c>
      <c r="E715" s="145" t="s">
        <v>6432</v>
      </c>
      <c r="F715" s="233">
        <v>2.9154661048524972</v>
      </c>
    </row>
    <row r="716" spans="1:6" x14ac:dyDescent="0.3">
      <c r="A716" s="36" t="s">
        <v>100</v>
      </c>
      <c r="B716" s="36" t="str">
        <f t="shared" si="12"/>
        <v>T6P11_5min</v>
      </c>
      <c r="C716" s="98" t="s">
        <v>2036</v>
      </c>
      <c r="D716" s="98" t="s">
        <v>5326</v>
      </c>
      <c r="E716" s="145" t="s">
        <v>6433</v>
      </c>
      <c r="F716" s="233">
        <v>2.4041093174522223</v>
      </c>
    </row>
    <row r="717" spans="1:6" x14ac:dyDescent="0.3">
      <c r="A717" s="36" t="s">
        <v>100</v>
      </c>
      <c r="B717" s="36" t="str">
        <f t="shared" si="12"/>
        <v>T6P11_5min</v>
      </c>
      <c r="C717" s="98" t="s">
        <v>2037</v>
      </c>
      <c r="D717" s="98" t="s">
        <v>5326</v>
      </c>
      <c r="E717" s="145" t="s">
        <v>6434</v>
      </c>
      <c r="F717" s="233">
        <v>3.5728357372688215</v>
      </c>
    </row>
    <row r="718" spans="1:6" x14ac:dyDescent="0.3">
      <c r="A718" s="36" t="s">
        <v>100</v>
      </c>
      <c r="B718" s="36" t="str">
        <f t="shared" si="12"/>
        <v>T6P11_5min</v>
      </c>
      <c r="C718" s="98" t="s">
        <v>2038</v>
      </c>
      <c r="D718" s="98" t="s">
        <v>5326</v>
      </c>
      <c r="E718" s="145" t="s">
        <v>6435</v>
      </c>
      <c r="F718" s="233">
        <v>2.7209712254796816</v>
      </c>
    </row>
    <row r="719" spans="1:6" x14ac:dyDescent="0.3">
      <c r="A719" s="36" t="s">
        <v>100</v>
      </c>
      <c r="B719" s="36" t="str">
        <f t="shared" si="12"/>
        <v>T6P11_5min</v>
      </c>
      <c r="C719" s="98" t="s">
        <v>2039</v>
      </c>
      <c r="D719" s="98" t="s">
        <v>5326</v>
      </c>
      <c r="E719" s="145" t="s">
        <v>6436</v>
      </c>
      <c r="F719" s="233">
        <v>4.3294484648999143</v>
      </c>
    </row>
    <row r="720" spans="1:6" x14ac:dyDescent="0.3">
      <c r="A720" s="36" t="s">
        <v>100</v>
      </c>
      <c r="B720" s="36" t="str">
        <f t="shared" si="12"/>
        <v>T6P11_5min</v>
      </c>
      <c r="C720" s="98" t="s">
        <v>2040</v>
      </c>
      <c r="D720" s="98" t="s">
        <v>5326</v>
      </c>
      <c r="E720" s="145" t="s">
        <v>6437</v>
      </c>
      <c r="F720" s="233">
        <v>1.6662332999707257</v>
      </c>
    </row>
    <row r="721" spans="1:6" x14ac:dyDescent="0.3">
      <c r="A721" s="36" t="s">
        <v>100</v>
      </c>
      <c r="B721" s="36" t="str">
        <f t="shared" si="12"/>
        <v>T6P11_5min</v>
      </c>
      <c r="C721" s="98" t="s">
        <v>2041</v>
      </c>
      <c r="D721" s="98" t="s">
        <v>5326</v>
      </c>
      <c r="E721" s="145" t="s">
        <v>6438</v>
      </c>
      <c r="F721" s="233">
        <v>2.9993849386789604</v>
      </c>
    </row>
    <row r="722" spans="1:6" x14ac:dyDescent="0.3">
      <c r="A722" s="36" t="s">
        <v>101</v>
      </c>
      <c r="B722" s="36" t="str">
        <f t="shared" si="12"/>
        <v>T6P12_5min</v>
      </c>
      <c r="C722" s="98" t="s">
        <v>2063</v>
      </c>
      <c r="D722" s="98" t="s">
        <v>5326</v>
      </c>
      <c r="E722" s="145" t="s">
        <v>6409</v>
      </c>
      <c r="F722" s="233">
        <v>3.0190938061571932</v>
      </c>
    </row>
    <row r="723" spans="1:6" x14ac:dyDescent="0.3">
      <c r="A723" s="36" t="s">
        <v>101</v>
      </c>
      <c r="B723" s="36" t="str">
        <f t="shared" si="12"/>
        <v>T6P12_5min</v>
      </c>
      <c r="C723" s="98" t="s">
        <v>2072</v>
      </c>
      <c r="D723" s="98" t="s">
        <v>5326</v>
      </c>
      <c r="E723" s="145" t="s">
        <v>6410</v>
      </c>
      <c r="F723" s="233">
        <v>2.6651666003168346</v>
      </c>
    </row>
    <row r="724" spans="1:6" x14ac:dyDescent="0.3">
      <c r="A724" s="36" t="s">
        <v>101</v>
      </c>
      <c r="B724" s="36" t="str">
        <f t="shared" si="12"/>
        <v>T6P12_5min</v>
      </c>
      <c r="C724" s="98" t="s">
        <v>2073</v>
      </c>
      <c r="D724" s="98" t="s">
        <v>5326</v>
      </c>
      <c r="E724" s="145" t="s">
        <v>6411</v>
      </c>
      <c r="F724" s="233">
        <v>1.509211718280048</v>
      </c>
    </row>
    <row r="725" spans="1:6" x14ac:dyDescent="0.3">
      <c r="A725" s="36" t="s">
        <v>101</v>
      </c>
      <c r="B725" s="36" t="str">
        <f t="shared" si="12"/>
        <v>T6P12_5min</v>
      </c>
      <c r="C725" s="98" t="s">
        <v>2074</v>
      </c>
      <c r="D725" s="98" t="s">
        <v>5326</v>
      </c>
      <c r="E725" s="145" t="s">
        <v>6412</v>
      </c>
      <c r="F725" s="233">
        <v>2.3954784924321304</v>
      </c>
    </row>
    <row r="726" spans="1:6" x14ac:dyDescent="0.3">
      <c r="A726" s="36" t="s">
        <v>101</v>
      </c>
      <c r="B726" s="36" t="str">
        <f t="shared" si="12"/>
        <v>T6P12_5min</v>
      </c>
      <c r="C726" s="98" t="s">
        <v>2075</v>
      </c>
      <c r="D726" s="98" t="s">
        <v>5326</v>
      </c>
      <c r="E726" s="145" t="s">
        <v>6413</v>
      </c>
      <c r="F726" s="233">
        <v>1.6588060190805192</v>
      </c>
    </row>
    <row r="727" spans="1:6" x14ac:dyDescent="0.3">
      <c r="A727" s="36" t="s">
        <v>101</v>
      </c>
      <c r="B727" s="36" t="str">
        <f t="shared" si="12"/>
        <v>T6P12_5min</v>
      </c>
      <c r="C727" s="98" t="s">
        <v>2076</v>
      </c>
      <c r="D727" s="98" t="s">
        <v>5326</v>
      </c>
      <c r="E727" s="145" t="s">
        <v>6414</v>
      </c>
      <c r="F727" s="233">
        <v>0.88935999939512234</v>
      </c>
    </row>
    <row r="728" spans="1:6" x14ac:dyDescent="0.3">
      <c r="A728" s="36" t="s">
        <v>101</v>
      </c>
      <c r="B728" s="36" t="str">
        <f t="shared" si="12"/>
        <v>T6P12_5min</v>
      </c>
      <c r="C728" s="98" t="s">
        <v>2077</v>
      </c>
      <c r="D728" s="98" t="s">
        <v>5326</v>
      </c>
      <c r="E728" s="145" t="s">
        <v>6415</v>
      </c>
      <c r="F728" s="233">
        <v>0.84850740128683133</v>
      </c>
    </row>
    <row r="729" spans="1:6" x14ac:dyDescent="0.3">
      <c r="A729" s="36" t="s">
        <v>101</v>
      </c>
      <c r="B729" s="36" t="str">
        <f t="shared" si="12"/>
        <v>T6P12_5min</v>
      </c>
      <c r="C729" s="98" t="s">
        <v>2078</v>
      </c>
      <c r="D729" s="98" t="s">
        <v>5326</v>
      </c>
      <c r="E729" s="145" t="s">
        <v>6416</v>
      </c>
      <c r="F729" s="233">
        <v>1.0462856255773698</v>
      </c>
    </row>
    <row r="730" spans="1:6" x14ac:dyDescent="0.3">
      <c r="A730" s="36" t="s">
        <v>101</v>
      </c>
      <c r="B730" s="36" t="str">
        <f t="shared" si="12"/>
        <v>T6P12_5min</v>
      </c>
      <c r="C730" s="98" t="s">
        <v>2079</v>
      </c>
      <c r="D730" s="98" t="s">
        <v>5326</v>
      </c>
      <c r="E730" s="145" t="s">
        <v>6417</v>
      </c>
      <c r="F730" s="233">
        <v>3.3851762449310945</v>
      </c>
    </row>
    <row r="731" spans="1:6" x14ac:dyDescent="0.3">
      <c r="A731" s="36" t="s">
        <v>101</v>
      </c>
      <c r="B731" s="36" t="str">
        <f t="shared" si="12"/>
        <v>T6P12_5min</v>
      </c>
      <c r="C731" s="98" t="s">
        <v>2080</v>
      </c>
      <c r="D731" s="98" t="s">
        <v>5326</v>
      </c>
      <c r="E731" s="145" t="s">
        <v>6418</v>
      </c>
      <c r="F731" s="233">
        <v>3.3361696015113096</v>
      </c>
    </row>
    <row r="732" spans="1:6" x14ac:dyDescent="0.3">
      <c r="A732" s="36" t="s">
        <v>101</v>
      </c>
      <c r="B732" s="36" t="str">
        <f t="shared" si="12"/>
        <v>T6P12_5min</v>
      </c>
      <c r="C732" s="98" t="s">
        <v>2081</v>
      </c>
      <c r="D732" s="98" t="s">
        <v>5326</v>
      </c>
      <c r="E732" s="145" t="s">
        <v>6419</v>
      </c>
      <c r="F732" s="233">
        <v>5.7257487907662226</v>
      </c>
    </row>
    <row r="733" spans="1:6" x14ac:dyDescent="0.3">
      <c r="A733" s="36" t="s">
        <v>101</v>
      </c>
      <c r="B733" s="36" t="str">
        <f t="shared" si="12"/>
        <v>T6P12_5min</v>
      </c>
      <c r="C733" s="98" t="s">
        <v>2064</v>
      </c>
      <c r="D733" s="98" t="s">
        <v>5326</v>
      </c>
      <c r="E733" s="145" t="s">
        <v>6420</v>
      </c>
      <c r="F733" s="233">
        <v>2.4998288762462044</v>
      </c>
    </row>
    <row r="734" spans="1:6" x14ac:dyDescent="0.3">
      <c r="A734" s="36" t="s">
        <v>101</v>
      </c>
      <c r="B734" s="36" t="str">
        <f t="shared" si="12"/>
        <v>T6P12_5min</v>
      </c>
      <c r="C734" s="98" t="s">
        <v>2082</v>
      </c>
      <c r="D734" s="98" t="s">
        <v>5326</v>
      </c>
      <c r="E734" s="145" t="s">
        <v>6421</v>
      </c>
      <c r="F734" s="233">
        <v>1.7055745110368863</v>
      </c>
    </row>
    <row r="735" spans="1:6" x14ac:dyDescent="0.3">
      <c r="A735" s="36" t="s">
        <v>101</v>
      </c>
      <c r="B735" s="36" t="str">
        <f t="shared" si="12"/>
        <v>T6P12_5min</v>
      </c>
      <c r="C735" s="98" t="s">
        <v>2083</v>
      </c>
      <c r="D735" s="98" t="s">
        <v>5326</v>
      </c>
      <c r="E735" s="145" t="s">
        <v>6422</v>
      </c>
      <c r="F735" s="233">
        <v>0.91975192882724344</v>
      </c>
    </row>
    <row r="736" spans="1:6" x14ac:dyDescent="0.3">
      <c r="A736" s="36" t="s">
        <v>101</v>
      </c>
      <c r="B736" s="36" t="str">
        <f t="shared" si="12"/>
        <v>T6P12_5min</v>
      </c>
      <c r="C736" s="98" t="s">
        <v>2084</v>
      </c>
      <c r="D736" s="98" t="s">
        <v>5326</v>
      </c>
      <c r="E736" s="145" t="s">
        <v>6423</v>
      </c>
      <c r="F736" s="233">
        <v>4.8637477128068545</v>
      </c>
    </row>
    <row r="737" spans="1:6" x14ac:dyDescent="0.3">
      <c r="A737" s="36" t="s">
        <v>101</v>
      </c>
      <c r="B737" s="36" t="str">
        <f t="shared" si="12"/>
        <v>T6P12_5min</v>
      </c>
      <c r="C737" s="98" t="s">
        <v>2085</v>
      </c>
      <c r="D737" s="98" t="s">
        <v>5326</v>
      </c>
      <c r="E737" s="145" t="s">
        <v>6424</v>
      </c>
      <c r="F737" s="233">
        <v>1.8872472042724422</v>
      </c>
    </row>
    <row r="738" spans="1:6" x14ac:dyDescent="0.3">
      <c r="A738" s="36" t="s">
        <v>101</v>
      </c>
      <c r="B738" s="36" t="str">
        <f t="shared" si="12"/>
        <v>T6P12_5min</v>
      </c>
      <c r="C738" s="98" t="s">
        <v>2086</v>
      </c>
      <c r="D738" s="98" t="s">
        <v>5326</v>
      </c>
      <c r="E738" s="145" t="s">
        <v>6425</v>
      </c>
      <c r="F738" s="233">
        <v>1.8712405540522208</v>
      </c>
    </row>
    <row r="739" spans="1:6" x14ac:dyDescent="0.3">
      <c r="A739" s="36" t="s">
        <v>101</v>
      </c>
      <c r="B739" s="36" t="str">
        <f t="shared" si="12"/>
        <v>T6P12_5min</v>
      </c>
      <c r="C739" s="98" t="s">
        <v>2087</v>
      </c>
      <c r="D739" s="98" t="s">
        <v>5326</v>
      </c>
      <c r="E739" s="145" t="s">
        <v>6426</v>
      </c>
      <c r="F739" s="233">
        <v>0.66051859161348814</v>
      </c>
    </row>
    <row r="740" spans="1:6" x14ac:dyDescent="0.3">
      <c r="A740" s="36" t="s">
        <v>101</v>
      </c>
      <c r="B740" s="36" t="str">
        <f t="shared" si="12"/>
        <v>T6P12_5min</v>
      </c>
      <c r="C740" s="98" t="s">
        <v>2088</v>
      </c>
      <c r="D740" s="98" t="s">
        <v>5326</v>
      </c>
      <c r="E740" s="145" t="s">
        <v>6427</v>
      </c>
      <c r="F740" s="233">
        <v>2.7391975482985478</v>
      </c>
    </row>
    <row r="741" spans="1:6" x14ac:dyDescent="0.3">
      <c r="A741" s="36" t="s">
        <v>101</v>
      </c>
      <c r="B741" s="36" t="str">
        <f t="shared" si="12"/>
        <v>T6P12_5min</v>
      </c>
      <c r="C741" s="98" t="s">
        <v>2089</v>
      </c>
      <c r="D741" s="98" t="s">
        <v>5326</v>
      </c>
      <c r="E741" s="145" t="s">
        <v>6428</v>
      </c>
      <c r="F741" s="233">
        <v>4.8959667089899108</v>
      </c>
    </row>
    <row r="742" spans="1:6" x14ac:dyDescent="0.3">
      <c r="A742" s="36" t="s">
        <v>101</v>
      </c>
      <c r="B742" s="36" t="str">
        <f t="shared" si="12"/>
        <v>T6P12_5min</v>
      </c>
      <c r="C742" s="98" t="s">
        <v>2090</v>
      </c>
      <c r="D742" s="98" t="s">
        <v>5326</v>
      </c>
      <c r="E742" s="145" t="s">
        <v>6429</v>
      </c>
      <c r="F742" s="233">
        <v>0.54832618942017375</v>
      </c>
    </row>
    <row r="743" spans="1:6" x14ac:dyDescent="0.3">
      <c r="A743" s="36" t="s">
        <v>101</v>
      </c>
      <c r="B743" s="36" t="str">
        <f t="shared" si="12"/>
        <v>T6P12_5min</v>
      </c>
      <c r="C743" s="98" t="s">
        <v>2091</v>
      </c>
      <c r="D743" s="98" t="s">
        <v>5326</v>
      </c>
      <c r="E743" s="145" t="s">
        <v>6430</v>
      </c>
      <c r="F743" s="233">
        <v>2.5261988861784412</v>
      </c>
    </row>
    <row r="744" spans="1:6" x14ac:dyDescent="0.3">
      <c r="A744" s="36" t="s">
        <v>101</v>
      </c>
      <c r="B744" s="36" t="str">
        <f t="shared" si="12"/>
        <v>T6P12_5min</v>
      </c>
      <c r="C744" s="98" t="s">
        <v>2065</v>
      </c>
      <c r="D744" s="98" t="s">
        <v>5326</v>
      </c>
      <c r="E744" s="145" t="s">
        <v>6431</v>
      </c>
      <c r="F744" s="233">
        <v>0.88645665975054799</v>
      </c>
    </row>
    <row r="745" spans="1:6" x14ac:dyDescent="0.3">
      <c r="A745" s="36" t="s">
        <v>101</v>
      </c>
      <c r="B745" s="36" t="str">
        <f t="shared" si="12"/>
        <v>T6P12_5min</v>
      </c>
      <c r="C745" s="98" t="s">
        <v>2092</v>
      </c>
      <c r="D745" s="98" t="s">
        <v>5326</v>
      </c>
      <c r="E745" s="145" t="s">
        <v>6432</v>
      </c>
      <c r="F745" s="233">
        <v>3.2751541056807052</v>
      </c>
    </row>
    <row r="746" spans="1:6" x14ac:dyDescent="0.3">
      <c r="A746" s="36" t="s">
        <v>101</v>
      </c>
      <c r="B746" s="36" t="str">
        <f t="shared" si="12"/>
        <v>T6P12_5min</v>
      </c>
      <c r="C746" s="98" t="s">
        <v>2066</v>
      </c>
      <c r="D746" s="98" t="s">
        <v>5326</v>
      </c>
      <c r="E746" s="145" t="s">
        <v>6433</v>
      </c>
      <c r="F746" s="233">
        <v>3.7622508438630771</v>
      </c>
    </row>
    <row r="747" spans="1:6" x14ac:dyDescent="0.3">
      <c r="A747" s="36" t="s">
        <v>101</v>
      </c>
      <c r="B747" s="36" t="str">
        <f t="shared" si="12"/>
        <v>T6P12_5min</v>
      </c>
      <c r="C747" s="98" t="s">
        <v>2067</v>
      </c>
      <c r="D747" s="98" t="s">
        <v>5326</v>
      </c>
      <c r="E747" s="145" t="s">
        <v>6434</v>
      </c>
      <c r="F747" s="233">
        <v>2.0532947205803271</v>
      </c>
    </row>
    <row r="748" spans="1:6" x14ac:dyDescent="0.3">
      <c r="A748" s="36" t="s">
        <v>101</v>
      </c>
      <c r="B748" s="36" t="str">
        <f t="shared" si="12"/>
        <v>T6P12_5min</v>
      </c>
      <c r="C748" s="98" t="s">
        <v>2068</v>
      </c>
      <c r="D748" s="98" t="s">
        <v>5326</v>
      </c>
      <c r="E748" s="145" t="s">
        <v>6435</v>
      </c>
      <c r="F748" s="233">
        <v>1.2803339455023632</v>
      </c>
    </row>
    <row r="749" spans="1:6" x14ac:dyDescent="0.3">
      <c r="A749" s="36" t="s">
        <v>101</v>
      </c>
      <c r="B749" s="36" t="str">
        <f t="shared" si="12"/>
        <v>T6P12_5min</v>
      </c>
      <c r="C749" s="98" t="s">
        <v>2069</v>
      </c>
      <c r="D749" s="98" t="s">
        <v>5326</v>
      </c>
      <c r="E749" s="145" t="s">
        <v>6436</v>
      </c>
      <c r="F749" s="233">
        <v>0.3572906519246894</v>
      </c>
    </row>
    <row r="750" spans="1:6" x14ac:dyDescent="0.3">
      <c r="A750" s="36" t="s">
        <v>101</v>
      </c>
      <c r="B750" s="36" t="str">
        <f t="shared" si="12"/>
        <v>T6P12_5min</v>
      </c>
      <c r="C750" s="98" t="s">
        <v>2070</v>
      </c>
      <c r="D750" s="98" t="s">
        <v>5326</v>
      </c>
      <c r="E750" s="145" t="s">
        <v>6437</v>
      </c>
      <c r="F750" s="233">
        <v>1.6485624076323371</v>
      </c>
    </row>
    <row r="751" spans="1:6" x14ac:dyDescent="0.3">
      <c r="A751" s="36" t="s">
        <v>101</v>
      </c>
      <c r="B751" s="36" t="str">
        <f t="shared" si="12"/>
        <v>T6P12_5min</v>
      </c>
      <c r="C751" s="98" t="s">
        <v>2071</v>
      </c>
      <c r="D751" s="98" t="s">
        <v>5326</v>
      </c>
      <c r="E751" s="145" t="s">
        <v>6438</v>
      </c>
      <c r="F751" s="233">
        <v>3.2928922865217967</v>
      </c>
    </row>
    <row r="752" spans="1:6" x14ac:dyDescent="0.3">
      <c r="A752" s="36" t="s">
        <v>102</v>
      </c>
      <c r="B752" s="36" t="str">
        <f t="shared" si="12"/>
        <v>T6P13_5min</v>
      </c>
      <c r="C752" s="98" t="s">
        <v>228</v>
      </c>
      <c r="D752" s="98" t="s">
        <v>5326</v>
      </c>
      <c r="E752" s="145" t="s">
        <v>6409</v>
      </c>
      <c r="F752" s="233">
        <v>4.9307561701898335</v>
      </c>
    </row>
    <row r="753" spans="1:6" x14ac:dyDescent="0.3">
      <c r="A753" s="36" t="s">
        <v>102</v>
      </c>
      <c r="B753" s="36" t="str">
        <f t="shared" si="12"/>
        <v>T6P13_5min</v>
      </c>
      <c r="C753" s="98" t="s">
        <v>237</v>
      </c>
      <c r="D753" s="98" t="s">
        <v>5326</v>
      </c>
      <c r="E753" s="145" t="s">
        <v>6410</v>
      </c>
      <c r="F753" s="233">
        <v>3.3846019573068298</v>
      </c>
    </row>
    <row r="754" spans="1:6" x14ac:dyDescent="0.3">
      <c r="A754" s="36" t="s">
        <v>102</v>
      </c>
      <c r="B754" s="36" t="str">
        <f t="shared" si="12"/>
        <v>T6P13_5min</v>
      </c>
      <c r="C754" s="98" t="s">
        <v>238</v>
      </c>
      <c r="D754" s="98" t="s">
        <v>5326</v>
      </c>
      <c r="E754" s="145" t="s">
        <v>6411</v>
      </c>
      <c r="F754" s="233">
        <v>2.98402955917603</v>
      </c>
    </row>
    <row r="755" spans="1:6" x14ac:dyDescent="0.3">
      <c r="A755" s="36" t="s">
        <v>102</v>
      </c>
      <c r="B755" s="36" t="str">
        <f t="shared" si="12"/>
        <v>T6P13_5min</v>
      </c>
      <c r="C755" s="98" t="s">
        <v>239</v>
      </c>
      <c r="D755" s="98" t="s">
        <v>5326</v>
      </c>
      <c r="E755" s="145" t="s">
        <v>6412</v>
      </c>
      <c r="F755" s="233">
        <v>4.7823256902544848</v>
      </c>
    </row>
    <row r="756" spans="1:6" x14ac:dyDescent="0.3">
      <c r="A756" s="36" t="s">
        <v>102</v>
      </c>
      <c r="B756" s="36" t="str">
        <f t="shared" si="12"/>
        <v>T6P13_5min</v>
      </c>
      <c r="C756" s="98" t="s">
        <v>240</v>
      </c>
      <c r="D756" s="98" t="s">
        <v>5326</v>
      </c>
      <c r="E756" s="145" t="s">
        <v>6413</v>
      </c>
      <c r="F756" s="233">
        <v>3.3568376798991948</v>
      </c>
    </row>
    <row r="757" spans="1:6" x14ac:dyDescent="0.3">
      <c r="A757" s="36" t="s">
        <v>102</v>
      </c>
      <c r="B757" s="36" t="str">
        <f t="shared" si="12"/>
        <v>T6P13_5min</v>
      </c>
      <c r="C757" s="98" t="s">
        <v>241</v>
      </c>
      <c r="D757" s="98" t="s">
        <v>5326</v>
      </c>
      <c r="E757" s="145" t="s">
        <v>6414</v>
      </c>
      <c r="F757" s="233">
        <v>2.9779346548318588</v>
      </c>
    </row>
    <row r="758" spans="1:6" x14ac:dyDescent="0.3">
      <c r="A758" s="36" t="s">
        <v>102</v>
      </c>
      <c r="B758" s="36" t="str">
        <f t="shared" si="12"/>
        <v>T6P13_5min</v>
      </c>
      <c r="C758" s="98" t="s">
        <v>242</v>
      </c>
      <c r="D758" s="98" t="s">
        <v>5326</v>
      </c>
      <c r="E758" s="145" t="s">
        <v>6415</v>
      </c>
      <c r="F758" s="233">
        <v>4.0750122222811873</v>
      </c>
    </row>
    <row r="759" spans="1:6" x14ac:dyDescent="0.3">
      <c r="A759" s="36" t="s">
        <v>102</v>
      </c>
      <c r="B759" s="36" t="str">
        <f t="shared" si="12"/>
        <v>T6P13_5min</v>
      </c>
      <c r="C759" s="98" t="s">
        <v>243</v>
      </c>
      <c r="D759" s="98" t="s">
        <v>5326</v>
      </c>
      <c r="E759" s="145" t="s">
        <v>6416</v>
      </c>
      <c r="F759" s="233">
        <v>5.4443385278688226</v>
      </c>
    </row>
    <row r="760" spans="1:6" x14ac:dyDescent="0.3">
      <c r="A760" s="36" t="s">
        <v>102</v>
      </c>
      <c r="B760" s="36" t="str">
        <f t="shared" si="12"/>
        <v>T6P13_5min</v>
      </c>
      <c r="C760" s="98" t="s">
        <v>244</v>
      </c>
      <c r="D760" s="98" t="s">
        <v>5326</v>
      </c>
      <c r="E760" s="145" t="s">
        <v>6417</v>
      </c>
      <c r="F760" s="233">
        <v>3.835961002245003</v>
      </c>
    </row>
    <row r="761" spans="1:6" x14ac:dyDescent="0.3">
      <c r="A761" s="36" t="s">
        <v>102</v>
      </c>
      <c r="B761" s="36" t="str">
        <f t="shared" si="12"/>
        <v>T6P13_5min</v>
      </c>
      <c r="C761" s="98" t="s">
        <v>245</v>
      </c>
      <c r="D761" s="98" t="s">
        <v>5326</v>
      </c>
      <c r="E761" s="145" t="s">
        <v>6418</v>
      </c>
      <c r="F761" s="233">
        <v>4.6770905285522257</v>
      </c>
    </row>
    <row r="762" spans="1:6" x14ac:dyDescent="0.3">
      <c r="A762" s="36" t="s">
        <v>102</v>
      </c>
      <c r="B762" s="36" t="str">
        <f t="shared" si="12"/>
        <v>T6P13_5min</v>
      </c>
      <c r="C762" s="98" t="s">
        <v>246</v>
      </c>
      <c r="D762" s="98" t="s">
        <v>5326</v>
      </c>
      <c r="E762" s="145" t="s">
        <v>6419</v>
      </c>
      <c r="F762" s="233">
        <v>7.3924845222955522</v>
      </c>
    </row>
    <row r="763" spans="1:6" x14ac:dyDescent="0.3">
      <c r="A763" s="36" t="s">
        <v>102</v>
      </c>
      <c r="B763" s="36" t="str">
        <f t="shared" si="12"/>
        <v>T6P13_5min</v>
      </c>
      <c r="C763" s="98" t="s">
        <v>229</v>
      </c>
      <c r="D763" s="98" t="s">
        <v>5326</v>
      </c>
      <c r="E763" s="145" t="s">
        <v>6420</v>
      </c>
      <c r="F763" s="233">
        <v>6.269434839550402</v>
      </c>
    </row>
    <row r="764" spans="1:6" x14ac:dyDescent="0.3">
      <c r="A764" s="36" t="s">
        <v>102</v>
      </c>
      <c r="B764" s="36" t="str">
        <f t="shared" si="12"/>
        <v>T6P13_5min</v>
      </c>
      <c r="C764" s="98" t="s">
        <v>247</v>
      </c>
      <c r="D764" s="98" t="s">
        <v>5326</v>
      </c>
      <c r="E764" s="145" t="s">
        <v>6421</v>
      </c>
      <c r="F764" s="233">
        <v>2.6324893942889021</v>
      </c>
    </row>
    <row r="765" spans="1:6" x14ac:dyDescent="0.3">
      <c r="A765" s="36" t="s">
        <v>102</v>
      </c>
      <c r="B765" s="36" t="str">
        <f t="shared" si="12"/>
        <v>T6P13_5min</v>
      </c>
      <c r="C765" s="98" t="s">
        <v>248</v>
      </c>
      <c r="D765" s="98" t="s">
        <v>5326</v>
      </c>
      <c r="E765" s="145" t="s">
        <v>6422</v>
      </c>
      <c r="F765" s="233">
        <v>5.4300260600191548</v>
      </c>
    </row>
    <row r="766" spans="1:6" x14ac:dyDescent="0.3">
      <c r="A766" s="36" t="s">
        <v>102</v>
      </c>
      <c r="B766" s="36" t="str">
        <f t="shared" si="12"/>
        <v>T6P13_5min</v>
      </c>
      <c r="C766" s="98" t="s">
        <v>249</v>
      </c>
      <c r="D766" s="98" t="s">
        <v>5326</v>
      </c>
      <c r="E766" s="145" t="s">
        <v>6423</v>
      </c>
      <c r="F766" s="233">
        <v>2.4488213103756165</v>
      </c>
    </row>
    <row r="767" spans="1:6" x14ac:dyDescent="0.3">
      <c r="A767" s="36" t="s">
        <v>102</v>
      </c>
      <c r="B767" s="36" t="str">
        <f t="shared" si="12"/>
        <v>T6P13_5min</v>
      </c>
      <c r="C767" s="98" t="s">
        <v>250</v>
      </c>
      <c r="D767" s="98" t="s">
        <v>5326</v>
      </c>
      <c r="E767" s="145" t="s">
        <v>6424</v>
      </c>
      <c r="F767" s="233">
        <v>4.1756990086912227</v>
      </c>
    </row>
    <row r="768" spans="1:6" x14ac:dyDescent="0.3">
      <c r="A768" s="36" t="s">
        <v>102</v>
      </c>
      <c r="B768" s="36" t="str">
        <f t="shared" si="12"/>
        <v>T6P13_5min</v>
      </c>
      <c r="C768" s="98" t="s">
        <v>251</v>
      </c>
      <c r="D768" s="98" t="s">
        <v>5326</v>
      </c>
      <c r="E768" s="145" t="s">
        <v>6425</v>
      </c>
      <c r="F768" s="233">
        <v>4.4427742470148246</v>
      </c>
    </row>
    <row r="769" spans="1:6" x14ac:dyDescent="0.3">
      <c r="A769" s="36" t="s">
        <v>102</v>
      </c>
      <c r="B769" s="36" t="str">
        <f t="shared" si="12"/>
        <v>T6P13_5min</v>
      </c>
      <c r="C769" s="98" t="s">
        <v>252</v>
      </c>
      <c r="D769" s="98" t="s">
        <v>5326</v>
      </c>
      <c r="E769" s="145" t="s">
        <v>6426</v>
      </c>
      <c r="F769" s="233">
        <v>2.8719717636109272</v>
      </c>
    </row>
    <row r="770" spans="1:6" x14ac:dyDescent="0.3">
      <c r="A770" s="36" t="s">
        <v>102</v>
      </c>
      <c r="B770" s="36" t="str">
        <f t="shared" si="12"/>
        <v>T6P13_5min</v>
      </c>
      <c r="C770" s="98" t="s">
        <v>253</v>
      </c>
      <c r="D770" s="98" t="s">
        <v>5326</v>
      </c>
      <c r="E770" s="145" t="s">
        <v>6427</v>
      </c>
      <c r="F770" s="233">
        <v>4.460050808409167</v>
      </c>
    </row>
    <row r="771" spans="1:6" x14ac:dyDescent="0.3">
      <c r="A771" s="36" t="s">
        <v>102</v>
      </c>
      <c r="B771" s="36" t="str">
        <f t="shared" si="12"/>
        <v>T6P13_5min</v>
      </c>
      <c r="C771" s="98" t="s">
        <v>254</v>
      </c>
      <c r="D771" s="98" t="s">
        <v>5326</v>
      </c>
      <c r="E771" s="145" t="s">
        <v>6428</v>
      </c>
      <c r="F771" s="233">
        <v>4.5301407936762219</v>
      </c>
    </row>
    <row r="772" spans="1:6" x14ac:dyDescent="0.3">
      <c r="A772" s="36" t="s">
        <v>102</v>
      </c>
      <c r="B772" s="36" t="str">
        <f t="shared" si="12"/>
        <v>T6P13_5min</v>
      </c>
      <c r="C772" s="98" t="s">
        <v>255</v>
      </c>
      <c r="D772" s="98" t="s">
        <v>5326</v>
      </c>
      <c r="E772" s="145" t="s">
        <v>6429</v>
      </c>
      <c r="F772" s="233">
        <v>5.7053967968883805</v>
      </c>
    </row>
    <row r="773" spans="1:6" x14ac:dyDescent="0.3">
      <c r="A773" s="36" t="s">
        <v>102</v>
      </c>
      <c r="B773" s="36" t="str">
        <f t="shared" si="12"/>
        <v>T6P13_5min</v>
      </c>
      <c r="C773" s="98" t="s">
        <v>256</v>
      </c>
      <c r="D773" s="98" t="s">
        <v>5326</v>
      </c>
      <c r="E773" s="145" t="s">
        <v>6430</v>
      </c>
      <c r="F773" s="233">
        <v>6.562045352409978</v>
      </c>
    </row>
    <row r="774" spans="1:6" x14ac:dyDescent="0.3">
      <c r="A774" s="36" t="s">
        <v>102</v>
      </c>
      <c r="B774" s="36" t="str">
        <f t="shared" si="12"/>
        <v>T6P13_5min</v>
      </c>
      <c r="C774" s="98" t="s">
        <v>230</v>
      </c>
      <c r="D774" s="98" t="s">
        <v>5326</v>
      </c>
      <c r="E774" s="145" t="s">
        <v>6431</v>
      </c>
      <c r="F774" s="233">
        <v>4.1974649981843184</v>
      </c>
    </row>
    <row r="775" spans="1:6" x14ac:dyDescent="0.3">
      <c r="A775" s="36" t="s">
        <v>102</v>
      </c>
      <c r="B775" s="36" t="str">
        <f t="shared" ref="B775:B838" si="13">CONCATENATE(A775,"_",D775)</f>
        <v>T6P13_5min</v>
      </c>
      <c r="C775" s="98" t="s">
        <v>257</v>
      </c>
      <c r="D775" s="98" t="s">
        <v>5326</v>
      </c>
      <c r="E775" s="145" t="s">
        <v>6432</v>
      </c>
      <c r="F775" s="233">
        <v>5.4454584388029446</v>
      </c>
    </row>
    <row r="776" spans="1:6" x14ac:dyDescent="0.3">
      <c r="A776" s="36" t="s">
        <v>102</v>
      </c>
      <c r="B776" s="36" t="str">
        <f t="shared" si="13"/>
        <v>T6P13_5min</v>
      </c>
      <c r="C776" s="98" t="s">
        <v>231</v>
      </c>
      <c r="D776" s="98" t="s">
        <v>5326</v>
      </c>
      <c r="E776" s="145" t="s">
        <v>6433</v>
      </c>
      <c r="F776" s="233">
        <v>5.0065645517084523</v>
      </c>
    </row>
    <row r="777" spans="1:6" x14ac:dyDescent="0.3">
      <c r="A777" s="36" t="s">
        <v>102</v>
      </c>
      <c r="B777" s="36" t="str">
        <f t="shared" si="13"/>
        <v>T6P13_5min</v>
      </c>
      <c r="C777" s="98" t="s">
        <v>232</v>
      </c>
      <c r="D777" s="98" t="s">
        <v>5326</v>
      </c>
      <c r="E777" s="145" t="s">
        <v>6434</v>
      </c>
      <c r="F777" s="233">
        <v>1.7278408519785577</v>
      </c>
    </row>
    <row r="778" spans="1:6" x14ac:dyDescent="0.3">
      <c r="A778" s="36" t="s">
        <v>102</v>
      </c>
      <c r="B778" s="36" t="str">
        <f t="shared" si="13"/>
        <v>T6P13_5min</v>
      </c>
      <c r="C778" s="98" t="s">
        <v>233</v>
      </c>
      <c r="D778" s="98" t="s">
        <v>5326</v>
      </c>
      <c r="E778" s="145" t="s">
        <v>6435</v>
      </c>
      <c r="F778" s="233">
        <v>7.4719776369204247</v>
      </c>
    </row>
    <row r="779" spans="1:6" x14ac:dyDescent="0.3">
      <c r="A779" s="36" t="s">
        <v>102</v>
      </c>
      <c r="B779" s="36" t="str">
        <f t="shared" si="13"/>
        <v>T6P13_5min</v>
      </c>
      <c r="C779" s="98" t="s">
        <v>234</v>
      </c>
      <c r="D779" s="98" t="s">
        <v>5326</v>
      </c>
      <c r="E779" s="145" t="s">
        <v>6436</v>
      </c>
      <c r="F779" s="233">
        <v>5.2732431205593304</v>
      </c>
    </row>
    <row r="780" spans="1:6" x14ac:dyDescent="0.3">
      <c r="A780" s="36" t="s">
        <v>102</v>
      </c>
      <c r="B780" s="36" t="str">
        <f t="shared" si="13"/>
        <v>T6P13_5min</v>
      </c>
      <c r="C780" s="98" t="s">
        <v>235</v>
      </c>
      <c r="D780" s="98" t="s">
        <v>5326</v>
      </c>
      <c r="E780" s="145" t="s">
        <v>6437</v>
      </c>
      <c r="F780" s="233">
        <v>2.9065636082787223</v>
      </c>
    </row>
    <row r="781" spans="1:6" x14ac:dyDescent="0.3">
      <c r="A781" s="36" t="s">
        <v>102</v>
      </c>
      <c r="B781" s="36" t="str">
        <f t="shared" si="13"/>
        <v>T6P13_5min</v>
      </c>
      <c r="C781" s="98" t="s">
        <v>236</v>
      </c>
      <c r="D781" s="98" t="s">
        <v>5326</v>
      </c>
      <c r="E781" s="145" t="s">
        <v>6438</v>
      </c>
      <c r="F781" s="233">
        <v>4.9959023020805207</v>
      </c>
    </row>
    <row r="782" spans="1:6" x14ac:dyDescent="0.3">
      <c r="A782" s="36" t="s">
        <v>103</v>
      </c>
      <c r="B782" s="36" t="str">
        <f t="shared" si="13"/>
        <v>T6P14_5min</v>
      </c>
      <c r="C782" s="98" t="s">
        <v>2093</v>
      </c>
      <c r="D782" s="98" t="s">
        <v>5326</v>
      </c>
      <c r="E782" s="145" t="s">
        <v>6409</v>
      </c>
      <c r="F782" s="233">
        <v>1.2812384672447099</v>
      </c>
    </row>
    <row r="783" spans="1:6" x14ac:dyDescent="0.3">
      <c r="A783" s="36" t="s">
        <v>103</v>
      </c>
      <c r="B783" s="36" t="str">
        <f t="shared" si="13"/>
        <v>T6P14_5min</v>
      </c>
      <c r="C783" s="98" t="s">
        <v>2102</v>
      </c>
      <c r="D783" s="98" t="s">
        <v>5326</v>
      </c>
      <c r="E783" s="145" t="s">
        <v>6410</v>
      </c>
      <c r="F783" s="233">
        <v>0.83975270719040129</v>
      </c>
    </row>
    <row r="784" spans="1:6" x14ac:dyDescent="0.3">
      <c r="A784" s="36" t="s">
        <v>103</v>
      </c>
      <c r="B784" s="36" t="str">
        <f t="shared" si="13"/>
        <v>T6P14_5min</v>
      </c>
      <c r="C784" s="98" t="s">
        <v>2103</v>
      </c>
      <c r="D784" s="98" t="s">
        <v>5326</v>
      </c>
      <c r="E784" s="145" t="s">
        <v>6411</v>
      </c>
      <c r="F784" s="233">
        <v>0.78007295176113711</v>
      </c>
    </row>
    <row r="785" spans="1:6" x14ac:dyDescent="0.3">
      <c r="A785" s="36" t="s">
        <v>103</v>
      </c>
      <c r="B785" s="36" t="str">
        <f t="shared" si="13"/>
        <v>T6P14_5min</v>
      </c>
      <c r="C785" s="98" t="s">
        <v>2104</v>
      </c>
      <c r="D785" s="98" t="s">
        <v>5326</v>
      </c>
      <c r="E785" s="145" t="s">
        <v>6412</v>
      </c>
      <c r="F785" s="233">
        <v>2.4798949993790775</v>
      </c>
    </row>
    <row r="786" spans="1:6" x14ac:dyDescent="0.3">
      <c r="A786" s="36" t="s">
        <v>103</v>
      </c>
      <c r="B786" s="36" t="str">
        <f t="shared" si="13"/>
        <v>T6P14_5min</v>
      </c>
      <c r="C786" s="98" t="s">
        <v>2105</v>
      </c>
      <c r="D786" s="98" t="s">
        <v>5326</v>
      </c>
      <c r="E786" s="145" t="s">
        <v>6413</v>
      </c>
      <c r="F786" s="233">
        <v>1.22420064114771</v>
      </c>
    </row>
    <row r="787" spans="1:6" x14ac:dyDescent="0.3">
      <c r="A787" s="36" t="s">
        <v>103</v>
      </c>
      <c r="B787" s="36" t="str">
        <f t="shared" si="13"/>
        <v>T6P14_5min</v>
      </c>
      <c r="C787" s="98" t="s">
        <v>2106</v>
      </c>
      <c r="D787" s="98" t="s">
        <v>5326</v>
      </c>
      <c r="E787" s="145" t="s">
        <v>6414</v>
      </c>
      <c r="F787" s="233">
        <v>0.45844368202749863</v>
      </c>
    </row>
    <row r="788" spans="1:6" x14ac:dyDescent="0.3">
      <c r="A788" s="36" t="s">
        <v>103</v>
      </c>
      <c r="B788" s="36" t="str">
        <f t="shared" si="13"/>
        <v>T6P14_5min</v>
      </c>
      <c r="C788" s="98" t="s">
        <v>2107</v>
      </c>
      <c r="D788" s="98" t="s">
        <v>5326</v>
      </c>
      <c r="E788" s="145" t="s">
        <v>6415</v>
      </c>
      <c r="F788" s="233">
        <v>5.3263555273739405</v>
      </c>
    </row>
    <row r="789" spans="1:6" x14ac:dyDescent="0.3">
      <c r="A789" s="36" t="s">
        <v>103</v>
      </c>
      <c r="B789" s="36" t="str">
        <f t="shared" si="13"/>
        <v>T6P14_5min</v>
      </c>
      <c r="C789" s="98" t="s">
        <v>2108</v>
      </c>
      <c r="D789" s="98" t="s">
        <v>5326</v>
      </c>
      <c r="E789" s="145" t="s">
        <v>6416</v>
      </c>
      <c r="F789" s="233">
        <v>4.8192715433719826</v>
      </c>
    </row>
    <row r="790" spans="1:6" x14ac:dyDescent="0.3">
      <c r="A790" s="36" t="s">
        <v>103</v>
      </c>
      <c r="B790" s="36" t="str">
        <f t="shared" si="13"/>
        <v>T6P14_5min</v>
      </c>
      <c r="C790" s="98" t="s">
        <v>2109</v>
      </c>
      <c r="D790" s="98" t="s">
        <v>5326</v>
      </c>
      <c r="E790" s="145" t="s">
        <v>6417</v>
      </c>
      <c r="F790" s="233">
        <v>2.9128051444708842</v>
      </c>
    </row>
    <row r="791" spans="1:6" x14ac:dyDescent="0.3">
      <c r="A791" s="36" t="s">
        <v>103</v>
      </c>
      <c r="B791" s="36" t="str">
        <f t="shared" si="13"/>
        <v>T6P14_5min</v>
      </c>
      <c r="C791" s="98" t="s">
        <v>2110</v>
      </c>
      <c r="D791" s="98" t="s">
        <v>5326</v>
      </c>
      <c r="E791" s="145" t="s">
        <v>6418</v>
      </c>
      <c r="F791" s="233">
        <v>1.7688615007638493</v>
      </c>
    </row>
    <row r="792" spans="1:6" x14ac:dyDescent="0.3">
      <c r="A792" s="36" t="s">
        <v>103</v>
      </c>
      <c r="B792" s="36" t="str">
        <f t="shared" si="13"/>
        <v>T6P14_5min</v>
      </c>
      <c r="C792" s="98" t="s">
        <v>2111</v>
      </c>
      <c r="D792" s="98" t="s">
        <v>5326</v>
      </c>
      <c r="E792" s="145" t="s">
        <v>6419</v>
      </c>
      <c r="F792" s="233">
        <v>4.902184554182794</v>
      </c>
    </row>
    <row r="793" spans="1:6" x14ac:dyDescent="0.3">
      <c r="A793" s="36" t="s">
        <v>103</v>
      </c>
      <c r="B793" s="36" t="str">
        <f t="shared" si="13"/>
        <v>T6P14_5min</v>
      </c>
      <c r="C793" s="98" t="s">
        <v>2094</v>
      </c>
      <c r="D793" s="98" t="s">
        <v>5326</v>
      </c>
      <c r="E793" s="145" t="s">
        <v>6420</v>
      </c>
      <c r="F793" s="233">
        <v>0.52338361644583853</v>
      </c>
    </row>
    <row r="794" spans="1:6" x14ac:dyDescent="0.3">
      <c r="A794" s="36" t="s">
        <v>103</v>
      </c>
      <c r="B794" s="36" t="str">
        <f t="shared" si="13"/>
        <v>T6P14_5min</v>
      </c>
      <c r="C794" s="98" t="s">
        <v>2112</v>
      </c>
      <c r="D794" s="98" t="s">
        <v>5326</v>
      </c>
      <c r="E794" s="145" t="s">
        <v>6421</v>
      </c>
      <c r="F794" s="233">
        <v>1.1306063907393327</v>
      </c>
    </row>
    <row r="795" spans="1:6" x14ac:dyDescent="0.3">
      <c r="A795" s="36" t="s">
        <v>103</v>
      </c>
      <c r="B795" s="36" t="str">
        <f t="shared" si="13"/>
        <v>T6P14_5min</v>
      </c>
      <c r="C795" s="98" t="s">
        <v>2113</v>
      </c>
      <c r="D795" s="98" t="s">
        <v>5326</v>
      </c>
      <c r="E795" s="145" t="s">
        <v>6422</v>
      </c>
      <c r="F795" s="233">
        <v>1.844281272531763</v>
      </c>
    </row>
    <row r="796" spans="1:6" x14ac:dyDescent="0.3">
      <c r="A796" s="36" t="s">
        <v>103</v>
      </c>
      <c r="B796" s="36" t="str">
        <f t="shared" si="13"/>
        <v>T6P14_5min</v>
      </c>
      <c r="C796" s="98" t="s">
        <v>2114</v>
      </c>
      <c r="D796" s="98" t="s">
        <v>5326</v>
      </c>
      <c r="E796" s="145" t="s">
        <v>6423</v>
      </c>
      <c r="F796" s="233">
        <v>1.5978299058005081</v>
      </c>
    </row>
    <row r="797" spans="1:6" x14ac:dyDescent="0.3">
      <c r="A797" s="36" t="s">
        <v>103</v>
      </c>
      <c r="B797" s="36" t="str">
        <f t="shared" si="13"/>
        <v>T6P14_5min</v>
      </c>
      <c r="C797" s="98" t="s">
        <v>2115</v>
      </c>
      <c r="D797" s="98" t="s">
        <v>5326</v>
      </c>
      <c r="E797" s="145" t="s">
        <v>6424</v>
      </c>
      <c r="F797" s="233">
        <v>1.117268369340392</v>
      </c>
    </row>
    <row r="798" spans="1:6" x14ac:dyDescent="0.3">
      <c r="A798" s="36" t="s">
        <v>103</v>
      </c>
      <c r="B798" s="36" t="str">
        <f t="shared" si="13"/>
        <v>T6P14_5min</v>
      </c>
      <c r="C798" s="98" t="s">
        <v>2116</v>
      </c>
      <c r="D798" s="98" t="s">
        <v>5326</v>
      </c>
      <c r="E798" s="145" t="s">
        <v>6425</v>
      </c>
      <c r="F798" s="233">
        <v>4.3571863865125238</v>
      </c>
    </row>
    <row r="799" spans="1:6" x14ac:dyDescent="0.3">
      <c r="A799" s="36" t="s">
        <v>103</v>
      </c>
      <c r="B799" s="36" t="str">
        <f t="shared" si="13"/>
        <v>T6P14_5min</v>
      </c>
      <c r="C799" s="98" t="s">
        <v>2117</v>
      </c>
      <c r="D799" s="98" t="s">
        <v>5326</v>
      </c>
      <c r="E799" s="145" t="s">
        <v>6426</v>
      </c>
      <c r="F799" s="233">
        <v>1.4373154175608629</v>
      </c>
    </row>
    <row r="800" spans="1:6" x14ac:dyDescent="0.3">
      <c r="A800" s="36" t="s">
        <v>103</v>
      </c>
      <c r="B800" s="36" t="str">
        <f t="shared" si="13"/>
        <v>T6P14_5min</v>
      </c>
      <c r="C800" s="98" t="s">
        <v>2118</v>
      </c>
      <c r="D800" s="98" t="s">
        <v>5326</v>
      </c>
      <c r="E800" s="145" t="s">
        <v>6427</v>
      </c>
      <c r="F800" s="233">
        <v>1.4373154175608629</v>
      </c>
    </row>
    <row r="801" spans="1:6" x14ac:dyDescent="0.3">
      <c r="A801" s="36" t="s">
        <v>103</v>
      </c>
      <c r="B801" s="36" t="str">
        <f t="shared" si="13"/>
        <v>T6P14_5min</v>
      </c>
      <c r="C801" s="98" t="s">
        <v>2119</v>
      </c>
      <c r="D801" s="98" t="s">
        <v>5326</v>
      </c>
      <c r="E801" s="145" t="s">
        <v>6428</v>
      </c>
      <c r="F801" s="233">
        <v>4.0253593392736198</v>
      </c>
    </row>
    <row r="802" spans="1:6" x14ac:dyDescent="0.3">
      <c r="A802" s="36" t="s">
        <v>103</v>
      </c>
      <c r="B802" s="36" t="str">
        <f t="shared" si="13"/>
        <v>T6P14_5min</v>
      </c>
      <c r="C802" s="98" t="s">
        <v>2120</v>
      </c>
      <c r="D802" s="98" t="s">
        <v>5326</v>
      </c>
      <c r="E802" s="145" t="s">
        <v>6429</v>
      </c>
      <c r="F802" s="233">
        <v>1.067944291752382</v>
      </c>
    </row>
    <row r="803" spans="1:6" x14ac:dyDescent="0.3">
      <c r="A803" s="36" t="s">
        <v>103</v>
      </c>
      <c r="B803" s="36" t="str">
        <f t="shared" si="13"/>
        <v>T6P14_5min</v>
      </c>
      <c r="C803" s="98" t="s">
        <v>2121</v>
      </c>
      <c r="D803" s="98" t="s">
        <v>5326</v>
      </c>
      <c r="E803" s="145" t="s">
        <v>6430</v>
      </c>
      <c r="F803" s="233">
        <v>0.58659697404980027</v>
      </c>
    </row>
    <row r="804" spans="1:6" x14ac:dyDescent="0.3">
      <c r="A804" s="36" t="s">
        <v>103</v>
      </c>
      <c r="B804" s="36" t="str">
        <f t="shared" si="13"/>
        <v>T6P14_5min</v>
      </c>
      <c r="C804" s="98" t="s">
        <v>2095</v>
      </c>
      <c r="D804" s="98" t="s">
        <v>5326</v>
      </c>
      <c r="E804" s="145" t="s">
        <v>6431</v>
      </c>
      <c r="F804" s="233">
        <v>2.4366401483766942</v>
      </c>
    </row>
    <row r="805" spans="1:6" x14ac:dyDescent="0.3">
      <c r="A805" s="36" t="s">
        <v>103</v>
      </c>
      <c r="B805" s="36" t="str">
        <f t="shared" si="13"/>
        <v>T6P14_5min</v>
      </c>
      <c r="C805" s="98" t="s">
        <v>2122</v>
      </c>
      <c r="D805" s="98" t="s">
        <v>5326</v>
      </c>
      <c r="E805" s="145" t="s">
        <v>6432</v>
      </c>
      <c r="F805" s="233">
        <v>1.9639807560425384</v>
      </c>
    </row>
    <row r="806" spans="1:6" x14ac:dyDescent="0.3">
      <c r="A806" s="36" t="s">
        <v>103</v>
      </c>
      <c r="B806" s="36" t="str">
        <f t="shared" si="13"/>
        <v>T6P14_5min</v>
      </c>
      <c r="C806" s="98" t="s">
        <v>2096</v>
      </c>
      <c r="D806" s="98" t="s">
        <v>5326</v>
      </c>
      <c r="E806" s="145" t="s">
        <v>6433</v>
      </c>
      <c r="F806" s="233">
        <v>4.5823519075536092</v>
      </c>
    </row>
    <row r="807" spans="1:6" x14ac:dyDescent="0.3">
      <c r="A807" s="36" t="s">
        <v>103</v>
      </c>
      <c r="B807" s="36" t="str">
        <f t="shared" si="13"/>
        <v>T6P14_5min</v>
      </c>
      <c r="C807" s="98" t="s">
        <v>2097</v>
      </c>
      <c r="D807" s="98" t="s">
        <v>5326</v>
      </c>
      <c r="E807" s="145" t="s">
        <v>6434</v>
      </c>
      <c r="F807" s="233">
        <v>0.57354948339131584</v>
      </c>
    </row>
    <row r="808" spans="1:6" x14ac:dyDescent="0.3">
      <c r="A808" s="36" t="s">
        <v>103</v>
      </c>
      <c r="B808" s="36" t="str">
        <f t="shared" si="13"/>
        <v>T6P14_5min</v>
      </c>
      <c r="C808" s="98" t="s">
        <v>2098</v>
      </c>
      <c r="D808" s="98" t="s">
        <v>5326</v>
      </c>
      <c r="E808" s="145" t="s">
        <v>6435</v>
      </c>
      <c r="F808" s="233">
        <v>3.0202387345066404</v>
      </c>
    </row>
    <row r="809" spans="1:6" x14ac:dyDescent="0.3">
      <c r="A809" s="36" t="s">
        <v>103</v>
      </c>
      <c r="B809" s="36" t="str">
        <f t="shared" si="13"/>
        <v>T6P14_5min</v>
      </c>
      <c r="C809" s="98" t="s">
        <v>2099</v>
      </c>
      <c r="D809" s="98" t="s">
        <v>5326</v>
      </c>
      <c r="E809" s="145" t="s">
        <v>6436</v>
      </c>
      <c r="F809" s="233">
        <v>0.42932715956394196</v>
      </c>
    </row>
    <row r="810" spans="1:6" x14ac:dyDescent="0.3">
      <c r="A810" s="36" t="s">
        <v>103</v>
      </c>
      <c r="B810" s="36" t="str">
        <f t="shared" si="13"/>
        <v>T6P14_5min</v>
      </c>
      <c r="C810" s="98" t="s">
        <v>2100</v>
      </c>
      <c r="D810" s="98" t="s">
        <v>5326</v>
      </c>
      <c r="E810" s="145" t="s">
        <v>6437</v>
      </c>
      <c r="F810" s="233">
        <v>0.83975270719040129</v>
      </c>
    </row>
    <row r="811" spans="1:6" x14ac:dyDescent="0.3">
      <c r="A811" s="36" t="s">
        <v>103</v>
      </c>
      <c r="B811" s="36" t="str">
        <f t="shared" si="13"/>
        <v>T6P14_5min</v>
      </c>
      <c r="C811" s="98" t="s">
        <v>2101</v>
      </c>
      <c r="D811" s="98" t="s">
        <v>5326</v>
      </c>
      <c r="E811" s="145" t="s">
        <v>6438</v>
      </c>
      <c r="F811" s="233">
        <v>2.9058122809277274</v>
      </c>
    </row>
    <row r="812" spans="1:6" x14ac:dyDescent="0.3">
      <c r="A812" s="36" t="s">
        <v>104</v>
      </c>
      <c r="B812" s="36" t="str">
        <f t="shared" si="13"/>
        <v>T6P2_5min</v>
      </c>
      <c r="C812" s="98" t="s">
        <v>1853</v>
      </c>
      <c r="D812" s="98" t="s">
        <v>5326</v>
      </c>
      <c r="E812" s="145" t="s">
        <v>6409</v>
      </c>
      <c r="F812" s="233">
        <v>3.3380937389698402</v>
      </c>
    </row>
    <row r="813" spans="1:6" x14ac:dyDescent="0.3">
      <c r="A813" s="36" t="s">
        <v>104</v>
      </c>
      <c r="B813" s="36" t="str">
        <f t="shared" si="13"/>
        <v>T6P2_5min</v>
      </c>
      <c r="C813" s="98" t="s">
        <v>1862</v>
      </c>
      <c r="D813" s="98" t="s">
        <v>5326</v>
      </c>
      <c r="E813" s="145" t="s">
        <v>6410</v>
      </c>
      <c r="F813" s="233">
        <v>1.3527827654528612</v>
      </c>
    </row>
    <row r="814" spans="1:6" x14ac:dyDescent="0.3">
      <c r="A814" s="36" t="s">
        <v>104</v>
      </c>
      <c r="B814" s="36" t="str">
        <f t="shared" si="13"/>
        <v>T6P2_5min</v>
      </c>
      <c r="C814" s="98" t="s">
        <v>1863</v>
      </c>
      <c r="D814" s="98" t="s">
        <v>5326</v>
      </c>
      <c r="E814" s="145" t="s">
        <v>6411</v>
      </c>
      <c r="F814" s="233">
        <v>3.025283063413875</v>
      </c>
    </row>
    <row r="815" spans="1:6" x14ac:dyDescent="0.3">
      <c r="A815" s="36" t="s">
        <v>104</v>
      </c>
      <c r="B815" s="36" t="str">
        <f t="shared" si="13"/>
        <v>T6P2_5min</v>
      </c>
      <c r="C815" s="98" t="s">
        <v>1864</v>
      </c>
      <c r="D815" s="98" t="s">
        <v>5326</v>
      </c>
      <c r="E815" s="145" t="s">
        <v>6412</v>
      </c>
      <c r="F815" s="233">
        <v>2.1008377877563018</v>
      </c>
    </row>
    <row r="816" spans="1:6" x14ac:dyDescent="0.3">
      <c r="A816" s="36" t="s">
        <v>104</v>
      </c>
      <c r="B816" s="36" t="str">
        <f t="shared" si="13"/>
        <v>T6P2_5min</v>
      </c>
      <c r="C816" s="98" t="s">
        <v>1865</v>
      </c>
      <c r="D816" s="98" t="s">
        <v>5326</v>
      </c>
      <c r="E816" s="145" t="s">
        <v>6413</v>
      </c>
      <c r="F816" s="233">
        <v>2.8034388189283694</v>
      </c>
    </row>
    <row r="817" spans="1:6" x14ac:dyDescent="0.3">
      <c r="A817" s="36" t="s">
        <v>104</v>
      </c>
      <c r="B817" s="36" t="str">
        <f t="shared" si="13"/>
        <v>T6P2_5min</v>
      </c>
      <c r="C817" s="98" t="s">
        <v>1866</v>
      </c>
      <c r="D817" s="98" t="s">
        <v>5326</v>
      </c>
      <c r="E817" s="145" t="s">
        <v>6414</v>
      </c>
      <c r="F817" s="233">
        <v>3.0402392363486577</v>
      </c>
    </row>
    <row r="818" spans="1:6" x14ac:dyDescent="0.3">
      <c r="A818" s="36" t="s">
        <v>104</v>
      </c>
      <c r="B818" s="36" t="str">
        <f t="shared" si="13"/>
        <v>T6P2_5min</v>
      </c>
      <c r="C818" s="98" t="s">
        <v>1867</v>
      </c>
      <c r="D818" s="98" t="s">
        <v>5326</v>
      </c>
      <c r="E818" s="145" t="s">
        <v>6415</v>
      </c>
      <c r="F818" s="233">
        <v>1.9560898270130394</v>
      </c>
    </row>
    <row r="819" spans="1:6" x14ac:dyDescent="0.3">
      <c r="A819" s="36" t="s">
        <v>104</v>
      </c>
      <c r="B819" s="36" t="str">
        <f t="shared" si="13"/>
        <v>T6P2_5min</v>
      </c>
      <c r="C819" s="98" t="s">
        <v>1868</v>
      </c>
      <c r="D819" s="98" t="s">
        <v>5326</v>
      </c>
      <c r="E819" s="145" t="s">
        <v>6416</v>
      </c>
      <c r="F819" s="233">
        <v>1.4365320774451549</v>
      </c>
    </row>
    <row r="820" spans="1:6" x14ac:dyDescent="0.3">
      <c r="A820" s="36" t="s">
        <v>104</v>
      </c>
      <c r="B820" s="36" t="str">
        <f t="shared" si="13"/>
        <v>T6P2_5min</v>
      </c>
      <c r="C820" s="98" t="s">
        <v>1869</v>
      </c>
      <c r="D820" s="98" t="s">
        <v>5326</v>
      </c>
      <c r="E820" s="145" t="s">
        <v>6417</v>
      </c>
      <c r="F820" s="233">
        <v>1.9934414493956296</v>
      </c>
    </row>
    <row r="821" spans="1:6" x14ac:dyDescent="0.3">
      <c r="A821" s="36" t="s">
        <v>104</v>
      </c>
      <c r="B821" s="36" t="str">
        <f t="shared" si="13"/>
        <v>T6P2_5min</v>
      </c>
      <c r="C821" s="98" t="s">
        <v>1870</v>
      </c>
      <c r="D821" s="98" t="s">
        <v>5326</v>
      </c>
      <c r="E821" s="145" t="s">
        <v>6418</v>
      </c>
      <c r="F821" s="233">
        <v>2.7072397034812319</v>
      </c>
    </row>
    <row r="822" spans="1:6" x14ac:dyDescent="0.3">
      <c r="A822" s="36" t="s">
        <v>104</v>
      </c>
      <c r="B822" s="36" t="str">
        <f t="shared" si="13"/>
        <v>T6P2_5min</v>
      </c>
      <c r="C822" s="98" t="s">
        <v>1871</v>
      </c>
      <c r="D822" s="98" t="s">
        <v>5326</v>
      </c>
      <c r="E822" s="145" t="s">
        <v>6419</v>
      </c>
      <c r="F822" s="233">
        <v>1.7611813679244617</v>
      </c>
    </row>
    <row r="823" spans="1:6" x14ac:dyDescent="0.3">
      <c r="A823" s="36" t="s">
        <v>104</v>
      </c>
      <c r="B823" s="36" t="str">
        <f t="shared" si="13"/>
        <v>T6P2_5min</v>
      </c>
      <c r="C823" s="98" t="s">
        <v>1854</v>
      </c>
      <c r="D823" s="98" t="s">
        <v>5326</v>
      </c>
      <c r="E823" s="145" t="s">
        <v>6420</v>
      </c>
      <c r="F823" s="233">
        <v>0.36388900780610078</v>
      </c>
    </row>
    <row r="824" spans="1:6" x14ac:dyDescent="0.3">
      <c r="A824" s="36" t="s">
        <v>104</v>
      </c>
      <c r="B824" s="36" t="str">
        <f t="shared" si="13"/>
        <v>T6P2_5min</v>
      </c>
      <c r="C824" s="98" t="s">
        <v>1872</v>
      </c>
      <c r="D824" s="98" t="s">
        <v>5326</v>
      </c>
      <c r="E824" s="145" t="s">
        <v>6421</v>
      </c>
      <c r="F824" s="233">
        <v>2.1509164117153667</v>
      </c>
    </row>
    <row r="825" spans="1:6" x14ac:dyDescent="0.3">
      <c r="A825" s="36" t="s">
        <v>104</v>
      </c>
      <c r="B825" s="36" t="str">
        <f t="shared" si="13"/>
        <v>T6P2_5min</v>
      </c>
      <c r="C825" s="98" t="s">
        <v>1873</v>
      </c>
      <c r="D825" s="98" t="s">
        <v>5326</v>
      </c>
      <c r="E825" s="145" t="s">
        <v>6422</v>
      </c>
      <c r="F825" s="233">
        <v>2.9586079168780519</v>
      </c>
    </row>
    <row r="826" spans="1:6" x14ac:dyDescent="0.3">
      <c r="A826" s="36" t="s">
        <v>104</v>
      </c>
      <c r="B826" s="36" t="str">
        <f t="shared" si="13"/>
        <v>T6P2_5min</v>
      </c>
      <c r="C826" s="98" t="s">
        <v>1874</v>
      </c>
      <c r="D826" s="98" t="s">
        <v>5326</v>
      </c>
      <c r="E826" s="145" t="s">
        <v>6423</v>
      </c>
      <c r="F826" s="233">
        <v>3.0362153762108188</v>
      </c>
    </row>
    <row r="827" spans="1:6" x14ac:dyDescent="0.3">
      <c r="A827" s="36" t="s">
        <v>104</v>
      </c>
      <c r="B827" s="36" t="str">
        <f t="shared" si="13"/>
        <v>T6P2_5min</v>
      </c>
      <c r="C827" s="98" t="s">
        <v>1875</v>
      </c>
      <c r="D827" s="98" t="s">
        <v>5326</v>
      </c>
      <c r="E827" s="145" t="s">
        <v>6424</v>
      </c>
      <c r="F827" s="233">
        <v>2.3781653036091139</v>
      </c>
    </row>
    <row r="828" spans="1:6" x14ac:dyDescent="0.3">
      <c r="A828" s="36" t="s">
        <v>104</v>
      </c>
      <c r="B828" s="36" t="str">
        <f t="shared" si="13"/>
        <v>T6P2_5min</v>
      </c>
      <c r="C828" s="98" t="s">
        <v>1876</v>
      </c>
      <c r="D828" s="98" t="s">
        <v>5326</v>
      </c>
      <c r="E828" s="145" t="s">
        <v>6425</v>
      </c>
      <c r="F828" s="233">
        <v>2.6665011549943625</v>
      </c>
    </row>
    <row r="829" spans="1:6" x14ac:dyDescent="0.3">
      <c r="A829" s="36" t="s">
        <v>104</v>
      </c>
      <c r="B829" s="36" t="str">
        <f t="shared" si="13"/>
        <v>T6P2_5min</v>
      </c>
      <c r="C829" s="98" t="s">
        <v>1877</v>
      </c>
      <c r="D829" s="98" t="s">
        <v>5326</v>
      </c>
      <c r="E829" s="145" t="s">
        <v>6426</v>
      </c>
      <c r="F829" s="233">
        <v>3.3239247301104178</v>
      </c>
    </row>
    <row r="830" spans="1:6" x14ac:dyDescent="0.3">
      <c r="A830" s="36" t="s">
        <v>104</v>
      </c>
      <c r="B830" s="36" t="str">
        <f t="shared" si="13"/>
        <v>T6P2_5min</v>
      </c>
      <c r="C830" s="98" t="s">
        <v>1878</v>
      </c>
      <c r="D830" s="98" t="s">
        <v>5326</v>
      </c>
      <c r="E830" s="145" t="s">
        <v>6427</v>
      </c>
      <c r="F830" s="233">
        <v>2.5311332662703485</v>
      </c>
    </row>
    <row r="831" spans="1:6" x14ac:dyDescent="0.3">
      <c r="A831" s="36" t="s">
        <v>104</v>
      </c>
      <c r="B831" s="36" t="str">
        <f t="shared" si="13"/>
        <v>T6P2_5min</v>
      </c>
      <c r="C831" s="98" t="s">
        <v>1879</v>
      </c>
      <c r="D831" s="98" t="s">
        <v>5326</v>
      </c>
      <c r="E831" s="145" t="s">
        <v>6428</v>
      </c>
      <c r="F831" s="233">
        <v>1.3562395840956787</v>
      </c>
    </row>
    <row r="832" spans="1:6" x14ac:dyDescent="0.3">
      <c r="A832" s="36" t="s">
        <v>104</v>
      </c>
      <c r="B832" s="36" t="str">
        <f t="shared" si="13"/>
        <v>T6P2_5min</v>
      </c>
      <c r="C832" s="98" t="s">
        <v>1880</v>
      </c>
      <c r="D832" s="98" t="s">
        <v>5326</v>
      </c>
      <c r="E832" s="145" t="s">
        <v>6429</v>
      </c>
      <c r="F832" s="233">
        <v>2.2548590222148199</v>
      </c>
    </row>
    <row r="833" spans="1:6" x14ac:dyDescent="0.3">
      <c r="A833" s="36" t="s">
        <v>104</v>
      </c>
      <c r="B833" s="36" t="str">
        <f t="shared" si="13"/>
        <v>T6P2_5min</v>
      </c>
      <c r="C833" s="98" t="s">
        <v>1881</v>
      </c>
      <c r="D833" s="98" t="s">
        <v>5326</v>
      </c>
      <c r="E833" s="145" t="s">
        <v>6430</v>
      </c>
      <c r="F833" s="233">
        <v>1.7671625872435037</v>
      </c>
    </row>
    <row r="834" spans="1:6" x14ac:dyDescent="0.3">
      <c r="A834" s="36" t="s">
        <v>104</v>
      </c>
      <c r="B834" s="36" t="str">
        <f t="shared" si="13"/>
        <v>T6P2_5min</v>
      </c>
      <c r="C834" s="98" t="s">
        <v>1855</v>
      </c>
      <c r="D834" s="98" t="s">
        <v>5326</v>
      </c>
      <c r="E834" s="145" t="s">
        <v>6431</v>
      </c>
      <c r="F834" s="233">
        <v>1.7314886687928446</v>
      </c>
    </row>
    <row r="835" spans="1:6" x14ac:dyDescent="0.3">
      <c r="A835" s="36" t="s">
        <v>104</v>
      </c>
      <c r="B835" s="36" t="str">
        <f t="shared" si="13"/>
        <v>T6P2_5min</v>
      </c>
      <c r="C835" s="98" t="s">
        <v>1882</v>
      </c>
      <c r="D835" s="98" t="s">
        <v>5326</v>
      </c>
      <c r="E835" s="145" t="s">
        <v>6432</v>
      </c>
      <c r="F835" s="233">
        <v>0.84928252638569957</v>
      </c>
    </row>
    <row r="836" spans="1:6" x14ac:dyDescent="0.3">
      <c r="A836" s="36" t="s">
        <v>104</v>
      </c>
      <c r="B836" s="36" t="str">
        <f t="shared" si="13"/>
        <v>T6P2_5min</v>
      </c>
      <c r="C836" s="98" t="s">
        <v>1856</v>
      </c>
      <c r="D836" s="98" t="s">
        <v>5326</v>
      </c>
      <c r="E836" s="145" t="s">
        <v>6433</v>
      </c>
      <c r="F836" s="233">
        <v>1.0199589256562649</v>
      </c>
    </row>
    <row r="837" spans="1:6" x14ac:dyDescent="0.3">
      <c r="A837" s="36" t="s">
        <v>104</v>
      </c>
      <c r="B837" s="36" t="str">
        <f t="shared" si="13"/>
        <v>T6P2_5min</v>
      </c>
      <c r="C837" s="98" t="s">
        <v>1857</v>
      </c>
      <c r="D837" s="98" t="s">
        <v>5326</v>
      </c>
      <c r="E837" s="145" t="s">
        <v>6434</v>
      </c>
      <c r="F837" s="233">
        <v>5.8609399941433145</v>
      </c>
    </row>
    <row r="838" spans="1:6" x14ac:dyDescent="0.3">
      <c r="A838" s="36" t="s">
        <v>104</v>
      </c>
      <c r="B838" s="36" t="str">
        <f t="shared" si="13"/>
        <v>T6P2_5min</v>
      </c>
      <c r="C838" s="98" t="s">
        <v>1858</v>
      </c>
      <c r="D838" s="98" t="s">
        <v>5326</v>
      </c>
      <c r="E838" s="145" t="s">
        <v>6435</v>
      </c>
      <c r="F838" s="233">
        <v>1.9798537347575171</v>
      </c>
    </row>
    <row r="839" spans="1:6" x14ac:dyDescent="0.3">
      <c r="A839" s="36" t="s">
        <v>104</v>
      </c>
      <c r="B839" s="36" t="str">
        <f t="shared" ref="B839:B902" si="14">CONCATENATE(A839,"_",D839)</f>
        <v>T6P2_5min</v>
      </c>
      <c r="C839" s="98" t="s">
        <v>1859</v>
      </c>
      <c r="D839" s="98" t="s">
        <v>5326</v>
      </c>
      <c r="E839" s="145" t="s">
        <v>6436</v>
      </c>
      <c r="F839" s="233">
        <v>2.5181580991302854</v>
      </c>
    </row>
    <row r="840" spans="1:6" x14ac:dyDescent="0.3">
      <c r="A840" s="36" t="s">
        <v>104</v>
      </c>
      <c r="B840" s="36" t="str">
        <f t="shared" si="14"/>
        <v>T6P2_5min</v>
      </c>
      <c r="C840" s="98" t="s">
        <v>1860</v>
      </c>
      <c r="D840" s="98" t="s">
        <v>5326</v>
      </c>
      <c r="E840" s="145" t="s">
        <v>6437</v>
      </c>
      <c r="F840" s="233">
        <v>1.9679657034252489</v>
      </c>
    </row>
    <row r="841" spans="1:6" x14ac:dyDescent="0.3">
      <c r="A841" s="36" t="s">
        <v>104</v>
      </c>
      <c r="B841" s="36" t="str">
        <f t="shared" si="14"/>
        <v>T6P2_5min</v>
      </c>
      <c r="C841" s="98" t="s">
        <v>1861</v>
      </c>
      <c r="D841" s="98" t="s">
        <v>5326</v>
      </c>
      <c r="E841" s="145" t="s">
        <v>6438</v>
      </c>
      <c r="F841" s="233">
        <v>4.039018668653334</v>
      </c>
    </row>
    <row r="842" spans="1:6" x14ac:dyDescent="0.3">
      <c r="A842" s="36" t="s">
        <v>105</v>
      </c>
      <c r="B842" s="36" t="str">
        <f t="shared" si="14"/>
        <v>T6P3_5min</v>
      </c>
      <c r="C842" s="98" t="s">
        <v>1883</v>
      </c>
      <c r="D842" s="98" t="s">
        <v>5326</v>
      </c>
      <c r="E842" s="145" t="s">
        <v>6409</v>
      </c>
      <c r="F842" s="233">
        <v>2.6948609258934519</v>
      </c>
    </row>
    <row r="843" spans="1:6" x14ac:dyDescent="0.3">
      <c r="A843" s="36" t="s">
        <v>105</v>
      </c>
      <c r="B843" s="36" t="str">
        <f t="shared" si="14"/>
        <v>T6P3_5min</v>
      </c>
      <c r="C843" s="98" t="s">
        <v>1892</v>
      </c>
      <c r="D843" s="98" t="s">
        <v>5326</v>
      </c>
      <c r="E843" s="145" t="s">
        <v>6410</v>
      </c>
      <c r="F843" s="233">
        <v>3.5895963017162291</v>
      </c>
    </row>
    <row r="844" spans="1:6" x14ac:dyDescent="0.3">
      <c r="A844" s="36" t="s">
        <v>105</v>
      </c>
      <c r="B844" s="36" t="str">
        <f t="shared" si="14"/>
        <v>T6P3_5min</v>
      </c>
      <c r="C844" s="98" t="s">
        <v>1893</v>
      </c>
      <c r="D844" s="98" t="s">
        <v>5326</v>
      </c>
      <c r="E844" s="145" t="s">
        <v>6411</v>
      </c>
      <c r="F844" s="233">
        <v>2.8868216795958359</v>
      </c>
    </row>
    <row r="845" spans="1:6" x14ac:dyDescent="0.3">
      <c r="A845" s="36" t="s">
        <v>105</v>
      </c>
      <c r="B845" s="36" t="str">
        <f t="shared" si="14"/>
        <v>T6P3_5min</v>
      </c>
      <c r="C845" s="98" t="s">
        <v>1894</v>
      </c>
      <c r="D845" s="98" t="s">
        <v>5326</v>
      </c>
      <c r="E845" s="145" t="s">
        <v>6412</v>
      </c>
      <c r="F845" s="233">
        <v>2.4690720540919888</v>
      </c>
    </row>
    <row r="846" spans="1:6" x14ac:dyDescent="0.3">
      <c r="A846" s="36" t="s">
        <v>105</v>
      </c>
      <c r="B846" s="36" t="str">
        <f t="shared" si="14"/>
        <v>T6P3_5min</v>
      </c>
      <c r="C846" s="98" t="s">
        <v>1895</v>
      </c>
      <c r="D846" s="98" t="s">
        <v>5326</v>
      </c>
      <c r="E846" s="145" t="s">
        <v>6413</v>
      </c>
      <c r="F846" s="233">
        <v>2.9750450771044896</v>
      </c>
    </row>
    <row r="847" spans="1:6" x14ac:dyDescent="0.3">
      <c r="A847" s="36" t="s">
        <v>105</v>
      </c>
      <c r="B847" s="36" t="str">
        <f t="shared" si="14"/>
        <v>T6P3_5min</v>
      </c>
      <c r="C847" s="98" t="s">
        <v>1896</v>
      </c>
      <c r="D847" s="98" t="s">
        <v>5326</v>
      </c>
      <c r="E847" s="145" t="s">
        <v>6414</v>
      </c>
      <c r="F847" s="233">
        <v>2.7541426634110322</v>
      </c>
    </row>
    <row r="848" spans="1:6" x14ac:dyDescent="0.3">
      <c r="A848" s="36" t="s">
        <v>105</v>
      </c>
      <c r="B848" s="36" t="str">
        <f t="shared" si="14"/>
        <v>T6P3_5min</v>
      </c>
      <c r="C848" s="98" t="s">
        <v>1897</v>
      </c>
      <c r="D848" s="98" t="s">
        <v>5326</v>
      </c>
      <c r="E848" s="145" t="s">
        <v>6415</v>
      </c>
      <c r="F848" s="233">
        <v>0.26836171493497429</v>
      </c>
    </row>
    <row r="849" spans="1:6" x14ac:dyDescent="0.3">
      <c r="A849" s="36" t="s">
        <v>105</v>
      </c>
      <c r="B849" s="36" t="str">
        <f t="shared" si="14"/>
        <v>T6P3_5min</v>
      </c>
      <c r="C849" s="98" t="s">
        <v>1898</v>
      </c>
      <c r="D849" s="98" t="s">
        <v>5326</v>
      </c>
      <c r="E849" s="145" t="s">
        <v>6416</v>
      </c>
      <c r="F849" s="233">
        <v>2.9949779644433394</v>
      </c>
    </row>
    <row r="850" spans="1:6" x14ac:dyDescent="0.3">
      <c r="A850" s="36" t="s">
        <v>105</v>
      </c>
      <c r="B850" s="36" t="str">
        <f t="shared" si="14"/>
        <v>T6P3_5min</v>
      </c>
      <c r="C850" s="98" t="s">
        <v>1899</v>
      </c>
      <c r="D850" s="98" t="s">
        <v>5326</v>
      </c>
      <c r="E850" s="145" t="s">
        <v>6417</v>
      </c>
      <c r="F850" s="233">
        <v>2.063308704453787</v>
      </c>
    </row>
    <row r="851" spans="1:6" x14ac:dyDescent="0.3">
      <c r="A851" s="36" t="s">
        <v>105</v>
      </c>
      <c r="B851" s="36" t="str">
        <f t="shared" si="14"/>
        <v>T6P3_5min</v>
      </c>
      <c r="C851" s="98" t="s">
        <v>1900</v>
      </c>
      <c r="D851" s="98" t="s">
        <v>5326</v>
      </c>
      <c r="E851" s="145" t="s">
        <v>6418</v>
      </c>
      <c r="F851" s="233">
        <v>0.44827381129217081</v>
      </c>
    </row>
    <row r="852" spans="1:6" x14ac:dyDescent="0.3">
      <c r="A852" s="36" t="s">
        <v>105</v>
      </c>
      <c r="B852" s="36" t="str">
        <f t="shared" si="14"/>
        <v>T6P3_5min</v>
      </c>
      <c r="C852" s="98" t="s">
        <v>1901</v>
      </c>
      <c r="D852" s="98" t="s">
        <v>5326</v>
      </c>
      <c r="E852" s="145" t="s">
        <v>6419</v>
      </c>
      <c r="F852" s="233">
        <v>0.50648831174532993</v>
      </c>
    </row>
    <row r="853" spans="1:6" x14ac:dyDescent="0.3">
      <c r="A853" s="36" t="s">
        <v>105</v>
      </c>
      <c r="B853" s="36" t="str">
        <f t="shared" si="14"/>
        <v>T6P3_5min</v>
      </c>
      <c r="C853" s="98" t="s">
        <v>1884</v>
      </c>
      <c r="D853" s="98" t="s">
        <v>5326</v>
      </c>
      <c r="E853" s="145" t="s">
        <v>6420</v>
      </c>
      <c r="F853" s="233">
        <v>1.285537945490796</v>
      </c>
    </row>
    <row r="854" spans="1:6" x14ac:dyDescent="0.3">
      <c r="A854" s="36" t="s">
        <v>105</v>
      </c>
      <c r="B854" s="36" t="str">
        <f t="shared" si="14"/>
        <v>T6P3_5min</v>
      </c>
      <c r="C854" s="98" t="s">
        <v>1902</v>
      </c>
      <c r="D854" s="98" t="s">
        <v>5326</v>
      </c>
      <c r="E854" s="145" t="s">
        <v>6421</v>
      </c>
      <c r="F854" s="233">
        <v>1.2811254465796533</v>
      </c>
    </row>
    <row r="855" spans="1:6" x14ac:dyDescent="0.3">
      <c r="A855" s="36" t="s">
        <v>105</v>
      </c>
      <c r="B855" s="36" t="str">
        <f t="shared" si="14"/>
        <v>T6P3_5min</v>
      </c>
      <c r="C855" s="98" t="s">
        <v>1903</v>
      </c>
      <c r="D855" s="98" t="s">
        <v>5326</v>
      </c>
      <c r="E855" s="145" t="s">
        <v>6422</v>
      </c>
      <c r="F855" s="233">
        <v>4.233423414880253</v>
      </c>
    </row>
    <row r="856" spans="1:6" x14ac:dyDescent="0.3">
      <c r="A856" s="36" t="s">
        <v>105</v>
      </c>
      <c r="B856" s="36" t="str">
        <f t="shared" si="14"/>
        <v>T6P3_5min</v>
      </c>
      <c r="C856" s="98" t="s">
        <v>1904</v>
      </c>
      <c r="D856" s="98" t="s">
        <v>5326</v>
      </c>
      <c r="E856" s="145" t="s">
        <v>6423</v>
      </c>
      <c r="F856" s="233">
        <v>2.934938978979607</v>
      </c>
    </row>
    <row r="857" spans="1:6" x14ac:dyDescent="0.3">
      <c r="A857" s="36" t="s">
        <v>105</v>
      </c>
      <c r="B857" s="36" t="str">
        <f t="shared" si="14"/>
        <v>T6P3_5min</v>
      </c>
      <c r="C857" s="98" t="s">
        <v>1905</v>
      </c>
      <c r="D857" s="98" t="s">
        <v>5326</v>
      </c>
      <c r="E857" s="145" t="s">
        <v>6424</v>
      </c>
      <c r="F857" s="233">
        <v>1.9926935562771027</v>
      </c>
    </row>
    <row r="858" spans="1:6" x14ac:dyDescent="0.3">
      <c r="A858" s="36" t="s">
        <v>105</v>
      </c>
      <c r="B858" s="36" t="str">
        <f t="shared" si="14"/>
        <v>T6P3_5min</v>
      </c>
      <c r="C858" s="98" t="s">
        <v>1906</v>
      </c>
      <c r="D858" s="98" t="s">
        <v>5326</v>
      </c>
      <c r="E858" s="145" t="s">
        <v>6425</v>
      </c>
      <c r="F858" s="233">
        <v>0.40554557075906789</v>
      </c>
    </row>
    <row r="859" spans="1:6" x14ac:dyDescent="0.3">
      <c r="A859" s="36" t="s">
        <v>105</v>
      </c>
      <c r="B859" s="36" t="str">
        <f t="shared" si="14"/>
        <v>T6P3_5min</v>
      </c>
      <c r="C859" s="98" t="s">
        <v>1907</v>
      </c>
      <c r="D859" s="98" t="s">
        <v>5326</v>
      </c>
      <c r="E859" s="145" t="s">
        <v>6426</v>
      </c>
      <c r="F859" s="233">
        <v>1.0342375981441088</v>
      </c>
    </row>
    <row r="860" spans="1:6" x14ac:dyDescent="0.3">
      <c r="A860" s="36" t="s">
        <v>105</v>
      </c>
      <c r="B860" s="36" t="str">
        <f t="shared" si="14"/>
        <v>T6P3_5min</v>
      </c>
      <c r="C860" s="98" t="s">
        <v>1908</v>
      </c>
      <c r="D860" s="98" t="s">
        <v>5326</v>
      </c>
      <c r="E860" s="145" t="s">
        <v>6427</v>
      </c>
      <c r="F860" s="233">
        <v>1.7453702214923592</v>
      </c>
    </row>
    <row r="861" spans="1:6" x14ac:dyDescent="0.3">
      <c r="A861" s="36" t="s">
        <v>105</v>
      </c>
      <c r="B861" s="36" t="str">
        <f t="shared" si="14"/>
        <v>T6P3_5min</v>
      </c>
      <c r="C861" s="98" t="s">
        <v>1909</v>
      </c>
      <c r="D861" s="98" t="s">
        <v>5326</v>
      </c>
      <c r="E861" s="145" t="s">
        <v>6428</v>
      </c>
      <c r="F861" s="233">
        <v>2.9760131061070974</v>
      </c>
    </row>
    <row r="862" spans="1:6" x14ac:dyDescent="0.3">
      <c r="A862" s="36" t="s">
        <v>105</v>
      </c>
      <c r="B862" s="36" t="str">
        <f t="shared" si="14"/>
        <v>T6P3_5min</v>
      </c>
      <c r="C862" s="98" t="s">
        <v>1910</v>
      </c>
      <c r="D862" s="98" t="s">
        <v>5326</v>
      </c>
      <c r="E862" s="145" t="s">
        <v>6429</v>
      </c>
      <c r="F862" s="233">
        <v>1.9602733505042222</v>
      </c>
    </row>
    <row r="863" spans="1:6" x14ac:dyDescent="0.3">
      <c r="A863" s="36" t="s">
        <v>105</v>
      </c>
      <c r="B863" s="36" t="str">
        <f t="shared" si="14"/>
        <v>T6P3_5min</v>
      </c>
      <c r="C863" s="98" t="s">
        <v>1911</v>
      </c>
      <c r="D863" s="98" t="s">
        <v>5326</v>
      </c>
      <c r="E863" s="145" t="s">
        <v>6430</v>
      </c>
      <c r="F863" s="233">
        <v>2.1237603939254455</v>
      </c>
    </row>
    <row r="864" spans="1:6" x14ac:dyDescent="0.3">
      <c r="A864" s="36" t="s">
        <v>105</v>
      </c>
      <c r="B864" s="36" t="str">
        <f t="shared" si="14"/>
        <v>T6P3_5min</v>
      </c>
      <c r="C864" s="98" t="s">
        <v>1885</v>
      </c>
      <c r="D864" s="98" t="s">
        <v>5326</v>
      </c>
      <c r="E864" s="145" t="s">
        <v>6431</v>
      </c>
      <c r="F864" s="233">
        <v>0.64143620879371144</v>
      </c>
    </row>
    <row r="865" spans="1:6" x14ac:dyDescent="0.3">
      <c r="A865" s="36" t="s">
        <v>105</v>
      </c>
      <c r="B865" s="36" t="str">
        <f t="shared" si="14"/>
        <v>T6P3_5min</v>
      </c>
      <c r="C865" s="98" t="s">
        <v>1912</v>
      </c>
      <c r="D865" s="98" t="s">
        <v>5326</v>
      </c>
      <c r="E865" s="145" t="s">
        <v>6432</v>
      </c>
      <c r="F865" s="233">
        <v>1.7423033059143913</v>
      </c>
    </row>
    <row r="866" spans="1:6" x14ac:dyDescent="0.3">
      <c r="A866" s="36" t="s">
        <v>105</v>
      </c>
      <c r="B866" s="36" t="str">
        <f t="shared" si="14"/>
        <v>T6P3_5min</v>
      </c>
      <c r="C866" s="98" t="s">
        <v>1886</v>
      </c>
      <c r="D866" s="98" t="s">
        <v>5326</v>
      </c>
      <c r="E866" s="145" t="s">
        <v>6433</v>
      </c>
      <c r="F866" s="233">
        <v>1.8763442140624269</v>
      </c>
    </row>
    <row r="867" spans="1:6" x14ac:dyDescent="0.3">
      <c r="A867" s="36" t="s">
        <v>105</v>
      </c>
      <c r="B867" s="36" t="str">
        <f t="shared" si="14"/>
        <v>T6P3_5min</v>
      </c>
      <c r="C867" s="98" t="s">
        <v>1887</v>
      </c>
      <c r="D867" s="98" t="s">
        <v>5326</v>
      </c>
      <c r="E867" s="145" t="s">
        <v>6434</v>
      </c>
      <c r="F867" s="233">
        <v>2.0606188414945383</v>
      </c>
    </row>
    <row r="868" spans="1:6" x14ac:dyDescent="0.3">
      <c r="A868" s="36" t="s">
        <v>105</v>
      </c>
      <c r="B868" s="36" t="str">
        <f t="shared" si="14"/>
        <v>T6P3_5min</v>
      </c>
      <c r="C868" s="98" t="s">
        <v>1888</v>
      </c>
      <c r="D868" s="98" t="s">
        <v>5326</v>
      </c>
      <c r="E868" s="145" t="s">
        <v>6435</v>
      </c>
      <c r="F868" s="233">
        <v>1.2881927688915662</v>
      </c>
    </row>
    <row r="869" spans="1:6" x14ac:dyDescent="0.3">
      <c r="A869" s="36" t="s">
        <v>105</v>
      </c>
      <c r="B869" s="36" t="str">
        <f t="shared" si="14"/>
        <v>T6P3_5min</v>
      </c>
      <c r="C869" s="98" t="s">
        <v>1889</v>
      </c>
      <c r="D869" s="98" t="s">
        <v>5326</v>
      </c>
      <c r="E869" s="145" t="s">
        <v>6436</v>
      </c>
      <c r="F869" s="233">
        <v>2.099598964029552</v>
      </c>
    </row>
    <row r="870" spans="1:6" x14ac:dyDescent="0.3">
      <c r="A870" s="36" t="s">
        <v>105</v>
      </c>
      <c r="B870" s="36" t="str">
        <f t="shared" si="14"/>
        <v>T6P3_5min</v>
      </c>
      <c r="C870" s="98" t="s">
        <v>1890</v>
      </c>
      <c r="D870" s="98" t="s">
        <v>5326</v>
      </c>
      <c r="E870" s="145" t="s">
        <v>6437</v>
      </c>
      <c r="F870" s="233">
        <v>2.8316867782384647</v>
      </c>
    </row>
    <row r="871" spans="1:6" x14ac:dyDescent="0.3">
      <c r="A871" s="36" t="s">
        <v>105</v>
      </c>
      <c r="B871" s="36" t="str">
        <f t="shared" si="14"/>
        <v>T6P3_5min</v>
      </c>
      <c r="C871" s="98" t="s">
        <v>1891</v>
      </c>
      <c r="D871" s="98" t="s">
        <v>5326</v>
      </c>
      <c r="E871" s="145" t="s">
        <v>6438</v>
      </c>
      <c r="F871" s="233">
        <v>2.0455807019672787</v>
      </c>
    </row>
    <row r="872" spans="1:6" x14ac:dyDescent="0.3">
      <c r="A872" s="36" t="s">
        <v>106</v>
      </c>
      <c r="B872" s="36" t="str">
        <f t="shared" si="14"/>
        <v>T6P4_5min</v>
      </c>
      <c r="C872" s="98" t="s">
        <v>1913</v>
      </c>
      <c r="D872" s="98" t="s">
        <v>5326</v>
      </c>
      <c r="E872" s="145" t="s">
        <v>6409</v>
      </c>
      <c r="F872" s="233">
        <v>2.6102769604186888</v>
      </c>
    </row>
    <row r="873" spans="1:6" x14ac:dyDescent="0.3">
      <c r="A873" s="36" t="s">
        <v>106</v>
      </c>
      <c r="B873" s="36" t="str">
        <f t="shared" si="14"/>
        <v>T6P4_5min</v>
      </c>
      <c r="C873" s="98" t="s">
        <v>1922</v>
      </c>
      <c r="D873" s="98" t="s">
        <v>5326</v>
      </c>
      <c r="E873" s="145" t="s">
        <v>6410</v>
      </c>
      <c r="F873" s="233">
        <v>1.0157824617622766</v>
      </c>
    </row>
    <row r="874" spans="1:6" x14ac:dyDescent="0.3">
      <c r="A874" s="36" t="s">
        <v>106</v>
      </c>
      <c r="B874" s="36" t="str">
        <f t="shared" si="14"/>
        <v>T6P4_5min</v>
      </c>
      <c r="C874" s="98" t="s">
        <v>1923</v>
      </c>
      <c r="D874" s="98" t="s">
        <v>5326</v>
      </c>
      <c r="E874" s="145" t="s">
        <v>6411</v>
      </c>
      <c r="F874" s="233">
        <v>4.8167183862298302</v>
      </c>
    </row>
    <row r="875" spans="1:6" x14ac:dyDescent="0.3">
      <c r="A875" s="36" t="s">
        <v>106</v>
      </c>
      <c r="B875" s="36" t="str">
        <f t="shared" si="14"/>
        <v>T6P4_5min</v>
      </c>
      <c r="C875" s="98" t="s">
        <v>1924</v>
      </c>
      <c r="D875" s="98" t="s">
        <v>5326</v>
      </c>
      <c r="E875" s="145" t="s">
        <v>6412</v>
      </c>
      <c r="F875" s="233">
        <v>5.2139356541755069</v>
      </c>
    </row>
    <row r="876" spans="1:6" x14ac:dyDescent="0.3">
      <c r="A876" s="36" t="s">
        <v>106</v>
      </c>
      <c r="B876" s="36" t="str">
        <f t="shared" si="14"/>
        <v>T6P4_5min</v>
      </c>
      <c r="C876" s="98" t="s">
        <v>1925</v>
      </c>
      <c r="D876" s="98" t="s">
        <v>5326</v>
      </c>
      <c r="E876" s="145" t="s">
        <v>6413</v>
      </c>
      <c r="F876" s="233">
        <v>4.0682750899296245</v>
      </c>
    </row>
    <row r="877" spans="1:6" x14ac:dyDescent="0.3">
      <c r="A877" s="36" t="s">
        <v>106</v>
      </c>
      <c r="B877" s="36" t="str">
        <f t="shared" si="14"/>
        <v>T6P4_5min</v>
      </c>
      <c r="C877" s="98" t="s">
        <v>1926</v>
      </c>
      <c r="D877" s="98" t="s">
        <v>5326</v>
      </c>
      <c r="E877" s="145" t="s">
        <v>6414</v>
      </c>
      <c r="F877" s="233">
        <v>4.7206389199558627</v>
      </c>
    </row>
    <row r="878" spans="1:6" x14ac:dyDescent="0.3">
      <c r="A878" s="36" t="s">
        <v>106</v>
      </c>
      <c r="B878" s="36" t="str">
        <f t="shared" si="14"/>
        <v>T6P4_5min</v>
      </c>
      <c r="C878" s="98" t="s">
        <v>1927</v>
      </c>
      <c r="D878" s="98" t="s">
        <v>5326</v>
      </c>
      <c r="E878" s="145" t="s">
        <v>6415</v>
      </c>
      <c r="F878" s="233">
        <v>0.65208696524418019</v>
      </c>
    </row>
    <row r="879" spans="1:6" x14ac:dyDescent="0.3">
      <c r="A879" s="36" t="s">
        <v>106</v>
      </c>
      <c r="B879" s="36" t="str">
        <f t="shared" si="14"/>
        <v>T6P4_5min</v>
      </c>
      <c r="C879" s="98" t="s">
        <v>1928</v>
      </c>
      <c r="D879" s="98" t="s">
        <v>5326</v>
      </c>
      <c r="E879" s="145" t="s">
        <v>6416</v>
      </c>
      <c r="F879" s="233">
        <v>2.5845423594746291</v>
      </c>
    </row>
    <row r="880" spans="1:6" x14ac:dyDescent="0.3">
      <c r="A880" s="36" t="s">
        <v>106</v>
      </c>
      <c r="B880" s="36" t="str">
        <f t="shared" si="14"/>
        <v>T6P4_5min</v>
      </c>
      <c r="C880" s="98" t="s">
        <v>1929</v>
      </c>
      <c r="D880" s="98" t="s">
        <v>5326</v>
      </c>
      <c r="E880" s="145" t="s">
        <v>6417</v>
      </c>
      <c r="F880" s="233">
        <v>1.3119241631113849</v>
      </c>
    </row>
    <row r="881" spans="1:6" x14ac:dyDescent="0.3">
      <c r="A881" s="36" t="s">
        <v>106</v>
      </c>
      <c r="B881" s="36" t="str">
        <f t="shared" si="14"/>
        <v>T6P4_5min</v>
      </c>
      <c r="C881" s="98" t="s">
        <v>1930</v>
      </c>
      <c r="D881" s="98" t="s">
        <v>5326</v>
      </c>
      <c r="E881" s="145" t="s">
        <v>6418</v>
      </c>
      <c r="F881" s="233">
        <v>0.66615134155742295</v>
      </c>
    </row>
    <row r="882" spans="1:6" x14ac:dyDescent="0.3">
      <c r="A882" s="36" t="s">
        <v>106</v>
      </c>
      <c r="B882" s="36" t="str">
        <f t="shared" si="14"/>
        <v>T6P4_5min</v>
      </c>
      <c r="C882" s="98" t="s">
        <v>1931</v>
      </c>
      <c r="D882" s="98" t="s">
        <v>5326</v>
      </c>
      <c r="E882" s="145" t="s">
        <v>6419</v>
      </c>
      <c r="F882" s="233">
        <v>5.5994871918036973</v>
      </c>
    </row>
    <row r="883" spans="1:6" x14ac:dyDescent="0.3">
      <c r="A883" s="36" t="s">
        <v>106</v>
      </c>
      <c r="B883" s="36" t="str">
        <f t="shared" si="14"/>
        <v>T6P4_5min</v>
      </c>
      <c r="C883" s="98" t="s">
        <v>1914</v>
      </c>
      <c r="D883" s="98" t="s">
        <v>5326</v>
      </c>
      <c r="E883" s="145" t="s">
        <v>6420</v>
      </c>
      <c r="F883" s="233">
        <v>5.6117174381887533</v>
      </c>
    </row>
    <row r="884" spans="1:6" x14ac:dyDescent="0.3">
      <c r="A884" s="36" t="s">
        <v>106</v>
      </c>
      <c r="B884" s="36" t="str">
        <f t="shared" si="14"/>
        <v>T6P4_5min</v>
      </c>
      <c r="C884" s="98" t="s">
        <v>1932</v>
      </c>
      <c r="D884" s="98" t="s">
        <v>5326</v>
      </c>
      <c r="E884" s="145" t="s">
        <v>6421</v>
      </c>
      <c r="F884" s="233">
        <v>4.3310326494322231</v>
      </c>
    </row>
    <row r="885" spans="1:6" x14ac:dyDescent="0.3">
      <c r="A885" s="36" t="s">
        <v>106</v>
      </c>
      <c r="B885" s="36" t="str">
        <f t="shared" si="14"/>
        <v>T6P4_5min</v>
      </c>
      <c r="C885" s="98" t="s">
        <v>1933</v>
      </c>
      <c r="D885" s="98" t="s">
        <v>5326</v>
      </c>
      <c r="E885" s="145" t="s">
        <v>6422</v>
      </c>
      <c r="F885" s="233">
        <v>2.3354526354156948</v>
      </c>
    </row>
    <row r="886" spans="1:6" x14ac:dyDescent="0.3">
      <c r="A886" s="36" t="s">
        <v>106</v>
      </c>
      <c r="B886" s="36" t="str">
        <f t="shared" si="14"/>
        <v>T6P4_5min</v>
      </c>
      <c r="C886" s="98" t="s">
        <v>1934</v>
      </c>
      <c r="D886" s="98" t="s">
        <v>5326</v>
      </c>
      <c r="E886" s="145" t="s">
        <v>6423</v>
      </c>
      <c r="F886" s="233">
        <v>3.1537223417965365</v>
      </c>
    </row>
    <row r="887" spans="1:6" x14ac:dyDescent="0.3">
      <c r="A887" s="36" t="s">
        <v>106</v>
      </c>
      <c r="B887" s="36" t="str">
        <f t="shared" si="14"/>
        <v>T6P4_5min</v>
      </c>
      <c r="C887" s="98" t="s">
        <v>1935</v>
      </c>
      <c r="D887" s="98" t="s">
        <v>5326</v>
      </c>
      <c r="E887" s="145" t="s">
        <v>6424</v>
      </c>
      <c r="F887" s="233">
        <v>2.8060888813455453</v>
      </c>
    </row>
    <row r="888" spans="1:6" x14ac:dyDescent="0.3">
      <c r="A888" s="36" t="s">
        <v>106</v>
      </c>
      <c r="B888" s="36" t="str">
        <f t="shared" si="14"/>
        <v>T6P4_5min</v>
      </c>
      <c r="C888" s="98" t="s">
        <v>1936</v>
      </c>
      <c r="D888" s="98" t="s">
        <v>5326</v>
      </c>
      <c r="E888" s="145" t="s">
        <v>6425</v>
      </c>
      <c r="F888" s="233">
        <v>1.7236917385952244</v>
      </c>
    </row>
    <row r="889" spans="1:6" x14ac:dyDescent="0.3">
      <c r="A889" s="36" t="s">
        <v>106</v>
      </c>
      <c r="B889" s="36" t="str">
        <f t="shared" si="14"/>
        <v>T6P4_5min</v>
      </c>
      <c r="C889" s="98" t="s">
        <v>1937</v>
      </c>
      <c r="D889" s="98" t="s">
        <v>5326</v>
      </c>
      <c r="E889" s="145" t="s">
        <v>6426</v>
      </c>
      <c r="F889" s="233">
        <v>2.9382092183291619</v>
      </c>
    </row>
    <row r="890" spans="1:6" x14ac:dyDescent="0.3">
      <c r="A890" s="36" t="s">
        <v>106</v>
      </c>
      <c r="B890" s="36" t="str">
        <f t="shared" si="14"/>
        <v>T6P4_5min</v>
      </c>
      <c r="C890" s="98" t="s">
        <v>1938</v>
      </c>
      <c r="D890" s="98" t="s">
        <v>5326</v>
      </c>
      <c r="E890" s="145" t="s">
        <v>6427</v>
      </c>
      <c r="F890" s="233">
        <v>3.1189150373128296</v>
      </c>
    </row>
    <row r="891" spans="1:6" x14ac:dyDescent="0.3">
      <c r="A891" s="36" t="s">
        <v>106</v>
      </c>
      <c r="B891" s="36" t="str">
        <f t="shared" si="14"/>
        <v>T6P4_5min</v>
      </c>
      <c r="C891" s="98" t="s">
        <v>1939</v>
      </c>
      <c r="D891" s="98" t="s">
        <v>5326</v>
      </c>
      <c r="E891" s="145" t="s">
        <v>6428</v>
      </c>
      <c r="F891" s="233">
        <v>0.77316169719471184</v>
      </c>
    </row>
    <row r="892" spans="1:6" x14ac:dyDescent="0.3">
      <c r="A892" s="36" t="s">
        <v>106</v>
      </c>
      <c r="B892" s="36" t="str">
        <f t="shared" si="14"/>
        <v>T6P4_5min</v>
      </c>
      <c r="C892" s="98" t="s">
        <v>1940</v>
      </c>
      <c r="D892" s="98" t="s">
        <v>5326</v>
      </c>
      <c r="E892" s="145" t="s">
        <v>6429</v>
      </c>
      <c r="F892" s="233">
        <v>1.2977677027339989</v>
      </c>
    </row>
    <row r="893" spans="1:6" x14ac:dyDescent="0.3">
      <c r="A893" s="36" t="s">
        <v>106</v>
      </c>
      <c r="B893" s="36" t="str">
        <f t="shared" si="14"/>
        <v>T6P4_5min</v>
      </c>
      <c r="C893" s="98" t="s">
        <v>1941</v>
      </c>
      <c r="D893" s="98" t="s">
        <v>5326</v>
      </c>
      <c r="E893" s="145" t="s">
        <v>6430</v>
      </c>
      <c r="F893" s="233">
        <v>4.2883577985944985</v>
      </c>
    </row>
    <row r="894" spans="1:6" x14ac:dyDescent="0.3">
      <c r="A894" s="36" t="s">
        <v>106</v>
      </c>
      <c r="B894" s="36" t="str">
        <f t="shared" si="14"/>
        <v>T6P4_5min</v>
      </c>
      <c r="C894" s="98" t="s">
        <v>1915</v>
      </c>
      <c r="D894" s="98" t="s">
        <v>5326</v>
      </c>
      <c r="E894" s="145" t="s">
        <v>6431</v>
      </c>
      <c r="F894" s="233">
        <v>1.5716579808655111</v>
      </c>
    </row>
    <row r="895" spans="1:6" x14ac:dyDescent="0.3">
      <c r="A895" s="36" t="s">
        <v>106</v>
      </c>
      <c r="B895" s="36" t="str">
        <f t="shared" si="14"/>
        <v>T6P4_5min</v>
      </c>
      <c r="C895" s="98" t="s">
        <v>1942</v>
      </c>
      <c r="D895" s="98" t="s">
        <v>5326</v>
      </c>
      <c r="E895" s="145" t="s">
        <v>6432</v>
      </c>
      <c r="F895" s="233">
        <v>1.3997374791507844</v>
      </c>
    </row>
    <row r="896" spans="1:6" x14ac:dyDescent="0.3">
      <c r="A896" s="36" t="s">
        <v>106</v>
      </c>
      <c r="B896" s="36" t="str">
        <f t="shared" si="14"/>
        <v>T6P4_5min</v>
      </c>
      <c r="C896" s="98" t="s">
        <v>1916</v>
      </c>
      <c r="D896" s="98" t="s">
        <v>5326</v>
      </c>
      <c r="E896" s="145" t="s">
        <v>6433</v>
      </c>
      <c r="F896" s="233">
        <v>2.8016046851528991</v>
      </c>
    </row>
    <row r="897" spans="1:6" x14ac:dyDescent="0.3">
      <c r="A897" s="36" t="s">
        <v>106</v>
      </c>
      <c r="B897" s="36" t="str">
        <f t="shared" si="14"/>
        <v>T6P4_5min</v>
      </c>
      <c r="C897" s="98" t="s">
        <v>1917</v>
      </c>
      <c r="D897" s="98" t="s">
        <v>5326</v>
      </c>
      <c r="E897" s="145" t="s">
        <v>6434</v>
      </c>
      <c r="F897" s="233">
        <v>2.3927615863417255</v>
      </c>
    </row>
    <row r="898" spans="1:6" x14ac:dyDescent="0.3">
      <c r="A898" s="36" t="s">
        <v>106</v>
      </c>
      <c r="B898" s="36" t="str">
        <f t="shared" si="14"/>
        <v>T6P4_5min</v>
      </c>
      <c r="C898" s="98" t="s">
        <v>1918</v>
      </c>
      <c r="D898" s="98" t="s">
        <v>5326</v>
      </c>
      <c r="E898" s="145" t="s">
        <v>6435</v>
      </c>
      <c r="F898" s="233">
        <v>0.35584239502784698</v>
      </c>
    </row>
    <row r="899" spans="1:6" x14ac:dyDescent="0.3">
      <c r="A899" s="36" t="s">
        <v>106</v>
      </c>
      <c r="B899" s="36" t="str">
        <f t="shared" si="14"/>
        <v>T6P4_5min</v>
      </c>
      <c r="C899" s="98" t="s">
        <v>1919</v>
      </c>
      <c r="D899" s="98" t="s">
        <v>5326</v>
      </c>
      <c r="E899" s="145" t="s">
        <v>6436</v>
      </c>
      <c r="F899" s="233">
        <v>1.3278389249091767</v>
      </c>
    </row>
    <row r="900" spans="1:6" x14ac:dyDescent="0.3">
      <c r="A900" s="36" t="s">
        <v>106</v>
      </c>
      <c r="B900" s="36" t="str">
        <f t="shared" si="14"/>
        <v>T6P4_5min</v>
      </c>
      <c r="C900" s="98" t="s">
        <v>1920</v>
      </c>
      <c r="D900" s="98" t="s">
        <v>5326</v>
      </c>
      <c r="E900" s="145" t="s">
        <v>6437</v>
      </c>
      <c r="F900" s="233">
        <v>0.34775941389446252</v>
      </c>
    </row>
    <row r="901" spans="1:6" x14ac:dyDescent="0.3">
      <c r="A901" s="36" t="s">
        <v>106</v>
      </c>
      <c r="B901" s="36" t="str">
        <f t="shared" si="14"/>
        <v>T6P4_5min</v>
      </c>
      <c r="C901" s="98" t="s">
        <v>1921</v>
      </c>
      <c r="D901" s="98" t="s">
        <v>5326</v>
      </c>
      <c r="E901" s="145" t="s">
        <v>6438</v>
      </c>
      <c r="F901" s="233">
        <v>1.7303784006372125</v>
      </c>
    </row>
    <row r="902" spans="1:6" x14ac:dyDescent="0.3">
      <c r="A902" s="36" t="s">
        <v>107</v>
      </c>
      <c r="B902" s="36" t="str">
        <f t="shared" si="14"/>
        <v>T6P5_5min</v>
      </c>
      <c r="C902" s="98" t="s">
        <v>1943</v>
      </c>
      <c r="D902" s="98" t="s">
        <v>5326</v>
      </c>
      <c r="E902" s="145" t="s">
        <v>6409</v>
      </c>
      <c r="F902" s="233">
        <v>2.6539300691019077</v>
      </c>
    </row>
    <row r="903" spans="1:6" x14ac:dyDescent="0.3">
      <c r="A903" s="36" t="s">
        <v>107</v>
      </c>
      <c r="B903" s="36" t="str">
        <f t="shared" ref="B903:B966" si="15">CONCATENATE(A903,"_",D903)</f>
        <v>T6P5_5min</v>
      </c>
      <c r="C903" s="98" t="s">
        <v>1952</v>
      </c>
      <c r="D903" s="98" t="s">
        <v>5326</v>
      </c>
      <c r="E903" s="145" t="s">
        <v>6410</v>
      </c>
      <c r="F903" s="233">
        <v>2.0366497509974963</v>
      </c>
    </row>
    <row r="904" spans="1:6" x14ac:dyDescent="0.3">
      <c r="A904" s="36" t="s">
        <v>107</v>
      </c>
      <c r="B904" s="36" t="str">
        <f t="shared" si="15"/>
        <v>T6P5_5min</v>
      </c>
      <c r="C904" s="98" t="s">
        <v>1953</v>
      </c>
      <c r="D904" s="98" t="s">
        <v>5326</v>
      </c>
      <c r="E904" s="145" t="s">
        <v>6411</v>
      </c>
      <c r="F904" s="233">
        <v>6.1073462485365946</v>
      </c>
    </row>
    <row r="905" spans="1:6" x14ac:dyDescent="0.3">
      <c r="A905" s="36" t="s">
        <v>107</v>
      </c>
      <c r="B905" s="36" t="str">
        <f t="shared" si="15"/>
        <v>T6P5_5min</v>
      </c>
      <c r="C905" s="98" t="s">
        <v>1954</v>
      </c>
      <c r="D905" s="98" t="s">
        <v>5326</v>
      </c>
      <c r="E905" s="145" t="s">
        <v>6412</v>
      </c>
      <c r="F905" s="233">
        <v>3.2389485341648943</v>
      </c>
    </row>
    <row r="906" spans="1:6" x14ac:dyDescent="0.3">
      <c r="A906" s="36" t="s">
        <v>107</v>
      </c>
      <c r="B906" s="36" t="str">
        <f t="shared" si="15"/>
        <v>T6P5_5min</v>
      </c>
      <c r="C906" s="98" t="s">
        <v>1955</v>
      </c>
      <c r="D906" s="98" t="s">
        <v>5326</v>
      </c>
      <c r="E906" s="145" t="s">
        <v>6413</v>
      </c>
      <c r="F906" s="233">
        <v>4.5971670195639938</v>
      </c>
    </row>
    <row r="907" spans="1:6" x14ac:dyDescent="0.3">
      <c r="A907" s="36" t="s">
        <v>107</v>
      </c>
      <c r="B907" s="36" t="str">
        <f t="shared" si="15"/>
        <v>T6P5_5min</v>
      </c>
      <c r="C907" s="98" t="s">
        <v>1956</v>
      </c>
      <c r="D907" s="98" t="s">
        <v>5326</v>
      </c>
      <c r="E907" s="145" t="s">
        <v>6414</v>
      </c>
      <c r="F907" s="233">
        <v>7.0316437054223959</v>
      </c>
    </row>
    <row r="908" spans="1:6" x14ac:dyDescent="0.3">
      <c r="A908" s="36" t="s">
        <v>107</v>
      </c>
      <c r="B908" s="36" t="str">
        <f t="shared" si="15"/>
        <v>T6P5_5min</v>
      </c>
      <c r="C908" s="98" t="s">
        <v>1957</v>
      </c>
      <c r="D908" s="98" t="s">
        <v>5326</v>
      </c>
      <c r="E908" s="145" t="s">
        <v>6415</v>
      </c>
      <c r="F908" s="233">
        <v>3.0685974335803881</v>
      </c>
    </row>
    <row r="909" spans="1:6" x14ac:dyDescent="0.3">
      <c r="A909" s="36" t="s">
        <v>107</v>
      </c>
      <c r="B909" s="36" t="str">
        <f t="shared" si="15"/>
        <v>T6P5_5min</v>
      </c>
      <c r="C909" s="98" t="s">
        <v>1958</v>
      </c>
      <c r="D909" s="98" t="s">
        <v>5326</v>
      </c>
      <c r="E909" s="145" t="s">
        <v>6416</v>
      </c>
      <c r="F909" s="233">
        <v>4.5246974267731135</v>
      </c>
    </row>
    <row r="910" spans="1:6" x14ac:dyDescent="0.3">
      <c r="A910" s="36" t="s">
        <v>107</v>
      </c>
      <c r="B910" s="36" t="str">
        <f t="shared" si="15"/>
        <v>T6P5_5min</v>
      </c>
      <c r="C910" s="98" t="s">
        <v>1959</v>
      </c>
      <c r="D910" s="98" t="s">
        <v>5326</v>
      </c>
      <c r="E910" s="145" t="s">
        <v>6417</v>
      </c>
      <c r="F910" s="233">
        <v>1.9264004290652565</v>
      </c>
    </row>
    <row r="911" spans="1:6" x14ac:dyDescent="0.3">
      <c r="A911" s="36" t="s">
        <v>107</v>
      </c>
      <c r="B911" s="36" t="str">
        <f t="shared" si="15"/>
        <v>T6P5_5min</v>
      </c>
      <c r="C911" s="98" t="s">
        <v>1960</v>
      </c>
      <c r="D911" s="98" t="s">
        <v>5326</v>
      </c>
      <c r="E911" s="145" t="s">
        <v>6418</v>
      </c>
      <c r="F911" s="233">
        <v>2.472704998146646</v>
      </c>
    </row>
    <row r="912" spans="1:6" x14ac:dyDescent="0.3">
      <c r="A912" s="36" t="s">
        <v>107</v>
      </c>
      <c r="B912" s="36" t="str">
        <f t="shared" si="15"/>
        <v>T6P5_5min</v>
      </c>
      <c r="C912" s="98" t="s">
        <v>1961</v>
      </c>
      <c r="D912" s="98" t="s">
        <v>5326</v>
      </c>
      <c r="E912" s="145" t="s">
        <v>6419</v>
      </c>
      <c r="F912" s="233">
        <v>5.2234840877935698</v>
      </c>
    </row>
    <row r="913" spans="1:6" x14ac:dyDescent="0.3">
      <c r="A913" s="36" t="s">
        <v>107</v>
      </c>
      <c r="B913" s="36" t="str">
        <f t="shared" si="15"/>
        <v>T6P5_5min</v>
      </c>
      <c r="C913" s="98" t="s">
        <v>1944</v>
      </c>
      <c r="D913" s="98" t="s">
        <v>5326</v>
      </c>
      <c r="E913" s="145" t="s">
        <v>6420</v>
      </c>
      <c r="F913" s="233">
        <v>2.9439826776769324</v>
      </c>
    </row>
    <row r="914" spans="1:6" x14ac:dyDescent="0.3">
      <c r="A914" s="36" t="s">
        <v>107</v>
      </c>
      <c r="B914" s="36" t="str">
        <f t="shared" si="15"/>
        <v>T6P5_5min</v>
      </c>
      <c r="C914" s="98" t="s">
        <v>1962</v>
      </c>
      <c r="D914" s="98" t="s">
        <v>5326</v>
      </c>
      <c r="E914" s="145" t="s">
        <v>6421</v>
      </c>
      <c r="F914" s="233">
        <v>3.9493544807989847</v>
      </c>
    </row>
    <row r="915" spans="1:6" x14ac:dyDescent="0.3">
      <c r="A915" s="36" t="s">
        <v>107</v>
      </c>
      <c r="B915" s="36" t="str">
        <f t="shared" si="15"/>
        <v>T6P5_5min</v>
      </c>
      <c r="C915" s="98" t="s">
        <v>1963</v>
      </c>
      <c r="D915" s="98" t="s">
        <v>5326</v>
      </c>
      <c r="E915" s="145" t="s">
        <v>6422</v>
      </c>
      <c r="F915" s="233">
        <v>2.3183895293601591</v>
      </c>
    </row>
    <row r="916" spans="1:6" x14ac:dyDescent="0.3">
      <c r="A916" s="36" t="s">
        <v>107</v>
      </c>
      <c r="B916" s="36" t="str">
        <f t="shared" si="15"/>
        <v>T6P5_5min</v>
      </c>
      <c r="C916" s="98" t="s">
        <v>1964</v>
      </c>
      <c r="D916" s="98" t="s">
        <v>5326</v>
      </c>
      <c r="E916" s="145" t="s">
        <v>6423</v>
      </c>
      <c r="F916" s="233">
        <v>2.4294615059578493</v>
      </c>
    </row>
    <row r="917" spans="1:6" x14ac:dyDescent="0.3">
      <c r="A917" s="36" t="s">
        <v>107</v>
      </c>
      <c r="B917" s="36" t="str">
        <f t="shared" si="15"/>
        <v>T6P5_5min</v>
      </c>
      <c r="C917" s="98" t="s">
        <v>1965</v>
      </c>
      <c r="D917" s="98" t="s">
        <v>5326</v>
      </c>
      <c r="E917" s="145" t="s">
        <v>6424</v>
      </c>
      <c r="F917" s="233">
        <v>3.2628832045687002</v>
      </c>
    </row>
    <row r="918" spans="1:6" x14ac:dyDescent="0.3">
      <c r="A918" s="36" t="s">
        <v>107</v>
      </c>
      <c r="B918" s="36" t="str">
        <f t="shared" si="15"/>
        <v>T6P5_5min</v>
      </c>
      <c r="C918" s="98" t="s">
        <v>1966</v>
      </c>
      <c r="D918" s="98" t="s">
        <v>5326</v>
      </c>
      <c r="E918" s="145" t="s">
        <v>6425</v>
      </c>
      <c r="F918" s="233">
        <v>2.9520193783012529</v>
      </c>
    </row>
    <row r="919" spans="1:6" x14ac:dyDescent="0.3">
      <c r="A919" s="36" t="s">
        <v>107</v>
      </c>
      <c r="B919" s="36" t="str">
        <f t="shared" si="15"/>
        <v>T6P5_5min</v>
      </c>
      <c r="C919" s="98" t="s">
        <v>1967</v>
      </c>
      <c r="D919" s="98" t="s">
        <v>5326</v>
      </c>
      <c r="E919" s="145" t="s">
        <v>6426</v>
      </c>
      <c r="F919" s="233">
        <v>3.6533183831254776</v>
      </c>
    </row>
    <row r="920" spans="1:6" x14ac:dyDescent="0.3">
      <c r="A920" s="36" t="s">
        <v>107</v>
      </c>
      <c r="B920" s="36" t="str">
        <f t="shared" si="15"/>
        <v>T6P5_5min</v>
      </c>
      <c r="C920" s="98" t="s">
        <v>1968</v>
      </c>
      <c r="D920" s="98" t="s">
        <v>5326</v>
      </c>
      <c r="E920" s="145" t="s">
        <v>6427</v>
      </c>
      <c r="F920" s="233">
        <v>2.5621597158861831</v>
      </c>
    </row>
    <row r="921" spans="1:6" x14ac:dyDescent="0.3">
      <c r="A921" s="36" t="s">
        <v>107</v>
      </c>
      <c r="B921" s="36" t="str">
        <f t="shared" si="15"/>
        <v>T6P5_5min</v>
      </c>
      <c r="C921" s="98" t="s">
        <v>1969</v>
      </c>
      <c r="D921" s="98" t="s">
        <v>5326</v>
      </c>
      <c r="E921" s="145" t="s">
        <v>6428</v>
      </c>
      <c r="F921" s="233">
        <v>7.3924802606346693</v>
      </c>
    </row>
    <row r="922" spans="1:6" x14ac:dyDescent="0.3">
      <c r="A922" s="36" t="s">
        <v>107</v>
      </c>
      <c r="B922" s="36" t="str">
        <f t="shared" si="15"/>
        <v>T6P5_5min</v>
      </c>
      <c r="C922" s="98" t="s">
        <v>1970</v>
      </c>
      <c r="D922" s="98" t="s">
        <v>5326</v>
      </c>
      <c r="E922" s="145" t="s">
        <v>6429</v>
      </c>
      <c r="F922" s="233">
        <v>3.8363207902286467</v>
      </c>
    </row>
    <row r="923" spans="1:6" x14ac:dyDescent="0.3">
      <c r="A923" s="36" t="s">
        <v>107</v>
      </c>
      <c r="B923" s="36" t="str">
        <f t="shared" si="15"/>
        <v>T6P5_5min</v>
      </c>
      <c r="C923" s="98" t="s">
        <v>1971</v>
      </c>
      <c r="D923" s="98" t="s">
        <v>5326</v>
      </c>
      <c r="E923" s="145" t="s">
        <v>6430</v>
      </c>
      <c r="F923" s="233">
        <v>1.4403839803740579</v>
      </c>
    </row>
    <row r="924" spans="1:6" x14ac:dyDescent="0.3">
      <c r="A924" s="36" t="s">
        <v>107</v>
      </c>
      <c r="B924" s="36" t="str">
        <f t="shared" si="15"/>
        <v>T6P5_5min</v>
      </c>
      <c r="C924" s="98" t="s">
        <v>1945</v>
      </c>
      <c r="D924" s="98" t="s">
        <v>5326</v>
      </c>
      <c r="E924" s="145" t="s">
        <v>6431</v>
      </c>
      <c r="F924" s="233">
        <v>9.5915148955106613</v>
      </c>
    </row>
    <row r="925" spans="1:6" x14ac:dyDescent="0.3">
      <c r="A925" s="36" t="s">
        <v>107</v>
      </c>
      <c r="B925" s="36" t="str">
        <f t="shared" si="15"/>
        <v>T6P5_5min</v>
      </c>
      <c r="C925" s="98" t="s">
        <v>1972</v>
      </c>
      <c r="D925" s="98" t="s">
        <v>5326</v>
      </c>
      <c r="E925" s="145" t="s">
        <v>6432</v>
      </c>
      <c r="F925" s="233">
        <v>6.5459395812690584</v>
      </c>
    </row>
    <row r="926" spans="1:6" x14ac:dyDescent="0.3">
      <c r="A926" s="36" t="s">
        <v>107</v>
      </c>
      <c r="B926" s="36" t="str">
        <f t="shared" si="15"/>
        <v>T6P5_5min</v>
      </c>
      <c r="C926" s="98" t="s">
        <v>1946</v>
      </c>
      <c r="D926" s="98" t="s">
        <v>5326</v>
      </c>
      <c r="E926" s="145" t="s">
        <v>6433</v>
      </c>
      <c r="F926" s="233">
        <v>2.9510115234365029</v>
      </c>
    </row>
    <row r="927" spans="1:6" x14ac:dyDescent="0.3">
      <c r="A927" s="36" t="s">
        <v>107</v>
      </c>
      <c r="B927" s="36" t="str">
        <f t="shared" si="15"/>
        <v>T6P5_5min</v>
      </c>
      <c r="C927" s="98" t="s">
        <v>1947</v>
      </c>
      <c r="D927" s="98" t="s">
        <v>5326</v>
      </c>
      <c r="E927" s="145" t="s">
        <v>6434</v>
      </c>
      <c r="F927" s="233">
        <v>7.8661755506862754</v>
      </c>
    </row>
    <row r="928" spans="1:6" x14ac:dyDescent="0.3">
      <c r="A928" s="36" t="s">
        <v>107</v>
      </c>
      <c r="B928" s="36" t="str">
        <f t="shared" si="15"/>
        <v>T6P5_5min</v>
      </c>
      <c r="C928" s="98" t="s">
        <v>1948</v>
      </c>
      <c r="D928" s="98" t="s">
        <v>5326</v>
      </c>
      <c r="E928" s="145" t="s">
        <v>6435</v>
      </c>
      <c r="F928" s="233">
        <v>4.0631731456771991</v>
      </c>
    </row>
    <row r="929" spans="1:8" x14ac:dyDescent="0.3">
      <c r="A929" s="36" t="s">
        <v>107</v>
      </c>
      <c r="B929" s="36" t="str">
        <f t="shared" si="15"/>
        <v>T6P5_5min</v>
      </c>
      <c r="C929" s="98" t="s">
        <v>1949</v>
      </c>
      <c r="D929" s="98" t="s">
        <v>5326</v>
      </c>
      <c r="E929" s="145" t="s">
        <v>6436</v>
      </c>
      <c r="F929" s="233">
        <v>2.1539757684452852</v>
      </c>
    </row>
    <row r="930" spans="1:8" x14ac:dyDescent="0.3">
      <c r="A930" s="36" t="s">
        <v>107</v>
      </c>
      <c r="B930" s="36" t="str">
        <f t="shared" si="15"/>
        <v>T6P5_5min</v>
      </c>
      <c r="C930" s="98" t="s">
        <v>1950</v>
      </c>
      <c r="D930" s="98" t="s">
        <v>5326</v>
      </c>
      <c r="E930" s="145" t="s">
        <v>6437</v>
      </c>
      <c r="F930" s="233">
        <v>3.077535801577743</v>
      </c>
    </row>
    <row r="931" spans="1:8" x14ac:dyDescent="0.3">
      <c r="A931" s="36" t="s">
        <v>107</v>
      </c>
      <c r="B931" s="36" t="str">
        <f t="shared" si="15"/>
        <v>T6P5_5min</v>
      </c>
      <c r="C931" s="98" t="s">
        <v>1951</v>
      </c>
      <c r="D931" s="98" t="s">
        <v>5326</v>
      </c>
      <c r="E931" s="145" t="s">
        <v>6438</v>
      </c>
      <c r="F931" s="233">
        <v>4.6423018867858206</v>
      </c>
      <c r="H931" s="98"/>
    </row>
    <row r="932" spans="1:8" x14ac:dyDescent="0.3">
      <c r="A932" s="36" t="s">
        <v>108</v>
      </c>
      <c r="B932" s="36" t="str">
        <f t="shared" si="15"/>
        <v>T6P6_5min</v>
      </c>
      <c r="C932" s="98" t="s">
        <v>1973</v>
      </c>
      <c r="D932" s="98" t="s">
        <v>5326</v>
      </c>
      <c r="E932" s="145" t="s">
        <v>6409</v>
      </c>
      <c r="F932" s="233">
        <v>2.2637521089206989</v>
      </c>
    </row>
    <row r="933" spans="1:8" x14ac:dyDescent="0.3">
      <c r="A933" s="36" t="s">
        <v>108</v>
      </c>
      <c r="B933" s="36" t="str">
        <f t="shared" si="15"/>
        <v>T6P6_5min</v>
      </c>
      <c r="C933" s="98" t="s">
        <v>1982</v>
      </c>
      <c r="D933" s="98" t="s">
        <v>5326</v>
      </c>
      <c r="E933" s="145" t="s">
        <v>6410</v>
      </c>
      <c r="F933" s="233">
        <v>3.8808738466280643</v>
      </c>
    </row>
    <row r="934" spans="1:8" x14ac:dyDescent="0.3">
      <c r="A934" s="36" t="s">
        <v>108</v>
      </c>
      <c r="B934" s="36" t="str">
        <f t="shared" si="15"/>
        <v>T6P6_5min</v>
      </c>
      <c r="C934" s="98" t="s">
        <v>1983</v>
      </c>
      <c r="D934" s="98" t="s">
        <v>5326</v>
      </c>
      <c r="E934" s="145" t="s">
        <v>6411</v>
      </c>
      <c r="F934" s="233">
        <v>3.0327262011364362</v>
      </c>
    </row>
    <row r="935" spans="1:8" x14ac:dyDescent="0.3">
      <c r="A935" s="36" t="s">
        <v>108</v>
      </c>
      <c r="B935" s="36" t="str">
        <f t="shared" si="15"/>
        <v>T6P6_5min</v>
      </c>
      <c r="C935" s="98" t="s">
        <v>1984</v>
      </c>
      <c r="D935" s="98" t="s">
        <v>5326</v>
      </c>
      <c r="E935" s="145" t="s">
        <v>6412</v>
      </c>
      <c r="F935" s="233">
        <v>2.3915987978280948</v>
      </c>
    </row>
    <row r="936" spans="1:8" x14ac:dyDescent="0.3">
      <c r="A936" s="36" t="s">
        <v>108</v>
      </c>
      <c r="B936" s="36" t="str">
        <f t="shared" si="15"/>
        <v>T6P6_5min</v>
      </c>
      <c r="C936" s="98" t="s">
        <v>1985</v>
      </c>
      <c r="D936" s="98" t="s">
        <v>5326</v>
      </c>
      <c r="E936" s="145" t="s">
        <v>6413</v>
      </c>
      <c r="F936" s="233">
        <v>4.3168552916646759</v>
      </c>
    </row>
    <row r="937" spans="1:8" x14ac:dyDescent="0.3">
      <c r="A937" s="36" t="s">
        <v>108</v>
      </c>
      <c r="B937" s="36" t="str">
        <f t="shared" si="15"/>
        <v>T6P6_5min</v>
      </c>
      <c r="C937" s="98" t="s">
        <v>1986</v>
      </c>
      <c r="D937" s="98" t="s">
        <v>5326</v>
      </c>
      <c r="E937" s="145" t="s">
        <v>6414</v>
      </c>
      <c r="F937" s="233">
        <v>2.7658690153584544</v>
      </c>
    </row>
    <row r="938" spans="1:8" x14ac:dyDescent="0.3">
      <c r="A938" s="36" t="s">
        <v>108</v>
      </c>
      <c r="B938" s="36" t="str">
        <f t="shared" si="15"/>
        <v>T6P6_5min</v>
      </c>
      <c r="C938" s="98" t="s">
        <v>1987</v>
      </c>
      <c r="D938" s="98" t="s">
        <v>5326</v>
      </c>
      <c r="E938" s="145" t="s">
        <v>6415</v>
      </c>
      <c r="F938" s="233">
        <v>2.2747707155173544</v>
      </c>
    </row>
    <row r="939" spans="1:8" x14ac:dyDescent="0.3">
      <c r="A939" s="36" t="s">
        <v>108</v>
      </c>
      <c r="B939" s="36" t="str">
        <f t="shared" si="15"/>
        <v>T6P6_5min</v>
      </c>
      <c r="C939" s="98" t="s">
        <v>1988</v>
      </c>
      <c r="D939" s="98" t="s">
        <v>5326</v>
      </c>
      <c r="E939" s="145" t="s">
        <v>6416</v>
      </c>
      <c r="F939" s="233">
        <v>4.2266590129618624</v>
      </c>
    </row>
    <row r="940" spans="1:8" x14ac:dyDescent="0.3">
      <c r="A940" s="36" t="s">
        <v>108</v>
      </c>
      <c r="B940" s="36" t="str">
        <f t="shared" si="15"/>
        <v>T6P6_5min</v>
      </c>
      <c r="C940" s="98" t="s">
        <v>1989</v>
      </c>
      <c r="D940" s="98" t="s">
        <v>5326</v>
      </c>
      <c r="E940" s="145" t="s">
        <v>6417</v>
      </c>
      <c r="F940" s="233">
        <v>2.1041544166973534</v>
      </c>
    </row>
    <row r="941" spans="1:8" x14ac:dyDescent="0.3">
      <c r="A941" s="36" t="s">
        <v>108</v>
      </c>
      <c r="B941" s="36" t="str">
        <f t="shared" si="15"/>
        <v>T6P6_5min</v>
      </c>
      <c r="C941" s="98" t="s">
        <v>1990</v>
      </c>
      <c r="D941" s="98" t="s">
        <v>5326</v>
      </c>
      <c r="E941" s="145" t="s">
        <v>6418</v>
      </c>
      <c r="F941" s="233">
        <v>3.1547113037550401</v>
      </c>
    </row>
    <row r="942" spans="1:8" x14ac:dyDescent="0.3">
      <c r="A942" s="36" t="s">
        <v>108</v>
      </c>
      <c r="B942" s="36" t="str">
        <f t="shared" si="15"/>
        <v>T6P6_5min</v>
      </c>
      <c r="C942" s="98" t="s">
        <v>1991</v>
      </c>
      <c r="D942" s="98" t="s">
        <v>5326</v>
      </c>
      <c r="E942" s="145" t="s">
        <v>6419</v>
      </c>
      <c r="F942" s="233">
        <v>3.5993152421905914</v>
      </c>
    </row>
    <row r="943" spans="1:8" x14ac:dyDescent="0.3">
      <c r="A943" s="36" t="s">
        <v>108</v>
      </c>
      <c r="B943" s="36" t="str">
        <f t="shared" si="15"/>
        <v>T6P6_5min</v>
      </c>
      <c r="C943" s="98" t="s">
        <v>1974</v>
      </c>
      <c r="D943" s="98" t="s">
        <v>5326</v>
      </c>
      <c r="E943" s="145" t="s">
        <v>6420</v>
      </c>
      <c r="F943" s="233">
        <v>0.89063359986392476</v>
      </c>
    </row>
    <row r="944" spans="1:8" x14ac:dyDescent="0.3">
      <c r="A944" s="36" t="s">
        <v>108</v>
      </c>
      <c r="B944" s="36" t="str">
        <f t="shared" si="15"/>
        <v>T6P6_5min</v>
      </c>
      <c r="C944" s="98" t="s">
        <v>1992</v>
      </c>
      <c r="D944" s="98" t="s">
        <v>5326</v>
      </c>
      <c r="E944" s="145" t="s">
        <v>6421</v>
      </c>
      <c r="F944" s="233">
        <v>0.87420467283745229</v>
      </c>
    </row>
    <row r="945" spans="1:6" x14ac:dyDescent="0.3">
      <c r="A945" s="36" t="s">
        <v>108</v>
      </c>
      <c r="B945" s="36" t="str">
        <f t="shared" si="15"/>
        <v>T6P6_5min</v>
      </c>
      <c r="C945" s="98" t="s">
        <v>1993</v>
      </c>
      <c r="D945" s="98" t="s">
        <v>5326</v>
      </c>
      <c r="E945" s="145" t="s">
        <v>6422</v>
      </c>
      <c r="F945" s="233">
        <v>1.4609042441319735</v>
      </c>
    </row>
    <row r="946" spans="1:6" x14ac:dyDescent="0.3">
      <c r="A946" s="36" t="s">
        <v>108</v>
      </c>
      <c r="B946" s="36" t="str">
        <f t="shared" si="15"/>
        <v>T6P6_5min</v>
      </c>
      <c r="C946" s="98" t="s">
        <v>1994</v>
      </c>
      <c r="D946" s="98" t="s">
        <v>5326</v>
      </c>
      <c r="E946" s="145" t="s">
        <v>6423</v>
      </c>
      <c r="F946" s="233">
        <v>3.4965392333297607</v>
      </c>
    </row>
    <row r="947" spans="1:6" x14ac:dyDescent="0.3">
      <c r="A947" s="36" t="s">
        <v>108</v>
      </c>
      <c r="B947" s="36" t="str">
        <f t="shared" si="15"/>
        <v>T6P6_5min</v>
      </c>
      <c r="C947" s="98" t="s">
        <v>1995</v>
      </c>
      <c r="D947" s="98" t="s">
        <v>5326</v>
      </c>
      <c r="E947" s="145" t="s">
        <v>6424</v>
      </c>
      <c r="F947" s="233">
        <v>3.4520292013491805</v>
      </c>
    </row>
    <row r="948" spans="1:6" x14ac:dyDescent="0.3">
      <c r="A948" s="36" t="s">
        <v>108</v>
      </c>
      <c r="B948" s="36" t="str">
        <f t="shared" si="15"/>
        <v>T6P6_5min</v>
      </c>
      <c r="C948" s="98" t="s">
        <v>1996</v>
      </c>
      <c r="D948" s="98" t="s">
        <v>5326</v>
      </c>
      <c r="E948" s="145" t="s">
        <v>6425</v>
      </c>
      <c r="F948" s="233">
        <v>4.0870904579610947</v>
      </c>
    </row>
    <row r="949" spans="1:6" x14ac:dyDescent="0.3">
      <c r="A949" s="36" t="s">
        <v>108</v>
      </c>
      <c r="B949" s="36" t="str">
        <f t="shared" si="15"/>
        <v>T6P6_5min</v>
      </c>
      <c r="C949" s="98" t="s">
        <v>1997</v>
      </c>
      <c r="D949" s="98" t="s">
        <v>5326</v>
      </c>
      <c r="E949" s="145" t="s">
        <v>6426</v>
      </c>
      <c r="F949" s="233">
        <v>2.7244841003249616</v>
      </c>
    </row>
    <row r="950" spans="1:6" x14ac:dyDescent="0.3">
      <c r="A950" s="36" t="s">
        <v>108</v>
      </c>
      <c r="B950" s="36" t="str">
        <f t="shared" si="15"/>
        <v>T6P6_5min</v>
      </c>
      <c r="C950" s="98" t="s">
        <v>1998</v>
      </c>
      <c r="D950" s="98" t="s">
        <v>5326</v>
      </c>
      <c r="E950" s="145" t="s">
        <v>6427</v>
      </c>
      <c r="F950" s="233">
        <v>3.0982145198277333</v>
      </c>
    </row>
    <row r="951" spans="1:6" x14ac:dyDescent="0.3">
      <c r="A951" s="36" t="s">
        <v>108</v>
      </c>
      <c r="B951" s="36" t="str">
        <f t="shared" si="15"/>
        <v>T6P6_5min</v>
      </c>
      <c r="C951" s="98" t="s">
        <v>1999</v>
      </c>
      <c r="D951" s="98" t="s">
        <v>5326</v>
      </c>
      <c r="E951" s="145" t="s">
        <v>6428</v>
      </c>
      <c r="F951" s="233">
        <v>1.7022881689761142</v>
      </c>
    </row>
    <row r="952" spans="1:6" x14ac:dyDescent="0.3">
      <c r="A952" s="36" t="s">
        <v>108</v>
      </c>
      <c r="B952" s="36" t="str">
        <f t="shared" si="15"/>
        <v>T6P6_5min</v>
      </c>
      <c r="C952" s="98" t="s">
        <v>2000</v>
      </c>
      <c r="D952" s="98" t="s">
        <v>5326</v>
      </c>
      <c r="E952" s="145" t="s">
        <v>6429</v>
      </c>
      <c r="F952" s="233">
        <v>1.831909007059668</v>
      </c>
    </row>
    <row r="953" spans="1:6" x14ac:dyDescent="0.3">
      <c r="A953" s="36" t="s">
        <v>108</v>
      </c>
      <c r="B953" s="36" t="str">
        <f t="shared" si="15"/>
        <v>T6P6_5min</v>
      </c>
      <c r="C953" s="98" t="s">
        <v>2001</v>
      </c>
      <c r="D953" s="98" t="s">
        <v>5326</v>
      </c>
      <c r="E953" s="145" t="s">
        <v>6430</v>
      </c>
      <c r="F953" s="233">
        <v>4.4158982336629879</v>
      </c>
    </row>
    <row r="954" spans="1:6" x14ac:dyDescent="0.3">
      <c r="A954" s="36" t="s">
        <v>108</v>
      </c>
      <c r="B954" s="36" t="str">
        <f t="shared" si="15"/>
        <v>T6P6_5min</v>
      </c>
      <c r="C954" s="98" t="s">
        <v>1975</v>
      </c>
      <c r="D954" s="98" t="s">
        <v>5326</v>
      </c>
      <c r="E954" s="145" t="s">
        <v>6431</v>
      </c>
      <c r="F954" s="233">
        <v>3.652466181723653</v>
      </c>
    </row>
    <row r="955" spans="1:6" x14ac:dyDescent="0.3">
      <c r="A955" s="36" t="s">
        <v>108</v>
      </c>
      <c r="B955" s="36" t="str">
        <f t="shared" si="15"/>
        <v>T6P6_5min</v>
      </c>
      <c r="C955" s="98" t="s">
        <v>2002</v>
      </c>
      <c r="D955" s="98" t="s">
        <v>5326</v>
      </c>
      <c r="E955" s="145" t="s">
        <v>6432</v>
      </c>
      <c r="F955" s="233">
        <v>4.2198831512652477</v>
      </c>
    </row>
    <row r="956" spans="1:6" x14ac:dyDescent="0.3">
      <c r="A956" s="36" t="s">
        <v>108</v>
      </c>
      <c r="B956" s="36" t="str">
        <f t="shared" si="15"/>
        <v>T6P6_5min</v>
      </c>
      <c r="C956" s="98" t="s">
        <v>1976</v>
      </c>
      <c r="D956" s="98" t="s">
        <v>5326</v>
      </c>
      <c r="E956" s="145" t="s">
        <v>6433</v>
      </c>
      <c r="F956" s="233">
        <v>4.4466750290493247</v>
      </c>
    </row>
    <row r="957" spans="1:6" x14ac:dyDescent="0.3">
      <c r="A957" s="36" t="s">
        <v>108</v>
      </c>
      <c r="B957" s="36" t="str">
        <f t="shared" si="15"/>
        <v>T6P6_5min</v>
      </c>
      <c r="C957" s="98" t="s">
        <v>1977</v>
      </c>
      <c r="D957" s="98" t="s">
        <v>5326</v>
      </c>
      <c r="E957" s="145" t="s">
        <v>6434</v>
      </c>
      <c r="F957" s="233">
        <v>2.3204777543983206</v>
      </c>
    </row>
    <row r="958" spans="1:6" x14ac:dyDescent="0.3">
      <c r="A958" s="36" t="s">
        <v>108</v>
      </c>
      <c r="B958" s="36" t="str">
        <f t="shared" si="15"/>
        <v>T6P6_5min</v>
      </c>
      <c r="C958" s="98" t="s">
        <v>1978</v>
      </c>
      <c r="D958" s="98" t="s">
        <v>5326</v>
      </c>
      <c r="E958" s="145" t="s">
        <v>6435</v>
      </c>
      <c r="F958" s="233">
        <v>3.946584296890228</v>
      </c>
    </row>
    <row r="959" spans="1:6" x14ac:dyDescent="0.3">
      <c r="A959" s="36" t="s">
        <v>108</v>
      </c>
      <c r="B959" s="36" t="str">
        <f t="shared" si="15"/>
        <v>T6P6_5min</v>
      </c>
      <c r="C959" s="98" t="s">
        <v>1979</v>
      </c>
      <c r="D959" s="98" t="s">
        <v>5326</v>
      </c>
      <c r="E959" s="145" t="s">
        <v>6436</v>
      </c>
      <c r="F959" s="233">
        <v>1.5499545182970604</v>
      </c>
    </row>
    <row r="960" spans="1:6" x14ac:dyDescent="0.3">
      <c r="A960" s="36" t="s">
        <v>108</v>
      </c>
      <c r="B960" s="36" t="str">
        <f t="shared" si="15"/>
        <v>T6P6_5min</v>
      </c>
      <c r="C960" s="98" t="s">
        <v>1980</v>
      </c>
      <c r="D960" s="98" t="s">
        <v>5326</v>
      </c>
      <c r="E960" s="145" t="s">
        <v>6437</v>
      </c>
      <c r="F960" s="233">
        <v>2.3906725017233739</v>
      </c>
    </row>
    <row r="961" spans="1:6" x14ac:dyDescent="0.3">
      <c r="A961" s="36" t="s">
        <v>108</v>
      </c>
      <c r="B961" s="36" t="str">
        <f t="shared" si="15"/>
        <v>T6P6_5min</v>
      </c>
      <c r="C961" s="98" t="s">
        <v>1981</v>
      </c>
      <c r="D961" s="98" t="s">
        <v>5326</v>
      </c>
      <c r="E961" s="145" t="s">
        <v>6438</v>
      </c>
      <c r="F961" s="233">
        <v>4.5519756161703038</v>
      </c>
    </row>
    <row r="962" spans="1:6" x14ac:dyDescent="0.3">
      <c r="A962" s="36" t="s">
        <v>109</v>
      </c>
      <c r="B962" s="36" t="str">
        <f t="shared" si="15"/>
        <v>T6P8_5min</v>
      </c>
      <c r="C962" s="98" t="s">
        <v>2003</v>
      </c>
      <c r="D962" s="98" t="s">
        <v>5326</v>
      </c>
      <c r="E962" s="145" t="s">
        <v>6409</v>
      </c>
      <c r="F962" s="233">
        <v>2.4373797423366645</v>
      </c>
    </row>
    <row r="963" spans="1:6" x14ac:dyDescent="0.3">
      <c r="A963" s="36" t="s">
        <v>109</v>
      </c>
      <c r="B963" s="36" t="str">
        <f t="shared" si="15"/>
        <v>T6P8_5min</v>
      </c>
      <c r="C963" s="98" t="s">
        <v>2012</v>
      </c>
      <c r="D963" s="98" t="s">
        <v>5326</v>
      </c>
      <c r="E963" s="145" t="s">
        <v>6410</v>
      </c>
      <c r="F963" s="233">
        <v>2.0928583819323934</v>
      </c>
    </row>
    <row r="964" spans="1:6" x14ac:dyDescent="0.3">
      <c r="A964" s="36" t="s">
        <v>109</v>
      </c>
      <c r="B964" s="36" t="str">
        <f t="shared" si="15"/>
        <v>T6P8_5min</v>
      </c>
      <c r="C964" s="98" t="s">
        <v>2013</v>
      </c>
      <c r="D964" s="98" t="s">
        <v>5326</v>
      </c>
      <c r="E964" s="145" t="s">
        <v>6411</v>
      </c>
      <c r="F964" s="233">
        <v>1.1304266492725406</v>
      </c>
    </row>
    <row r="965" spans="1:6" x14ac:dyDescent="0.3">
      <c r="A965" s="36" t="s">
        <v>109</v>
      </c>
      <c r="B965" s="36" t="str">
        <f t="shared" si="15"/>
        <v>T6P8_5min</v>
      </c>
      <c r="C965" s="98" t="s">
        <v>2014</v>
      </c>
      <c r="D965" s="98" t="s">
        <v>5326</v>
      </c>
      <c r="E965" s="145" t="s">
        <v>6412</v>
      </c>
      <c r="F965" s="233">
        <v>3.1785549247046432</v>
      </c>
    </row>
    <row r="966" spans="1:6" x14ac:dyDescent="0.3">
      <c r="A966" s="36" t="s">
        <v>109</v>
      </c>
      <c r="B966" s="36" t="str">
        <f t="shared" si="15"/>
        <v>T6P8_5min</v>
      </c>
      <c r="C966" s="98" t="s">
        <v>2015</v>
      </c>
      <c r="D966" s="98" t="s">
        <v>5326</v>
      </c>
      <c r="E966" s="145" t="s">
        <v>6413</v>
      </c>
      <c r="F966" s="233">
        <v>2.6231725849201517</v>
      </c>
    </row>
    <row r="967" spans="1:6" x14ac:dyDescent="0.3">
      <c r="A967" s="36" t="s">
        <v>109</v>
      </c>
      <c r="B967" s="36" t="str">
        <f t="shared" ref="B967:B1030" si="16">CONCATENATE(A967,"_",D967)</f>
        <v>T6P8_5min</v>
      </c>
      <c r="C967" s="98" t="s">
        <v>2016</v>
      </c>
      <c r="D967" s="98" t="s">
        <v>5326</v>
      </c>
      <c r="E967" s="145" t="s">
        <v>6414</v>
      </c>
      <c r="F967" s="233">
        <v>3.8613646307319014</v>
      </c>
    </row>
    <row r="968" spans="1:6" x14ac:dyDescent="0.3">
      <c r="A968" s="36" t="s">
        <v>109</v>
      </c>
      <c r="B968" s="36" t="str">
        <f t="shared" si="16"/>
        <v>T6P8_5min</v>
      </c>
      <c r="C968" s="98" t="s">
        <v>2017</v>
      </c>
      <c r="D968" s="98" t="s">
        <v>5326</v>
      </c>
      <c r="E968" s="145" t="s">
        <v>6415</v>
      </c>
      <c r="F968" s="233">
        <v>4.997181007425902</v>
      </c>
    </row>
    <row r="969" spans="1:6" x14ac:dyDescent="0.3">
      <c r="A969" s="36" t="s">
        <v>109</v>
      </c>
      <c r="B969" s="36" t="str">
        <f t="shared" si="16"/>
        <v>T6P8_5min</v>
      </c>
      <c r="C969" s="98" t="s">
        <v>2018</v>
      </c>
      <c r="D969" s="98" t="s">
        <v>5326</v>
      </c>
      <c r="E969" s="145" t="s">
        <v>6416</v>
      </c>
      <c r="F969" s="233">
        <v>3.5834246766063966</v>
      </c>
    </row>
    <row r="970" spans="1:6" x14ac:dyDescent="0.3">
      <c r="A970" s="36" t="s">
        <v>109</v>
      </c>
      <c r="B970" s="36" t="str">
        <f t="shared" si="16"/>
        <v>T6P8_5min</v>
      </c>
      <c r="C970" s="98" t="s">
        <v>2019</v>
      </c>
      <c r="D970" s="98" t="s">
        <v>5326</v>
      </c>
      <c r="E970" s="145" t="s">
        <v>6417</v>
      </c>
      <c r="F970" s="233">
        <v>2.5321540258378392</v>
      </c>
    </row>
    <row r="971" spans="1:6" x14ac:dyDescent="0.3">
      <c r="A971" s="36" t="s">
        <v>109</v>
      </c>
      <c r="B971" s="36" t="str">
        <f t="shared" si="16"/>
        <v>T6P8_5min</v>
      </c>
      <c r="C971" s="98" t="s">
        <v>2020</v>
      </c>
      <c r="D971" s="98" t="s">
        <v>5326</v>
      </c>
      <c r="E971" s="145" t="s">
        <v>6418</v>
      </c>
      <c r="F971" s="233">
        <v>3.3705296929956101</v>
      </c>
    </row>
    <row r="972" spans="1:6" x14ac:dyDescent="0.3">
      <c r="A972" s="36" t="s">
        <v>109</v>
      </c>
      <c r="B972" s="36" t="str">
        <f t="shared" si="16"/>
        <v>T6P8_5min</v>
      </c>
      <c r="C972" s="98" t="s">
        <v>2021</v>
      </c>
      <c r="D972" s="98" t="s">
        <v>5326</v>
      </c>
      <c r="E972" s="145" t="s">
        <v>6419</v>
      </c>
      <c r="F972" s="233">
        <v>1.8020735304912705</v>
      </c>
    </row>
    <row r="973" spans="1:6" x14ac:dyDescent="0.3">
      <c r="A973" s="36" t="s">
        <v>109</v>
      </c>
      <c r="B973" s="36" t="str">
        <f t="shared" si="16"/>
        <v>T6P8_5min</v>
      </c>
      <c r="C973" s="98" t="s">
        <v>2004</v>
      </c>
      <c r="D973" s="98" t="s">
        <v>5326</v>
      </c>
      <c r="E973" s="145" t="s">
        <v>6420</v>
      </c>
      <c r="F973" s="233">
        <v>2.7710010127631874</v>
      </c>
    </row>
    <row r="974" spans="1:6" x14ac:dyDescent="0.3">
      <c r="A974" s="36" t="s">
        <v>109</v>
      </c>
      <c r="B974" s="36" t="str">
        <f t="shared" si="16"/>
        <v>T6P8_5min</v>
      </c>
      <c r="C974" s="98" t="s">
        <v>2022</v>
      </c>
      <c r="D974" s="98" t="s">
        <v>5326</v>
      </c>
      <c r="E974" s="145" t="s">
        <v>6421</v>
      </c>
      <c r="F974" s="233">
        <v>1.0144676484596404</v>
      </c>
    </row>
    <row r="975" spans="1:6" x14ac:dyDescent="0.3">
      <c r="A975" s="36" t="s">
        <v>109</v>
      </c>
      <c r="B975" s="36" t="str">
        <f t="shared" si="16"/>
        <v>T6P8_5min</v>
      </c>
      <c r="C975" s="98" t="s">
        <v>2023</v>
      </c>
      <c r="D975" s="98" t="s">
        <v>5326</v>
      </c>
      <c r="E975" s="145" t="s">
        <v>6422</v>
      </c>
      <c r="F975" s="233">
        <v>2.5658559605030558</v>
      </c>
    </row>
    <row r="976" spans="1:6" x14ac:dyDescent="0.3">
      <c r="A976" s="36" t="s">
        <v>109</v>
      </c>
      <c r="B976" s="36" t="str">
        <f t="shared" si="16"/>
        <v>T6P8_5min</v>
      </c>
      <c r="C976" s="98" t="s">
        <v>2024</v>
      </c>
      <c r="D976" s="98" t="s">
        <v>5326</v>
      </c>
      <c r="E976" s="145" t="s">
        <v>6423</v>
      </c>
      <c r="F976" s="233">
        <v>2.6328928595250534</v>
      </c>
    </row>
    <row r="977" spans="1:6" x14ac:dyDescent="0.3">
      <c r="A977" s="36" t="s">
        <v>109</v>
      </c>
      <c r="B977" s="36" t="str">
        <f t="shared" si="16"/>
        <v>T6P8_5min</v>
      </c>
      <c r="C977" s="98" t="s">
        <v>2025</v>
      </c>
      <c r="D977" s="98" t="s">
        <v>5326</v>
      </c>
      <c r="E977" s="145" t="s">
        <v>6424</v>
      </c>
      <c r="F977" s="233">
        <v>2.8174683341030828</v>
      </c>
    </row>
    <row r="978" spans="1:6" x14ac:dyDescent="0.3">
      <c r="A978" s="36" t="s">
        <v>109</v>
      </c>
      <c r="B978" s="36" t="str">
        <f t="shared" si="16"/>
        <v>T6P8_5min</v>
      </c>
      <c r="C978" s="98" t="s">
        <v>2026</v>
      </c>
      <c r="D978" s="98" t="s">
        <v>5326</v>
      </c>
      <c r="E978" s="145" t="s">
        <v>6425</v>
      </c>
      <c r="F978" s="233">
        <v>2.582645583477801</v>
      </c>
    </row>
    <row r="979" spans="1:6" x14ac:dyDescent="0.3">
      <c r="A979" s="36" t="s">
        <v>109</v>
      </c>
      <c r="B979" s="36" t="str">
        <f t="shared" si="16"/>
        <v>T6P8_5min</v>
      </c>
      <c r="C979" s="98" t="s">
        <v>2027</v>
      </c>
      <c r="D979" s="98" t="s">
        <v>5326</v>
      </c>
      <c r="E979" s="145" t="s">
        <v>6426</v>
      </c>
      <c r="F979" s="233">
        <v>4.2792686063669949</v>
      </c>
    </row>
    <row r="980" spans="1:6" x14ac:dyDescent="0.3">
      <c r="A980" s="36" t="s">
        <v>109</v>
      </c>
      <c r="B980" s="36" t="str">
        <f t="shared" si="16"/>
        <v>T6P8_5min</v>
      </c>
      <c r="C980" s="98" t="s">
        <v>2028</v>
      </c>
      <c r="D980" s="98" t="s">
        <v>5326</v>
      </c>
      <c r="E980" s="145" t="s">
        <v>6427</v>
      </c>
      <c r="F980" s="233">
        <v>3.5241876236825789</v>
      </c>
    </row>
    <row r="981" spans="1:6" x14ac:dyDescent="0.3">
      <c r="A981" s="36" t="s">
        <v>109</v>
      </c>
      <c r="B981" s="36" t="str">
        <f t="shared" si="16"/>
        <v>T6P8_5min</v>
      </c>
      <c r="C981" s="98" t="s">
        <v>2029</v>
      </c>
      <c r="D981" s="98" t="s">
        <v>5326</v>
      </c>
      <c r="E981" s="145" t="s">
        <v>6428</v>
      </c>
      <c r="F981" s="233">
        <v>2.9596905942374878</v>
      </c>
    </row>
    <row r="982" spans="1:6" x14ac:dyDescent="0.3">
      <c r="A982" s="36" t="s">
        <v>109</v>
      </c>
      <c r="B982" s="36" t="str">
        <f t="shared" si="16"/>
        <v>T6P8_5min</v>
      </c>
      <c r="C982" s="98" t="s">
        <v>2030</v>
      </c>
      <c r="D982" s="98" t="s">
        <v>5326</v>
      </c>
      <c r="E982" s="145" t="s">
        <v>6429</v>
      </c>
      <c r="F982" s="233">
        <v>2.9840979230906171</v>
      </c>
    </row>
    <row r="983" spans="1:6" x14ac:dyDescent="0.3">
      <c r="A983" s="36" t="s">
        <v>109</v>
      </c>
      <c r="B983" s="36" t="str">
        <f t="shared" si="16"/>
        <v>T6P8_5min</v>
      </c>
      <c r="C983" s="98" t="s">
        <v>2031</v>
      </c>
      <c r="D983" s="98" t="s">
        <v>5326</v>
      </c>
      <c r="E983" s="145" t="s">
        <v>6430</v>
      </c>
      <c r="F983" s="233">
        <v>4.3900710718676663</v>
      </c>
    </row>
    <row r="984" spans="1:6" x14ac:dyDescent="0.3">
      <c r="A984" s="36" t="s">
        <v>109</v>
      </c>
      <c r="B984" s="36" t="str">
        <f t="shared" si="16"/>
        <v>T6P8_5min</v>
      </c>
      <c r="C984" s="98" t="s">
        <v>2005</v>
      </c>
      <c r="D984" s="98" t="s">
        <v>5326</v>
      </c>
      <c r="E984" s="145" t="s">
        <v>6431</v>
      </c>
      <c r="F984" s="233">
        <v>2.45681293740734</v>
      </c>
    </row>
    <row r="985" spans="1:6" x14ac:dyDescent="0.3">
      <c r="A985" s="36" t="s">
        <v>109</v>
      </c>
      <c r="B985" s="36" t="str">
        <f t="shared" si="16"/>
        <v>T6P8_5min</v>
      </c>
      <c r="C985" s="98" t="s">
        <v>2032</v>
      </c>
      <c r="D985" s="98" t="s">
        <v>5326</v>
      </c>
      <c r="E985" s="145" t="s">
        <v>6432</v>
      </c>
      <c r="F985" s="233">
        <v>1.6765480643242194</v>
      </c>
    </row>
    <row r="986" spans="1:6" x14ac:dyDescent="0.3">
      <c r="A986" s="36" t="s">
        <v>109</v>
      </c>
      <c r="B986" s="36" t="str">
        <f t="shared" si="16"/>
        <v>T6P8_5min</v>
      </c>
      <c r="C986" s="98" t="s">
        <v>2006</v>
      </c>
      <c r="D986" s="98" t="s">
        <v>5326</v>
      </c>
      <c r="E986" s="145" t="s">
        <v>6433</v>
      </c>
      <c r="F986" s="233">
        <v>3.5623831077885266</v>
      </c>
    </row>
    <row r="987" spans="1:6" x14ac:dyDescent="0.3">
      <c r="A987" s="36" t="s">
        <v>109</v>
      </c>
      <c r="B987" s="36" t="str">
        <f t="shared" si="16"/>
        <v>T6P8_5min</v>
      </c>
      <c r="C987" s="98" t="s">
        <v>2007</v>
      </c>
      <c r="D987" s="98" t="s">
        <v>5326</v>
      </c>
      <c r="E987" s="145" t="s">
        <v>6434</v>
      </c>
      <c r="F987" s="233">
        <v>3.6765613030749136</v>
      </c>
    </row>
    <row r="988" spans="1:6" x14ac:dyDescent="0.3">
      <c r="A988" s="36" t="s">
        <v>109</v>
      </c>
      <c r="B988" s="36" t="str">
        <f t="shared" si="16"/>
        <v>T6P8_5min</v>
      </c>
      <c r="C988" s="98" t="s">
        <v>2008</v>
      </c>
      <c r="D988" s="98" t="s">
        <v>5326</v>
      </c>
      <c r="E988" s="145" t="s">
        <v>6435</v>
      </c>
      <c r="F988" s="233">
        <v>1.5763500275234064</v>
      </c>
    </row>
    <row r="989" spans="1:6" x14ac:dyDescent="0.3">
      <c r="A989" s="36" t="s">
        <v>109</v>
      </c>
      <c r="B989" s="36" t="str">
        <f t="shared" si="16"/>
        <v>T6P8_5min</v>
      </c>
      <c r="C989" s="98" t="s">
        <v>2009</v>
      </c>
      <c r="D989" s="98" t="s">
        <v>5326</v>
      </c>
      <c r="E989" s="145" t="s">
        <v>6436</v>
      </c>
      <c r="F989" s="233">
        <v>1.5757206636251655</v>
      </c>
    </row>
    <row r="990" spans="1:6" x14ac:dyDescent="0.3">
      <c r="A990" s="36" t="s">
        <v>109</v>
      </c>
      <c r="B990" s="36" t="str">
        <f t="shared" si="16"/>
        <v>T6P8_5min</v>
      </c>
      <c r="C990" s="98" t="s">
        <v>2010</v>
      </c>
      <c r="D990" s="98" t="s">
        <v>5326</v>
      </c>
      <c r="E990" s="145" t="s">
        <v>6437</v>
      </c>
      <c r="F990" s="233">
        <v>2.5658690555907504</v>
      </c>
    </row>
    <row r="991" spans="1:6" x14ac:dyDescent="0.3">
      <c r="A991" s="36" t="s">
        <v>109</v>
      </c>
      <c r="B991" s="36" t="str">
        <f t="shared" si="16"/>
        <v>T6P8_5min</v>
      </c>
      <c r="C991" s="98" t="s">
        <v>2011</v>
      </c>
      <c r="D991" s="98" t="s">
        <v>5326</v>
      </c>
      <c r="E991" s="145" t="s">
        <v>6438</v>
      </c>
      <c r="F991" s="233">
        <v>1.8667317988840746</v>
      </c>
    </row>
    <row r="992" spans="1:6" x14ac:dyDescent="0.3">
      <c r="A992" s="97" t="s">
        <v>5</v>
      </c>
      <c r="B992" s="36" t="str">
        <f t="shared" si="16"/>
        <v>10A_10min</v>
      </c>
      <c r="C992" s="98" t="s">
        <v>2336</v>
      </c>
      <c r="D992" s="98" t="s">
        <v>5327</v>
      </c>
      <c r="E992" s="145" t="s">
        <v>6409</v>
      </c>
      <c r="F992" s="233">
        <v>0.68031758064926717</v>
      </c>
    </row>
    <row r="993" spans="1:6" x14ac:dyDescent="0.3">
      <c r="A993" s="97" t="s">
        <v>5</v>
      </c>
      <c r="B993" s="36" t="str">
        <f t="shared" si="16"/>
        <v>10A_10min</v>
      </c>
      <c r="C993" s="98" t="s">
        <v>2345</v>
      </c>
      <c r="D993" s="98" t="s">
        <v>5327</v>
      </c>
      <c r="E993" s="145" t="s">
        <v>6410</v>
      </c>
      <c r="F993" s="233">
        <v>1.3806266001383616</v>
      </c>
    </row>
    <row r="994" spans="1:6" x14ac:dyDescent="0.3">
      <c r="A994" s="97" t="s">
        <v>5</v>
      </c>
      <c r="B994" s="36" t="str">
        <f t="shared" si="16"/>
        <v>10A_10min</v>
      </c>
      <c r="C994" s="98" t="s">
        <v>2346</v>
      </c>
      <c r="D994" s="98" t="s">
        <v>5327</v>
      </c>
      <c r="E994" s="145" t="s">
        <v>6411</v>
      </c>
      <c r="F994" s="233">
        <v>0.78934087087426019</v>
      </c>
    </row>
    <row r="995" spans="1:6" x14ac:dyDescent="0.3">
      <c r="A995" s="97" t="s">
        <v>5</v>
      </c>
      <c r="B995" s="36" t="str">
        <f t="shared" si="16"/>
        <v>10A_10min</v>
      </c>
      <c r="C995" s="98" t="s">
        <v>2347</v>
      </c>
      <c r="D995" s="98" t="s">
        <v>5327</v>
      </c>
      <c r="E995" s="145" t="s">
        <v>6412</v>
      </c>
      <c r="F995" s="233">
        <v>0.88857313183702913</v>
      </c>
    </row>
    <row r="996" spans="1:6" x14ac:dyDescent="0.3">
      <c r="A996" s="97" t="s">
        <v>5</v>
      </c>
      <c r="B996" s="36" t="str">
        <f t="shared" si="16"/>
        <v>10A_10min</v>
      </c>
      <c r="C996" s="98" t="s">
        <v>2348</v>
      </c>
      <c r="D996" s="98" t="s">
        <v>5327</v>
      </c>
      <c r="E996" s="145" t="s">
        <v>6413</v>
      </c>
      <c r="F996" s="233">
        <v>3.4437790300852664</v>
      </c>
    </row>
    <row r="997" spans="1:6" x14ac:dyDescent="0.3">
      <c r="A997" s="97" t="s">
        <v>5</v>
      </c>
      <c r="B997" s="36" t="str">
        <f t="shared" si="16"/>
        <v>10A_10min</v>
      </c>
      <c r="C997" s="98" t="s">
        <v>2349</v>
      </c>
      <c r="D997" s="98" t="s">
        <v>5327</v>
      </c>
      <c r="E997" s="145" t="s">
        <v>6414</v>
      </c>
      <c r="F997" s="233">
        <v>3.1806850845977137</v>
      </c>
    </row>
    <row r="998" spans="1:6" x14ac:dyDescent="0.3">
      <c r="A998" s="97" t="s">
        <v>5</v>
      </c>
      <c r="B998" s="36" t="str">
        <f t="shared" si="16"/>
        <v>10A_10min</v>
      </c>
      <c r="C998" s="98" t="s">
        <v>2350</v>
      </c>
      <c r="D998" s="98" t="s">
        <v>5327</v>
      </c>
      <c r="E998" s="145" t="s">
        <v>6415</v>
      </c>
      <c r="F998" s="233">
        <v>0.86469440235884831</v>
      </c>
    </row>
    <row r="999" spans="1:6" x14ac:dyDescent="0.3">
      <c r="A999" s="97" t="s">
        <v>5</v>
      </c>
      <c r="B999" s="36" t="str">
        <f t="shared" si="16"/>
        <v>10A_10min</v>
      </c>
      <c r="C999" s="98" t="s">
        <v>2351</v>
      </c>
      <c r="D999" s="98" t="s">
        <v>5327</v>
      </c>
      <c r="E999" s="145" t="s">
        <v>6416</v>
      </c>
      <c r="F999" s="233">
        <v>0.42160931077168856</v>
      </c>
    </row>
    <row r="1000" spans="1:6" x14ac:dyDescent="0.3">
      <c r="A1000" s="97" t="s">
        <v>5</v>
      </c>
      <c r="B1000" s="36" t="str">
        <f t="shared" si="16"/>
        <v>10A_10min</v>
      </c>
      <c r="C1000" s="98" t="s">
        <v>2352</v>
      </c>
      <c r="D1000" s="98" t="s">
        <v>5327</v>
      </c>
      <c r="E1000" s="145" t="s">
        <v>6417</v>
      </c>
      <c r="F1000" s="233">
        <v>2.3567233204481681</v>
      </c>
    </row>
    <row r="1001" spans="1:6" x14ac:dyDescent="0.3">
      <c r="A1001" s="97" t="s">
        <v>5</v>
      </c>
      <c r="B1001" s="36" t="str">
        <f t="shared" si="16"/>
        <v>10A_10min</v>
      </c>
      <c r="C1001" s="98" t="s">
        <v>2353</v>
      </c>
      <c r="D1001" s="98" t="s">
        <v>5327</v>
      </c>
      <c r="E1001" s="145" t="s">
        <v>6418</v>
      </c>
      <c r="F1001" s="233">
        <v>4.0184758320060654</v>
      </c>
    </row>
    <row r="1002" spans="1:6" x14ac:dyDescent="0.3">
      <c r="A1002" s="97" t="s">
        <v>5</v>
      </c>
      <c r="B1002" s="36" t="str">
        <f t="shared" si="16"/>
        <v>10A_10min</v>
      </c>
      <c r="C1002" s="98" t="s">
        <v>2354</v>
      </c>
      <c r="D1002" s="98" t="s">
        <v>5327</v>
      </c>
      <c r="E1002" s="145" t="s">
        <v>6419</v>
      </c>
      <c r="F1002" s="233">
        <v>4.1965394798372078</v>
      </c>
    </row>
    <row r="1003" spans="1:6" x14ac:dyDescent="0.3">
      <c r="A1003" s="97" t="s">
        <v>5</v>
      </c>
      <c r="B1003" s="36" t="str">
        <f t="shared" si="16"/>
        <v>10A_10min</v>
      </c>
      <c r="C1003" s="98" t="s">
        <v>2337</v>
      </c>
      <c r="D1003" s="98" t="s">
        <v>5327</v>
      </c>
      <c r="E1003" s="145" t="s">
        <v>6420</v>
      </c>
      <c r="F1003" s="233">
        <v>0.3449608814384621</v>
      </c>
    </row>
    <row r="1004" spans="1:6" x14ac:dyDescent="0.3">
      <c r="A1004" s="97" t="s">
        <v>5</v>
      </c>
      <c r="B1004" s="36" t="str">
        <f t="shared" si="16"/>
        <v>10A_10min</v>
      </c>
      <c r="C1004" s="98" t="s">
        <v>2355</v>
      </c>
      <c r="D1004" s="98" t="s">
        <v>5327</v>
      </c>
      <c r="E1004" s="145" t="s">
        <v>6421</v>
      </c>
      <c r="F1004" s="233">
        <v>2.4760999590396566</v>
      </c>
    </row>
    <row r="1005" spans="1:6" x14ac:dyDescent="0.3">
      <c r="A1005" s="97" t="s">
        <v>5</v>
      </c>
      <c r="B1005" s="36" t="str">
        <f t="shared" si="16"/>
        <v>10A_10min</v>
      </c>
      <c r="C1005" s="98" t="s">
        <v>2356</v>
      </c>
      <c r="D1005" s="98" t="s">
        <v>5327</v>
      </c>
      <c r="E1005" s="145" t="s">
        <v>6422</v>
      </c>
      <c r="F1005" s="233">
        <v>2.8157940984793459</v>
      </c>
    </row>
    <row r="1006" spans="1:6" x14ac:dyDescent="0.3">
      <c r="A1006" s="97" t="s">
        <v>5</v>
      </c>
      <c r="B1006" s="36" t="str">
        <f t="shared" si="16"/>
        <v>10A_10min</v>
      </c>
      <c r="C1006" s="98" t="s">
        <v>2357</v>
      </c>
      <c r="D1006" s="98" t="s">
        <v>5327</v>
      </c>
      <c r="E1006" s="145" t="s">
        <v>6423</v>
      </c>
      <c r="F1006" s="233">
        <v>2.1166648785193485</v>
      </c>
    </row>
    <row r="1007" spans="1:6" x14ac:dyDescent="0.3">
      <c r="A1007" s="97" t="s">
        <v>5</v>
      </c>
      <c r="B1007" s="36" t="str">
        <f t="shared" si="16"/>
        <v>10A_10min</v>
      </c>
      <c r="C1007" s="98" t="s">
        <v>2358</v>
      </c>
      <c r="D1007" s="98" t="s">
        <v>5327</v>
      </c>
      <c r="E1007" s="145" t="s">
        <v>6424</v>
      </c>
      <c r="F1007" s="233">
        <v>4.469617031510345</v>
      </c>
    </row>
    <row r="1008" spans="1:6" x14ac:dyDescent="0.3">
      <c r="A1008" s="97" t="s">
        <v>5</v>
      </c>
      <c r="B1008" s="36" t="str">
        <f t="shared" si="16"/>
        <v>10A_10min</v>
      </c>
      <c r="C1008" s="98" t="s">
        <v>2359</v>
      </c>
      <c r="D1008" s="98" t="s">
        <v>5327</v>
      </c>
      <c r="E1008" s="145" t="s">
        <v>6425</v>
      </c>
      <c r="F1008" s="233">
        <v>2.962826961768942</v>
      </c>
    </row>
    <row r="1009" spans="1:6" x14ac:dyDescent="0.3">
      <c r="A1009" s="97" t="s">
        <v>5</v>
      </c>
      <c r="B1009" s="36" t="str">
        <f t="shared" si="16"/>
        <v>10A_10min</v>
      </c>
      <c r="C1009" s="98" t="s">
        <v>2360</v>
      </c>
      <c r="D1009" s="98" t="s">
        <v>5327</v>
      </c>
      <c r="E1009" s="145" t="s">
        <v>6426</v>
      </c>
      <c r="F1009" s="233">
        <v>0.2814597843386632</v>
      </c>
    </row>
    <row r="1010" spans="1:6" x14ac:dyDescent="0.3">
      <c r="A1010" s="97" t="s">
        <v>5</v>
      </c>
      <c r="B1010" s="36" t="str">
        <f t="shared" si="16"/>
        <v>10A_10min</v>
      </c>
      <c r="C1010" s="98" t="s">
        <v>2361</v>
      </c>
      <c r="D1010" s="98" t="s">
        <v>5327</v>
      </c>
      <c r="E1010" s="145" t="s">
        <v>6427</v>
      </c>
      <c r="F1010" s="233">
        <v>0.66967724279359175</v>
      </c>
    </row>
    <row r="1011" spans="1:6" x14ac:dyDescent="0.3">
      <c r="A1011" s="97" t="s">
        <v>5</v>
      </c>
      <c r="B1011" s="36" t="str">
        <f t="shared" si="16"/>
        <v>10A_10min</v>
      </c>
      <c r="C1011" s="98" t="s">
        <v>2362</v>
      </c>
      <c r="D1011" s="98" t="s">
        <v>5327</v>
      </c>
      <c r="E1011" s="145" t="s">
        <v>6428</v>
      </c>
      <c r="F1011" s="233">
        <v>1.809530549353537</v>
      </c>
    </row>
    <row r="1012" spans="1:6" x14ac:dyDescent="0.3">
      <c r="A1012" s="97" t="s">
        <v>5</v>
      </c>
      <c r="B1012" s="36" t="str">
        <f t="shared" si="16"/>
        <v>10A_10min</v>
      </c>
      <c r="C1012" s="98" t="s">
        <v>2363</v>
      </c>
      <c r="D1012" s="98" t="s">
        <v>5327</v>
      </c>
      <c r="E1012" s="145" t="s">
        <v>6429</v>
      </c>
      <c r="F1012" s="233">
        <v>1.1274681416918542</v>
      </c>
    </row>
    <row r="1013" spans="1:6" x14ac:dyDescent="0.3">
      <c r="A1013" s="97" t="s">
        <v>5</v>
      </c>
      <c r="B1013" s="36" t="str">
        <f t="shared" si="16"/>
        <v>10A_10min</v>
      </c>
      <c r="C1013" s="98" t="s">
        <v>2364</v>
      </c>
      <c r="D1013" s="98" t="s">
        <v>5327</v>
      </c>
      <c r="E1013" s="145" t="s">
        <v>6430</v>
      </c>
      <c r="F1013" s="233">
        <v>3.1111814483778799</v>
      </c>
    </row>
    <row r="1014" spans="1:6" x14ac:dyDescent="0.3">
      <c r="A1014" s="97" t="s">
        <v>5</v>
      </c>
      <c r="B1014" s="36" t="str">
        <f t="shared" si="16"/>
        <v>10A_10min</v>
      </c>
      <c r="C1014" s="98" t="s">
        <v>2338</v>
      </c>
      <c r="D1014" s="98" t="s">
        <v>5327</v>
      </c>
      <c r="E1014" s="145" t="s">
        <v>6431</v>
      </c>
      <c r="F1014" s="233">
        <v>4.3082548447514917</v>
      </c>
    </row>
    <row r="1015" spans="1:6" x14ac:dyDescent="0.3">
      <c r="A1015" s="97" t="s">
        <v>5</v>
      </c>
      <c r="B1015" s="36" t="str">
        <f t="shared" si="16"/>
        <v>10A_10min</v>
      </c>
      <c r="C1015" s="98" t="s">
        <v>2365</v>
      </c>
      <c r="D1015" s="98" t="s">
        <v>5327</v>
      </c>
      <c r="E1015" s="145" t="s">
        <v>6432</v>
      </c>
      <c r="F1015" s="233">
        <v>1.0035934494639827</v>
      </c>
    </row>
    <row r="1016" spans="1:6" x14ac:dyDescent="0.3">
      <c r="A1016" s="97" t="s">
        <v>5</v>
      </c>
      <c r="B1016" s="36" t="str">
        <f t="shared" si="16"/>
        <v>10A_10min</v>
      </c>
      <c r="C1016" s="98" t="s">
        <v>2339</v>
      </c>
      <c r="D1016" s="98" t="s">
        <v>5327</v>
      </c>
      <c r="E1016" s="145" t="s">
        <v>6433</v>
      </c>
      <c r="F1016" s="233">
        <v>0.87524397170815837</v>
      </c>
    </row>
    <row r="1017" spans="1:6" x14ac:dyDescent="0.3">
      <c r="A1017" s="97" t="s">
        <v>5</v>
      </c>
      <c r="B1017" s="36" t="str">
        <f t="shared" si="16"/>
        <v>10A_10min</v>
      </c>
      <c r="C1017" s="98" t="s">
        <v>2340</v>
      </c>
      <c r="D1017" s="98" t="s">
        <v>5327</v>
      </c>
      <c r="E1017" s="145" t="s">
        <v>6434</v>
      </c>
      <c r="F1017" s="233">
        <v>1.0390133826296586</v>
      </c>
    </row>
    <row r="1018" spans="1:6" x14ac:dyDescent="0.3">
      <c r="A1018" s="97" t="s">
        <v>5</v>
      </c>
      <c r="B1018" s="36" t="str">
        <f t="shared" si="16"/>
        <v>10A_10min</v>
      </c>
      <c r="C1018" s="98" t="s">
        <v>2341</v>
      </c>
      <c r="D1018" s="98" t="s">
        <v>5327</v>
      </c>
      <c r="E1018" s="145" t="s">
        <v>6435</v>
      </c>
      <c r="F1018" s="233">
        <v>1.9044537823223484</v>
      </c>
    </row>
    <row r="1019" spans="1:6" x14ac:dyDescent="0.3">
      <c r="A1019" s="97" t="s">
        <v>5</v>
      </c>
      <c r="B1019" s="36" t="str">
        <f t="shared" si="16"/>
        <v>10A_10min</v>
      </c>
      <c r="C1019" s="98" t="s">
        <v>2342</v>
      </c>
      <c r="D1019" s="98" t="s">
        <v>5327</v>
      </c>
      <c r="E1019" s="145" t="s">
        <v>6436</v>
      </c>
      <c r="F1019" s="233">
        <v>1.0854942695274614</v>
      </c>
    </row>
    <row r="1020" spans="1:6" x14ac:dyDescent="0.3">
      <c r="A1020" s="97" t="s">
        <v>5</v>
      </c>
      <c r="B1020" s="36" t="str">
        <f t="shared" si="16"/>
        <v>10A_10min</v>
      </c>
      <c r="C1020" s="98" t="s">
        <v>2343</v>
      </c>
      <c r="D1020" s="98" t="s">
        <v>5327</v>
      </c>
      <c r="E1020" s="145" t="s">
        <v>6437</v>
      </c>
      <c r="F1020" s="233">
        <v>3.5272141993354733</v>
      </c>
    </row>
    <row r="1021" spans="1:6" x14ac:dyDescent="0.3">
      <c r="A1021" s="97" t="s">
        <v>5</v>
      </c>
      <c r="B1021" s="36" t="str">
        <f t="shared" si="16"/>
        <v>10A_10min</v>
      </c>
      <c r="C1021" s="98" t="s">
        <v>2344</v>
      </c>
      <c r="D1021" s="98" t="s">
        <v>5327</v>
      </c>
      <c r="E1021" s="145" t="s">
        <v>6438</v>
      </c>
      <c r="F1021" s="233">
        <v>0.99523254024234997</v>
      </c>
    </row>
    <row r="1022" spans="1:6" x14ac:dyDescent="0.3">
      <c r="A1022" s="97" t="s">
        <v>8</v>
      </c>
      <c r="B1022" s="36" t="str">
        <f t="shared" si="16"/>
        <v>11A_10min</v>
      </c>
      <c r="C1022" s="98" t="s">
        <v>2366</v>
      </c>
      <c r="D1022" s="98" t="s">
        <v>5327</v>
      </c>
      <c r="E1022" s="145" t="s">
        <v>6409</v>
      </c>
      <c r="F1022" s="233">
        <v>1.4546521268818633</v>
      </c>
    </row>
    <row r="1023" spans="1:6" x14ac:dyDescent="0.3">
      <c r="A1023" s="97" t="s">
        <v>8</v>
      </c>
      <c r="B1023" s="36" t="str">
        <f t="shared" si="16"/>
        <v>11A_10min</v>
      </c>
      <c r="C1023" s="98" t="s">
        <v>2375</v>
      </c>
      <c r="D1023" s="98" t="s">
        <v>5327</v>
      </c>
      <c r="E1023" s="145" t="s">
        <v>6410</v>
      </c>
      <c r="F1023" s="233">
        <v>3.4820238956005198</v>
      </c>
    </row>
    <row r="1024" spans="1:6" x14ac:dyDescent="0.3">
      <c r="A1024" s="97" t="s">
        <v>8</v>
      </c>
      <c r="B1024" s="36" t="str">
        <f t="shared" si="16"/>
        <v>11A_10min</v>
      </c>
      <c r="C1024" s="98" t="s">
        <v>2376</v>
      </c>
      <c r="D1024" s="98" t="s">
        <v>5327</v>
      </c>
      <c r="E1024" s="145" t="s">
        <v>6411</v>
      </c>
      <c r="F1024" s="233">
        <v>2.8513376878282428</v>
      </c>
    </row>
    <row r="1025" spans="1:6" x14ac:dyDescent="0.3">
      <c r="A1025" s="97" t="s">
        <v>8</v>
      </c>
      <c r="B1025" s="36" t="str">
        <f t="shared" si="16"/>
        <v>11A_10min</v>
      </c>
      <c r="C1025" s="98" t="s">
        <v>2377</v>
      </c>
      <c r="D1025" s="98" t="s">
        <v>5327</v>
      </c>
      <c r="E1025" s="145" t="s">
        <v>6412</v>
      </c>
      <c r="F1025" s="233">
        <v>4.3525133209303588</v>
      </c>
    </row>
    <row r="1026" spans="1:6" x14ac:dyDescent="0.3">
      <c r="A1026" s="97" t="s">
        <v>8</v>
      </c>
      <c r="B1026" s="36" t="str">
        <f t="shared" si="16"/>
        <v>11A_10min</v>
      </c>
      <c r="C1026" s="98" t="s">
        <v>2378</v>
      </c>
      <c r="D1026" s="98" t="s">
        <v>5327</v>
      </c>
      <c r="E1026" s="145" t="s">
        <v>6413</v>
      </c>
      <c r="F1026" s="233">
        <v>3.7910811399703555</v>
      </c>
    </row>
    <row r="1027" spans="1:6" x14ac:dyDescent="0.3">
      <c r="A1027" s="97" t="s">
        <v>8</v>
      </c>
      <c r="B1027" s="36" t="str">
        <f t="shared" si="16"/>
        <v>11A_10min</v>
      </c>
      <c r="C1027" s="98" t="s">
        <v>2379</v>
      </c>
      <c r="D1027" s="98" t="s">
        <v>5327</v>
      </c>
      <c r="E1027" s="145" t="s">
        <v>6414</v>
      </c>
      <c r="F1027" s="233">
        <v>3.520497096966448</v>
      </c>
    </row>
    <row r="1028" spans="1:6" x14ac:dyDescent="0.3">
      <c r="A1028" s="97" t="s">
        <v>8</v>
      </c>
      <c r="B1028" s="36" t="str">
        <f t="shared" si="16"/>
        <v>11A_10min</v>
      </c>
      <c r="C1028" s="98" t="s">
        <v>2380</v>
      </c>
      <c r="D1028" s="98" t="s">
        <v>5327</v>
      </c>
      <c r="E1028" s="145" t="s">
        <v>6415</v>
      </c>
      <c r="F1028" s="233">
        <v>4.1345564707589899</v>
      </c>
    </row>
    <row r="1029" spans="1:6" x14ac:dyDescent="0.3">
      <c r="A1029" s="97" t="s">
        <v>8</v>
      </c>
      <c r="B1029" s="36" t="str">
        <f t="shared" si="16"/>
        <v>11A_10min</v>
      </c>
      <c r="C1029" s="98" t="s">
        <v>2381</v>
      </c>
      <c r="D1029" s="98" t="s">
        <v>5327</v>
      </c>
      <c r="E1029" s="145" t="s">
        <v>6416</v>
      </c>
      <c r="F1029" s="233">
        <v>3.678145675448635</v>
      </c>
    </row>
    <row r="1030" spans="1:6" x14ac:dyDescent="0.3">
      <c r="A1030" s="97" t="s">
        <v>8</v>
      </c>
      <c r="B1030" s="36" t="str">
        <f t="shared" si="16"/>
        <v>11A_10min</v>
      </c>
      <c r="C1030" s="98" t="s">
        <v>2382</v>
      </c>
      <c r="D1030" s="98" t="s">
        <v>5327</v>
      </c>
      <c r="E1030" s="145" t="s">
        <v>6417</v>
      </c>
      <c r="F1030" s="233">
        <v>2.9024769782310695</v>
      </c>
    </row>
    <row r="1031" spans="1:6" x14ac:dyDescent="0.3">
      <c r="A1031" s="97" t="s">
        <v>8</v>
      </c>
      <c r="B1031" s="36" t="str">
        <f t="shared" ref="B1031:B1094" si="17">CONCATENATE(A1031,"_",D1031)</f>
        <v>11A_10min</v>
      </c>
      <c r="C1031" s="98" t="s">
        <v>2383</v>
      </c>
      <c r="D1031" s="98" t="s">
        <v>5327</v>
      </c>
      <c r="E1031" s="145" t="s">
        <v>6418</v>
      </c>
      <c r="F1031" s="233">
        <v>3.5423866261264778</v>
      </c>
    </row>
    <row r="1032" spans="1:6" x14ac:dyDescent="0.3">
      <c r="A1032" s="97" t="s">
        <v>8</v>
      </c>
      <c r="B1032" s="36" t="str">
        <f t="shared" si="17"/>
        <v>11A_10min</v>
      </c>
      <c r="C1032" s="98" t="s">
        <v>2384</v>
      </c>
      <c r="D1032" s="98" t="s">
        <v>5327</v>
      </c>
      <c r="E1032" s="145" t="s">
        <v>6419</v>
      </c>
      <c r="F1032" s="233">
        <v>3.2564022800284671</v>
      </c>
    </row>
    <row r="1033" spans="1:6" x14ac:dyDescent="0.3">
      <c r="A1033" s="97" t="s">
        <v>8</v>
      </c>
      <c r="B1033" s="36" t="str">
        <f t="shared" si="17"/>
        <v>11A_10min</v>
      </c>
      <c r="C1033" s="98" t="s">
        <v>2367</v>
      </c>
      <c r="D1033" s="98" t="s">
        <v>5327</v>
      </c>
      <c r="E1033" s="145" t="s">
        <v>6420</v>
      </c>
      <c r="F1033" s="233">
        <v>3.7934040135000227</v>
      </c>
    </row>
    <row r="1034" spans="1:6" x14ac:dyDescent="0.3">
      <c r="A1034" s="97" t="s">
        <v>8</v>
      </c>
      <c r="B1034" s="36" t="str">
        <f t="shared" si="17"/>
        <v>11A_10min</v>
      </c>
      <c r="C1034" s="98" t="s">
        <v>2385</v>
      </c>
      <c r="D1034" s="98" t="s">
        <v>5327</v>
      </c>
      <c r="E1034" s="145" t="s">
        <v>6421</v>
      </c>
      <c r="F1034" s="233">
        <v>3.0418580851352592</v>
      </c>
    </row>
    <row r="1035" spans="1:6" x14ac:dyDescent="0.3">
      <c r="A1035" s="97" t="s">
        <v>8</v>
      </c>
      <c r="B1035" s="36" t="str">
        <f t="shared" si="17"/>
        <v>11A_10min</v>
      </c>
      <c r="C1035" s="98" t="s">
        <v>2386</v>
      </c>
      <c r="D1035" s="98" t="s">
        <v>5327</v>
      </c>
      <c r="E1035" s="145" t="s">
        <v>6422</v>
      </c>
      <c r="F1035" s="233">
        <v>3.8635680674922579</v>
      </c>
    </row>
    <row r="1036" spans="1:6" x14ac:dyDescent="0.3">
      <c r="A1036" s="97" t="s">
        <v>8</v>
      </c>
      <c r="B1036" s="36" t="str">
        <f t="shared" si="17"/>
        <v>11A_10min</v>
      </c>
      <c r="C1036" s="98" t="s">
        <v>2387</v>
      </c>
      <c r="D1036" s="98" t="s">
        <v>5327</v>
      </c>
      <c r="E1036" s="145" t="s">
        <v>6423</v>
      </c>
      <c r="F1036" s="233">
        <v>1.9115895505490836</v>
      </c>
    </row>
    <row r="1037" spans="1:6" x14ac:dyDescent="0.3">
      <c r="A1037" s="97" t="s">
        <v>8</v>
      </c>
      <c r="B1037" s="36" t="str">
        <f t="shared" si="17"/>
        <v>11A_10min</v>
      </c>
      <c r="C1037" s="98" t="s">
        <v>2388</v>
      </c>
      <c r="D1037" s="98" t="s">
        <v>5327</v>
      </c>
      <c r="E1037" s="145" t="s">
        <v>6424</v>
      </c>
      <c r="F1037" s="233">
        <v>3.2053622586766477</v>
      </c>
    </row>
    <row r="1038" spans="1:6" x14ac:dyDescent="0.3">
      <c r="A1038" s="97" t="s">
        <v>8</v>
      </c>
      <c r="B1038" s="36" t="str">
        <f t="shared" si="17"/>
        <v>11A_10min</v>
      </c>
      <c r="C1038" s="98" t="s">
        <v>2389</v>
      </c>
      <c r="D1038" s="98" t="s">
        <v>5327</v>
      </c>
      <c r="E1038" s="145" t="s">
        <v>6425</v>
      </c>
      <c r="F1038" s="233">
        <v>1.1734900979464193</v>
      </c>
    </row>
    <row r="1039" spans="1:6" x14ac:dyDescent="0.3">
      <c r="A1039" s="97" t="s">
        <v>8</v>
      </c>
      <c r="B1039" s="36" t="str">
        <f t="shared" si="17"/>
        <v>11A_10min</v>
      </c>
      <c r="C1039" s="98" t="s">
        <v>2390</v>
      </c>
      <c r="D1039" s="98" t="s">
        <v>5327</v>
      </c>
      <c r="E1039" s="145" t="s">
        <v>6426</v>
      </c>
      <c r="F1039" s="233">
        <v>3.127621622062748</v>
      </c>
    </row>
    <row r="1040" spans="1:6" x14ac:dyDescent="0.3">
      <c r="A1040" s="97" t="s">
        <v>8</v>
      </c>
      <c r="B1040" s="36" t="str">
        <f t="shared" si="17"/>
        <v>11A_10min</v>
      </c>
      <c r="C1040" s="98" t="s">
        <v>2391</v>
      </c>
      <c r="D1040" s="98" t="s">
        <v>5327</v>
      </c>
      <c r="E1040" s="145" t="s">
        <v>6427</v>
      </c>
      <c r="F1040" s="233">
        <v>2.0998992856964516</v>
      </c>
    </row>
    <row r="1041" spans="1:6" x14ac:dyDescent="0.3">
      <c r="A1041" s="97" t="s">
        <v>8</v>
      </c>
      <c r="B1041" s="36" t="str">
        <f t="shared" si="17"/>
        <v>11A_10min</v>
      </c>
      <c r="C1041" s="98" t="s">
        <v>2392</v>
      </c>
      <c r="D1041" s="98" t="s">
        <v>5327</v>
      </c>
      <c r="E1041" s="145" t="s">
        <v>6428</v>
      </c>
      <c r="F1041" s="233">
        <v>2.1247261023122745</v>
      </c>
    </row>
    <row r="1042" spans="1:6" x14ac:dyDescent="0.3">
      <c r="A1042" s="97" t="s">
        <v>8</v>
      </c>
      <c r="B1042" s="36" t="str">
        <f t="shared" si="17"/>
        <v>11A_10min</v>
      </c>
      <c r="C1042" s="98" t="s">
        <v>2393</v>
      </c>
      <c r="D1042" s="98" t="s">
        <v>5327</v>
      </c>
      <c r="E1042" s="145" t="s">
        <v>6429</v>
      </c>
      <c r="F1042" s="233">
        <v>1.6339008568796245</v>
      </c>
    </row>
    <row r="1043" spans="1:6" x14ac:dyDescent="0.3">
      <c r="A1043" s="97" t="s">
        <v>8</v>
      </c>
      <c r="B1043" s="36" t="str">
        <f t="shared" si="17"/>
        <v>11A_10min</v>
      </c>
      <c r="C1043" s="98" t="s">
        <v>2394</v>
      </c>
      <c r="D1043" s="98" t="s">
        <v>5327</v>
      </c>
      <c r="E1043" s="145" t="s">
        <v>6430</v>
      </c>
      <c r="F1043" s="233">
        <v>2.7316692350412675</v>
      </c>
    </row>
    <row r="1044" spans="1:6" x14ac:dyDescent="0.3">
      <c r="A1044" s="97" t="s">
        <v>8</v>
      </c>
      <c r="B1044" s="36" t="str">
        <f t="shared" si="17"/>
        <v>11A_10min</v>
      </c>
      <c r="C1044" s="98" t="s">
        <v>2368</v>
      </c>
      <c r="D1044" s="98" t="s">
        <v>5327</v>
      </c>
      <c r="E1044" s="145" t="s">
        <v>6431</v>
      </c>
      <c r="F1044" s="233">
        <v>2.2252927469845609</v>
      </c>
    </row>
    <row r="1045" spans="1:6" x14ac:dyDescent="0.3">
      <c r="A1045" s="97" t="s">
        <v>8</v>
      </c>
      <c r="B1045" s="36" t="str">
        <f t="shared" si="17"/>
        <v>11A_10min</v>
      </c>
      <c r="C1045" s="98" t="s">
        <v>2395</v>
      </c>
      <c r="D1045" s="98" t="s">
        <v>5327</v>
      </c>
      <c r="E1045" s="145" t="s">
        <v>6432</v>
      </c>
      <c r="F1045" s="233">
        <v>2.8948929530591405</v>
      </c>
    </row>
    <row r="1046" spans="1:6" x14ac:dyDescent="0.3">
      <c r="A1046" s="97" t="s">
        <v>8</v>
      </c>
      <c r="B1046" s="36" t="str">
        <f t="shared" si="17"/>
        <v>11A_10min</v>
      </c>
      <c r="C1046" s="98" t="s">
        <v>2369</v>
      </c>
      <c r="D1046" s="98" t="s">
        <v>5327</v>
      </c>
      <c r="E1046" s="145" t="s">
        <v>6433</v>
      </c>
      <c r="F1046" s="233">
        <v>3.8359509914449736</v>
      </c>
    </row>
    <row r="1047" spans="1:6" x14ac:dyDescent="0.3">
      <c r="A1047" s="97" t="s">
        <v>8</v>
      </c>
      <c r="B1047" s="36" t="str">
        <f t="shared" si="17"/>
        <v>11A_10min</v>
      </c>
      <c r="C1047" s="98" t="s">
        <v>2370</v>
      </c>
      <c r="D1047" s="98" t="s">
        <v>5327</v>
      </c>
      <c r="E1047" s="145" t="s">
        <v>6434</v>
      </c>
      <c r="F1047" s="233">
        <v>1.9744206264298365</v>
      </c>
    </row>
    <row r="1048" spans="1:6" x14ac:dyDescent="0.3">
      <c r="A1048" s="97" t="s">
        <v>8</v>
      </c>
      <c r="B1048" s="36" t="str">
        <f t="shared" si="17"/>
        <v>11A_10min</v>
      </c>
      <c r="C1048" s="98" t="s">
        <v>2371</v>
      </c>
      <c r="D1048" s="98" t="s">
        <v>5327</v>
      </c>
      <c r="E1048" s="145" t="s">
        <v>6435</v>
      </c>
      <c r="F1048" s="233">
        <v>3.4693043985747138</v>
      </c>
    </row>
    <row r="1049" spans="1:6" x14ac:dyDescent="0.3">
      <c r="A1049" s="97" t="s">
        <v>8</v>
      </c>
      <c r="B1049" s="36" t="str">
        <f t="shared" si="17"/>
        <v>11A_10min</v>
      </c>
      <c r="C1049" s="98" t="s">
        <v>2372</v>
      </c>
      <c r="D1049" s="98" t="s">
        <v>5327</v>
      </c>
      <c r="E1049" s="145" t="s">
        <v>6436</v>
      </c>
      <c r="F1049" s="233">
        <v>3.4727162004388581</v>
      </c>
    </row>
    <row r="1050" spans="1:6" x14ac:dyDescent="0.3">
      <c r="A1050" s="97" t="s">
        <v>8</v>
      </c>
      <c r="B1050" s="36" t="str">
        <f t="shared" si="17"/>
        <v>11A_10min</v>
      </c>
      <c r="C1050" s="98" t="s">
        <v>2373</v>
      </c>
      <c r="D1050" s="98" t="s">
        <v>5327</v>
      </c>
      <c r="E1050" s="145" t="s">
        <v>6437</v>
      </c>
      <c r="F1050" s="233">
        <v>3.7469685894870577</v>
      </c>
    </row>
    <row r="1051" spans="1:6" x14ac:dyDescent="0.3">
      <c r="A1051" s="97" t="s">
        <v>8</v>
      </c>
      <c r="B1051" s="36" t="str">
        <f t="shared" si="17"/>
        <v>11A_10min</v>
      </c>
      <c r="C1051" s="98" t="s">
        <v>2374</v>
      </c>
      <c r="D1051" s="98" t="s">
        <v>5327</v>
      </c>
      <c r="E1051" s="145" t="s">
        <v>6438</v>
      </c>
      <c r="F1051" s="233">
        <v>1.7564456752131163</v>
      </c>
    </row>
    <row r="1052" spans="1:6" x14ac:dyDescent="0.3">
      <c r="A1052" s="97" t="s">
        <v>11</v>
      </c>
      <c r="B1052" s="36" t="str">
        <f t="shared" si="17"/>
        <v>12A_10min</v>
      </c>
      <c r="C1052" s="98" t="s">
        <v>2396</v>
      </c>
      <c r="D1052" s="98" t="s">
        <v>5327</v>
      </c>
      <c r="E1052" s="145" t="s">
        <v>6409</v>
      </c>
      <c r="F1052" s="233">
        <v>2.5553993835843043</v>
      </c>
    </row>
    <row r="1053" spans="1:6" x14ac:dyDescent="0.3">
      <c r="A1053" s="97" t="s">
        <v>11</v>
      </c>
      <c r="B1053" s="36" t="str">
        <f t="shared" si="17"/>
        <v>12A_10min</v>
      </c>
      <c r="C1053" s="98" t="s">
        <v>2405</v>
      </c>
      <c r="D1053" s="98" t="s">
        <v>5327</v>
      </c>
      <c r="E1053" s="145" t="s">
        <v>6410</v>
      </c>
      <c r="F1053" s="233">
        <v>1.2895007594737211</v>
      </c>
    </row>
    <row r="1054" spans="1:6" x14ac:dyDescent="0.3">
      <c r="A1054" s="97" t="s">
        <v>11</v>
      </c>
      <c r="B1054" s="36" t="str">
        <f t="shared" si="17"/>
        <v>12A_10min</v>
      </c>
      <c r="C1054" s="98" t="s">
        <v>2406</v>
      </c>
      <c r="D1054" s="98" t="s">
        <v>5327</v>
      </c>
      <c r="E1054" s="145" t="s">
        <v>6411</v>
      </c>
      <c r="F1054" s="233">
        <v>1.3878102209448311</v>
      </c>
    </row>
    <row r="1055" spans="1:6" x14ac:dyDescent="0.3">
      <c r="A1055" s="97" t="s">
        <v>11</v>
      </c>
      <c r="B1055" s="36" t="str">
        <f t="shared" si="17"/>
        <v>12A_10min</v>
      </c>
      <c r="C1055" s="98" t="s">
        <v>2407</v>
      </c>
      <c r="D1055" s="98" t="s">
        <v>5327</v>
      </c>
      <c r="E1055" s="145" t="s">
        <v>6412</v>
      </c>
      <c r="F1055" s="233">
        <v>2.5386603179278504</v>
      </c>
    </row>
    <row r="1056" spans="1:6" x14ac:dyDescent="0.3">
      <c r="A1056" s="97" t="s">
        <v>11</v>
      </c>
      <c r="B1056" s="36" t="str">
        <f t="shared" si="17"/>
        <v>12A_10min</v>
      </c>
      <c r="C1056" s="98" t="s">
        <v>2408</v>
      </c>
      <c r="D1056" s="98" t="s">
        <v>5327</v>
      </c>
      <c r="E1056" s="145" t="s">
        <v>6413</v>
      </c>
      <c r="F1056" s="233">
        <v>3.6242706873524781</v>
      </c>
    </row>
    <row r="1057" spans="1:6" x14ac:dyDescent="0.3">
      <c r="A1057" s="97" t="s">
        <v>11</v>
      </c>
      <c r="B1057" s="36" t="str">
        <f t="shared" si="17"/>
        <v>12A_10min</v>
      </c>
      <c r="C1057" s="98" t="s">
        <v>2409</v>
      </c>
      <c r="D1057" s="98" t="s">
        <v>5327</v>
      </c>
      <c r="E1057" s="145" t="s">
        <v>6414</v>
      </c>
      <c r="F1057" s="233">
        <v>1.2058145838283578</v>
      </c>
    </row>
    <row r="1058" spans="1:6" x14ac:dyDescent="0.3">
      <c r="A1058" s="97" t="s">
        <v>11</v>
      </c>
      <c r="B1058" s="36" t="str">
        <f t="shared" si="17"/>
        <v>12A_10min</v>
      </c>
      <c r="C1058" s="98" t="s">
        <v>2410</v>
      </c>
      <c r="D1058" s="98" t="s">
        <v>5327</v>
      </c>
      <c r="E1058" s="145" t="s">
        <v>6415</v>
      </c>
      <c r="F1058" s="233">
        <v>3.4857704476272224</v>
      </c>
    </row>
    <row r="1059" spans="1:6" x14ac:dyDescent="0.3">
      <c r="A1059" s="97" t="s">
        <v>11</v>
      </c>
      <c r="B1059" s="36" t="str">
        <f t="shared" si="17"/>
        <v>12A_10min</v>
      </c>
      <c r="C1059" s="98" t="s">
        <v>2411</v>
      </c>
      <c r="D1059" s="98" t="s">
        <v>5327</v>
      </c>
      <c r="E1059" s="145" t="s">
        <v>6416</v>
      </c>
      <c r="F1059" s="233">
        <v>2.4778072994193252</v>
      </c>
    </row>
    <row r="1060" spans="1:6" x14ac:dyDescent="0.3">
      <c r="A1060" s="97" t="s">
        <v>11</v>
      </c>
      <c r="B1060" s="36" t="str">
        <f t="shared" si="17"/>
        <v>12A_10min</v>
      </c>
      <c r="C1060" s="98" t="s">
        <v>2412</v>
      </c>
      <c r="D1060" s="98" t="s">
        <v>5327</v>
      </c>
      <c r="E1060" s="145" t="s">
        <v>6417</v>
      </c>
      <c r="F1060" s="233">
        <v>4.6801104490935872</v>
      </c>
    </row>
    <row r="1061" spans="1:6" x14ac:dyDescent="0.3">
      <c r="A1061" s="97" t="s">
        <v>11</v>
      </c>
      <c r="B1061" s="36" t="str">
        <f t="shared" si="17"/>
        <v>12A_10min</v>
      </c>
      <c r="C1061" s="98" t="s">
        <v>2413</v>
      </c>
      <c r="D1061" s="98" t="s">
        <v>5327</v>
      </c>
      <c r="E1061" s="145" t="s">
        <v>6418</v>
      </c>
      <c r="F1061" s="233">
        <v>2.9943157498696951</v>
      </c>
    </row>
    <row r="1062" spans="1:6" x14ac:dyDescent="0.3">
      <c r="A1062" s="97" t="s">
        <v>11</v>
      </c>
      <c r="B1062" s="36" t="str">
        <f t="shared" si="17"/>
        <v>12A_10min</v>
      </c>
      <c r="C1062" s="98" t="s">
        <v>2414</v>
      </c>
      <c r="D1062" s="98" t="s">
        <v>5327</v>
      </c>
      <c r="E1062" s="145" t="s">
        <v>6419</v>
      </c>
      <c r="F1062" s="233">
        <v>2.878107332241155</v>
      </c>
    </row>
    <row r="1063" spans="1:6" x14ac:dyDescent="0.3">
      <c r="A1063" s="97" t="s">
        <v>11</v>
      </c>
      <c r="B1063" s="36" t="str">
        <f t="shared" si="17"/>
        <v>12A_10min</v>
      </c>
      <c r="C1063" s="98" t="s">
        <v>2397</v>
      </c>
      <c r="D1063" s="98" t="s">
        <v>5327</v>
      </c>
      <c r="E1063" s="145" t="s">
        <v>6420</v>
      </c>
      <c r="F1063" s="233">
        <v>3.4578139647404993</v>
      </c>
    </row>
    <row r="1064" spans="1:6" x14ac:dyDescent="0.3">
      <c r="A1064" s="97" t="s">
        <v>11</v>
      </c>
      <c r="B1064" s="36" t="str">
        <f t="shared" si="17"/>
        <v>12A_10min</v>
      </c>
      <c r="C1064" s="98" t="s">
        <v>2415</v>
      </c>
      <c r="D1064" s="98" t="s">
        <v>5327</v>
      </c>
      <c r="E1064" s="145" t="s">
        <v>6421</v>
      </c>
      <c r="F1064" s="233">
        <v>3.6480901321010299</v>
      </c>
    </row>
    <row r="1065" spans="1:6" x14ac:dyDescent="0.3">
      <c r="A1065" s="97" t="s">
        <v>11</v>
      </c>
      <c r="B1065" s="36" t="str">
        <f t="shared" si="17"/>
        <v>12A_10min</v>
      </c>
      <c r="C1065" s="98" t="s">
        <v>2416</v>
      </c>
      <c r="D1065" s="98" t="s">
        <v>5327</v>
      </c>
      <c r="E1065" s="145" t="s">
        <v>6422</v>
      </c>
      <c r="F1065" s="233">
        <v>4.1960083189291755</v>
      </c>
    </row>
    <row r="1066" spans="1:6" x14ac:dyDescent="0.3">
      <c r="A1066" s="97" t="s">
        <v>11</v>
      </c>
      <c r="B1066" s="36" t="str">
        <f t="shared" si="17"/>
        <v>12A_10min</v>
      </c>
      <c r="C1066" s="98" t="s">
        <v>2417</v>
      </c>
      <c r="D1066" s="98" t="s">
        <v>5327</v>
      </c>
      <c r="E1066" s="145" t="s">
        <v>6423</v>
      </c>
      <c r="F1066" s="233">
        <v>2.7164265879570846</v>
      </c>
    </row>
    <row r="1067" spans="1:6" x14ac:dyDescent="0.3">
      <c r="A1067" s="97" t="s">
        <v>11</v>
      </c>
      <c r="B1067" s="36" t="str">
        <f t="shared" si="17"/>
        <v>12A_10min</v>
      </c>
      <c r="C1067" s="98" t="s">
        <v>2418</v>
      </c>
      <c r="D1067" s="98" t="s">
        <v>5327</v>
      </c>
      <c r="E1067" s="145" t="s">
        <v>6424</v>
      </c>
      <c r="F1067" s="233">
        <v>3.9636308105474498</v>
      </c>
    </row>
    <row r="1068" spans="1:6" x14ac:dyDescent="0.3">
      <c r="A1068" s="97" t="s">
        <v>11</v>
      </c>
      <c r="B1068" s="36" t="str">
        <f t="shared" si="17"/>
        <v>12A_10min</v>
      </c>
      <c r="C1068" s="98" t="s">
        <v>2419</v>
      </c>
      <c r="D1068" s="98" t="s">
        <v>5327</v>
      </c>
      <c r="E1068" s="145" t="s">
        <v>6425</v>
      </c>
      <c r="F1068" s="233">
        <v>2.6479693374378432</v>
      </c>
    </row>
    <row r="1069" spans="1:6" x14ac:dyDescent="0.3">
      <c r="A1069" s="97" t="s">
        <v>11</v>
      </c>
      <c r="B1069" s="36" t="str">
        <f t="shared" si="17"/>
        <v>12A_10min</v>
      </c>
      <c r="C1069" s="98" t="s">
        <v>2420</v>
      </c>
      <c r="D1069" s="98" t="s">
        <v>5327</v>
      </c>
      <c r="E1069" s="145" t="s">
        <v>6426</v>
      </c>
      <c r="F1069" s="233">
        <v>1.9880819426687275</v>
      </c>
    </row>
    <row r="1070" spans="1:6" x14ac:dyDescent="0.3">
      <c r="A1070" s="97" t="s">
        <v>11</v>
      </c>
      <c r="B1070" s="36" t="str">
        <f t="shared" si="17"/>
        <v>12A_10min</v>
      </c>
      <c r="C1070" s="98" t="s">
        <v>2421</v>
      </c>
      <c r="D1070" s="98" t="s">
        <v>5327</v>
      </c>
      <c r="E1070" s="145" t="s">
        <v>6427</v>
      </c>
      <c r="F1070" s="233">
        <v>3.9763285095876175</v>
      </c>
    </row>
    <row r="1071" spans="1:6" x14ac:dyDescent="0.3">
      <c r="A1071" s="97" t="s">
        <v>11</v>
      </c>
      <c r="B1071" s="36" t="str">
        <f t="shared" si="17"/>
        <v>12A_10min</v>
      </c>
      <c r="C1071" s="98" t="s">
        <v>2422</v>
      </c>
      <c r="D1071" s="98" t="s">
        <v>5327</v>
      </c>
      <c r="E1071" s="145" t="s">
        <v>6428</v>
      </c>
      <c r="F1071" s="233">
        <v>1.9491595136343816</v>
      </c>
    </row>
    <row r="1072" spans="1:6" x14ac:dyDescent="0.3">
      <c r="A1072" s="97" t="s">
        <v>11</v>
      </c>
      <c r="B1072" s="36" t="str">
        <f t="shared" si="17"/>
        <v>12A_10min</v>
      </c>
      <c r="C1072" s="98" t="s">
        <v>2423</v>
      </c>
      <c r="D1072" s="98" t="s">
        <v>5327</v>
      </c>
      <c r="E1072" s="145" t="s">
        <v>6429</v>
      </c>
      <c r="F1072" s="233">
        <v>3.4563807680721639</v>
      </c>
    </row>
    <row r="1073" spans="1:6" x14ac:dyDescent="0.3">
      <c r="A1073" s="97" t="s">
        <v>11</v>
      </c>
      <c r="B1073" s="36" t="str">
        <f t="shared" si="17"/>
        <v>12A_10min</v>
      </c>
      <c r="C1073" s="98" t="s">
        <v>2424</v>
      </c>
      <c r="D1073" s="98" t="s">
        <v>5327</v>
      </c>
      <c r="E1073" s="145" t="s">
        <v>6430</v>
      </c>
      <c r="F1073" s="233">
        <v>2.2908488844399431</v>
      </c>
    </row>
    <row r="1074" spans="1:6" x14ac:dyDescent="0.3">
      <c r="A1074" s="97" t="s">
        <v>11</v>
      </c>
      <c r="B1074" s="36" t="str">
        <f t="shared" si="17"/>
        <v>12A_10min</v>
      </c>
      <c r="C1074" s="98" t="s">
        <v>2398</v>
      </c>
      <c r="D1074" s="98" t="s">
        <v>5327</v>
      </c>
      <c r="E1074" s="145" t="s">
        <v>6431</v>
      </c>
      <c r="F1074" s="233">
        <v>2.8908604277813166</v>
      </c>
    </row>
    <row r="1075" spans="1:6" x14ac:dyDescent="0.3">
      <c r="A1075" s="97" t="s">
        <v>11</v>
      </c>
      <c r="B1075" s="36" t="str">
        <f t="shared" si="17"/>
        <v>12A_10min</v>
      </c>
      <c r="C1075" s="98" t="s">
        <v>2425</v>
      </c>
      <c r="D1075" s="98" t="s">
        <v>5327</v>
      </c>
      <c r="E1075" s="145" t="s">
        <v>6432</v>
      </c>
      <c r="F1075" s="233">
        <v>2.3839834333307861</v>
      </c>
    </row>
    <row r="1076" spans="1:6" x14ac:dyDescent="0.3">
      <c r="A1076" s="97" t="s">
        <v>11</v>
      </c>
      <c r="B1076" s="36" t="str">
        <f t="shared" si="17"/>
        <v>12A_10min</v>
      </c>
      <c r="C1076" s="98" t="s">
        <v>2399</v>
      </c>
      <c r="D1076" s="98" t="s">
        <v>5327</v>
      </c>
      <c r="E1076" s="145" t="s">
        <v>6433</v>
      </c>
      <c r="F1076" s="233">
        <v>2.4818269504976982</v>
      </c>
    </row>
    <row r="1077" spans="1:6" x14ac:dyDescent="0.3">
      <c r="A1077" s="97" t="s">
        <v>11</v>
      </c>
      <c r="B1077" s="36" t="str">
        <f t="shared" si="17"/>
        <v>12A_10min</v>
      </c>
      <c r="C1077" s="98" t="s">
        <v>2400</v>
      </c>
      <c r="D1077" s="98" t="s">
        <v>5327</v>
      </c>
      <c r="E1077" s="145" t="s">
        <v>6434</v>
      </c>
      <c r="F1077" s="233">
        <v>3.5246351882791824</v>
      </c>
    </row>
    <row r="1078" spans="1:6" x14ac:dyDescent="0.3">
      <c r="A1078" s="97" t="s">
        <v>11</v>
      </c>
      <c r="B1078" s="36" t="str">
        <f t="shared" si="17"/>
        <v>12A_10min</v>
      </c>
      <c r="C1078" s="98" t="s">
        <v>2401</v>
      </c>
      <c r="D1078" s="98" t="s">
        <v>5327</v>
      </c>
      <c r="E1078" s="145" t="s">
        <v>6435</v>
      </c>
      <c r="F1078" s="233">
        <v>3.224187651765507</v>
      </c>
    </row>
    <row r="1079" spans="1:6" x14ac:dyDescent="0.3">
      <c r="A1079" s="97" t="s">
        <v>11</v>
      </c>
      <c r="B1079" s="36" t="str">
        <f t="shared" si="17"/>
        <v>12A_10min</v>
      </c>
      <c r="C1079" s="98" t="s">
        <v>2402</v>
      </c>
      <c r="D1079" s="98" t="s">
        <v>5327</v>
      </c>
      <c r="E1079" s="145" t="s">
        <v>6436</v>
      </c>
      <c r="F1079" s="233">
        <v>2.3271446475314876</v>
      </c>
    </row>
    <row r="1080" spans="1:6" x14ac:dyDescent="0.3">
      <c r="A1080" s="97" t="s">
        <v>11</v>
      </c>
      <c r="B1080" s="36" t="str">
        <f t="shared" si="17"/>
        <v>12A_10min</v>
      </c>
      <c r="C1080" s="98" t="s">
        <v>2403</v>
      </c>
      <c r="D1080" s="98" t="s">
        <v>5327</v>
      </c>
      <c r="E1080" s="145" t="s">
        <v>6437</v>
      </c>
      <c r="F1080" s="233">
        <v>1.0968037243071023</v>
      </c>
    </row>
    <row r="1081" spans="1:6" x14ac:dyDescent="0.3">
      <c r="A1081" s="97" t="s">
        <v>11</v>
      </c>
      <c r="B1081" s="36" t="str">
        <f t="shared" si="17"/>
        <v>12A_10min</v>
      </c>
      <c r="C1081" s="98" t="s">
        <v>2404</v>
      </c>
      <c r="D1081" s="98" t="s">
        <v>5327</v>
      </c>
      <c r="E1081" s="145" t="s">
        <v>6438</v>
      </c>
      <c r="F1081" s="233">
        <v>3.6286253058657083</v>
      </c>
    </row>
    <row r="1082" spans="1:6" x14ac:dyDescent="0.3">
      <c r="A1082" s="97" t="s">
        <v>14</v>
      </c>
      <c r="B1082" s="36" t="str">
        <f t="shared" si="17"/>
        <v>13A_10min</v>
      </c>
      <c r="C1082" s="98" t="s">
        <v>2426</v>
      </c>
      <c r="D1082" s="98" t="s">
        <v>5327</v>
      </c>
      <c r="E1082" s="145" t="s">
        <v>6409</v>
      </c>
      <c r="F1082" s="233">
        <v>3.6198975693990607</v>
      </c>
    </row>
    <row r="1083" spans="1:6" x14ac:dyDescent="0.3">
      <c r="A1083" s="97" t="s">
        <v>14</v>
      </c>
      <c r="B1083" s="36" t="str">
        <f t="shared" si="17"/>
        <v>13A_10min</v>
      </c>
      <c r="C1083" s="98" t="s">
        <v>2435</v>
      </c>
      <c r="D1083" s="98" t="s">
        <v>5327</v>
      </c>
      <c r="E1083" s="145" t="s">
        <v>6410</v>
      </c>
      <c r="F1083" s="233">
        <v>2.7961121597767797</v>
      </c>
    </row>
    <row r="1084" spans="1:6" x14ac:dyDescent="0.3">
      <c r="A1084" s="97" t="s">
        <v>14</v>
      </c>
      <c r="B1084" s="36" t="str">
        <f t="shared" si="17"/>
        <v>13A_10min</v>
      </c>
      <c r="C1084" s="98" t="s">
        <v>2436</v>
      </c>
      <c r="D1084" s="98" t="s">
        <v>5327</v>
      </c>
      <c r="E1084" s="145" t="s">
        <v>6411</v>
      </c>
      <c r="F1084" s="233">
        <v>2.6116971893684369</v>
      </c>
    </row>
    <row r="1085" spans="1:6" x14ac:dyDescent="0.3">
      <c r="A1085" s="97" t="s">
        <v>14</v>
      </c>
      <c r="B1085" s="36" t="str">
        <f t="shared" si="17"/>
        <v>13A_10min</v>
      </c>
      <c r="C1085" s="98" t="s">
        <v>2437</v>
      </c>
      <c r="D1085" s="98" t="s">
        <v>5327</v>
      </c>
      <c r="E1085" s="145" t="s">
        <v>6412</v>
      </c>
      <c r="F1085" s="233">
        <v>1.9629701502711066</v>
      </c>
    </row>
    <row r="1086" spans="1:6" x14ac:dyDescent="0.3">
      <c r="A1086" s="97" t="s">
        <v>14</v>
      </c>
      <c r="B1086" s="36" t="str">
        <f t="shared" si="17"/>
        <v>13A_10min</v>
      </c>
      <c r="C1086" s="98" t="s">
        <v>2438</v>
      </c>
      <c r="D1086" s="98" t="s">
        <v>5327</v>
      </c>
      <c r="E1086" s="145" t="s">
        <v>6413</v>
      </c>
      <c r="F1086" s="233">
        <v>3.4462199021268027</v>
      </c>
    </row>
    <row r="1087" spans="1:6" x14ac:dyDescent="0.3">
      <c r="A1087" s="97" t="s">
        <v>14</v>
      </c>
      <c r="B1087" s="36" t="str">
        <f t="shared" si="17"/>
        <v>13A_10min</v>
      </c>
      <c r="C1087" s="98" t="s">
        <v>2439</v>
      </c>
      <c r="D1087" s="98" t="s">
        <v>5327</v>
      </c>
      <c r="E1087" s="145" t="s">
        <v>6414</v>
      </c>
      <c r="F1087" s="233">
        <v>3.5858388989059033</v>
      </c>
    </row>
    <row r="1088" spans="1:6" x14ac:dyDescent="0.3">
      <c r="A1088" s="97" t="s">
        <v>14</v>
      </c>
      <c r="B1088" s="36" t="str">
        <f t="shared" si="17"/>
        <v>13A_10min</v>
      </c>
      <c r="C1088" s="98" t="s">
        <v>2440</v>
      </c>
      <c r="D1088" s="98" t="s">
        <v>5327</v>
      </c>
      <c r="E1088" s="145" t="s">
        <v>6415</v>
      </c>
      <c r="F1088" s="233">
        <v>3.1200028548235443</v>
      </c>
    </row>
    <row r="1089" spans="1:6" x14ac:dyDescent="0.3">
      <c r="A1089" s="97" t="s">
        <v>14</v>
      </c>
      <c r="B1089" s="36" t="str">
        <f t="shared" si="17"/>
        <v>13A_10min</v>
      </c>
      <c r="C1089" s="98" t="s">
        <v>2441</v>
      </c>
      <c r="D1089" s="98" t="s">
        <v>5327</v>
      </c>
      <c r="E1089" s="145" t="s">
        <v>6416</v>
      </c>
      <c r="F1089" s="233">
        <v>3.3637964578647961</v>
      </c>
    </row>
    <row r="1090" spans="1:6" x14ac:dyDescent="0.3">
      <c r="A1090" s="97" t="s">
        <v>14</v>
      </c>
      <c r="B1090" s="36" t="str">
        <f t="shared" si="17"/>
        <v>13A_10min</v>
      </c>
      <c r="C1090" s="98" t="s">
        <v>2442</v>
      </c>
      <c r="D1090" s="98" t="s">
        <v>5327</v>
      </c>
      <c r="E1090" s="145" t="s">
        <v>6417</v>
      </c>
      <c r="F1090" s="233">
        <v>3.7012153695572345</v>
      </c>
    </row>
    <row r="1091" spans="1:6" x14ac:dyDescent="0.3">
      <c r="A1091" s="97" t="s">
        <v>14</v>
      </c>
      <c r="B1091" s="36" t="str">
        <f t="shared" si="17"/>
        <v>13A_10min</v>
      </c>
      <c r="C1091" s="98" t="s">
        <v>2443</v>
      </c>
      <c r="D1091" s="98" t="s">
        <v>5327</v>
      </c>
      <c r="E1091" s="145" t="s">
        <v>6418</v>
      </c>
      <c r="F1091" s="233">
        <v>2.9530827978430398</v>
      </c>
    </row>
    <row r="1092" spans="1:6" x14ac:dyDescent="0.3">
      <c r="A1092" s="97" t="s">
        <v>14</v>
      </c>
      <c r="B1092" s="36" t="str">
        <f t="shared" si="17"/>
        <v>13A_10min</v>
      </c>
      <c r="C1092" s="98" t="s">
        <v>2444</v>
      </c>
      <c r="D1092" s="98" t="s">
        <v>5327</v>
      </c>
      <c r="E1092" s="145" t="s">
        <v>6419</v>
      </c>
      <c r="F1092" s="233">
        <v>2.0326035054060489</v>
      </c>
    </row>
    <row r="1093" spans="1:6" x14ac:dyDescent="0.3">
      <c r="A1093" s="97" t="s">
        <v>14</v>
      </c>
      <c r="B1093" s="36" t="str">
        <f t="shared" si="17"/>
        <v>13A_10min</v>
      </c>
      <c r="C1093" s="98" t="s">
        <v>2427</v>
      </c>
      <c r="D1093" s="98" t="s">
        <v>5327</v>
      </c>
      <c r="E1093" s="145" t="s">
        <v>6420</v>
      </c>
      <c r="F1093" s="233">
        <v>3.9966572293758276</v>
      </c>
    </row>
    <row r="1094" spans="1:6" x14ac:dyDescent="0.3">
      <c r="A1094" s="97" t="s">
        <v>14</v>
      </c>
      <c r="B1094" s="36" t="str">
        <f t="shared" si="17"/>
        <v>13A_10min</v>
      </c>
      <c r="C1094" s="98" t="s">
        <v>2445</v>
      </c>
      <c r="D1094" s="98" t="s">
        <v>5327</v>
      </c>
      <c r="E1094" s="145" t="s">
        <v>6421</v>
      </c>
      <c r="F1094" s="233">
        <v>3.1538322420756755</v>
      </c>
    </row>
    <row r="1095" spans="1:6" x14ac:dyDescent="0.3">
      <c r="A1095" s="97" t="s">
        <v>14</v>
      </c>
      <c r="B1095" s="36" t="str">
        <f t="shared" ref="B1095:B1158" si="18">CONCATENATE(A1095,"_",D1095)</f>
        <v>13A_10min</v>
      </c>
      <c r="C1095" s="98" t="s">
        <v>2446</v>
      </c>
      <c r="D1095" s="98" t="s">
        <v>5327</v>
      </c>
      <c r="E1095" s="145" t="s">
        <v>6422</v>
      </c>
      <c r="F1095" s="233">
        <v>3.0663252290577931</v>
      </c>
    </row>
    <row r="1096" spans="1:6" x14ac:dyDescent="0.3">
      <c r="A1096" s="97" t="s">
        <v>14</v>
      </c>
      <c r="B1096" s="36" t="str">
        <f t="shared" si="18"/>
        <v>13A_10min</v>
      </c>
      <c r="C1096" s="98" t="s">
        <v>2447</v>
      </c>
      <c r="D1096" s="98" t="s">
        <v>5327</v>
      </c>
      <c r="E1096" s="145" t="s">
        <v>6423</v>
      </c>
      <c r="F1096" s="233">
        <v>2.3982304335514177</v>
      </c>
    </row>
    <row r="1097" spans="1:6" x14ac:dyDescent="0.3">
      <c r="A1097" s="97" t="s">
        <v>14</v>
      </c>
      <c r="B1097" s="36" t="str">
        <f t="shared" si="18"/>
        <v>13A_10min</v>
      </c>
      <c r="C1097" s="98" t="s">
        <v>2448</v>
      </c>
      <c r="D1097" s="98" t="s">
        <v>5327</v>
      </c>
      <c r="E1097" s="145" t="s">
        <v>6424</v>
      </c>
      <c r="F1097" s="233">
        <v>2.5739826361746587</v>
      </c>
    </row>
    <row r="1098" spans="1:6" x14ac:dyDescent="0.3">
      <c r="A1098" s="97" t="s">
        <v>14</v>
      </c>
      <c r="B1098" s="36" t="str">
        <f t="shared" si="18"/>
        <v>13A_10min</v>
      </c>
      <c r="C1098" s="98" t="s">
        <v>2449</v>
      </c>
      <c r="D1098" s="98" t="s">
        <v>5327</v>
      </c>
      <c r="E1098" s="145" t="s">
        <v>6425</v>
      </c>
      <c r="F1098" s="233">
        <v>3.5971538763962538</v>
      </c>
    </row>
    <row r="1099" spans="1:6" x14ac:dyDescent="0.3">
      <c r="A1099" s="97" t="s">
        <v>14</v>
      </c>
      <c r="B1099" s="36" t="str">
        <f t="shared" si="18"/>
        <v>13A_10min</v>
      </c>
      <c r="C1099" s="98" t="s">
        <v>2450</v>
      </c>
      <c r="D1099" s="98" t="s">
        <v>5327</v>
      </c>
      <c r="E1099" s="145" t="s">
        <v>6426</v>
      </c>
      <c r="F1099" s="233">
        <v>4.353157752040465</v>
      </c>
    </row>
    <row r="1100" spans="1:6" x14ac:dyDescent="0.3">
      <c r="A1100" s="97" t="s">
        <v>14</v>
      </c>
      <c r="B1100" s="36" t="str">
        <f t="shared" si="18"/>
        <v>13A_10min</v>
      </c>
      <c r="C1100" s="98" t="s">
        <v>2451</v>
      </c>
      <c r="D1100" s="98" t="s">
        <v>5327</v>
      </c>
      <c r="E1100" s="145" t="s">
        <v>6427</v>
      </c>
      <c r="F1100" s="233">
        <v>3.9106387731486461</v>
      </c>
    </row>
    <row r="1101" spans="1:6" x14ac:dyDescent="0.3">
      <c r="A1101" s="97" t="s">
        <v>14</v>
      </c>
      <c r="B1101" s="36" t="str">
        <f t="shared" si="18"/>
        <v>13A_10min</v>
      </c>
      <c r="C1101" s="98" t="s">
        <v>2452</v>
      </c>
      <c r="D1101" s="98" t="s">
        <v>5327</v>
      </c>
      <c r="E1101" s="145" t="s">
        <v>6428</v>
      </c>
      <c r="F1101" s="233">
        <v>1.6872971907206764</v>
      </c>
    </row>
    <row r="1102" spans="1:6" x14ac:dyDescent="0.3">
      <c r="A1102" s="97" t="s">
        <v>14</v>
      </c>
      <c r="B1102" s="36" t="str">
        <f t="shared" si="18"/>
        <v>13A_10min</v>
      </c>
      <c r="C1102" s="98" t="s">
        <v>2453</v>
      </c>
      <c r="D1102" s="98" t="s">
        <v>5327</v>
      </c>
      <c r="E1102" s="145" t="s">
        <v>6429</v>
      </c>
      <c r="F1102" s="233">
        <v>3.2000229702315028</v>
      </c>
    </row>
    <row r="1103" spans="1:6" x14ac:dyDescent="0.3">
      <c r="A1103" s="97" t="s">
        <v>14</v>
      </c>
      <c r="B1103" s="36" t="str">
        <f t="shared" si="18"/>
        <v>13A_10min</v>
      </c>
      <c r="C1103" s="98" t="s">
        <v>2454</v>
      </c>
      <c r="D1103" s="98" t="s">
        <v>5327</v>
      </c>
      <c r="E1103" s="145" t="s">
        <v>6430</v>
      </c>
      <c r="F1103" s="233">
        <v>3.2475505558974076</v>
      </c>
    </row>
    <row r="1104" spans="1:6" x14ac:dyDescent="0.3">
      <c r="A1104" s="97" t="s">
        <v>14</v>
      </c>
      <c r="B1104" s="36" t="str">
        <f t="shared" si="18"/>
        <v>13A_10min</v>
      </c>
      <c r="C1104" s="98" t="s">
        <v>2428</v>
      </c>
      <c r="D1104" s="98" t="s">
        <v>5327</v>
      </c>
      <c r="E1104" s="145" t="s">
        <v>6431</v>
      </c>
      <c r="F1104" s="233">
        <v>2.0187201413198181</v>
      </c>
    </row>
    <row r="1105" spans="1:6" x14ac:dyDescent="0.3">
      <c r="A1105" s="97" t="s">
        <v>14</v>
      </c>
      <c r="B1105" s="36" t="str">
        <f t="shared" si="18"/>
        <v>13A_10min</v>
      </c>
      <c r="C1105" s="98" t="s">
        <v>2455</v>
      </c>
      <c r="D1105" s="98" t="s">
        <v>5327</v>
      </c>
      <c r="E1105" s="145" t="s">
        <v>6432</v>
      </c>
      <c r="F1105" s="233">
        <v>3.0663252290577931</v>
      </c>
    </row>
    <row r="1106" spans="1:6" x14ac:dyDescent="0.3">
      <c r="A1106" s="97" t="s">
        <v>14</v>
      </c>
      <c r="B1106" s="36" t="str">
        <f t="shared" si="18"/>
        <v>13A_10min</v>
      </c>
      <c r="C1106" s="98" t="s">
        <v>2429</v>
      </c>
      <c r="D1106" s="98" t="s">
        <v>5327</v>
      </c>
      <c r="E1106" s="145" t="s">
        <v>6433</v>
      </c>
      <c r="F1106" s="233">
        <v>3.3129573510395032</v>
      </c>
    </row>
    <row r="1107" spans="1:6" x14ac:dyDescent="0.3">
      <c r="A1107" s="97" t="s">
        <v>14</v>
      </c>
      <c r="B1107" s="36" t="str">
        <f t="shared" si="18"/>
        <v>13A_10min</v>
      </c>
      <c r="C1107" s="98" t="s">
        <v>2430</v>
      </c>
      <c r="D1107" s="98" t="s">
        <v>5327</v>
      </c>
      <c r="E1107" s="145" t="s">
        <v>6434</v>
      </c>
      <c r="F1107" s="233">
        <v>4.1930028636483181</v>
      </c>
    </row>
    <row r="1108" spans="1:6" x14ac:dyDescent="0.3">
      <c r="A1108" s="97" t="s">
        <v>14</v>
      </c>
      <c r="B1108" s="36" t="str">
        <f t="shared" si="18"/>
        <v>13A_10min</v>
      </c>
      <c r="C1108" s="98" t="s">
        <v>2431</v>
      </c>
      <c r="D1108" s="98" t="s">
        <v>5327</v>
      </c>
      <c r="E1108" s="145" t="s">
        <v>6435</v>
      </c>
      <c r="F1108" s="233">
        <v>2.352620711202106</v>
      </c>
    </row>
    <row r="1109" spans="1:6" x14ac:dyDescent="0.3">
      <c r="A1109" s="97" t="s">
        <v>14</v>
      </c>
      <c r="B1109" s="36" t="str">
        <f t="shared" si="18"/>
        <v>13A_10min</v>
      </c>
      <c r="C1109" s="98" t="s">
        <v>2432</v>
      </c>
      <c r="D1109" s="98" t="s">
        <v>5327</v>
      </c>
      <c r="E1109" s="145" t="s">
        <v>6436</v>
      </c>
      <c r="F1109" s="233">
        <v>2.5295381418242022</v>
      </c>
    </row>
    <row r="1110" spans="1:6" x14ac:dyDescent="0.3">
      <c r="A1110" s="97" t="s">
        <v>14</v>
      </c>
      <c r="B1110" s="36" t="str">
        <f t="shared" si="18"/>
        <v>13A_10min</v>
      </c>
      <c r="C1110" s="98" t="s">
        <v>2433</v>
      </c>
      <c r="D1110" s="98" t="s">
        <v>5327</v>
      </c>
      <c r="E1110" s="145" t="s">
        <v>6437</v>
      </c>
      <c r="F1110" s="233">
        <v>4.0011910989859301</v>
      </c>
    </row>
    <row r="1111" spans="1:6" x14ac:dyDescent="0.3">
      <c r="A1111" s="97" t="s">
        <v>14</v>
      </c>
      <c r="B1111" s="36" t="str">
        <f t="shared" si="18"/>
        <v>13A_10min</v>
      </c>
      <c r="C1111" s="98" t="s">
        <v>2434</v>
      </c>
      <c r="D1111" s="98" t="s">
        <v>5327</v>
      </c>
      <c r="E1111" s="145" t="s">
        <v>6438</v>
      </c>
      <c r="F1111" s="233">
        <v>2.8540835674752167</v>
      </c>
    </row>
    <row r="1112" spans="1:6" x14ac:dyDescent="0.3">
      <c r="A1112" s="97" t="s">
        <v>17</v>
      </c>
      <c r="B1112" s="36" t="str">
        <f t="shared" si="18"/>
        <v>14A_10min</v>
      </c>
      <c r="C1112" s="98" t="s">
        <v>2456</v>
      </c>
      <c r="D1112" s="98" t="s">
        <v>5327</v>
      </c>
      <c r="E1112" s="145" t="s">
        <v>6409</v>
      </c>
      <c r="F1112" s="233">
        <v>2.0969790675265658</v>
      </c>
    </row>
    <row r="1113" spans="1:6" x14ac:dyDescent="0.3">
      <c r="A1113" s="97" t="s">
        <v>17</v>
      </c>
      <c r="B1113" s="36" t="str">
        <f t="shared" si="18"/>
        <v>14A_10min</v>
      </c>
      <c r="C1113" s="98" t="s">
        <v>2465</v>
      </c>
      <c r="D1113" s="98" t="s">
        <v>5327</v>
      </c>
      <c r="E1113" s="145" t="s">
        <v>6410</v>
      </c>
      <c r="F1113" s="233">
        <v>3.0684415610726288</v>
      </c>
    </row>
    <row r="1114" spans="1:6" x14ac:dyDescent="0.3">
      <c r="A1114" s="97" t="s">
        <v>17</v>
      </c>
      <c r="B1114" s="36" t="str">
        <f t="shared" si="18"/>
        <v>14A_10min</v>
      </c>
      <c r="C1114" s="98" t="s">
        <v>2466</v>
      </c>
      <c r="D1114" s="98" t="s">
        <v>5327</v>
      </c>
      <c r="E1114" s="145" t="s">
        <v>6411</v>
      </c>
      <c r="F1114" s="233">
        <v>1.5241763053831827</v>
      </c>
    </row>
    <row r="1115" spans="1:6" x14ac:dyDescent="0.3">
      <c r="A1115" s="97" t="s">
        <v>17</v>
      </c>
      <c r="B1115" s="36" t="str">
        <f t="shared" si="18"/>
        <v>14A_10min</v>
      </c>
      <c r="C1115" s="98" t="s">
        <v>2467</v>
      </c>
      <c r="D1115" s="98" t="s">
        <v>5327</v>
      </c>
      <c r="E1115" s="145" t="s">
        <v>6412</v>
      </c>
      <c r="F1115" s="233">
        <v>2.8905642378416454</v>
      </c>
    </row>
    <row r="1116" spans="1:6" x14ac:dyDescent="0.3">
      <c r="A1116" s="97" t="s">
        <v>17</v>
      </c>
      <c r="B1116" s="36" t="str">
        <f t="shared" si="18"/>
        <v>14A_10min</v>
      </c>
      <c r="C1116" s="98" t="s">
        <v>2468</v>
      </c>
      <c r="D1116" s="98" t="s">
        <v>5327</v>
      </c>
      <c r="E1116" s="145" t="s">
        <v>6413</v>
      </c>
      <c r="F1116" s="233">
        <v>0.2218035393742944</v>
      </c>
    </row>
    <row r="1117" spans="1:6" x14ac:dyDescent="0.3">
      <c r="A1117" s="97" t="s">
        <v>17</v>
      </c>
      <c r="B1117" s="36" t="str">
        <f t="shared" si="18"/>
        <v>14A_10min</v>
      </c>
      <c r="C1117" s="98" t="s">
        <v>2469</v>
      </c>
      <c r="D1117" s="98" t="s">
        <v>5327</v>
      </c>
      <c r="E1117" s="145" t="s">
        <v>6414</v>
      </c>
      <c r="F1117" s="233">
        <v>2.4788194393289982</v>
      </c>
    </row>
    <row r="1118" spans="1:6" x14ac:dyDescent="0.3">
      <c r="A1118" s="97" t="s">
        <v>17</v>
      </c>
      <c r="B1118" s="36" t="str">
        <f t="shared" si="18"/>
        <v>14A_10min</v>
      </c>
      <c r="C1118" s="98" t="s">
        <v>2470</v>
      </c>
      <c r="D1118" s="98" t="s">
        <v>5327</v>
      </c>
      <c r="E1118" s="145" t="s">
        <v>6415</v>
      </c>
      <c r="F1118" s="233">
        <v>2.1692375177184164</v>
      </c>
    </row>
    <row r="1119" spans="1:6" x14ac:dyDescent="0.3">
      <c r="A1119" s="97" t="s">
        <v>17</v>
      </c>
      <c r="B1119" s="36" t="str">
        <f t="shared" si="18"/>
        <v>14A_10min</v>
      </c>
      <c r="C1119" s="98" t="s">
        <v>2471</v>
      </c>
      <c r="D1119" s="98" t="s">
        <v>5327</v>
      </c>
      <c r="E1119" s="145" t="s">
        <v>6416</v>
      </c>
      <c r="F1119" s="233">
        <v>1.9918795168718009</v>
      </c>
    </row>
    <row r="1120" spans="1:6" x14ac:dyDescent="0.3">
      <c r="A1120" s="97" t="s">
        <v>17</v>
      </c>
      <c r="B1120" s="36" t="str">
        <f t="shared" si="18"/>
        <v>14A_10min</v>
      </c>
      <c r="C1120" s="98" t="s">
        <v>2472</v>
      </c>
      <c r="D1120" s="98" t="s">
        <v>5327</v>
      </c>
      <c r="E1120" s="145" t="s">
        <v>6417</v>
      </c>
      <c r="F1120" s="233">
        <v>1.234614599853527</v>
      </c>
    </row>
    <row r="1121" spans="1:6" x14ac:dyDescent="0.3">
      <c r="A1121" s="97" t="s">
        <v>17</v>
      </c>
      <c r="B1121" s="36" t="str">
        <f t="shared" si="18"/>
        <v>14A_10min</v>
      </c>
      <c r="C1121" s="98" t="s">
        <v>2473</v>
      </c>
      <c r="D1121" s="98" t="s">
        <v>5327</v>
      </c>
      <c r="E1121" s="145" t="s">
        <v>6418</v>
      </c>
      <c r="F1121" s="233">
        <v>1.5947882021963109</v>
      </c>
    </row>
    <row r="1122" spans="1:6" x14ac:dyDescent="0.3">
      <c r="A1122" s="97" t="s">
        <v>17</v>
      </c>
      <c r="B1122" s="36" t="str">
        <f t="shared" si="18"/>
        <v>14A_10min</v>
      </c>
      <c r="C1122" s="98" t="s">
        <v>2474</v>
      </c>
      <c r="D1122" s="98" t="s">
        <v>5327</v>
      </c>
      <c r="E1122" s="145" t="s">
        <v>6419</v>
      </c>
      <c r="F1122" s="233">
        <v>1.4774809001450904</v>
      </c>
    </row>
    <row r="1123" spans="1:6" x14ac:dyDescent="0.3">
      <c r="A1123" s="97" t="s">
        <v>17</v>
      </c>
      <c r="B1123" s="36" t="str">
        <f t="shared" si="18"/>
        <v>14A_10min</v>
      </c>
      <c r="C1123" s="98" t="s">
        <v>2457</v>
      </c>
      <c r="D1123" s="98" t="s">
        <v>5327</v>
      </c>
      <c r="E1123" s="145" t="s">
        <v>6420</v>
      </c>
      <c r="F1123" s="233">
        <v>2.4439616221061899</v>
      </c>
    </row>
    <row r="1124" spans="1:6" x14ac:dyDescent="0.3">
      <c r="A1124" s="97" t="s">
        <v>17</v>
      </c>
      <c r="B1124" s="36" t="str">
        <f t="shared" si="18"/>
        <v>14A_10min</v>
      </c>
      <c r="C1124" s="98" t="s">
        <v>2475</v>
      </c>
      <c r="D1124" s="98" t="s">
        <v>5327</v>
      </c>
      <c r="E1124" s="145" t="s">
        <v>6421</v>
      </c>
      <c r="F1124" s="233">
        <v>2.1844361767966638</v>
      </c>
    </row>
    <row r="1125" spans="1:6" x14ac:dyDescent="0.3">
      <c r="A1125" s="97" t="s">
        <v>17</v>
      </c>
      <c r="B1125" s="36" t="str">
        <f t="shared" si="18"/>
        <v>14A_10min</v>
      </c>
      <c r="C1125" s="98" t="s">
        <v>2476</v>
      </c>
      <c r="D1125" s="98" t="s">
        <v>5327</v>
      </c>
      <c r="E1125" s="145" t="s">
        <v>6422</v>
      </c>
      <c r="F1125" s="233">
        <v>2.719993861938419</v>
      </c>
    </row>
    <row r="1126" spans="1:6" x14ac:dyDescent="0.3">
      <c r="A1126" s="97" t="s">
        <v>17</v>
      </c>
      <c r="B1126" s="36" t="str">
        <f t="shared" si="18"/>
        <v>14A_10min</v>
      </c>
      <c r="C1126" s="98" t="s">
        <v>2477</v>
      </c>
      <c r="D1126" s="98" t="s">
        <v>5327</v>
      </c>
      <c r="E1126" s="145" t="s">
        <v>6423</v>
      </c>
      <c r="F1126" s="233">
        <v>1.3322998943460349</v>
      </c>
    </row>
    <row r="1127" spans="1:6" x14ac:dyDescent="0.3">
      <c r="A1127" s="97" t="s">
        <v>17</v>
      </c>
      <c r="B1127" s="36" t="str">
        <f t="shared" si="18"/>
        <v>14A_10min</v>
      </c>
      <c r="C1127" s="98" t="s">
        <v>2478</v>
      </c>
      <c r="D1127" s="98" t="s">
        <v>5327</v>
      </c>
      <c r="E1127" s="145" t="s">
        <v>6424</v>
      </c>
      <c r="F1127" s="233">
        <v>3.9375284141721365</v>
      </c>
    </row>
    <row r="1128" spans="1:6" x14ac:dyDescent="0.3">
      <c r="A1128" s="97" t="s">
        <v>17</v>
      </c>
      <c r="B1128" s="36" t="str">
        <f t="shared" si="18"/>
        <v>14A_10min</v>
      </c>
      <c r="C1128" s="98" t="s">
        <v>2479</v>
      </c>
      <c r="D1128" s="98" t="s">
        <v>5327</v>
      </c>
      <c r="E1128" s="145" t="s">
        <v>6425</v>
      </c>
      <c r="F1128" s="233">
        <v>1.0085028561843505</v>
      </c>
    </row>
    <row r="1129" spans="1:6" x14ac:dyDescent="0.3">
      <c r="A1129" s="97" t="s">
        <v>17</v>
      </c>
      <c r="B1129" s="36" t="str">
        <f t="shared" si="18"/>
        <v>14A_10min</v>
      </c>
      <c r="C1129" s="98" t="s">
        <v>2480</v>
      </c>
      <c r="D1129" s="98" t="s">
        <v>5327</v>
      </c>
      <c r="E1129" s="145" t="s">
        <v>6426</v>
      </c>
      <c r="F1129" s="233">
        <v>0.65374996005455555</v>
      </c>
    </row>
    <row r="1130" spans="1:6" x14ac:dyDescent="0.3">
      <c r="A1130" s="97" t="s">
        <v>17</v>
      </c>
      <c r="B1130" s="36" t="str">
        <f t="shared" si="18"/>
        <v>14A_10min</v>
      </c>
      <c r="C1130" s="98" t="s">
        <v>2481</v>
      </c>
      <c r="D1130" s="98" t="s">
        <v>5327</v>
      </c>
      <c r="E1130" s="145" t="s">
        <v>6427</v>
      </c>
      <c r="F1130" s="233">
        <v>0.91534485911279295</v>
      </c>
    </row>
    <row r="1131" spans="1:6" x14ac:dyDescent="0.3">
      <c r="A1131" s="97" t="s">
        <v>17</v>
      </c>
      <c r="B1131" s="36" t="str">
        <f t="shared" si="18"/>
        <v>14A_10min</v>
      </c>
      <c r="C1131" s="98" t="s">
        <v>2482</v>
      </c>
      <c r="D1131" s="98" t="s">
        <v>5327</v>
      </c>
      <c r="E1131" s="145" t="s">
        <v>6428</v>
      </c>
      <c r="F1131" s="233">
        <v>0.94312141842566699</v>
      </c>
    </row>
    <row r="1132" spans="1:6" x14ac:dyDescent="0.3">
      <c r="A1132" s="97" t="s">
        <v>17</v>
      </c>
      <c r="B1132" s="36" t="str">
        <f t="shared" si="18"/>
        <v>14A_10min</v>
      </c>
      <c r="C1132" s="98" t="s">
        <v>2483</v>
      </c>
      <c r="D1132" s="98" t="s">
        <v>5327</v>
      </c>
      <c r="E1132" s="145" t="s">
        <v>6429</v>
      </c>
      <c r="F1132" s="233">
        <v>2.6688643670332781</v>
      </c>
    </row>
    <row r="1133" spans="1:6" x14ac:dyDescent="0.3">
      <c r="A1133" s="97" t="s">
        <v>17</v>
      </c>
      <c r="B1133" s="36" t="str">
        <f t="shared" si="18"/>
        <v>14A_10min</v>
      </c>
      <c r="C1133" s="98" t="s">
        <v>2484</v>
      </c>
      <c r="D1133" s="98" t="s">
        <v>5327</v>
      </c>
      <c r="E1133" s="145" t="s">
        <v>6430</v>
      </c>
      <c r="F1133" s="233">
        <v>1.5596489385742029</v>
      </c>
    </row>
    <row r="1134" spans="1:6" x14ac:dyDescent="0.3">
      <c r="A1134" s="97" t="s">
        <v>17</v>
      </c>
      <c r="B1134" s="36" t="str">
        <f t="shared" si="18"/>
        <v>14A_10min</v>
      </c>
      <c r="C1134" s="98" t="s">
        <v>2458</v>
      </c>
      <c r="D1134" s="98" t="s">
        <v>5327</v>
      </c>
      <c r="E1134" s="145" t="s">
        <v>6431</v>
      </c>
      <c r="F1134" s="233">
        <v>1.3141627029547966</v>
      </c>
    </row>
    <row r="1135" spans="1:6" x14ac:dyDescent="0.3">
      <c r="A1135" s="97" t="s">
        <v>17</v>
      </c>
      <c r="B1135" s="36" t="str">
        <f t="shared" si="18"/>
        <v>14A_10min</v>
      </c>
      <c r="C1135" s="98" t="s">
        <v>2485</v>
      </c>
      <c r="D1135" s="98" t="s">
        <v>5327</v>
      </c>
      <c r="E1135" s="145" t="s">
        <v>6432</v>
      </c>
      <c r="F1135" s="233">
        <v>1.8385369209750462</v>
      </c>
    </row>
    <row r="1136" spans="1:6" x14ac:dyDescent="0.3">
      <c r="A1136" s="97" t="s">
        <v>17</v>
      </c>
      <c r="B1136" s="36" t="str">
        <f t="shared" si="18"/>
        <v>14A_10min</v>
      </c>
      <c r="C1136" s="98" t="s">
        <v>2459</v>
      </c>
      <c r="D1136" s="98" t="s">
        <v>5327</v>
      </c>
      <c r="E1136" s="145" t="s">
        <v>6433</v>
      </c>
      <c r="F1136" s="233">
        <v>2.8905642378416454</v>
      </c>
    </row>
    <row r="1137" spans="1:6" x14ac:dyDescent="0.3">
      <c r="A1137" s="97" t="s">
        <v>17</v>
      </c>
      <c r="B1137" s="36" t="str">
        <f t="shared" si="18"/>
        <v>14A_10min</v>
      </c>
      <c r="C1137" s="98" t="s">
        <v>2460</v>
      </c>
      <c r="D1137" s="98" t="s">
        <v>5327</v>
      </c>
      <c r="E1137" s="145" t="s">
        <v>6434</v>
      </c>
      <c r="F1137" s="233">
        <v>1.9406799864352526</v>
      </c>
    </row>
    <row r="1138" spans="1:6" x14ac:dyDescent="0.3">
      <c r="A1138" s="97" t="s">
        <v>17</v>
      </c>
      <c r="B1138" s="36" t="str">
        <f t="shared" si="18"/>
        <v>14A_10min</v>
      </c>
      <c r="C1138" s="98" t="s">
        <v>2461</v>
      </c>
      <c r="D1138" s="98" t="s">
        <v>5327</v>
      </c>
      <c r="E1138" s="145" t="s">
        <v>6435</v>
      </c>
      <c r="F1138" s="233">
        <v>3.2896365163539398</v>
      </c>
    </row>
    <row r="1139" spans="1:6" x14ac:dyDescent="0.3">
      <c r="A1139" s="97" t="s">
        <v>17</v>
      </c>
      <c r="B1139" s="36" t="str">
        <f t="shared" si="18"/>
        <v>14A_10min</v>
      </c>
      <c r="C1139" s="98" t="s">
        <v>2462</v>
      </c>
      <c r="D1139" s="98" t="s">
        <v>5327</v>
      </c>
      <c r="E1139" s="145" t="s">
        <v>6436</v>
      </c>
      <c r="F1139" s="233">
        <v>2.2578182852978386</v>
      </c>
    </row>
    <row r="1140" spans="1:6" x14ac:dyDescent="0.3">
      <c r="A1140" s="97" t="s">
        <v>17</v>
      </c>
      <c r="B1140" s="36" t="str">
        <f t="shared" si="18"/>
        <v>14A_10min</v>
      </c>
      <c r="C1140" s="98" t="s">
        <v>2463</v>
      </c>
      <c r="D1140" s="98" t="s">
        <v>5327</v>
      </c>
      <c r="E1140" s="145" t="s">
        <v>6437</v>
      </c>
      <c r="F1140" s="233">
        <v>2.5433620681512852</v>
      </c>
    </row>
    <row r="1141" spans="1:6" x14ac:dyDescent="0.3">
      <c r="A1141" s="97" t="s">
        <v>17</v>
      </c>
      <c r="B1141" s="36" t="str">
        <f t="shared" si="18"/>
        <v>14A_10min</v>
      </c>
      <c r="C1141" s="98" t="s">
        <v>2464</v>
      </c>
      <c r="D1141" s="98" t="s">
        <v>5327</v>
      </c>
      <c r="E1141" s="145" t="s">
        <v>6438</v>
      </c>
      <c r="F1141" s="233">
        <v>1.2656048395783639</v>
      </c>
    </row>
    <row r="1142" spans="1:6" x14ac:dyDescent="0.3">
      <c r="A1142" s="97" t="s">
        <v>20</v>
      </c>
      <c r="B1142" s="36" t="str">
        <f t="shared" si="18"/>
        <v>15A_10min</v>
      </c>
      <c r="C1142" s="98" t="s">
        <v>2486</v>
      </c>
      <c r="D1142" s="98" t="s">
        <v>5327</v>
      </c>
      <c r="E1142" s="145" t="s">
        <v>6409</v>
      </c>
      <c r="F1142" s="233">
        <v>1.7033283924285623</v>
      </c>
    </row>
    <row r="1143" spans="1:6" x14ac:dyDescent="0.3">
      <c r="A1143" s="97" t="s">
        <v>20</v>
      </c>
      <c r="B1143" s="36" t="str">
        <f t="shared" si="18"/>
        <v>15A_10min</v>
      </c>
      <c r="C1143" s="98" t="s">
        <v>2495</v>
      </c>
      <c r="D1143" s="98" t="s">
        <v>5327</v>
      </c>
      <c r="E1143" s="145" t="s">
        <v>6410</v>
      </c>
      <c r="F1143" s="233">
        <v>1.0891532537496234</v>
      </c>
    </row>
    <row r="1144" spans="1:6" x14ac:dyDescent="0.3">
      <c r="A1144" s="97" t="s">
        <v>20</v>
      </c>
      <c r="B1144" s="36" t="str">
        <f t="shared" si="18"/>
        <v>15A_10min</v>
      </c>
      <c r="C1144" s="98" t="s">
        <v>2496</v>
      </c>
      <c r="D1144" s="98" t="s">
        <v>5327</v>
      </c>
      <c r="E1144" s="145" t="s">
        <v>6411</v>
      </c>
      <c r="F1144" s="233">
        <v>1.1441020976348615</v>
      </c>
    </row>
    <row r="1145" spans="1:6" x14ac:dyDescent="0.3">
      <c r="A1145" s="97" t="s">
        <v>20</v>
      </c>
      <c r="B1145" s="36" t="str">
        <f t="shared" si="18"/>
        <v>15A_10min</v>
      </c>
      <c r="C1145" s="98" t="s">
        <v>2497</v>
      </c>
      <c r="D1145" s="98" t="s">
        <v>5327</v>
      </c>
      <c r="E1145" s="145" t="s">
        <v>6412</v>
      </c>
      <c r="F1145" s="233">
        <v>2.2365033450110015</v>
      </c>
    </row>
    <row r="1146" spans="1:6" x14ac:dyDescent="0.3">
      <c r="A1146" s="97" t="s">
        <v>20</v>
      </c>
      <c r="B1146" s="36" t="str">
        <f t="shared" si="18"/>
        <v>15A_10min</v>
      </c>
      <c r="C1146" s="98" t="s">
        <v>2498</v>
      </c>
      <c r="D1146" s="98" t="s">
        <v>5327</v>
      </c>
      <c r="E1146" s="145" t="s">
        <v>6413</v>
      </c>
      <c r="F1146" s="233">
        <v>1.7552517802357703</v>
      </c>
    </row>
    <row r="1147" spans="1:6" x14ac:dyDescent="0.3">
      <c r="A1147" s="97" t="s">
        <v>20</v>
      </c>
      <c r="B1147" s="36" t="str">
        <f t="shared" si="18"/>
        <v>15A_10min</v>
      </c>
      <c r="C1147" s="98" t="s">
        <v>2499</v>
      </c>
      <c r="D1147" s="98" t="s">
        <v>5327</v>
      </c>
      <c r="E1147" s="145" t="s">
        <v>6414</v>
      </c>
      <c r="F1147" s="233">
        <v>1.3150990876391357</v>
      </c>
    </row>
    <row r="1148" spans="1:6" x14ac:dyDescent="0.3">
      <c r="A1148" s="97" t="s">
        <v>20</v>
      </c>
      <c r="B1148" s="36" t="str">
        <f t="shared" si="18"/>
        <v>15A_10min</v>
      </c>
      <c r="C1148" s="98" t="s">
        <v>2500</v>
      </c>
      <c r="D1148" s="98" t="s">
        <v>5327</v>
      </c>
      <c r="E1148" s="145" t="s">
        <v>6415</v>
      </c>
      <c r="F1148" s="233">
        <v>1.2837552773557592</v>
      </c>
    </row>
    <row r="1149" spans="1:6" x14ac:dyDescent="0.3">
      <c r="A1149" s="97" t="s">
        <v>20</v>
      </c>
      <c r="B1149" s="36" t="str">
        <f t="shared" si="18"/>
        <v>15A_10min</v>
      </c>
      <c r="C1149" s="98" t="s">
        <v>2501</v>
      </c>
      <c r="D1149" s="98" t="s">
        <v>5327</v>
      </c>
      <c r="E1149" s="145" t="s">
        <v>6416</v>
      </c>
      <c r="F1149" s="233">
        <v>2.5979331040488809</v>
      </c>
    </row>
    <row r="1150" spans="1:6" x14ac:dyDescent="0.3">
      <c r="A1150" s="97" t="s">
        <v>20</v>
      </c>
      <c r="B1150" s="36" t="str">
        <f t="shared" si="18"/>
        <v>15A_10min</v>
      </c>
      <c r="C1150" s="98" t="s">
        <v>2502</v>
      </c>
      <c r="D1150" s="98" t="s">
        <v>5327</v>
      </c>
      <c r="E1150" s="145" t="s">
        <v>6417</v>
      </c>
      <c r="F1150" s="233">
        <v>1.4768334405275809</v>
      </c>
    </row>
    <row r="1151" spans="1:6" x14ac:dyDescent="0.3">
      <c r="A1151" s="97" t="s">
        <v>20</v>
      </c>
      <c r="B1151" s="36" t="str">
        <f t="shared" si="18"/>
        <v>15A_10min</v>
      </c>
      <c r="C1151" s="98" t="s">
        <v>2503</v>
      </c>
      <c r="D1151" s="98" t="s">
        <v>5327</v>
      </c>
      <c r="E1151" s="145" t="s">
        <v>6418</v>
      </c>
      <c r="F1151" s="233">
        <v>1.0546605193923564</v>
      </c>
    </row>
    <row r="1152" spans="1:6" x14ac:dyDescent="0.3">
      <c r="A1152" s="97" t="s">
        <v>20</v>
      </c>
      <c r="B1152" s="36" t="str">
        <f t="shared" si="18"/>
        <v>15A_10min</v>
      </c>
      <c r="C1152" s="98" t="s">
        <v>2504</v>
      </c>
      <c r="D1152" s="98" t="s">
        <v>5327</v>
      </c>
      <c r="E1152" s="145" t="s">
        <v>6419</v>
      </c>
      <c r="F1152" s="233">
        <v>1.934738589791281</v>
      </c>
    </row>
    <row r="1153" spans="1:6" x14ac:dyDescent="0.3">
      <c r="A1153" s="97" t="s">
        <v>20</v>
      </c>
      <c r="B1153" s="36" t="str">
        <f t="shared" si="18"/>
        <v>15A_10min</v>
      </c>
      <c r="C1153" s="98" t="s">
        <v>2487</v>
      </c>
      <c r="D1153" s="98" t="s">
        <v>5327</v>
      </c>
      <c r="E1153" s="145" t="s">
        <v>6420</v>
      </c>
      <c r="F1153" s="233">
        <v>1.9336122701590277</v>
      </c>
    </row>
    <row r="1154" spans="1:6" x14ac:dyDescent="0.3">
      <c r="A1154" s="97" t="s">
        <v>20</v>
      </c>
      <c r="B1154" s="36" t="str">
        <f t="shared" si="18"/>
        <v>15A_10min</v>
      </c>
      <c r="C1154" s="98" t="s">
        <v>2505</v>
      </c>
      <c r="D1154" s="98" t="s">
        <v>5327</v>
      </c>
      <c r="E1154" s="145" t="s">
        <v>6421</v>
      </c>
      <c r="F1154" s="233">
        <v>2.5736141924969731</v>
      </c>
    </row>
    <row r="1155" spans="1:6" x14ac:dyDescent="0.3">
      <c r="A1155" s="97" t="s">
        <v>20</v>
      </c>
      <c r="B1155" s="36" t="str">
        <f t="shared" si="18"/>
        <v>15A_10min</v>
      </c>
      <c r="C1155" s="98" t="s">
        <v>2506</v>
      </c>
      <c r="D1155" s="98" t="s">
        <v>5327</v>
      </c>
      <c r="E1155" s="145" t="s">
        <v>6422</v>
      </c>
      <c r="F1155" s="233">
        <v>1.3439079625252282</v>
      </c>
    </row>
    <row r="1156" spans="1:6" x14ac:dyDescent="0.3">
      <c r="A1156" s="97" t="s">
        <v>20</v>
      </c>
      <c r="B1156" s="36" t="str">
        <f t="shared" si="18"/>
        <v>15A_10min</v>
      </c>
      <c r="C1156" s="98" t="s">
        <v>2507</v>
      </c>
      <c r="D1156" s="98" t="s">
        <v>5327</v>
      </c>
      <c r="E1156" s="145" t="s">
        <v>6423</v>
      </c>
      <c r="F1156" s="233">
        <v>2.5014351906807075</v>
      </c>
    </row>
    <row r="1157" spans="1:6" x14ac:dyDescent="0.3">
      <c r="A1157" s="97" t="s">
        <v>20</v>
      </c>
      <c r="B1157" s="36" t="str">
        <f t="shared" si="18"/>
        <v>15A_10min</v>
      </c>
      <c r="C1157" s="98" t="s">
        <v>2508</v>
      </c>
      <c r="D1157" s="98" t="s">
        <v>5327</v>
      </c>
      <c r="E1157" s="145" t="s">
        <v>6424</v>
      </c>
      <c r="F1157" s="233">
        <v>1.8110177284867213</v>
      </c>
    </row>
    <row r="1158" spans="1:6" x14ac:dyDescent="0.3">
      <c r="A1158" s="97" t="s">
        <v>20</v>
      </c>
      <c r="B1158" s="36" t="str">
        <f t="shared" si="18"/>
        <v>15A_10min</v>
      </c>
      <c r="C1158" s="98" t="s">
        <v>2509</v>
      </c>
      <c r="D1158" s="98" t="s">
        <v>5327</v>
      </c>
      <c r="E1158" s="145" t="s">
        <v>6425</v>
      </c>
      <c r="F1158" s="233">
        <v>1.1036880042740076</v>
      </c>
    </row>
    <row r="1159" spans="1:6" x14ac:dyDescent="0.3">
      <c r="A1159" s="97" t="s">
        <v>20</v>
      </c>
      <c r="B1159" s="36" t="str">
        <f t="shared" ref="B1159:B1222" si="19">CONCATENATE(A1159,"_",D1159)</f>
        <v>15A_10min</v>
      </c>
      <c r="C1159" s="98" t="s">
        <v>2510</v>
      </c>
      <c r="D1159" s="98" t="s">
        <v>5327</v>
      </c>
      <c r="E1159" s="145" t="s">
        <v>6426</v>
      </c>
      <c r="F1159" s="233">
        <v>1.0704190812899497</v>
      </c>
    </row>
    <row r="1160" spans="1:6" x14ac:dyDescent="0.3">
      <c r="A1160" s="97" t="s">
        <v>20</v>
      </c>
      <c r="B1160" s="36" t="str">
        <f t="shared" si="19"/>
        <v>15A_10min</v>
      </c>
      <c r="C1160" s="98" t="s">
        <v>2511</v>
      </c>
      <c r="D1160" s="98" t="s">
        <v>5327</v>
      </c>
      <c r="E1160" s="145" t="s">
        <v>6427</v>
      </c>
      <c r="F1160" s="233">
        <v>1.802965171630647</v>
      </c>
    </row>
    <row r="1161" spans="1:6" x14ac:dyDescent="0.3">
      <c r="A1161" s="97" t="s">
        <v>20</v>
      </c>
      <c r="B1161" s="36" t="str">
        <f t="shared" si="19"/>
        <v>15A_10min</v>
      </c>
      <c r="C1161" s="98" t="s">
        <v>2512</v>
      </c>
      <c r="D1161" s="98" t="s">
        <v>5327</v>
      </c>
      <c r="E1161" s="145" t="s">
        <v>6428</v>
      </c>
      <c r="F1161" s="233">
        <v>1.0840999078249853</v>
      </c>
    </row>
    <row r="1162" spans="1:6" x14ac:dyDescent="0.3">
      <c r="A1162" s="97" t="s">
        <v>20</v>
      </c>
      <c r="B1162" s="36" t="str">
        <f t="shared" si="19"/>
        <v>15A_10min</v>
      </c>
      <c r="C1162" s="98" t="s">
        <v>2513</v>
      </c>
      <c r="D1162" s="98" t="s">
        <v>5327</v>
      </c>
      <c r="E1162" s="145" t="s">
        <v>6429</v>
      </c>
      <c r="F1162" s="233">
        <v>1.8353667788718298</v>
      </c>
    </row>
    <row r="1163" spans="1:6" x14ac:dyDescent="0.3">
      <c r="A1163" s="97" t="s">
        <v>20</v>
      </c>
      <c r="B1163" s="36" t="str">
        <f t="shared" si="19"/>
        <v>15A_10min</v>
      </c>
      <c r="C1163" s="98" t="s">
        <v>2514</v>
      </c>
      <c r="D1163" s="98" t="s">
        <v>5327</v>
      </c>
      <c r="E1163" s="145" t="s">
        <v>6430</v>
      </c>
      <c r="F1163" s="233">
        <v>4.6858266306358631</v>
      </c>
    </row>
    <row r="1164" spans="1:6" x14ac:dyDescent="0.3">
      <c r="A1164" s="97" t="s">
        <v>20</v>
      </c>
      <c r="B1164" s="36" t="str">
        <f t="shared" si="19"/>
        <v>15A_10min</v>
      </c>
      <c r="C1164" s="98" t="s">
        <v>2488</v>
      </c>
      <c r="D1164" s="98" t="s">
        <v>5327</v>
      </c>
      <c r="E1164" s="145" t="s">
        <v>6431</v>
      </c>
      <c r="F1164" s="233">
        <v>1.5720414788369106</v>
      </c>
    </row>
    <row r="1165" spans="1:6" x14ac:dyDescent="0.3">
      <c r="A1165" s="97" t="s">
        <v>20</v>
      </c>
      <c r="B1165" s="36" t="str">
        <f t="shared" si="19"/>
        <v>15A_10min</v>
      </c>
      <c r="C1165" s="98" t="s">
        <v>2515</v>
      </c>
      <c r="D1165" s="98" t="s">
        <v>5327</v>
      </c>
      <c r="E1165" s="145" t="s">
        <v>6432</v>
      </c>
      <c r="F1165" s="233">
        <v>1.0169875172248908</v>
      </c>
    </row>
    <row r="1166" spans="1:6" x14ac:dyDescent="0.3">
      <c r="A1166" s="97" t="s">
        <v>20</v>
      </c>
      <c r="B1166" s="36" t="str">
        <f t="shared" si="19"/>
        <v>15A_10min</v>
      </c>
      <c r="C1166" s="98" t="s">
        <v>2489</v>
      </c>
      <c r="D1166" s="98" t="s">
        <v>5327</v>
      </c>
      <c r="E1166" s="145" t="s">
        <v>6433</v>
      </c>
      <c r="F1166" s="233">
        <v>5.8570614143732183</v>
      </c>
    </row>
    <row r="1167" spans="1:6" x14ac:dyDescent="0.3">
      <c r="A1167" s="97" t="s">
        <v>20</v>
      </c>
      <c r="B1167" s="36" t="str">
        <f t="shared" si="19"/>
        <v>15A_10min</v>
      </c>
      <c r="C1167" s="98" t="s">
        <v>2490</v>
      </c>
      <c r="D1167" s="98" t="s">
        <v>5327</v>
      </c>
      <c r="E1167" s="145" t="s">
        <v>6434</v>
      </c>
      <c r="F1167" s="233">
        <v>1.7552517802357703</v>
      </c>
    </row>
    <row r="1168" spans="1:6" x14ac:dyDescent="0.3">
      <c r="A1168" s="97" t="s">
        <v>20</v>
      </c>
      <c r="B1168" s="36" t="str">
        <f t="shared" si="19"/>
        <v>15A_10min</v>
      </c>
      <c r="C1168" s="98" t="s">
        <v>2491</v>
      </c>
      <c r="D1168" s="98" t="s">
        <v>5327</v>
      </c>
      <c r="E1168" s="145" t="s">
        <v>6435</v>
      </c>
      <c r="F1168" s="233">
        <v>3.045276410138738</v>
      </c>
    </row>
    <row r="1169" spans="1:6" x14ac:dyDescent="0.3">
      <c r="A1169" s="97" t="s">
        <v>20</v>
      </c>
      <c r="B1169" s="36" t="str">
        <f t="shared" si="19"/>
        <v>15A_10min</v>
      </c>
      <c r="C1169" s="98" t="s">
        <v>2492</v>
      </c>
      <c r="D1169" s="98" t="s">
        <v>5327</v>
      </c>
      <c r="E1169" s="145" t="s">
        <v>6436</v>
      </c>
      <c r="F1169" s="233">
        <v>0.68130478459502031</v>
      </c>
    </row>
    <row r="1170" spans="1:6" x14ac:dyDescent="0.3">
      <c r="A1170" s="97" t="s">
        <v>20</v>
      </c>
      <c r="B1170" s="36" t="str">
        <f t="shared" si="19"/>
        <v>15A_10min</v>
      </c>
      <c r="C1170" s="98" t="s">
        <v>2493</v>
      </c>
      <c r="D1170" s="98" t="s">
        <v>5327</v>
      </c>
      <c r="E1170" s="145" t="s">
        <v>6437</v>
      </c>
      <c r="F1170" s="233">
        <v>3.2444646112468836</v>
      </c>
    </row>
    <row r="1171" spans="1:6" x14ac:dyDescent="0.3">
      <c r="A1171" s="97" t="s">
        <v>20</v>
      </c>
      <c r="B1171" s="36" t="str">
        <f t="shared" si="19"/>
        <v>15A_10min</v>
      </c>
      <c r="C1171" s="98" t="s">
        <v>2494</v>
      </c>
      <c r="D1171" s="98" t="s">
        <v>5327</v>
      </c>
      <c r="E1171" s="145" t="s">
        <v>6438</v>
      </c>
      <c r="F1171" s="233">
        <v>1.0516054444497192</v>
      </c>
    </row>
    <row r="1172" spans="1:6" x14ac:dyDescent="0.3">
      <c r="A1172" s="97" t="s">
        <v>23</v>
      </c>
      <c r="B1172" s="36" t="str">
        <f t="shared" si="19"/>
        <v>16A_10min</v>
      </c>
      <c r="C1172" s="98" t="s">
        <v>2516</v>
      </c>
      <c r="D1172" s="98" t="s">
        <v>5327</v>
      </c>
      <c r="E1172" s="145" t="s">
        <v>6409</v>
      </c>
      <c r="F1172" s="233">
        <v>3.8593528750411084</v>
      </c>
    </row>
    <row r="1173" spans="1:6" x14ac:dyDescent="0.3">
      <c r="A1173" s="97" t="s">
        <v>23</v>
      </c>
      <c r="B1173" s="36" t="str">
        <f t="shared" si="19"/>
        <v>16A_10min</v>
      </c>
      <c r="C1173" s="98" t="s">
        <v>2525</v>
      </c>
      <c r="D1173" s="98" t="s">
        <v>5327</v>
      </c>
      <c r="E1173" s="145" t="s">
        <v>6410</v>
      </c>
      <c r="F1173" s="233">
        <v>3.7737544451971692</v>
      </c>
    </row>
    <row r="1174" spans="1:6" x14ac:dyDescent="0.3">
      <c r="A1174" s="97" t="s">
        <v>23</v>
      </c>
      <c r="B1174" s="36" t="str">
        <f t="shared" si="19"/>
        <v>16A_10min</v>
      </c>
      <c r="C1174" s="98" t="s">
        <v>2526</v>
      </c>
      <c r="D1174" s="98" t="s">
        <v>5327</v>
      </c>
      <c r="E1174" s="145" t="s">
        <v>6411</v>
      </c>
      <c r="F1174" s="233">
        <v>1.783094953056835</v>
      </c>
    </row>
    <row r="1175" spans="1:6" x14ac:dyDescent="0.3">
      <c r="A1175" s="97" t="s">
        <v>23</v>
      </c>
      <c r="B1175" s="36" t="str">
        <f t="shared" si="19"/>
        <v>16A_10min</v>
      </c>
      <c r="C1175" s="98" t="s">
        <v>2527</v>
      </c>
      <c r="D1175" s="98" t="s">
        <v>5327</v>
      </c>
      <c r="E1175" s="145" t="s">
        <v>6412</v>
      </c>
      <c r="F1175" s="233">
        <v>1.9477639001449647</v>
      </c>
    </row>
    <row r="1176" spans="1:6" x14ac:dyDescent="0.3">
      <c r="A1176" s="97" t="s">
        <v>23</v>
      </c>
      <c r="B1176" s="36" t="str">
        <f t="shared" si="19"/>
        <v>16A_10min</v>
      </c>
      <c r="C1176" s="98" t="s">
        <v>2528</v>
      </c>
      <c r="D1176" s="98" t="s">
        <v>5327</v>
      </c>
      <c r="E1176" s="145" t="s">
        <v>6413</v>
      </c>
      <c r="F1176" s="233">
        <v>1.2786586761838219</v>
      </c>
    </row>
    <row r="1177" spans="1:6" x14ac:dyDescent="0.3">
      <c r="A1177" s="97" t="s">
        <v>23</v>
      </c>
      <c r="B1177" s="36" t="str">
        <f t="shared" si="19"/>
        <v>16A_10min</v>
      </c>
      <c r="C1177" s="98" t="s">
        <v>2529</v>
      </c>
      <c r="D1177" s="98" t="s">
        <v>5327</v>
      </c>
      <c r="E1177" s="145" t="s">
        <v>6414</v>
      </c>
      <c r="F1177" s="233">
        <v>1.9969844295584434</v>
      </c>
    </row>
    <row r="1178" spans="1:6" x14ac:dyDescent="0.3">
      <c r="A1178" s="97" t="s">
        <v>23</v>
      </c>
      <c r="B1178" s="36" t="str">
        <f t="shared" si="19"/>
        <v>16A_10min</v>
      </c>
      <c r="C1178" s="98" t="s">
        <v>2530</v>
      </c>
      <c r="D1178" s="98" t="s">
        <v>5327</v>
      </c>
      <c r="E1178" s="145" t="s">
        <v>6415</v>
      </c>
      <c r="F1178" s="233">
        <v>2.2859589259891591</v>
      </c>
    </row>
    <row r="1179" spans="1:6" x14ac:dyDescent="0.3">
      <c r="A1179" s="97" t="s">
        <v>23</v>
      </c>
      <c r="B1179" s="36" t="str">
        <f t="shared" si="19"/>
        <v>16A_10min</v>
      </c>
      <c r="C1179" s="98" t="s">
        <v>2531</v>
      </c>
      <c r="D1179" s="98" t="s">
        <v>5327</v>
      </c>
      <c r="E1179" s="145" t="s">
        <v>6416</v>
      </c>
      <c r="F1179" s="233">
        <v>1.369735233352783</v>
      </c>
    </row>
    <row r="1180" spans="1:6" x14ac:dyDescent="0.3">
      <c r="A1180" s="97" t="s">
        <v>23</v>
      </c>
      <c r="B1180" s="36" t="str">
        <f t="shared" si="19"/>
        <v>16A_10min</v>
      </c>
      <c r="C1180" s="98" t="s">
        <v>2532</v>
      </c>
      <c r="D1180" s="98" t="s">
        <v>5327</v>
      </c>
      <c r="E1180" s="145" t="s">
        <v>6417</v>
      </c>
      <c r="F1180" s="233">
        <v>2.1441347932892714</v>
      </c>
    </row>
    <row r="1181" spans="1:6" x14ac:dyDescent="0.3">
      <c r="A1181" s="97" t="s">
        <v>23</v>
      </c>
      <c r="B1181" s="36" t="str">
        <f t="shared" si="19"/>
        <v>16A_10min</v>
      </c>
      <c r="C1181" s="98" t="s">
        <v>2533</v>
      </c>
      <c r="D1181" s="98" t="s">
        <v>5327</v>
      </c>
      <c r="E1181" s="145" t="s">
        <v>6418</v>
      </c>
      <c r="F1181" s="233">
        <v>2.0449558457806964</v>
      </c>
    </row>
    <row r="1182" spans="1:6" x14ac:dyDescent="0.3">
      <c r="A1182" s="97" t="s">
        <v>23</v>
      </c>
      <c r="B1182" s="36" t="str">
        <f t="shared" si="19"/>
        <v>16A_10min</v>
      </c>
      <c r="C1182" s="98" t="s">
        <v>2534</v>
      </c>
      <c r="D1182" s="98" t="s">
        <v>5327</v>
      </c>
      <c r="E1182" s="145" t="s">
        <v>6419</v>
      </c>
      <c r="F1182" s="233">
        <v>1.7617762658624057</v>
      </c>
    </row>
    <row r="1183" spans="1:6" x14ac:dyDescent="0.3">
      <c r="A1183" s="97" t="s">
        <v>23</v>
      </c>
      <c r="B1183" s="36" t="str">
        <f t="shared" si="19"/>
        <v>16A_10min</v>
      </c>
      <c r="C1183" s="98" t="s">
        <v>2517</v>
      </c>
      <c r="D1183" s="98" t="s">
        <v>5327</v>
      </c>
      <c r="E1183" s="145" t="s">
        <v>6420</v>
      </c>
      <c r="F1183" s="233">
        <v>0.50663005205639644</v>
      </c>
    </row>
    <row r="1184" spans="1:6" x14ac:dyDescent="0.3">
      <c r="A1184" s="97" t="s">
        <v>23</v>
      </c>
      <c r="B1184" s="36" t="str">
        <f t="shared" si="19"/>
        <v>16A_10min</v>
      </c>
      <c r="C1184" s="98" t="s">
        <v>2535</v>
      </c>
      <c r="D1184" s="98" t="s">
        <v>5327</v>
      </c>
      <c r="E1184" s="145" t="s">
        <v>6421</v>
      </c>
      <c r="F1184" s="233">
        <v>1.8631030592279081</v>
      </c>
    </row>
    <row r="1185" spans="1:6" x14ac:dyDescent="0.3">
      <c r="A1185" s="97" t="s">
        <v>23</v>
      </c>
      <c r="B1185" s="36" t="str">
        <f t="shared" si="19"/>
        <v>16A_10min</v>
      </c>
      <c r="C1185" s="98" t="s">
        <v>2536</v>
      </c>
      <c r="D1185" s="98" t="s">
        <v>5327</v>
      </c>
      <c r="E1185" s="145" t="s">
        <v>6422</v>
      </c>
      <c r="F1185" s="233">
        <v>2.0301211813624205</v>
      </c>
    </row>
    <row r="1186" spans="1:6" x14ac:dyDescent="0.3">
      <c r="A1186" s="97" t="s">
        <v>23</v>
      </c>
      <c r="B1186" s="36" t="str">
        <f t="shared" si="19"/>
        <v>16A_10min</v>
      </c>
      <c r="C1186" s="98" t="s">
        <v>2537</v>
      </c>
      <c r="D1186" s="98" t="s">
        <v>5327</v>
      </c>
      <c r="E1186" s="145" t="s">
        <v>6423</v>
      </c>
      <c r="F1186" s="233">
        <v>3.7506177109135654</v>
      </c>
    </row>
    <row r="1187" spans="1:6" x14ac:dyDescent="0.3">
      <c r="A1187" s="97" t="s">
        <v>23</v>
      </c>
      <c r="B1187" s="36" t="str">
        <f t="shared" si="19"/>
        <v>16A_10min</v>
      </c>
      <c r="C1187" s="98" t="s">
        <v>2538</v>
      </c>
      <c r="D1187" s="98" t="s">
        <v>5327</v>
      </c>
      <c r="E1187" s="145" t="s">
        <v>6424</v>
      </c>
      <c r="F1187" s="233">
        <v>2.9331923240259918</v>
      </c>
    </row>
    <row r="1188" spans="1:6" x14ac:dyDescent="0.3">
      <c r="A1188" s="97" t="s">
        <v>23</v>
      </c>
      <c r="B1188" s="36" t="str">
        <f t="shared" si="19"/>
        <v>16A_10min</v>
      </c>
      <c r="C1188" s="98" t="s">
        <v>2539</v>
      </c>
      <c r="D1188" s="98" t="s">
        <v>5327</v>
      </c>
      <c r="E1188" s="145" t="s">
        <v>6425</v>
      </c>
      <c r="F1188" s="233">
        <v>1.8312475010105937</v>
      </c>
    </row>
    <row r="1189" spans="1:6" x14ac:dyDescent="0.3">
      <c r="A1189" s="97" t="s">
        <v>23</v>
      </c>
      <c r="B1189" s="36" t="str">
        <f t="shared" si="19"/>
        <v>16A_10min</v>
      </c>
      <c r="C1189" s="98" t="s">
        <v>2540</v>
      </c>
      <c r="D1189" s="98" t="s">
        <v>5327</v>
      </c>
      <c r="E1189" s="145" t="s">
        <v>6426</v>
      </c>
      <c r="F1189" s="233">
        <v>3.605881114045689</v>
      </c>
    </row>
    <row r="1190" spans="1:6" x14ac:dyDescent="0.3">
      <c r="A1190" s="97" t="s">
        <v>23</v>
      </c>
      <c r="B1190" s="36" t="str">
        <f t="shared" si="19"/>
        <v>16A_10min</v>
      </c>
      <c r="C1190" s="98" t="s">
        <v>2541</v>
      </c>
      <c r="D1190" s="98" t="s">
        <v>5327</v>
      </c>
      <c r="E1190" s="145" t="s">
        <v>6427</v>
      </c>
      <c r="F1190" s="233">
        <v>2.2538674783391155</v>
      </c>
    </row>
    <row r="1191" spans="1:6" x14ac:dyDescent="0.3">
      <c r="A1191" s="97" t="s">
        <v>23</v>
      </c>
      <c r="B1191" s="36" t="str">
        <f t="shared" si="19"/>
        <v>16A_10min</v>
      </c>
      <c r="C1191" s="98" t="s">
        <v>2542</v>
      </c>
      <c r="D1191" s="98" t="s">
        <v>5327</v>
      </c>
      <c r="E1191" s="145" t="s">
        <v>6428</v>
      </c>
      <c r="F1191" s="233">
        <v>0.5798936195165425</v>
      </c>
    </row>
    <row r="1192" spans="1:6" x14ac:dyDescent="0.3">
      <c r="A1192" s="97" t="s">
        <v>23</v>
      </c>
      <c r="B1192" s="36" t="str">
        <f t="shared" si="19"/>
        <v>16A_10min</v>
      </c>
      <c r="C1192" s="98" t="s">
        <v>2543</v>
      </c>
      <c r="D1192" s="98" t="s">
        <v>5327</v>
      </c>
      <c r="E1192" s="145" t="s">
        <v>6429</v>
      </c>
      <c r="F1192" s="233">
        <v>2.1568248445567169</v>
      </c>
    </row>
    <row r="1193" spans="1:6" x14ac:dyDescent="0.3">
      <c r="A1193" s="97" t="s">
        <v>23</v>
      </c>
      <c r="B1193" s="36" t="str">
        <f t="shared" si="19"/>
        <v>16A_10min</v>
      </c>
      <c r="C1193" s="98" t="s">
        <v>2544</v>
      </c>
      <c r="D1193" s="98" t="s">
        <v>5327</v>
      </c>
      <c r="E1193" s="145" t="s">
        <v>6430</v>
      </c>
      <c r="F1193" s="233">
        <v>2.0477846596987521</v>
      </c>
    </row>
    <row r="1194" spans="1:6" x14ac:dyDescent="0.3">
      <c r="A1194" s="97" t="s">
        <v>23</v>
      </c>
      <c r="B1194" s="36" t="str">
        <f t="shared" si="19"/>
        <v>16A_10min</v>
      </c>
      <c r="C1194" s="98" t="s">
        <v>2518</v>
      </c>
      <c r="D1194" s="98" t="s">
        <v>5327</v>
      </c>
      <c r="E1194" s="145" t="s">
        <v>6431</v>
      </c>
      <c r="F1194" s="233">
        <v>2.1332364635627861</v>
      </c>
    </row>
    <row r="1195" spans="1:6" x14ac:dyDescent="0.3">
      <c r="A1195" s="97" t="s">
        <v>23</v>
      </c>
      <c r="B1195" s="36" t="str">
        <f t="shared" si="19"/>
        <v>16A_10min</v>
      </c>
      <c r="C1195" s="98" t="s">
        <v>2545</v>
      </c>
      <c r="D1195" s="98" t="s">
        <v>5327</v>
      </c>
      <c r="E1195" s="145" t="s">
        <v>6432</v>
      </c>
      <c r="F1195" s="233">
        <v>3.5868650398585942</v>
      </c>
    </row>
    <row r="1196" spans="1:6" x14ac:dyDescent="0.3">
      <c r="A1196" s="97" t="s">
        <v>23</v>
      </c>
      <c r="B1196" s="36" t="str">
        <f t="shared" si="19"/>
        <v>16A_10min</v>
      </c>
      <c r="C1196" s="98" t="s">
        <v>2519</v>
      </c>
      <c r="D1196" s="98" t="s">
        <v>5327</v>
      </c>
      <c r="E1196" s="145" t="s">
        <v>6433</v>
      </c>
      <c r="F1196" s="233">
        <v>0.97707953101354783</v>
      </c>
    </row>
    <row r="1197" spans="1:6" x14ac:dyDescent="0.3">
      <c r="A1197" s="97" t="s">
        <v>23</v>
      </c>
      <c r="B1197" s="36" t="str">
        <f t="shared" si="19"/>
        <v>16A_10min</v>
      </c>
      <c r="C1197" s="98" t="s">
        <v>2520</v>
      </c>
      <c r="D1197" s="98" t="s">
        <v>5327</v>
      </c>
      <c r="E1197" s="145" t="s">
        <v>6434</v>
      </c>
      <c r="F1197" s="233">
        <v>0.40767463694770989</v>
      </c>
    </row>
    <row r="1198" spans="1:6" x14ac:dyDescent="0.3">
      <c r="A1198" s="97" t="s">
        <v>23</v>
      </c>
      <c r="B1198" s="36" t="str">
        <f t="shared" si="19"/>
        <v>16A_10min</v>
      </c>
      <c r="C1198" s="98" t="s">
        <v>2521</v>
      </c>
      <c r="D1198" s="98" t="s">
        <v>5327</v>
      </c>
      <c r="E1198" s="145" t="s">
        <v>6435</v>
      </c>
      <c r="F1198" s="233">
        <v>2.7199736047369081</v>
      </c>
    </row>
    <row r="1199" spans="1:6" x14ac:dyDescent="0.3">
      <c r="A1199" s="97" t="s">
        <v>23</v>
      </c>
      <c r="B1199" s="36" t="str">
        <f t="shared" si="19"/>
        <v>16A_10min</v>
      </c>
      <c r="C1199" s="98" t="s">
        <v>2522</v>
      </c>
      <c r="D1199" s="98" t="s">
        <v>5327</v>
      </c>
      <c r="E1199" s="145" t="s">
        <v>6436</v>
      </c>
      <c r="F1199" s="233">
        <v>2.1019981948347115</v>
      </c>
    </row>
    <row r="1200" spans="1:6" x14ac:dyDescent="0.3">
      <c r="A1200" s="97" t="s">
        <v>23</v>
      </c>
      <c r="B1200" s="36" t="str">
        <f t="shared" si="19"/>
        <v>16A_10min</v>
      </c>
      <c r="C1200" s="98" t="s">
        <v>2523</v>
      </c>
      <c r="D1200" s="98" t="s">
        <v>5327</v>
      </c>
      <c r="E1200" s="145" t="s">
        <v>6437</v>
      </c>
      <c r="F1200" s="233">
        <v>2.2252746368165477</v>
      </c>
    </row>
    <row r="1201" spans="1:6" x14ac:dyDescent="0.3">
      <c r="A1201" s="97" t="s">
        <v>23</v>
      </c>
      <c r="B1201" s="36" t="str">
        <f t="shared" si="19"/>
        <v>16A_10min</v>
      </c>
      <c r="C1201" s="98" t="s">
        <v>2524</v>
      </c>
      <c r="D1201" s="98" t="s">
        <v>5327</v>
      </c>
      <c r="E1201" s="145" t="s">
        <v>6438</v>
      </c>
      <c r="F1201" s="233">
        <v>1.1435926767590365</v>
      </c>
    </row>
    <row r="1202" spans="1:6" x14ac:dyDescent="0.3">
      <c r="A1202" s="97" t="s">
        <v>25</v>
      </c>
      <c r="B1202" s="36" t="str">
        <f t="shared" si="19"/>
        <v>17A_10min</v>
      </c>
      <c r="C1202" s="98" t="s">
        <v>2546</v>
      </c>
      <c r="D1202" s="98" t="s">
        <v>5327</v>
      </c>
      <c r="E1202" s="145" t="s">
        <v>6409</v>
      </c>
      <c r="F1202" s="233">
        <v>1.8684642918977377</v>
      </c>
    </row>
    <row r="1203" spans="1:6" x14ac:dyDescent="0.3">
      <c r="A1203" s="97" t="s">
        <v>25</v>
      </c>
      <c r="B1203" s="36" t="str">
        <f t="shared" si="19"/>
        <v>17A_10min</v>
      </c>
      <c r="C1203" s="98" t="s">
        <v>2555</v>
      </c>
      <c r="D1203" s="98" t="s">
        <v>5327</v>
      </c>
      <c r="E1203" s="145" t="s">
        <v>6410</v>
      </c>
      <c r="F1203" s="233">
        <v>0.4408691538510941</v>
      </c>
    </row>
    <row r="1204" spans="1:6" x14ac:dyDescent="0.3">
      <c r="A1204" s="97" t="s">
        <v>25</v>
      </c>
      <c r="B1204" s="36" t="str">
        <f t="shared" si="19"/>
        <v>17A_10min</v>
      </c>
      <c r="C1204" s="98" t="s">
        <v>2556</v>
      </c>
      <c r="D1204" s="98" t="s">
        <v>5327</v>
      </c>
      <c r="E1204" s="145" t="s">
        <v>6411</v>
      </c>
      <c r="F1204" s="233">
        <v>1.6411503915130321</v>
      </c>
    </row>
    <row r="1205" spans="1:6" x14ac:dyDescent="0.3">
      <c r="A1205" s="97" t="s">
        <v>25</v>
      </c>
      <c r="B1205" s="36" t="str">
        <f t="shared" si="19"/>
        <v>17A_10min</v>
      </c>
      <c r="C1205" s="98" t="s">
        <v>2557</v>
      </c>
      <c r="D1205" s="98" t="s">
        <v>5327</v>
      </c>
      <c r="E1205" s="145" t="s">
        <v>6412</v>
      </c>
      <c r="F1205" s="233">
        <v>3.2015666803587814</v>
      </c>
    </row>
    <row r="1206" spans="1:6" x14ac:dyDescent="0.3">
      <c r="A1206" s="97" t="s">
        <v>25</v>
      </c>
      <c r="B1206" s="36" t="str">
        <f t="shared" si="19"/>
        <v>17A_10min</v>
      </c>
      <c r="C1206" s="98" t="s">
        <v>2558</v>
      </c>
      <c r="D1206" s="98" t="s">
        <v>5327</v>
      </c>
      <c r="E1206" s="145" t="s">
        <v>6413</v>
      </c>
      <c r="F1206" s="233">
        <v>1.609809619334591</v>
      </c>
    </row>
    <row r="1207" spans="1:6" x14ac:dyDescent="0.3">
      <c r="A1207" s="97" t="s">
        <v>25</v>
      </c>
      <c r="B1207" s="36" t="str">
        <f t="shared" si="19"/>
        <v>17A_10min</v>
      </c>
      <c r="C1207" s="98" t="s">
        <v>2559</v>
      </c>
      <c r="D1207" s="98" t="s">
        <v>5327</v>
      </c>
      <c r="E1207" s="145" t="s">
        <v>6414</v>
      </c>
      <c r="F1207" s="233">
        <v>2.7926165167152348</v>
      </c>
    </row>
    <row r="1208" spans="1:6" x14ac:dyDescent="0.3">
      <c r="A1208" s="97" t="s">
        <v>25</v>
      </c>
      <c r="B1208" s="36" t="str">
        <f t="shared" si="19"/>
        <v>17A_10min</v>
      </c>
      <c r="C1208" s="98" t="s">
        <v>2560</v>
      </c>
      <c r="D1208" s="98" t="s">
        <v>5327</v>
      </c>
      <c r="E1208" s="145" t="s">
        <v>6415</v>
      </c>
      <c r="F1208" s="233">
        <v>1.7556817505547253</v>
      </c>
    </row>
    <row r="1209" spans="1:6" x14ac:dyDescent="0.3">
      <c r="A1209" s="97" t="s">
        <v>25</v>
      </c>
      <c r="B1209" s="36" t="str">
        <f t="shared" si="19"/>
        <v>17A_10min</v>
      </c>
      <c r="C1209" s="98" t="s">
        <v>2561</v>
      </c>
      <c r="D1209" s="98" t="s">
        <v>5327</v>
      </c>
      <c r="E1209" s="145" t="s">
        <v>6416</v>
      </c>
      <c r="F1209" s="233">
        <v>2.8696030762528455</v>
      </c>
    </row>
    <row r="1210" spans="1:6" x14ac:dyDescent="0.3">
      <c r="A1210" s="97" t="s">
        <v>25</v>
      </c>
      <c r="B1210" s="36" t="str">
        <f t="shared" si="19"/>
        <v>17A_10min</v>
      </c>
      <c r="C1210" s="98" t="s">
        <v>2562</v>
      </c>
      <c r="D1210" s="98" t="s">
        <v>5327</v>
      </c>
      <c r="E1210" s="145" t="s">
        <v>6417</v>
      </c>
      <c r="F1210" s="233">
        <v>1.5453334296743411</v>
      </c>
    </row>
    <row r="1211" spans="1:6" x14ac:dyDescent="0.3">
      <c r="A1211" s="97" t="s">
        <v>25</v>
      </c>
      <c r="B1211" s="36" t="str">
        <f t="shared" si="19"/>
        <v>17A_10min</v>
      </c>
      <c r="C1211" s="98" t="s">
        <v>2563</v>
      </c>
      <c r="D1211" s="98" t="s">
        <v>5327</v>
      </c>
      <c r="E1211" s="145" t="s">
        <v>6418</v>
      </c>
      <c r="F1211" s="233">
        <v>1.8252543402614261</v>
      </c>
    </row>
    <row r="1212" spans="1:6" x14ac:dyDescent="0.3">
      <c r="A1212" s="97" t="s">
        <v>25</v>
      </c>
      <c r="B1212" s="36" t="str">
        <f t="shared" si="19"/>
        <v>17A_10min</v>
      </c>
      <c r="C1212" s="98" t="s">
        <v>2564</v>
      </c>
      <c r="D1212" s="98" t="s">
        <v>5327</v>
      </c>
      <c r="E1212" s="145" t="s">
        <v>6419</v>
      </c>
      <c r="F1212" s="233">
        <v>2.0078062688546949</v>
      </c>
    </row>
    <row r="1213" spans="1:6" x14ac:dyDescent="0.3">
      <c r="A1213" s="97" t="s">
        <v>25</v>
      </c>
      <c r="B1213" s="36" t="str">
        <f t="shared" si="19"/>
        <v>17A_10min</v>
      </c>
      <c r="C1213" s="98" t="s">
        <v>2547</v>
      </c>
      <c r="D1213" s="98" t="s">
        <v>5327</v>
      </c>
      <c r="E1213" s="145" t="s">
        <v>6420</v>
      </c>
      <c r="F1213" s="233">
        <v>1.116104032291622</v>
      </c>
    </row>
    <row r="1214" spans="1:6" x14ac:dyDescent="0.3">
      <c r="A1214" s="97" t="s">
        <v>25</v>
      </c>
      <c r="B1214" s="36" t="str">
        <f t="shared" si="19"/>
        <v>17A_10min</v>
      </c>
      <c r="C1214" s="98" t="s">
        <v>2565</v>
      </c>
      <c r="D1214" s="98" t="s">
        <v>5327</v>
      </c>
      <c r="E1214" s="145" t="s">
        <v>6421</v>
      </c>
      <c r="F1214" s="233">
        <v>1.8745058563764996</v>
      </c>
    </row>
    <row r="1215" spans="1:6" x14ac:dyDescent="0.3">
      <c r="A1215" s="97" t="s">
        <v>25</v>
      </c>
      <c r="B1215" s="36" t="str">
        <f t="shared" si="19"/>
        <v>17A_10min</v>
      </c>
      <c r="C1215" s="98" t="s">
        <v>2566</v>
      </c>
      <c r="D1215" s="98" t="s">
        <v>5327</v>
      </c>
      <c r="E1215" s="145" t="s">
        <v>6422</v>
      </c>
      <c r="F1215" s="233">
        <v>1.2697454117160314</v>
      </c>
    </row>
    <row r="1216" spans="1:6" x14ac:dyDescent="0.3">
      <c r="A1216" s="97" t="s">
        <v>25</v>
      </c>
      <c r="B1216" s="36" t="str">
        <f t="shared" si="19"/>
        <v>17A_10min</v>
      </c>
      <c r="C1216" s="98" t="s">
        <v>2567</v>
      </c>
      <c r="D1216" s="98" t="s">
        <v>5327</v>
      </c>
      <c r="E1216" s="145" t="s">
        <v>6423</v>
      </c>
      <c r="F1216" s="233">
        <v>1.8091580397085716</v>
      </c>
    </row>
    <row r="1217" spans="1:6" x14ac:dyDescent="0.3">
      <c r="A1217" s="97" t="s">
        <v>25</v>
      </c>
      <c r="B1217" s="36" t="str">
        <f t="shared" si="19"/>
        <v>17A_10min</v>
      </c>
      <c r="C1217" s="98" t="s">
        <v>2568</v>
      </c>
      <c r="D1217" s="98" t="s">
        <v>5327</v>
      </c>
      <c r="E1217" s="145" t="s">
        <v>6424</v>
      </c>
      <c r="F1217" s="233">
        <v>1.5329732576686652</v>
      </c>
    </row>
    <row r="1218" spans="1:6" x14ac:dyDescent="0.3">
      <c r="A1218" s="97" t="s">
        <v>25</v>
      </c>
      <c r="B1218" s="36" t="str">
        <f t="shared" si="19"/>
        <v>17A_10min</v>
      </c>
      <c r="C1218" s="98" t="s">
        <v>2569</v>
      </c>
      <c r="D1218" s="98" t="s">
        <v>5327</v>
      </c>
      <c r="E1218" s="145" t="s">
        <v>6425</v>
      </c>
      <c r="F1218" s="233">
        <v>0.92139492712092108</v>
      </c>
    </row>
    <row r="1219" spans="1:6" x14ac:dyDescent="0.3">
      <c r="A1219" s="97" t="s">
        <v>25</v>
      </c>
      <c r="B1219" s="36" t="str">
        <f t="shared" si="19"/>
        <v>17A_10min</v>
      </c>
      <c r="C1219" s="98" t="s">
        <v>2570</v>
      </c>
      <c r="D1219" s="98" t="s">
        <v>5327</v>
      </c>
      <c r="E1219" s="145" t="s">
        <v>6426</v>
      </c>
      <c r="F1219" s="233">
        <v>2.0300455195843443</v>
      </c>
    </row>
    <row r="1220" spans="1:6" x14ac:dyDescent="0.3">
      <c r="A1220" s="97" t="s">
        <v>25</v>
      </c>
      <c r="B1220" s="36" t="str">
        <f t="shared" si="19"/>
        <v>17A_10min</v>
      </c>
      <c r="C1220" s="98" t="s">
        <v>2571</v>
      </c>
      <c r="D1220" s="98" t="s">
        <v>5327</v>
      </c>
      <c r="E1220" s="145" t="s">
        <v>6427</v>
      </c>
      <c r="F1220" s="233">
        <v>1.1616026034622564</v>
      </c>
    </row>
    <row r="1221" spans="1:6" x14ac:dyDescent="0.3">
      <c r="A1221" s="97" t="s">
        <v>25</v>
      </c>
      <c r="B1221" s="36" t="str">
        <f t="shared" si="19"/>
        <v>17A_10min</v>
      </c>
      <c r="C1221" s="98" t="s">
        <v>2572</v>
      </c>
      <c r="D1221" s="98" t="s">
        <v>5327</v>
      </c>
      <c r="E1221" s="145" t="s">
        <v>6428</v>
      </c>
      <c r="F1221" s="233">
        <v>1.256500062871714</v>
      </c>
    </row>
    <row r="1222" spans="1:6" x14ac:dyDescent="0.3">
      <c r="A1222" s="97" t="s">
        <v>25</v>
      </c>
      <c r="B1222" s="36" t="str">
        <f t="shared" si="19"/>
        <v>17A_10min</v>
      </c>
      <c r="C1222" s="98" t="s">
        <v>2573</v>
      </c>
      <c r="D1222" s="98" t="s">
        <v>5327</v>
      </c>
      <c r="E1222" s="145" t="s">
        <v>6429</v>
      </c>
      <c r="F1222" s="233">
        <v>1.3668841243130545</v>
      </c>
    </row>
    <row r="1223" spans="1:6" x14ac:dyDescent="0.3">
      <c r="A1223" s="97" t="s">
        <v>25</v>
      </c>
      <c r="B1223" s="36" t="str">
        <f t="shared" ref="B1223:B1286" si="20">CONCATENATE(A1223,"_",D1223)</f>
        <v>17A_10min</v>
      </c>
      <c r="C1223" s="98" t="s">
        <v>2574</v>
      </c>
      <c r="D1223" s="98" t="s">
        <v>5327</v>
      </c>
      <c r="E1223" s="145" t="s">
        <v>6430</v>
      </c>
      <c r="F1223" s="233">
        <v>1.9598991835297561</v>
      </c>
    </row>
    <row r="1224" spans="1:6" x14ac:dyDescent="0.3">
      <c r="A1224" s="97" t="s">
        <v>25</v>
      </c>
      <c r="B1224" s="36" t="str">
        <f t="shared" si="20"/>
        <v>17A_10min</v>
      </c>
      <c r="C1224" s="98" t="s">
        <v>2548</v>
      </c>
      <c r="D1224" s="98" t="s">
        <v>5327</v>
      </c>
      <c r="E1224" s="145" t="s">
        <v>6431</v>
      </c>
      <c r="F1224" s="233">
        <v>2.3423659424216088</v>
      </c>
    </row>
    <row r="1225" spans="1:6" x14ac:dyDescent="0.3">
      <c r="A1225" s="97" t="s">
        <v>25</v>
      </c>
      <c r="B1225" s="36" t="str">
        <f t="shared" si="20"/>
        <v>17A_10min</v>
      </c>
      <c r="C1225" s="98" t="s">
        <v>2575</v>
      </c>
      <c r="D1225" s="98" t="s">
        <v>5327</v>
      </c>
      <c r="E1225" s="145" t="s">
        <v>6432</v>
      </c>
      <c r="F1225" s="233">
        <v>1.8641256966689421</v>
      </c>
    </row>
    <row r="1226" spans="1:6" x14ac:dyDescent="0.3">
      <c r="A1226" s="97" t="s">
        <v>25</v>
      </c>
      <c r="B1226" s="36" t="str">
        <f t="shared" si="20"/>
        <v>17A_10min</v>
      </c>
      <c r="C1226" s="98" t="s">
        <v>2549</v>
      </c>
      <c r="D1226" s="98" t="s">
        <v>5327</v>
      </c>
      <c r="E1226" s="145" t="s">
        <v>6433</v>
      </c>
      <c r="F1226" s="233">
        <v>1.9078265152319307</v>
      </c>
    </row>
    <row r="1227" spans="1:6" x14ac:dyDescent="0.3">
      <c r="A1227" s="97" t="s">
        <v>25</v>
      </c>
      <c r="B1227" s="36" t="str">
        <f t="shared" si="20"/>
        <v>17A_10min</v>
      </c>
      <c r="C1227" s="98" t="s">
        <v>2550</v>
      </c>
      <c r="D1227" s="98" t="s">
        <v>5327</v>
      </c>
      <c r="E1227" s="145" t="s">
        <v>6434</v>
      </c>
      <c r="F1227" s="233">
        <v>2.35229207592959</v>
      </c>
    </row>
    <row r="1228" spans="1:6" x14ac:dyDescent="0.3">
      <c r="A1228" s="97" t="s">
        <v>25</v>
      </c>
      <c r="B1228" s="36" t="str">
        <f t="shared" si="20"/>
        <v>17A_10min</v>
      </c>
      <c r="C1228" s="98" t="s">
        <v>2551</v>
      </c>
      <c r="D1228" s="98" t="s">
        <v>5327</v>
      </c>
      <c r="E1228" s="145" t="s">
        <v>6435</v>
      </c>
      <c r="F1228" s="233">
        <v>1.168249721130749</v>
      </c>
    </row>
    <row r="1229" spans="1:6" x14ac:dyDescent="0.3">
      <c r="A1229" s="97" t="s">
        <v>25</v>
      </c>
      <c r="B1229" s="36" t="str">
        <f t="shared" si="20"/>
        <v>17A_10min</v>
      </c>
      <c r="C1229" s="98" t="s">
        <v>2552</v>
      </c>
      <c r="D1229" s="98" t="s">
        <v>5327</v>
      </c>
      <c r="E1229" s="145" t="s">
        <v>6436</v>
      </c>
      <c r="F1229" s="233">
        <v>0.23687931584412217</v>
      </c>
    </row>
    <row r="1230" spans="1:6" x14ac:dyDescent="0.3">
      <c r="A1230" s="97" t="s">
        <v>25</v>
      </c>
      <c r="B1230" s="36" t="str">
        <f t="shared" si="20"/>
        <v>17A_10min</v>
      </c>
      <c r="C1230" s="98" t="s">
        <v>2553</v>
      </c>
      <c r="D1230" s="98" t="s">
        <v>5327</v>
      </c>
      <c r="E1230" s="145" t="s">
        <v>6437</v>
      </c>
      <c r="F1230" s="233">
        <v>0.70644292803852693</v>
      </c>
    </row>
    <row r="1231" spans="1:6" x14ac:dyDescent="0.3">
      <c r="A1231" s="97" t="s">
        <v>25</v>
      </c>
      <c r="B1231" s="36" t="str">
        <f t="shared" si="20"/>
        <v>17A_10min</v>
      </c>
      <c r="C1231" s="98" t="s">
        <v>2554</v>
      </c>
      <c r="D1231" s="98" t="s">
        <v>5327</v>
      </c>
      <c r="E1231" s="145" t="s">
        <v>6438</v>
      </c>
      <c r="F1231" s="233">
        <v>1.2992410894512187</v>
      </c>
    </row>
    <row r="1232" spans="1:6" x14ac:dyDescent="0.3">
      <c r="A1232" s="97" t="s">
        <v>35</v>
      </c>
      <c r="B1232" s="36" t="str">
        <f t="shared" si="20"/>
        <v>21A_10min</v>
      </c>
      <c r="C1232" s="98" t="s">
        <v>2576</v>
      </c>
      <c r="D1232" s="98" t="s">
        <v>5327</v>
      </c>
      <c r="E1232" s="145" t="s">
        <v>6409</v>
      </c>
      <c r="F1232" s="233">
        <v>1.5379981176156547</v>
      </c>
    </row>
    <row r="1233" spans="1:6" x14ac:dyDescent="0.3">
      <c r="A1233" s="97" t="s">
        <v>35</v>
      </c>
      <c r="B1233" s="36" t="str">
        <f t="shared" si="20"/>
        <v>21A_10min</v>
      </c>
      <c r="C1233" s="98" t="s">
        <v>2585</v>
      </c>
      <c r="D1233" s="98" t="s">
        <v>5327</v>
      </c>
      <c r="E1233" s="145" t="s">
        <v>6410</v>
      </c>
      <c r="F1233" s="233">
        <v>1.2515239550192179</v>
      </c>
    </row>
    <row r="1234" spans="1:6" x14ac:dyDescent="0.3">
      <c r="A1234" s="97" t="s">
        <v>35</v>
      </c>
      <c r="B1234" s="36" t="str">
        <f t="shared" si="20"/>
        <v>21A_10min</v>
      </c>
      <c r="C1234" s="98" t="s">
        <v>2586</v>
      </c>
      <c r="D1234" s="98" t="s">
        <v>5327</v>
      </c>
      <c r="E1234" s="145" t="s">
        <v>6411</v>
      </c>
      <c r="F1234" s="233">
        <v>1.2335986419972138</v>
      </c>
    </row>
    <row r="1235" spans="1:6" x14ac:dyDescent="0.3">
      <c r="A1235" s="97" t="s">
        <v>35</v>
      </c>
      <c r="B1235" s="36" t="str">
        <f t="shared" si="20"/>
        <v>21A_10min</v>
      </c>
      <c r="C1235" s="98" t="s">
        <v>2587</v>
      </c>
      <c r="D1235" s="98" t="s">
        <v>5327</v>
      </c>
      <c r="E1235" s="145" t="s">
        <v>6412</v>
      </c>
      <c r="F1235" s="233">
        <v>1.6449626166314646</v>
      </c>
    </row>
    <row r="1236" spans="1:6" x14ac:dyDescent="0.3">
      <c r="A1236" s="97" t="s">
        <v>35</v>
      </c>
      <c r="B1236" s="36" t="str">
        <f t="shared" si="20"/>
        <v>21A_10min</v>
      </c>
      <c r="C1236" s="98" t="s">
        <v>2588</v>
      </c>
      <c r="D1236" s="98" t="s">
        <v>5327</v>
      </c>
      <c r="E1236" s="145" t="s">
        <v>6413</v>
      </c>
      <c r="F1236" s="233">
        <v>1.5144275518432393</v>
      </c>
    </row>
    <row r="1237" spans="1:6" x14ac:dyDescent="0.3">
      <c r="A1237" s="97" t="s">
        <v>35</v>
      </c>
      <c r="B1237" s="36" t="str">
        <f t="shared" si="20"/>
        <v>21A_10min</v>
      </c>
      <c r="C1237" s="98" t="s">
        <v>2589</v>
      </c>
      <c r="D1237" s="98" t="s">
        <v>5327</v>
      </c>
      <c r="E1237" s="145" t="s">
        <v>6414</v>
      </c>
      <c r="F1237" s="233">
        <v>0.40568215359260251</v>
      </c>
    </row>
    <row r="1238" spans="1:6" x14ac:dyDescent="0.3">
      <c r="A1238" s="97" t="s">
        <v>35</v>
      </c>
      <c r="B1238" s="36" t="str">
        <f t="shared" si="20"/>
        <v>21A_10min</v>
      </c>
      <c r="C1238" s="98" t="s">
        <v>2590</v>
      </c>
      <c r="D1238" s="98" t="s">
        <v>5327</v>
      </c>
      <c r="E1238" s="145" t="s">
        <v>6415</v>
      </c>
      <c r="F1238" s="233">
        <v>1.3081198758392358</v>
      </c>
    </row>
    <row r="1239" spans="1:6" x14ac:dyDescent="0.3">
      <c r="A1239" s="97" t="s">
        <v>35</v>
      </c>
      <c r="B1239" s="36" t="str">
        <f t="shared" si="20"/>
        <v>21A_10min</v>
      </c>
      <c r="C1239" s="98" t="s">
        <v>2591</v>
      </c>
      <c r="D1239" s="98" t="s">
        <v>5327</v>
      </c>
      <c r="E1239" s="145" t="s">
        <v>6416</v>
      </c>
      <c r="F1239" s="233">
        <v>2.1823629420516242</v>
      </c>
    </row>
    <row r="1240" spans="1:6" x14ac:dyDescent="0.3">
      <c r="A1240" s="97" t="s">
        <v>35</v>
      </c>
      <c r="B1240" s="36" t="str">
        <f t="shared" si="20"/>
        <v>21A_10min</v>
      </c>
      <c r="C1240" s="98" t="s">
        <v>2592</v>
      </c>
      <c r="D1240" s="98" t="s">
        <v>5327</v>
      </c>
      <c r="E1240" s="145" t="s">
        <v>6417</v>
      </c>
      <c r="F1240" s="233">
        <v>2.669779543434839</v>
      </c>
    </row>
    <row r="1241" spans="1:6" x14ac:dyDescent="0.3">
      <c r="A1241" s="97" t="s">
        <v>35</v>
      </c>
      <c r="B1241" s="36" t="str">
        <f t="shared" si="20"/>
        <v>21A_10min</v>
      </c>
      <c r="C1241" s="98" t="s">
        <v>2593</v>
      </c>
      <c r="D1241" s="98" t="s">
        <v>5327</v>
      </c>
      <c r="E1241" s="145" t="s">
        <v>6418</v>
      </c>
      <c r="F1241" s="233">
        <v>2.6230532229002397</v>
      </c>
    </row>
    <row r="1242" spans="1:6" x14ac:dyDescent="0.3">
      <c r="A1242" s="97" t="s">
        <v>35</v>
      </c>
      <c r="B1242" s="36" t="str">
        <f t="shared" si="20"/>
        <v>21A_10min</v>
      </c>
      <c r="C1242" s="98" t="s">
        <v>2594</v>
      </c>
      <c r="D1242" s="98" t="s">
        <v>5327</v>
      </c>
      <c r="E1242" s="145" t="s">
        <v>6419</v>
      </c>
      <c r="F1242" s="233">
        <v>1.56313838475662</v>
      </c>
    </row>
    <row r="1243" spans="1:6" x14ac:dyDescent="0.3">
      <c r="A1243" s="97" t="s">
        <v>35</v>
      </c>
      <c r="B1243" s="36" t="str">
        <f t="shared" si="20"/>
        <v>21A_10min</v>
      </c>
      <c r="C1243" s="98" t="s">
        <v>2577</v>
      </c>
      <c r="D1243" s="98" t="s">
        <v>5327</v>
      </c>
      <c r="E1243" s="145" t="s">
        <v>6420</v>
      </c>
      <c r="F1243" s="233">
        <v>1.1569136570259912</v>
      </c>
    </row>
    <row r="1244" spans="1:6" x14ac:dyDescent="0.3">
      <c r="A1244" s="97" t="s">
        <v>35</v>
      </c>
      <c r="B1244" s="36" t="str">
        <f t="shared" si="20"/>
        <v>21A_10min</v>
      </c>
      <c r="C1244" s="98" t="s">
        <v>2595</v>
      </c>
      <c r="D1244" s="98" t="s">
        <v>5327</v>
      </c>
      <c r="E1244" s="145" t="s">
        <v>6421</v>
      </c>
      <c r="F1244" s="233">
        <v>1.4416743771255074</v>
      </c>
    </row>
    <row r="1245" spans="1:6" x14ac:dyDescent="0.3">
      <c r="A1245" s="97" t="s">
        <v>35</v>
      </c>
      <c r="B1245" s="36" t="str">
        <f t="shared" si="20"/>
        <v>21A_10min</v>
      </c>
      <c r="C1245" s="98" t="s">
        <v>2596</v>
      </c>
      <c r="D1245" s="98" t="s">
        <v>5327</v>
      </c>
      <c r="E1245" s="145" t="s">
        <v>6422</v>
      </c>
      <c r="F1245" s="233">
        <v>0.56269406423221013</v>
      </c>
    </row>
    <row r="1246" spans="1:6" x14ac:dyDescent="0.3">
      <c r="A1246" s="97" t="s">
        <v>35</v>
      </c>
      <c r="B1246" s="36" t="str">
        <f t="shared" si="20"/>
        <v>21A_10min</v>
      </c>
      <c r="C1246" s="98" t="s">
        <v>2597</v>
      </c>
      <c r="D1246" s="98" t="s">
        <v>5327</v>
      </c>
      <c r="E1246" s="145" t="s">
        <v>6423</v>
      </c>
      <c r="F1246" s="233">
        <v>1.0423673100572652</v>
      </c>
    </row>
    <row r="1247" spans="1:6" x14ac:dyDescent="0.3">
      <c r="A1247" s="97" t="s">
        <v>35</v>
      </c>
      <c r="B1247" s="36" t="str">
        <f t="shared" si="20"/>
        <v>21A_10min</v>
      </c>
      <c r="C1247" s="98" t="s">
        <v>2598</v>
      </c>
      <c r="D1247" s="98" t="s">
        <v>5327</v>
      </c>
      <c r="E1247" s="145" t="s">
        <v>6424</v>
      </c>
      <c r="F1247" s="233">
        <v>1.7707243744836663</v>
      </c>
    </row>
    <row r="1248" spans="1:6" x14ac:dyDescent="0.3">
      <c r="A1248" s="97" t="s">
        <v>35</v>
      </c>
      <c r="B1248" s="36" t="str">
        <f t="shared" si="20"/>
        <v>21A_10min</v>
      </c>
      <c r="C1248" s="98" t="s">
        <v>2599</v>
      </c>
      <c r="D1248" s="98" t="s">
        <v>5327</v>
      </c>
      <c r="E1248" s="145" t="s">
        <v>6425</v>
      </c>
      <c r="F1248" s="233">
        <v>1.9988493709719115</v>
      </c>
    </row>
    <row r="1249" spans="1:6" x14ac:dyDescent="0.3">
      <c r="A1249" s="97" t="s">
        <v>35</v>
      </c>
      <c r="B1249" s="36" t="str">
        <f t="shared" si="20"/>
        <v>21A_10min</v>
      </c>
      <c r="C1249" s="98" t="s">
        <v>2600</v>
      </c>
      <c r="D1249" s="98" t="s">
        <v>5327</v>
      </c>
      <c r="E1249" s="145" t="s">
        <v>6426</v>
      </c>
      <c r="F1249" s="233">
        <v>2.7711161666752191</v>
      </c>
    </row>
    <row r="1250" spans="1:6" x14ac:dyDescent="0.3">
      <c r="A1250" s="97" t="s">
        <v>35</v>
      </c>
      <c r="B1250" s="36" t="str">
        <f t="shared" si="20"/>
        <v>21A_10min</v>
      </c>
      <c r="C1250" s="98" t="s">
        <v>2601</v>
      </c>
      <c r="D1250" s="98" t="s">
        <v>5327</v>
      </c>
      <c r="E1250" s="145" t="s">
        <v>6427</v>
      </c>
      <c r="F1250" s="233">
        <v>1.0987730475154189</v>
      </c>
    </row>
    <row r="1251" spans="1:6" x14ac:dyDescent="0.3">
      <c r="A1251" s="97" t="s">
        <v>35</v>
      </c>
      <c r="B1251" s="36" t="str">
        <f t="shared" si="20"/>
        <v>21A_10min</v>
      </c>
      <c r="C1251" s="98" t="s">
        <v>2602</v>
      </c>
      <c r="D1251" s="98" t="s">
        <v>5327</v>
      </c>
      <c r="E1251" s="145" t="s">
        <v>6428</v>
      </c>
      <c r="F1251" s="233">
        <v>2.2295469966651749</v>
      </c>
    </row>
    <row r="1252" spans="1:6" x14ac:dyDescent="0.3">
      <c r="A1252" s="97" t="s">
        <v>35</v>
      </c>
      <c r="B1252" s="36" t="str">
        <f t="shared" si="20"/>
        <v>21A_10min</v>
      </c>
      <c r="C1252" s="98" t="s">
        <v>2603</v>
      </c>
      <c r="D1252" s="98" t="s">
        <v>5327</v>
      </c>
      <c r="E1252" s="145" t="s">
        <v>6429</v>
      </c>
      <c r="F1252" s="233">
        <v>2.8908364897982</v>
      </c>
    </row>
    <row r="1253" spans="1:6" x14ac:dyDescent="0.3">
      <c r="A1253" s="97" t="s">
        <v>35</v>
      </c>
      <c r="B1253" s="36" t="str">
        <f t="shared" si="20"/>
        <v>21A_10min</v>
      </c>
      <c r="C1253" s="98" t="s">
        <v>2604</v>
      </c>
      <c r="D1253" s="98" t="s">
        <v>5327</v>
      </c>
      <c r="E1253" s="145" t="s">
        <v>6430</v>
      </c>
      <c r="F1253" s="233">
        <v>1.4359807829051348</v>
      </c>
    </row>
    <row r="1254" spans="1:6" x14ac:dyDescent="0.3">
      <c r="A1254" s="97" t="s">
        <v>35</v>
      </c>
      <c r="B1254" s="36" t="str">
        <f t="shared" si="20"/>
        <v>21A_10min</v>
      </c>
      <c r="C1254" s="98" t="s">
        <v>2578</v>
      </c>
      <c r="D1254" s="98" t="s">
        <v>5327</v>
      </c>
      <c r="E1254" s="145" t="s">
        <v>6431</v>
      </c>
      <c r="F1254" s="233">
        <v>1.751105938758821</v>
      </c>
    </row>
    <row r="1255" spans="1:6" x14ac:dyDescent="0.3">
      <c r="A1255" s="97" t="s">
        <v>35</v>
      </c>
      <c r="B1255" s="36" t="str">
        <f t="shared" si="20"/>
        <v>21A_10min</v>
      </c>
      <c r="C1255" s="98" t="s">
        <v>2605</v>
      </c>
      <c r="D1255" s="98" t="s">
        <v>5327</v>
      </c>
      <c r="E1255" s="145" t="s">
        <v>6432</v>
      </c>
      <c r="F1255" s="233">
        <v>1.2053434406385133</v>
      </c>
    </row>
    <row r="1256" spans="1:6" x14ac:dyDescent="0.3">
      <c r="A1256" s="97" t="s">
        <v>35</v>
      </c>
      <c r="B1256" s="36" t="str">
        <f t="shared" si="20"/>
        <v>21A_10min</v>
      </c>
      <c r="C1256" s="98" t="s">
        <v>2579</v>
      </c>
      <c r="D1256" s="98" t="s">
        <v>5327</v>
      </c>
      <c r="E1256" s="145" t="s">
        <v>6433</v>
      </c>
      <c r="F1256" s="233">
        <v>2.7335165278409015</v>
      </c>
    </row>
    <row r="1257" spans="1:6" x14ac:dyDescent="0.3">
      <c r="A1257" s="97" t="s">
        <v>35</v>
      </c>
      <c r="B1257" s="36" t="str">
        <f t="shared" si="20"/>
        <v>21A_10min</v>
      </c>
      <c r="C1257" s="98" t="s">
        <v>2580</v>
      </c>
      <c r="D1257" s="98" t="s">
        <v>5327</v>
      </c>
      <c r="E1257" s="145" t="s">
        <v>6434</v>
      </c>
      <c r="F1257" s="233">
        <v>1.5866553532301697</v>
      </c>
    </row>
    <row r="1258" spans="1:6" x14ac:dyDescent="0.3">
      <c r="A1258" s="97" t="s">
        <v>35</v>
      </c>
      <c r="B1258" s="36" t="str">
        <f t="shared" si="20"/>
        <v>21A_10min</v>
      </c>
      <c r="C1258" s="98" t="s">
        <v>2581</v>
      </c>
      <c r="D1258" s="98" t="s">
        <v>5327</v>
      </c>
      <c r="E1258" s="145" t="s">
        <v>6435</v>
      </c>
      <c r="F1258" s="233">
        <v>1.405115158808538</v>
      </c>
    </row>
    <row r="1259" spans="1:6" x14ac:dyDescent="0.3">
      <c r="A1259" s="97" t="s">
        <v>35</v>
      </c>
      <c r="B1259" s="36" t="str">
        <f t="shared" si="20"/>
        <v>21A_10min</v>
      </c>
      <c r="C1259" s="98" t="s">
        <v>2582</v>
      </c>
      <c r="D1259" s="98" t="s">
        <v>5327</v>
      </c>
      <c r="E1259" s="145" t="s">
        <v>6436</v>
      </c>
      <c r="F1259" s="233">
        <v>2.3816317956500579</v>
      </c>
    </row>
    <row r="1260" spans="1:6" x14ac:dyDescent="0.3">
      <c r="A1260" s="97" t="s">
        <v>35</v>
      </c>
      <c r="B1260" s="36" t="str">
        <f t="shared" si="20"/>
        <v>21A_10min</v>
      </c>
      <c r="C1260" s="98" t="s">
        <v>2583</v>
      </c>
      <c r="D1260" s="98" t="s">
        <v>5327</v>
      </c>
      <c r="E1260" s="145" t="s">
        <v>6437</v>
      </c>
      <c r="F1260" s="233">
        <v>2.7569664869986843</v>
      </c>
    </row>
    <row r="1261" spans="1:6" x14ac:dyDescent="0.3">
      <c r="A1261" s="97" t="s">
        <v>35</v>
      </c>
      <c r="B1261" s="36" t="str">
        <f t="shared" si="20"/>
        <v>21A_10min</v>
      </c>
      <c r="C1261" s="98" t="s">
        <v>2584</v>
      </c>
      <c r="D1261" s="98" t="s">
        <v>5327</v>
      </c>
      <c r="E1261" s="145" t="s">
        <v>6438</v>
      </c>
      <c r="F1261" s="233">
        <v>1.7381247395880937</v>
      </c>
    </row>
    <row r="1262" spans="1:6" x14ac:dyDescent="0.3">
      <c r="A1262" s="97" t="s">
        <v>37</v>
      </c>
      <c r="B1262" s="36" t="str">
        <f t="shared" si="20"/>
        <v>22A_10min</v>
      </c>
      <c r="C1262" s="98" t="s">
        <v>2606</v>
      </c>
      <c r="D1262" s="98" t="s">
        <v>5327</v>
      </c>
      <c r="E1262" s="145" t="s">
        <v>6409</v>
      </c>
      <c r="F1262" s="233">
        <v>2.5466830998744365</v>
      </c>
    </row>
    <row r="1263" spans="1:6" x14ac:dyDescent="0.3">
      <c r="A1263" s="97" t="s">
        <v>37</v>
      </c>
      <c r="B1263" s="36" t="str">
        <f t="shared" si="20"/>
        <v>22A_10min</v>
      </c>
      <c r="C1263" s="98" t="s">
        <v>2615</v>
      </c>
      <c r="D1263" s="98" t="s">
        <v>5327</v>
      </c>
      <c r="E1263" s="145" t="s">
        <v>6410</v>
      </c>
      <c r="F1263" s="233">
        <v>0.57679355939435895</v>
      </c>
    </row>
    <row r="1264" spans="1:6" x14ac:dyDescent="0.3">
      <c r="A1264" s="97" t="s">
        <v>37</v>
      </c>
      <c r="B1264" s="36" t="str">
        <f t="shared" si="20"/>
        <v>22A_10min</v>
      </c>
      <c r="C1264" s="98" t="s">
        <v>2616</v>
      </c>
      <c r="D1264" s="98" t="s">
        <v>5327</v>
      </c>
      <c r="E1264" s="145" t="s">
        <v>6411</v>
      </c>
      <c r="F1264" s="233">
        <v>1.9656392877991087</v>
      </c>
    </row>
    <row r="1265" spans="1:6" x14ac:dyDescent="0.3">
      <c r="A1265" s="97" t="s">
        <v>37</v>
      </c>
      <c r="B1265" s="36" t="str">
        <f t="shared" si="20"/>
        <v>22A_10min</v>
      </c>
      <c r="C1265" s="98" t="s">
        <v>2617</v>
      </c>
      <c r="D1265" s="98" t="s">
        <v>5327</v>
      </c>
      <c r="E1265" s="145" t="s">
        <v>6412</v>
      </c>
      <c r="F1265" s="233">
        <v>1.3722492522535945</v>
      </c>
    </row>
    <row r="1266" spans="1:6" x14ac:dyDescent="0.3">
      <c r="A1266" s="97" t="s">
        <v>37</v>
      </c>
      <c r="B1266" s="36" t="str">
        <f t="shared" si="20"/>
        <v>22A_10min</v>
      </c>
      <c r="C1266" s="98" t="s">
        <v>2618</v>
      </c>
      <c r="D1266" s="98" t="s">
        <v>5327</v>
      </c>
      <c r="E1266" s="145" t="s">
        <v>6413</v>
      </c>
      <c r="F1266" s="233">
        <v>1.3002068340426918</v>
      </c>
    </row>
    <row r="1267" spans="1:6" x14ac:dyDescent="0.3">
      <c r="A1267" s="97" t="s">
        <v>37</v>
      </c>
      <c r="B1267" s="36" t="str">
        <f t="shared" si="20"/>
        <v>22A_10min</v>
      </c>
      <c r="C1267" s="98" t="s">
        <v>2619</v>
      </c>
      <c r="D1267" s="98" t="s">
        <v>5327</v>
      </c>
      <c r="E1267" s="145" t="s">
        <v>6414</v>
      </c>
      <c r="F1267" s="233">
        <v>1.1265014026052043</v>
      </c>
    </row>
    <row r="1268" spans="1:6" x14ac:dyDescent="0.3">
      <c r="A1268" s="97" t="s">
        <v>37</v>
      </c>
      <c r="B1268" s="36" t="str">
        <f t="shared" si="20"/>
        <v>22A_10min</v>
      </c>
      <c r="C1268" s="98" t="s">
        <v>2620</v>
      </c>
      <c r="D1268" s="98" t="s">
        <v>5327</v>
      </c>
      <c r="E1268" s="145" t="s">
        <v>6415</v>
      </c>
      <c r="F1268" s="233">
        <v>2.1207475122756128</v>
      </c>
    </row>
    <row r="1269" spans="1:6" x14ac:dyDescent="0.3">
      <c r="A1269" s="97" t="s">
        <v>37</v>
      </c>
      <c r="B1269" s="36" t="str">
        <f t="shared" si="20"/>
        <v>22A_10min</v>
      </c>
      <c r="C1269" s="98" t="s">
        <v>2621</v>
      </c>
      <c r="D1269" s="98" t="s">
        <v>5327</v>
      </c>
      <c r="E1269" s="145" t="s">
        <v>6416</v>
      </c>
      <c r="F1269" s="233">
        <v>0.89047257679374214</v>
      </c>
    </row>
    <row r="1270" spans="1:6" x14ac:dyDescent="0.3">
      <c r="A1270" s="97" t="s">
        <v>37</v>
      </c>
      <c r="B1270" s="36" t="str">
        <f t="shared" si="20"/>
        <v>22A_10min</v>
      </c>
      <c r="C1270" s="98" t="s">
        <v>2622</v>
      </c>
      <c r="D1270" s="98" t="s">
        <v>5327</v>
      </c>
      <c r="E1270" s="145" t="s">
        <v>6417</v>
      </c>
      <c r="F1270" s="233">
        <v>2.4205793542112541</v>
      </c>
    </row>
    <row r="1271" spans="1:6" x14ac:dyDescent="0.3">
      <c r="A1271" s="97" t="s">
        <v>37</v>
      </c>
      <c r="B1271" s="36" t="str">
        <f t="shared" si="20"/>
        <v>22A_10min</v>
      </c>
      <c r="C1271" s="98" t="s">
        <v>2623</v>
      </c>
      <c r="D1271" s="98" t="s">
        <v>5327</v>
      </c>
      <c r="E1271" s="145" t="s">
        <v>6418</v>
      </c>
      <c r="F1271" s="233">
        <v>3.3155686107836226</v>
      </c>
    </row>
    <row r="1272" spans="1:6" x14ac:dyDescent="0.3">
      <c r="A1272" s="97" t="s">
        <v>37</v>
      </c>
      <c r="B1272" s="36" t="str">
        <f t="shared" si="20"/>
        <v>22A_10min</v>
      </c>
      <c r="C1272" s="98" t="s">
        <v>2624</v>
      </c>
      <c r="D1272" s="98" t="s">
        <v>5327</v>
      </c>
      <c r="E1272" s="145" t="s">
        <v>6419</v>
      </c>
      <c r="F1272" s="233">
        <v>3.0493048404260685</v>
      </c>
    </row>
    <row r="1273" spans="1:6" x14ac:dyDescent="0.3">
      <c r="A1273" s="97" t="s">
        <v>37</v>
      </c>
      <c r="B1273" s="36" t="str">
        <f t="shared" si="20"/>
        <v>22A_10min</v>
      </c>
      <c r="C1273" s="98" t="s">
        <v>2607</v>
      </c>
      <c r="D1273" s="98" t="s">
        <v>5327</v>
      </c>
      <c r="E1273" s="145" t="s">
        <v>6420</v>
      </c>
      <c r="F1273" s="233">
        <v>0.75485350270281315</v>
      </c>
    </row>
    <row r="1274" spans="1:6" x14ac:dyDescent="0.3">
      <c r="A1274" s="97" t="s">
        <v>37</v>
      </c>
      <c r="B1274" s="36" t="str">
        <f t="shared" si="20"/>
        <v>22A_10min</v>
      </c>
      <c r="C1274" s="98" t="s">
        <v>2625</v>
      </c>
      <c r="D1274" s="98" t="s">
        <v>5327</v>
      </c>
      <c r="E1274" s="145" t="s">
        <v>6421</v>
      </c>
      <c r="F1274" s="233">
        <v>0.67841625161904673</v>
      </c>
    </row>
    <row r="1275" spans="1:6" x14ac:dyDescent="0.3">
      <c r="A1275" s="97" t="s">
        <v>37</v>
      </c>
      <c r="B1275" s="36" t="str">
        <f t="shared" si="20"/>
        <v>22A_10min</v>
      </c>
      <c r="C1275" s="98" t="s">
        <v>2626</v>
      </c>
      <c r="D1275" s="98" t="s">
        <v>5327</v>
      </c>
      <c r="E1275" s="145" t="s">
        <v>6422</v>
      </c>
      <c r="F1275" s="233">
        <v>0.5632232329008604</v>
      </c>
    </row>
    <row r="1276" spans="1:6" x14ac:dyDescent="0.3">
      <c r="A1276" s="97" t="s">
        <v>37</v>
      </c>
      <c r="B1276" s="36" t="str">
        <f t="shared" si="20"/>
        <v>22A_10min</v>
      </c>
      <c r="C1276" s="98" t="s">
        <v>2627</v>
      </c>
      <c r="D1276" s="98" t="s">
        <v>5327</v>
      </c>
      <c r="E1276" s="145" t="s">
        <v>6423</v>
      </c>
      <c r="F1276" s="233">
        <v>0.67841625161904673</v>
      </c>
    </row>
    <row r="1277" spans="1:6" x14ac:dyDescent="0.3">
      <c r="A1277" s="97" t="s">
        <v>37</v>
      </c>
      <c r="B1277" s="36" t="str">
        <f t="shared" si="20"/>
        <v>22A_10min</v>
      </c>
      <c r="C1277" s="98" t="s">
        <v>2628</v>
      </c>
      <c r="D1277" s="98" t="s">
        <v>5327</v>
      </c>
      <c r="E1277" s="145" t="s">
        <v>6424</v>
      </c>
      <c r="F1277" s="233">
        <v>2.0628512815025086</v>
      </c>
    </row>
    <row r="1278" spans="1:6" x14ac:dyDescent="0.3">
      <c r="A1278" s="97" t="s">
        <v>37</v>
      </c>
      <c r="B1278" s="36" t="str">
        <f t="shared" si="20"/>
        <v>22A_10min</v>
      </c>
      <c r="C1278" s="98" t="s">
        <v>2629</v>
      </c>
      <c r="D1278" s="98" t="s">
        <v>5327</v>
      </c>
      <c r="E1278" s="145" t="s">
        <v>6425</v>
      </c>
      <c r="F1278" s="233">
        <v>2.1757139538764836</v>
      </c>
    </row>
    <row r="1279" spans="1:6" x14ac:dyDescent="0.3">
      <c r="A1279" s="97" t="s">
        <v>37</v>
      </c>
      <c r="B1279" s="36" t="str">
        <f t="shared" si="20"/>
        <v>22A_10min</v>
      </c>
      <c r="C1279" s="98" t="s">
        <v>2630</v>
      </c>
      <c r="D1279" s="98" t="s">
        <v>5327</v>
      </c>
      <c r="E1279" s="145" t="s">
        <v>6426</v>
      </c>
      <c r="F1279" s="233">
        <v>1.1727761975879065</v>
      </c>
    </row>
    <row r="1280" spans="1:6" x14ac:dyDescent="0.3">
      <c r="A1280" s="97" t="s">
        <v>37</v>
      </c>
      <c r="B1280" s="36" t="str">
        <f t="shared" si="20"/>
        <v>22A_10min</v>
      </c>
      <c r="C1280" s="98" t="s">
        <v>2631</v>
      </c>
      <c r="D1280" s="98" t="s">
        <v>5327</v>
      </c>
      <c r="E1280" s="145" t="s">
        <v>6427</v>
      </c>
      <c r="F1280" s="233">
        <v>2.5291958029944408</v>
      </c>
    </row>
    <row r="1281" spans="1:6" x14ac:dyDescent="0.3">
      <c r="A1281" s="97" t="s">
        <v>37</v>
      </c>
      <c r="B1281" s="36" t="str">
        <f t="shared" si="20"/>
        <v>22A_10min</v>
      </c>
      <c r="C1281" s="98" t="s">
        <v>2632</v>
      </c>
      <c r="D1281" s="98" t="s">
        <v>5327</v>
      </c>
      <c r="E1281" s="145" t="s">
        <v>6428</v>
      </c>
      <c r="F1281" s="233">
        <v>0.81395921905269353</v>
      </c>
    </row>
    <row r="1282" spans="1:6" x14ac:dyDescent="0.3">
      <c r="A1282" s="97" t="s">
        <v>37</v>
      </c>
      <c r="B1282" s="36" t="str">
        <f t="shared" si="20"/>
        <v>22A_10min</v>
      </c>
      <c r="C1282" s="98" t="s">
        <v>2633</v>
      </c>
      <c r="D1282" s="98" t="s">
        <v>5327</v>
      </c>
      <c r="E1282" s="145" t="s">
        <v>6429</v>
      </c>
      <c r="F1282" s="233">
        <v>2.916807811550342</v>
      </c>
    </row>
    <row r="1283" spans="1:6" x14ac:dyDescent="0.3">
      <c r="A1283" s="97" t="s">
        <v>37</v>
      </c>
      <c r="B1283" s="36" t="str">
        <f t="shared" si="20"/>
        <v>22A_10min</v>
      </c>
      <c r="C1283" s="98" t="s">
        <v>2634</v>
      </c>
      <c r="D1283" s="98" t="s">
        <v>5327</v>
      </c>
      <c r="E1283" s="145" t="s">
        <v>6430</v>
      </c>
      <c r="F1283" s="233">
        <v>1.0642670766086808</v>
      </c>
    </row>
    <row r="1284" spans="1:6" x14ac:dyDescent="0.3">
      <c r="A1284" s="97" t="s">
        <v>37</v>
      </c>
      <c r="B1284" s="36" t="str">
        <f t="shared" si="20"/>
        <v>22A_10min</v>
      </c>
      <c r="C1284" s="98" t="s">
        <v>2608</v>
      </c>
      <c r="D1284" s="98" t="s">
        <v>5327</v>
      </c>
      <c r="E1284" s="145" t="s">
        <v>6431</v>
      </c>
      <c r="F1284" s="233">
        <v>0.50834241427254634</v>
      </c>
    </row>
    <row r="1285" spans="1:6" x14ac:dyDescent="0.3">
      <c r="A1285" s="97" t="s">
        <v>37</v>
      </c>
      <c r="B1285" s="36" t="str">
        <f t="shared" si="20"/>
        <v>22A_10min</v>
      </c>
      <c r="C1285" s="98" t="s">
        <v>2635</v>
      </c>
      <c r="D1285" s="98" t="s">
        <v>5327</v>
      </c>
      <c r="E1285" s="145" t="s">
        <v>6432</v>
      </c>
      <c r="F1285" s="233">
        <v>2.6117710867078574</v>
      </c>
    </row>
    <row r="1286" spans="1:6" x14ac:dyDescent="0.3">
      <c r="A1286" s="97" t="s">
        <v>37</v>
      </c>
      <c r="B1286" s="36" t="str">
        <f t="shared" si="20"/>
        <v>22A_10min</v>
      </c>
      <c r="C1286" s="98" t="s">
        <v>2609</v>
      </c>
      <c r="D1286" s="98" t="s">
        <v>5327</v>
      </c>
      <c r="E1286" s="145" t="s">
        <v>6433</v>
      </c>
      <c r="F1286" s="233">
        <v>1.3694121407628179</v>
      </c>
    </row>
    <row r="1287" spans="1:6" x14ac:dyDescent="0.3">
      <c r="A1287" s="97" t="s">
        <v>37</v>
      </c>
      <c r="B1287" s="36" t="str">
        <f t="shared" ref="B1287:B1350" si="21">CONCATENATE(A1287,"_",D1287)</f>
        <v>22A_10min</v>
      </c>
      <c r="C1287" s="98" t="s">
        <v>2610</v>
      </c>
      <c r="D1287" s="98" t="s">
        <v>5327</v>
      </c>
      <c r="E1287" s="145" t="s">
        <v>6434</v>
      </c>
      <c r="F1287" s="233">
        <v>1.377181473119099</v>
      </c>
    </row>
    <row r="1288" spans="1:6" x14ac:dyDescent="0.3">
      <c r="A1288" s="97" t="s">
        <v>37</v>
      </c>
      <c r="B1288" s="36" t="str">
        <f t="shared" si="21"/>
        <v>22A_10min</v>
      </c>
      <c r="C1288" s="98" t="s">
        <v>2611</v>
      </c>
      <c r="D1288" s="98" t="s">
        <v>5327</v>
      </c>
      <c r="E1288" s="145" t="s">
        <v>6435</v>
      </c>
      <c r="F1288" s="233">
        <v>2.5953934595187858</v>
      </c>
    </row>
    <row r="1289" spans="1:6" x14ac:dyDescent="0.3">
      <c r="A1289" s="97" t="s">
        <v>37</v>
      </c>
      <c r="B1289" s="36" t="str">
        <f t="shared" si="21"/>
        <v>22A_10min</v>
      </c>
      <c r="C1289" s="98" t="s">
        <v>2612</v>
      </c>
      <c r="D1289" s="98" t="s">
        <v>5327</v>
      </c>
      <c r="E1289" s="145" t="s">
        <v>6436</v>
      </c>
      <c r="F1289" s="233">
        <v>1.7117932150384392</v>
      </c>
    </row>
    <row r="1290" spans="1:6" x14ac:dyDescent="0.3">
      <c r="A1290" s="97" t="s">
        <v>37</v>
      </c>
      <c r="B1290" s="36" t="str">
        <f t="shared" si="21"/>
        <v>22A_10min</v>
      </c>
      <c r="C1290" s="98" t="s">
        <v>2613</v>
      </c>
      <c r="D1290" s="98" t="s">
        <v>5327</v>
      </c>
      <c r="E1290" s="145" t="s">
        <v>6437</v>
      </c>
      <c r="F1290" s="233">
        <v>1.5170953859097174</v>
      </c>
    </row>
    <row r="1291" spans="1:6" x14ac:dyDescent="0.3">
      <c r="A1291" s="97" t="s">
        <v>37</v>
      </c>
      <c r="B1291" s="36" t="str">
        <f t="shared" si="21"/>
        <v>22A_10min</v>
      </c>
      <c r="C1291" s="98" t="s">
        <v>2614</v>
      </c>
      <c r="D1291" s="98" t="s">
        <v>5327</v>
      </c>
      <c r="E1291" s="145" t="s">
        <v>6438</v>
      </c>
      <c r="F1291" s="233">
        <v>3.4397247875263521</v>
      </c>
    </row>
    <row r="1292" spans="1:6" x14ac:dyDescent="0.3">
      <c r="A1292" s="97" t="s">
        <v>40</v>
      </c>
      <c r="B1292" s="36" t="str">
        <f t="shared" si="21"/>
        <v>24A_10min</v>
      </c>
      <c r="C1292" s="98" t="s">
        <v>2636</v>
      </c>
      <c r="D1292" s="98" t="s">
        <v>5327</v>
      </c>
      <c r="E1292" s="145" t="s">
        <v>6409</v>
      </c>
      <c r="F1292" s="233">
        <v>1.8395954482564936</v>
      </c>
    </row>
    <row r="1293" spans="1:6" x14ac:dyDescent="0.3">
      <c r="A1293" s="97" t="s">
        <v>40</v>
      </c>
      <c r="B1293" s="36" t="str">
        <f t="shared" si="21"/>
        <v>24A_10min</v>
      </c>
      <c r="C1293" s="98" t="s">
        <v>2645</v>
      </c>
      <c r="D1293" s="98" t="s">
        <v>5327</v>
      </c>
      <c r="E1293" s="145" t="s">
        <v>6410</v>
      </c>
      <c r="F1293" s="233">
        <v>1.5955486236851846</v>
      </c>
    </row>
    <row r="1294" spans="1:6" x14ac:dyDescent="0.3">
      <c r="A1294" s="97" t="s">
        <v>40</v>
      </c>
      <c r="B1294" s="36" t="str">
        <f t="shared" si="21"/>
        <v>24A_10min</v>
      </c>
      <c r="C1294" s="98" t="s">
        <v>2646</v>
      </c>
      <c r="D1294" s="98" t="s">
        <v>5327</v>
      </c>
      <c r="E1294" s="145" t="s">
        <v>6411</v>
      </c>
      <c r="F1294" s="233">
        <v>2.0537778392142267</v>
      </c>
    </row>
    <row r="1295" spans="1:6" x14ac:dyDescent="0.3">
      <c r="A1295" s="97" t="s">
        <v>40</v>
      </c>
      <c r="B1295" s="36" t="str">
        <f t="shared" si="21"/>
        <v>24A_10min</v>
      </c>
      <c r="C1295" s="98" t="s">
        <v>2647</v>
      </c>
      <c r="D1295" s="98" t="s">
        <v>5327</v>
      </c>
      <c r="E1295" s="145" t="s">
        <v>6412</v>
      </c>
      <c r="F1295" s="233">
        <v>3.2379925281036792</v>
      </c>
    </row>
    <row r="1296" spans="1:6" x14ac:dyDescent="0.3">
      <c r="A1296" s="97" t="s">
        <v>40</v>
      </c>
      <c r="B1296" s="36" t="str">
        <f t="shared" si="21"/>
        <v>24A_10min</v>
      </c>
      <c r="C1296" s="98" t="s">
        <v>2648</v>
      </c>
      <c r="D1296" s="98" t="s">
        <v>5327</v>
      </c>
      <c r="E1296" s="145" t="s">
        <v>6413</v>
      </c>
      <c r="F1296" s="233">
        <v>3.3779868580366763</v>
      </c>
    </row>
    <row r="1297" spans="1:6" x14ac:dyDescent="0.3">
      <c r="A1297" s="97" t="s">
        <v>40</v>
      </c>
      <c r="B1297" s="36" t="str">
        <f t="shared" si="21"/>
        <v>24A_10min</v>
      </c>
      <c r="C1297" s="98" t="s">
        <v>2649</v>
      </c>
      <c r="D1297" s="98" t="s">
        <v>5327</v>
      </c>
      <c r="E1297" s="145" t="s">
        <v>6414</v>
      </c>
      <c r="F1297" s="233">
        <v>0.7523973759593916</v>
      </c>
    </row>
    <row r="1298" spans="1:6" x14ac:dyDescent="0.3">
      <c r="A1298" s="97" t="s">
        <v>40</v>
      </c>
      <c r="B1298" s="36" t="str">
        <f t="shared" si="21"/>
        <v>24A_10min</v>
      </c>
      <c r="C1298" s="98" t="s">
        <v>2650</v>
      </c>
      <c r="D1298" s="98" t="s">
        <v>5327</v>
      </c>
      <c r="E1298" s="145" t="s">
        <v>6415</v>
      </c>
      <c r="F1298" s="233">
        <v>2.2971667793653845</v>
      </c>
    </row>
    <row r="1299" spans="1:6" x14ac:dyDescent="0.3">
      <c r="A1299" s="97" t="s">
        <v>40</v>
      </c>
      <c r="B1299" s="36" t="str">
        <f t="shared" si="21"/>
        <v>24A_10min</v>
      </c>
      <c r="C1299" s="98" t="s">
        <v>2651</v>
      </c>
      <c r="D1299" s="98" t="s">
        <v>5327</v>
      </c>
      <c r="E1299" s="145" t="s">
        <v>6416</v>
      </c>
      <c r="F1299" s="233">
        <v>2.3691448271326419</v>
      </c>
    </row>
    <row r="1300" spans="1:6" x14ac:dyDescent="0.3">
      <c r="A1300" s="97" t="s">
        <v>40</v>
      </c>
      <c r="B1300" s="36" t="str">
        <f t="shared" si="21"/>
        <v>24A_10min</v>
      </c>
      <c r="C1300" s="98" t="s">
        <v>2652</v>
      </c>
      <c r="D1300" s="98" t="s">
        <v>5327</v>
      </c>
      <c r="E1300" s="145" t="s">
        <v>6417</v>
      </c>
      <c r="F1300" s="233">
        <v>1.2842356520773728</v>
      </c>
    </row>
    <row r="1301" spans="1:6" x14ac:dyDescent="0.3">
      <c r="A1301" s="97" t="s">
        <v>40</v>
      </c>
      <c r="B1301" s="36" t="str">
        <f t="shared" si="21"/>
        <v>24A_10min</v>
      </c>
      <c r="C1301" s="98" t="s">
        <v>2653</v>
      </c>
      <c r="D1301" s="98" t="s">
        <v>5327</v>
      </c>
      <c r="E1301" s="145" t="s">
        <v>6418</v>
      </c>
      <c r="F1301" s="233">
        <v>2.1490505834560305</v>
      </c>
    </row>
    <row r="1302" spans="1:6" x14ac:dyDescent="0.3">
      <c r="A1302" s="97" t="s">
        <v>40</v>
      </c>
      <c r="B1302" s="36" t="str">
        <f t="shared" si="21"/>
        <v>24A_10min</v>
      </c>
      <c r="C1302" s="98" t="s">
        <v>2654</v>
      </c>
      <c r="D1302" s="98" t="s">
        <v>5327</v>
      </c>
      <c r="E1302" s="145" t="s">
        <v>6419</v>
      </c>
      <c r="F1302" s="233">
        <v>1.4046271433540174</v>
      </c>
    </row>
    <row r="1303" spans="1:6" x14ac:dyDescent="0.3">
      <c r="A1303" s="97" t="s">
        <v>40</v>
      </c>
      <c r="B1303" s="36" t="str">
        <f t="shared" si="21"/>
        <v>24A_10min</v>
      </c>
      <c r="C1303" s="98" t="s">
        <v>2637</v>
      </c>
      <c r="D1303" s="98" t="s">
        <v>5327</v>
      </c>
      <c r="E1303" s="145" t="s">
        <v>6420</v>
      </c>
      <c r="F1303" s="233">
        <v>1.5251245895245451</v>
      </c>
    </row>
    <row r="1304" spans="1:6" x14ac:dyDescent="0.3">
      <c r="A1304" s="97" t="s">
        <v>40</v>
      </c>
      <c r="B1304" s="36" t="str">
        <f t="shared" si="21"/>
        <v>24A_10min</v>
      </c>
      <c r="C1304" s="98" t="s">
        <v>2655</v>
      </c>
      <c r="D1304" s="98" t="s">
        <v>5327</v>
      </c>
      <c r="E1304" s="145" t="s">
        <v>6421</v>
      </c>
      <c r="F1304" s="233">
        <v>1.0853253946447927</v>
      </c>
    </row>
    <row r="1305" spans="1:6" x14ac:dyDescent="0.3">
      <c r="A1305" s="97" t="s">
        <v>40</v>
      </c>
      <c r="B1305" s="36" t="str">
        <f t="shared" si="21"/>
        <v>24A_10min</v>
      </c>
      <c r="C1305" s="98" t="s">
        <v>2656</v>
      </c>
      <c r="D1305" s="98" t="s">
        <v>5327</v>
      </c>
      <c r="E1305" s="145" t="s">
        <v>6422</v>
      </c>
      <c r="F1305" s="233">
        <v>2.1894907198026043</v>
      </c>
    </row>
    <row r="1306" spans="1:6" x14ac:dyDescent="0.3">
      <c r="A1306" s="97" t="s">
        <v>40</v>
      </c>
      <c r="B1306" s="36" t="str">
        <f t="shared" si="21"/>
        <v>24A_10min</v>
      </c>
      <c r="C1306" s="98" t="s">
        <v>2657</v>
      </c>
      <c r="D1306" s="98" t="s">
        <v>5327</v>
      </c>
      <c r="E1306" s="145" t="s">
        <v>6423</v>
      </c>
      <c r="F1306" s="233">
        <v>1.6342997928439471</v>
      </c>
    </row>
    <row r="1307" spans="1:6" x14ac:dyDescent="0.3">
      <c r="A1307" s="97" t="s">
        <v>40</v>
      </c>
      <c r="B1307" s="36" t="str">
        <f t="shared" si="21"/>
        <v>24A_10min</v>
      </c>
      <c r="C1307" s="98" t="s">
        <v>2658</v>
      </c>
      <c r="D1307" s="98" t="s">
        <v>5327</v>
      </c>
      <c r="E1307" s="145" t="s">
        <v>6424</v>
      </c>
      <c r="F1307" s="233">
        <v>2.823143994192034</v>
      </c>
    </row>
    <row r="1308" spans="1:6" x14ac:dyDescent="0.3">
      <c r="A1308" s="97" t="s">
        <v>40</v>
      </c>
      <c r="B1308" s="36" t="str">
        <f t="shared" si="21"/>
        <v>24A_10min</v>
      </c>
      <c r="C1308" s="98" t="s">
        <v>2659</v>
      </c>
      <c r="D1308" s="98" t="s">
        <v>5327</v>
      </c>
      <c r="E1308" s="145" t="s">
        <v>6425</v>
      </c>
      <c r="F1308" s="233">
        <v>1.649983215238547</v>
      </c>
    </row>
    <row r="1309" spans="1:6" x14ac:dyDescent="0.3">
      <c r="A1309" s="97" t="s">
        <v>40</v>
      </c>
      <c r="B1309" s="36" t="str">
        <f t="shared" si="21"/>
        <v>24A_10min</v>
      </c>
      <c r="C1309" s="98" t="s">
        <v>2660</v>
      </c>
      <c r="D1309" s="98" t="s">
        <v>5327</v>
      </c>
      <c r="E1309" s="145" t="s">
        <v>6426</v>
      </c>
      <c r="F1309" s="233">
        <v>1.4977755544974372</v>
      </c>
    </row>
    <row r="1310" spans="1:6" x14ac:dyDescent="0.3">
      <c r="A1310" s="97" t="s">
        <v>40</v>
      </c>
      <c r="B1310" s="36" t="str">
        <f t="shared" si="21"/>
        <v>24A_10min</v>
      </c>
      <c r="C1310" s="98" t="s">
        <v>2661</v>
      </c>
      <c r="D1310" s="98" t="s">
        <v>5327</v>
      </c>
      <c r="E1310" s="145" t="s">
        <v>6427</v>
      </c>
      <c r="F1310" s="233">
        <v>3.5038545936265386</v>
      </c>
    </row>
    <row r="1311" spans="1:6" x14ac:dyDescent="0.3">
      <c r="A1311" s="97" t="s">
        <v>40</v>
      </c>
      <c r="B1311" s="36" t="str">
        <f t="shared" si="21"/>
        <v>24A_10min</v>
      </c>
      <c r="C1311" s="98" t="s">
        <v>2662</v>
      </c>
      <c r="D1311" s="98" t="s">
        <v>5327</v>
      </c>
      <c r="E1311" s="145" t="s">
        <v>6428</v>
      </c>
      <c r="F1311" s="233">
        <v>2.5011601333551701</v>
      </c>
    </row>
    <row r="1312" spans="1:6" x14ac:dyDescent="0.3">
      <c r="A1312" s="97" t="s">
        <v>40</v>
      </c>
      <c r="B1312" s="36" t="str">
        <f t="shared" si="21"/>
        <v>24A_10min</v>
      </c>
      <c r="C1312" s="98" t="s">
        <v>2663</v>
      </c>
      <c r="D1312" s="98" t="s">
        <v>5327</v>
      </c>
      <c r="E1312" s="145" t="s">
        <v>6429</v>
      </c>
      <c r="F1312" s="233">
        <v>2.7206812040547264</v>
      </c>
    </row>
    <row r="1313" spans="1:6" x14ac:dyDescent="0.3">
      <c r="A1313" s="97" t="s">
        <v>40</v>
      </c>
      <c r="B1313" s="36" t="str">
        <f t="shared" si="21"/>
        <v>24A_10min</v>
      </c>
      <c r="C1313" s="98" t="s">
        <v>2664</v>
      </c>
      <c r="D1313" s="98" t="s">
        <v>5327</v>
      </c>
      <c r="E1313" s="145" t="s">
        <v>6430</v>
      </c>
      <c r="F1313" s="233">
        <v>1.7977293493905311</v>
      </c>
    </row>
    <row r="1314" spans="1:6" x14ac:dyDescent="0.3">
      <c r="A1314" s="97" t="s">
        <v>40</v>
      </c>
      <c r="B1314" s="36" t="str">
        <f t="shared" si="21"/>
        <v>24A_10min</v>
      </c>
      <c r="C1314" s="98" t="s">
        <v>2638</v>
      </c>
      <c r="D1314" s="98" t="s">
        <v>5327</v>
      </c>
      <c r="E1314" s="145" t="s">
        <v>6431</v>
      </c>
      <c r="F1314" s="233">
        <v>1.5681419617689358</v>
      </c>
    </row>
    <row r="1315" spans="1:6" x14ac:dyDescent="0.3">
      <c r="A1315" s="97" t="s">
        <v>40</v>
      </c>
      <c r="B1315" s="36" t="str">
        <f t="shared" si="21"/>
        <v>24A_10min</v>
      </c>
      <c r="C1315" s="98" t="s">
        <v>2665</v>
      </c>
      <c r="D1315" s="98" t="s">
        <v>5327</v>
      </c>
      <c r="E1315" s="145" t="s">
        <v>6432</v>
      </c>
      <c r="F1315" s="233">
        <v>1.7704336229214406</v>
      </c>
    </row>
    <row r="1316" spans="1:6" x14ac:dyDescent="0.3">
      <c r="A1316" s="97" t="s">
        <v>40</v>
      </c>
      <c r="B1316" s="36" t="str">
        <f t="shared" si="21"/>
        <v>24A_10min</v>
      </c>
      <c r="C1316" s="98" t="s">
        <v>2639</v>
      </c>
      <c r="D1316" s="98" t="s">
        <v>5327</v>
      </c>
      <c r="E1316" s="145" t="s">
        <v>6433</v>
      </c>
      <c r="F1316" s="233">
        <v>1.5465821066404633</v>
      </c>
    </row>
    <row r="1317" spans="1:6" x14ac:dyDescent="0.3">
      <c r="A1317" s="97" t="s">
        <v>40</v>
      </c>
      <c r="B1317" s="36" t="str">
        <f t="shared" si="21"/>
        <v>24A_10min</v>
      </c>
      <c r="C1317" s="98" t="s">
        <v>2640</v>
      </c>
      <c r="D1317" s="98" t="s">
        <v>5327</v>
      </c>
      <c r="E1317" s="145" t="s">
        <v>6434</v>
      </c>
      <c r="F1317" s="233">
        <v>3.6031050515094618</v>
      </c>
    </row>
    <row r="1318" spans="1:6" x14ac:dyDescent="0.3">
      <c r="A1318" s="97" t="s">
        <v>40</v>
      </c>
      <c r="B1318" s="36" t="str">
        <f t="shared" si="21"/>
        <v>24A_10min</v>
      </c>
      <c r="C1318" s="98" t="s">
        <v>2641</v>
      </c>
      <c r="D1318" s="98" t="s">
        <v>5327</v>
      </c>
      <c r="E1318" s="145" t="s">
        <v>6435</v>
      </c>
      <c r="F1318" s="233">
        <v>1.9195746436228913</v>
      </c>
    </row>
    <row r="1319" spans="1:6" x14ac:dyDescent="0.3">
      <c r="A1319" s="97" t="s">
        <v>40</v>
      </c>
      <c r="B1319" s="36" t="str">
        <f t="shared" si="21"/>
        <v>24A_10min</v>
      </c>
      <c r="C1319" s="98" t="s">
        <v>2642</v>
      </c>
      <c r="D1319" s="98" t="s">
        <v>5327</v>
      </c>
      <c r="E1319" s="145" t="s">
        <v>6436</v>
      </c>
      <c r="F1319" s="233">
        <v>1.3150985559481008</v>
      </c>
    </row>
    <row r="1320" spans="1:6" x14ac:dyDescent="0.3">
      <c r="A1320" s="97" t="s">
        <v>40</v>
      </c>
      <c r="B1320" s="36" t="str">
        <f t="shared" si="21"/>
        <v>24A_10min</v>
      </c>
      <c r="C1320" s="98" t="s">
        <v>2643</v>
      </c>
      <c r="D1320" s="98" t="s">
        <v>5327</v>
      </c>
      <c r="E1320" s="145" t="s">
        <v>6437</v>
      </c>
      <c r="F1320" s="233">
        <v>3.4479112825940148</v>
      </c>
    </row>
    <row r="1321" spans="1:6" x14ac:dyDescent="0.3">
      <c r="A1321" s="97" t="s">
        <v>40</v>
      </c>
      <c r="B1321" s="36" t="str">
        <f t="shared" si="21"/>
        <v>24A_10min</v>
      </c>
      <c r="C1321" s="98" t="s">
        <v>2644</v>
      </c>
      <c r="D1321" s="98" t="s">
        <v>5327</v>
      </c>
      <c r="E1321" s="145" t="s">
        <v>6438</v>
      </c>
      <c r="F1321" s="233">
        <v>2.0201921718878602</v>
      </c>
    </row>
    <row r="1322" spans="1:6" x14ac:dyDescent="0.3">
      <c r="A1322" s="97" t="s">
        <v>42</v>
      </c>
      <c r="B1322" s="36" t="str">
        <f t="shared" si="21"/>
        <v>26A_10min</v>
      </c>
      <c r="C1322" s="98" t="s">
        <v>2666</v>
      </c>
      <c r="D1322" s="98" t="s">
        <v>5327</v>
      </c>
      <c r="E1322" s="145" t="s">
        <v>6409</v>
      </c>
      <c r="F1322" s="233">
        <v>0.31480376448045577</v>
      </c>
    </row>
    <row r="1323" spans="1:6" x14ac:dyDescent="0.3">
      <c r="A1323" s="97" t="s">
        <v>42</v>
      </c>
      <c r="B1323" s="36" t="str">
        <f t="shared" si="21"/>
        <v>26A_10min</v>
      </c>
      <c r="C1323" s="98" t="s">
        <v>2675</v>
      </c>
      <c r="D1323" s="98" t="s">
        <v>5327</v>
      </c>
      <c r="E1323" s="145" t="s">
        <v>6410</v>
      </c>
      <c r="F1323" s="233">
        <v>0.36794240054425043</v>
      </c>
    </row>
    <row r="1324" spans="1:6" x14ac:dyDescent="0.3">
      <c r="A1324" s="97" t="s">
        <v>42</v>
      </c>
      <c r="B1324" s="36" t="str">
        <f t="shared" si="21"/>
        <v>26A_10min</v>
      </c>
      <c r="C1324" s="98" t="s">
        <v>2676</v>
      </c>
      <c r="D1324" s="98" t="s">
        <v>5327</v>
      </c>
      <c r="E1324" s="145" t="s">
        <v>6411</v>
      </c>
      <c r="F1324" s="233">
        <v>0.55523581568471347</v>
      </c>
    </row>
    <row r="1325" spans="1:6" x14ac:dyDescent="0.3">
      <c r="A1325" s="97" t="s">
        <v>42</v>
      </c>
      <c r="B1325" s="36" t="str">
        <f t="shared" si="21"/>
        <v>26A_10min</v>
      </c>
      <c r="C1325" s="98" t="s">
        <v>2677</v>
      </c>
      <c r="D1325" s="98" t="s">
        <v>5327</v>
      </c>
      <c r="E1325" s="145" t="s">
        <v>6412</v>
      </c>
      <c r="F1325" s="233">
        <v>0.3560269793210406</v>
      </c>
    </row>
    <row r="1326" spans="1:6" x14ac:dyDescent="0.3">
      <c r="A1326" s="97" t="s">
        <v>42</v>
      </c>
      <c r="B1326" s="36" t="str">
        <f t="shared" si="21"/>
        <v>26A_10min</v>
      </c>
      <c r="C1326" s="98" t="s">
        <v>2678</v>
      </c>
      <c r="D1326" s="98" t="s">
        <v>5327</v>
      </c>
      <c r="E1326" s="145" t="s">
        <v>6413</v>
      </c>
      <c r="F1326" s="233">
        <v>0.35366256549511504</v>
      </c>
    </row>
    <row r="1327" spans="1:6" x14ac:dyDescent="0.3">
      <c r="A1327" s="97" t="s">
        <v>42</v>
      </c>
      <c r="B1327" s="36" t="str">
        <f t="shared" si="21"/>
        <v>26A_10min</v>
      </c>
      <c r="C1327" s="98" t="s">
        <v>2679</v>
      </c>
      <c r="D1327" s="98" t="s">
        <v>5327</v>
      </c>
      <c r="E1327" s="145" t="s">
        <v>6414</v>
      </c>
      <c r="F1327" s="233">
        <v>1.3212239819427793</v>
      </c>
    </row>
    <row r="1328" spans="1:6" x14ac:dyDescent="0.3">
      <c r="A1328" s="97" t="s">
        <v>42</v>
      </c>
      <c r="B1328" s="36" t="str">
        <f t="shared" si="21"/>
        <v>26A_10min</v>
      </c>
      <c r="C1328" s="98" t="s">
        <v>2680</v>
      </c>
      <c r="D1328" s="98" t="s">
        <v>5327</v>
      </c>
      <c r="E1328" s="145" t="s">
        <v>6415</v>
      </c>
      <c r="F1328" s="233">
        <v>0.35171353403883221</v>
      </c>
    </row>
    <row r="1329" spans="1:6" x14ac:dyDescent="0.3">
      <c r="A1329" s="97" t="s">
        <v>42</v>
      </c>
      <c r="B1329" s="36" t="str">
        <f t="shared" si="21"/>
        <v>26A_10min</v>
      </c>
      <c r="C1329" s="98" t="s">
        <v>2681</v>
      </c>
      <c r="D1329" s="98" t="s">
        <v>5327</v>
      </c>
      <c r="E1329" s="145" t="s">
        <v>6416</v>
      </c>
      <c r="F1329" s="233">
        <v>0.44095375030801032</v>
      </c>
    </row>
    <row r="1330" spans="1:6" x14ac:dyDescent="0.3">
      <c r="A1330" s="97" t="s">
        <v>42</v>
      </c>
      <c r="B1330" s="36" t="str">
        <f t="shared" si="21"/>
        <v>26A_10min</v>
      </c>
      <c r="C1330" s="98" t="s">
        <v>2682</v>
      </c>
      <c r="D1330" s="98" t="s">
        <v>5327</v>
      </c>
      <c r="E1330" s="145" t="s">
        <v>6417</v>
      </c>
      <c r="F1330" s="233">
        <v>0.39767123416260808</v>
      </c>
    </row>
    <row r="1331" spans="1:6" x14ac:dyDescent="0.3">
      <c r="A1331" s="97" t="s">
        <v>42</v>
      </c>
      <c r="B1331" s="36" t="str">
        <f t="shared" si="21"/>
        <v>26A_10min</v>
      </c>
      <c r="C1331" s="98" t="s">
        <v>2683</v>
      </c>
      <c r="D1331" s="98" t="s">
        <v>5327</v>
      </c>
      <c r="E1331" s="145" t="s">
        <v>6418</v>
      </c>
      <c r="F1331" s="233">
        <v>0.39746523154138275</v>
      </c>
    </row>
    <row r="1332" spans="1:6" x14ac:dyDescent="0.3">
      <c r="A1332" s="97" t="s">
        <v>42</v>
      </c>
      <c r="B1332" s="36" t="str">
        <f t="shared" si="21"/>
        <v>26A_10min</v>
      </c>
      <c r="C1332" s="98" t="s">
        <v>2684</v>
      </c>
      <c r="D1332" s="98" t="s">
        <v>5327</v>
      </c>
      <c r="E1332" s="145" t="s">
        <v>6419</v>
      </c>
      <c r="F1332" s="233">
        <v>0.37394386018155745</v>
      </c>
    </row>
    <row r="1333" spans="1:6" x14ac:dyDescent="0.3">
      <c r="A1333" s="97" t="s">
        <v>42</v>
      </c>
      <c r="B1333" s="36" t="str">
        <f t="shared" si="21"/>
        <v>26A_10min</v>
      </c>
      <c r="C1333" s="98" t="s">
        <v>2667</v>
      </c>
      <c r="D1333" s="98" t="s">
        <v>5327</v>
      </c>
      <c r="E1333" s="145" t="s">
        <v>6420</v>
      </c>
      <c r="F1333" s="233">
        <v>0.53184716780923635</v>
      </c>
    </row>
    <row r="1334" spans="1:6" x14ac:dyDescent="0.3">
      <c r="A1334" s="97" t="s">
        <v>42</v>
      </c>
      <c r="B1334" s="36" t="str">
        <f t="shared" si="21"/>
        <v>26A_10min</v>
      </c>
      <c r="C1334" s="98" t="s">
        <v>2685</v>
      </c>
      <c r="D1334" s="98" t="s">
        <v>5327</v>
      </c>
      <c r="E1334" s="145" t="s">
        <v>6421</v>
      </c>
      <c r="F1334" s="233">
        <v>0.41116786101335373</v>
      </c>
    </row>
    <row r="1335" spans="1:6" x14ac:dyDescent="0.3">
      <c r="A1335" s="97" t="s">
        <v>42</v>
      </c>
      <c r="B1335" s="36" t="str">
        <f t="shared" si="21"/>
        <v>26A_10min</v>
      </c>
      <c r="C1335" s="98" t="s">
        <v>2686</v>
      </c>
      <c r="D1335" s="98" t="s">
        <v>5327</v>
      </c>
      <c r="E1335" s="145" t="s">
        <v>6422</v>
      </c>
      <c r="F1335" s="233">
        <v>0.39667090890713719</v>
      </c>
    </row>
    <row r="1336" spans="1:6" x14ac:dyDescent="0.3">
      <c r="A1336" s="97" t="s">
        <v>42</v>
      </c>
      <c r="B1336" s="36" t="str">
        <f t="shared" si="21"/>
        <v>26A_10min</v>
      </c>
      <c r="C1336" s="98" t="s">
        <v>2687</v>
      </c>
      <c r="D1336" s="98" t="s">
        <v>5327</v>
      </c>
      <c r="E1336" s="145" t="s">
        <v>6423</v>
      </c>
      <c r="F1336" s="233">
        <v>0.59729909566517325</v>
      </c>
    </row>
    <row r="1337" spans="1:6" x14ac:dyDescent="0.3">
      <c r="A1337" s="97" t="s">
        <v>42</v>
      </c>
      <c r="B1337" s="36" t="str">
        <f t="shared" si="21"/>
        <v>26A_10min</v>
      </c>
      <c r="C1337" s="98" t="s">
        <v>2688</v>
      </c>
      <c r="D1337" s="98" t="s">
        <v>5327</v>
      </c>
      <c r="E1337" s="145" t="s">
        <v>6424</v>
      </c>
      <c r="F1337" s="233">
        <v>0.33738199443383443</v>
      </c>
    </row>
    <row r="1338" spans="1:6" x14ac:dyDescent="0.3">
      <c r="A1338" s="97" t="s">
        <v>42</v>
      </c>
      <c r="B1338" s="36" t="str">
        <f t="shared" si="21"/>
        <v>26A_10min</v>
      </c>
      <c r="C1338" s="98" t="s">
        <v>2689</v>
      </c>
      <c r="D1338" s="98" t="s">
        <v>5327</v>
      </c>
      <c r="E1338" s="145" t="s">
        <v>6425</v>
      </c>
      <c r="F1338" s="233">
        <v>0.41563639156803628</v>
      </c>
    </row>
    <row r="1339" spans="1:6" x14ac:dyDescent="0.3">
      <c r="A1339" s="97" t="s">
        <v>42</v>
      </c>
      <c r="B1339" s="36" t="str">
        <f t="shared" si="21"/>
        <v>26A_10min</v>
      </c>
      <c r="C1339" s="98" t="s">
        <v>2690</v>
      </c>
      <c r="D1339" s="98" t="s">
        <v>5327</v>
      </c>
      <c r="E1339" s="145" t="s">
        <v>6426</v>
      </c>
      <c r="F1339" s="233">
        <v>0.41174532233073308</v>
      </c>
    </row>
    <row r="1340" spans="1:6" x14ac:dyDescent="0.3">
      <c r="A1340" s="97" t="s">
        <v>42</v>
      </c>
      <c r="B1340" s="36" t="str">
        <f t="shared" si="21"/>
        <v>26A_10min</v>
      </c>
      <c r="C1340" s="98" t="s">
        <v>2691</v>
      </c>
      <c r="D1340" s="98" t="s">
        <v>5327</v>
      </c>
      <c r="E1340" s="145" t="s">
        <v>6427</v>
      </c>
      <c r="F1340" s="233">
        <v>1.6727832528953945</v>
      </c>
    </row>
    <row r="1341" spans="1:6" x14ac:dyDescent="0.3">
      <c r="A1341" s="97" t="s">
        <v>42</v>
      </c>
      <c r="B1341" s="36" t="str">
        <f t="shared" si="21"/>
        <v>26A_10min</v>
      </c>
      <c r="C1341" s="98" t="s">
        <v>2692</v>
      </c>
      <c r="D1341" s="98" t="s">
        <v>5327</v>
      </c>
      <c r="E1341" s="145" t="s">
        <v>6428</v>
      </c>
      <c r="F1341" s="233">
        <v>0.35961480786619093</v>
      </c>
    </row>
    <row r="1342" spans="1:6" x14ac:dyDescent="0.3">
      <c r="A1342" s="97" t="s">
        <v>42</v>
      </c>
      <c r="B1342" s="36" t="str">
        <f t="shared" si="21"/>
        <v>26A_10min</v>
      </c>
      <c r="C1342" s="98" t="s">
        <v>2693</v>
      </c>
      <c r="D1342" s="98" t="s">
        <v>5327</v>
      </c>
      <c r="E1342" s="145" t="s">
        <v>6429</v>
      </c>
      <c r="F1342" s="233">
        <v>0.37876564004758601</v>
      </c>
    </row>
    <row r="1343" spans="1:6" x14ac:dyDescent="0.3">
      <c r="A1343" s="97" t="s">
        <v>42</v>
      </c>
      <c r="B1343" s="36" t="str">
        <f t="shared" si="21"/>
        <v>26A_10min</v>
      </c>
      <c r="C1343" s="98" t="s">
        <v>2694</v>
      </c>
      <c r="D1343" s="98" t="s">
        <v>5327</v>
      </c>
      <c r="E1343" s="145" t="s">
        <v>6430</v>
      </c>
      <c r="F1343" s="233">
        <v>0.35761796663092049</v>
      </c>
    </row>
    <row r="1344" spans="1:6" x14ac:dyDescent="0.3">
      <c r="A1344" s="97" t="s">
        <v>42</v>
      </c>
      <c r="B1344" s="36" t="str">
        <f t="shared" si="21"/>
        <v>26A_10min</v>
      </c>
      <c r="C1344" s="98" t="s">
        <v>2668</v>
      </c>
      <c r="D1344" s="98" t="s">
        <v>5327</v>
      </c>
      <c r="E1344" s="145" t="s">
        <v>6431</v>
      </c>
      <c r="F1344" s="233">
        <v>0.34864481984378487</v>
      </c>
    </row>
    <row r="1345" spans="1:6" x14ac:dyDescent="0.3">
      <c r="A1345" s="97" t="s">
        <v>42</v>
      </c>
      <c r="B1345" s="36" t="str">
        <f t="shared" si="21"/>
        <v>26A_10min</v>
      </c>
      <c r="C1345" s="98" t="s">
        <v>2695</v>
      </c>
      <c r="D1345" s="98" t="s">
        <v>5327</v>
      </c>
      <c r="E1345" s="145" t="s">
        <v>6432</v>
      </c>
      <c r="F1345" s="233">
        <v>0.44085168696281363</v>
      </c>
    </row>
    <row r="1346" spans="1:6" x14ac:dyDescent="0.3">
      <c r="A1346" s="97" t="s">
        <v>42</v>
      </c>
      <c r="B1346" s="36" t="str">
        <f t="shared" si="21"/>
        <v>26A_10min</v>
      </c>
      <c r="C1346" s="98" t="s">
        <v>2669</v>
      </c>
      <c r="D1346" s="98" t="s">
        <v>5327</v>
      </c>
      <c r="E1346" s="145" t="s">
        <v>6433</v>
      </c>
      <c r="F1346" s="233">
        <v>0.65408792202356969</v>
      </c>
    </row>
    <row r="1347" spans="1:6" x14ac:dyDescent="0.3">
      <c r="A1347" s="97" t="s">
        <v>42</v>
      </c>
      <c r="B1347" s="36" t="str">
        <f t="shared" si="21"/>
        <v>26A_10min</v>
      </c>
      <c r="C1347" s="98" t="s">
        <v>2670</v>
      </c>
      <c r="D1347" s="98" t="s">
        <v>5327</v>
      </c>
      <c r="E1347" s="145" t="s">
        <v>6434</v>
      </c>
      <c r="F1347" s="233">
        <v>0.35168765958917569</v>
      </c>
    </row>
    <row r="1348" spans="1:6" x14ac:dyDescent="0.3">
      <c r="A1348" s="97" t="s">
        <v>42</v>
      </c>
      <c r="B1348" s="36" t="str">
        <f t="shared" si="21"/>
        <v>26A_10min</v>
      </c>
      <c r="C1348" s="98" t="s">
        <v>2671</v>
      </c>
      <c r="D1348" s="98" t="s">
        <v>5327</v>
      </c>
      <c r="E1348" s="145" t="s">
        <v>6435</v>
      </c>
      <c r="F1348" s="233">
        <v>0.59960921400831657</v>
      </c>
    </row>
    <row r="1349" spans="1:6" x14ac:dyDescent="0.3">
      <c r="A1349" s="97" t="s">
        <v>42</v>
      </c>
      <c r="B1349" s="36" t="str">
        <f t="shared" si="21"/>
        <v>26A_10min</v>
      </c>
      <c r="C1349" s="98" t="s">
        <v>2672</v>
      </c>
      <c r="D1349" s="98" t="s">
        <v>5327</v>
      </c>
      <c r="E1349" s="145" t="s">
        <v>6436</v>
      </c>
      <c r="F1349" s="233">
        <v>0.19164605428247261</v>
      </c>
    </row>
    <row r="1350" spans="1:6" x14ac:dyDescent="0.3">
      <c r="A1350" s="97" t="s">
        <v>42</v>
      </c>
      <c r="B1350" s="36" t="str">
        <f t="shared" si="21"/>
        <v>26A_10min</v>
      </c>
      <c r="C1350" s="98" t="s">
        <v>2673</v>
      </c>
      <c r="D1350" s="98" t="s">
        <v>5327</v>
      </c>
      <c r="E1350" s="145" t="s">
        <v>6437</v>
      </c>
      <c r="F1350" s="233">
        <v>0.39637861972216576</v>
      </c>
    </row>
    <row r="1351" spans="1:6" x14ac:dyDescent="0.3">
      <c r="A1351" s="97" t="s">
        <v>42</v>
      </c>
      <c r="B1351" s="36" t="str">
        <f t="shared" ref="B1351:B1414" si="22">CONCATENATE(A1351,"_",D1351)</f>
        <v>26A_10min</v>
      </c>
      <c r="C1351" s="98" t="s">
        <v>2674</v>
      </c>
      <c r="D1351" s="98" t="s">
        <v>5327</v>
      </c>
      <c r="E1351" s="145" t="s">
        <v>6438</v>
      </c>
      <c r="F1351" s="233">
        <v>0.33581871646434797</v>
      </c>
    </row>
    <row r="1352" spans="1:6" x14ac:dyDescent="0.3">
      <c r="A1352" s="97" t="s">
        <v>43</v>
      </c>
      <c r="B1352" s="36" t="str">
        <f t="shared" si="22"/>
        <v>27A_10min</v>
      </c>
      <c r="C1352" s="98" t="s">
        <v>2696</v>
      </c>
      <c r="D1352" s="98" t="s">
        <v>5327</v>
      </c>
      <c r="E1352" s="145" t="s">
        <v>6409</v>
      </c>
      <c r="F1352" s="233">
        <v>0.58898472806282476</v>
      </c>
    </row>
    <row r="1353" spans="1:6" x14ac:dyDescent="0.3">
      <c r="A1353" s="97" t="s">
        <v>43</v>
      </c>
      <c r="B1353" s="36" t="str">
        <f t="shared" si="22"/>
        <v>27A_10min</v>
      </c>
      <c r="C1353" s="98" t="s">
        <v>2705</v>
      </c>
      <c r="D1353" s="98" t="s">
        <v>5327</v>
      </c>
      <c r="E1353" s="145" t="s">
        <v>6410</v>
      </c>
      <c r="F1353" s="233">
        <v>1.9987470099089637</v>
      </c>
    </row>
    <row r="1354" spans="1:6" x14ac:dyDescent="0.3">
      <c r="A1354" s="97" t="s">
        <v>43</v>
      </c>
      <c r="B1354" s="36" t="str">
        <f t="shared" si="22"/>
        <v>27A_10min</v>
      </c>
      <c r="C1354" s="98" t="s">
        <v>2706</v>
      </c>
      <c r="D1354" s="98" t="s">
        <v>5327</v>
      </c>
      <c r="E1354" s="145" t="s">
        <v>6411</v>
      </c>
      <c r="F1354" s="233">
        <v>1.4750555277773023</v>
      </c>
    </row>
    <row r="1355" spans="1:6" x14ac:dyDescent="0.3">
      <c r="A1355" s="97" t="s">
        <v>43</v>
      </c>
      <c r="B1355" s="36" t="str">
        <f t="shared" si="22"/>
        <v>27A_10min</v>
      </c>
      <c r="C1355" s="98" t="s">
        <v>2707</v>
      </c>
      <c r="D1355" s="98" t="s">
        <v>5327</v>
      </c>
      <c r="E1355" s="145" t="s">
        <v>6412</v>
      </c>
      <c r="F1355" s="233">
        <v>1.6715686076648417</v>
      </c>
    </row>
    <row r="1356" spans="1:6" x14ac:dyDescent="0.3">
      <c r="A1356" s="97" t="s">
        <v>43</v>
      </c>
      <c r="B1356" s="36" t="str">
        <f t="shared" si="22"/>
        <v>27A_10min</v>
      </c>
      <c r="C1356" s="98" t="s">
        <v>2708</v>
      </c>
      <c r="D1356" s="98" t="s">
        <v>5327</v>
      </c>
      <c r="E1356" s="145" t="s">
        <v>6413</v>
      </c>
      <c r="F1356" s="233">
        <v>0.80424996737221377</v>
      </c>
    </row>
    <row r="1357" spans="1:6" x14ac:dyDescent="0.3">
      <c r="A1357" s="97" t="s">
        <v>43</v>
      </c>
      <c r="B1357" s="36" t="str">
        <f t="shared" si="22"/>
        <v>27A_10min</v>
      </c>
      <c r="C1357" s="98" t="s">
        <v>2709</v>
      </c>
      <c r="D1357" s="98" t="s">
        <v>5327</v>
      </c>
      <c r="E1357" s="145" t="s">
        <v>6414</v>
      </c>
      <c r="F1357" s="233">
        <v>1.2061628455928204</v>
      </c>
    </row>
    <row r="1358" spans="1:6" x14ac:dyDescent="0.3">
      <c r="A1358" s="97" t="s">
        <v>43</v>
      </c>
      <c r="B1358" s="36" t="str">
        <f t="shared" si="22"/>
        <v>27A_10min</v>
      </c>
      <c r="C1358" s="98" t="s">
        <v>2710</v>
      </c>
      <c r="D1358" s="98" t="s">
        <v>5327</v>
      </c>
      <c r="E1358" s="145" t="s">
        <v>6415</v>
      </c>
      <c r="F1358" s="233">
        <v>3.4938082101509171</v>
      </c>
    </row>
    <row r="1359" spans="1:6" x14ac:dyDescent="0.3">
      <c r="A1359" s="97" t="s">
        <v>43</v>
      </c>
      <c r="B1359" s="36" t="str">
        <f t="shared" si="22"/>
        <v>27A_10min</v>
      </c>
      <c r="C1359" s="98" t="s">
        <v>2711</v>
      </c>
      <c r="D1359" s="98" t="s">
        <v>5327</v>
      </c>
      <c r="E1359" s="145" t="s">
        <v>6416</v>
      </c>
      <c r="F1359" s="233">
        <v>1.4866024383922785</v>
      </c>
    </row>
    <row r="1360" spans="1:6" x14ac:dyDescent="0.3">
      <c r="A1360" s="97" t="s">
        <v>43</v>
      </c>
      <c r="B1360" s="36" t="str">
        <f t="shared" si="22"/>
        <v>27A_10min</v>
      </c>
      <c r="C1360" s="98" t="s">
        <v>2712</v>
      </c>
      <c r="D1360" s="98" t="s">
        <v>5327</v>
      </c>
      <c r="E1360" s="145" t="s">
        <v>6417</v>
      </c>
      <c r="F1360" s="233">
        <v>1.8207147524879743</v>
      </c>
    </row>
    <row r="1361" spans="1:6" x14ac:dyDescent="0.3">
      <c r="A1361" s="97" t="s">
        <v>43</v>
      </c>
      <c r="B1361" s="36" t="str">
        <f t="shared" si="22"/>
        <v>27A_10min</v>
      </c>
      <c r="C1361" s="98" t="s">
        <v>2713</v>
      </c>
      <c r="D1361" s="98" t="s">
        <v>5327</v>
      </c>
      <c r="E1361" s="145" t="s">
        <v>6418</v>
      </c>
      <c r="F1361" s="233">
        <v>2.0789516617261019</v>
      </c>
    </row>
    <row r="1362" spans="1:6" x14ac:dyDescent="0.3">
      <c r="A1362" s="97" t="s">
        <v>43</v>
      </c>
      <c r="B1362" s="36" t="str">
        <f t="shared" si="22"/>
        <v>27A_10min</v>
      </c>
      <c r="C1362" s="98" t="s">
        <v>2714</v>
      </c>
      <c r="D1362" s="98" t="s">
        <v>5327</v>
      </c>
      <c r="E1362" s="145" t="s">
        <v>6419</v>
      </c>
      <c r="F1362" s="233">
        <v>0.75092024251570011</v>
      </c>
    </row>
    <row r="1363" spans="1:6" x14ac:dyDescent="0.3">
      <c r="A1363" s="97" t="s">
        <v>43</v>
      </c>
      <c r="B1363" s="36" t="str">
        <f t="shared" si="22"/>
        <v>27A_10min</v>
      </c>
      <c r="C1363" s="98" t="s">
        <v>2697</v>
      </c>
      <c r="D1363" s="98" t="s">
        <v>5327</v>
      </c>
      <c r="E1363" s="145" t="s">
        <v>6420</v>
      </c>
      <c r="F1363" s="233">
        <v>2.0886807821583693</v>
      </c>
    </row>
    <row r="1364" spans="1:6" x14ac:dyDescent="0.3">
      <c r="A1364" s="97" t="s">
        <v>43</v>
      </c>
      <c r="B1364" s="36" t="str">
        <f t="shared" si="22"/>
        <v>27A_10min</v>
      </c>
      <c r="C1364" s="98" t="s">
        <v>2715</v>
      </c>
      <c r="D1364" s="98" t="s">
        <v>5327</v>
      </c>
      <c r="E1364" s="145" t="s">
        <v>6421</v>
      </c>
      <c r="F1364" s="233">
        <v>3.7647376018511047</v>
      </c>
    </row>
    <row r="1365" spans="1:6" x14ac:dyDescent="0.3">
      <c r="A1365" s="97" t="s">
        <v>43</v>
      </c>
      <c r="B1365" s="36" t="str">
        <f t="shared" si="22"/>
        <v>27A_10min</v>
      </c>
      <c r="C1365" s="98" t="s">
        <v>2716</v>
      </c>
      <c r="D1365" s="98" t="s">
        <v>5327</v>
      </c>
      <c r="E1365" s="145" t="s">
        <v>6422</v>
      </c>
      <c r="F1365" s="233">
        <v>2.2711385273825497</v>
      </c>
    </row>
    <row r="1366" spans="1:6" x14ac:dyDescent="0.3">
      <c r="A1366" s="97" t="s">
        <v>43</v>
      </c>
      <c r="B1366" s="36" t="str">
        <f t="shared" si="22"/>
        <v>27A_10min</v>
      </c>
      <c r="C1366" s="98" t="s">
        <v>2717</v>
      </c>
      <c r="D1366" s="98" t="s">
        <v>5327</v>
      </c>
      <c r="E1366" s="145" t="s">
        <v>6423</v>
      </c>
      <c r="F1366" s="233">
        <v>1.8380432556691231</v>
      </c>
    </row>
    <row r="1367" spans="1:6" x14ac:dyDescent="0.3">
      <c r="A1367" s="97" t="s">
        <v>43</v>
      </c>
      <c r="B1367" s="36" t="str">
        <f t="shared" si="22"/>
        <v>27A_10min</v>
      </c>
      <c r="C1367" s="98" t="s">
        <v>2718</v>
      </c>
      <c r="D1367" s="98" t="s">
        <v>5327</v>
      </c>
      <c r="E1367" s="145" t="s">
        <v>6424</v>
      </c>
      <c r="F1367" s="233">
        <v>1.2395923563949347</v>
      </c>
    </row>
    <row r="1368" spans="1:6" x14ac:dyDescent="0.3">
      <c r="A1368" s="97" t="s">
        <v>43</v>
      </c>
      <c r="B1368" s="36" t="str">
        <f t="shared" si="22"/>
        <v>27A_10min</v>
      </c>
      <c r="C1368" s="98" t="s">
        <v>2719</v>
      </c>
      <c r="D1368" s="98" t="s">
        <v>5327</v>
      </c>
      <c r="E1368" s="145" t="s">
        <v>6425</v>
      </c>
      <c r="F1368" s="233">
        <v>2.1986134289518939</v>
      </c>
    </row>
    <row r="1369" spans="1:6" x14ac:dyDescent="0.3">
      <c r="A1369" s="97" t="s">
        <v>43</v>
      </c>
      <c r="B1369" s="36" t="str">
        <f t="shared" si="22"/>
        <v>27A_10min</v>
      </c>
      <c r="C1369" s="98" t="s">
        <v>2720</v>
      </c>
      <c r="D1369" s="98" t="s">
        <v>5327</v>
      </c>
      <c r="E1369" s="145" t="s">
        <v>6426</v>
      </c>
      <c r="F1369" s="233">
        <v>0.62041422476972807</v>
      </c>
    </row>
    <row r="1370" spans="1:6" x14ac:dyDescent="0.3">
      <c r="A1370" s="97" t="s">
        <v>43</v>
      </c>
      <c r="B1370" s="36" t="str">
        <f t="shared" si="22"/>
        <v>27A_10min</v>
      </c>
      <c r="C1370" s="98" t="s">
        <v>2721</v>
      </c>
      <c r="D1370" s="98" t="s">
        <v>5327</v>
      </c>
      <c r="E1370" s="145" t="s">
        <v>6427</v>
      </c>
      <c r="F1370" s="233">
        <v>1.0190628096384611</v>
      </c>
    </row>
    <row r="1371" spans="1:6" x14ac:dyDescent="0.3">
      <c r="A1371" s="97" t="s">
        <v>43</v>
      </c>
      <c r="B1371" s="36" t="str">
        <f t="shared" si="22"/>
        <v>27A_10min</v>
      </c>
      <c r="C1371" s="98" t="s">
        <v>2722</v>
      </c>
      <c r="D1371" s="98" t="s">
        <v>5327</v>
      </c>
      <c r="E1371" s="145" t="s">
        <v>6428</v>
      </c>
      <c r="F1371" s="233">
        <v>1.2859939384771655</v>
      </c>
    </row>
    <row r="1372" spans="1:6" x14ac:dyDescent="0.3">
      <c r="A1372" s="97" t="s">
        <v>43</v>
      </c>
      <c r="B1372" s="36" t="str">
        <f t="shared" si="22"/>
        <v>27A_10min</v>
      </c>
      <c r="C1372" s="98" t="s">
        <v>2723</v>
      </c>
      <c r="D1372" s="98" t="s">
        <v>5327</v>
      </c>
      <c r="E1372" s="145" t="s">
        <v>6429</v>
      </c>
      <c r="F1372" s="233">
        <v>1.7920777353816499</v>
      </c>
    </row>
    <row r="1373" spans="1:6" x14ac:dyDescent="0.3">
      <c r="A1373" s="97" t="s">
        <v>43</v>
      </c>
      <c r="B1373" s="36" t="str">
        <f t="shared" si="22"/>
        <v>27A_10min</v>
      </c>
      <c r="C1373" s="98" t="s">
        <v>2724</v>
      </c>
      <c r="D1373" s="98" t="s">
        <v>5327</v>
      </c>
      <c r="E1373" s="145" t="s">
        <v>6430</v>
      </c>
      <c r="F1373" s="233">
        <v>1.1351271337981264</v>
      </c>
    </row>
    <row r="1374" spans="1:6" x14ac:dyDescent="0.3">
      <c r="A1374" s="97" t="s">
        <v>43</v>
      </c>
      <c r="B1374" s="36" t="str">
        <f t="shared" si="22"/>
        <v>27A_10min</v>
      </c>
      <c r="C1374" s="98" t="s">
        <v>2698</v>
      </c>
      <c r="D1374" s="98" t="s">
        <v>5327</v>
      </c>
      <c r="E1374" s="145" t="s">
        <v>6431</v>
      </c>
      <c r="F1374" s="233">
        <v>0.7180551578534492</v>
      </c>
    </row>
    <row r="1375" spans="1:6" x14ac:dyDescent="0.3">
      <c r="A1375" s="97" t="s">
        <v>43</v>
      </c>
      <c r="B1375" s="36" t="str">
        <f t="shared" si="22"/>
        <v>27A_10min</v>
      </c>
      <c r="C1375" s="98" t="s">
        <v>2725</v>
      </c>
      <c r="D1375" s="98" t="s">
        <v>5327</v>
      </c>
      <c r="E1375" s="145" t="s">
        <v>6432</v>
      </c>
      <c r="F1375" s="233">
        <v>2.9758643129929876</v>
      </c>
    </row>
    <row r="1376" spans="1:6" x14ac:dyDescent="0.3">
      <c r="A1376" s="97" t="s">
        <v>43</v>
      </c>
      <c r="B1376" s="36" t="str">
        <f t="shared" si="22"/>
        <v>27A_10min</v>
      </c>
      <c r="C1376" s="98" t="s">
        <v>2699</v>
      </c>
      <c r="D1376" s="98" t="s">
        <v>5327</v>
      </c>
      <c r="E1376" s="145" t="s">
        <v>6433</v>
      </c>
      <c r="F1376" s="233">
        <v>0.55375103570269035</v>
      </c>
    </row>
    <row r="1377" spans="1:6" x14ac:dyDescent="0.3">
      <c r="A1377" s="97" t="s">
        <v>43</v>
      </c>
      <c r="B1377" s="36" t="str">
        <f t="shared" si="22"/>
        <v>27A_10min</v>
      </c>
      <c r="C1377" s="98" t="s">
        <v>2700</v>
      </c>
      <c r="D1377" s="98" t="s">
        <v>5327</v>
      </c>
      <c r="E1377" s="145" t="s">
        <v>6434</v>
      </c>
      <c r="F1377" s="233">
        <v>1.5977925427426714</v>
      </c>
    </row>
    <row r="1378" spans="1:6" x14ac:dyDescent="0.3">
      <c r="A1378" s="97" t="s">
        <v>43</v>
      </c>
      <c r="B1378" s="36" t="str">
        <f t="shared" si="22"/>
        <v>27A_10min</v>
      </c>
      <c r="C1378" s="98" t="s">
        <v>2701</v>
      </c>
      <c r="D1378" s="98" t="s">
        <v>5327</v>
      </c>
      <c r="E1378" s="145" t="s">
        <v>6435</v>
      </c>
      <c r="F1378" s="233">
        <v>0.55444405469726932</v>
      </c>
    </row>
    <row r="1379" spans="1:6" x14ac:dyDescent="0.3">
      <c r="A1379" s="97" t="s">
        <v>43</v>
      </c>
      <c r="B1379" s="36" t="str">
        <f t="shared" si="22"/>
        <v>27A_10min</v>
      </c>
      <c r="C1379" s="98" t="s">
        <v>2702</v>
      </c>
      <c r="D1379" s="98" t="s">
        <v>5327</v>
      </c>
      <c r="E1379" s="145" t="s">
        <v>6436</v>
      </c>
      <c r="F1379" s="233">
        <v>1.5061092957051678</v>
      </c>
    </row>
    <row r="1380" spans="1:6" x14ac:dyDescent="0.3">
      <c r="A1380" s="97" t="s">
        <v>43</v>
      </c>
      <c r="B1380" s="36" t="str">
        <f t="shared" si="22"/>
        <v>27A_10min</v>
      </c>
      <c r="C1380" s="98" t="s">
        <v>2703</v>
      </c>
      <c r="D1380" s="98" t="s">
        <v>5327</v>
      </c>
      <c r="E1380" s="145" t="s">
        <v>6437</v>
      </c>
      <c r="F1380" s="233">
        <v>1.9367764995644277</v>
      </c>
    </row>
    <row r="1381" spans="1:6" x14ac:dyDescent="0.3">
      <c r="A1381" s="97" t="s">
        <v>43</v>
      </c>
      <c r="B1381" s="36" t="str">
        <f t="shared" si="22"/>
        <v>27A_10min</v>
      </c>
      <c r="C1381" s="98" t="s">
        <v>2704</v>
      </c>
      <c r="D1381" s="98" t="s">
        <v>5327</v>
      </c>
      <c r="E1381" s="145" t="s">
        <v>6438</v>
      </c>
      <c r="F1381" s="233">
        <v>1.8897258026591468</v>
      </c>
    </row>
    <row r="1382" spans="1:6" x14ac:dyDescent="0.3">
      <c r="A1382" s="97" t="s">
        <v>52</v>
      </c>
      <c r="B1382" s="36" t="str">
        <f t="shared" si="22"/>
        <v>5A_10min</v>
      </c>
      <c r="C1382" s="98" t="s">
        <v>2126</v>
      </c>
      <c r="D1382" s="98" t="s">
        <v>5327</v>
      </c>
      <c r="E1382" s="145" t="s">
        <v>6409</v>
      </c>
      <c r="F1382" s="233">
        <v>0.22234794710700234</v>
      </c>
    </row>
    <row r="1383" spans="1:6" x14ac:dyDescent="0.3">
      <c r="A1383" s="97" t="s">
        <v>52</v>
      </c>
      <c r="B1383" s="36" t="str">
        <f t="shared" si="22"/>
        <v>5A_10min</v>
      </c>
      <c r="C1383" s="98" t="s">
        <v>2135</v>
      </c>
      <c r="D1383" s="98" t="s">
        <v>5327</v>
      </c>
      <c r="E1383" s="145" t="s">
        <v>6410</v>
      </c>
      <c r="F1383" s="233">
        <v>2.0517240589421153</v>
      </c>
    </row>
    <row r="1384" spans="1:6" x14ac:dyDescent="0.3">
      <c r="A1384" s="97" t="s">
        <v>52</v>
      </c>
      <c r="B1384" s="36" t="str">
        <f t="shared" si="22"/>
        <v>5A_10min</v>
      </c>
      <c r="C1384" s="98" t="s">
        <v>2136</v>
      </c>
      <c r="D1384" s="98" t="s">
        <v>5327</v>
      </c>
      <c r="E1384" s="145" t="s">
        <v>6411</v>
      </c>
      <c r="F1384" s="233">
        <v>6.8242289803013931E-2</v>
      </c>
    </row>
    <row r="1385" spans="1:6" x14ac:dyDescent="0.3">
      <c r="A1385" s="97" t="s">
        <v>52</v>
      </c>
      <c r="B1385" s="36" t="str">
        <f t="shared" si="22"/>
        <v>5A_10min</v>
      </c>
      <c r="C1385" s="98" t="s">
        <v>2137</v>
      </c>
      <c r="D1385" s="98" t="s">
        <v>5327</v>
      </c>
      <c r="E1385" s="145" t="s">
        <v>6412</v>
      </c>
      <c r="F1385" s="233">
        <v>4.7248386364827664E-2</v>
      </c>
    </row>
    <row r="1386" spans="1:6" x14ac:dyDescent="0.3">
      <c r="A1386" s="97" t="s">
        <v>52</v>
      </c>
      <c r="B1386" s="36" t="str">
        <f t="shared" si="22"/>
        <v>5A_10min</v>
      </c>
      <c r="C1386" s="98" t="s">
        <v>2138</v>
      </c>
      <c r="D1386" s="98" t="s">
        <v>5327</v>
      </c>
      <c r="E1386" s="145" t="s">
        <v>6413</v>
      </c>
      <c r="F1386" s="233">
        <v>1.1188085665164507</v>
      </c>
    </row>
    <row r="1387" spans="1:6" x14ac:dyDescent="0.3">
      <c r="A1387" s="97" t="s">
        <v>52</v>
      </c>
      <c r="B1387" s="36" t="str">
        <f t="shared" si="22"/>
        <v>5A_10min</v>
      </c>
      <c r="C1387" s="98" t="s">
        <v>2139</v>
      </c>
      <c r="D1387" s="98" t="s">
        <v>5327</v>
      </c>
      <c r="E1387" s="145" t="s">
        <v>6414</v>
      </c>
      <c r="F1387" s="233">
        <v>1.1848405000640392</v>
      </c>
    </row>
    <row r="1388" spans="1:6" x14ac:dyDescent="0.3">
      <c r="A1388" s="97" t="s">
        <v>52</v>
      </c>
      <c r="B1388" s="36" t="str">
        <f t="shared" si="22"/>
        <v>5A_10min</v>
      </c>
      <c r="C1388" s="98" t="s">
        <v>2140</v>
      </c>
      <c r="D1388" s="98" t="s">
        <v>5327</v>
      </c>
      <c r="E1388" s="145" t="s">
        <v>6415</v>
      </c>
      <c r="F1388" s="233">
        <v>0.12016076726740568</v>
      </c>
    </row>
    <row r="1389" spans="1:6" x14ac:dyDescent="0.3">
      <c r="A1389" s="97" t="s">
        <v>52</v>
      </c>
      <c r="B1389" s="36" t="str">
        <f t="shared" si="22"/>
        <v>5A_10min</v>
      </c>
      <c r="C1389" s="98" t="s">
        <v>2141</v>
      </c>
      <c r="D1389" s="98" t="s">
        <v>5327</v>
      </c>
      <c r="E1389" s="145" t="s">
        <v>6416</v>
      </c>
      <c r="F1389" s="233">
        <v>1.0381644428900978</v>
      </c>
    </row>
    <row r="1390" spans="1:6" x14ac:dyDescent="0.3">
      <c r="A1390" s="97" t="s">
        <v>52</v>
      </c>
      <c r="B1390" s="36" t="str">
        <f t="shared" si="22"/>
        <v>5A_10min</v>
      </c>
      <c r="C1390" s="98" t="s">
        <v>2142</v>
      </c>
      <c r="D1390" s="98" t="s">
        <v>5327</v>
      </c>
      <c r="E1390" s="145" t="s">
        <v>6417</v>
      </c>
      <c r="F1390" s="233">
        <v>0.28292686379088833</v>
      </c>
    </row>
    <row r="1391" spans="1:6" x14ac:dyDescent="0.3">
      <c r="A1391" s="97" t="s">
        <v>52</v>
      </c>
      <c r="B1391" s="36" t="str">
        <f t="shared" si="22"/>
        <v>5A_10min</v>
      </c>
      <c r="C1391" s="98" t="s">
        <v>2143</v>
      </c>
      <c r="D1391" s="98" t="s">
        <v>5327</v>
      </c>
      <c r="E1391" s="145" t="s">
        <v>6418</v>
      </c>
      <c r="F1391" s="233">
        <v>0.18199178530478041</v>
      </c>
    </row>
    <row r="1392" spans="1:6" x14ac:dyDescent="0.3">
      <c r="A1392" s="97" t="s">
        <v>52</v>
      </c>
      <c r="B1392" s="36" t="str">
        <f t="shared" si="22"/>
        <v>5A_10min</v>
      </c>
      <c r="C1392" s="98" t="s">
        <v>2144</v>
      </c>
      <c r="D1392" s="98" t="s">
        <v>5327</v>
      </c>
      <c r="E1392" s="145" t="s">
        <v>6419</v>
      </c>
      <c r="F1392" s="233">
        <v>0.15929974870789626</v>
      </c>
    </row>
    <row r="1393" spans="1:6" x14ac:dyDescent="0.3">
      <c r="A1393" s="97" t="s">
        <v>52</v>
      </c>
      <c r="B1393" s="36" t="str">
        <f t="shared" si="22"/>
        <v>5A_10min</v>
      </c>
      <c r="C1393" s="98" t="s">
        <v>2127</v>
      </c>
      <c r="D1393" s="98" t="s">
        <v>5327</v>
      </c>
      <c r="E1393" s="145" t="s">
        <v>6420</v>
      </c>
      <c r="F1393" s="233">
        <v>0.26969428994018596</v>
      </c>
    </row>
    <row r="1394" spans="1:6" x14ac:dyDescent="0.3">
      <c r="A1394" s="97" t="s">
        <v>52</v>
      </c>
      <c r="B1394" s="36" t="str">
        <f t="shared" si="22"/>
        <v>5A_10min</v>
      </c>
      <c r="C1394" s="98" t="s">
        <v>2145</v>
      </c>
      <c r="D1394" s="98" t="s">
        <v>5327</v>
      </c>
      <c r="E1394" s="145" t="s">
        <v>6421</v>
      </c>
      <c r="F1394" s="233">
        <v>0.6653827547045118</v>
      </c>
    </row>
    <row r="1395" spans="1:6" x14ac:dyDescent="0.3">
      <c r="A1395" s="97" t="s">
        <v>52</v>
      </c>
      <c r="B1395" s="36" t="str">
        <f t="shared" si="22"/>
        <v>5A_10min</v>
      </c>
      <c r="C1395" s="98" t="s">
        <v>2146</v>
      </c>
      <c r="D1395" s="98" t="s">
        <v>5327</v>
      </c>
      <c r="E1395" s="145" t="s">
        <v>6422</v>
      </c>
      <c r="F1395" s="233">
        <v>1.2690573708682307</v>
      </c>
    </row>
    <row r="1396" spans="1:6" x14ac:dyDescent="0.3">
      <c r="A1396" s="97" t="s">
        <v>52</v>
      </c>
      <c r="B1396" s="36" t="str">
        <f t="shared" si="22"/>
        <v>5A_10min</v>
      </c>
      <c r="C1396" s="98" t="s">
        <v>2147</v>
      </c>
      <c r="D1396" s="98" t="s">
        <v>5327</v>
      </c>
      <c r="E1396" s="145" t="s">
        <v>6423</v>
      </c>
      <c r="F1396" s="233">
        <v>0.27608225305659473</v>
      </c>
    </row>
    <row r="1397" spans="1:6" x14ac:dyDescent="0.3">
      <c r="A1397" s="97" t="s">
        <v>52</v>
      </c>
      <c r="B1397" s="36" t="str">
        <f t="shared" si="22"/>
        <v>5A_10min</v>
      </c>
      <c r="C1397" s="98" t="s">
        <v>2148</v>
      </c>
      <c r="D1397" s="98" t="s">
        <v>5327</v>
      </c>
      <c r="E1397" s="145" t="s">
        <v>6424</v>
      </c>
      <c r="F1397" s="233">
        <v>0.11743002159222543</v>
      </c>
    </row>
    <row r="1398" spans="1:6" x14ac:dyDescent="0.3">
      <c r="A1398" s="97" t="s">
        <v>52</v>
      </c>
      <c r="B1398" s="36" t="str">
        <f t="shared" si="22"/>
        <v>5A_10min</v>
      </c>
      <c r="C1398" s="98" t="s">
        <v>2149</v>
      </c>
      <c r="D1398" s="98" t="s">
        <v>5327</v>
      </c>
      <c r="E1398" s="145" t="s">
        <v>6425</v>
      </c>
      <c r="F1398" s="233">
        <v>5.3581807009502783E-2</v>
      </c>
    </row>
    <row r="1399" spans="1:6" x14ac:dyDescent="0.3">
      <c r="A1399" s="97" t="s">
        <v>52</v>
      </c>
      <c r="B1399" s="36" t="str">
        <f t="shared" si="22"/>
        <v>5A_10min</v>
      </c>
      <c r="C1399" s="98" t="s">
        <v>2150</v>
      </c>
      <c r="D1399" s="98" t="s">
        <v>5327</v>
      </c>
      <c r="E1399" s="145" t="s">
        <v>6426</v>
      </c>
      <c r="F1399" s="233">
        <v>0.23216031174497861</v>
      </c>
    </row>
    <row r="1400" spans="1:6" x14ac:dyDescent="0.3">
      <c r="A1400" s="97" t="s">
        <v>52</v>
      </c>
      <c r="B1400" s="36" t="str">
        <f t="shared" si="22"/>
        <v>5A_10min</v>
      </c>
      <c r="C1400" s="98" t="s">
        <v>2151</v>
      </c>
      <c r="D1400" s="98" t="s">
        <v>5327</v>
      </c>
      <c r="E1400" s="145" t="s">
        <v>6427</v>
      </c>
      <c r="F1400" s="233">
        <v>0.32416170415821099</v>
      </c>
    </row>
    <row r="1401" spans="1:6" x14ac:dyDescent="0.3">
      <c r="A1401" s="97" t="s">
        <v>52</v>
      </c>
      <c r="B1401" s="36" t="str">
        <f t="shared" si="22"/>
        <v>5A_10min</v>
      </c>
      <c r="C1401" s="98" t="s">
        <v>2152</v>
      </c>
      <c r="D1401" s="98" t="s">
        <v>5327</v>
      </c>
      <c r="E1401" s="145" t="s">
        <v>6428</v>
      </c>
      <c r="F1401" s="233">
        <v>1.1620863178746528</v>
      </c>
    </row>
    <row r="1402" spans="1:6" x14ac:dyDescent="0.3">
      <c r="A1402" s="97" t="s">
        <v>52</v>
      </c>
      <c r="B1402" s="36" t="str">
        <f t="shared" si="22"/>
        <v>5A_10min</v>
      </c>
      <c r="C1402" s="98" t="s">
        <v>2153</v>
      </c>
      <c r="D1402" s="98" t="s">
        <v>5327</v>
      </c>
      <c r="E1402" s="145" t="s">
        <v>6429</v>
      </c>
      <c r="F1402" s="233">
        <v>0.43887311379662342</v>
      </c>
    </row>
    <row r="1403" spans="1:6" x14ac:dyDescent="0.3">
      <c r="A1403" s="97" t="s">
        <v>52</v>
      </c>
      <c r="B1403" s="36" t="str">
        <f t="shared" si="22"/>
        <v>5A_10min</v>
      </c>
      <c r="C1403" s="98" t="s">
        <v>2154</v>
      </c>
      <c r="D1403" s="98" t="s">
        <v>5327</v>
      </c>
      <c r="E1403" s="145" t="s">
        <v>6430</v>
      </c>
      <c r="F1403" s="233">
        <v>0.90285890947996583</v>
      </c>
    </row>
    <row r="1404" spans="1:6" x14ac:dyDescent="0.3">
      <c r="A1404" s="97" t="s">
        <v>52</v>
      </c>
      <c r="B1404" s="36" t="str">
        <f t="shared" si="22"/>
        <v>5A_10min</v>
      </c>
      <c r="C1404" s="98" t="s">
        <v>2128</v>
      </c>
      <c r="D1404" s="98" t="s">
        <v>5327</v>
      </c>
      <c r="E1404" s="145" t="s">
        <v>6431</v>
      </c>
      <c r="F1404" s="233">
        <v>0.45426116933840843</v>
      </c>
    </row>
    <row r="1405" spans="1:6" x14ac:dyDescent="0.3">
      <c r="A1405" s="97" t="s">
        <v>52</v>
      </c>
      <c r="B1405" s="36" t="str">
        <f t="shared" si="22"/>
        <v>5A_10min</v>
      </c>
      <c r="C1405" s="98" t="s">
        <v>2155</v>
      </c>
      <c r="D1405" s="98" t="s">
        <v>5327</v>
      </c>
      <c r="E1405" s="145" t="s">
        <v>6432</v>
      </c>
      <c r="F1405" s="233">
        <v>0.16698146629928629</v>
      </c>
    </row>
    <row r="1406" spans="1:6" x14ac:dyDescent="0.3">
      <c r="A1406" s="97" t="s">
        <v>52</v>
      </c>
      <c r="B1406" s="36" t="str">
        <f t="shared" si="22"/>
        <v>5A_10min</v>
      </c>
      <c r="C1406" s="98" t="s">
        <v>2129</v>
      </c>
      <c r="D1406" s="98" t="s">
        <v>5327</v>
      </c>
      <c r="E1406" s="145" t="s">
        <v>6433</v>
      </c>
      <c r="F1406" s="233">
        <v>4.4629699408231416E-2</v>
      </c>
    </row>
    <row r="1407" spans="1:6" x14ac:dyDescent="0.3">
      <c r="A1407" s="97" t="s">
        <v>52</v>
      </c>
      <c r="B1407" s="36" t="str">
        <f t="shared" si="22"/>
        <v>5A_10min</v>
      </c>
      <c r="C1407" s="98" t="s">
        <v>2130</v>
      </c>
      <c r="D1407" s="98" t="s">
        <v>5327</v>
      </c>
      <c r="E1407" s="145" t="s">
        <v>6434</v>
      </c>
      <c r="F1407" s="233">
        <v>6.7774700168115334E-2</v>
      </c>
    </row>
    <row r="1408" spans="1:6" x14ac:dyDescent="0.3">
      <c r="A1408" s="97" t="s">
        <v>52</v>
      </c>
      <c r="B1408" s="36" t="str">
        <f t="shared" si="22"/>
        <v>5A_10min</v>
      </c>
      <c r="C1408" s="98" t="s">
        <v>2131</v>
      </c>
      <c r="D1408" s="98" t="s">
        <v>5327</v>
      </c>
      <c r="E1408" s="145" t="s">
        <v>6435</v>
      </c>
      <c r="F1408" s="233">
        <v>0.24692025064293227</v>
      </c>
    </row>
    <row r="1409" spans="1:6" x14ac:dyDescent="0.3">
      <c r="A1409" s="97" t="s">
        <v>52</v>
      </c>
      <c r="B1409" s="36" t="str">
        <f t="shared" si="22"/>
        <v>5A_10min</v>
      </c>
      <c r="C1409" s="98" t="s">
        <v>2132</v>
      </c>
      <c r="D1409" s="98" t="s">
        <v>5327</v>
      </c>
      <c r="E1409" s="145" t="s">
        <v>6436</v>
      </c>
      <c r="F1409" s="233">
        <v>9.4019200905255146E-2</v>
      </c>
    </row>
    <row r="1410" spans="1:6" x14ac:dyDescent="0.3">
      <c r="A1410" s="97" t="s">
        <v>52</v>
      </c>
      <c r="B1410" s="36" t="str">
        <f t="shared" si="22"/>
        <v>5A_10min</v>
      </c>
      <c r="C1410" s="98" t="s">
        <v>2133</v>
      </c>
      <c r="D1410" s="98" t="s">
        <v>5327</v>
      </c>
      <c r="E1410" s="145" t="s">
        <v>6437</v>
      </c>
      <c r="F1410" s="233">
        <v>1.0173707338387241</v>
      </c>
    </row>
    <row r="1411" spans="1:6" x14ac:dyDescent="0.3">
      <c r="A1411" s="97" t="s">
        <v>52</v>
      </c>
      <c r="B1411" s="36" t="str">
        <f t="shared" si="22"/>
        <v>5A_10min</v>
      </c>
      <c r="C1411" s="98" t="s">
        <v>2134</v>
      </c>
      <c r="D1411" s="98" t="s">
        <v>5327</v>
      </c>
      <c r="E1411" s="145" t="s">
        <v>6438</v>
      </c>
      <c r="F1411" s="233">
        <v>0.1444638708129192</v>
      </c>
    </row>
    <row r="1412" spans="1:6" x14ac:dyDescent="0.3">
      <c r="A1412" s="97" t="s">
        <v>55</v>
      </c>
      <c r="B1412" s="36" t="str">
        <f t="shared" si="22"/>
        <v>6A_10min</v>
      </c>
      <c r="C1412" s="98" t="s">
        <v>2156</v>
      </c>
      <c r="D1412" s="98" t="s">
        <v>5327</v>
      </c>
      <c r="E1412" s="145" t="s">
        <v>6409</v>
      </c>
      <c r="F1412" s="233">
        <v>2.3922145409481184</v>
      </c>
    </row>
    <row r="1413" spans="1:6" x14ac:dyDescent="0.3">
      <c r="A1413" s="97" t="s">
        <v>55</v>
      </c>
      <c r="B1413" s="36" t="str">
        <f t="shared" si="22"/>
        <v>6A_10min</v>
      </c>
      <c r="C1413" s="98" t="s">
        <v>2165</v>
      </c>
      <c r="D1413" s="98" t="s">
        <v>5327</v>
      </c>
      <c r="E1413" s="145" t="s">
        <v>6410</v>
      </c>
      <c r="F1413" s="233">
        <v>1.5060276925652263</v>
      </c>
    </row>
    <row r="1414" spans="1:6" x14ac:dyDescent="0.3">
      <c r="A1414" s="97" t="s">
        <v>55</v>
      </c>
      <c r="B1414" s="36" t="str">
        <f t="shared" si="22"/>
        <v>6A_10min</v>
      </c>
      <c r="C1414" s="98" t="s">
        <v>2166</v>
      </c>
      <c r="D1414" s="98" t="s">
        <v>5327</v>
      </c>
      <c r="E1414" s="145" t="s">
        <v>6411</v>
      </c>
      <c r="F1414" s="233">
        <v>1.3937699992737231</v>
      </c>
    </row>
    <row r="1415" spans="1:6" x14ac:dyDescent="0.3">
      <c r="A1415" s="97" t="s">
        <v>55</v>
      </c>
      <c r="B1415" s="36" t="str">
        <f t="shared" ref="B1415:B1478" si="23">CONCATENATE(A1415,"_",D1415)</f>
        <v>6A_10min</v>
      </c>
      <c r="C1415" s="98" t="s">
        <v>2167</v>
      </c>
      <c r="D1415" s="98" t="s">
        <v>5327</v>
      </c>
      <c r="E1415" s="145" t="s">
        <v>6412</v>
      </c>
      <c r="F1415" s="233">
        <v>1.0337316914740038</v>
      </c>
    </row>
    <row r="1416" spans="1:6" x14ac:dyDescent="0.3">
      <c r="A1416" s="97" t="s">
        <v>55</v>
      </c>
      <c r="B1416" s="36" t="str">
        <f t="shared" si="23"/>
        <v>6A_10min</v>
      </c>
      <c r="C1416" s="98" t="s">
        <v>2168</v>
      </c>
      <c r="D1416" s="98" t="s">
        <v>5327</v>
      </c>
      <c r="E1416" s="145" t="s">
        <v>6413</v>
      </c>
      <c r="F1416" s="233">
        <v>1.0149877882055132</v>
      </c>
    </row>
    <row r="1417" spans="1:6" x14ac:dyDescent="0.3">
      <c r="A1417" s="97" t="s">
        <v>55</v>
      </c>
      <c r="B1417" s="36" t="str">
        <f t="shared" si="23"/>
        <v>6A_10min</v>
      </c>
      <c r="C1417" s="98" t="s">
        <v>2169</v>
      </c>
      <c r="D1417" s="98" t="s">
        <v>5327</v>
      </c>
      <c r="E1417" s="145" t="s">
        <v>6414</v>
      </c>
      <c r="F1417" s="233">
        <v>1.5954571168765104</v>
      </c>
    </row>
    <row r="1418" spans="1:6" x14ac:dyDescent="0.3">
      <c r="A1418" s="97" t="s">
        <v>55</v>
      </c>
      <c r="B1418" s="36" t="str">
        <f t="shared" si="23"/>
        <v>6A_10min</v>
      </c>
      <c r="C1418" s="98" t="s">
        <v>2170</v>
      </c>
      <c r="D1418" s="98" t="s">
        <v>5327</v>
      </c>
      <c r="E1418" s="145" t="s">
        <v>6415</v>
      </c>
      <c r="F1418" s="233">
        <v>0.58000621581029688</v>
      </c>
    </row>
    <row r="1419" spans="1:6" x14ac:dyDescent="0.3">
      <c r="A1419" s="97" t="s">
        <v>55</v>
      </c>
      <c r="B1419" s="36" t="str">
        <f t="shared" si="23"/>
        <v>6A_10min</v>
      </c>
      <c r="C1419" s="98" t="s">
        <v>2171</v>
      </c>
      <c r="D1419" s="98" t="s">
        <v>5327</v>
      </c>
      <c r="E1419" s="145" t="s">
        <v>6416</v>
      </c>
      <c r="F1419" s="233">
        <v>1.0928488510831269</v>
      </c>
    </row>
    <row r="1420" spans="1:6" x14ac:dyDescent="0.3">
      <c r="A1420" s="97" t="s">
        <v>55</v>
      </c>
      <c r="B1420" s="36" t="str">
        <f t="shared" si="23"/>
        <v>6A_10min</v>
      </c>
      <c r="C1420" s="98" t="s">
        <v>2172</v>
      </c>
      <c r="D1420" s="98" t="s">
        <v>5327</v>
      </c>
      <c r="E1420" s="145" t="s">
        <v>6417</v>
      </c>
      <c r="F1420" s="233">
        <v>1.172465526466016</v>
      </c>
    </row>
    <row r="1421" spans="1:6" x14ac:dyDescent="0.3">
      <c r="A1421" s="97" t="s">
        <v>55</v>
      </c>
      <c r="B1421" s="36" t="str">
        <f t="shared" si="23"/>
        <v>6A_10min</v>
      </c>
      <c r="C1421" s="98" t="s">
        <v>2173</v>
      </c>
      <c r="D1421" s="98" t="s">
        <v>5327</v>
      </c>
      <c r="E1421" s="145" t="s">
        <v>6418</v>
      </c>
      <c r="F1421" s="233">
        <v>1.3548733556693691</v>
      </c>
    </row>
    <row r="1422" spans="1:6" x14ac:dyDescent="0.3">
      <c r="A1422" s="97" t="s">
        <v>55</v>
      </c>
      <c r="B1422" s="36" t="str">
        <f t="shared" si="23"/>
        <v>6A_10min</v>
      </c>
      <c r="C1422" s="98" t="s">
        <v>2174</v>
      </c>
      <c r="D1422" s="98" t="s">
        <v>5327</v>
      </c>
      <c r="E1422" s="145" t="s">
        <v>6419</v>
      </c>
      <c r="F1422" s="233">
        <v>0.79691455624893259</v>
      </c>
    </row>
    <row r="1423" spans="1:6" x14ac:dyDescent="0.3">
      <c r="A1423" s="97" t="s">
        <v>55</v>
      </c>
      <c r="B1423" s="36" t="str">
        <f t="shared" si="23"/>
        <v>6A_10min</v>
      </c>
      <c r="C1423" s="98" t="s">
        <v>2157</v>
      </c>
      <c r="D1423" s="98" t="s">
        <v>5327</v>
      </c>
      <c r="E1423" s="145" t="s">
        <v>6420</v>
      </c>
      <c r="F1423" s="233">
        <v>1.4541098343136467</v>
      </c>
    </row>
    <row r="1424" spans="1:6" x14ac:dyDescent="0.3">
      <c r="A1424" s="97" t="s">
        <v>55</v>
      </c>
      <c r="B1424" s="36" t="str">
        <f t="shared" si="23"/>
        <v>6A_10min</v>
      </c>
      <c r="C1424" s="98" t="s">
        <v>2175</v>
      </c>
      <c r="D1424" s="98" t="s">
        <v>5327</v>
      </c>
      <c r="E1424" s="145" t="s">
        <v>6421</v>
      </c>
      <c r="F1424" s="233">
        <v>1.0270757569586453</v>
      </c>
    </row>
    <row r="1425" spans="1:6" x14ac:dyDescent="0.3">
      <c r="A1425" s="97" t="s">
        <v>55</v>
      </c>
      <c r="B1425" s="36" t="str">
        <f t="shared" si="23"/>
        <v>6A_10min</v>
      </c>
      <c r="C1425" s="98" t="s">
        <v>2176</v>
      </c>
      <c r="D1425" s="98" t="s">
        <v>5327</v>
      </c>
      <c r="E1425" s="145" t="s">
        <v>6422</v>
      </c>
      <c r="F1425" s="233">
        <v>1.2111588706818828</v>
      </c>
    </row>
    <row r="1426" spans="1:6" x14ac:dyDescent="0.3">
      <c r="A1426" s="97" t="s">
        <v>55</v>
      </c>
      <c r="B1426" s="36" t="str">
        <f t="shared" si="23"/>
        <v>6A_10min</v>
      </c>
      <c r="C1426" s="98" t="s">
        <v>2177</v>
      </c>
      <c r="D1426" s="98" t="s">
        <v>5327</v>
      </c>
      <c r="E1426" s="145" t="s">
        <v>6423</v>
      </c>
      <c r="F1426" s="233">
        <v>1.1245672996564147</v>
      </c>
    </row>
    <row r="1427" spans="1:6" x14ac:dyDescent="0.3">
      <c r="A1427" s="97" t="s">
        <v>55</v>
      </c>
      <c r="B1427" s="36" t="str">
        <f t="shared" si="23"/>
        <v>6A_10min</v>
      </c>
      <c r="C1427" s="98" t="s">
        <v>2178</v>
      </c>
      <c r="D1427" s="98" t="s">
        <v>5327</v>
      </c>
      <c r="E1427" s="145" t="s">
        <v>6424</v>
      </c>
      <c r="F1427" s="233">
        <v>2.0188304063914915</v>
      </c>
    </row>
    <row r="1428" spans="1:6" x14ac:dyDescent="0.3">
      <c r="A1428" s="97" t="s">
        <v>55</v>
      </c>
      <c r="B1428" s="36" t="str">
        <f t="shared" si="23"/>
        <v>6A_10min</v>
      </c>
      <c r="C1428" s="98" t="s">
        <v>2179</v>
      </c>
      <c r="D1428" s="98" t="s">
        <v>5327</v>
      </c>
      <c r="E1428" s="145" t="s">
        <v>6425</v>
      </c>
      <c r="F1428" s="233">
        <v>0.33496807317948224</v>
      </c>
    </row>
    <row r="1429" spans="1:6" x14ac:dyDescent="0.3">
      <c r="A1429" s="97" t="s">
        <v>55</v>
      </c>
      <c r="B1429" s="36" t="str">
        <f t="shared" si="23"/>
        <v>6A_10min</v>
      </c>
      <c r="C1429" s="98" t="s">
        <v>2180</v>
      </c>
      <c r="D1429" s="98" t="s">
        <v>5327</v>
      </c>
      <c r="E1429" s="145" t="s">
        <v>6426</v>
      </c>
      <c r="F1429" s="233">
        <v>1.2898689893323261</v>
      </c>
    </row>
    <row r="1430" spans="1:6" x14ac:dyDescent="0.3">
      <c r="A1430" s="97" t="s">
        <v>55</v>
      </c>
      <c r="B1430" s="36" t="str">
        <f t="shared" si="23"/>
        <v>6A_10min</v>
      </c>
      <c r="C1430" s="98" t="s">
        <v>2181</v>
      </c>
      <c r="D1430" s="98" t="s">
        <v>5327</v>
      </c>
      <c r="E1430" s="145" t="s">
        <v>6427</v>
      </c>
      <c r="F1430" s="233">
        <v>0.9239464330341518</v>
      </c>
    </row>
    <row r="1431" spans="1:6" x14ac:dyDescent="0.3">
      <c r="A1431" s="97" t="s">
        <v>55</v>
      </c>
      <c r="B1431" s="36" t="str">
        <f t="shared" si="23"/>
        <v>6A_10min</v>
      </c>
      <c r="C1431" s="98" t="s">
        <v>2182</v>
      </c>
      <c r="D1431" s="98" t="s">
        <v>5327</v>
      </c>
      <c r="E1431" s="145" t="s">
        <v>6428</v>
      </c>
      <c r="F1431" s="233">
        <v>0.93022696672441385</v>
      </c>
    </row>
    <row r="1432" spans="1:6" x14ac:dyDescent="0.3">
      <c r="A1432" s="97" t="s">
        <v>55</v>
      </c>
      <c r="B1432" s="36" t="str">
        <f t="shared" si="23"/>
        <v>6A_10min</v>
      </c>
      <c r="C1432" s="98" t="s">
        <v>2183</v>
      </c>
      <c r="D1432" s="98" t="s">
        <v>5327</v>
      </c>
      <c r="E1432" s="145" t="s">
        <v>6429</v>
      </c>
      <c r="F1432" s="233">
        <v>0.91265065046425264</v>
      </c>
    </row>
    <row r="1433" spans="1:6" x14ac:dyDescent="0.3">
      <c r="A1433" s="97" t="s">
        <v>55</v>
      </c>
      <c r="B1433" s="36" t="str">
        <f t="shared" si="23"/>
        <v>6A_10min</v>
      </c>
      <c r="C1433" s="98" t="s">
        <v>2184</v>
      </c>
      <c r="D1433" s="98" t="s">
        <v>5327</v>
      </c>
      <c r="E1433" s="145" t="s">
        <v>6430</v>
      </c>
      <c r="F1433" s="233">
        <v>0.96143851038927297</v>
      </c>
    </row>
    <row r="1434" spans="1:6" x14ac:dyDescent="0.3">
      <c r="A1434" s="97" t="s">
        <v>55</v>
      </c>
      <c r="B1434" s="36" t="str">
        <f t="shared" si="23"/>
        <v>6A_10min</v>
      </c>
      <c r="C1434" s="98" t="s">
        <v>2158</v>
      </c>
      <c r="D1434" s="98" t="s">
        <v>5327</v>
      </c>
      <c r="E1434" s="145" t="s">
        <v>6431</v>
      </c>
      <c r="F1434" s="233">
        <v>1.222980053017416</v>
      </c>
    </row>
    <row r="1435" spans="1:6" x14ac:dyDescent="0.3">
      <c r="A1435" s="97" t="s">
        <v>55</v>
      </c>
      <c r="B1435" s="36" t="str">
        <f t="shared" si="23"/>
        <v>6A_10min</v>
      </c>
      <c r="C1435" s="98" t="s">
        <v>2185</v>
      </c>
      <c r="D1435" s="98" t="s">
        <v>5327</v>
      </c>
      <c r="E1435" s="145" t="s">
        <v>6432</v>
      </c>
      <c r="F1435" s="233">
        <v>1.6596938301065569</v>
      </c>
    </row>
    <row r="1436" spans="1:6" x14ac:dyDescent="0.3">
      <c r="A1436" s="97" t="s">
        <v>55</v>
      </c>
      <c r="B1436" s="36" t="str">
        <f t="shared" si="23"/>
        <v>6A_10min</v>
      </c>
      <c r="C1436" s="98" t="s">
        <v>2159</v>
      </c>
      <c r="D1436" s="98" t="s">
        <v>5327</v>
      </c>
      <c r="E1436" s="145" t="s">
        <v>6433</v>
      </c>
      <c r="F1436" s="233">
        <v>1.355491427570725</v>
      </c>
    </row>
    <row r="1437" spans="1:6" x14ac:dyDescent="0.3">
      <c r="A1437" s="97" t="s">
        <v>55</v>
      </c>
      <c r="B1437" s="36" t="str">
        <f t="shared" si="23"/>
        <v>6A_10min</v>
      </c>
      <c r="C1437" s="98" t="s">
        <v>2160</v>
      </c>
      <c r="D1437" s="98" t="s">
        <v>5327</v>
      </c>
      <c r="E1437" s="145" t="s">
        <v>6434</v>
      </c>
      <c r="F1437" s="233">
        <v>1.1167702583363455</v>
      </c>
    </row>
    <row r="1438" spans="1:6" x14ac:dyDescent="0.3">
      <c r="A1438" s="97" t="s">
        <v>55</v>
      </c>
      <c r="B1438" s="36" t="str">
        <f t="shared" si="23"/>
        <v>6A_10min</v>
      </c>
      <c r="C1438" s="98" t="s">
        <v>2161</v>
      </c>
      <c r="D1438" s="98" t="s">
        <v>5327</v>
      </c>
      <c r="E1438" s="145" t="s">
        <v>6435</v>
      </c>
      <c r="F1438" s="233">
        <v>2.5398932284669105</v>
      </c>
    </row>
    <row r="1439" spans="1:6" x14ac:dyDescent="0.3">
      <c r="A1439" s="97" t="s">
        <v>55</v>
      </c>
      <c r="B1439" s="36" t="str">
        <f t="shared" si="23"/>
        <v>6A_10min</v>
      </c>
      <c r="C1439" s="98" t="s">
        <v>2162</v>
      </c>
      <c r="D1439" s="98" t="s">
        <v>5327</v>
      </c>
      <c r="E1439" s="145" t="s">
        <v>6436</v>
      </c>
      <c r="F1439" s="233">
        <v>1.2567467565671322</v>
      </c>
    </row>
    <row r="1440" spans="1:6" x14ac:dyDescent="0.3">
      <c r="A1440" s="97" t="s">
        <v>55</v>
      </c>
      <c r="B1440" s="36" t="str">
        <f t="shared" si="23"/>
        <v>6A_10min</v>
      </c>
      <c r="C1440" s="98" t="s">
        <v>2163</v>
      </c>
      <c r="D1440" s="98" t="s">
        <v>5327</v>
      </c>
      <c r="E1440" s="145" t="s">
        <v>6437</v>
      </c>
      <c r="F1440" s="233">
        <v>1.5371601122379468</v>
      </c>
    </row>
    <row r="1441" spans="1:6" x14ac:dyDescent="0.3">
      <c r="A1441" s="97" t="s">
        <v>55</v>
      </c>
      <c r="B1441" s="36" t="str">
        <f t="shared" si="23"/>
        <v>6A_10min</v>
      </c>
      <c r="C1441" s="98" t="s">
        <v>2164</v>
      </c>
      <c r="D1441" s="98" t="s">
        <v>5327</v>
      </c>
      <c r="E1441" s="145" t="s">
        <v>6438</v>
      </c>
      <c r="F1441" s="233">
        <v>1.1336208401185044</v>
      </c>
    </row>
    <row r="1442" spans="1:6" x14ac:dyDescent="0.3">
      <c r="A1442" s="97" t="s">
        <v>56</v>
      </c>
      <c r="B1442" s="36" t="str">
        <f t="shared" si="23"/>
        <v>6B_10min</v>
      </c>
      <c r="C1442" s="98" t="s">
        <v>2186</v>
      </c>
      <c r="D1442" s="98" t="s">
        <v>5327</v>
      </c>
      <c r="E1442" s="145" t="s">
        <v>6409</v>
      </c>
      <c r="F1442" s="233">
        <v>1.314856802600844</v>
      </c>
    </row>
    <row r="1443" spans="1:6" x14ac:dyDescent="0.3">
      <c r="A1443" s="97" t="s">
        <v>56</v>
      </c>
      <c r="B1443" s="36" t="str">
        <f t="shared" si="23"/>
        <v>6B_10min</v>
      </c>
      <c r="C1443" s="98" t="s">
        <v>2195</v>
      </c>
      <c r="D1443" s="98" t="s">
        <v>5327</v>
      </c>
      <c r="E1443" s="145" t="s">
        <v>6410</v>
      </c>
      <c r="F1443" s="233">
        <v>0.42058579399117174</v>
      </c>
    </row>
    <row r="1444" spans="1:6" x14ac:dyDescent="0.3">
      <c r="A1444" s="97" t="s">
        <v>56</v>
      </c>
      <c r="B1444" s="36" t="str">
        <f t="shared" si="23"/>
        <v>6B_10min</v>
      </c>
      <c r="C1444" s="98" t="s">
        <v>2196</v>
      </c>
      <c r="D1444" s="98" t="s">
        <v>5327</v>
      </c>
      <c r="E1444" s="145" t="s">
        <v>6411</v>
      </c>
      <c r="F1444" s="233">
        <v>1.467994281800427</v>
      </c>
    </row>
    <row r="1445" spans="1:6" x14ac:dyDescent="0.3">
      <c r="A1445" s="97" t="s">
        <v>56</v>
      </c>
      <c r="B1445" s="36" t="str">
        <f t="shared" si="23"/>
        <v>6B_10min</v>
      </c>
      <c r="C1445" s="98" t="s">
        <v>2197</v>
      </c>
      <c r="D1445" s="98" t="s">
        <v>5327</v>
      </c>
      <c r="E1445" s="145" t="s">
        <v>6412</v>
      </c>
      <c r="F1445" s="233">
        <v>1.705378670731907</v>
      </c>
    </row>
    <row r="1446" spans="1:6" x14ac:dyDescent="0.3">
      <c r="A1446" s="97" t="s">
        <v>56</v>
      </c>
      <c r="B1446" s="36" t="str">
        <f t="shared" si="23"/>
        <v>6B_10min</v>
      </c>
      <c r="C1446" s="98" t="s">
        <v>2198</v>
      </c>
      <c r="D1446" s="98" t="s">
        <v>5327</v>
      </c>
      <c r="E1446" s="145" t="s">
        <v>6413</v>
      </c>
      <c r="F1446" s="233">
        <v>0.90555685155124077</v>
      </c>
    </row>
    <row r="1447" spans="1:6" x14ac:dyDescent="0.3">
      <c r="A1447" s="97" t="s">
        <v>56</v>
      </c>
      <c r="B1447" s="36" t="str">
        <f t="shared" si="23"/>
        <v>6B_10min</v>
      </c>
      <c r="C1447" s="98" t="s">
        <v>2199</v>
      </c>
      <c r="D1447" s="98" t="s">
        <v>5327</v>
      </c>
      <c r="E1447" s="145" t="s">
        <v>6414</v>
      </c>
      <c r="F1447" s="233">
        <v>0.69251874370918354</v>
      </c>
    </row>
    <row r="1448" spans="1:6" x14ac:dyDescent="0.3">
      <c r="A1448" s="97" t="s">
        <v>56</v>
      </c>
      <c r="B1448" s="36" t="str">
        <f t="shared" si="23"/>
        <v>6B_10min</v>
      </c>
      <c r="C1448" s="98" t="s">
        <v>2200</v>
      </c>
      <c r="D1448" s="98" t="s">
        <v>5327</v>
      </c>
      <c r="E1448" s="145" t="s">
        <v>6415</v>
      </c>
      <c r="F1448" s="233">
        <v>0.89868894029123458</v>
      </c>
    </row>
    <row r="1449" spans="1:6" x14ac:dyDescent="0.3">
      <c r="A1449" s="97" t="s">
        <v>56</v>
      </c>
      <c r="B1449" s="36" t="str">
        <f t="shared" si="23"/>
        <v>6B_10min</v>
      </c>
      <c r="C1449" s="98" t="s">
        <v>2201</v>
      </c>
      <c r="D1449" s="98" t="s">
        <v>5327</v>
      </c>
      <c r="E1449" s="145" t="s">
        <v>6416</v>
      </c>
      <c r="F1449" s="233">
        <v>0.58003328396760911</v>
      </c>
    </row>
    <row r="1450" spans="1:6" x14ac:dyDescent="0.3">
      <c r="A1450" s="97" t="s">
        <v>56</v>
      </c>
      <c r="B1450" s="36" t="str">
        <f t="shared" si="23"/>
        <v>6B_10min</v>
      </c>
      <c r="C1450" s="98" t="s">
        <v>2202</v>
      </c>
      <c r="D1450" s="98" t="s">
        <v>5327</v>
      </c>
      <c r="E1450" s="145" t="s">
        <v>6417</v>
      </c>
      <c r="F1450" s="233">
        <v>1.8399044028137388</v>
      </c>
    </row>
    <row r="1451" spans="1:6" x14ac:dyDescent="0.3">
      <c r="A1451" s="97" t="s">
        <v>56</v>
      </c>
      <c r="B1451" s="36" t="str">
        <f t="shared" si="23"/>
        <v>6B_10min</v>
      </c>
      <c r="C1451" s="98" t="s">
        <v>2203</v>
      </c>
      <c r="D1451" s="98" t="s">
        <v>5327</v>
      </c>
      <c r="E1451" s="145" t="s">
        <v>6418</v>
      </c>
      <c r="F1451" s="233">
        <v>0.53399364230184976</v>
      </c>
    </row>
    <row r="1452" spans="1:6" x14ac:dyDescent="0.3">
      <c r="A1452" s="97" t="s">
        <v>56</v>
      </c>
      <c r="B1452" s="36" t="str">
        <f t="shared" si="23"/>
        <v>6B_10min</v>
      </c>
      <c r="C1452" s="98" t="s">
        <v>2204</v>
      </c>
      <c r="D1452" s="98" t="s">
        <v>5327</v>
      </c>
      <c r="E1452" s="145" t="s">
        <v>6419</v>
      </c>
      <c r="F1452" s="233">
        <v>1.1755200601147613</v>
      </c>
    </row>
    <row r="1453" spans="1:6" x14ac:dyDescent="0.3">
      <c r="A1453" s="97" t="s">
        <v>56</v>
      </c>
      <c r="B1453" s="36" t="str">
        <f t="shared" si="23"/>
        <v>6B_10min</v>
      </c>
      <c r="C1453" s="98" t="s">
        <v>2187</v>
      </c>
      <c r="D1453" s="98" t="s">
        <v>5327</v>
      </c>
      <c r="E1453" s="145" t="s">
        <v>6420</v>
      </c>
      <c r="F1453" s="233">
        <v>1.440064516206323</v>
      </c>
    </row>
    <row r="1454" spans="1:6" x14ac:dyDescent="0.3">
      <c r="A1454" s="97" t="s">
        <v>56</v>
      </c>
      <c r="B1454" s="36" t="str">
        <f t="shared" si="23"/>
        <v>6B_10min</v>
      </c>
      <c r="C1454" s="98" t="s">
        <v>2205</v>
      </c>
      <c r="D1454" s="98" t="s">
        <v>5327</v>
      </c>
      <c r="E1454" s="145" t="s">
        <v>6421</v>
      </c>
      <c r="F1454" s="233">
        <v>1.4449059521094114</v>
      </c>
    </row>
    <row r="1455" spans="1:6" x14ac:dyDescent="0.3">
      <c r="A1455" s="97" t="s">
        <v>56</v>
      </c>
      <c r="B1455" s="36" t="str">
        <f t="shared" si="23"/>
        <v>6B_10min</v>
      </c>
      <c r="C1455" s="98" t="s">
        <v>2206</v>
      </c>
      <c r="D1455" s="98" t="s">
        <v>5327</v>
      </c>
      <c r="E1455" s="145" t="s">
        <v>6422</v>
      </c>
      <c r="F1455" s="233">
        <v>1.7682682517562813</v>
      </c>
    </row>
    <row r="1456" spans="1:6" x14ac:dyDescent="0.3">
      <c r="A1456" s="97" t="s">
        <v>56</v>
      </c>
      <c r="B1456" s="36" t="str">
        <f t="shared" si="23"/>
        <v>6B_10min</v>
      </c>
      <c r="C1456" s="98" t="s">
        <v>2207</v>
      </c>
      <c r="D1456" s="98" t="s">
        <v>5327</v>
      </c>
      <c r="E1456" s="145" t="s">
        <v>6423</v>
      </c>
      <c r="F1456" s="233">
        <v>1.452303828683511</v>
      </c>
    </row>
    <row r="1457" spans="1:6" x14ac:dyDescent="0.3">
      <c r="A1457" s="97" t="s">
        <v>56</v>
      </c>
      <c r="B1457" s="36" t="str">
        <f t="shared" si="23"/>
        <v>6B_10min</v>
      </c>
      <c r="C1457" s="98" t="s">
        <v>2208</v>
      </c>
      <c r="D1457" s="98" t="s">
        <v>5327</v>
      </c>
      <c r="E1457" s="145" t="s">
        <v>6424</v>
      </c>
      <c r="F1457" s="233">
        <v>1.1139630203473661</v>
      </c>
    </row>
    <row r="1458" spans="1:6" x14ac:dyDescent="0.3">
      <c r="A1458" s="97" t="s">
        <v>56</v>
      </c>
      <c r="B1458" s="36" t="str">
        <f t="shared" si="23"/>
        <v>6B_10min</v>
      </c>
      <c r="C1458" s="98" t="s">
        <v>2209</v>
      </c>
      <c r="D1458" s="98" t="s">
        <v>5327</v>
      </c>
      <c r="E1458" s="145" t="s">
        <v>6425</v>
      </c>
      <c r="F1458" s="233">
        <v>1.3567150806020352</v>
      </c>
    </row>
    <row r="1459" spans="1:6" x14ac:dyDescent="0.3">
      <c r="A1459" s="97" t="s">
        <v>56</v>
      </c>
      <c r="B1459" s="36" t="str">
        <f t="shared" si="23"/>
        <v>6B_10min</v>
      </c>
      <c r="C1459" s="98" t="s">
        <v>2210</v>
      </c>
      <c r="D1459" s="98" t="s">
        <v>5327</v>
      </c>
      <c r="E1459" s="145" t="s">
        <v>6426</v>
      </c>
      <c r="F1459" s="233">
        <v>1.779218483543642</v>
      </c>
    </row>
    <row r="1460" spans="1:6" x14ac:dyDescent="0.3">
      <c r="A1460" s="97" t="s">
        <v>56</v>
      </c>
      <c r="B1460" s="36" t="str">
        <f t="shared" si="23"/>
        <v>6B_10min</v>
      </c>
      <c r="C1460" s="98" t="s">
        <v>2211</v>
      </c>
      <c r="D1460" s="98" t="s">
        <v>5327</v>
      </c>
      <c r="E1460" s="145" t="s">
        <v>6427</v>
      </c>
      <c r="F1460" s="233">
        <v>1.2579015108564806</v>
      </c>
    </row>
    <row r="1461" spans="1:6" x14ac:dyDescent="0.3">
      <c r="A1461" s="97" t="s">
        <v>56</v>
      </c>
      <c r="B1461" s="36" t="str">
        <f t="shared" si="23"/>
        <v>6B_10min</v>
      </c>
      <c r="C1461" s="98" t="s">
        <v>2212</v>
      </c>
      <c r="D1461" s="98" t="s">
        <v>5327</v>
      </c>
      <c r="E1461" s="145" t="s">
        <v>6428</v>
      </c>
      <c r="F1461" s="233">
        <v>1.3178222986423527</v>
      </c>
    </row>
    <row r="1462" spans="1:6" x14ac:dyDescent="0.3">
      <c r="A1462" s="97" t="s">
        <v>56</v>
      </c>
      <c r="B1462" s="36" t="str">
        <f t="shared" si="23"/>
        <v>6B_10min</v>
      </c>
      <c r="C1462" s="98" t="s">
        <v>2213</v>
      </c>
      <c r="D1462" s="98" t="s">
        <v>5327</v>
      </c>
      <c r="E1462" s="145" t="s">
        <v>6429</v>
      </c>
      <c r="F1462" s="233">
        <v>1.5475510364937988</v>
      </c>
    </row>
    <row r="1463" spans="1:6" x14ac:dyDescent="0.3">
      <c r="A1463" s="97" t="s">
        <v>56</v>
      </c>
      <c r="B1463" s="36" t="str">
        <f t="shared" si="23"/>
        <v>6B_10min</v>
      </c>
      <c r="C1463" s="98" t="s">
        <v>2214</v>
      </c>
      <c r="D1463" s="98" t="s">
        <v>5327</v>
      </c>
      <c r="E1463" s="145" t="s">
        <v>6430</v>
      </c>
      <c r="F1463" s="233">
        <v>1.5019944774337615</v>
      </c>
    </row>
    <row r="1464" spans="1:6" x14ac:dyDescent="0.3">
      <c r="A1464" s="97" t="s">
        <v>56</v>
      </c>
      <c r="B1464" s="36" t="str">
        <f t="shared" si="23"/>
        <v>6B_10min</v>
      </c>
      <c r="C1464" s="98" t="s">
        <v>2188</v>
      </c>
      <c r="D1464" s="98" t="s">
        <v>5327</v>
      </c>
      <c r="E1464" s="145" t="s">
        <v>6431</v>
      </c>
      <c r="F1464" s="233">
        <v>0.75962188620084148</v>
      </c>
    </row>
    <row r="1465" spans="1:6" x14ac:dyDescent="0.3">
      <c r="A1465" s="97" t="s">
        <v>56</v>
      </c>
      <c r="B1465" s="36" t="str">
        <f t="shared" si="23"/>
        <v>6B_10min</v>
      </c>
      <c r="C1465" s="98" t="s">
        <v>2215</v>
      </c>
      <c r="D1465" s="98" t="s">
        <v>5327</v>
      </c>
      <c r="E1465" s="145" t="s">
        <v>6432</v>
      </c>
      <c r="F1465" s="233">
        <v>1.7980020606216172</v>
      </c>
    </row>
    <row r="1466" spans="1:6" x14ac:dyDescent="0.3">
      <c r="A1466" s="97" t="s">
        <v>56</v>
      </c>
      <c r="B1466" s="36" t="str">
        <f t="shared" si="23"/>
        <v>6B_10min</v>
      </c>
      <c r="C1466" s="98" t="s">
        <v>2189</v>
      </c>
      <c r="D1466" s="98" t="s">
        <v>5327</v>
      </c>
      <c r="E1466" s="145" t="s">
        <v>6433</v>
      </c>
      <c r="F1466" s="233">
        <v>1.0374625829907702</v>
      </c>
    </row>
    <row r="1467" spans="1:6" x14ac:dyDescent="0.3">
      <c r="A1467" s="97" t="s">
        <v>56</v>
      </c>
      <c r="B1467" s="36" t="str">
        <f t="shared" si="23"/>
        <v>6B_10min</v>
      </c>
      <c r="C1467" s="98" t="s">
        <v>2190</v>
      </c>
      <c r="D1467" s="98" t="s">
        <v>5327</v>
      </c>
      <c r="E1467" s="145" t="s">
        <v>6434</v>
      </c>
      <c r="F1467" s="233">
        <v>1.4428529418808631</v>
      </c>
    </row>
    <row r="1468" spans="1:6" x14ac:dyDescent="0.3">
      <c r="A1468" s="97" t="s">
        <v>56</v>
      </c>
      <c r="B1468" s="36" t="str">
        <f t="shared" si="23"/>
        <v>6B_10min</v>
      </c>
      <c r="C1468" s="98" t="s">
        <v>2191</v>
      </c>
      <c r="D1468" s="98" t="s">
        <v>5327</v>
      </c>
      <c r="E1468" s="145" t="s">
        <v>6435</v>
      </c>
      <c r="F1468" s="233">
        <v>1.1707805137048897</v>
      </c>
    </row>
    <row r="1469" spans="1:6" x14ac:dyDescent="0.3">
      <c r="A1469" s="97" t="s">
        <v>56</v>
      </c>
      <c r="B1469" s="36" t="str">
        <f t="shared" si="23"/>
        <v>6B_10min</v>
      </c>
      <c r="C1469" s="98" t="s">
        <v>2192</v>
      </c>
      <c r="D1469" s="98" t="s">
        <v>5327</v>
      </c>
      <c r="E1469" s="145" t="s">
        <v>6436</v>
      </c>
      <c r="F1469" s="233">
        <v>2.4149140377968146</v>
      </c>
    </row>
    <row r="1470" spans="1:6" x14ac:dyDescent="0.3">
      <c r="A1470" s="97" t="s">
        <v>56</v>
      </c>
      <c r="B1470" s="36" t="str">
        <f t="shared" si="23"/>
        <v>6B_10min</v>
      </c>
      <c r="C1470" s="98" t="s">
        <v>2193</v>
      </c>
      <c r="D1470" s="98" t="s">
        <v>5327</v>
      </c>
      <c r="E1470" s="145" t="s">
        <v>6437</v>
      </c>
      <c r="F1470" s="233">
        <v>0.75811398287040754</v>
      </c>
    </row>
    <row r="1471" spans="1:6" x14ac:dyDescent="0.3">
      <c r="A1471" s="97" t="s">
        <v>56</v>
      </c>
      <c r="B1471" s="36" t="str">
        <f t="shared" si="23"/>
        <v>6B_10min</v>
      </c>
      <c r="C1471" s="98" t="s">
        <v>2194</v>
      </c>
      <c r="D1471" s="98" t="s">
        <v>5327</v>
      </c>
      <c r="E1471" s="145" t="s">
        <v>6438</v>
      </c>
      <c r="F1471" s="233">
        <v>1.31015503342035</v>
      </c>
    </row>
    <row r="1472" spans="1:6" x14ac:dyDescent="0.3">
      <c r="A1472" s="97" t="s">
        <v>58</v>
      </c>
      <c r="B1472" s="36" t="str">
        <f t="shared" si="23"/>
        <v>7A_10min</v>
      </c>
      <c r="C1472" s="98" t="s">
        <v>2216</v>
      </c>
      <c r="D1472" s="98" t="s">
        <v>5327</v>
      </c>
      <c r="E1472" s="145" t="s">
        <v>6409</v>
      </c>
      <c r="F1472" s="233">
        <v>1.5293410376793128</v>
      </c>
    </row>
    <row r="1473" spans="1:6" x14ac:dyDescent="0.3">
      <c r="A1473" s="97" t="s">
        <v>58</v>
      </c>
      <c r="B1473" s="36" t="str">
        <f t="shared" si="23"/>
        <v>7A_10min</v>
      </c>
      <c r="C1473" s="98" t="s">
        <v>2225</v>
      </c>
      <c r="D1473" s="98" t="s">
        <v>5327</v>
      </c>
      <c r="E1473" s="145" t="s">
        <v>6410</v>
      </c>
      <c r="F1473" s="233">
        <v>2.9286788847875909</v>
      </c>
    </row>
    <row r="1474" spans="1:6" x14ac:dyDescent="0.3">
      <c r="A1474" s="97" t="s">
        <v>58</v>
      </c>
      <c r="B1474" s="36" t="str">
        <f t="shared" si="23"/>
        <v>7A_10min</v>
      </c>
      <c r="C1474" s="98" t="s">
        <v>2226</v>
      </c>
      <c r="D1474" s="98" t="s">
        <v>5327</v>
      </c>
      <c r="E1474" s="145" t="s">
        <v>6411</v>
      </c>
      <c r="F1474" s="233">
        <v>1.1739252149887813</v>
      </c>
    </row>
    <row r="1475" spans="1:6" x14ac:dyDescent="0.3">
      <c r="A1475" s="97" t="s">
        <v>58</v>
      </c>
      <c r="B1475" s="36" t="str">
        <f t="shared" si="23"/>
        <v>7A_10min</v>
      </c>
      <c r="C1475" s="98" t="s">
        <v>2227</v>
      </c>
      <c r="D1475" s="98" t="s">
        <v>5327</v>
      </c>
      <c r="E1475" s="145" t="s">
        <v>6412</v>
      </c>
      <c r="F1475" s="233">
        <v>1.2463259645204086</v>
      </c>
    </row>
    <row r="1476" spans="1:6" x14ac:dyDescent="0.3">
      <c r="A1476" s="97" t="s">
        <v>58</v>
      </c>
      <c r="B1476" s="36" t="str">
        <f t="shared" si="23"/>
        <v>7A_10min</v>
      </c>
      <c r="C1476" s="98" t="s">
        <v>2228</v>
      </c>
      <c r="D1476" s="98" t="s">
        <v>5327</v>
      </c>
      <c r="E1476" s="145" t="s">
        <v>6413</v>
      </c>
      <c r="F1476" s="233">
        <v>2.7206619433548052</v>
      </c>
    </row>
    <row r="1477" spans="1:6" x14ac:dyDescent="0.3">
      <c r="A1477" s="97" t="s">
        <v>58</v>
      </c>
      <c r="B1477" s="36" t="str">
        <f t="shared" si="23"/>
        <v>7A_10min</v>
      </c>
      <c r="C1477" s="98" t="s">
        <v>2229</v>
      </c>
      <c r="D1477" s="98" t="s">
        <v>5327</v>
      </c>
      <c r="E1477" s="145" t="s">
        <v>6414</v>
      </c>
      <c r="F1477" s="233">
        <v>1.9173667904611023</v>
      </c>
    </row>
    <row r="1478" spans="1:6" x14ac:dyDescent="0.3">
      <c r="A1478" s="97" t="s">
        <v>58</v>
      </c>
      <c r="B1478" s="36" t="str">
        <f t="shared" si="23"/>
        <v>7A_10min</v>
      </c>
      <c r="C1478" s="98" t="s">
        <v>2230</v>
      </c>
      <c r="D1478" s="98" t="s">
        <v>5327</v>
      </c>
      <c r="E1478" s="145" t="s">
        <v>6415</v>
      </c>
      <c r="F1478" s="233">
        <v>2.2305251869918101</v>
      </c>
    </row>
    <row r="1479" spans="1:6" x14ac:dyDescent="0.3">
      <c r="A1479" s="97" t="s">
        <v>58</v>
      </c>
      <c r="B1479" s="36" t="str">
        <f t="shared" ref="B1479:B1542" si="24">CONCATENATE(A1479,"_",D1479)</f>
        <v>7A_10min</v>
      </c>
      <c r="C1479" s="98" t="s">
        <v>2231</v>
      </c>
      <c r="D1479" s="98" t="s">
        <v>5327</v>
      </c>
      <c r="E1479" s="145" t="s">
        <v>6416</v>
      </c>
      <c r="F1479" s="233">
        <v>1.4490530736833158</v>
      </c>
    </row>
    <row r="1480" spans="1:6" x14ac:dyDescent="0.3">
      <c r="A1480" s="97" t="s">
        <v>58</v>
      </c>
      <c r="B1480" s="36" t="str">
        <f t="shared" si="24"/>
        <v>7A_10min</v>
      </c>
      <c r="C1480" s="98" t="s">
        <v>2232</v>
      </c>
      <c r="D1480" s="98" t="s">
        <v>5327</v>
      </c>
      <c r="E1480" s="145" t="s">
        <v>6417</v>
      </c>
      <c r="F1480" s="233">
        <v>1.656681143409557</v>
      </c>
    </row>
    <row r="1481" spans="1:6" x14ac:dyDescent="0.3">
      <c r="A1481" s="97" t="s">
        <v>58</v>
      </c>
      <c r="B1481" s="36" t="str">
        <f t="shared" si="24"/>
        <v>7A_10min</v>
      </c>
      <c r="C1481" s="98" t="s">
        <v>2233</v>
      </c>
      <c r="D1481" s="98" t="s">
        <v>5327</v>
      </c>
      <c r="E1481" s="145" t="s">
        <v>6418</v>
      </c>
      <c r="F1481" s="233">
        <v>0.51044079966609757</v>
      </c>
    </row>
    <row r="1482" spans="1:6" x14ac:dyDescent="0.3">
      <c r="A1482" s="97" t="s">
        <v>58</v>
      </c>
      <c r="B1482" s="36" t="str">
        <f t="shared" si="24"/>
        <v>7A_10min</v>
      </c>
      <c r="C1482" s="98" t="s">
        <v>2234</v>
      </c>
      <c r="D1482" s="98" t="s">
        <v>5327</v>
      </c>
      <c r="E1482" s="145" t="s">
        <v>6419</v>
      </c>
      <c r="F1482" s="233">
        <v>1.3537957050532776</v>
      </c>
    </row>
    <row r="1483" spans="1:6" x14ac:dyDescent="0.3">
      <c r="A1483" s="97" t="s">
        <v>58</v>
      </c>
      <c r="B1483" s="36" t="str">
        <f t="shared" si="24"/>
        <v>7A_10min</v>
      </c>
      <c r="C1483" s="98" t="s">
        <v>2217</v>
      </c>
      <c r="D1483" s="98" t="s">
        <v>5327</v>
      </c>
      <c r="E1483" s="145" t="s">
        <v>6420</v>
      </c>
      <c r="F1483" s="233">
        <v>2.9682447692609593</v>
      </c>
    </row>
    <row r="1484" spans="1:6" x14ac:dyDescent="0.3">
      <c r="A1484" s="97" t="s">
        <v>58</v>
      </c>
      <c r="B1484" s="36" t="str">
        <f t="shared" si="24"/>
        <v>7A_10min</v>
      </c>
      <c r="C1484" s="98" t="s">
        <v>2235</v>
      </c>
      <c r="D1484" s="98" t="s">
        <v>5327</v>
      </c>
      <c r="E1484" s="145" t="s">
        <v>6421</v>
      </c>
      <c r="F1484" s="233">
        <v>2.2934280914492202</v>
      </c>
    </row>
    <row r="1485" spans="1:6" x14ac:dyDescent="0.3">
      <c r="A1485" s="97" t="s">
        <v>58</v>
      </c>
      <c r="B1485" s="36" t="str">
        <f t="shared" si="24"/>
        <v>7A_10min</v>
      </c>
      <c r="C1485" s="98" t="s">
        <v>2236</v>
      </c>
      <c r="D1485" s="98" t="s">
        <v>5327</v>
      </c>
      <c r="E1485" s="145" t="s">
        <v>6422</v>
      </c>
      <c r="F1485" s="233">
        <v>1.2386580684640167</v>
      </c>
    </row>
    <row r="1486" spans="1:6" x14ac:dyDescent="0.3">
      <c r="A1486" s="97" t="s">
        <v>58</v>
      </c>
      <c r="B1486" s="36" t="str">
        <f t="shared" si="24"/>
        <v>7A_10min</v>
      </c>
      <c r="C1486" s="98" t="s">
        <v>2237</v>
      </c>
      <c r="D1486" s="98" t="s">
        <v>5327</v>
      </c>
      <c r="E1486" s="145" t="s">
        <v>6423</v>
      </c>
      <c r="F1486" s="233">
        <v>1.1514735818679367</v>
      </c>
    </row>
    <row r="1487" spans="1:6" x14ac:dyDescent="0.3">
      <c r="A1487" s="97" t="s">
        <v>58</v>
      </c>
      <c r="B1487" s="36" t="str">
        <f t="shared" si="24"/>
        <v>7A_10min</v>
      </c>
      <c r="C1487" s="98" t="s">
        <v>2238</v>
      </c>
      <c r="D1487" s="98" t="s">
        <v>5327</v>
      </c>
      <c r="E1487" s="145" t="s">
        <v>6424</v>
      </c>
      <c r="F1487" s="233">
        <v>0.85695554727456347</v>
      </c>
    </row>
    <row r="1488" spans="1:6" x14ac:dyDescent="0.3">
      <c r="A1488" s="97" t="s">
        <v>58</v>
      </c>
      <c r="B1488" s="36" t="str">
        <f t="shared" si="24"/>
        <v>7A_10min</v>
      </c>
      <c r="C1488" s="98" t="s">
        <v>2239</v>
      </c>
      <c r="D1488" s="98" t="s">
        <v>5327</v>
      </c>
      <c r="E1488" s="145" t="s">
        <v>6425</v>
      </c>
      <c r="F1488" s="233">
        <v>1.9417549303321708</v>
      </c>
    </row>
    <row r="1489" spans="1:6" x14ac:dyDescent="0.3">
      <c r="A1489" s="97" t="s">
        <v>58</v>
      </c>
      <c r="B1489" s="36" t="str">
        <f t="shared" si="24"/>
        <v>7A_10min</v>
      </c>
      <c r="C1489" s="98" t="s">
        <v>2240</v>
      </c>
      <c r="D1489" s="98" t="s">
        <v>5327</v>
      </c>
      <c r="E1489" s="145" t="s">
        <v>6426</v>
      </c>
      <c r="F1489" s="233">
        <v>4.5462182308832512E-2</v>
      </c>
    </row>
    <row r="1490" spans="1:6" x14ac:dyDescent="0.3">
      <c r="A1490" s="97" t="s">
        <v>58</v>
      </c>
      <c r="B1490" s="36" t="str">
        <f t="shared" si="24"/>
        <v>7A_10min</v>
      </c>
      <c r="C1490" s="98" t="s">
        <v>2241</v>
      </c>
      <c r="D1490" s="98" t="s">
        <v>5327</v>
      </c>
      <c r="E1490" s="145" t="s">
        <v>6427</v>
      </c>
      <c r="F1490" s="233">
        <v>0.87370029784906922</v>
      </c>
    </row>
    <row r="1491" spans="1:6" x14ac:dyDescent="0.3">
      <c r="A1491" s="97" t="s">
        <v>58</v>
      </c>
      <c r="B1491" s="36" t="str">
        <f t="shared" si="24"/>
        <v>7A_10min</v>
      </c>
      <c r="C1491" s="98" t="s">
        <v>2242</v>
      </c>
      <c r="D1491" s="98" t="s">
        <v>5327</v>
      </c>
      <c r="E1491" s="145" t="s">
        <v>6428</v>
      </c>
      <c r="F1491" s="233">
        <v>1.5315227093207451</v>
      </c>
    </row>
    <row r="1492" spans="1:6" x14ac:dyDescent="0.3">
      <c r="A1492" s="97" t="s">
        <v>58</v>
      </c>
      <c r="B1492" s="36" t="str">
        <f t="shared" si="24"/>
        <v>7A_10min</v>
      </c>
      <c r="C1492" s="98" t="s">
        <v>2243</v>
      </c>
      <c r="D1492" s="98" t="s">
        <v>5327</v>
      </c>
      <c r="E1492" s="145" t="s">
        <v>6429</v>
      </c>
      <c r="F1492" s="233">
        <v>1.875751691583758</v>
      </c>
    </row>
    <row r="1493" spans="1:6" x14ac:dyDescent="0.3">
      <c r="A1493" s="97" t="s">
        <v>58</v>
      </c>
      <c r="B1493" s="36" t="str">
        <f t="shared" si="24"/>
        <v>7A_10min</v>
      </c>
      <c r="C1493" s="98" t="s">
        <v>2244</v>
      </c>
      <c r="D1493" s="98" t="s">
        <v>5327</v>
      </c>
      <c r="E1493" s="145" t="s">
        <v>6430</v>
      </c>
      <c r="F1493" s="233">
        <v>0.96709627783507546</v>
      </c>
    </row>
    <row r="1494" spans="1:6" x14ac:dyDescent="0.3">
      <c r="A1494" s="97" t="s">
        <v>58</v>
      </c>
      <c r="B1494" s="36" t="str">
        <f t="shared" si="24"/>
        <v>7A_10min</v>
      </c>
      <c r="C1494" s="98" t="s">
        <v>2218</v>
      </c>
      <c r="D1494" s="98" t="s">
        <v>5327</v>
      </c>
      <c r="E1494" s="145" t="s">
        <v>6431</v>
      </c>
      <c r="F1494" s="233">
        <v>1.9313940069579101</v>
      </c>
    </row>
    <row r="1495" spans="1:6" x14ac:dyDescent="0.3">
      <c r="A1495" s="97" t="s">
        <v>58</v>
      </c>
      <c r="B1495" s="36" t="str">
        <f t="shared" si="24"/>
        <v>7A_10min</v>
      </c>
      <c r="C1495" s="98" t="s">
        <v>2245</v>
      </c>
      <c r="D1495" s="98" t="s">
        <v>5327</v>
      </c>
      <c r="E1495" s="145" t="s">
        <v>6432</v>
      </c>
      <c r="F1495" s="233">
        <v>1.845792948777204</v>
      </c>
    </row>
    <row r="1496" spans="1:6" x14ac:dyDescent="0.3">
      <c r="A1496" s="97" t="s">
        <v>58</v>
      </c>
      <c r="B1496" s="36" t="str">
        <f t="shared" si="24"/>
        <v>7A_10min</v>
      </c>
      <c r="C1496" s="98" t="s">
        <v>2219</v>
      </c>
      <c r="D1496" s="98" t="s">
        <v>5327</v>
      </c>
      <c r="E1496" s="145" t="s">
        <v>6433</v>
      </c>
      <c r="F1496" s="233">
        <v>1.1189622020390322</v>
      </c>
    </row>
    <row r="1497" spans="1:6" x14ac:dyDescent="0.3">
      <c r="A1497" s="97" t="s">
        <v>58</v>
      </c>
      <c r="B1497" s="36" t="str">
        <f t="shared" si="24"/>
        <v>7A_10min</v>
      </c>
      <c r="C1497" s="98" t="s">
        <v>2220</v>
      </c>
      <c r="D1497" s="98" t="s">
        <v>5327</v>
      </c>
      <c r="E1497" s="145" t="s">
        <v>6434</v>
      </c>
      <c r="F1497" s="233">
        <v>1.7341754267780221</v>
      </c>
    </row>
    <row r="1498" spans="1:6" x14ac:dyDescent="0.3">
      <c r="A1498" s="97" t="s">
        <v>58</v>
      </c>
      <c r="B1498" s="36" t="str">
        <f t="shared" si="24"/>
        <v>7A_10min</v>
      </c>
      <c r="C1498" s="98" t="s">
        <v>2221</v>
      </c>
      <c r="D1498" s="98" t="s">
        <v>5327</v>
      </c>
      <c r="E1498" s="145" t="s">
        <v>6435</v>
      </c>
      <c r="F1498" s="233">
        <v>1.8419508165960232</v>
      </c>
    </row>
    <row r="1499" spans="1:6" x14ac:dyDescent="0.3">
      <c r="A1499" s="97" t="s">
        <v>58</v>
      </c>
      <c r="B1499" s="36" t="str">
        <f t="shared" si="24"/>
        <v>7A_10min</v>
      </c>
      <c r="C1499" s="98" t="s">
        <v>2222</v>
      </c>
      <c r="D1499" s="98" t="s">
        <v>5327</v>
      </c>
      <c r="E1499" s="145" t="s">
        <v>6436</v>
      </c>
      <c r="F1499" s="233">
        <v>1.7276068445608652</v>
      </c>
    </row>
    <row r="1500" spans="1:6" x14ac:dyDescent="0.3">
      <c r="A1500" s="97" t="s">
        <v>58</v>
      </c>
      <c r="B1500" s="36" t="str">
        <f t="shared" si="24"/>
        <v>7A_10min</v>
      </c>
      <c r="C1500" s="98" t="s">
        <v>2223</v>
      </c>
      <c r="D1500" s="98" t="s">
        <v>5327</v>
      </c>
      <c r="E1500" s="145" t="s">
        <v>6437</v>
      </c>
      <c r="F1500" s="233">
        <v>0.76284874617874177</v>
      </c>
    </row>
    <row r="1501" spans="1:6" x14ac:dyDescent="0.3">
      <c r="A1501" s="97" t="s">
        <v>58</v>
      </c>
      <c r="B1501" s="36" t="str">
        <f t="shared" si="24"/>
        <v>7A_10min</v>
      </c>
      <c r="C1501" s="98" t="s">
        <v>2224</v>
      </c>
      <c r="D1501" s="98" t="s">
        <v>5327</v>
      </c>
      <c r="E1501" s="145" t="s">
        <v>6438</v>
      </c>
      <c r="F1501" s="233">
        <v>1.0532498325630699</v>
      </c>
    </row>
    <row r="1502" spans="1:6" x14ac:dyDescent="0.3">
      <c r="A1502" s="97" t="s">
        <v>61</v>
      </c>
      <c r="B1502" s="36" t="str">
        <f t="shared" si="24"/>
        <v>8A_10min</v>
      </c>
      <c r="C1502" s="98" t="s">
        <v>2246</v>
      </c>
      <c r="D1502" s="98" t="s">
        <v>5327</v>
      </c>
      <c r="E1502" s="145" t="s">
        <v>6409</v>
      </c>
      <c r="F1502" s="233">
        <v>0.48017994364996597</v>
      </c>
    </row>
    <row r="1503" spans="1:6" x14ac:dyDescent="0.3">
      <c r="A1503" s="97" t="s">
        <v>61</v>
      </c>
      <c r="B1503" s="36" t="str">
        <f t="shared" si="24"/>
        <v>8A_10min</v>
      </c>
      <c r="C1503" s="98" t="s">
        <v>2255</v>
      </c>
      <c r="D1503" s="98" t="s">
        <v>5327</v>
      </c>
      <c r="E1503" s="145" t="s">
        <v>6410</v>
      </c>
      <c r="F1503" s="233">
        <v>2.8534932027139326</v>
      </c>
    </row>
    <row r="1504" spans="1:6" x14ac:dyDescent="0.3">
      <c r="A1504" s="97" t="s">
        <v>61</v>
      </c>
      <c r="B1504" s="36" t="str">
        <f t="shared" si="24"/>
        <v>8A_10min</v>
      </c>
      <c r="C1504" s="98" t="s">
        <v>2256</v>
      </c>
      <c r="D1504" s="98" t="s">
        <v>5327</v>
      </c>
      <c r="E1504" s="145" t="s">
        <v>6411</v>
      </c>
      <c r="F1504" s="233">
        <v>3.1496558516944626</v>
      </c>
    </row>
    <row r="1505" spans="1:6" x14ac:dyDescent="0.3">
      <c r="A1505" s="97" t="s">
        <v>61</v>
      </c>
      <c r="B1505" s="36" t="str">
        <f t="shared" si="24"/>
        <v>8A_10min</v>
      </c>
      <c r="C1505" s="98" t="s">
        <v>2257</v>
      </c>
      <c r="D1505" s="98" t="s">
        <v>5327</v>
      </c>
      <c r="E1505" s="145" t="s">
        <v>6412</v>
      </c>
      <c r="F1505" s="233">
        <v>3.352503638455345</v>
      </c>
    </row>
    <row r="1506" spans="1:6" x14ac:dyDescent="0.3">
      <c r="A1506" s="97" t="s">
        <v>61</v>
      </c>
      <c r="B1506" s="36" t="str">
        <f t="shared" si="24"/>
        <v>8A_10min</v>
      </c>
      <c r="C1506" s="98" t="s">
        <v>2258</v>
      </c>
      <c r="D1506" s="98" t="s">
        <v>5327</v>
      </c>
      <c r="E1506" s="145" t="s">
        <v>6413</v>
      </c>
      <c r="F1506" s="233">
        <v>3.614939726607767</v>
      </c>
    </row>
    <row r="1507" spans="1:6" x14ac:dyDescent="0.3">
      <c r="A1507" s="97" t="s">
        <v>61</v>
      </c>
      <c r="B1507" s="36" t="str">
        <f t="shared" si="24"/>
        <v>8A_10min</v>
      </c>
      <c r="C1507" s="98" t="s">
        <v>2259</v>
      </c>
      <c r="D1507" s="98" t="s">
        <v>5327</v>
      </c>
      <c r="E1507" s="145" t="s">
        <v>6414</v>
      </c>
      <c r="F1507" s="233">
        <v>3.6119190039478011</v>
      </c>
    </row>
    <row r="1508" spans="1:6" x14ac:dyDescent="0.3">
      <c r="A1508" s="97" t="s">
        <v>61</v>
      </c>
      <c r="B1508" s="36" t="str">
        <f t="shared" si="24"/>
        <v>8A_10min</v>
      </c>
      <c r="C1508" s="98" t="s">
        <v>2260</v>
      </c>
      <c r="D1508" s="98" t="s">
        <v>5327</v>
      </c>
      <c r="E1508" s="145" t="s">
        <v>6415</v>
      </c>
      <c r="F1508" s="233">
        <v>2.0532715691132215</v>
      </c>
    </row>
    <row r="1509" spans="1:6" x14ac:dyDescent="0.3">
      <c r="A1509" s="97" t="s">
        <v>61</v>
      </c>
      <c r="B1509" s="36" t="str">
        <f t="shared" si="24"/>
        <v>8A_10min</v>
      </c>
      <c r="C1509" s="98" t="s">
        <v>2261</v>
      </c>
      <c r="D1509" s="98" t="s">
        <v>5327</v>
      </c>
      <c r="E1509" s="145" t="s">
        <v>6416</v>
      </c>
      <c r="F1509" s="233">
        <v>3.6548897429077374</v>
      </c>
    </row>
    <row r="1510" spans="1:6" x14ac:dyDescent="0.3">
      <c r="A1510" s="97" t="s">
        <v>61</v>
      </c>
      <c r="B1510" s="36" t="str">
        <f t="shared" si="24"/>
        <v>8A_10min</v>
      </c>
      <c r="C1510" s="98" t="s">
        <v>2262</v>
      </c>
      <c r="D1510" s="98" t="s">
        <v>5327</v>
      </c>
      <c r="E1510" s="145" t="s">
        <v>6417</v>
      </c>
      <c r="F1510" s="233">
        <v>2.0845446801852443</v>
      </c>
    </row>
    <row r="1511" spans="1:6" x14ac:dyDescent="0.3">
      <c r="A1511" s="97" t="s">
        <v>61</v>
      </c>
      <c r="B1511" s="36" t="str">
        <f t="shared" si="24"/>
        <v>8A_10min</v>
      </c>
      <c r="C1511" s="98" t="s">
        <v>2263</v>
      </c>
      <c r="D1511" s="98" t="s">
        <v>5327</v>
      </c>
      <c r="E1511" s="145" t="s">
        <v>6418</v>
      </c>
      <c r="F1511" s="233">
        <v>3.2970907144688537</v>
      </c>
    </row>
    <row r="1512" spans="1:6" x14ac:dyDescent="0.3">
      <c r="A1512" s="97" t="s">
        <v>61</v>
      </c>
      <c r="B1512" s="36" t="str">
        <f t="shared" si="24"/>
        <v>8A_10min</v>
      </c>
      <c r="C1512" s="98" t="s">
        <v>2264</v>
      </c>
      <c r="D1512" s="98" t="s">
        <v>5327</v>
      </c>
      <c r="E1512" s="145" t="s">
        <v>6419</v>
      </c>
      <c r="F1512" s="233">
        <v>2.5787133441974746</v>
      </c>
    </row>
    <row r="1513" spans="1:6" x14ac:dyDescent="0.3">
      <c r="A1513" s="97" t="s">
        <v>61</v>
      </c>
      <c r="B1513" s="36" t="str">
        <f t="shared" si="24"/>
        <v>8A_10min</v>
      </c>
      <c r="C1513" s="98" t="s">
        <v>2247</v>
      </c>
      <c r="D1513" s="98" t="s">
        <v>5327</v>
      </c>
      <c r="E1513" s="145" t="s">
        <v>6420</v>
      </c>
      <c r="F1513" s="233">
        <v>2.6386908015905015</v>
      </c>
    </row>
    <row r="1514" spans="1:6" x14ac:dyDescent="0.3">
      <c r="A1514" s="97" t="s">
        <v>61</v>
      </c>
      <c r="B1514" s="36" t="str">
        <f t="shared" si="24"/>
        <v>8A_10min</v>
      </c>
      <c r="C1514" s="98" t="s">
        <v>2265</v>
      </c>
      <c r="D1514" s="98" t="s">
        <v>5327</v>
      </c>
      <c r="E1514" s="145" t="s">
        <v>6421</v>
      </c>
      <c r="F1514" s="233">
        <v>1.6051849178003927</v>
      </c>
    </row>
    <row r="1515" spans="1:6" x14ac:dyDescent="0.3">
      <c r="A1515" s="97" t="s">
        <v>61</v>
      </c>
      <c r="B1515" s="36" t="str">
        <f t="shared" si="24"/>
        <v>8A_10min</v>
      </c>
      <c r="C1515" s="98" t="s">
        <v>2266</v>
      </c>
      <c r="D1515" s="98" t="s">
        <v>5327</v>
      </c>
      <c r="E1515" s="145" t="s">
        <v>6422</v>
      </c>
      <c r="F1515" s="233">
        <v>2.3581937277068303</v>
      </c>
    </row>
    <row r="1516" spans="1:6" x14ac:dyDescent="0.3">
      <c r="A1516" s="97" t="s">
        <v>61</v>
      </c>
      <c r="B1516" s="36" t="str">
        <f t="shared" si="24"/>
        <v>8A_10min</v>
      </c>
      <c r="C1516" s="98" t="s">
        <v>2267</v>
      </c>
      <c r="D1516" s="98" t="s">
        <v>5327</v>
      </c>
      <c r="E1516" s="145" t="s">
        <v>6423</v>
      </c>
      <c r="F1516" s="233">
        <v>2.3585933640644927</v>
      </c>
    </row>
    <row r="1517" spans="1:6" x14ac:dyDescent="0.3">
      <c r="A1517" s="97" t="s">
        <v>61</v>
      </c>
      <c r="B1517" s="36" t="str">
        <f t="shared" si="24"/>
        <v>8A_10min</v>
      </c>
      <c r="C1517" s="98" t="s">
        <v>2268</v>
      </c>
      <c r="D1517" s="98" t="s">
        <v>5327</v>
      </c>
      <c r="E1517" s="145" t="s">
        <v>6424</v>
      </c>
      <c r="F1517" s="233">
        <v>1.6039662264375363</v>
      </c>
    </row>
    <row r="1518" spans="1:6" x14ac:dyDescent="0.3">
      <c r="A1518" s="97" t="s">
        <v>61</v>
      </c>
      <c r="B1518" s="36" t="str">
        <f t="shared" si="24"/>
        <v>8A_10min</v>
      </c>
      <c r="C1518" s="98" t="s">
        <v>2269</v>
      </c>
      <c r="D1518" s="98" t="s">
        <v>5327</v>
      </c>
      <c r="E1518" s="145" t="s">
        <v>6425</v>
      </c>
      <c r="F1518" s="233">
        <v>1.1274795411415963</v>
      </c>
    </row>
    <row r="1519" spans="1:6" x14ac:dyDescent="0.3">
      <c r="A1519" s="97" t="s">
        <v>61</v>
      </c>
      <c r="B1519" s="36" t="str">
        <f t="shared" si="24"/>
        <v>8A_10min</v>
      </c>
      <c r="C1519" s="98" t="s">
        <v>2270</v>
      </c>
      <c r="D1519" s="98" t="s">
        <v>5327</v>
      </c>
      <c r="E1519" s="145" t="s">
        <v>6426</v>
      </c>
      <c r="F1519" s="233">
        <v>0.90363593213293902</v>
      </c>
    </row>
    <row r="1520" spans="1:6" x14ac:dyDescent="0.3">
      <c r="A1520" s="97" t="s">
        <v>61</v>
      </c>
      <c r="B1520" s="36" t="str">
        <f t="shared" si="24"/>
        <v>8A_10min</v>
      </c>
      <c r="C1520" s="98" t="s">
        <v>2271</v>
      </c>
      <c r="D1520" s="98" t="s">
        <v>5327</v>
      </c>
      <c r="E1520" s="145" t="s">
        <v>6427</v>
      </c>
      <c r="F1520" s="233">
        <v>1.5423301165680636</v>
      </c>
    </row>
    <row r="1521" spans="1:6" x14ac:dyDescent="0.3">
      <c r="A1521" s="97" t="s">
        <v>61</v>
      </c>
      <c r="B1521" s="36" t="str">
        <f t="shared" si="24"/>
        <v>8A_10min</v>
      </c>
      <c r="C1521" s="98" t="s">
        <v>2272</v>
      </c>
      <c r="D1521" s="98" t="s">
        <v>5327</v>
      </c>
      <c r="E1521" s="145" t="s">
        <v>6428</v>
      </c>
      <c r="F1521" s="233">
        <v>3.2245391809552211</v>
      </c>
    </row>
    <row r="1522" spans="1:6" x14ac:dyDescent="0.3">
      <c r="A1522" s="97" t="s">
        <v>61</v>
      </c>
      <c r="B1522" s="36" t="str">
        <f t="shared" si="24"/>
        <v>8A_10min</v>
      </c>
      <c r="C1522" s="98" t="s">
        <v>2273</v>
      </c>
      <c r="D1522" s="98" t="s">
        <v>5327</v>
      </c>
      <c r="E1522" s="145" t="s">
        <v>6429</v>
      </c>
      <c r="F1522" s="233">
        <v>3.2552034987978975</v>
      </c>
    </row>
    <row r="1523" spans="1:6" x14ac:dyDescent="0.3">
      <c r="A1523" s="97" t="s">
        <v>61</v>
      </c>
      <c r="B1523" s="36" t="str">
        <f t="shared" si="24"/>
        <v>8A_10min</v>
      </c>
      <c r="C1523" s="98" t="s">
        <v>2274</v>
      </c>
      <c r="D1523" s="98" t="s">
        <v>5327</v>
      </c>
      <c r="E1523" s="145" t="s">
        <v>6430</v>
      </c>
      <c r="F1523" s="233">
        <v>2.169300207488118</v>
      </c>
    </row>
    <row r="1524" spans="1:6" x14ac:dyDescent="0.3">
      <c r="A1524" s="97" t="s">
        <v>61</v>
      </c>
      <c r="B1524" s="36" t="str">
        <f t="shared" si="24"/>
        <v>8A_10min</v>
      </c>
      <c r="C1524" s="98" t="s">
        <v>2248</v>
      </c>
      <c r="D1524" s="98" t="s">
        <v>5327</v>
      </c>
      <c r="E1524" s="145" t="s">
        <v>6431</v>
      </c>
      <c r="F1524" s="233">
        <v>3.1442495822602679</v>
      </c>
    </row>
    <row r="1525" spans="1:6" x14ac:dyDescent="0.3">
      <c r="A1525" s="97" t="s">
        <v>61</v>
      </c>
      <c r="B1525" s="36" t="str">
        <f t="shared" si="24"/>
        <v>8A_10min</v>
      </c>
      <c r="C1525" s="98" t="s">
        <v>2275</v>
      </c>
      <c r="D1525" s="98" t="s">
        <v>5327</v>
      </c>
      <c r="E1525" s="145" t="s">
        <v>6432</v>
      </c>
      <c r="F1525" s="233">
        <v>2.8127644160519751</v>
      </c>
    </row>
    <row r="1526" spans="1:6" x14ac:dyDescent="0.3">
      <c r="A1526" s="97" t="s">
        <v>61</v>
      </c>
      <c r="B1526" s="36" t="str">
        <f t="shared" si="24"/>
        <v>8A_10min</v>
      </c>
      <c r="C1526" s="98" t="s">
        <v>2249</v>
      </c>
      <c r="D1526" s="98" t="s">
        <v>5327</v>
      </c>
      <c r="E1526" s="145" t="s">
        <v>6433</v>
      </c>
      <c r="F1526" s="233">
        <v>2.1948998394866259</v>
      </c>
    </row>
    <row r="1527" spans="1:6" x14ac:dyDescent="0.3">
      <c r="A1527" s="97" t="s">
        <v>61</v>
      </c>
      <c r="B1527" s="36" t="str">
        <f t="shared" si="24"/>
        <v>8A_10min</v>
      </c>
      <c r="C1527" s="98" t="s">
        <v>2250</v>
      </c>
      <c r="D1527" s="98" t="s">
        <v>5327</v>
      </c>
      <c r="E1527" s="145" t="s">
        <v>6434</v>
      </c>
      <c r="F1527" s="233">
        <v>3.1632820107224857</v>
      </c>
    </row>
    <row r="1528" spans="1:6" x14ac:dyDescent="0.3">
      <c r="A1528" s="97" t="s">
        <v>61</v>
      </c>
      <c r="B1528" s="36" t="str">
        <f t="shared" si="24"/>
        <v>8A_10min</v>
      </c>
      <c r="C1528" s="98" t="s">
        <v>2251</v>
      </c>
      <c r="D1528" s="98" t="s">
        <v>5327</v>
      </c>
      <c r="E1528" s="145" t="s">
        <v>6435</v>
      </c>
      <c r="F1528" s="233">
        <v>2.0319831215381279</v>
      </c>
    </row>
    <row r="1529" spans="1:6" x14ac:dyDescent="0.3">
      <c r="A1529" s="97" t="s">
        <v>61</v>
      </c>
      <c r="B1529" s="36" t="str">
        <f t="shared" si="24"/>
        <v>8A_10min</v>
      </c>
      <c r="C1529" s="98" t="s">
        <v>2252</v>
      </c>
      <c r="D1529" s="98" t="s">
        <v>5327</v>
      </c>
      <c r="E1529" s="145" t="s">
        <v>6436</v>
      </c>
      <c r="F1529" s="233">
        <v>1.3220775823303783</v>
      </c>
    </row>
    <row r="1530" spans="1:6" x14ac:dyDescent="0.3">
      <c r="A1530" s="97" t="s">
        <v>61</v>
      </c>
      <c r="B1530" s="36" t="str">
        <f t="shared" si="24"/>
        <v>8A_10min</v>
      </c>
      <c r="C1530" s="98" t="s">
        <v>2253</v>
      </c>
      <c r="D1530" s="98" t="s">
        <v>5327</v>
      </c>
      <c r="E1530" s="145" t="s">
        <v>6437</v>
      </c>
      <c r="F1530" s="233">
        <v>1.9220916294463095</v>
      </c>
    </row>
    <row r="1531" spans="1:6" x14ac:dyDescent="0.3">
      <c r="A1531" s="97" t="s">
        <v>61</v>
      </c>
      <c r="B1531" s="36" t="str">
        <f t="shared" si="24"/>
        <v>8A_10min</v>
      </c>
      <c r="C1531" s="98" t="s">
        <v>2254</v>
      </c>
      <c r="D1531" s="98" t="s">
        <v>5327</v>
      </c>
      <c r="E1531" s="145" t="s">
        <v>6438</v>
      </c>
      <c r="F1531" s="233">
        <v>3.0796061747255048</v>
      </c>
    </row>
    <row r="1532" spans="1:6" x14ac:dyDescent="0.3">
      <c r="A1532" s="97" t="s">
        <v>62</v>
      </c>
      <c r="B1532" s="36" t="str">
        <f t="shared" si="24"/>
        <v>8B_10min</v>
      </c>
      <c r="C1532" s="98" t="s">
        <v>2276</v>
      </c>
      <c r="D1532" s="98" t="s">
        <v>5327</v>
      </c>
      <c r="E1532" s="145" t="s">
        <v>6409</v>
      </c>
      <c r="F1532" s="233">
        <v>0.19968327486583135</v>
      </c>
    </row>
    <row r="1533" spans="1:6" x14ac:dyDescent="0.3">
      <c r="A1533" s="97" t="s">
        <v>62</v>
      </c>
      <c r="B1533" s="36" t="str">
        <f t="shared" si="24"/>
        <v>8B_10min</v>
      </c>
      <c r="C1533" s="98" t="s">
        <v>2285</v>
      </c>
      <c r="D1533" s="98" t="s">
        <v>5327</v>
      </c>
      <c r="E1533" s="145" t="s">
        <v>6410</v>
      </c>
      <c r="F1533" s="233">
        <v>0.1190034026894032</v>
      </c>
    </row>
    <row r="1534" spans="1:6" x14ac:dyDescent="0.3">
      <c r="A1534" s="97" t="s">
        <v>62</v>
      </c>
      <c r="B1534" s="36" t="str">
        <f t="shared" si="24"/>
        <v>8B_10min</v>
      </c>
      <c r="C1534" s="98" t="s">
        <v>2286</v>
      </c>
      <c r="D1534" s="98" t="s">
        <v>5327</v>
      </c>
      <c r="E1534" s="145" t="s">
        <v>6411</v>
      </c>
      <c r="F1534" s="233">
        <v>1.0479592592378331</v>
      </c>
    </row>
    <row r="1535" spans="1:6" x14ac:dyDescent="0.3">
      <c r="A1535" s="97" t="s">
        <v>62</v>
      </c>
      <c r="B1535" s="36" t="str">
        <f t="shared" si="24"/>
        <v>8B_10min</v>
      </c>
      <c r="C1535" s="98" t="s">
        <v>2287</v>
      </c>
      <c r="D1535" s="98" t="s">
        <v>5327</v>
      </c>
      <c r="E1535" s="145" t="s">
        <v>6412</v>
      </c>
      <c r="F1535" s="233">
        <v>0.90196219885688789</v>
      </c>
    </row>
    <row r="1536" spans="1:6" x14ac:dyDescent="0.3">
      <c r="A1536" s="97" t="s">
        <v>62</v>
      </c>
      <c r="B1536" s="36" t="str">
        <f t="shared" si="24"/>
        <v>8B_10min</v>
      </c>
      <c r="C1536" s="98" t="s">
        <v>2288</v>
      </c>
      <c r="D1536" s="98" t="s">
        <v>5327</v>
      </c>
      <c r="E1536" s="145" t="s">
        <v>6413</v>
      </c>
      <c r="F1536" s="233">
        <v>0.67588135787540127</v>
      </c>
    </row>
    <row r="1537" spans="1:6" x14ac:dyDescent="0.3">
      <c r="A1537" s="97" t="s">
        <v>62</v>
      </c>
      <c r="B1537" s="36" t="str">
        <f t="shared" si="24"/>
        <v>8B_10min</v>
      </c>
      <c r="C1537" s="98" t="s">
        <v>2289</v>
      </c>
      <c r="D1537" s="98" t="s">
        <v>5327</v>
      </c>
      <c r="E1537" s="145" t="s">
        <v>6414</v>
      </c>
      <c r="F1537" s="233">
        <v>0.4522862045059301</v>
      </c>
    </row>
    <row r="1538" spans="1:6" x14ac:dyDescent="0.3">
      <c r="A1538" s="97" t="s">
        <v>62</v>
      </c>
      <c r="B1538" s="36" t="str">
        <f t="shared" si="24"/>
        <v>8B_10min</v>
      </c>
      <c r="C1538" s="98" t="s">
        <v>2290</v>
      </c>
      <c r="D1538" s="98" t="s">
        <v>5327</v>
      </c>
      <c r="E1538" s="145" t="s">
        <v>6415</v>
      </c>
      <c r="F1538" s="233">
        <v>1.5433544670841344</v>
      </c>
    </row>
    <row r="1539" spans="1:6" x14ac:dyDescent="0.3">
      <c r="A1539" s="97" t="s">
        <v>62</v>
      </c>
      <c r="B1539" s="36" t="str">
        <f t="shared" si="24"/>
        <v>8B_10min</v>
      </c>
      <c r="C1539" s="98" t="s">
        <v>2291</v>
      </c>
      <c r="D1539" s="98" t="s">
        <v>5327</v>
      </c>
      <c r="E1539" s="145" t="s">
        <v>6416</v>
      </c>
      <c r="F1539" s="233">
        <v>1.1650363127098708</v>
      </c>
    </row>
    <row r="1540" spans="1:6" x14ac:dyDescent="0.3">
      <c r="A1540" s="97" t="s">
        <v>62</v>
      </c>
      <c r="B1540" s="36" t="str">
        <f t="shared" si="24"/>
        <v>8B_10min</v>
      </c>
      <c r="C1540" s="98" t="s">
        <v>2292</v>
      </c>
      <c r="D1540" s="98" t="s">
        <v>5327</v>
      </c>
      <c r="E1540" s="145" t="s">
        <v>6417</v>
      </c>
      <c r="F1540" s="233">
        <v>1.4791267060680193</v>
      </c>
    </row>
    <row r="1541" spans="1:6" x14ac:dyDescent="0.3">
      <c r="A1541" s="97" t="s">
        <v>62</v>
      </c>
      <c r="B1541" s="36" t="str">
        <f t="shared" si="24"/>
        <v>8B_10min</v>
      </c>
      <c r="C1541" s="98" t="s">
        <v>2293</v>
      </c>
      <c r="D1541" s="98" t="s">
        <v>5327</v>
      </c>
      <c r="E1541" s="145" t="s">
        <v>6418</v>
      </c>
      <c r="F1541" s="233">
        <v>1.4585140418216516</v>
      </c>
    </row>
    <row r="1542" spans="1:6" x14ac:dyDescent="0.3">
      <c r="A1542" s="97" t="s">
        <v>62</v>
      </c>
      <c r="B1542" s="36" t="str">
        <f t="shared" si="24"/>
        <v>8B_10min</v>
      </c>
      <c r="C1542" s="98" t="s">
        <v>2294</v>
      </c>
      <c r="D1542" s="98" t="s">
        <v>5327</v>
      </c>
      <c r="E1542" s="145" t="s">
        <v>6419</v>
      </c>
      <c r="F1542" s="233">
        <v>0.22061280537476202</v>
      </c>
    </row>
    <row r="1543" spans="1:6" x14ac:dyDescent="0.3">
      <c r="A1543" s="97" t="s">
        <v>62</v>
      </c>
      <c r="B1543" s="36" t="str">
        <f t="shared" ref="B1543:B1591" si="25">CONCATENATE(A1543,"_",D1543)</f>
        <v>8B_10min</v>
      </c>
      <c r="C1543" s="98" t="s">
        <v>2277</v>
      </c>
      <c r="D1543" s="98" t="s">
        <v>5327</v>
      </c>
      <c r="E1543" s="145" t="s">
        <v>6420</v>
      </c>
      <c r="F1543" s="233">
        <v>0.74621070075946305</v>
      </c>
    </row>
    <row r="1544" spans="1:6" x14ac:dyDescent="0.3">
      <c r="A1544" s="97" t="s">
        <v>62</v>
      </c>
      <c r="B1544" s="36" t="str">
        <f t="shared" si="25"/>
        <v>8B_10min</v>
      </c>
      <c r="C1544" s="98" t="s">
        <v>2295</v>
      </c>
      <c r="D1544" s="98" t="s">
        <v>5327</v>
      </c>
      <c r="E1544" s="145" t="s">
        <v>6421</v>
      </c>
      <c r="F1544" s="233">
        <v>1.5269805529944063</v>
      </c>
    </row>
    <row r="1545" spans="1:6" x14ac:dyDescent="0.3">
      <c r="A1545" s="97" t="s">
        <v>62</v>
      </c>
      <c r="B1545" s="36" t="str">
        <f t="shared" si="25"/>
        <v>8B_10min</v>
      </c>
      <c r="C1545" s="98" t="s">
        <v>2296</v>
      </c>
      <c r="D1545" s="98" t="s">
        <v>5327</v>
      </c>
      <c r="E1545" s="145" t="s">
        <v>6422</v>
      </c>
      <c r="F1545" s="233">
        <v>0.54742872674912835</v>
      </c>
    </row>
    <row r="1546" spans="1:6" x14ac:dyDescent="0.3">
      <c r="A1546" s="97" t="s">
        <v>62</v>
      </c>
      <c r="B1546" s="36" t="str">
        <f t="shared" si="25"/>
        <v>8B_10min</v>
      </c>
      <c r="C1546" s="98" t="s">
        <v>2297</v>
      </c>
      <c r="D1546" s="98" t="s">
        <v>5327</v>
      </c>
      <c r="E1546" s="145" t="s">
        <v>6423</v>
      </c>
      <c r="F1546" s="233">
        <v>1.2746969097696976</v>
      </c>
    </row>
    <row r="1547" spans="1:6" x14ac:dyDescent="0.3">
      <c r="A1547" s="97" t="s">
        <v>62</v>
      </c>
      <c r="B1547" s="36" t="str">
        <f t="shared" si="25"/>
        <v>8B_10min</v>
      </c>
      <c r="C1547" s="98" t="s">
        <v>2298</v>
      </c>
      <c r="D1547" s="98" t="s">
        <v>5327</v>
      </c>
      <c r="E1547" s="145" t="s">
        <v>6424</v>
      </c>
      <c r="F1547" s="233">
        <v>0.63584983306879994</v>
      </c>
    </row>
    <row r="1548" spans="1:6" x14ac:dyDescent="0.3">
      <c r="A1548" s="97" t="s">
        <v>62</v>
      </c>
      <c r="B1548" s="36" t="str">
        <f t="shared" si="25"/>
        <v>8B_10min</v>
      </c>
      <c r="C1548" s="98" t="s">
        <v>2299</v>
      </c>
      <c r="D1548" s="98" t="s">
        <v>5327</v>
      </c>
      <c r="E1548" s="145" t="s">
        <v>6425</v>
      </c>
      <c r="F1548" s="233">
        <v>0.27667491794062443</v>
      </c>
    </row>
    <row r="1549" spans="1:6" x14ac:dyDescent="0.3">
      <c r="A1549" s="97" t="s">
        <v>62</v>
      </c>
      <c r="B1549" s="36" t="str">
        <f t="shared" si="25"/>
        <v>8B_10min</v>
      </c>
      <c r="C1549" s="98" t="s">
        <v>2300</v>
      </c>
      <c r="D1549" s="98" t="s">
        <v>5327</v>
      </c>
      <c r="E1549" s="145" t="s">
        <v>6426</v>
      </c>
      <c r="F1549" s="233">
        <v>0.81773089182166925</v>
      </c>
    </row>
    <row r="1550" spans="1:6" x14ac:dyDescent="0.3">
      <c r="A1550" s="97" t="s">
        <v>62</v>
      </c>
      <c r="B1550" s="36" t="str">
        <f t="shared" si="25"/>
        <v>8B_10min</v>
      </c>
      <c r="C1550" s="98" t="s">
        <v>2301</v>
      </c>
      <c r="D1550" s="98" t="s">
        <v>5327</v>
      </c>
      <c r="E1550" s="145" t="s">
        <v>6427</v>
      </c>
      <c r="F1550" s="233">
        <v>0.73071116689867466</v>
      </c>
    </row>
    <row r="1551" spans="1:6" x14ac:dyDescent="0.3">
      <c r="A1551" s="97" t="s">
        <v>62</v>
      </c>
      <c r="B1551" s="36" t="str">
        <f t="shared" si="25"/>
        <v>8B_10min</v>
      </c>
      <c r="C1551" s="98" t="s">
        <v>2302</v>
      </c>
      <c r="D1551" s="98" t="s">
        <v>5327</v>
      </c>
      <c r="E1551" s="145" t="s">
        <v>6428</v>
      </c>
      <c r="F1551" s="233">
        <v>1.0521574081907956</v>
      </c>
    </row>
    <row r="1552" spans="1:6" x14ac:dyDescent="0.3">
      <c r="A1552" s="97" t="s">
        <v>62</v>
      </c>
      <c r="B1552" s="36" t="str">
        <f t="shared" si="25"/>
        <v>8B_10min</v>
      </c>
      <c r="C1552" s="98" t="s">
        <v>2303</v>
      </c>
      <c r="D1552" s="98" t="s">
        <v>5327</v>
      </c>
      <c r="E1552" s="145" t="s">
        <v>6429</v>
      </c>
      <c r="F1552" s="233">
        <v>1.232143664025976</v>
      </c>
    </row>
    <row r="1553" spans="1:6" x14ac:dyDescent="0.3">
      <c r="A1553" s="97" t="s">
        <v>62</v>
      </c>
      <c r="B1553" s="36" t="str">
        <f t="shared" si="25"/>
        <v>8B_10min</v>
      </c>
      <c r="C1553" s="98" t="s">
        <v>2304</v>
      </c>
      <c r="D1553" s="98" t="s">
        <v>5327</v>
      </c>
      <c r="E1553" s="145" t="s">
        <v>6430</v>
      </c>
      <c r="F1553" s="233">
        <v>1.3756181919655253</v>
      </c>
    </row>
    <row r="1554" spans="1:6" x14ac:dyDescent="0.3">
      <c r="A1554" s="97" t="s">
        <v>62</v>
      </c>
      <c r="B1554" s="36" t="str">
        <f t="shared" si="25"/>
        <v>8B_10min</v>
      </c>
      <c r="C1554" s="98" t="s">
        <v>2278</v>
      </c>
      <c r="D1554" s="98" t="s">
        <v>5327</v>
      </c>
      <c r="E1554" s="145" t="s">
        <v>6431</v>
      </c>
      <c r="F1554" s="233">
        <v>3.7258690557483376E-2</v>
      </c>
    </row>
    <row r="1555" spans="1:6" x14ac:dyDescent="0.3">
      <c r="A1555" s="97" t="s">
        <v>62</v>
      </c>
      <c r="B1555" s="36" t="str">
        <f t="shared" si="25"/>
        <v>8B_10min</v>
      </c>
      <c r="C1555" s="98" t="s">
        <v>2305</v>
      </c>
      <c r="D1555" s="98" t="s">
        <v>5327</v>
      </c>
      <c r="E1555" s="145" t="s">
        <v>6432</v>
      </c>
      <c r="F1555" s="233">
        <v>1.1623273241537042</v>
      </c>
    </row>
    <row r="1556" spans="1:6" x14ac:dyDescent="0.3">
      <c r="A1556" s="97" t="s">
        <v>62</v>
      </c>
      <c r="B1556" s="36" t="str">
        <f t="shared" si="25"/>
        <v>8B_10min</v>
      </c>
      <c r="C1556" s="98" t="s">
        <v>2279</v>
      </c>
      <c r="D1556" s="98" t="s">
        <v>5327</v>
      </c>
      <c r="E1556" s="145" t="s">
        <v>6433</v>
      </c>
      <c r="F1556" s="233">
        <v>0.79809762006266083</v>
      </c>
    </row>
    <row r="1557" spans="1:6" x14ac:dyDescent="0.3">
      <c r="A1557" s="97" t="s">
        <v>62</v>
      </c>
      <c r="B1557" s="36" t="str">
        <f t="shared" si="25"/>
        <v>8B_10min</v>
      </c>
      <c r="C1557" s="98" t="s">
        <v>2280</v>
      </c>
      <c r="D1557" s="98" t="s">
        <v>5327</v>
      </c>
      <c r="E1557" s="145" t="s">
        <v>6434</v>
      </c>
      <c r="F1557" s="233">
        <v>1.2537709557264032</v>
      </c>
    </row>
    <row r="1558" spans="1:6" x14ac:dyDescent="0.3">
      <c r="A1558" s="97" t="s">
        <v>62</v>
      </c>
      <c r="B1558" s="36" t="str">
        <f t="shared" si="25"/>
        <v>8B_10min</v>
      </c>
      <c r="C1558" s="98" t="s">
        <v>2281</v>
      </c>
      <c r="D1558" s="98" t="s">
        <v>5327</v>
      </c>
      <c r="E1558" s="145" t="s">
        <v>6435</v>
      </c>
      <c r="F1558" s="233">
        <v>0.75355743668299813</v>
      </c>
    </row>
    <row r="1559" spans="1:6" x14ac:dyDescent="0.3">
      <c r="A1559" s="97" t="s">
        <v>62</v>
      </c>
      <c r="B1559" s="36" t="str">
        <f t="shared" si="25"/>
        <v>8B_10min</v>
      </c>
      <c r="C1559" s="98" t="s">
        <v>2282</v>
      </c>
      <c r="D1559" s="98" t="s">
        <v>5327</v>
      </c>
      <c r="E1559" s="145" t="s">
        <v>6436</v>
      </c>
      <c r="F1559" s="233">
        <v>1.3571439169467709</v>
      </c>
    </row>
    <row r="1560" spans="1:6" x14ac:dyDescent="0.3">
      <c r="A1560" s="97" t="s">
        <v>62</v>
      </c>
      <c r="B1560" s="36" t="str">
        <f t="shared" si="25"/>
        <v>8B_10min</v>
      </c>
      <c r="C1560" s="98" t="s">
        <v>2283</v>
      </c>
      <c r="D1560" s="98" t="s">
        <v>5327</v>
      </c>
      <c r="E1560" s="145" t="s">
        <v>6437</v>
      </c>
      <c r="F1560" s="233">
        <v>0.69061668765498563</v>
      </c>
    </row>
    <row r="1561" spans="1:6" x14ac:dyDescent="0.3">
      <c r="A1561" s="97" t="s">
        <v>62</v>
      </c>
      <c r="B1561" s="36" t="str">
        <f t="shared" si="25"/>
        <v>8B_10min</v>
      </c>
      <c r="C1561" s="98" t="s">
        <v>2284</v>
      </c>
      <c r="D1561" s="98" t="s">
        <v>5327</v>
      </c>
      <c r="E1561" s="145" t="s">
        <v>6438</v>
      </c>
      <c r="F1561" s="233">
        <v>1.3957326423739194</v>
      </c>
    </row>
    <row r="1562" spans="1:6" x14ac:dyDescent="0.3">
      <c r="A1562" s="97" t="s">
        <v>64</v>
      </c>
      <c r="B1562" s="36" t="str">
        <f t="shared" si="25"/>
        <v>9A_10min</v>
      </c>
      <c r="C1562" s="98" t="s">
        <v>2306</v>
      </c>
      <c r="D1562" s="98" t="s">
        <v>5327</v>
      </c>
      <c r="E1562" s="145" t="s">
        <v>6409</v>
      </c>
      <c r="F1562" s="233">
        <v>2.3665880109029178</v>
      </c>
    </row>
    <row r="1563" spans="1:6" x14ac:dyDescent="0.3">
      <c r="A1563" s="97" t="s">
        <v>64</v>
      </c>
      <c r="B1563" s="36" t="str">
        <f t="shared" si="25"/>
        <v>9A_10min</v>
      </c>
      <c r="C1563" s="98" t="s">
        <v>2315</v>
      </c>
      <c r="D1563" s="98" t="s">
        <v>5327</v>
      </c>
      <c r="E1563" s="145" t="s">
        <v>6410</v>
      </c>
      <c r="F1563" s="233">
        <v>1.0665154530524756</v>
      </c>
    </row>
    <row r="1564" spans="1:6" x14ac:dyDescent="0.3">
      <c r="A1564" s="97" t="s">
        <v>64</v>
      </c>
      <c r="B1564" s="36" t="str">
        <f t="shared" si="25"/>
        <v>9A_10min</v>
      </c>
      <c r="C1564" s="98" t="s">
        <v>2316</v>
      </c>
      <c r="D1564" s="98" t="s">
        <v>5327</v>
      </c>
      <c r="E1564" s="145" t="s">
        <v>6411</v>
      </c>
      <c r="F1564" s="233">
        <v>2.100373635280488</v>
      </c>
    </row>
    <row r="1565" spans="1:6" x14ac:dyDescent="0.3">
      <c r="A1565" s="97" t="s">
        <v>64</v>
      </c>
      <c r="B1565" s="36" t="str">
        <f t="shared" si="25"/>
        <v>9A_10min</v>
      </c>
      <c r="C1565" s="98" t="s">
        <v>2317</v>
      </c>
      <c r="D1565" s="98" t="s">
        <v>5327</v>
      </c>
      <c r="E1565" s="145" t="s">
        <v>6412</v>
      </c>
      <c r="F1565" s="233">
        <v>2.2486596928470002</v>
      </c>
    </row>
    <row r="1566" spans="1:6" x14ac:dyDescent="0.3">
      <c r="A1566" s="97" t="s">
        <v>64</v>
      </c>
      <c r="B1566" s="36" t="str">
        <f t="shared" si="25"/>
        <v>9A_10min</v>
      </c>
      <c r="C1566" s="98" t="s">
        <v>2318</v>
      </c>
      <c r="D1566" s="98" t="s">
        <v>5327</v>
      </c>
      <c r="E1566" s="145" t="s">
        <v>6413</v>
      </c>
      <c r="F1566" s="233">
        <v>2.1970271754916904</v>
      </c>
    </row>
    <row r="1567" spans="1:6" x14ac:dyDescent="0.3">
      <c r="A1567" s="97" t="s">
        <v>64</v>
      </c>
      <c r="B1567" s="36" t="str">
        <f t="shared" si="25"/>
        <v>9A_10min</v>
      </c>
      <c r="C1567" s="98" t="s">
        <v>2319</v>
      </c>
      <c r="D1567" s="98" t="s">
        <v>5327</v>
      </c>
      <c r="E1567" s="145" t="s">
        <v>6414</v>
      </c>
      <c r="F1567" s="233">
        <v>0.56943551825315963</v>
      </c>
    </row>
    <row r="1568" spans="1:6" x14ac:dyDescent="0.3">
      <c r="A1568" s="97" t="s">
        <v>64</v>
      </c>
      <c r="B1568" s="36" t="str">
        <f t="shared" si="25"/>
        <v>9A_10min</v>
      </c>
      <c r="C1568" s="98" t="s">
        <v>2320</v>
      </c>
      <c r="D1568" s="98" t="s">
        <v>5327</v>
      </c>
      <c r="E1568" s="145" t="s">
        <v>6415</v>
      </c>
      <c r="F1568" s="233">
        <v>1.2059854937399048</v>
      </c>
    </row>
    <row r="1569" spans="1:6" x14ac:dyDescent="0.3">
      <c r="A1569" s="97" t="s">
        <v>64</v>
      </c>
      <c r="B1569" s="36" t="str">
        <f t="shared" si="25"/>
        <v>9A_10min</v>
      </c>
      <c r="C1569" s="98" t="s">
        <v>2321</v>
      </c>
      <c r="D1569" s="98" t="s">
        <v>5327</v>
      </c>
      <c r="E1569" s="145" t="s">
        <v>6416</v>
      </c>
      <c r="F1569" s="233">
        <v>1.2957582373153016</v>
      </c>
    </row>
    <row r="1570" spans="1:6" x14ac:dyDescent="0.3">
      <c r="A1570" s="97" t="s">
        <v>64</v>
      </c>
      <c r="B1570" s="36" t="str">
        <f t="shared" si="25"/>
        <v>9A_10min</v>
      </c>
      <c r="C1570" s="98" t="s">
        <v>2322</v>
      </c>
      <c r="D1570" s="98" t="s">
        <v>5327</v>
      </c>
      <c r="E1570" s="145" t="s">
        <v>6417</v>
      </c>
      <c r="F1570" s="233">
        <v>2.682807224819221</v>
      </c>
    </row>
    <row r="1571" spans="1:6" x14ac:dyDescent="0.3">
      <c r="A1571" s="97" t="s">
        <v>64</v>
      </c>
      <c r="B1571" s="36" t="str">
        <f t="shared" si="25"/>
        <v>9A_10min</v>
      </c>
      <c r="C1571" s="98" t="s">
        <v>2323</v>
      </c>
      <c r="D1571" s="98" t="s">
        <v>5327</v>
      </c>
      <c r="E1571" s="145" t="s">
        <v>6418</v>
      </c>
      <c r="F1571" s="233">
        <v>2.2851196492311927</v>
      </c>
    </row>
    <row r="1572" spans="1:6" x14ac:dyDescent="0.3">
      <c r="A1572" s="97" t="s">
        <v>64</v>
      </c>
      <c r="B1572" s="36" t="str">
        <f t="shared" si="25"/>
        <v>9A_10min</v>
      </c>
      <c r="C1572" s="98" t="s">
        <v>2324</v>
      </c>
      <c r="D1572" s="98" t="s">
        <v>5327</v>
      </c>
      <c r="E1572" s="145" t="s">
        <v>6419</v>
      </c>
      <c r="F1572" s="233">
        <v>1.7040531121058951</v>
      </c>
    </row>
    <row r="1573" spans="1:6" x14ac:dyDescent="0.3">
      <c r="A1573" s="97" t="s">
        <v>64</v>
      </c>
      <c r="B1573" s="36" t="str">
        <f t="shared" si="25"/>
        <v>9A_10min</v>
      </c>
      <c r="C1573" s="98" t="s">
        <v>2307</v>
      </c>
      <c r="D1573" s="98" t="s">
        <v>5327</v>
      </c>
      <c r="E1573" s="145" t="s">
        <v>6420</v>
      </c>
      <c r="F1573" s="233">
        <v>2.6734857035375459</v>
      </c>
    </row>
    <row r="1574" spans="1:6" x14ac:dyDescent="0.3">
      <c r="A1574" s="97" t="s">
        <v>64</v>
      </c>
      <c r="B1574" s="36" t="str">
        <f t="shared" si="25"/>
        <v>9A_10min</v>
      </c>
      <c r="C1574" s="98" t="s">
        <v>2325</v>
      </c>
      <c r="D1574" s="98" t="s">
        <v>5327</v>
      </c>
      <c r="E1574" s="145" t="s">
        <v>6421</v>
      </c>
      <c r="F1574" s="233">
        <v>2.1787467986934317</v>
      </c>
    </row>
    <row r="1575" spans="1:6" x14ac:dyDescent="0.3">
      <c r="A1575" s="97" t="s">
        <v>64</v>
      </c>
      <c r="B1575" s="36" t="str">
        <f t="shared" si="25"/>
        <v>9A_10min</v>
      </c>
      <c r="C1575" s="98" t="s">
        <v>2326</v>
      </c>
      <c r="D1575" s="98" t="s">
        <v>5327</v>
      </c>
      <c r="E1575" s="145" t="s">
        <v>6422</v>
      </c>
      <c r="F1575" s="233">
        <v>0.69449637166745892</v>
      </c>
    </row>
    <row r="1576" spans="1:6" x14ac:dyDescent="0.3">
      <c r="A1576" s="97" t="s">
        <v>64</v>
      </c>
      <c r="B1576" s="36" t="str">
        <f t="shared" si="25"/>
        <v>9A_10min</v>
      </c>
      <c r="C1576" s="98" t="s">
        <v>2327</v>
      </c>
      <c r="D1576" s="98" t="s">
        <v>5327</v>
      </c>
      <c r="E1576" s="145" t="s">
        <v>6423</v>
      </c>
      <c r="F1576" s="233">
        <v>3.1291019820140953</v>
      </c>
    </row>
    <row r="1577" spans="1:6" x14ac:dyDescent="0.3">
      <c r="A1577" s="97" t="s">
        <v>64</v>
      </c>
      <c r="B1577" s="36" t="str">
        <f t="shared" si="25"/>
        <v>9A_10min</v>
      </c>
      <c r="C1577" s="98" t="s">
        <v>2328</v>
      </c>
      <c r="D1577" s="98" t="s">
        <v>5327</v>
      </c>
      <c r="E1577" s="145" t="s">
        <v>6424</v>
      </c>
      <c r="F1577" s="233">
        <v>1.5125821663184258</v>
      </c>
    </row>
    <row r="1578" spans="1:6" x14ac:dyDescent="0.3">
      <c r="A1578" s="97" t="s">
        <v>64</v>
      </c>
      <c r="B1578" s="36" t="str">
        <f t="shared" si="25"/>
        <v>9A_10min</v>
      </c>
      <c r="C1578" s="98" t="s">
        <v>2329</v>
      </c>
      <c r="D1578" s="98" t="s">
        <v>5327</v>
      </c>
      <c r="E1578" s="145" t="s">
        <v>6425</v>
      </c>
      <c r="F1578" s="233">
        <v>0.8592937860423171</v>
      </c>
    </row>
    <row r="1579" spans="1:6" x14ac:dyDescent="0.3">
      <c r="A1579" s="97" t="s">
        <v>64</v>
      </c>
      <c r="B1579" s="36" t="str">
        <f t="shared" si="25"/>
        <v>9A_10min</v>
      </c>
      <c r="C1579" s="98" t="s">
        <v>2330</v>
      </c>
      <c r="D1579" s="98" t="s">
        <v>5327</v>
      </c>
      <c r="E1579" s="145" t="s">
        <v>6426</v>
      </c>
      <c r="F1579" s="233">
        <v>2.7237051258413714</v>
      </c>
    </row>
    <row r="1580" spans="1:6" x14ac:dyDescent="0.3">
      <c r="A1580" s="97" t="s">
        <v>64</v>
      </c>
      <c r="B1580" s="36" t="str">
        <f t="shared" si="25"/>
        <v>9A_10min</v>
      </c>
      <c r="C1580" s="98" t="s">
        <v>2331</v>
      </c>
      <c r="D1580" s="98" t="s">
        <v>5327</v>
      </c>
      <c r="E1580" s="145" t="s">
        <v>6427</v>
      </c>
      <c r="F1580" s="233">
        <v>3.3516677949209921</v>
      </c>
    </row>
    <row r="1581" spans="1:6" x14ac:dyDescent="0.3">
      <c r="A1581" s="97" t="s">
        <v>64</v>
      </c>
      <c r="B1581" s="36" t="str">
        <f t="shared" si="25"/>
        <v>9A_10min</v>
      </c>
      <c r="C1581" s="98" t="s">
        <v>2332</v>
      </c>
      <c r="D1581" s="98" t="s">
        <v>5327</v>
      </c>
      <c r="E1581" s="145" t="s">
        <v>6428</v>
      </c>
      <c r="F1581" s="233">
        <v>1.5602572255049925</v>
      </c>
    </row>
    <row r="1582" spans="1:6" x14ac:dyDescent="0.3">
      <c r="A1582" s="97" t="s">
        <v>64</v>
      </c>
      <c r="B1582" s="36" t="str">
        <f t="shared" si="25"/>
        <v>9A_10min</v>
      </c>
      <c r="C1582" s="98" t="s">
        <v>2333</v>
      </c>
      <c r="D1582" s="98" t="s">
        <v>5327</v>
      </c>
      <c r="E1582" s="145" t="s">
        <v>6429</v>
      </c>
      <c r="F1582" s="233">
        <v>2.6203485278023302</v>
      </c>
    </row>
    <row r="1583" spans="1:6" x14ac:dyDescent="0.3">
      <c r="A1583" s="97" t="s">
        <v>64</v>
      </c>
      <c r="B1583" s="36" t="str">
        <f t="shared" si="25"/>
        <v>9A_10min</v>
      </c>
      <c r="C1583" s="98" t="s">
        <v>2334</v>
      </c>
      <c r="D1583" s="98" t="s">
        <v>5327</v>
      </c>
      <c r="E1583" s="145" t="s">
        <v>6430</v>
      </c>
      <c r="F1583" s="233">
        <v>1.5381122232517632</v>
      </c>
    </row>
    <row r="1584" spans="1:6" x14ac:dyDescent="0.3">
      <c r="A1584" s="97" t="s">
        <v>64</v>
      </c>
      <c r="B1584" s="36" t="str">
        <f t="shared" si="25"/>
        <v>9A_10min</v>
      </c>
      <c r="C1584" s="98" t="s">
        <v>2308</v>
      </c>
      <c r="D1584" s="98" t="s">
        <v>5327</v>
      </c>
      <c r="E1584" s="145" t="s">
        <v>6431</v>
      </c>
      <c r="F1584" s="233">
        <v>2.2585796451132332</v>
      </c>
    </row>
    <row r="1585" spans="1:6" x14ac:dyDescent="0.3">
      <c r="A1585" s="97" t="s">
        <v>64</v>
      </c>
      <c r="B1585" s="36" t="str">
        <f t="shared" si="25"/>
        <v>9A_10min</v>
      </c>
      <c r="C1585" s="98" t="s">
        <v>2335</v>
      </c>
      <c r="D1585" s="98" t="s">
        <v>5327</v>
      </c>
      <c r="E1585" s="145" t="s">
        <v>6432</v>
      </c>
      <c r="F1585" s="233">
        <v>0.20123371922623179</v>
      </c>
    </row>
    <row r="1586" spans="1:6" x14ac:dyDescent="0.3">
      <c r="A1586" s="97" t="s">
        <v>64</v>
      </c>
      <c r="B1586" s="36" t="str">
        <f t="shared" si="25"/>
        <v>9A_10min</v>
      </c>
      <c r="C1586" s="98" t="s">
        <v>2309</v>
      </c>
      <c r="D1586" s="98" t="s">
        <v>5327</v>
      </c>
      <c r="E1586" s="145" t="s">
        <v>6433</v>
      </c>
      <c r="F1586" s="233">
        <v>3.8676674374182469</v>
      </c>
    </row>
    <row r="1587" spans="1:6" x14ac:dyDescent="0.3">
      <c r="A1587" s="97" t="s">
        <v>64</v>
      </c>
      <c r="B1587" s="36" t="str">
        <f t="shared" si="25"/>
        <v>9A_10min</v>
      </c>
      <c r="C1587" s="98" t="s">
        <v>2310</v>
      </c>
      <c r="D1587" s="98" t="s">
        <v>5327</v>
      </c>
      <c r="E1587" s="145" t="s">
        <v>6434</v>
      </c>
      <c r="F1587" s="233">
        <v>4.0106402737099245</v>
      </c>
    </row>
    <row r="1588" spans="1:6" x14ac:dyDescent="0.3">
      <c r="A1588" s="97" t="s">
        <v>64</v>
      </c>
      <c r="B1588" s="36" t="str">
        <f t="shared" si="25"/>
        <v>9A_10min</v>
      </c>
      <c r="C1588" s="98" t="s">
        <v>2311</v>
      </c>
      <c r="D1588" s="98" t="s">
        <v>5327</v>
      </c>
      <c r="E1588" s="145" t="s">
        <v>6435</v>
      </c>
      <c r="F1588" s="233">
        <v>2.0722872412052071</v>
      </c>
    </row>
    <row r="1589" spans="1:6" x14ac:dyDescent="0.3">
      <c r="A1589" s="97" t="s">
        <v>64</v>
      </c>
      <c r="B1589" s="36" t="str">
        <f t="shared" si="25"/>
        <v>9A_10min</v>
      </c>
      <c r="C1589" s="98" t="s">
        <v>2312</v>
      </c>
      <c r="D1589" s="98" t="s">
        <v>5327</v>
      </c>
      <c r="E1589" s="145" t="s">
        <v>6436</v>
      </c>
      <c r="F1589" s="233">
        <v>1.1762617097591221</v>
      </c>
    </row>
    <row r="1590" spans="1:6" x14ac:dyDescent="0.3">
      <c r="A1590" s="97" t="s">
        <v>64</v>
      </c>
      <c r="B1590" s="36" t="str">
        <f t="shared" si="25"/>
        <v>9A_10min</v>
      </c>
      <c r="C1590" s="98" t="s">
        <v>2313</v>
      </c>
      <c r="D1590" s="98" t="s">
        <v>5327</v>
      </c>
      <c r="E1590" s="145" t="s">
        <v>6437</v>
      </c>
      <c r="F1590" s="233">
        <v>3.4916144988574316</v>
      </c>
    </row>
    <row r="1591" spans="1:6" x14ac:dyDescent="0.3">
      <c r="A1591" s="97" t="s">
        <v>64</v>
      </c>
      <c r="B1591" s="36" t="str">
        <f t="shared" si="25"/>
        <v>9A_10min</v>
      </c>
      <c r="C1591" s="98" t="s">
        <v>2314</v>
      </c>
      <c r="D1591" s="98" t="s">
        <v>5327</v>
      </c>
      <c r="E1591" s="145" t="s">
        <v>6438</v>
      </c>
      <c r="F1591" s="233">
        <v>0.95272609393082264</v>
      </c>
    </row>
    <row r="1592" spans="1:6" x14ac:dyDescent="0.3">
      <c r="A1592" s="97" t="s">
        <v>95</v>
      </c>
      <c r="B1592" s="36" t="str">
        <f t="shared" ref="B1592:B1640" si="26">CONCATENATE(A1592,"_",D1592)</f>
        <v>T5P4_10min</v>
      </c>
      <c r="C1592" s="98" t="s">
        <v>2726</v>
      </c>
      <c r="D1592" s="98" t="s">
        <v>5327</v>
      </c>
      <c r="E1592" s="145" t="s">
        <v>6409</v>
      </c>
      <c r="F1592" s="233">
        <v>3.2572039564301498</v>
      </c>
    </row>
    <row r="1593" spans="1:6" x14ac:dyDescent="0.3">
      <c r="A1593" s="97" t="s">
        <v>95</v>
      </c>
      <c r="B1593" s="36" t="str">
        <f t="shared" si="26"/>
        <v>T5P4_10min</v>
      </c>
      <c r="C1593" s="98" t="s">
        <v>2735</v>
      </c>
      <c r="D1593" s="98" t="s">
        <v>5327</v>
      </c>
      <c r="E1593" s="145" t="s">
        <v>6410</v>
      </c>
      <c r="F1593" s="233">
        <v>2.100344069499728</v>
      </c>
    </row>
    <row r="1594" spans="1:6" x14ac:dyDescent="0.3">
      <c r="A1594" s="97" t="s">
        <v>95</v>
      </c>
      <c r="B1594" s="36" t="str">
        <f t="shared" si="26"/>
        <v>T5P4_10min</v>
      </c>
      <c r="C1594" s="98" t="s">
        <v>2736</v>
      </c>
      <c r="D1594" s="98" t="s">
        <v>5327</v>
      </c>
      <c r="E1594" s="145" t="s">
        <v>6411</v>
      </c>
      <c r="F1594" s="233">
        <v>1.0280278264249518</v>
      </c>
    </row>
    <row r="1595" spans="1:6" x14ac:dyDescent="0.3">
      <c r="A1595" s="97" t="s">
        <v>95</v>
      </c>
      <c r="B1595" s="36" t="str">
        <f t="shared" si="26"/>
        <v>T5P4_10min</v>
      </c>
      <c r="C1595" s="98" t="s">
        <v>2737</v>
      </c>
      <c r="D1595" s="98" t="s">
        <v>5327</v>
      </c>
      <c r="E1595" s="145" t="s">
        <v>6412</v>
      </c>
      <c r="F1595" s="233">
        <v>4.9095001996800658</v>
      </c>
    </row>
    <row r="1596" spans="1:6" x14ac:dyDescent="0.3">
      <c r="A1596" s="97" t="s">
        <v>95</v>
      </c>
      <c r="B1596" s="36" t="str">
        <f t="shared" si="26"/>
        <v>T5P4_10min</v>
      </c>
      <c r="C1596" s="98" t="s">
        <v>2738</v>
      </c>
      <c r="D1596" s="98" t="s">
        <v>5327</v>
      </c>
      <c r="E1596" s="145" t="s">
        <v>6413</v>
      </c>
      <c r="F1596" s="233">
        <v>5.2120818115679493</v>
      </c>
    </row>
    <row r="1597" spans="1:6" x14ac:dyDescent="0.3">
      <c r="A1597" s="97" t="s">
        <v>95</v>
      </c>
      <c r="B1597" s="36" t="str">
        <f t="shared" si="26"/>
        <v>T5P4_10min</v>
      </c>
      <c r="C1597" s="98" t="s">
        <v>2739</v>
      </c>
      <c r="D1597" s="98" t="s">
        <v>5327</v>
      </c>
      <c r="E1597" s="145" t="s">
        <v>6414</v>
      </c>
      <c r="F1597" s="233">
        <v>1.3713045651001223</v>
      </c>
    </row>
    <row r="1598" spans="1:6" x14ac:dyDescent="0.3">
      <c r="A1598" s="97" t="s">
        <v>95</v>
      </c>
      <c r="B1598" s="36" t="str">
        <f t="shared" si="26"/>
        <v>T5P4_10min</v>
      </c>
      <c r="C1598" s="98" t="s">
        <v>2740</v>
      </c>
      <c r="D1598" s="98" t="s">
        <v>5327</v>
      </c>
      <c r="E1598" s="145" t="s">
        <v>6415</v>
      </c>
      <c r="F1598" s="233">
        <v>2.6712230556954992</v>
      </c>
    </row>
    <row r="1599" spans="1:6" x14ac:dyDescent="0.3">
      <c r="A1599" s="97" t="s">
        <v>95</v>
      </c>
      <c r="B1599" s="36" t="str">
        <f t="shared" si="26"/>
        <v>T5P4_10min</v>
      </c>
      <c r="C1599" s="98" t="s">
        <v>2741</v>
      </c>
      <c r="D1599" s="98" t="s">
        <v>5327</v>
      </c>
      <c r="E1599" s="145" t="s">
        <v>6416</v>
      </c>
      <c r="F1599" s="233">
        <v>1.7194671878860075</v>
      </c>
    </row>
    <row r="1600" spans="1:6" x14ac:dyDescent="0.3">
      <c r="A1600" s="97" t="s">
        <v>95</v>
      </c>
      <c r="B1600" s="36" t="str">
        <f t="shared" si="26"/>
        <v>T5P4_10min</v>
      </c>
      <c r="C1600" s="98" t="s">
        <v>2742</v>
      </c>
      <c r="D1600" s="98" t="s">
        <v>5327</v>
      </c>
      <c r="E1600" s="145" t="s">
        <v>6417</v>
      </c>
      <c r="F1600" s="233">
        <v>3.3075573180856517</v>
      </c>
    </row>
    <row r="1601" spans="1:6" x14ac:dyDescent="0.3">
      <c r="A1601" s="97" t="s">
        <v>95</v>
      </c>
      <c r="B1601" s="36" t="str">
        <f t="shared" si="26"/>
        <v>T5P4_10min</v>
      </c>
      <c r="C1601" s="98" t="s">
        <v>2743</v>
      </c>
      <c r="D1601" s="98" t="s">
        <v>5327</v>
      </c>
      <c r="E1601" s="145" t="s">
        <v>6418</v>
      </c>
      <c r="F1601" s="233">
        <v>1.6796381191916576</v>
      </c>
    </row>
    <row r="1602" spans="1:6" x14ac:dyDescent="0.3">
      <c r="A1602" s="97" t="s">
        <v>95</v>
      </c>
      <c r="B1602" s="36" t="str">
        <f t="shared" si="26"/>
        <v>T5P4_10min</v>
      </c>
      <c r="C1602" s="98" t="s">
        <v>2744</v>
      </c>
      <c r="D1602" s="98" t="s">
        <v>5327</v>
      </c>
      <c r="E1602" s="145" t="s">
        <v>6419</v>
      </c>
      <c r="F1602" s="233">
        <v>1.965834177199</v>
      </c>
    </row>
    <row r="1603" spans="1:6" x14ac:dyDescent="0.3">
      <c r="A1603" s="97" t="s">
        <v>95</v>
      </c>
      <c r="B1603" s="36" t="str">
        <f t="shared" si="26"/>
        <v>T5P4_10min</v>
      </c>
      <c r="C1603" s="98" t="s">
        <v>2727</v>
      </c>
      <c r="D1603" s="98" t="s">
        <v>5327</v>
      </c>
      <c r="E1603" s="145" t="s">
        <v>6420</v>
      </c>
      <c r="F1603" s="233">
        <v>1.3625813779310918</v>
      </c>
    </row>
    <row r="1604" spans="1:6" x14ac:dyDescent="0.3">
      <c r="A1604" s="97" t="s">
        <v>95</v>
      </c>
      <c r="B1604" s="36" t="str">
        <f t="shared" si="26"/>
        <v>T5P4_10min</v>
      </c>
      <c r="C1604" s="98" t="s">
        <v>2745</v>
      </c>
      <c r="D1604" s="98" t="s">
        <v>5327</v>
      </c>
      <c r="E1604" s="145" t="s">
        <v>6421</v>
      </c>
      <c r="F1604" s="233">
        <v>1.763942575799871</v>
      </c>
    </row>
    <row r="1605" spans="1:6" x14ac:dyDescent="0.3">
      <c r="A1605" s="97" t="s">
        <v>95</v>
      </c>
      <c r="B1605" s="36" t="str">
        <f t="shared" si="26"/>
        <v>T5P4_10min</v>
      </c>
      <c r="C1605" s="98" t="s">
        <v>2746</v>
      </c>
      <c r="D1605" s="98" t="s">
        <v>5327</v>
      </c>
      <c r="E1605" s="145" t="s">
        <v>6422</v>
      </c>
      <c r="F1605" s="233">
        <v>4.9523969365213487</v>
      </c>
    </row>
    <row r="1606" spans="1:6" x14ac:dyDescent="0.3">
      <c r="A1606" s="97" t="s">
        <v>95</v>
      </c>
      <c r="B1606" s="36" t="str">
        <f t="shared" si="26"/>
        <v>T5P4_10min</v>
      </c>
      <c r="C1606" s="98" t="s">
        <v>2747</v>
      </c>
      <c r="D1606" s="98" t="s">
        <v>5327</v>
      </c>
      <c r="E1606" s="145" t="s">
        <v>6423</v>
      </c>
      <c r="F1606" s="233">
        <v>1.5970395148834187</v>
      </c>
    </row>
    <row r="1607" spans="1:6" x14ac:dyDescent="0.3">
      <c r="A1607" s="97" t="s">
        <v>95</v>
      </c>
      <c r="B1607" s="36" t="str">
        <f t="shared" si="26"/>
        <v>T5P4_10min</v>
      </c>
      <c r="C1607" s="98" t="s">
        <v>2748</v>
      </c>
      <c r="D1607" s="98" t="s">
        <v>5327</v>
      </c>
      <c r="E1607" s="145" t="s">
        <v>6424</v>
      </c>
      <c r="F1607" s="233">
        <v>1.4524142011003491</v>
      </c>
    </row>
    <row r="1608" spans="1:6" x14ac:dyDescent="0.3">
      <c r="A1608" s="97" t="s">
        <v>95</v>
      </c>
      <c r="B1608" s="36" t="str">
        <f t="shared" si="26"/>
        <v>T5P4_10min</v>
      </c>
      <c r="C1608" s="98" t="s">
        <v>2749</v>
      </c>
      <c r="D1608" s="98" t="s">
        <v>5327</v>
      </c>
      <c r="E1608" s="145" t="s">
        <v>6425</v>
      </c>
      <c r="F1608" s="233">
        <v>5.6189650125448658</v>
      </c>
    </row>
    <row r="1609" spans="1:6" x14ac:dyDescent="0.3">
      <c r="A1609" s="97" t="s">
        <v>95</v>
      </c>
      <c r="B1609" s="36" t="str">
        <f t="shared" si="26"/>
        <v>T5P4_10min</v>
      </c>
      <c r="C1609" s="98" t="s">
        <v>2750</v>
      </c>
      <c r="D1609" s="98" t="s">
        <v>5327</v>
      </c>
      <c r="E1609" s="145" t="s">
        <v>6426</v>
      </c>
      <c r="F1609" s="233">
        <v>1.4182932033449147</v>
      </c>
    </row>
    <row r="1610" spans="1:6" x14ac:dyDescent="0.3">
      <c r="A1610" s="97" t="s">
        <v>95</v>
      </c>
      <c r="B1610" s="36" t="str">
        <f t="shared" si="26"/>
        <v>T5P4_10min</v>
      </c>
      <c r="C1610" s="98" t="s">
        <v>2751</v>
      </c>
      <c r="D1610" s="98" t="s">
        <v>5327</v>
      </c>
      <c r="E1610" s="145" t="s">
        <v>6427</v>
      </c>
      <c r="F1610" s="233">
        <v>4.4193219858313375</v>
      </c>
    </row>
    <row r="1611" spans="1:6" x14ac:dyDescent="0.3">
      <c r="A1611" s="97" t="s">
        <v>95</v>
      </c>
      <c r="B1611" s="36" t="str">
        <f t="shared" si="26"/>
        <v>T5P4_10min</v>
      </c>
      <c r="C1611" s="98" t="s">
        <v>2752</v>
      </c>
      <c r="D1611" s="98" t="s">
        <v>5327</v>
      </c>
      <c r="E1611" s="145" t="s">
        <v>6428</v>
      </c>
      <c r="F1611" s="233">
        <v>1.351320025213377</v>
      </c>
    </row>
    <row r="1612" spans="1:6" x14ac:dyDescent="0.3">
      <c r="A1612" s="97" t="s">
        <v>95</v>
      </c>
      <c r="B1612" s="36" t="str">
        <f t="shared" si="26"/>
        <v>T5P4_10min</v>
      </c>
      <c r="C1612" s="98" t="s">
        <v>2753</v>
      </c>
      <c r="D1612" s="98" t="s">
        <v>5327</v>
      </c>
      <c r="E1612" s="145" t="s">
        <v>6429</v>
      </c>
      <c r="F1612" s="233">
        <v>2.2074549628776827</v>
      </c>
    </row>
    <row r="1613" spans="1:6" x14ac:dyDescent="0.3">
      <c r="A1613" s="97" t="s">
        <v>95</v>
      </c>
      <c r="B1613" s="36" t="str">
        <f t="shared" si="26"/>
        <v>T5P4_10min</v>
      </c>
      <c r="C1613" s="98" t="s">
        <v>2754</v>
      </c>
      <c r="D1613" s="98" t="s">
        <v>5327</v>
      </c>
      <c r="E1613" s="145" t="s">
        <v>6430</v>
      </c>
      <c r="F1613" s="233">
        <v>2.9387753593892807</v>
      </c>
    </row>
    <row r="1614" spans="1:6" x14ac:dyDescent="0.3">
      <c r="A1614" s="97" t="s">
        <v>95</v>
      </c>
      <c r="B1614" s="36" t="str">
        <f t="shared" si="26"/>
        <v>T5P4_10min</v>
      </c>
      <c r="C1614" s="98" t="s">
        <v>2728</v>
      </c>
      <c r="D1614" s="98" t="s">
        <v>5327</v>
      </c>
      <c r="E1614" s="145" t="s">
        <v>6431</v>
      </c>
      <c r="F1614" s="233">
        <v>2.1669010157993434</v>
      </c>
    </row>
    <row r="1615" spans="1:6" x14ac:dyDescent="0.3">
      <c r="A1615" s="97" t="s">
        <v>95</v>
      </c>
      <c r="B1615" s="36" t="str">
        <f t="shared" si="26"/>
        <v>T5P4_10min</v>
      </c>
      <c r="C1615" s="98" t="s">
        <v>2755</v>
      </c>
      <c r="D1615" s="98" t="s">
        <v>5327</v>
      </c>
      <c r="E1615" s="145" t="s">
        <v>6432</v>
      </c>
      <c r="F1615" s="233">
        <v>1.0296154673722544</v>
      </c>
    </row>
    <row r="1616" spans="1:6" x14ac:dyDescent="0.3">
      <c r="A1616" s="97" t="s">
        <v>95</v>
      </c>
      <c r="B1616" s="36" t="str">
        <f t="shared" si="26"/>
        <v>T5P4_10min</v>
      </c>
      <c r="C1616" s="98" t="s">
        <v>2729</v>
      </c>
      <c r="D1616" s="98" t="s">
        <v>5327</v>
      </c>
      <c r="E1616" s="145" t="s">
        <v>6433</v>
      </c>
      <c r="F1616" s="233">
        <v>1.5515068842130089</v>
      </c>
    </row>
    <row r="1617" spans="1:6" x14ac:dyDescent="0.3">
      <c r="A1617" s="97" t="s">
        <v>95</v>
      </c>
      <c r="B1617" s="36" t="str">
        <f t="shared" si="26"/>
        <v>T5P4_10min</v>
      </c>
      <c r="C1617" s="98" t="s">
        <v>2730</v>
      </c>
      <c r="D1617" s="98" t="s">
        <v>5327</v>
      </c>
      <c r="E1617" s="145" t="s">
        <v>6434</v>
      </c>
      <c r="F1617" s="233">
        <v>5.3741559165711985</v>
      </c>
    </row>
    <row r="1618" spans="1:6" x14ac:dyDescent="0.3">
      <c r="A1618" s="97" t="s">
        <v>95</v>
      </c>
      <c r="B1618" s="36" t="str">
        <f t="shared" si="26"/>
        <v>T5P4_10min</v>
      </c>
      <c r="C1618" s="98" t="s">
        <v>2731</v>
      </c>
      <c r="D1618" s="98" t="s">
        <v>5327</v>
      </c>
      <c r="E1618" s="145" t="s">
        <v>6435</v>
      </c>
      <c r="F1618" s="233">
        <v>1.5081268552511853</v>
      </c>
    </row>
    <row r="1619" spans="1:6" x14ac:dyDescent="0.3">
      <c r="A1619" s="97" t="s">
        <v>95</v>
      </c>
      <c r="B1619" s="36" t="str">
        <f t="shared" si="26"/>
        <v>T5P4_10min</v>
      </c>
      <c r="C1619" s="98" t="s">
        <v>2732</v>
      </c>
      <c r="D1619" s="98" t="s">
        <v>5327</v>
      </c>
      <c r="E1619" s="145" t="s">
        <v>6436</v>
      </c>
      <c r="F1619" s="233">
        <v>2.0269144556431709</v>
      </c>
    </row>
    <row r="1620" spans="1:6" x14ac:dyDescent="0.3">
      <c r="A1620" s="97" t="s">
        <v>95</v>
      </c>
      <c r="B1620" s="36" t="str">
        <f t="shared" si="26"/>
        <v>T5P4_10min</v>
      </c>
      <c r="C1620" s="98" t="s">
        <v>2733</v>
      </c>
      <c r="D1620" s="98" t="s">
        <v>5327</v>
      </c>
      <c r="E1620" s="145" t="s">
        <v>6437</v>
      </c>
      <c r="F1620" s="233">
        <v>1.5518479341137206</v>
      </c>
    </row>
    <row r="1621" spans="1:6" x14ac:dyDescent="0.3">
      <c r="A1621" s="97" t="s">
        <v>95</v>
      </c>
      <c r="B1621" s="36" t="str">
        <f t="shared" si="26"/>
        <v>T5P4_10min</v>
      </c>
      <c r="C1621" s="98" t="s">
        <v>2734</v>
      </c>
      <c r="D1621" s="98" t="s">
        <v>5327</v>
      </c>
      <c r="E1621" s="145" t="s">
        <v>6438</v>
      </c>
      <c r="F1621" s="233">
        <v>0.92506530053147706</v>
      </c>
    </row>
    <row r="1622" spans="1:6" x14ac:dyDescent="0.3">
      <c r="A1622" s="97" t="s">
        <v>96</v>
      </c>
      <c r="B1622" s="36" t="str">
        <f t="shared" si="26"/>
        <v>T5P5_10min</v>
      </c>
      <c r="C1622" s="98" t="s">
        <v>2756</v>
      </c>
      <c r="D1622" s="98" t="s">
        <v>5327</v>
      </c>
      <c r="E1622" s="145" t="s">
        <v>6409</v>
      </c>
      <c r="F1622" s="233">
        <v>0.2980788649372747</v>
      </c>
    </row>
    <row r="1623" spans="1:6" x14ac:dyDescent="0.3">
      <c r="A1623" s="97" t="s">
        <v>96</v>
      </c>
      <c r="B1623" s="36" t="str">
        <f t="shared" si="26"/>
        <v>T5P5_10min</v>
      </c>
      <c r="C1623" s="98" t="s">
        <v>2765</v>
      </c>
      <c r="D1623" s="98" t="s">
        <v>5327</v>
      </c>
      <c r="E1623" s="145" t="s">
        <v>6410</v>
      </c>
      <c r="F1623" s="233">
        <v>0.50506495607168322</v>
      </c>
    </row>
    <row r="1624" spans="1:6" x14ac:dyDescent="0.3">
      <c r="A1624" s="97" t="s">
        <v>96</v>
      </c>
      <c r="B1624" s="36" t="str">
        <f t="shared" si="26"/>
        <v>T5P5_10min</v>
      </c>
      <c r="C1624" s="98" t="s">
        <v>2766</v>
      </c>
      <c r="D1624" s="98" t="s">
        <v>5327</v>
      </c>
      <c r="E1624" s="145" t="s">
        <v>6411</v>
      </c>
      <c r="F1624" s="233">
        <v>0.27795145262110382</v>
      </c>
    </row>
    <row r="1625" spans="1:6" x14ac:dyDescent="0.3">
      <c r="A1625" s="97" t="s">
        <v>96</v>
      </c>
      <c r="B1625" s="36" t="str">
        <f t="shared" si="26"/>
        <v>T5P5_10min</v>
      </c>
      <c r="C1625" s="98" t="s">
        <v>2767</v>
      </c>
      <c r="D1625" s="98" t="s">
        <v>5327</v>
      </c>
      <c r="E1625" s="145" t="s">
        <v>6412</v>
      </c>
      <c r="F1625" s="233">
        <v>0.2458385852423631</v>
      </c>
    </row>
    <row r="1626" spans="1:6" x14ac:dyDescent="0.3">
      <c r="A1626" s="97" t="s">
        <v>96</v>
      </c>
      <c r="B1626" s="36" t="str">
        <f t="shared" si="26"/>
        <v>T5P5_10min</v>
      </c>
      <c r="C1626" s="98" t="s">
        <v>2768</v>
      </c>
      <c r="D1626" s="98" t="s">
        <v>5327</v>
      </c>
      <c r="E1626" s="145" t="s">
        <v>6413</v>
      </c>
      <c r="F1626" s="233">
        <v>0.72456981052690383</v>
      </c>
    </row>
    <row r="1627" spans="1:6" x14ac:dyDescent="0.3">
      <c r="A1627" s="97" t="s">
        <v>96</v>
      </c>
      <c r="B1627" s="36" t="str">
        <f t="shared" si="26"/>
        <v>T5P5_10min</v>
      </c>
      <c r="C1627" s="98" t="s">
        <v>2769</v>
      </c>
      <c r="D1627" s="98" t="s">
        <v>5327</v>
      </c>
      <c r="E1627" s="145" t="s">
        <v>6414</v>
      </c>
      <c r="F1627" s="233">
        <v>2.0755957239618734</v>
      </c>
    </row>
    <row r="1628" spans="1:6" x14ac:dyDescent="0.3">
      <c r="A1628" s="97" t="s">
        <v>96</v>
      </c>
      <c r="B1628" s="36" t="str">
        <f t="shared" si="26"/>
        <v>T5P5_10min</v>
      </c>
      <c r="C1628" s="98" t="s">
        <v>2770</v>
      </c>
      <c r="D1628" s="98" t="s">
        <v>5327</v>
      </c>
      <c r="E1628" s="145" t="s">
        <v>6415</v>
      </c>
      <c r="F1628" s="233">
        <v>0.16935645849173664</v>
      </c>
    </row>
    <row r="1629" spans="1:6" x14ac:dyDescent="0.3">
      <c r="A1629" s="97" t="s">
        <v>96</v>
      </c>
      <c r="B1629" s="36" t="str">
        <f t="shared" si="26"/>
        <v>T5P5_10min</v>
      </c>
      <c r="C1629" s="98" t="s">
        <v>2771</v>
      </c>
      <c r="D1629" s="98" t="s">
        <v>5327</v>
      </c>
      <c r="E1629" s="145" t="s">
        <v>6416</v>
      </c>
      <c r="F1629" s="233">
        <v>3.2906013748733667</v>
      </c>
    </row>
    <row r="1630" spans="1:6" x14ac:dyDescent="0.3">
      <c r="A1630" s="97" t="s">
        <v>96</v>
      </c>
      <c r="B1630" s="36" t="str">
        <f t="shared" si="26"/>
        <v>T5P5_10min</v>
      </c>
      <c r="C1630" s="98" t="s">
        <v>2772</v>
      </c>
      <c r="D1630" s="98" t="s">
        <v>5327</v>
      </c>
      <c r="E1630" s="145" t="s">
        <v>6417</v>
      </c>
      <c r="F1630" s="233">
        <v>1.6105035271970121</v>
      </c>
    </row>
    <row r="1631" spans="1:6" x14ac:dyDescent="0.3">
      <c r="A1631" s="97" t="s">
        <v>96</v>
      </c>
      <c r="B1631" s="36" t="str">
        <f t="shared" si="26"/>
        <v>T5P5_10min</v>
      </c>
      <c r="C1631" s="98" t="s">
        <v>2773</v>
      </c>
      <c r="D1631" s="98" t="s">
        <v>5327</v>
      </c>
      <c r="E1631" s="145" t="s">
        <v>6418</v>
      </c>
      <c r="F1631" s="233">
        <v>0.25498237201850327</v>
      </c>
    </row>
    <row r="1632" spans="1:6" x14ac:dyDescent="0.3">
      <c r="A1632" s="97" t="s">
        <v>96</v>
      </c>
      <c r="B1632" s="36" t="str">
        <f t="shared" si="26"/>
        <v>T5P5_10min</v>
      </c>
      <c r="C1632" s="98" t="s">
        <v>2774</v>
      </c>
      <c r="D1632" s="98" t="s">
        <v>5327</v>
      </c>
      <c r="E1632" s="145" t="s">
        <v>6419</v>
      </c>
      <c r="F1632" s="233">
        <v>0.18671317571556112</v>
      </c>
    </row>
    <row r="1633" spans="1:6" x14ac:dyDescent="0.3">
      <c r="A1633" s="97" t="s">
        <v>96</v>
      </c>
      <c r="B1633" s="36" t="str">
        <f t="shared" si="26"/>
        <v>T5P5_10min</v>
      </c>
      <c r="C1633" s="98" t="s">
        <v>2757</v>
      </c>
      <c r="D1633" s="98" t="s">
        <v>5327</v>
      </c>
      <c r="E1633" s="145" t="s">
        <v>6420</v>
      </c>
      <c r="F1633" s="233">
        <v>3.5107194721416315</v>
      </c>
    </row>
    <row r="1634" spans="1:6" x14ac:dyDescent="0.3">
      <c r="A1634" s="97" t="s">
        <v>96</v>
      </c>
      <c r="B1634" s="36" t="str">
        <f t="shared" si="26"/>
        <v>T5P5_10min</v>
      </c>
      <c r="C1634" s="98" t="s">
        <v>2775</v>
      </c>
      <c r="D1634" s="98" t="s">
        <v>5327</v>
      </c>
      <c r="E1634" s="145" t="s">
        <v>6421</v>
      </c>
      <c r="F1634" s="233">
        <v>0.85201432486865014</v>
      </c>
    </row>
    <row r="1635" spans="1:6" x14ac:dyDescent="0.3">
      <c r="A1635" s="97" t="s">
        <v>96</v>
      </c>
      <c r="B1635" s="36" t="str">
        <f t="shared" si="26"/>
        <v>T5P5_10min</v>
      </c>
      <c r="C1635" s="98" t="s">
        <v>2776</v>
      </c>
      <c r="D1635" s="98" t="s">
        <v>5327</v>
      </c>
      <c r="E1635" s="145" t="s">
        <v>6422</v>
      </c>
      <c r="F1635" s="233">
        <v>1.3015201921109085</v>
      </c>
    </row>
    <row r="1636" spans="1:6" x14ac:dyDescent="0.3">
      <c r="A1636" s="97" t="s">
        <v>96</v>
      </c>
      <c r="B1636" s="36" t="str">
        <f t="shared" si="26"/>
        <v>T5P5_10min</v>
      </c>
      <c r="C1636" s="98" t="s">
        <v>2777</v>
      </c>
      <c r="D1636" s="98" t="s">
        <v>5327</v>
      </c>
      <c r="E1636" s="145" t="s">
        <v>6423</v>
      </c>
      <c r="F1636" s="233">
        <v>1.3315364092296782</v>
      </c>
    </row>
    <row r="1637" spans="1:6" x14ac:dyDescent="0.3">
      <c r="A1637" s="97" t="s">
        <v>96</v>
      </c>
      <c r="B1637" s="36" t="str">
        <f t="shared" si="26"/>
        <v>T5P5_10min</v>
      </c>
      <c r="C1637" s="98" t="s">
        <v>2778</v>
      </c>
      <c r="D1637" s="98" t="s">
        <v>5327</v>
      </c>
      <c r="E1637" s="145" t="s">
        <v>6424</v>
      </c>
      <c r="F1637" s="233">
        <v>2.8261533591845565</v>
      </c>
    </row>
    <row r="1638" spans="1:6" x14ac:dyDescent="0.3">
      <c r="A1638" s="97" t="s">
        <v>96</v>
      </c>
      <c r="B1638" s="36" t="str">
        <f t="shared" si="26"/>
        <v>T5P5_10min</v>
      </c>
      <c r="C1638" s="98" t="s">
        <v>2779</v>
      </c>
      <c r="D1638" s="98" t="s">
        <v>5327</v>
      </c>
      <c r="E1638" s="145" t="s">
        <v>6425</v>
      </c>
      <c r="F1638" s="233">
        <v>2.6162805298553264</v>
      </c>
    </row>
    <row r="1639" spans="1:6" x14ac:dyDescent="0.3">
      <c r="A1639" s="97" t="s">
        <v>96</v>
      </c>
      <c r="B1639" s="36" t="str">
        <f t="shared" si="26"/>
        <v>T5P5_10min</v>
      </c>
      <c r="C1639" s="98" t="s">
        <v>2780</v>
      </c>
      <c r="D1639" s="98" t="s">
        <v>5327</v>
      </c>
      <c r="E1639" s="145" t="s">
        <v>6426</v>
      </c>
      <c r="F1639" s="233">
        <v>1.4657807506883731</v>
      </c>
    </row>
    <row r="1640" spans="1:6" x14ac:dyDescent="0.3">
      <c r="A1640" s="97" t="s">
        <v>96</v>
      </c>
      <c r="B1640" s="36" t="str">
        <f t="shared" si="26"/>
        <v>T5P5_10min</v>
      </c>
      <c r="C1640" s="98" t="s">
        <v>2781</v>
      </c>
      <c r="D1640" s="98" t="s">
        <v>5327</v>
      </c>
      <c r="E1640" s="145" t="s">
        <v>6427</v>
      </c>
      <c r="F1640" s="233">
        <v>0.53176123395366859</v>
      </c>
    </row>
    <row r="1641" spans="1:6" x14ac:dyDescent="0.3">
      <c r="A1641" s="97" t="s">
        <v>96</v>
      </c>
      <c r="B1641" s="36" t="str">
        <f t="shared" ref="B1641:B1681" si="27">CONCATENATE(A1641,"_",D1641)</f>
        <v>T5P5_10min</v>
      </c>
      <c r="C1641" s="98" t="s">
        <v>2782</v>
      </c>
      <c r="D1641" s="98" t="s">
        <v>5327</v>
      </c>
      <c r="E1641" s="145" t="s">
        <v>6428</v>
      </c>
      <c r="F1641" s="233">
        <v>0.41941889556596268</v>
      </c>
    </row>
    <row r="1642" spans="1:6" x14ac:dyDescent="0.3">
      <c r="A1642" s="97" t="s">
        <v>96</v>
      </c>
      <c r="B1642" s="36" t="str">
        <f t="shared" si="27"/>
        <v>T5P5_10min</v>
      </c>
      <c r="C1642" s="98" t="s">
        <v>2783</v>
      </c>
      <c r="D1642" s="98" t="s">
        <v>5327</v>
      </c>
      <c r="E1642" s="145" t="s">
        <v>6429</v>
      </c>
      <c r="F1642" s="233">
        <v>0.281551789161957</v>
      </c>
    </row>
    <row r="1643" spans="1:6" x14ac:dyDescent="0.3">
      <c r="A1643" s="97" t="s">
        <v>96</v>
      </c>
      <c r="B1643" s="36" t="str">
        <f t="shared" si="27"/>
        <v>T5P5_10min</v>
      </c>
      <c r="C1643" s="98" t="s">
        <v>2784</v>
      </c>
      <c r="D1643" s="98" t="s">
        <v>5327</v>
      </c>
      <c r="E1643" s="145" t="s">
        <v>6430</v>
      </c>
      <c r="F1643" s="233">
        <v>1.5658999998220291</v>
      </c>
    </row>
    <row r="1644" spans="1:6" x14ac:dyDescent="0.3">
      <c r="A1644" s="97" t="s">
        <v>96</v>
      </c>
      <c r="B1644" s="36" t="str">
        <f t="shared" si="27"/>
        <v>T5P5_10min</v>
      </c>
      <c r="C1644" s="98" t="s">
        <v>2758</v>
      </c>
      <c r="D1644" s="98" t="s">
        <v>5327</v>
      </c>
      <c r="E1644" s="145" t="s">
        <v>6431</v>
      </c>
      <c r="F1644" s="233">
        <v>0.80243716883441885</v>
      </c>
    </row>
    <row r="1645" spans="1:6" x14ac:dyDescent="0.3">
      <c r="A1645" s="97" t="s">
        <v>96</v>
      </c>
      <c r="B1645" s="36" t="str">
        <f t="shared" si="27"/>
        <v>T5P5_10min</v>
      </c>
      <c r="C1645" s="98" t="s">
        <v>2785</v>
      </c>
      <c r="D1645" s="98" t="s">
        <v>5327</v>
      </c>
      <c r="E1645" s="145" t="s">
        <v>6432</v>
      </c>
      <c r="F1645" s="233">
        <v>0.84986623059662447</v>
      </c>
    </row>
    <row r="1646" spans="1:6" x14ac:dyDescent="0.3">
      <c r="A1646" s="97" t="s">
        <v>96</v>
      </c>
      <c r="B1646" s="36" t="str">
        <f t="shared" si="27"/>
        <v>T5P5_10min</v>
      </c>
      <c r="C1646" s="98" t="s">
        <v>2759</v>
      </c>
      <c r="D1646" s="98" t="s">
        <v>5327</v>
      </c>
      <c r="E1646" s="145" t="s">
        <v>6433</v>
      </c>
      <c r="F1646" s="233">
        <v>3.182659989814105</v>
      </c>
    </row>
    <row r="1647" spans="1:6" x14ac:dyDescent="0.3">
      <c r="A1647" s="97" t="s">
        <v>96</v>
      </c>
      <c r="B1647" s="36" t="str">
        <f t="shared" si="27"/>
        <v>T5P5_10min</v>
      </c>
      <c r="C1647" s="98" t="s">
        <v>2760</v>
      </c>
      <c r="D1647" s="98" t="s">
        <v>5327</v>
      </c>
      <c r="E1647" s="145" t="s">
        <v>6434</v>
      </c>
      <c r="F1647" s="233">
        <v>1.8825115698560237</v>
      </c>
    </row>
    <row r="1648" spans="1:6" x14ac:dyDescent="0.3">
      <c r="A1648" s="97" t="s">
        <v>96</v>
      </c>
      <c r="B1648" s="36" t="str">
        <f t="shared" si="27"/>
        <v>T5P5_10min</v>
      </c>
      <c r="C1648" s="98" t="s">
        <v>2761</v>
      </c>
      <c r="D1648" s="98" t="s">
        <v>5327</v>
      </c>
      <c r="E1648" s="145" t="s">
        <v>6435</v>
      </c>
      <c r="F1648" s="233">
        <v>0.75971732243139156</v>
      </c>
    </row>
    <row r="1649" spans="1:6" x14ac:dyDescent="0.3">
      <c r="A1649" s="97" t="s">
        <v>96</v>
      </c>
      <c r="B1649" s="36" t="str">
        <f t="shared" si="27"/>
        <v>T5P5_10min</v>
      </c>
      <c r="C1649" s="98" t="s">
        <v>2762</v>
      </c>
      <c r="D1649" s="98" t="s">
        <v>5327</v>
      </c>
      <c r="E1649" s="145" t="s">
        <v>6436</v>
      </c>
      <c r="F1649" s="233">
        <v>1.7998529963550274</v>
      </c>
    </row>
    <row r="1650" spans="1:6" x14ac:dyDescent="0.3">
      <c r="A1650" s="97" t="s">
        <v>96</v>
      </c>
      <c r="B1650" s="36" t="str">
        <f t="shared" si="27"/>
        <v>T5P5_10min</v>
      </c>
      <c r="C1650" s="98" t="s">
        <v>2763</v>
      </c>
      <c r="D1650" s="98" t="s">
        <v>5327</v>
      </c>
      <c r="E1650" s="145" t="s">
        <v>6437</v>
      </c>
      <c r="F1650" s="233">
        <v>0.530176394830151</v>
      </c>
    </row>
    <row r="1651" spans="1:6" x14ac:dyDescent="0.3">
      <c r="A1651" s="97" t="s">
        <v>96</v>
      </c>
      <c r="B1651" s="36" t="str">
        <f t="shared" si="27"/>
        <v>T5P5_10min</v>
      </c>
      <c r="C1651" s="98" t="s">
        <v>2764</v>
      </c>
      <c r="D1651" s="98" t="s">
        <v>5327</v>
      </c>
      <c r="E1651" s="145" t="s">
        <v>6438</v>
      </c>
      <c r="F1651" s="233">
        <v>0.71788147359201127</v>
      </c>
    </row>
    <row r="1652" spans="1:6" x14ac:dyDescent="0.3">
      <c r="A1652" s="97" t="s">
        <v>98</v>
      </c>
      <c r="B1652" s="36" t="str">
        <f t="shared" si="27"/>
        <v>T6P1_10min</v>
      </c>
      <c r="C1652" s="98" t="s">
        <v>2786</v>
      </c>
      <c r="D1652" s="98" t="s">
        <v>5327</v>
      </c>
      <c r="E1652" s="145" t="s">
        <v>6409</v>
      </c>
      <c r="F1652" s="233">
        <v>1.1196311930892628</v>
      </c>
    </row>
    <row r="1653" spans="1:6" x14ac:dyDescent="0.3">
      <c r="A1653" s="97" t="s">
        <v>98</v>
      </c>
      <c r="B1653" s="36" t="str">
        <f t="shared" si="27"/>
        <v>T6P1_10min</v>
      </c>
      <c r="C1653" s="98" t="s">
        <v>2795</v>
      </c>
      <c r="D1653" s="98" t="s">
        <v>5327</v>
      </c>
      <c r="E1653" s="145" t="s">
        <v>6410</v>
      </c>
      <c r="F1653" s="233">
        <v>1.0784601104774232</v>
      </c>
    </row>
    <row r="1654" spans="1:6" x14ac:dyDescent="0.3">
      <c r="A1654" s="97" t="s">
        <v>98</v>
      </c>
      <c r="B1654" s="36" t="str">
        <f t="shared" si="27"/>
        <v>T6P1_10min</v>
      </c>
      <c r="C1654" s="98" t="s">
        <v>2796</v>
      </c>
      <c r="D1654" s="98" t="s">
        <v>5327</v>
      </c>
      <c r="E1654" s="145" t="s">
        <v>6411</v>
      </c>
      <c r="F1654" s="233">
        <v>1.5638697549459095</v>
      </c>
    </row>
    <row r="1655" spans="1:6" x14ac:dyDescent="0.3">
      <c r="A1655" s="97" t="s">
        <v>98</v>
      </c>
      <c r="B1655" s="36" t="str">
        <f t="shared" si="27"/>
        <v>T6P1_10min</v>
      </c>
      <c r="C1655" s="98" t="s">
        <v>2797</v>
      </c>
      <c r="D1655" s="98" t="s">
        <v>5327</v>
      </c>
      <c r="E1655" s="145" t="s">
        <v>6412</v>
      </c>
      <c r="F1655" s="233">
        <v>0.71635480646556093</v>
      </c>
    </row>
    <row r="1656" spans="1:6" x14ac:dyDescent="0.3">
      <c r="A1656" s="97" t="s">
        <v>98</v>
      </c>
      <c r="B1656" s="36" t="str">
        <f t="shared" si="27"/>
        <v>T6P1_10min</v>
      </c>
      <c r="C1656" s="98" t="s">
        <v>2798</v>
      </c>
      <c r="D1656" s="98" t="s">
        <v>5327</v>
      </c>
      <c r="E1656" s="145" t="s">
        <v>6413</v>
      </c>
      <c r="F1656" s="233">
        <v>3.217357612354959</v>
      </c>
    </row>
    <row r="1657" spans="1:6" x14ac:dyDescent="0.3">
      <c r="A1657" s="97" t="s">
        <v>98</v>
      </c>
      <c r="B1657" s="36" t="str">
        <f t="shared" si="27"/>
        <v>T6P1_10min</v>
      </c>
      <c r="C1657" s="98" t="s">
        <v>2799</v>
      </c>
      <c r="D1657" s="98" t="s">
        <v>5327</v>
      </c>
      <c r="E1657" s="145" t="s">
        <v>6414</v>
      </c>
      <c r="F1657" s="233">
        <v>1.875654287889795</v>
      </c>
    </row>
    <row r="1658" spans="1:6" x14ac:dyDescent="0.3">
      <c r="A1658" s="97" t="s">
        <v>98</v>
      </c>
      <c r="B1658" s="36" t="str">
        <f t="shared" si="27"/>
        <v>T6P1_10min</v>
      </c>
      <c r="C1658" s="98" t="s">
        <v>2800</v>
      </c>
      <c r="D1658" s="98" t="s">
        <v>5327</v>
      </c>
      <c r="E1658" s="145" t="s">
        <v>6415</v>
      </c>
      <c r="F1658" s="233">
        <v>0.20723419056401526</v>
      </c>
    </row>
    <row r="1659" spans="1:6" x14ac:dyDescent="0.3">
      <c r="A1659" s="97" t="s">
        <v>98</v>
      </c>
      <c r="B1659" s="36" t="str">
        <f t="shared" si="27"/>
        <v>T6P1_10min</v>
      </c>
      <c r="C1659" s="98" t="s">
        <v>2801</v>
      </c>
      <c r="D1659" s="98" t="s">
        <v>5327</v>
      </c>
      <c r="E1659" s="145" t="s">
        <v>6416</v>
      </c>
      <c r="F1659" s="233">
        <v>2.9526776673604296</v>
      </c>
    </row>
    <row r="1660" spans="1:6" x14ac:dyDescent="0.3">
      <c r="A1660" s="97" t="s">
        <v>98</v>
      </c>
      <c r="B1660" s="36" t="str">
        <f t="shared" si="27"/>
        <v>T6P1_10min</v>
      </c>
      <c r="C1660" s="98" t="s">
        <v>2802</v>
      </c>
      <c r="D1660" s="98" t="s">
        <v>5327</v>
      </c>
      <c r="E1660" s="145" t="s">
        <v>6417</v>
      </c>
      <c r="F1660" s="233">
        <v>0.45691225562306503</v>
      </c>
    </row>
    <row r="1661" spans="1:6" x14ac:dyDescent="0.3">
      <c r="A1661" s="97" t="s">
        <v>98</v>
      </c>
      <c r="B1661" s="36" t="str">
        <f t="shared" si="27"/>
        <v>T6P1_10min</v>
      </c>
      <c r="C1661" s="98" t="s">
        <v>2803</v>
      </c>
      <c r="D1661" s="98" t="s">
        <v>5327</v>
      </c>
      <c r="E1661" s="145" t="s">
        <v>6418</v>
      </c>
      <c r="F1661" s="233">
        <v>0.59377117568692073</v>
      </c>
    </row>
    <row r="1662" spans="1:6" x14ac:dyDescent="0.3">
      <c r="A1662" s="97" t="s">
        <v>98</v>
      </c>
      <c r="B1662" s="36" t="str">
        <f t="shared" si="27"/>
        <v>T6P1_10min</v>
      </c>
      <c r="C1662" s="98" t="s">
        <v>2804</v>
      </c>
      <c r="D1662" s="98" t="s">
        <v>5327</v>
      </c>
      <c r="E1662" s="145" t="s">
        <v>6419</v>
      </c>
      <c r="F1662" s="233">
        <v>1.4780749000706934</v>
      </c>
    </row>
    <row r="1663" spans="1:6" x14ac:dyDescent="0.3">
      <c r="A1663" s="97" t="s">
        <v>98</v>
      </c>
      <c r="B1663" s="36" t="str">
        <f t="shared" si="27"/>
        <v>T6P1_10min</v>
      </c>
      <c r="C1663" s="98" t="s">
        <v>2787</v>
      </c>
      <c r="D1663" s="98" t="s">
        <v>5327</v>
      </c>
      <c r="E1663" s="145" t="s">
        <v>6420</v>
      </c>
      <c r="F1663" s="233">
        <v>1.1158943540831765</v>
      </c>
    </row>
    <row r="1664" spans="1:6" x14ac:dyDescent="0.3">
      <c r="A1664" s="97" t="s">
        <v>98</v>
      </c>
      <c r="B1664" s="36" t="str">
        <f t="shared" si="27"/>
        <v>T6P1_10min</v>
      </c>
      <c r="C1664" s="98" t="s">
        <v>2805</v>
      </c>
      <c r="D1664" s="98" t="s">
        <v>5327</v>
      </c>
      <c r="E1664" s="145" t="s">
        <v>6421</v>
      </c>
      <c r="F1664" s="233">
        <v>2.3301399541434025</v>
      </c>
    </row>
    <row r="1665" spans="1:6" x14ac:dyDescent="0.3">
      <c r="A1665" s="97" t="s">
        <v>98</v>
      </c>
      <c r="B1665" s="36" t="str">
        <f t="shared" si="27"/>
        <v>T6P1_10min</v>
      </c>
      <c r="C1665" s="98" t="s">
        <v>2806</v>
      </c>
      <c r="D1665" s="98" t="s">
        <v>5327</v>
      </c>
      <c r="E1665" s="145" t="s">
        <v>6422</v>
      </c>
      <c r="F1665" s="233">
        <v>4.416916277575921</v>
      </c>
    </row>
    <row r="1666" spans="1:6" x14ac:dyDescent="0.3">
      <c r="A1666" s="97" t="s">
        <v>98</v>
      </c>
      <c r="B1666" s="36" t="str">
        <f t="shared" si="27"/>
        <v>T6P1_10min</v>
      </c>
      <c r="C1666" s="98" t="s">
        <v>2807</v>
      </c>
      <c r="D1666" s="98" t="s">
        <v>5327</v>
      </c>
      <c r="E1666" s="145" t="s">
        <v>6423</v>
      </c>
      <c r="F1666" s="233">
        <v>4.414856419520949</v>
      </c>
    </row>
    <row r="1667" spans="1:6" x14ac:dyDescent="0.3">
      <c r="A1667" s="97" t="s">
        <v>98</v>
      </c>
      <c r="B1667" s="36" t="str">
        <f t="shared" si="27"/>
        <v>T6P1_10min</v>
      </c>
      <c r="C1667" s="98" t="s">
        <v>2808</v>
      </c>
      <c r="D1667" s="98" t="s">
        <v>5327</v>
      </c>
      <c r="E1667" s="145" t="s">
        <v>6424</v>
      </c>
      <c r="F1667" s="233">
        <v>1.0548579098049311</v>
      </c>
    </row>
    <row r="1668" spans="1:6" x14ac:dyDescent="0.3">
      <c r="A1668" s="97" t="s">
        <v>98</v>
      </c>
      <c r="B1668" s="36" t="str">
        <f t="shared" si="27"/>
        <v>T6P1_10min</v>
      </c>
      <c r="C1668" s="98" t="s">
        <v>2809</v>
      </c>
      <c r="D1668" s="98" t="s">
        <v>5327</v>
      </c>
      <c r="E1668" s="145" t="s">
        <v>6425</v>
      </c>
      <c r="F1668" s="233">
        <v>0.77395530212301977</v>
      </c>
    </row>
    <row r="1669" spans="1:6" x14ac:dyDescent="0.3">
      <c r="A1669" s="97" t="s">
        <v>98</v>
      </c>
      <c r="B1669" s="36" t="str">
        <f t="shared" si="27"/>
        <v>T6P1_10min</v>
      </c>
      <c r="C1669" s="98" t="s">
        <v>2810</v>
      </c>
      <c r="D1669" s="98" t="s">
        <v>5327</v>
      </c>
      <c r="E1669" s="145" t="s">
        <v>6426</v>
      </c>
      <c r="F1669" s="233">
        <v>0.70460443512529991</v>
      </c>
    </row>
    <row r="1670" spans="1:6" x14ac:dyDescent="0.3">
      <c r="A1670" s="97" t="s">
        <v>98</v>
      </c>
      <c r="B1670" s="36" t="str">
        <f t="shared" si="27"/>
        <v>T6P1_10min</v>
      </c>
      <c r="C1670" s="98" t="s">
        <v>2811</v>
      </c>
      <c r="D1670" s="98" t="s">
        <v>5327</v>
      </c>
      <c r="E1670" s="145" t="s">
        <v>6427</v>
      </c>
      <c r="F1670" s="233">
        <v>2.7297033914182931</v>
      </c>
    </row>
    <row r="1671" spans="1:6" x14ac:dyDescent="0.3">
      <c r="A1671" s="97" t="s">
        <v>98</v>
      </c>
      <c r="B1671" s="36" t="str">
        <f t="shared" si="27"/>
        <v>T6P1_10min</v>
      </c>
      <c r="C1671" s="98" t="s">
        <v>2812</v>
      </c>
      <c r="D1671" s="98" t="s">
        <v>5327</v>
      </c>
      <c r="E1671" s="145" t="s">
        <v>6428</v>
      </c>
      <c r="F1671" s="233">
        <v>1.6136956989891991</v>
      </c>
    </row>
    <row r="1672" spans="1:6" x14ac:dyDescent="0.3">
      <c r="A1672" s="97" t="s">
        <v>98</v>
      </c>
      <c r="B1672" s="36" t="str">
        <f t="shared" si="27"/>
        <v>T6P1_10min</v>
      </c>
      <c r="C1672" s="98" t="s">
        <v>2813</v>
      </c>
      <c r="D1672" s="98" t="s">
        <v>5327</v>
      </c>
      <c r="E1672" s="145" t="s">
        <v>6429</v>
      </c>
      <c r="F1672" s="233">
        <v>3.3661299445641379</v>
      </c>
    </row>
    <row r="1673" spans="1:6" x14ac:dyDescent="0.3">
      <c r="A1673" s="97" t="s">
        <v>98</v>
      </c>
      <c r="B1673" s="36" t="str">
        <f t="shared" si="27"/>
        <v>T6P1_10min</v>
      </c>
      <c r="C1673" s="98" t="s">
        <v>2814</v>
      </c>
      <c r="D1673" s="98" t="s">
        <v>5327</v>
      </c>
      <c r="E1673" s="145" t="s">
        <v>6430</v>
      </c>
      <c r="F1673" s="233">
        <v>1.2068144055245293</v>
      </c>
    </row>
    <row r="1674" spans="1:6" x14ac:dyDescent="0.3">
      <c r="A1674" s="97" t="s">
        <v>98</v>
      </c>
      <c r="B1674" s="36" t="str">
        <f t="shared" si="27"/>
        <v>T6P1_10min</v>
      </c>
      <c r="C1674" s="98" t="s">
        <v>2788</v>
      </c>
      <c r="D1674" s="98" t="s">
        <v>5327</v>
      </c>
      <c r="E1674" s="145" t="s">
        <v>6431</v>
      </c>
      <c r="F1674" s="233">
        <v>1.4812415090794981</v>
      </c>
    </row>
    <row r="1675" spans="1:6" x14ac:dyDescent="0.3">
      <c r="A1675" s="97" t="s">
        <v>98</v>
      </c>
      <c r="B1675" s="36" t="str">
        <f t="shared" si="27"/>
        <v>T6P1_10min</v>
      </c>
      <c r="C1675" s="98" t="s">
        <v>2815</v>
      </c>
      <c r="D1675" s="98" t="s">
        <v>5327</v>
      </c>
      <c r="E1675" s="145" t="s">
        <v>6432</v>
      </c>
      <c r="F1675" s="233">
        <v>0.57240947740366666</v>
      </c>
    </row>
    <row r="1676" spans="1:6" x14ac:dyDescent="0.3">
      <c r="A1676" s="97" t="s">
        <v>98</v>
      </c>
      <c r="B1676" s="36" t="str">
        <f t="shared" si="27"/>
        <v>T6P1_10min</v>
      </c>
      <c r="C1676" s="98" t="s">
        <v>2789</v>
      </c>
      <c r="D1676" s="98" t="s">
        <v>5327</v>
      </c>
      <c r="E1676" s="145" t="s">
        <v>6433</v>
      </c>
      <c r="F1676" s="233">
        <v>2.5902941930645214</v>
      </c>
    </row>
    <row r="1677" spans="1:6" x14ac:dyDescent="0.3">
      <c r="A1677" s="97" t="s">
        <v>98</v>
      </c>
      <c r="B1677" s="36" t="str">
        <f t="shared" si="27"/>
        <v>T6P1_10min</v>
      </c>
      <c r="C1677" s="98" t="s">
        <v>2790</v>
      </c>
      <c r="D1677" s="98" t="s">
        <v>5327</v>
      </c>
      <c r="E1677" s="145" t="s">
        <v>6434</v>
      </c>
      <c r="F1677" s="233">
        <v>0.64363282228924434</v>
      </c>
    </row>
    <row r="1678" spans="1:6" x14ac:dyDescent="0.3">
      <c r="A1678" s="97" t="s">
        <v>98</v>
      </c>
      <c r="B1678" s="36" t="str">
        <f t="shared" si="27"/>
        <v>T6P1_10min</v>
      </c>
      <c r="C1678" s="98" t="s">
        <v>2791</v>
      </c>
      <c r="D1678" s="98" t="s">
        <v>5327</v>
      </c>
      <c r="E1678" s="145" t="s">
        <v>6435</v>
      </c>
      <c r="F1678" s="233">
        <v>0.95074213658025797</v>
      </c>
    </row>
    <row r="1679" spans="1:6" x14ac:dyDescent="0.3">
      <c r="A1679" s="97" t="s">
        <v>98</v>
      </c>
      <c r="B1679" s="36" t="str">
        <f t="shared" si="27"/>
        <v>T6P1_10min</v>
      </c>
      <c r="C1679" s="98" t="s">
        <v>2792</v>
      </c>
      <c r="D1679" s="98" t="s">
        <v>5327</v>
      </c>
      <c r="E1679" s="145" t="s">
        <v>6436</v>
      </c>
      <c r="F1679" s="233">
        <v>3.8474881688478249</v>
      </c>
    </row>
    <row r="1680" spans="1:6" x14ac:dyDescent="0.3">
      <c r="A1680" s="97" t="s">
        <v>98</v>
      </c>
      <c r="B1680" s="36" t="str">
        <f t="shared" si="27"/>
        <v>T6P1_10min</v>
      </c>
      <c r="C1680" s="98" t="s">
        <v>2793</v>
      </c>
      <c r="D1680" s="98" t="s">
        <v>5327</v>
      </c>
      <c r="E1680" s="145" t="s">
        <v>6437</v>
      </c>
      <c r="F1680" s="233">
        <v>1.1949555681127475</v>
      </c>
    </row>
    <row r="1681" spans="1:6" x14ac:dyDescent="0.3">
      <c r="A1681" s="97" t="s">
        <v>98</v>
      </c>
      <c r="B1681" s="36" t="str">
        <f t="shared" si="27"/>
        <v>T6P1_10min</v>
      </c>
      <c r="C1681" s="98" t="s">
        <v>2794</v>
      </c>
      <c r="D1681" s="98" t="s">
        <v>5327</v>
      </c>
      <c r="E1681" s="145" t="s">
        <v>6438</v>
      </c>
      <c r="F1681" s="233">
        <v>0.54294365216376372</v>
      </c>
    </row>
    <row r="1682" spans="1:6" x14ac:dyDescent="0.3">
      <c r="A1682" s="97" t="s">
        <v>100</v>
      </c>
      <c r="B1682" s="36" t="str">
        <f t="shared" ref="B1682:B1738" si="28">CONCATENATE(A1682,"_",D1682)</f>
        <v>T6P11_10min</v>
      </c>
      <c r="C1682" s="98" t="s">
        <v>2996</v>
      </c>
      <c r="D1682" s="98" t="s">
        <v>5327</v>
      </c>
      <c r="E1682" s="145" t="s">
        <v>6409</v>
      </c>
      <c r="F1682" s="233">
        <v>2.2247856098914141</v>
      </c>
    </row>
    <row r="1683" spans="1:6" x14ac:dyDescent="0.3">
      <c r="A1683" s="97" t="s">
        <v>100</v>
      </c>
      <c r="B1683" s="36" t="str">
        <f t="shared" si="28"/>
        <v>T6P11_10min</v>
      </c>
      <c r="C1683" s="98" t="s">
        <v>3005</v>
      </c>
      <c r="D1683" s="98" t="s">
        <v>5327</v>
      </c>
      <c r="E1683" s="145" t="s">
        <v>6410</v>
      </c>
      <c r="F1683" s="233">
        <v>1.2886350181244202</v>
      </c>
    </row>
    <row r="1684" spans="1:6" x14ac:dyDescent="0.3">
      <c r="A1684" s="97" t="s">
        <v>100</v>
      </c>
      <c r="B1684" s="36" t="str">
        <f t="shared" si="28"/>
        <v>T6P11_10min</v>
      </c>
      <c r="C1684" s="98" t="s">
        <v>3006</v>
      </c>
      <c r="D1684" s="98" t="s">
        <v>5327</v>
      </c>
      <c r="E1684" s="145" t="s">
        <v>6411</v>
      </c>
      <c r="F1684" s="233">
        <v>3.0077574386296266</v>
      </c>
    </row>
    <row r="1685" spans="1:6" x14ac:dyDescent="0.3">
      <c r="A1685" s="97" t="s">
        <v>100</v>
      </c>
      <c r="B1685" s="36" t="str">
        <f t="shared" si="28"/>
        <v>T6P11_10min</v>
      </c>
      <c r="C1685" s="98" t="s">
        <v>3007</v>
      </c>
      <c r="D1685" s="98" t="s">
        <v>5327</v>
      </c>
      <c r="E1685" s="145" t="s">
        <v>6412</v>
      </c>
      <c r="F1685" s="233">
        <v>3.9179936971775295</v>
      </c>
    </row>
    <row r="1686" spans="1:6" x14ac:dyDescent="0.3">
      <c r="A1686" s="97" t="s">
        <v>100</v>
      </c>
      <c r="B1686" s="36" t="str">
        <f t="shared" si="28"/>
        <v>T6P11_10min</v>
      </c>
      <c r="C1686" s="98" t="s">
        <v>3008</v>
      </c>
      <c r="D1686" s="98" t="s">
        <v>5327</v>
      </c>
      <c r="E1686" s="145" t="s">
        <v>6413</v>
      </c>
      <c r="F1686" s="233">
        <v>2.8623197950719592</v>
      </c>
    </row>
    <row r="1687" spans="1:6" x14ac:dyDescent="0.3">
      <c r="A1687" s="97" t="s">
        <v>100</v>
      </c>
      <c r="B1687" s="36" t="str">
        <f t="shared" si="28"/>
        <v>T6P11_10min</v>
      </c>
      <c r="C1687" s="98" t="s">
        <v>3009</v>
      </c>
      <c r="D1687" s="98" t="s">
        <v>5327</v>
      </c>
      <c r="E1687" s="145" t="s">
        <v>6414</v>
      </c>
      <c r="F1687" s="233">
        <v>3.0595945499089772</v>
      </c>
    </row>
    <row r="1688" spans="1:6" x14ac:dyDescent="0.3">
      <c r="A1688" s="97" t="s">
        <v>100</v>
      </c>
      <c r="B1688" s="36" t="str">
        <f t="shared" si="28"/>
        <v>T6P11_10min</v>
      </c>
      <c r="C1688" s="98" t="s">
        <v>3010</v>
      </c>
      <c r="D1688" s="98" t="s">
        <v>5327</v>
      </c>
      <c r="E1688" s="145" t="s">
        <v>6415</v>
      </c>
      <c r="F1688" s="233">
        <v>3.5511103348914115</v>
      </c>
    </row>
    <row r="1689" spans="1:6" x14ac:dyDescent="0.3">
      <c r="A1689" s="97" t="s">
        <v>100</v>
      </c>
      <c r="B1689" s="36" t="str">
        <f t="shared" si="28"/>
        <v>T6P11_10min</v>
      </c>
      <c r="C1689" s="98" t="s">
        <v>3011</v>
      </c>
      <c r="D1689" s="98" t="s">
        <v>5327</v>
      </c>
      <c r="E1689" s="145" t="s">
        <v>6416</v>
      </c>
      <c r="F1689" s="233">
        <v>3.4444335687228507</v>
      </c>
    </row>
    <row r="1690" spans="1:6" x14ac:dyDescent="0.3">
      <c r="A1690" s="97" t="s">
        <v>100</v>
      </c>
      <c r="B1690" s="36" t="str">
        <f t="shared" si="28"/>
        <v>T6P11_10min</v>
      </c>
      <c r="C1690" s="98" t="s">
        <v>3012</v>
      </c>
      <c r="D1690" s="98" t="s">
        <v>5327</v>
      </c>
      <c r="E1690" s="145" t="s">
        <v>6417</v>
      </c>
      <c r="F1690" s="233">
        <v>2.3363220688278514</v>
      </c>
    </row>
    <row r="1691" spans="1:6" x14ac:dyDescent="0.3">
      <c r="A1691" s="97" t="s">
        <v>100</v>
      </c>
      <c r="B1691" s="36" t="str">
        <f t="shared" si="28"/>
        <v>T6P11_10min</v>
      </c>
      <c r="C1691" s="98" t="s">
        <v>3013</v>
      </c>
      <c r="D1691" s="98" t="s">
        <v>5327</v>
      </c>
      <c r="E1691" s="145" t="s">
        <v>6418</v>
      </c>
      <c r="F1691" s="233">
        <v>1.9296910140706942</v>
      </c>
    </row>
    <row r="1692" spans="1:6" x14ac:dyDescent="0.3">
      <c r="A1692" s="97" t="s">
        <v>100</v>
      </c>
      <c r="B1692" s="36" t="str">
        <f t="shared" si="28"/>
        <v>T6P11_10min</v>
      </c>
      <c r="C1692" s="98" t="s">
        <v>3014</v>
      </c>
      <c r="D1692" s="98" t="s">
        <v>5327</v>
      </c>
      <c r="E1692" s="145" t="s">
        <v>6419</v>
      </c>
      <c r="F1692" s="233">
        <v>2.2924886062031655</v>
      </c>
    </row>
    <row r="1693" spans="1:6" x14ac:dyDescent="0.3">
      <c r="A1693" s="97" t="s">
        <v>100</v>
      </c>
      <c r="B1693" s="36" t="str">
        <f t="shared" si="28"/>
        <v>T6P11_10min</v>
      </c>
      <c r="C1693" s="98" t="s">
        <v>2997</v>
      </c>
      <c r="D1693" s="98" t="s">
        <v>5327</v>
      </c>
      <c r="E1693" s="145" t="s">
        <v>6420</v>
      </c>
      <c r="F1693" s="233">
        <v>2.2415272047230377</v>
      </c>
    </row>
    <row r="1694" spans="1:6" x14ac:dyDescent="0.3">
      <c r="A1694" s="97" t="s">
        <v>100</v>
      </c>
      <c r="B1694" s="36" t="str">
        <f t="shared" si="28"/>
        <v>T6P11_10min</v>
      </c>
      <c r="C1694" s="98" t="s">
        <v>3015</v>
      </c>
      <c r="D1694" s="98" t="s">
        <v>5327</v>
      </c>
      <c r="E1694" s="145" t="s">
        <v>6421</v>
      </c>
      <c r="F1694" s="233">
        <v>1.5164004119885333</v>
      </c>
    </row>
    <row r="1695" spans="1:6" x14ac:dyDescent="0.3">
      <c r="A1695" s="97" t="s">
        <v>100</v>
      </c>
      <c r="B1695" s="36" t="str">
        <f t="shared" si="28"/>
        <v>T6P11_10min</v>
      </c>
      <c r="C1695" s="98" t="s">
        <v>3016</v>
      </c>
      <c r="D1695" s="98" t="s">
        <v>5327</v>
      </c>
      <c r="E1695" s="145" t="s">
        <v>6422</v>
      </c>
      <c r="F1695" s="233">
        <v>2.4286968128577398</v>
      </c>
    </row>
    <row r="1696" spans="1:6" x14ac:dyDescent="0.3">
      <c r="A1696" s="97" t="s">
        <v>100</v>
      </c>
      <c r="B1696" s="36" t="str">
        <f t="shared" si="28"/>
        <v>T6P11_10min</v>
      </c>
      <c r="C1696" s="98" t="s">
        <v>3017</v>
      </c>
      <c r="D1696" s="98" t="s">
        <v>5327</v>
      </c>
      <c r="E1696" s="145" t="s">
        <v>6423</v>
      </c>
      <c r="F1696" s="233">
        <v>1.0757116760798475</v>
      </c>
    </row>
    <row r="1697" spans="1:6" x14ac:dyDescent="0.3">
      <c r="A1697" s="97" t="s">
        <v>100</v>
      </c>
      <c r="B1697" s="36" t="str">
        <f t="shared" si="28"/>
        <v>T6P11_10min</v>
      </c>
      <c r="C1697" s="98" t="s">
        <v>3018</v>
      </c>
      <c r="D1697" s="98" t="s">
        <v>5327</v>
      </c>
      <c r="E1697" s="145" t="s">
        <v>6424</v>
      </c>
      <c r="F1697" s="233">
        <v>2.4562995357768069</v>
      </c>
    </row>
    <row r="1698" spans="1:6" x14ac:dyDescent="0.3">
      <c r="A1698" s="97" t="s">
        <v>100</v>
      </c>
      <c r="B1698" s="36" t="str">
        <f t="shared" si="28"/>
        <v>T6P11_10min</v>
      </c>
      <c r="C1698" s="98" t="s">
        <v>3019</v>
      </c>
      <c r="D1698" s="98" t="s">
        <v>5327</v>
      </c>
      <c r="E1698" s="145" t="s">
        <v>6425</v>
      </c>
      <c r="F1698" s="233">
        <v>3.0483338088888456</v>
      </c>
    </row>
    <row r="1699" spans="1:6" x14ac:dyDescent="0.3">
      <c r="A1699" s="97" t="s">
        <v>100</v>
      </c>
      <c r="B1699" s="36" t="str">
        <f t="shared" si="28"/>
        <v>T6P11_10min</v>
      </c>
      <c r="C1699" s="98" t="s">
        <v>3020</v>
      </c>
      <c r="D1699" s="98" t="s">
        <v>5327</v>
      </c>
      <c r="E1699" s="145" t="s">
        <v>6426</v>
      </c>
      <c r="F1699" s="233">
        <v>2.6166443031043993</v>
      </c>
    </row>
    <row r="1700" spans="1:6" x14ac:dyDescent="0.3">
      <c r="A1700" s="97" t="s">
        <v>100</v>
      </c>
      <c r="B1700" s="36" t="str">
        <f t="shared" si="28"/>
        <v>T6P11_10min</v>
      </c>
      <c r="C1700" s="98" t="s">
        <v>3021</v>
      </c>
      <c r="D1700" s="98" t="s">
        <v>5327</v>
      </c>
      <c r="E1700" s="145" t="s">
        <v>6427</v>
      </c>
      <c r="F1700" s="233">
        <v>3.0466567596797294</v>
      </c>
    </row>
    <row r="1701" spans="1:6" x14ac:dyDescent="0.3">
      <c r="A1701" s="97" t="s">
        <v>100</v>
      </c>
      <c r="B1701" s="36" t="str">
        <f t="shared" si="28"/>
        <v>T6P11_10min</v>
      </c>
      <c r="C1701" s="98" t="s">
        <v>3022</v>
      </c>
      <c r="D1701" s="98" t="s">
        <v>5327</v>
      </c>
      <c r="E1701" s="145" t="s">
        <v>6428</v>
      </c>
      <c r="F1701" s="233">
        <v>3.6178534533187854</v>
      </c>
    </row>
    <row r="1702" spans="1:6" x14ac:dyDescent="0.3">
      <c r="A1702" s="97" t="s">
        <v>100</v>
      </c>
      <c r="B1702" s="36" t="str">
        <f t="shared" si="28"/>
        <v>T6P11_10min</v>
      </c>
      <c r="C1702" s="98" t="s">
        <v>3023</v>
      </c>
      <c r="D1702" s="98" t="s">
        <v>5327</v>
      </c>
      <c r="E1702" s="145" t="s">
        <v>6429</v>
      </c>
      <c r="F1702" s="233">
        <v>4.1432465303582013</v>
      </c>
    </row>
    <row r="1703" spans="1:6" x14ac:dyDescent="0.3">
      <c r="A1703" s="97" t="s">
        <v>100</v>
      </c>
      <c r="B1703" s="36" t="str">
        <f t="shared" si="28"/>
        <v>T6P11_10min</v>
      </c>
      <c r="C1703" s="98" t="s">
        <v>3024</v>
      </c>
      <c r="D1703" s="98" t="s">
        <v>5327</v>
      </c>
      <c r="E1703" s="145" t="s">
        <v>6430</v>
      </c>
      <c r="F1703" s="233">
        <v>1.7518039873582476</v>
      </c>
    </row>
    <row r="1704" spans="1:6" x14ac:dyDescent="0.3">
      <c r="A1704" s="97" t="s">
        <v>100</v>
      </c>
      <c r="B1704" s="36" t="str">
        <f t="shared" si="28"/>
        <v>T6P11_10min</v>
      </c>
      <c r="C1704" s="98" t="s">
        <v>2998</v>
      </c>
      <c r="D1704" s="98" t="s">
        <v>5327</v>
      </c>
      <c r="E1704" s="145" t="s">
        <v>6431</v>
      </c>
      <c r="F1704" s="233">
        <v>2.4623752777566299</v>
      </c>
    </row>
    <row r="1705" spans="1:6" x14ac:dyDescent="0.3">
      <c r="A1705" s="97" t="s">
        <v>100</v>
      </c>
      <c r="B1705" s="36" t="str">
        <f t="shared" si="28"/>
        <v>T6P11_10min</v>
      </c>
      <c r="C1705" s="98" t="s">
        <v>3025</v>
      </c>
      <c r="D1705" s="98" t="s">
        <v>5327</v>
      </c>
      <c r="E1705" s="145" t="s">
        <v>6432</v>
      </c>
      <c r="F1705" s="233">
        <v>2.6610238649075826</v>
      </c>
    </row>
    <row r="1706" spans="1:6" x14ac:dyDescent="0.3">
      <c r="A1706" s="97" t="s">
        <v>100</v>
      </c>
      <c r="B1706" s="36" t="str">
        <f t="shared" si="28"/>
        <v>T6P11_10min</v>
      </c>
      <c r="C1706" s="98" t="s">
        <v>2999</v>
      </c>
      <c r="D1706" s="98" t="s">
        <v>5327</v>
      </c>
      <c r="E1706" s="145" t="s">
        <v>6433</v>
      </c>
      <c r="F1706" s="233">
        <v>0.82564472377822873</v>
      </c>
    </row>
    <row r="1707" spans="1:6" x14ac:dyDescent="0.3">
      <c r="A1707" s="97" t="s">
        <v>100</v>
      </c>
      <c r="B1707" s="36" t="str">
        <f t="shared" si="28"/>
        <v>T6P11_10min</v>
      </c>
      <c r="C1707" s="98" t="s">
        <v>3000</v>
      </c>
      <c r="D1707" s="98" t="s">
        <v>5327</v>
      </c>
      <c r="E1707" s="145" t="s">
        <v>6434</v>
      </c>
      <c r="F1707" s="233">
        <v>2.4265930046105195</v>
      </c>
    </row>
    <row r="1708" spans="1:6" x14ac:dyDescent="0.3">
      <c r="A1708" s="97" t="s">
        <v>100</v>
      </c>
      <c r="B1708" s="36" t="str">
        <f t="shared" si="28"/>
        <v>T6P11_10min</v>
      </c>
      <c r="C1708" s="98" t="s">
        <v>3001</v>
      </c>
      <c r="D1708" s="98" t="s">
        <v>5327</v>
      </c>
      <c r="E1708" s="145" t="s">
        <v>6435</v>
      </c>
      <c r="F1708" s="233">
        <v>1.9677926237154417</v>
      </c>
    </row>
    <row r="1709" spans="1:6" x14ac:dyDescent="0.3">
      <c r="A1709" s="97" t="s">
        <v>100</v>
      </c>
      <c r="B1709" s="36" t="str">
        <f t="shared" si="28"/>
        <v>T6P11_10min</v>
      </c>
      <c r="C1709" s="98" t="s">
        <v>3002</v>
      </c>
      <c r="D1709" s="98" t="s">
        <v>5327</v>
      </c>
      <c r="E1709" s="145" t="s">
        <v>6436</v>
      </c>
      <c r="F1709" s="233">
        <v>2.1730084696331029</v>
      </c>
    </row>
    <row r="1710" spans="1:6" x14ac:dyDescent="0.3">
      <c r="A1710" s="97" t="s">
        <v>100</v>
      </c>
      <c r="B1710" s="36" t="str">
        <f t="shared" si="28"/>
        <v>T6P11_10min</v>
      </c>
      <c r="C1710" s="98" t="s">
        <v>3003</v>
      </c>
      <c r="D1710" s="98" t="s">
        <v>5327</v>
      </c>
      <c r="E1710" s="145" t="s">
        <v>6437</v>
      </c>
      <c r="F1710" s="233">
        <v>2.0669706841882611</v>
      </c>
    </row>
    <row r="1711" spans="1:6" x14ac:dyDescent="0.3">
      <c r="A1711" s="97" t="s">
        <v>100</v>
      </c>
      <c r="B1711" s="36" t="str">
        <f t="shared" si="28"/>
        <v>T6P11_10min</v>
      </c>
      <c r="C1711" s="98" t="s">
        <v>3004</v>
      </c>
      <c r="D1711" s="98" t="s">
        <v>5327</v>
      </c>
      <c r="E1711" s="145" t="s">
        <v>6438</v>
      </c>
      <c r="F1711" s="233">
        <v>3.3463274511557453</v>
      </c>
    </row>
    <row r="1712" spans="1:6" x14ac:dyDescent="0.3">
      <c r="A1712" s="97" t="s">
        <v>101</v>
      </c>
      <c r="B1712" s="36" t="str">
        <f t="shared" si="28"/>
        <v>T6P12_10min</v>
      </c>
      <c r="C1712" s="98" t="s">
        <v>3026</v>
      </c>
      <c r="D1712" s="98" t="s">
        <v>5327</v>
      </c>
      <c r="E1712" s="145" t="s">
        <v>6409</v>
      </c>
      <c r="F1712" s="233">
        <v>2.2713188694085829</v>
      </c>
    </row>
    <row r="1713" spans="1:6" x14ac:dyDescent="0.3">
      <c r="A1713" s="97" t="s">
        <v>101</v>
      </c>
      <c r="B1713" s="36" t="str">
        <f t="shared" si="28"/>
        <v>T6P12_10min</v>
      </c>
      <c r="C1713" s="98" t="s">
        <v>3035</v>
      </c>
      <c r="D1713" s="98" t="s">
        <v>5327</v>
      </c>
      <c r="E1713" s="145" t="s">
        <v>6410</v>
      </c>
      <c r="F1713" s="233">
        <v>1.0627699710385432</v>
      </c>
    </row>
    <row r="1714" spans="1:6" x14ac:dyDescent="0.3">
      <c r="A1714" s="97" t="s">
        <v>101</v>
      </c>
      <c r="B1714" s="36" t="str">
        <f t="shared" si="28"/>
        <v>T6P12_10min</v>
      </c>
      <c r="C1714" s="98" t="s">
        <v>3036</v>
      </c>
      <c r="D1714" s="98" t="s">
        <v>5327</v>
      </c>
      <c r="E1714" s="145" t="s">
        <v>6411</v>
      </c>
      <c r="F1714" s="233">
        <v>0.9096336683140126</v>
      </c>
    </row>
    <row r="1715" spans="1:6" x14ac:dyDescent="0.3">
      <c r="A1715" s="97" t="s">
        <v>101</v>
      </c>
      <c r="B1715" s="36" t="str">
        <f t="shared" si="28"/>
        <v>T6P12_10min</v>
      </c>
      <c r="C1715" s="98" t="s">
        <v>3037</v>
      </c>
      <c r="D1715" s="98" t="s">
        <v>5327</v>
      </c>
      <c r="E1715" s="145" t="s">
        <v>6412</v>
      </c>
      <c r="F1715" s="233">
        <v>0.72901509606745574</v>
      </c>
    </row>
    <row r="1716" spans="1:6" x14ac:dyDescent="0.3">
      <c r="A1716" s="97" t="s">
        <v>101</v>
      </c>
      <c r="B1716" s="36" t="str">
        <f t="shared" si="28"/>
        <v>T6P12_10min</v>
      </c>
      <c r="C1716" s="98" t="s">
        <v>3038</v>
      </c>
      <c r="D1716" s="98" t="s">
        <v>5327</v>
      </c>
      <c r="E1716" s="145" t="s">
        <v>6413</v>
      </c>
      <c r="F1716" s="233">
        <v>4.2816801860734115</v>
      </c>
    </row>
    <row r="1717" spans="1:6" x14ac:dyDescent="0.3">
      <c r="A1717" s="97" t="s">
        <v>101</v>
      </c>
      <c r="B1717" s="36" t="str">
        <f t="shared" si="28"/>
        <v>T6P12_10min</v>
      </c>
      <c r="C1717" s="98" t="s">
        <v>3039</v>
      </c>
      <c r="D1717" s="98" t="s">
        <v>5327</v>
      </c>
      <c r="E1717" s="145" t="s">
        <v>6414</v>
      </c>
      <c r="F1717" s="233">
        <v>1.3990173733188889</v>
      </c>
    </row>
    <row r="1718" spans="1:6" x14ac:dyDescent="0.3">
      <c r="A1718" s="97" t="s">
        <v>101</v>
      </c>
      <c r="B1718" s="36" t="str">
        <f t="shared" si="28"/>
        <v>T6P12_10min</v>
      </c>
      <c r="C1718" s="98" t="s">
        <v>3040</v>
      </c>
      <c r="D1718" s="98" t="s">
        <v>5327</v>
      </c>
      <c r="E1718" s="145" t="s">
        <v>6415</v>
      </c>
      <c r="F1718" s="233">
        <v>3.8308853567289107</v>
      </c>
    </row>
    <row r="1719" spans="1:6" x14ac:dyDescent="0.3">
      <c r="A1719" s="97" t="s">
        <v>101</v>
      </c>
      <c r="B1719" s="36" t="str">
        <f t="shared" si="28"/>
        <v>T6P12_10min</v>
      </c>
      <c r="C1719" s="98" t="s">
        <v>3041</v>
      </c>
      <c r="D1719" s="98" t="s">
        <v>5327</v>
      </c>
      <c r="E1719" s="145" t="s">
        <v>6416</v>
      </c>
      <c r="F1719" s="233">
        <v>2.7945407873745793</v>
      </c>
    </row>
    <row r="1720" spans="1:6" x14ac:dyDescent="0.3">
      <c r="A1720" s="97" t="s">
        <v>101</v>
      </c>
      <c r="B1720" s="36" t="str">
        <f t="shared" si="28"/>
        <v>T6P12_10min</v>
      </c>
      <c r="C1720" s="98" t="s">
        <v>3042</v>
      </c>
      <c r="D1720" s="98" t="s">
        <v>5327</v>
      </c>
      <c r="E1720" s="145" t="s">
        <v>6417</v>
      </c>
      <c r="F1720" s="233">
        <v>5.4777582110590082</v>
      </c>
    </row>
    <row r="1721" spans="1:6" x14ac:dyDescent="0.3">
      <c r="A1721" s="97" t="s">
        <v>101</v>
      </c>
      <c r="B1721" s="36" t="str">
        <f t="shared" si="28"/>
        <v>T6P12_10min</v>
      </c>
      <c r="C1721" s="98" t="s">
        <v>3043</v>
      </c>
      <c r="D1721" s="98" t="s">
        <v>5327</v>
      </c>
      <c r="E1721" s="145" t="s">
        <v>6418</v>
      </c>
      <c r="F1721" s="233">
        <v>3.5867266987699886</v>
      </c>
    </row>
    <row r="1722" spans="1:6" x14ac:dyDescent="0.3">
      <c r="A1722" s="97" t="s">
        <v>101</v>
      </c>
      <c r="B1722" s="36" t="str">
        <f t="shared" si="28"/>
        <v>T6P12_10min</v>
      </c>
      <c r="C1722" s="98" t="s">
        <v>3044</v>
      </c>
      <c r="D1722" s="98" t="s">
        <v>5327</v>
      </c>
      <c r="E1722" s="145" t="s">
        <v>6419</v>
      </c>
      <c r="F1722" s="233">
        <v>4.3571210692071958</v>
      </c>
    </row>
    <row r="1723" spans="1:6" x14ac:dyDescent="0.3">
      <c r="A1723" s="97" t="s">
        <v>101</v>
      </c>
      <c r="B1723" s="36" t="str">
        <f t="shared" si="28"/>
        <v>T6P12_10min</v>
      </c>
      <c r="C1723" s="98" t="s">
        <v>3027</v>
      </c>
      <c r="D1723" s="98" t="s">
        <v>5327</v>
      </c>
      <c r="E1723" s="145" t="s">
        <v>6420</v>
      </c>
      <c r="F1723" s="233">
        <v>4.0071094585605049</v>
      </c>
    </row>
    <row r="1724" spans="1:6" x14ac:dyDescent="0.3">
      <c r="A1724" s="97" t="s">
        <v>101</v>
      </c>
      <c r="B1724" s="36" t="str">
        <f t="shared" si="28"/>
        <v>T6P12_10min</v>
      </c>
      <c r="C1724" s="98" t="s">
        <v>3045</v>
      </c>
      <c r="D1724" s="98" t="s">
        <v>5327</v>
      </c>
      <c r="E1724" s="145" t="s">
        <v>6421</v>
      </c>
      <c r="F1724" s="233">
        <v>0.87600308818155881</v>
      </c>
    </row>
    <row r="1725" spans="1:6" x14ac:dyDescent="0.3">
      <c r="A1725" s="97" t="s">
        <v>101</v>
      </c>
      <c r="B1725" s="36" t="str">
        <f t="shared" si="28"/>
        <v>T6P12_10min</v>
      </c>
      <c r="C1725" s="98" t="s">
        <v>3046</v>
      </c>
      <c r="D1725" s="98" t="s">
        <v>5327</v>
      </c>
      <c r="E1725" s="145" t="s">
        <v>6422</v>
      </c>
      <c r="F1725" s="233">
        <v>3.5275711212560874</v>
      </c>
    </row>
    <row r="1726" spans="1:6" x14ac:dyDescent="0.3">
      <c r="A1726" s="97" t="s">
        <v>101</v>
      </c>
      <c r="B1726" s="36" t="str">
        <f t="shared" si="28"/>
        <v>T6P12_10min</v>
      </c>
      <c r="C1726" s="98" t="s">
        <v>3047</v>
      </c>
      <c r="D1726" s="98" t="s">
        <v>5327</v>
      </c>
      <c r="E1726" s="145" t="s">
        <v>6423</v>
      </c>
      <c r="F1726" s="233">
        <v>2.2713188694085829</v>
      </c>
    </row>
    <row r="1727" spans="1:6" x14ac:dyDescent="0.3">
      <c r="A1727" s="97" t="s">
        <v>101</v>
      </c>
      <c r="B1727" s="36" t="str">
        <f t="shared" si="28"/>
        <v>T6P12_10min</v>
      </c>
      <c r="C1727" s="98" t="s">
        <v>3048</v>
      </c>
      <c r="D1727" s="98" t="s">
        <v>5327</v>
      </c>
      <c r="E1727" s="145" t="s">
        <v>6424</v>
      </c>
      <c r="F1727" s="233">
        <v>1.4944979126963995</v>
      </c>
    </row>
    <row r="1728" spans="1:6" x14ac:dyDescent="0.3">
      <c r="A1728" s="97" t="s">
        <v>101</v>
      </c>
      <c r="B1728" s="36" t="str">
        <f t="shared" si="28"/>
        <v>T6P12_10min</v>
      </c>
      <c r="C1728" s="98" t="s">
        <v>3049</v>
      </c>
      <c r="D1728" s="98" t="s">
        <v>5327</v>
      </c>
      <c r="E1728" s="145" t="s">
        <v>6425</v>
      </c>
      <c r="F1728" s="233">
        <v>2.8148469595723804</v>
      </c>
    </row>
    <row r="1729" spans="1:6" x14ac:dyDescent="0.3">
      <c r="A1729" s="97" t="s">
        <v>101</v>
      </c>
      <c r="B1729" s="36" t="str">
        <f t="shared" si="28"/>
        <v>T6P12_10min</v>
      </c>
      <c r="C1729" s="98" t="s">
        <v>3050</v>
      </c>
      <c r="D1729" s="98" t="s">
        <v>5327</v>
      </c>
      <c r="E1729" s="145" t="s">
        <v>6426</v>
      </c>
      <c r="F1729" s="233">
        <v>3.8543393489174114</v>
      </c>
    </row>
    <row r="1730" spans="1:6" x14ac:dyDescent="0.3">
      <c r="A1730" s="97" t="s">
        <v>101</v>
      </c>
      <c r="B1730" s="36" t="str">
        <f t="shared" si="28"/>
        <v>T6P12_10min</v>
      </c>
      <c r="C1730" s="98" t="s">
        <v>3051</v>
      </c>
      <c r="D1730" s="98" t="s">
        <v>5327</v>
      </c>
      <c r="E1730" s="145" t="s">
        <v>6427</v>
      </c>
      <c r="F1730" s="233">
        <v>1.7624948827220914</v>
      </c>
    </row>
    <row r="1731" spans="1:6" x14ac:dyDescent="0.3">
      <c r="A1731" s="97" t="s">
        <v>101</v>
      </c>
      <c r="B1731" s="36" t="str">
        <f t="shared" si="28"/>
        <v>T6P12_10min</v>
      </c>
      <c r="C1731" s="98" t="s">
        <v>3052</v>
      </c>
      <c r="D1731" s="98" t="s">
        <v>5327</v>
      </c>
      <c r="E1731" s="145" t="s">
        <v>6428</v>
      </c>
      <c r="F1731" s="233">
        <v>2.7607692420241596</v>
      </c>
    </row>
    <row r="1732" spans="1:6" x14ac:dyDescent="0.3">
      <c r="A1732" s="97" t="s">
        <v>101</v>
      </c>
      <c r="B1732" s="36" t="str">
        <f t="shared" si="28"/>
        <v>T6P12_10min</v>
      </c>
      <c r="C1732" s="98" t="s">
        <v>3053</v>
      </c>
      <c r="D1732" s="98" t="s">
        <v>5327</v>
      </c>
      <c r="E1732" s="145" t="s">
        <v>6429</v>
      </c>
      <c r="F1732" s="233">
        <v>3.8721700906710979</v>
      </c>
    </row>
    <row r="1733" spans="1:6" x14ac:dyDescent="0.3">
      <c r="A1733" s="97" t="s">
        <v>101</v>
      </c>
      <c r="B1733" s="36" t="str">
        <f t="shared" si="28"/>
        <v>T6P12_10min</v>
      </c>
      <c r="C1733" s="98" t="s">
        <v>3054</v>
      </c>
      <c r="D1733" s="98" t="s">
        <v>5327</v>
      </c>
      <c r="E1733" s="145" t="s">
        <v>6430</v>
      </c>
      <c r="F1733" s="233">
        <v>1.8318201895853905</v>
      </c>
    </row>
    <row r="1734" spans="1:6" x14ac:dyDescent="0.3">
      <c r="A1734" s="97" t="s">
        <v>101</v>
      </c>
      <c r="B1734" s="36" t="str">
        <f t="shared" si="28"/>
        <v>T6P12_10min</v>
      </c>
      <c r="C1734" s="98" t="s">
        <v>3028</v>
      </c>
      <c r="D1734" s="98" t="s">
        <v>5327</v>
      </c>
      <c r="E1734" s="145" t="s">
        <v>6431</v>
      </c>
      <c r="F1734" s="233">
        <v>1.6428831403273463</v>
      </c>
    </row>
    <row r="1735" spans="1:6" x14ac:dyDescent="0.3">
      <c r="A1735" s="97" t="s">
        <v>101</v>
      </c>
      <c r="B1735" s="36" t="str">
        <f t="shared" si="28"/>
        <v>T6P12_10min</v>
      </c>
      <c r="C1735" s="98" t="s">
        <v>3055</v>
      </c>
      <c r="D1735" s="98" t="s">
        <v>5327</v>
      </c>
      <c r="E1735" s="145" t="s">
        <v>6432</v>
      </c>
      <c r="F1735" s="233">
        <v>0.37279432735055573</v>
      </c>
    </row>
    <row r="1736" spans="1:6" x14ac:dyDescent="0.3">
      <c r="A1736" s="97" t="s">
        <v>101</v>
      </c>
      <c r="B1736" s="36" t="str">
        <f t="shared" si="28"/>
        <v>T6P12_10min</v>
      </c>
      <c r="C1736" s="98" t="s">
        <v>3029</v>
      </c>
      <c r="D1736" s="98" t="s">
        <v>5327</v>
      </c>
      <c r="E1736" s="145" t="s">
        <v>6433</v>
      </c>
      <c r="F1736" s="233">
        <v>0.48454495171017092</v>
      </c>
    </row>
    <row r="1737" spans="1:6" x14ac:dyDescent="0.3">
      <c r="A1737" s="97" t="s">
        <v>101</v>
      </c>
      <c r="B1737" s="36" t="str">
        <f t="shared" si="28"/>
        <v>T6P12_10min</v>
      </c>
      <c r="C1737" s="98" t="s">
        <v>3030</v>
      </c>
      <c r="D1737" s="98" t="s">
        <v>5327</v>
      </c>
      <c r="E1737" s="145" t="s">
        <v>6434</v>
      </c>
      <c r="F1737" s="233">
        <v>5.004228753339298</v>
      </c>
    </row>
    <row r="1738" spans="1:6" x14ac:dyDescent="0.3">
      <c r="A1738" s="97" t="s">
        <v>101</v>
      </c>
      <c r="B1738" s="36" t="str">
        <f t="shared" si="28"/>
        <v>T6P12_10min</v>
      </c>
      <c r="C1738" s="98" t="s">
        <v>3031</v>
      </c>
      <c r="D1738" s="98" t="s">
        <v>5327</v>
      </c>
      <c r="E1738" s="145" t="s">
        <v>6435</v>
      </c>
      <c r="F1738" s="233">
        <v>1.1719839627666615</v>
      </c>
    </row>
    <row r="1739" spans="1:6" x14ac:dyDescent="0.3">
      <c r="A1739" s="97" t="s">
        <v>101</v>
      </c>
      <c r="B1739" s="36" t="str">
        <f t="shared" ref="B1739:B1802" si="29">CONCATENATE(A1739,"_",D1739)</f>
        <v>T6P12_10min</v>
      </c>
      <c r="C1739" s="98" t="s">
        <v>3032</v>
      </c>
      <c r="D1739" s="98" t="s">
        <v>5327</v>
      </c>
      <c r="E1739" s="145" t="s">
        <v>6436</v>
      </c>
      <c r="F1739" s="233">
        <v>2.8318881358596344</v>
      </c>
    </row>
    <row r="1740" spans="1:6" x14ac:dyDescent="0.3">
      <c r="A1740" s="97" t="s">
        <v>101</v>
      </c>
      <c r="B1740" s="36" t="str">
        <f t="shared" si="29"/>
        <v>T6P12_10min</v>
      </c>
      <c r="C1740" s="98" t="s">
        <v>3033</v>
      </c>
      <c r="D1740" s="98" t="s">
        <v>5327</v>
      </c>
      <c r="E1740" s="145" t="s">
        <v>6437</v>
      </c>
      <c r="F1740" s="233">
        <v>3.0669318237952798</v>
      </c>
    </row>
    <row r="1741" spans="1:6" x14ac:dyDescent="0.3">
      <c r="A1741" s="97" t="s">
        <v>101</v>
      </c>
      <c r="B1741" s="36" t="str">
        <f t="shared" si="29"/>
        <v>T6P12_10min</v>
      </c>
      <c r="C1741" s="98" t="s">
        <v>3034</v>
      </c>
      <c r="D1741" s="98" t="s">
        <v>5327</v>
      </c>
      <c r="E1741" s="145" t="s">
        <v>6438</v>
      </c>
      <c r="F1741" s="233">
        <v>2.8269218971125771</v>
      </c>
    </row>
    <row r="1742" spans="1:6" x14ac:dyDescent="0.3">
      <c r="A1742" s="97" t="s">
        <v>102</v>
      </c>
      <c r="B1742" s="36" t="str">
        <f t="shared" si="29"/>
        <v>T6P13_10min</v>
      </c>
      <c r="C1742" s="98" t="s">
        <v>3056</v>
      </c>
      <c r="D1742" s="98" t="s">
        <v>5327</v>
      </c>
      <c r="E1742" s="145" t="s">
        <v>6409</v>
      </c>
      <c r="F1742" s="233">
        <v>4.7861540308679134</v>
      </c>
    </row>
    <row r="1743" spans="1:6" x14ac:dyDescent="0.3">
      <c r="A1743" s="97" t="s">
        <v>102</v>
      </c>
      <c r="B1743" s="36" t="str">
        <f t="shared" si="29"/>
        <v>T6P13_10min</v>
      </c>
      <c r="C1743" s="98" t="s">
        <v>3065</v>
      </c>
      <c r="D1743" s="98" t="s">
        <v>5327</v>
      </c>
      <c r="E1743" s="145" t="s">
        <v>6410</v>
      </c>
      <c r="F1743" s="233">
        <v>4.6697245750913527</v>
      </c>
    </row>
    <row r="1744" spans="1:6" x14ac:dyDescent="0.3">
      <c r="A1744" s="97" t="s">
        <v>102</v>
      </c>
      <c r="B1744" s="36" t="str">
        <f t="shared" si="29"/>
        <v>T6P13_10min</v>
      </c>
      <c r="C1744" s="98" t="s">
        <v>3066</v>
      </c>
      <c r="D1744" s="98" t="s">
        <v>5327</v>
      </c>
      <c r="E1744" s="145" t="s">
        <v>6411</v>
      </c>
      <c r="F1744" s="233">
        <v>3.3581867745100706</v>
      </c>
    </row>
    <row r="1745" spans="1:6" x14ac:dyDescent="0.3">
      <c r="A1745" s="97" t="s">
        <v>102</v>
      </c>
      <c r="B1745" s="36" t="str">
        <f t="shared" si="29"/>
        <v>T6P13_10min</v>
      </c>
      <c r="C1745" s="98" t="s">
        <v>3067</v>
      </c>
      <c r="D1745" s="98" t="s">
        <v>5327</v>
      </c>
      <c r="E1745" s="145" t="s">
        <v>6412</v>
      </c>
      <c r="F1745" s="233">
        <v>4.3627329291437107</v>
      </c>
    </row>
    <row r="1746" spans="1:6" x14ac:dyDescent="0.3">
      <c r="A1746" s="97" t="s">
        <v>102</v>
      </c>
      <c r="B1746" s="36" t="str">
        <f t="shared" si="29"/>
        <v>T6P13_10min</v>
      </c>
      <c r="C1746" s="98" t="s">
        <v>3068</v>
      </c>
      <c r="D1746" s="98" t="s">
        <v>5327</v>
      </c>
      <c r="E1746" s="145" t="s">
        <v>6413</v>
      </c>
      <c r="F1746" s="233">
        <v>4.0597357559565133</v>
      </c>
    </row>
    <row r="1747" spans="1:6" x14ac:dyDescent="0.3">
      <c r="A1747" s="97" t="s">
        <v>102</v>
      </c>
      <c r="B1747" s="36" t="str">
        <f t="shared" si="29"/>
        <v>T6P13_10min</v>
      </c>
      <c r="C1747" s="98" t="s">
        <v>3069</v>
      </c>
      <c r="D1747" s="98" t="s">
        <v>5327</v>
      </c>
      <c r="E1747" s="145" t="s">
        <v>6414</v>
      </c>
      <c r="F1747" s="233">
        <v>2.8907985076175211</v>
      </c>
    </row>
    <row r="1748" spans="1:6" x14ac:dyDescent="0.3">
      <c r="A1748" s="97" t="s">
        <v>102</v>
      </c>
      <c r="B1748" s="36" t="str">
        <f t="shared" si="29"/>
        <v>T6P13_10min</v>
      </c>
      <c r="C1748" s="98" t="s">
        <v>3070</v>
      </c>
      <c r="D1748" s="98" t="s">
        <v>5327</v>
      </c>
      <c r="E1748" s="145" t="s">
        <v>6415</v>
      </c>
      <c r="F1748" s="233">
        <v>2.6663556798437553</v>
      </c>
    </row>
    <row r="1749" spans="1:6" x14ac:dyDescent="0.3">
      <c r="A1749" s="97" t="s">
        <v>102</v>
      </c>
      <c r="B1749" s="36" t="str">
        <f t="shared" si="29"/>
        <v>T6P13_10min</v>
      </c>
      <c r="C1749" s="98" t="s">
        <v>3071</v>
      </c>
      <c r="D1749" s="98" t="s">
        <v>5327</v>
      </c>
      <c r="E1749" s="145" t="s">
        <v>6416</v>
      </c>
      <c r="F1749" s="233">
        <v>2.565937491449259</v>
      </c>
    </row>
    <row r="1750" spans="1:6" x14ac:dyDescent="0.3">
      <c r="A1750" s="97" t="s">
        <v>102</v>
      </c>
      <c r="B1750" s="36" t="str">
        <f t="shared" si="29"/>
        <v>T6P13_10min</v>
      </c>
      <c r="C1750" s="98" t="s">
        <v>3072</v>
      </c>
      <c r="D1750" s="98" t="s">
        <v>5327</v>
      </c>
      <c r="E1750" s="145" t="s">
        <v>6417</v>
      </c>
      <c r="F1750" s="233">
        <v>3.0019916403841336</v>
      </c>
    </row>
    <row r="1751" spans="1:6" x14ac:dyDescent="0.3">
      <c r="A1751" s="97" t="s">
        <v>102</v>
      </c>
      <c r="B1751" s="36" t="str">
        <f t="shared" si="29"/>
        <v>T6P13_10min</v>
      </c>
      <c r="C1751" s="98" t="s">
        <v>3073</v>
      </c>
      <c r="D1751" s="98" t="s">
        <v>5327</v>
      </c>
      <c r="E1751" s="145" t="s">
        <v>6418</v>
      </c>
      <c r="F1751" s="233">
        <v>1.8206937166797539</v>
      </c>
    </row>
    <row r="1752" spans="1:6" x14ac:dyDescent="0.3">
      <c r="A1752" s="97" t="s">
        <v>102</v>
      </c>
      <c r="B1752" s="36" t="str">
        <f t="shared" si="29"/>
        <v>T6P13_10min</v>
      </c>
      <c r="C1752" s="98" t="s">
        <v>3074</v>
      </c>
      <c r="D1752" s="98" t="s">
        <v>5327</v>
      </c>
      <c r="E1752" s="145" t="s">
        <v>6419</v>
      </c>
      <c r="F1752" s="233">
        <v>3.9810764637896723</v>
      </c>
    </row>
    <row r="1753" spans="1:6" x14ac:dyDescent="0.3">
      <c r="A1753" s="97" t="s">
        <v>102</v>
      </c>
      <c r="B1753" s="36" t="str">
        <f t="shared" si="29"/>
        <v>T6P13_10min</v>
      </c>
      <c r="C1753" s="98" t="s">
        <v>3057</v>
      </c>
      <c r="D1753" s="98" t="s">
        <v>5327</v>
      </c>
      <c r="E1753" s="145" t="s">
        <v>6420</v>
      </c>
      <c r="F1753" s="233">
        <v>3.1963478859534589</v>
      </c>
    </row>
    <row r="1754" spans="1:6" x14ac:dyDescent="0.3">
      <c r="A1754" s="97" t="s">
        <v>102</v>
      </c>
      <c r="B1754" s="36" t="str">
        <f t="shared" si="29"/>
        <v>T6P13_10min</v>
      </c>
      <c r="C1754" s="98" t="s">
        <v>3075</v>
      </c>
      <c r="D1754" s="98" t="s">
        <v>5327</v>
      </c>
      <c r="E1754" s="145" t="s">
        <v>6421</v>
      </c>
      <c r="F1754" s="233">
        <v>3.3880852125103411</v>
      </c>
    </row>
    <row r="1755" spans="1:6" x14ac:dyDescent="0.3">
      <c r="A1755" s="97" t="s">
        <v>102</v>
      </c>
      <c r="B1755" s="36" t="str">
        <f t="shared" si="29"/>
        <v>T6P13_10min</v>
      </c>
      <c r="C1755" s="98" t="s">
        <v>3076</v>
      </c>
      <c r="D1755" s="98" t="s">
        <v>5327</v>
      </c>
      <c r="E1755" s="145" t="s">
        <v>6422</v>
      </c>
      <c r="F1755" s="233">
        <v>6.1462345718153149</v>
      </c>
    </row>
    <row r="1756" spans="1:6" x14ac:dyDescent="0.3">
      <c r="A1756" s="97" t="s">
        <v>102</v>
      </c>
      <c r="B1756" s="36" t="str">
        <f t="shared" si="29"/>
        <v>T6P13_10min</v>
      </c>
      <c r="C1756" s="98" t="s">
        <v>3077</v>
      </c>
      <c r="D1756" s="98" t="s">
        <v>5327</v>
      </c>
      <c r="E1756" s="145" t="s">
        <v>6423</v>
      </c>
      <c r="F1756" s="233">
        <v>4.4361555662251781</v>
      </c>
    </row>
    <row r="1757" spans="1:6" x14ac:dyDescent="0.3">
      <c r="A1757" s="97" t="s">
        <v>102</v>
      </c>
      <c r="B1757" s="36" t="str">
        <f t="shared" si="29"/>
        <v>T6P13_10min</v>
      </c>
      <c r="C1757" s="98" t="s">
        <v>3078</v>
      </c>
      <c r="D1757" s="98" t="s">
        <v>5327</v>
      </c>
      <c r="E1757" s="145" t="s">
        <v>6424</v>
      </c>
      <c r="F1757" s="233">
        <v>4.7456253128084773</v>
      </c>
    </row>
    <row r="1758" spans="1:6" x14ac:dyDescent="0.3">
      <c r="A1758" s="97" t="s">
        <v>102</v>
      </c>
      <c r="B1758" s="36" t="str">
        <f t="shared" si="29"/>
        <v>T6P13_10min</v>
      </c>
      <c r="C1758" s="98" t="s">
        <v>3079</v>
      </c>
      <c r="D1758" s="98" t="s">
        <v>5327</v>
      </c>
      <c r="E1758" s="145" t="s">
        <v>6425</v>
      </c>
      <c r="F1758" s="233">
        <v>4.8626730934625879</v>
      </c>
    </row>
    <row r="1759" spans="1:6" x14ac:dyDescent="0.3">
      <c r="A1759" s="97" t="s">
        <v>102</v>
      </c>
      <c r="B1759" s="36" t="str">
        <f t="shared" si="29"/>
        <v>T6P13_10min</v>
      </c>
      <c r="C1759" s="98" t="s">
        <v>3080</v>
      </c>
      <c r="D1759" s="98" t="s">
        <v>5327</v>
      </c>
      <c r="E1759" s="145" t="s">
        <v>6426</v>
      </c>
      <c r="F1759" s="233">
        <v>2.9113902541605023</v>
      </c>
    </row>
    <row r="1760" spans="1:6" x14ac:dyDescent="0.3">
      <c r="A1760" s="97" t="s">
        <v>102</v>
      </c>
      <c r="B1760" s="36" t="str">
        <f t="shared" si="29"/>
        <v>T6P13_10min</v>
      </c>
      <c r="C1760" s="98" t="s">
        <v>3081</v>
      </c>
      <c r="D1760" s="98" t="s">
        <v>5327</v>
      </c>
      <c r="E1760" s="145" t="s">
        <v>6427</v>
      </c>
      <c r="F1760" s="233">
        <v>2.8664966439116339</v>
      </c>
    </row>
    <row r="1761" spans="1:6" x14ac:dyDescent="0.3">
      <c r="A1761" s="97" t="s">
        <v>102</v>
      </c>
      <c r="B1761" s="36" t="str">
        <f t="shared" si="29"/>
        <v>T6P13_10min</v>
      </c>
      <c r="C1761" s="98" t="s">
        <v>3082</v>
      </c>
      <c r="D1761" s="98" t="s">
        <v>5327</v>
      </c>
      <c r="E1761" s="145" t="s">
        <v>6428</v>
      </c>
      <c r="F1761" s="233">
        <v>2.4128681293669274</v>
      </c>
    </row>
    <row r="1762" spans="1:6" x14ac:dyDescent="0.3">
      <c r="A1762" s="97" t="s">
        <v>102</v>
      </c>
      <c r="B1762" s="36" t="str">
        <f t="shared" si="29"/>
        <v>T6P13_10min</v>
      </c>
      <c r="C1762" s="98" t="s">
        <v>3083</v>
      </c>
      <c r="D1762" s="98" t="s">
        <v>5327</v>
      </c>
      <c r="E1762" s="145" t="s">
        <v>6429</v>
      </c>
      <c r="F1762" s="233">
        <v>4.350857548530997</v>
      </c>
    </row>
    <row r="1763" spans="1:6" x14ac:dyDescent="0.3">
      <c r="A1763" s="97" t="s">
        <v>102</v>
      </c>
      <c r="B1763" s="36" t="str">
        <f t="shared" si="29"/>
        <v>T6P13_10min</v>
      </c>
      <c r="C1763" s="98" t="s">
        <v>3084</v>
      </c>
      <c r="D1763" s="98" t="s">
        <v>5327</v>
      </c>
      <c r="E1763" s="145" t="s">
        <v>6430</v>
      </c>
      <c r="F1763" s="233">
        <v>4.587182513541932</v>
      </c>
    </row>
    <row r="1764" spans="1:6" x14ac:dyDescent="0.3">
      <c r="A1764" s="97" t="s">
        <v>102</v>
      </c>
      <c r="B1764" s="36" t="str">
        <f t="shared" si="29"/>
        <v>T6P13_10min</v>
      </c>
      <c r="C1764" s="98" t="s">
        <v>3058</v>
      </c>
      <c r="D1764" s="98" t="s">
        <v>5327</v>
      </c>
      <c r="E1764" s="145" t="s">
        <v>6431</v>
      </c>
      <c r="F1764" s="233">
        <v>2.3586054376829608</v>
      </c>
    </row>
    <row r="1765" spans="1:6" x14ac:dyDescent="0.3">
      <c r="A1765" s="97" t="s">
        <v>102</v>
      </c>
      <c r="B1765" s="36" t="str">
        <f t="shared" si="29"/>
        <v>T6P13_10min</v>
      </c>
      <c r="C1765" s="98" t="s">
        <v>3085</v>
      </c>
      <c r="D1765" s="98" t="s">
        <v>5327</v>
      </c>
      <c r="E1765" s="145" t="s">
        <v>6432</v>
      </c>
      <c r="F1765" s="233">
        <v>4.0118345939101614</v>
      </c>
    </row>
    <row r="1766" spans="1:6" x14ac:dyDescent="0.3">
      <c r="A1766" s="97" t="s">
        <v>102</v>
      </c>
      <c r="B1766" s="36" t="str">
        <f t="shared" si="29"/>
        <v>T6P13_10min</v>
      </c>
      <c r="C1766" s="98" t="s">
        <v>3059</v>
      </c>
      <c r="D1766" s="98" t="s">
        <v>5327</v>
      </c>
      <c r="E1766" s="145" t="s">
        <v>6433</v>
      </c>
      <c r="F1766" s="233">
        <v>4.233542040711928</v>
      </c>
    </row>
    <row r="1767" spans="1:6" x14ac:dyDescent="0.3">
      <c r="A1767" s="97" t="s">
        <v>102</v>
      </c>
      <c r="B1767" s="36" t="str">
        <f t="shared" si="29"/>
        <v>T6P13_10min</v>
      </c>
      <c r="C1767" s="98" t="s">
        <v>3060</v>
      </c>
      <c r="D1767" s="98" t="s">
        <v>5327</v>
      </c>
      <c r="E1767" s="145" t="s">
        <v>6434</v>
      </c>
      <c r="F1767" s="233">
        <v>3.2028592551426054</v>
      </c>
    </row>
    <row r="1768" spans="1:6" x14ac:dyDescent="0.3">
      <c r="A1768" s="97" t="s">
        <v>102</v>
      </c>
      <c r="B1768" s="36" t="str">
        <f t="shared" si="29"/>
        <v>T6P13_10min</v>
      </c>
      <c r="C1768" s="98" t="s">
        <v>3061</v>
      </c>
      <c r="D1768" s="98" t="s">
        <v>5327</v>
      </c>
      <c r="E1768" s="145" t="s">
        <v>6435</v>
      </c>
      <c r="F1768" s="233">
        <v>3.7517214200086086</v>
      </c>
    </row>
    <row r="1769" spans="1:6" x14ac:dyDescent="0.3">
      <c r="A1769" s="97" t="s">
        <v>102</v>
      </c>
      <c r="B1769" s="36" t="str">
        <f t="shared" si="29"/>
        <v>T6P13_10min</v>
      </c>
      <c r="C1769" s="98" t="s">
        <v>3062</v>
      </c>
      <c r="D1769" s="98" t="s">
        <v>5327</v>
      </c>
      <c r="E1769" s="145" t="s">
        <v>6436</v>
      </c>
      <c r="F1769" s="233">
        <v>3.0281319667953084</v>
      </c>
    </row>
    <row r="1770" spans="1:6" x14ac:dyDescent="0.3">
      <c r="A1770" s="97" t="s">
        <v>102</v>
      </c>
      <c r="B1770" s="36" t="str">
        <f t="shared" si="29"/>
        <v>T6P13_10min</v>
      </c>
      <c r="C1770" s="98" t="s">
        <v>3063</v>
      </c>
      <c r="D1770" s="98" t="s">
        <v>5327</v>
      </c>
      <c r="E1770" s="145" t="s">
        <v>6437</v>
      </c>
      <c r="F1770" s="233">
        <v>3.310572580790315</v>
      </c>
    </row>
    <row r="1771" spans="1:6" x14ac:dyDescent="0.3">
      <c r="A1771" s="97" t="s">
        <v>102</v>
      </c>
      <c r="B1771" s="36" t="str">
        <f t="shared" si="29"/>
        <v>T6P13_10min</v>
      </c>
      <c r="C1771" s="98" t="s">
        <v>3064</v>
      </c>
      <c r="D1771" s="98" t="s">
        <v>5327</v>
      </c>
      <c r="E1771" s="145" t="s">
        <v>6438</v>
      </c>
      <c r="F1771" s="233">
        <v>5.0208906194224685</v>
      </c>
    </row>
    <row r="1772" spans="1:6" x14ac:dyDescent="0.3">
      <c r="A1772" s="97" t="s">
        <v>103</v>
      </c>
      <c r="B1772" s="36" t="str">
        <f t="shared" si="29"/>
        <v>T6P14_10min</v>
      </c>
      <c r="C1772" s="98" t="s">
        <v>3086</v>
      </c>
      <c r="D1772" s="98" t="s">
        <v>5327</v>
      </c>
      <c r="E1772" s="145" t="s">
        <v>6409</v>
      </c>
      <c r="F1772" s="233">
        <v>1.7057770107157246</v>
      </c>
    </row>
    <row r="1773" spans="1:6" x14ac:dyDescent="0.3">
      <c r="A1773" s="97" t="s">
        <v>103</v>
      </c>
      <c r="B1773" s="36" t="str">
        <f t="shared" si="29"/>
        <v>T6P14_10min</v>
      </c>
      <c r="C1773" s="98" t="s">
        <v>3095</v>
      </c>
      <c r="D1773" s="98" t="s">
        <v>5327</v>
      </c>
      <c r="E1773" s="145" t="s">
        <v>6410</v>
      </c>
      <c r="F1773" s="233">
        <v>0.93005537960695861</v>
      </c>
    </row>
    <row r="1774" spans="1:6" x14ac:dyDescent="0.3">
      <c r="A1774" s="97" t="s">
        <v>103</v>
      </c>
      <c r="B1774" s="36" t="str">
        <f t="shared" si="29"/>
        <v>T6P14_10min</v>
      </c>
      <c r="C1774" s="98" t="s">
        <v>3096</v>
      </c>
      <c r="D1774" s="98" t="s">
        <v>5327</v>
      </c>
      <c r="E1774" s="145" t="s">
        <v>6411</v>
      </c>
      <c r="F1774" s="233">
        <v>0.84181007978362243</v>
      </c>
    </row>
    <row r="1775" spans="1:6" x14ac:dyDescent="0.3">
      <c r="A1775" s="97" t="s">
        <v>103</v>
      </c>
      <c r="B1775" s="36" t="str">
        <f t="shared" si="29"/>
        <v>T6P14_10min</v>
      </c>
      <c r="C1775" s="98" t="s">
        <v>3097</v>
      </c>
      <c r="D1775" s="98" t="s">
        <v>5327</v>
      </c>
      <c r="E1775" s="145" t="s">
        <v>6412</v>
      </c>
      <c r="F1775" s="233">
        <v>0.72249526658339924</v>
      </c>
    </row>
    <row r="1776" spans="1:6" x14ac:dyDescent="0.3">
      <c r="A1776" s="97" t="s">
        <v>103</v>
      </c>
      <c r="B1776" s="36" t="str">
        <f t="shared" si="29"/>
        <v>T6P14_10min</v>
      </c>
      <c r="C1776" s="98" t="s">
        <v>3098</v>
      </c>
      <c r="D1776" s="98" t="s">
        <v>5327</v>
      </c>
      <c r="E1776" s="145" t="s">
        <v>6413</v>
      </c>
      <c r="F1776" s="233">
        <v>0.39089667374394393</v>
      </c>
    </row>
    <row r="1777" spans="1:6" x14ac:dyDescent="0.3">
      <c r="A1777" s="97" t="s">
        <v>103</v>
      </c>
      <c r="B1777" s="36" t="str">
        <f t="shared" si="29"/>
        <v>T6P14_10min</v>
      </c>
      <c r="C1777" s="98" t="s">
        <v>3099</v>
      </c>
      <c r="D1777" s="98" t="s">
        <v>5327</v>
      </c>
      <c r="E1777" s="145" t="s">
        <v>6414</v>
      </c>
      <c r="F1777" s="233">
        <v>0.25163864968322325</v>
      </c>
    </row>
    <row r="1778" spans="1:6" x14ac:dyDescent="0.3">
      <c r="A1778" s="97" t="s">
        <v>103</v>
      </c>
      <c r="B1778" s="36" t="str">
        <f t="shared" si="29"/>
        <v>T6P14_10min</v>
      </c>
      <c r="C1778" s="98" t="s">
        <v>3100</v>
      </c>
      <c r="D1778" s="98" t="s">
        <v>5327</v>
      </c>
      <c r="E1778" s="145" t="s">
        <v>6415</v>
      </c>
      <c r="F1778" s="233">
        <v>2.5573931668431626</v>
      </c>
    </row>
    <row r="1779" spans="1:6" x14ac:dyDescent="0.3">
      <c r="A1779" s="97" t="s">
        <v>103</v>
      </c>
      <c r="B1779" s="36" t="str">
        <f t="shared" si="29"/>
        <v>T6P14_10min</v>
      </c>
      <c r="C1779" s="98" t="s">
        <v>3101</v>
      </c>
      <c r="D1779" s="98" t="s">
        <v>5327</v>
      </c>
      <c r="E1779" s="145" t="s">
        <v>6416</v>
      </c>
      <c r="F1779" s="233">
        <v>0.79351282904973697</v>
      </c>
    </row>
    <row r="1780" spans="1:6" x14ac:dyDescent="0.3">
      <c r="A1780" s="97" t="s">
        <v>103</v>
      </c>
      <c r="B1780" s="36" t="str">
        <f t="shared" si="29"/>
        <v>T6P14_10min</v>
      </c>
      <c r="C1780" s="98" t="s">
        <v>3102</v>
      </c>
      <c r="D1780" s="98" t="s">
        <v>5327</v>
      </c>
      <c r="E1780" s="145" t="s">
        <v>6417</v>
      </c>
      <c r="F1780" s="233">
        <v>0.42383016627058973</v>
      </c>
    </row>
    <row r="1781" spans="1:6" x14ac:dyDescent="0.3">
      <c r="A1781" s="97" t="s">
        <v>103</v>
      </c>
      <c r="B1781" s="36" t="str">
        <f t="shared" si="29"/>
        <v>T6P14_10min</v>
      </c>
      <c r="C1781" s="98" t="s">
        <v>3103</v>
      </c>
      <c r="D1781" s="98" t="s">
        <v>5327</v>
      </c>
      <c r="E1781" s="145" t="s">
        <v>6418</v>
      </c>
      <c r="F1781" s="233">
        <v>0.85316739857208068</v>
      </c>
    </row>
    <row r="1782" spans="1:6" x14ac:dyDescent="0.3">
      <c r="A1782" s="97" t="s">
        <v>103</v>
      </c>
      <c r="B1782" s="36" t="str">
        <f t="shared" si="29"/>
        <v>T6P14_10min</v>
      </c>
      <c r="C1782" s="98" t="s">
        <v>3104</v>
      </c>
      <c r="D1782" s="98" t="s">
        <v>5327</v>
      </c>
      <c r="E1782" s="145" t="s">
        <v>6419</v>
      </c>
      <c r="F1782" s="233">
        <v>0.71044057456066712</v>
      </c>
    </row>
    <row r="1783" spans="1:6" x14ac:dyDescent="0.3">
      <c r="A1783" s="97" t="s">
        <v>103</v>
      </c>
      <c r="B1783" s="36" t="str">
        <f t="shared" si="29"/>
        <v>T6P14_10min</v>
      </c>
      <c r="C1783" s="98" t="s">
        <v>3087</v>
      </c>
      <c r="D1783" s="98" t="s">
        <v>5327</v>
      </c>
      <c r="E1783" s="145" t="s">
        <v>6420</v>
      </c>
      <c r="F1783" s="233">
        <v>2.68783522753936</v>
      </c>
    </row>
    <row r="1784" spans="1:6" x14ac:dyDescent="0.3">
      <c r="A1784" s="97" t="s">
        <v>103</v>
      </c>
      <c r="B1784" s="36" t="str">
        <f t="shared" si="29"/>
        <v>T6P14_10min</v>
      </c>
      <c r="C1784" s="98" t="s">
        <v>3105</v>
      </c>
      <c r="D1784" s="98" t="s">
        <v>5327</v>
      </c>
      <c r="E1784" s="145" t="s">
        <v>6421</v>
      </c>
      <c r="F1784" s="233">
        <v>2.095777901578816</v>
      </c>
    </row>
    <row r="1785" spans="1:6" x14ac:dyDescent="0.3">
      <c r="A1785" s="97" t="s">
        <v>103</v>
      </c>
      <c r="B1785" s="36" t="str">
        <f t="shared" si="29"/>
        <v>T6P14_10min</v>
      </c>
      <c r="C1785" s="98" t="s">
        <v>3106</v>
      </c>
      <c r="D1785" s="98" t="s">
        <v>5327</v>
      </c>
      <c r="E1785" s="145" t="s">
        <v>6422</v>
      </c>
      <c r="F1785" s="233">
        <v>3.2475211790700018</v>
      </c>
    </row>
    <row r="1786" spans="1:6" x14ac:dyDescent="0.3">
      <c r="A1786" s="97" t="s">
        <v>103</v>
      </c>
      <c r="B1786" s="36" t="str">
        <f t="shared" si="29"/>
        <v>T6P14_10min</v>
      </c>
      <c r="C1786" s="98" t="s">
        <v>3107</v>
      </c>
      <c r="D1786" s="98" t="s">
        <v>5327</v>
      </c>
      <c r="E1786" s="145" t="s">
        <v>6423</v>
      </c>
      <c r="F1786" s="233">
        <v>1.0848933634165809</v>
      </c>
    </row>
    <row r="1787" spans="1:6" x14ac:dyDescent="0.3">
      <c r="A1787" s="97" t="s">
        <v>103</v>
      </c>
      <c r="B1787" s="36" t="str">
        <f t="shared" si="29"/>
        <v>T6P14_10min</v>
      </c>
      <c r="C1787" s="98" t="s">
        <v>3108</v>
      </c>
      <c r="D1787" s="98" t="s">
        <v>5327</v>
      </c>
      <c r="E1787" s="145" t="s">
        <v>6424</v>
      </c>
      <c r="F1787" s="233">
        <v>0.52165449293806365</v>
      </c>
    </row>
    <row r="1788" spans="1:6" x14ac:dyDescent="0.3">
      <c r="A1788" s="97" t="s">
        <v>103</v>
      </c>
      <c r="B1788" s="36" t="str">
        <f t="shared" si="29"/>
        <v>T6P14_10min</v>
      </c>
      <c r="C1788" s="98" t="s">
        <v>3109</v>
      </c>
      <c r="D1788" s="98" t="s">
        <v>5327</v>
      </c>
      <c r="E1788" s="145" t="s">
        <v>6425</v>
      </c>
      <c r="F1788" s="233">
        <v>2.6323348967104963</v>
      </c>
    </row>
    <row r="1789" spans="1:6" x14ac:dyDescent="0.3">
      <c r="A1789" s="97" t="s">
        <v>103</v>
      </c>
      <c r="B1789" s="36" t="str">
        <f t="shared" si="29"/>
        <v>T6P14_10min</v>
      </c>
      <c r="C1789" s="98" t="s">
        <v>3110</v>
      </c>
      <c r="D1789" s="98" t="s">
        <v>5327</v>
      </c>
      <c r="E1789" s="145" t="s">
        <v>6426</v>
      </c>
      <c r="F1789" s="233">
        <v>1.6393232169825818</v>
      </c>
    </row>
    <row r="1790" spans="1:6" x14ac:dyDescent="0.3">
      <c r="A1790" s="97" t="s">
        <v>103</v>
      </c>
      <c r="B1790" s="36" t="str">
        <f t="shared" si="29"/>
        <v>T6P14_10min</v>
      </c>
      <c r="C1790" s="98" t="s">
        <v>3111</v>
      </c>
      <c r="D1790" s="98" t="s">
        <v>5327</v>
      </c>
      <c r="E1790" s="145" t="s">
        <v>6427</v>
      </c>
      <c r="F1790" s="233">
        <v>3.9612400337944478</v>
      </c>
    </row>
    <row r="1791" spans="1:6" x14ac:dyDescent="0.3">
      <c r="A1791" s="97" t="s">
        <v>103</v>
      </c>
      <c r="B1791" s="36" t="str">
        <f t="shared" si="29"/>
        <v>T6P14_10min</v>
      </c>
      <c r="C1791" s="98" t="s">
        <v>3112</v>
      </c>
      <c r="D1791" s="98" t="s">
        <v>5327</v>
      </c>
      <c r="E1791" s="145" t="s">
        <v>6428</v>
      </c>
      <c r="F1791" s="233">
        <v>2.8361411477522456</v>
      </c>
    </row>
    <row r="1792" spans="1:6" x14ac:dyDescent="0.3">
      <c r="A1792" s="97" t="s">
        <v>103</v>
      </c>
      <c r="B1792" s="36" t="str">
        <f t="shared" si="29"/>
        <v>T6P14_10min</v>
      </c>
      <c r="C1792" s="98" t="s">
        <v>3113</v>
      </c>
      <c r="D1792" s="98" t="s">
        <v>5327</v>
      </c>
      <c r="E1792" s="145" t="s">
        <v>6429</v>
      </c>
      <c r="F1792" s="233">
        <v>1.3671172629125923</v>
      </c>
    </row>
    <row r="1793" spans="1:6" x14ac:dyDescent="0.3">
      <c r="A1793" s="97" t="s">
        <v>103</v>
      </c>
      <c r="B1793" s="36" t="str">
        <f t="shared" si="29"/>
        <v>T6P14_10min</v>
      </c>
      <c r="C1793" s="98" t="s">
        <v>3114</v>
      </c>
      <c r="D1793" s="98" t="s">
        <v>5327</v>
      </c>
      <c r="E1793" s="145" t="s">
        <v>6430</v>
      </c>
      <c r="F1793" s="233">
        <v>2.2327879905067665</v>
      </c>
    </row>
    <row r="1794" spans="1:6" x14ac:dyDescent="0.3">
      <c r="A1794" s="97" t="s">
        <v>103</v>
      </c>
      <c r="B1794" s="36" t="str">
        <f t="shared" si="29"/>
        <v>T6P14_10min</v>
      </c>
      <c r="C1794" s="98" t="s">
        <v>3088</v>
      </c>
      <c r="D1794" s="98" t="s">
        <v>5327</v>
      </c>
      <c r="E1794" s="145" t="s">
        <v>6431</v>
      </c>
      <c r="F1794" s="233">
        <v>1.6192289553849903</v>
      </c>
    </row>
    <row r="1795" spans="1:6" x14ac:dyDescent="0.3">
      <c r="A1795" s="97" t="s">
        <v>103</v>
      </c>
      <c r="B1795" s="36" t="str">
        <f t="shared" si="29"/>
        <v>T6P14_10min</v>
      </c>
      <c r="C1795" s="98" t="s">
        <v>3115</v>
      </c>
      <c r="D1795" s="98" t="s">
        <v>5327</v>
      </c>
      <c r="E1795" s="145" t="s">
        <v>6432</v>
      </c>
      <c r="F1795" s="233">
        <v>0.47364460302196898</v>
      </c>
    </row>
    <row r="1796" spans="1:6" x14ac:dyDescent="0.3">
      <c r="A1796" s="97" t="s">
        <v>103</v>
      </c>
      <c r="B1796" s="36" t="str">
        <f t="shared" si="29"/>
        <v>T6P14_10min</v>
      </c>
      <c r="C1796" s="98" t="s">
        <v>3089</v>
      </c>
      <c r="D1796" s="98" t="s">
        <v>5327</v>
      </c>
      <c r="E1796" s="145" t="s">
        <v>6433</v>
      </c>
      <c r="F1796" s="233">
        <v>0.9137692319046804</v>
      </c>
    </row>
    <row r="1797" spans="1:6" x14ac:dyDescent="0.3">
      <c r="A1797" s="97" t="s">
        <v>103</v>
      </c>
      <c r="B1797" s="36" t="str">
        <f t="shared" si="29"/>
        <v>T6P14_10min</v>
      </c>
      <c r="C1797" s="98" t="s">
        <v>3090</v>
      </c>
      <c r="D1797" s="98" t="s">
        <v>5327</v>
      </c>
      <c r="E1797" s="145" t="s">
        <v>6434</v>
      </c>
      <c r="F1797" s="233">
        <v>0.96152847601204128</v>
      </c>
    </row>
    <row r="1798" spans="1:6" x14ac:dyDescent="0.3">
      <c r="A1798" s="97" t="s">
        <v>103</v>
      </c>
      <c r="B1798" s="36" t="str">
        <f t="shared" si="29"/>
        <v>T6P14_10min</v>
      </c>
      <c r="C1798" s="98" t="s">
        <v>3091</v>
      </c>
      <c r="D1798" s="98" t="s">
        <v>5327</v>
      </c>
      <c r="E1798" s="145" t="s">
        <v>6435</v>
      </c>
      <c r="F1798" s="233">
        <v>0.68430344859471914</v>
      </c>
    </row>
    <row r="1799" spans="1:6" x14ac:dyDescent="0.3">
      <c r="A1799" s="97" t="s">
        <v>103</v>
      </c>
      <c r="B1799" s="36" t="str">
        <f t="shared" si="29"/>
        <v>T6P14_10min</v>
      </c>
      <c r="C1799" s="98" t="s">
        <v>3092</v>
      </c>
      <c r="D1799" s="98" t="s">
        <v>5327</v>
      </c>
      <c r="E1799" s="145" t="s">
        <v>6436</v>
      </c>
      <c r="F1799" s="233">
        <v>1.2560760367492156</v>
      </c>
    </row>
    <row r="1800" spans="1:6" x14ac:dyDescent="0.3">
      <c r="A1800" s="97" t="s">
        <v>103</v>
      </c>
      <c r="B1800" s="36" t="str">
        <f t="shared" si="29"/>
        <v>T6P14_10min</v>
      </c>
      <c r="C1800" s="98" t="s">
        <v>3093</v>
      </c>
      <c r="D1800" s="98" t="s">
        <v>5327</v>
      </c>
      <c r="E1800" s="145" t="s">
        <v>6437</v>
      </c>
      <c r="F1800" s="233">
        <v>1.3243008758366208</v>
      </c>
    </row>
    <row r="1801" spans="1:6" x14ac:dyDescent="0.3">
      <c r="A1801" s="97" t="s">
        <v>103</v>
      </c>
      <c r="B1801" s="36" t="str">
        <f t="shared" si="29"/>
        <v>T6P14_10min</v>
      </c>
      <c r="C1801" s="98" t="s">
        <v>3094</v>
      </c>
      <c r="D1801" s="98" t="s">
        <v>5327</v>
      </c>
      <c r="E1801" s="145" t="s">
        <v>6438</v>
      </c>
      <c r="F1801" s="233">
        <v>2.7395821596120378</v>
      </c>
    </row>
    <row r="1802" spans="1:6" x14ac:dyDescent="0.3">
      <c r="A1802" s="97" t="s">
        <v>104</v>
      </c>
      <c r="B1802" s="36" t="str">
        <f t="shared" si="29"/>
        <v>T6P2_10min</v>
      </c>
      <c r="C1802" s="98" t="s">
        <v>2816</v>
      </c>
      <c r="D1802" s="98" t="s">
        <v>5327</v>
      </c>
      <c r="E1802" s="145" t="s">
        <v>6409</v>
      </c>
      <c r="F1802" s="233">
        <v>3.0733210067473773</v>
      </c>
    </row>
    <row r="1803" spans="1:6" x14ac:dyDescent="0.3">
      <c r="A1803" s="97" t="s">
        <v>104</v>
      </c>
      <c r="B1803" s="36" t="str">
        <f t="shared" ref="B1803:B1866" si="30">CONCATENATE(A1803,"_",D1803)</f>
        <v>T6P2_10min</v>
      </c>
      <c r="C1803" s="98" t="s">
        <v>2825</v>
      </c>
      <c r="D1803" s="98" t="s">
        <v>5327</v>
      </c>
      <c r="E1803" s="145" t="s">
        <v>6410</v>
      </c>
      <c r="F1803" s="233">
        <v>2.6335483308490053</v>
      </c>
    </row>
    <row r="1804" spans="1:6" x14ac:dyDescent="0.3">
      <c r="A1804" s="97" t="s">
        <v>104</v>
      </c>
      <c r="B1804" s="36" t="str">
        <f t="shared" si="30"/>
        <v>T6P2_10min</v>
      </c>
      <c r="C1804" s="98" t="s">
        <v>2826</v>
      </c>
      <c r="D1804" s="98" t="s">
        <v>5327</v>
      </c>
      <c r="E1804" s="145" t="s">
        <v>6411</v>
      </c>
      <c r="F1804" s="233">
        <v>2.0946582084847636</v>
      </c>
    </row>
    <row r="1805" spans="1:6" x14ac:dyDescent="0.3">
      <c r="A1805" s="97" t="s">
        <v>104</v>
      </c>
      <c r="B1805" s="36" t="str">
        <f t="shared" si="30"/>
        <v>T6P2_10min</v>
      </c>
      <c r="C1805" s="98" t="s">
        <v>2827</v>
      </c>
      <c r="D1805" s="98" t="s">
        <v>5327</v>
      </c>
      <c r="E1805" s="145" t="s">
        <v>6412</v>
      </c>
      <c r="F1805" s="233">
        <v>1.9117449127719734</v>
      </c>
    </row>
    <row r="1806" spans="1:6" x14ac:dyDescent="0.3">
      <c r="A1806" s="97" t="s">
        <v>104</v>
      </c>
      <c r="B1806" s="36" t="str">
        <f t="shared" si="30"/>
        <v>T6P2_10min</v>
      </c>
      <c r="C1806" s="98" t="s">
        <v>2828</v>
      </c>
      <c r="D1806" s="98" t="s">
        <v>5327</v>
      </c>
      <c r="E1806" s="145" t="s">
        <v>6413</v>
      </c>
      <c r="F1806" s="233">
        <v>2.9487374942651825</v>
      </c>
    </row>
    <row r="1807" spans="1:6" x14ac:dyDescent="0.3">
      <c r="A1807" s="97" t="s">
        <v>104</v>
      </c>
      <c r="B1807" s="36" t="str">
        <f t="shared" si="30"/>
        <v>T6P2_10min</v>
      </c>
      <c r="C1807" s="98" t="s">
        <v>2829</v>
      </c>
      <c r="D1807" s="98" t="s">
        <v>5327</v>
      </c>
      <c r="E1807" s="145" t="s">
        <v>6414</v>
      </c>
      <c r="F1807" s="233">
        <v>3.122574708509029</v>
      </c>
    </row>
    <row r="1808" spans="1:6" x14ac:dyDescent="0.3">
      <c r="A1808" s="97" t="s">
        <v>104</v>
      </c>
      <c r="B1808" s="36" t="str">
        <f t="shared" si="30"/>
        <v>T6P2_10min</v>
      </c>
      <c r="C1808" s="98" t="s">
        <v>2830</v>
      </c>
      <c r="D1808" s="98" t="s">
        <v>5327</v>
      </c>
      <c r="E1808" s="145" t="s">
        <v>6415</v>
      </c>
      <c r="F1808" s="233">
        <v>2.4871139922079171</v>
      </c>
    </row>
    <row r="1809" spans="1:6" x14ac:dyDescent="0.3">
      <c r="A1809" s="97" t="s">
        <v>104</v>
      </c>
      <c r="B1809" s="36" t="str">
        <f t="shared" si="30"/>
        <v>T6P2_10min</v>
      </c>
      <c r="C1809" s="98" t="s">
        <v>2831</v>
      </c>
      <c r="D1809" s="98" t="s">
        <v>5327</v>
      </c>
      <c r="E1809" s="145" t="s">
        <v>6416</v>
      </c>
      <c r="F1809" s="233">
        <v>0.21948851909520639</v>
      </c>
    </row>
    <row r="1810" spans="1:6" x14ac:dyDescent="0.3">
      <c r="A1810" s="97" t="s">
        <v>104</v>
      </c>
      <c r="B1810" s="36" t="str">
        <f t="shared" si="30"/>
        <v>T6P2_10min</v>
      </c>
      <c r="C1810" s="98" t="s">
        <v>2832</v>
      </c>
      <c r="D1810" s="98" t="s">
        <v>5327</v>
      </c>
      <c r="E1810" s="145" t="s">
        <v>6417</v>
      </c>
      <c r="F1810" s="233">
        <v>2.1414691245255351</v>
      </c>
    </row>
    <row r="1811" spans="1:6" x14ac:dyDescent="0.3">
      <c r="A1811" s="97" t="s">
        <v>104</v>
      </c>
      <c r="B1811" s="36" t="str">
        <f t="shared" si="30"/>
        <v>T6P2_10min</v>
      </c>
      <c r="C1811" s="98" t="s">
        <v>2833</v>
      </c>
      <c r="D1811" s="98" t="s">
        <v>5327</v>
      </c>
      <c r="E1811" s="145" t="s">
        <v>6418</v>
      </c>
      <c r="F1811" s="233">
        <v>2.5989276659408125</v>
      </c>
    </row>
    <row r="1812" spans="1:6" x14ac:dyDescent="0.3">
      <c r="A1812" s="97" t="s">
        <v>104</v>
      </c>
      <c r="B1812" s="36" t="str">
        <f t="shared" si="30"/>
        <v>T6P2_10min</v>
      </c>
      <c r="C1812" s="98" t="s">
        <v>2834</v>
      </c>
      <c r="D1812" s="98" t="s">
        <v>5327</v>
      </c>
      <c r="E1812" s="145" t="s">
        <v>6419</v>
      </c>
      <c r="F1812" s="233">
        <v>1.7933523379840701</v>
      </c>
    </row>
    <row r="1813" spans="1:6" x14ac:dyDescent="0.3">
      <c r="A1813" s="97" t="s">
        <v>104</v>
      </c>
      <c r="B1813" s="36" t="str">
        <f t="shared" si="30"/>
        <v>T6P2_10min</v>
      </c>
      <c r="C1813" s="98" t="s">
        <v>2817</v>
      </c>
      <c r="D1813" s="98" t="s">
        <v>5327</v>
      </c>
      <c r="E1813" s="145" t="s">
        <v>6420</v>
      </c>
      <c r="F1813" s="233">
        <v>2.643979843079153</v>
      </c>
    </row>
    <row r="1814" spans="1:6" x14ac:dyDescent="0.3">
      <c r="A1814" s="97" t="s">
        <v>104</v>
      </c>
      <c r="B1814" s="36" t="str">
        <f t="shared" si="30"/>
        <v>T6P2_10min</v>
      </c>
      <c r="C1814" s="98" t="s">
        <v>2835</v>
      </c>
      <c r="D1814" s="98" t="s">
        <v>5327</v>
      </c>
      <c r="E1814" s="145" t="s">
        <v>6421</v>
      </c>
      <c r="F1814" s="233">
        <v>2.6327962720260674</v>
      </c>
    </row>
    <row r="1815" spans="1:6" x14ac:dyDescent="0.3">
      <c r="A1815" s="97" t="s">
        <v>104</v>
      </c>
      <c r="B1815" s="36" t="str">
        <f t="shared" si="30"/>
        <v>T6P2_10min</v>
      </c>
      <c r="C1815" s="98" t="s">
        <v>2836</v>
      </c>
      <c r="D1815" s="98" t="s">
        <v>5327</v>
      </c>
      <c r="E1815" s="145" t="s">
        <v>6422</v>
      </c>
      <c r="F1815" s="233">
        <v>2.1002872213397747</v>
      </c>
    </row>
    <row r="1816" spans="1:6" x14ac:dyDescent="0.3">
      <c r="A1816" s="97" t="s">
        <v>104</v>
      </c>
      <c r="B1816" s="36" t="str">
        <f t="shared" si="30"/>
        <v>T6P2_10min</v>
      </c>
      <c r="C1816" s="98" t="s">
        <v>2837</v>
      </c>
      <c r="D1816" s="98" t="s">
        <v>5327</v>
      </c>
      <c r="E1816" s="145" t="s">
        <v>6423</v>
      </c>
      <c r="F1816" s="233">
        <v>1.1482705300865408</v>
      </c>
    </row>
    <row r="1817" spans="1:6" x14ac:dyDescent="0.3">
      <c r="A1817" s="97" t="s">
        <v>104</v>
      </c>
      <c r="B1817" s="36" t="str">
        <f t="shared" si="30"/>
        <v>T6P2_10min</v>
      </c>
      <c r="C1817" s="98" t="s">
        <v>2838</v>
      </c>
      <c r="D1817" s="98" t="s">
        <v>5327</v>
      </c>
      <c r="E1817" s="145" t="s">
        <v>6424</v>
      </c>
      <c r="F1817" s="233">
        <v>0.84251979736822025</v>
      </c>
    </row>
    <row r="1818" spans="1:6" x14ac:dyDescent="0.3">
      <c r="A1818" s="97" t="s">
        <v>104</v>
      </c>
      <c r="B1818" s="36" t="str">
        <f t="shared" si="30"/>
        <v>T6P2_10min</v>
      </c>
      <c r="C1818" s="98" t="s">
        <v>2839</v>
      </c>
      <c r="D1818" s="98" t="s">
        <v>5327</v>
      </c>
      <c r="E1818" s="145" t="s">
        <v>6425</v>
      </c>
      <c r="F1818" s="233">
        <v>1.697628171684076</v>
      </c>
    </row>
    <row r="1819" spans="1:6" x14ac:dyDescent="0.3">
      <c r="A1819" s="97" t="s">
        <v>104</v>
      </c>
      <c r="B1819" s="36" t="str">
        <f t="shared" si="30"/>
        <v>T6P2_10min</v>
      </c>
      <c r="C1819" s="98" t="s">
        <v>2840</v>
      </c>
      <c r="D1819" s="98" t="s">
        <v>5327</v>
      </c>
      <c r="E1819" s="145" t="s">
        <v>6426</v>
      </c>
      <c r="F1819" s="233">
        <v>2.2451560768304346</v>
      </c>
    </row>
    <row r="1820" spans="1:6" x14ac:dyDescent="0.3">
      <c r="A1820" s="97" t="s">
        <v>104</v>
      </c>
      <c r="B1820" s="36" t="str">
        <f t="shared" si="30"/>
        <v>T6P2_10min</v>
      </c>
      <c r="C1820" s="98" t="s">
        <v>2841</v>
      </c>
      <c r="D1820" s="98" t="s">
        <v>5327</v>
      </c>
      <c r="E1820" s="145" t="s">
        <v>6427</v>
      </c>
      <c r="F1820" s="233">
        <v>3.1148521012066492</v>
      </c>
    </row>
    <row r="1821" spans="1:6" x14ac:dyDescent="0.3">
      <c r="A1821" s="97" t="s">
        <v>104</v>
      </c>
      <c r="B1821" s="36" t="str">
        <f t="shared" si="30"/>
        <v>T6P2_10min</v>
      </c>
      <c r="C1821" s="98" t="s">
        <v>2842</v>
      </c>
      <c r="D1821" s="98" t="s">
        <v>5327</v>
      </c>
      <c r="E1821" s="145" t="s">
        <v>6428</v>
      </c>
      <c r="F1821" s="233">
        <v>1.9046079415242894</v>
      </c>
    </row>
    <row r="1822" spans="1:6" x14ac:dyDescent="0.3">
      <c r="A1822" s="97" t="s">
        <v>104</v>
      </c>
      <c r="B1822" s="36" t="str">
        <f t="shared" si="30"/>
        <v>T6P2_10min</v>
      </c>
      <c r="C1822" s="98" t="s">
        <v>2843</v>
      </c>
      <c r="D1822" s="98" t="s">
        <v>5327</v>
      </c>
      <c r="E1822" s="145" t="s">
        <v>6429</v>
      </c>
      <c r="F1822" s="233">
        <v>3.8463495953457216</v>
      </c>
    </row>
    <row r="1823" spans="1:6" x14ac:dyDescent="0.3">
      <c r="A1823" s="97" t="s">
        <v>104</v>
      </c>
      <c r="B1823" s="36" t="str">
        <f t="shared" si="30"/>
        <v>T6P2_10min</v>
      </c>
      <c r="C1823" s="98" t="s">
        <v>2844</v>
      </c>
      <c r="D1823" s="98" t="s">
        <v>5327</v>
      </c>
      <c r="E1823" s="145" t="s">
        <v>6430</v>
      </c>
      <c r="F1823" s="233">
        <v>2.0656171981434461</v>
      </c>
    </row>
    <row r="1824" spans="1:6" x14ac:dyDescent="0.3">
      <c r="A1824" s="97" t="s">
        <v>104</v>
      </c>
      <c r="B1824" s="36" t="str">
        <f t="shared" si="30"/>
        <v>T6P2_10min</v>
      </c>
      <c r="C1824" s="98" t="s">
        <v>2818</v>
      </c>
      <c r="D1824" s="98" t="s">
        <v>5327</v>
      </c>
      <c r="E1824" s="145" t="s">
        <v>6431</v>
      </c>
      <c r="F1824" s="233">
        <v>1.3142191636678104</v>
      </c>
    </row>
    <row r="1825" spans="1:6" x14ac:dyDescent="0.3">
      <c r="A1825" s="97" t="s">
        <v>104</v>
      </c>
      <c r="B1825" s="36" t="str">
        <f t="shared" si="30"/>
        <v>T6P2_10min</v>
      </c>
      <c r="C1825" s="98" t="s">
        <v>2845</v>
      </c>
      <c r="D1825" s="98" t="s">
        <v>5327</v>
      </c>
      <c r="E1825" s="145" t="s">
        <v>6432</v>
      </c>
      <c r="F1825" s="233">
        <v>2.1425028381324251</v>
      </c>
    </row>
    <row r="1826" spans="1:6" x14ac:dyDescent="0.3">
      <c r="A1826" s="97" t="s">
        <v>104</v>
      </c>
      <c r="B1826" s="36" t="str">
        <f t="shared" si="30"/>
        <v>T6P2_10min</v>
      </c>
      <c r="C1826" s="98" t="s">
        <v>2819</v>
      </c>
      <c r="D1826" s="98" t="s">
        <v>5327</v>
      </c>
      <c r="E1826" s="145" t="s">
        <v>6433</v>
      </c>
      <c r="F1826" s="233">
        <v>1.5628355035137675</v>
      </c>
    </row>
    <row r="1827" spans="1:6" x14ac:dyDescent="0.3">
      <c r="A1827" s="97" t="s">
        <v>104</v>
      </c>
      <c r="B1827" s="36" t="str">
        <f t="shared" si="30"/>
        <v>T6P2_10min</v>
      </c>
      <c r="C1827" s="98" t="s">
        <v>2820</v>
      </c>
      <c r="D1827" s="98" t="s">
        <v>5327</v>
      </c>
      <c r="E1827" s="145" t="s">
        <v>6434</v>
      </c>
      <c r="F1827" s="233">
        <v>2.0642756624258118</v>
      </c>
    </row>
    <row r="1828" spans="1:6" x14ac:dyDescent="0.3">
      <c r="A1828" s="97" t="s">
        <v>104</v>
      </c>
      <c r="B1828" s="36" t="str">
        <f t="shared" si="30"/>
        <v>T6P2_10min</v>
      </c>
      <c r="C1828" s="98" t="s">
        <v>2821</v>
      </c>
      <c r="D1828" s="98" t="s">
        <v>5327</v>
      </c>
      <c r="E1828" s="145" t="s">
        <v>6435</v>
      </c>
      <c r="F1828" s="233">
        <v>0.79558117746737456</v>
      </c>
    </row>
    <row r="1829" spans="1:6" x14ac:dyDescent="0.3">
      <c r="A1829" s="97" t="s">
        <v>104</v>
      </c>
      <c r="B1829" s="36" t="str">
        <f t="shared" si="30"/>
        <v>T6P2_10min</v>
      </c>
      <c r="C1829" s="98" t="s">
        <v>2822</v>
      </c>
      <c r="D1829" s="98" t="s">
        <v>5327</v>
      </c>
      <c r="E1829" s="145" t="s">
        <v>6436</v>
      </c>
      <c r="F1829" s="233">
        <v>1.5441227964298108</v>
      </c>
    </row>
    <row r="1830" spans="1:6" x14ac:dyDescent="0.3">
      <c r="A1830" s="97" t="s">
        <v>104</v>
      </c>
      <c r="B1830" s="36" t="str">
        <f t="shared" si="30"/>
        <v>T6P2_10min</v>
      </c>
      <c r="C1830" s="98" t="s">
        <v>2823</v>
      </c>
      <c r="D1830" s="98" t="s">
        <v>5327</v>
      </c>
      <c r="E1830" s="145" t="s">
        <v>6437</v>
      </c>
      <c r="F1830" s="233">
        <v>1.9942852372264883</v>
      </c>
    </row>
    <row r="1831" spans="1:6" x14ac:dyDescent="0.3">
      <c r="A1831" s="97" t="s">
        <v>104</v>
      </c>
      <c r="B1831" s="36" t="str">
        <f t="shared" si="30"/>
        <v>T6P2_10min</v>
      </c>
      <c r="C1831" s="98" t="s">
        <v>2824</v>
      </c>
      <c r="D1831" s="98" t="s">
        <v>5327</v>
      </c>
      <c r="E1831" s="145" t="s">
        <v>6438</v>
      </c>
      <c r="F1831" s="233">
        <v>2.3547589288030468</v>
      </c>
    </row>
    <row r="1832" spans="1:6" x14ac:dyDescent="0.3">
      <c r="A1832" s="97" t="s">
        <v>105</v>
      </c>
      <c r="B1832" s="36" t="str">
        <f t="shared" si="30"/>
        <v>T6P3_10min</v>
      </c>
      <c r="C1832" s="98" t="s">
        <v>2846</v>
      </c>
      <c r="D1832" s="98" t="s">
        <v>5327</v>
      </c>
      <c r="E1832" s="145" t="s">
        <v>6409</v>
      </c>
      <c r="F1832" s="233">
        <v>1.29621480098731</v>
      </c>
    </row>
    <row r="1833" spans="1:6" x14ac:dyDescent="0.3">
      <c r="A1833" s="97" t="s">
        <v>105</v>
      </c>
      <c r="B1833" s="36" t="str">
        <f t="shared" si="30"/>
        <v>T6P3_10min</v>
      </c>
      <c r="C1833" s="98" t="s">
        <v>2855</v>
      </c>
      <c r="D1833" s="98" t="s">
        <v>5327</v>
      </c>
      <c r="E1833" s="145" t="s">
        <v>6410</v>
      </c>
      <c r="F1833" s="233">
        <v>0.82515841461979489</v>
      </c>
    </row>
    <row r="1834" spans="1:6" x14ac:dyDescent="0.3">
      <c r="A1834" s="97" t="s">
        <v>105</v>
      </c>
      <c r="B1834" s="36" t="str">
        <f t="shared" si="30"/>
        <v>T6P3_10min</v>
      </c>
      <c r="C1834" s="98" t="s">
        <v>2856</v>
      </c>
      <c r="D1834" s="98" t="s">
        <v>5327</v>
      </c>
      <c r="E1834" s="145" t="s">
        <v>6411</v>
      </c>
      <c r="F1834" s="233">
        <v>1.1148905820777579</v>
      </c>
    </row>
    <row r="1835" spans="1:6" x14ac:dyDescent="0.3">
      <c r="A1835" s="97" t="s">
        <v>105</v>
      </c>
      <c r="B1835" s="36" t="str">
        <f t="shared" si="30"/>
        <v>T6P3_10min</v>
      </c>
      <c r="C1835" s="98" t="s">
        <v>2857</v>
      </c>
      <c r="D1835" s="98" t="s">
        <v>5327</v>
      </c>
      <c r="E1835" s="145" t="s">
        <v>6412</v>
      </c>
      <c r="F1835" s="233">
        <v>1.9145688313191571</v>
      </c>
    </row>
    <row r="1836" spans="1:6" x14ac:dyDescent="0.3">
      <c r="A1836" s="97" t="s">
        <v>105</v>
      </c>
      <c r="B1836" s="36" t="str">
        <f t="shared" si="30"/>
        <v>T6P3_10min</v>
      </c>
      <c r="C1836" s="98" t="s">
        <v>2858</v>
      </c>
      <c r="D1836" s="98" t="s">
        <v>5327</v>
      </c>
      <c r="E1836" s="145" t="s">
        <v>6413</v>
      </c>
      <c r="F1836" s="233">
        <v>1.6397105873652855</v>
      </c>
    </row>
    <row r="1837" spans="1:6" x14ac:dyDescent="0.3">
      <c r="A1837" s="97" t="s">
        <v>105</v>
      </c>
      <c r="B1837" s="36" t="str">
        <f t="shared" si="30"/>
        <v>T6P3_10min</v>
      </c>
      <c r="C1837" s="98" t="s">
        <v>2859</v>
      </c>
      <c r="D1837" s="98" t="s">
        <v>5327</v>
      </c>
      <c r="E1837" s="145" t="s">
        <v>6414</v>
      </c>
      <c r="F1837" s="233">
        <v>1.6364565407881533</v>
      </c>
    </row>
    <row r="1838" spans="1:6" x14ac:dyDescent="0.3">
      <c r="A1838" s="97" t="s">
        <v>105</v>
      </c>
      <c r="B1838" s="36" t="str">
        <f t="shared" si="30"/>
        <v>T6P3_10min</v>
      </c>
      <c r="C1838" s="98" t="s">
        <v>2860</v>
      </c>
      <c r="D1838" s="98" t="s">
        <v>5327</v>
      </c>
      <c r="E1838" s="145" t="s">
        <v>6415</v>
      </c>
      <c r="F1838" s="233">
        <v>0.93157823611998547</v>
      </c>
    </row>
    <row r="1839" spans="1:6" x14ac:dyDescent="0.3">
      <c r="A1839" s="97" t="s">
        <v>105</v>
      </c>
      <c r="B1839" s="36" t="str">
        <f t="shared" si="30"/>
        <v>T6P3_10min</v>
      </c>
      <c r="C1839" s="98" t="s">
        <v>2861</v>
      </c>
      <c r="D1839" s="98" t="s">
        <v>5327</v>
      </c>
      <c r="E1839" s="145" t="s">
        <v>6416</v>
      </c>
      <c r="F1839" s="233">
        <v>3.49507791179634</v>
      </c>
    </row>
    <row r="1840" spans="1:6" x14ac:dyDescent="0.3">
      <c r="A1840" s="97" t="s">
        <v>105</v>
      </c>
      <c r="B1840" s="36" t="str">
        <f t="shared" si="30"/>
        <v>T6P3_10min</v>
      </c>
      <c r="C1840" s="98" t="s">
        <v>2862</v>
      </c>
      <c r="D1840" s="98" t="s">
        <v>5327</v>
      </c>
      <c r="E1840" s="145" t="s">
        <v>6417</v>
      </c>
      <c r="F1840" s="233">
        <v>1.2068268351901854</v>
      </c>
    </row>
    <row r="1841" spans="1:6" x14ac:dyDescent="0.3">
      <c r="A1841" s="97" t="s">
        <v>105</v>
      </c>
      <c r="B1841" s="36" t="str">
        <f t="shared" si="30"/>
        <v>T6P3_10min</v>
      </c>
      <c r="C1841" s="98" t="s">
        <v>2863</v>
      </c>
      <c r="D1841" s="98" t="s">
        <v>5327</v>
      </c>
      <c r="E1841" s="145" t="s">
        <v>6418</v>
      </c>
      <c r="F1841" s="233">
        <v>0.68677071113908239</v>
      </c>
    </row>
    <row r="1842" spans="1:6" x14ac:dyDescent="0.3">
      <c r="A1842" s="97" t="s">
        <v>105</v>
      </c>
      <c r="B1842" s="36" t="str">
        <f t="shared" si="30"/>
        <v>T6P3_10min</v>
      </c>
      <c r="C1842" s="98" t="s">
        <v>2864</v>
      </c>
      <c r="D1842" s="98" t="s">
        <v>5327</v>
      </c>
      <c r="E1842" s="145" t="s">
        <v>6419</v>
      </c>
      <c r="F1842" s="233">
        <v>2.6347275019531042</v>
      </c>
    </row>
    <row r="1843" spans="1:6" x14ac:dyDescent="0.3">
      <c r="A1843" s="97" t="s">
        <v>105</v>
      </c>
      <c r="B1843" s="36" t="str">
        <f t="shared" si="30"/>
        <v>T6P3_10min</v>
      </c>
      <c r="C1843" s="98" t="s">
        <v>2847</v>
      </c>
      <c r="D1843" s="98" t="s">
        <v>5327</v>
      </c>
      <c r="E1843" s="145" t="s">
        <v>6420</v>
      </c>
      <c r="F1843" s="233">
        <v>1.7685574938722899</v>
      </c>
    </row>
    <row r="1844" spans="1:6" x14ac:dyDescent="0.3">
      <c r="A1844" s="97" t="s">
        <v>105</v>
      </c>
      <c r="B1844" s="36" t="str">
        <f t="shared" si="30"/>
        <v>T6P3_10min</v>
      </c>
      <c r="C1844" s="98" t="s">
        <v>2865</v>
      </c>
      <c r="D1844" s="98" t="s">
        <v>5327</v>
      </c>
      <c r="E1844" s="145" t="s">
        <v>6421</v>
      </c>
      <c r="F1844" s="233">
        <v>2.6774962200693935</v>
      </c>
    </row>
    <row r="1845" spans="1:6" x14ac:dyDescent="0.3">
      <c r="A1845" s="97" t="s">
        <v>105</v>
      </c>
      <c r="B1845" s="36" t="str">
        <f t="shared" si="30"/>
        <v>T6P3_10min</v>
      </c>
      <c r="C1845" s="98" t="s">
        <v>2866</v>
      </c>
      <c r="D1845" s="98" t="s">
        <v>5327</v>
      </c>
      <c r="E1845" s="145" t="s">
        <v>6422</v>
      </c>
      <c r="F1845" s="233">
        <v>0.863402576959035</v>
      </c>
    </row>
    <row r="1846" spans="1:6" x14ac:dyDescent="0.3">
      <c r="A1846" s="97" t="s">
        <v>105</v>
      </c>
      <c r="B1846" s="36" t="str">
        <f t="shared" si="30"/>
        <v>T6P3_10min</v>
      </c>
      <c r="C1846" s="98" t="s">
        <v>2867</v>
      </c>
      <c r="D1846" s="98" t="s">
        <v>5327</v>
      </c>
      <c r="E1846" s="145" t="s">
        <v>6423</v>
      </c>
      <c r="F1846" s="233">
        <v>1.4851958827298433</v>
      </c>
    </row>
    <row r="1847" spans="1:6" x14ac:dyDescent="0.3">
      <c r="A1847" s="97" t="s">
        <v>105</v>
      </c>
      <c r="B1847" s="36" t="str">
        <f t="shared" si="30"/>
        <v>T6P3_10min</v>
      </c>
      <c r="C1847" s="98" t="s">
        <v>2868</v>
      </c>
      <c r="D1847" s="98" t="s">
        <v>5327</v>
      </c>
      <c r="E1847" s="145" t="s">
        <v>6424</v>
      </c>
      <c r="F1847" s="233">
        <v>1.2792873053433609</v>
      </c>
    </row>
    <row r="1848" spans="1:6" x14ac:dyDescent="0.3">
      <c r="A1848" s="97" t="s">
        <v>105</v>
      </c>
      <c r="B1848" s="36" t="str">
        <f t="shared" si="30"/>
        <v>T6P3_10min</v>
      </c>
      <c r="C1848" s="98" t="s">
        <v>2869</v>
      </c>
      <c r="D1848" s="98" t="s">
        <v>5327</v>
      </c>
      <c r="E1848" s="145" t="s">
        <v>6425</v>
      </c>
      <c r="F1848" s="233">
        <v>1.8202553694887249</v>
      </c>
    </row>
    <row r="1849" spans="1:6" x14ac:dyDescent="0.3">
      <c r="A1849" s="97" t="s">
        <v>105</v>
      </c>
      <c r="B1849" s="36" t="str">
        <f t="shared" si="30"/>
        <v>T6P3_10min</v>
      </c>
      <c r="C1849" s="98" t="s">
        <v>2870</v>
      </c>
      <c r="D1849" s="98" t="s">
        <v>5327</v>
      </c>
      <c r="E1849" s="145" t="s">
        <v>6426</v>
      </c>
      <c r="F1849" s="233">
        <v>3.566186704223306</v>
      </c>
    </row>
    <row r="1850" spans="1:6" x14ac:dyDescent="0.3">
      <c r="A1850" s="97" t="s">
        <v>105</v>
      </c>
      <c r="B1850" s="36" t="str">
        <f t="shared" si="30"/>
        <v>T6P3_10min</v>
      </c>
      <c r="C1850" s="98" t="s">
        <v>2871</v>
      </c>
      <c r="D1850" s="98" t="s">
        <v>5327</v>
      </c>
      <c r="E1850" s="145" t="s">
        <v>6427</v>
      </c>
      <c r="F1850" s="233">
        <v>1.8857988253825013</v>
      </c>
    </row>
    <row r="1851" spans="1:6" x14ac:dyDescent="0.3">
      <c r="A1851" s="97" t="s">
        <v>105</v>
      </c>
      <c r="B1851" s="36" t="str">
        <f t="shared" si="30"/>
        <v>T6P3_10min</v>
      </c>
      <c r="C1851" s="98" t="s">
        <v>2872</v>
      </c>
      <c r="D1851" s="98" t="s">
        <v>5327</v>
      </c>
      <c r="E1851" s="145" t="s">
        <v>6428</v>
      </c>
      <c r="F1851" s="233">
        <v>1.9006243737331261</v>
      </c>
    </row>
    <row r="1852" spans="1:6" x14ac:dyDescent="0.3">
      <c r="A1852" s="97" t="s">
        <v>105</v>
      </c>
      <c r="B1852" s="36" t="str">
        <f t="shared" si="30"/>
        <v>T6P3_10min</v>
      </c>
      <c r="C1852" s="98" t="s">
        <v>2873</v>
      </c>
      <c r="D1852" s="98" t="s">
        <v>5327</v>
      </c>
      <c r="E1852" s="145" t="s">
        <v>6429</v>
      </c>
      <c r="F1852" s="233">
        <v>1.6777799646762592</v>
      </c>
    </row>
    <row r="1853" spans="1:6" x14ac:dyDescent="0.3">
      <c r="A1853" s="97" t="s">
        <v>105</v>
      </c>
      <c r="B1853" s="36" t="str">
        <f t="shared" si="30"/>
        <v>T6P3_10min</v>
      </c>
      <c r="C1853" s="98" t="s">
        <v>2874</v>
      </c>
      <c r="D1853" s="98" t="s">
        <v>5327</v>
      </c>
      <c r="E1853" s="145" t="s">
        <v>6430</v>
      </c>
      <c r="F1853" s="233">
        <v>1.3752343108770493</v>
      </c>
    </row>
    <row r="1854" spans="1:6" x14ac:dyDescent="0.3">
      <c r="A1854" s="97" t="s">
        <v>105</v>
      </c>
      <c r="B1854" s="36" t="str">
        <f t="shared" si="30"/>
        <v>T6P3_10min</v>
      </c>
      <c r="C1854" s="98" t="s">
        <v>2848</v>
      </c>
      <c r="D1854" s="98" t="s">
        <v>5327</v>
      </c>
      <c r="E1854" s="145" t="s">
        <v>6431</v>
      </c>
      <c r="F1854" s="233">
        <v>3.982975472004783</v>
      </c>
    </row>
    <row r="1855" spans="1:6" x14ac:dyDescent="0.3">
      <c r="A1855" s="97" t="s">
        <v>105</v>
      </c>
      <c r="B1855" s="36" t="str">
        <f t="shared" si="30"/>
        <v>T6P3_10min</v>
      </c>
      <c r="C1855" s="98" t="s">
        <v>2875</v>
      </c>
      <c r="D1855" s="98" t="s">
        <v>5327</v>
      </c>
      <c r="E1855" s="145" t="s">
        <v>6432</v>
      </c>
      <c r="F1855" s="233">
        <v>2.3687272129300223</v>
      </c>
    </row>
    <row r="1856" spans="1:6" x14ac:dyDescent="0.3">
      <c r="A1856" s="97" t="s">
        <v>105</v>
      </c>
      <c r="B1856" s="36" t="str">
        <f t="shared" si="30"/>
        <v>T6P3_10min</v>
      </c>
      <c r="C1856" s="98" t="s">
        <v>2849</v>
      </c>
      <c r="D1856" s="98" t="s">
        <v>5327</v>
      </c>
      <c r="E1856" s="145" t="s">
        <v>6433</v>
      </c>
      <c r="F1856" s="233">
        <v>1.8281588579607162</v>
      </c>
    </row>
    <row r="1857" spans="1:6" x14ac:dyDescent="0.3">
      <c r="A1857" s="97" t="s">
        <v>105</v>
      </c>
      <c r="B1857" s="36" t="str">
        <f t="shared" si="30"/>
        <v>T6P3_10min</v>
      </c>
      <c r="C1857" s="98" t="s">
        <v>2850</v>
      </c>
      <c r="D1857" s="98" t="s">
        <v>5327</v>
      </c>
      <c r="E1857" s="145" t="s">
        <v>6434</v>
      </c>
      <c r="F1857" s="233">
        <v>0.56837066266731706</v>
      </c>
    </row>
    <row r="1858" spans="1:6" x14ac:dyDescent="0.3">
      <c r="A1858" s="97" t="s">
        <v>105</v>
      </c>
      <c r="B1858" s="36" t="str">
        <f t="shared" si="30"/>
        <v>T6P3_10min</v>
      </c>
      <c r="C1858" s="98" t="s">
        <v>2851</v>
      </c>
      <c r="D1858" s="98" t="s">
        <v>5327</v>
      </c>
      <c r="E1858" s="145" t="s">
        <v>6435</v>
      </c>
      <c r="F1858" s="233">
        <v>2.3687272129300223</v>
      </c>
    </row>
    <row r="1859" spans="1:6" x14ac:dyDescent="0.3">
      <c r="A1859" s="97" t="s">
        <v>105</v>
      </c>
      <c r="B1859" s="36" t="str">
        <f t="shared" si="30"/>
        <v>T6P3_10min</v>
      </c>
      <c r="C1859" s="98" t="s">
        <v>2852</v>
      </c>
      <c r="D1859" s="98" t="s">
        <v>5327</v>
      </c>
      <c r="E1859" s="145" t="s">
        <v>6436</v>
      </c>
      <c r="F1859" s="233">
        <v>3.9852733419024999</v>
      </c>
    </row>
    <row r="1860" spans="1:6" x14ac:dyDescent="0.3">
      <c r="A1860" s="97" t="s">
        <v>105</v>
      </c>
      <c r="B1860" s="36" t="str">
        <f t="shared" si="30"/>
        <v>T6P3_10min</v>
      </c>
      <c r="C1860" s="98" t="s">
        <v>2853</v>
      </c>
      <c r="D1860" s="98" t="s">
        <v>5327</v>
      </c>
      <c r="E1860" s="145" t="s">
        <v>6437</v>
      </c>
      <c r="F1860" s="233">
        <v>1.7967894727239724</v>
      </c>
    </row>
    <row r="1861" spans="1:6" x14ac:dyDescent="0.3">
      <c r="A1861" s="97" t="s">
        <v>105</v>
      </c>
      <c r="B1861" s="36" t="str">
        <f t="shared" si="30"/>
        <v>T6P3_10min</v>
      </c>
      <c r="C1861" s="98" t="s">
        <v>2854</v>
      </c>
      <c r="D1861" s="98" t="s">
        <v>5327</v>
      </c>
      <c r="E1861" s="145" t="s">
        <v>6438</v>
      </c>
      <c r="F1861" s="233">
        <v>3.9040579414480043</v>
      </c>
    </row>
    <row r="1862" spans="1:6" x14ac:dyDescent="0.3">
      <c r="A1862" s="97" t="s">
        <v>106</v>
      </c>
      <c r="B1862" s="36" t="str">
        <f t="shared" si="30"/>
        <v>T6P4_10min</v>
      </c>
      <c r="C1862" s="98" t="s">
        <v>2876</v>
      </c>
      <c r="D1862" s="98" t="s">
        <v>5327</v>
      </c>
      <c r="E1862" s="145" t="s">
        <v>6409</v>
      </c>
      <c r="F1862" s="233">
        <v>1.9112806206258286</v>
      </c>
    </row>
    <row r="1863" spans="1:6" x14ac:dyDescent="0.3">
      <c r="A1863" s="97" t="s">
        <v>106</v>
      </c>
      <c r="B1863" s="36" t="str">
        <f t="shared" si="30"/>
        <v>T6P4_10min</v>
      </c>
      <c r="C1863" s="98" t="s">
        <v>2885</v>
      </c>
      <c r="D1863" s="98" t="s">
        <v>5327</v>
      </c>
      <c r="E1863" s="145" t="s">
        <v>6410</v>
      </c>
      <c r="F1863" s="233">
        <v>0.92845323479432418</v>
      </c>
    </row>
    <row r="1864" spans="1:6" x14ac:dyDescent="0.3">
      <c r="A1864" s="97" t="s">
        <v>106</v>
      </c>
      <c r="B1864" s="36" t="str">
        <f t="shared" si="30"/>
        <v>T6P4_10min</v>
      </c>
      <c r="C1864" s="98" t="s">
        <v>2886</v>
      </c>
      <c r="D1864" s="98" t="s">
        <v>5327</v>
      </c>
      <c r="E1864" s="145" t="s">
        <v>6411</v>
      </c>
      <c r="F1864" s="233">
        <v>6.5129179334741216E-2</v>
      </c>
    </row>
    <row r="1865" spans="1:6" x14ac:dyDescent="0.3">
      <c r="A1865" s="97" t="s">
        <v>106</v>
      </c>
      <c r="B1865" s="36" t="str">
        <f t="shared" si="30"/>
        <v>T6P4_10min</v>
      </c>
      <c r="C1865" s="98" t="s">
        <v>2887</v>
      </c>
      <c r="D1865" s="98" t="s">
        <v>5327</v>
      </c>
      <c r="E1865" s="145" t="s">
        <v>6412</v>
      </c>
      <c r="F1865" s="233">
        <v>5.9207746797645084</v>
      </c>
    </row>
    <row r="1866" spans="1:6" x14ac:dyDescent="0.3">
      <c r="A1866" s="97" t="s">
        <v>106</v>
      </c>
      <c r="B1866" s="36" t="str">
        <f t="shared" si="30"/>
        <v>T6P4_10min</v>
      </c>
      <c r="C1866" s="98" t="s">
        <v>2888</v>
      </c>
      <c r="D1866" s="98" t="s">
        <v>5327</v>
      </c>
      <c r="E1866" s="145" t="s">
        <v>6413</v>
      </c>
      <c r="F1866" s="233">
        <v>1.0790832262595622</v>
      </c>
    </row>
    <row r="1867" spans="1:6" x14ac:dyDescent="0.3">
      <c r="A1867" s="97" t="s">
        <v>106</v>
      </c>
      <c r="B1867" s="36" t="str">
        <f t="shared" ref="B1867:B1930" si="31">CONCATENATE(A1867,"_",D1867)</f>
        <v>T6P4_10min</v>
      </c>
      <c r="C1867" s="98" t="s">
        <v>2889</v>
      </c>
      <c r="D1867" s="98" t="s">
        <v>5327</v>
      </c>
      <c r="E1867" s="145" t="s">
        <v>6414</v>
      </c>
      <c r="F1867" s="233">
        <v>1.878772047947286</v>
      </c>
    </row>
    <row r="1868" spans="1:6" x14ac:dyDescent="0.3">
      <c r="A1868" s="97" t="s">
        <v>106</v>
      </c>
      <c r="B1868" s="36" t="str">
        <f t="shared" si="31"/>
        <v>T6P4_10min</v>
      </c>
      <c r="C1868" s="98" t="s">
        <v>2890</v>
      </c>
      <c r="D1868" s="98" t="s">
        <v>5327</v>
      </c>
      <c r="E1868" s="145" t="s">
        <v>6415</v>
      </c>
      <c r="F1868" s="233">
        <v>0.31035851857866104</v>
      </c>
    </row>
    <row r="1869" spans="1:6" x14ac:dyDescent="0.3">
      <c r="A1869" s="97" t="s">
        <v>106</v>
      </c>
      <c r="B1869" s="36" t="str">
        <f t="shared" si="31"/>
        <v>T6P4_10min</v>
      </c>
      <c r="C1869" s="98" t="s">
        <v>2891</v>
      </c>
      <c r="D1869" s="98" t="s">
        <v>5327</v>
      </c>
      <c r="E1869" s="145" t="s">
        <v>6416</v>
      </c>
      <c r="F1869" s="233">
        <v>1.247379256538889</v>
      </c>
    </row>
    <row r="1870" spans="1:6" x14ac:dyDescent="0.3">
      <c r="A1870" s="97" t="s">
        <v>106</v>
      </c>
      <c r="B1870" s="36" t="str">
        <f t="shared" si="31"/>
        <v>T6P4_10min</v>
      </c>
      <c r="C1870" s="98" t="s">
        <v>2892</v>
      </c>
      <c r="D1870" s="98" t="s">
        <v>5327</v>
      </c>
      <c r="E1870" s="145" t="s">
        <v>6417</v>
      </c>
      <c r="F1870" s="233">
        <v>5.3268327183591468</v>
      </c>
    </row>
    <row r="1871" spans="1:6" x14ac:dyDescent="0.3">
      <c r="A1871" s="97" t="s">
        <v>106</v>
      </c>
      <c r="B1871" s="36" t="str">
        <f t="shared" si="31"/>
        <v>T6P4_10min</v>
      </c>
      <c r="C1871" s="98" t="s">
        <v>2893</v>
      </c>
      <c r="D1871" s="98" t="s">
        <v>5327</v>
      </c>
      <c r="E1871" s="145" t="s">
        <v>6418</v>
      </c>
      <c r="F1871" s="233">
        <v>1.4169673283862547</v>
      </c>
    </row>
    <row r="1872" spans="1:6" x14ac:dyDescent="0.3">
      <c r="A1872" s="97" t="s">
        <v>106</v>
      </c>
      <c r="B1872" s="36" t="str">
        <f t="shared" si="31"/>
        <v>T6P4_10min</v>
      </c>
      <c r="C1872" s="98" t="s">
        <v>2894</v>
      </c>
      <c r="D1872" s="98" t="s">
        <v>5327</v>
      </c>
      <c r="E1872" s="145" t="s">
        <v>6419</v>
      </c>
      <c r="F1872" s="233">
        <v>1.1739555395894146</v>
      </c>
    </row>
    <row r="1873" spans="1:6" x14ac:dyDescent="0.3">
      <c r="A1873" s="97" t="s">
        <v>106</v>
      </c>
      <c r="B1873" s="36" t="str">
        <f t="shared" si="31"/>
        <v>T6P4_10min</v>
      </c>
      <c r="C1873" s="98" t="s">
        <v>2877</v>
      </c>
      <c r="D1873" s="98" t="s">
        <v>5327</v>
      </c>
      <c r="E1873" s="145" t="s">
        <v>6420</v>
      </c>
      <c r="F1873" s="233">
        <v>1.2703845917773338</v>
      </c>
    </row>
    <row r="1874" spans="1:6" x14ac:dyDescent="0.3">
      <c r="A1874" s="97" t="s">
        <v>106</v>
      </c>
      <c r="B1874" s="36" t="str">
        <f t="shared" si="31"/>
        <v>T6P4_10min</v>
      </c>
      <c r="C1874" s="98" t="s">
        <v>2895</v>
      </c>
      <c r="D1874" s="98" t="s">
        <v>5327</v>
      </c>
      <c r="E1874" s="145" t="s">
        <v>6421</v>
      </c>
      <c r="F1874" s="233">
        <v>0.37264998324097515</v>
      </c>
    </row>
    <row r="1875" spans="1:6" x14ac:dyDescent="0.3">
      <c r="A1875" s="97" t="s">
        <v>106</v>
      </c>
      <c r="B1875" s="36" t="str">
        <f t="shared" si="31"/>
        <v>T6P4_10min</v>
      </c>
      <c r="C1875" s="98" t="s">
        <v>2896</v>
      </c>
      <c r="D1875" s="98" t="s">
        <v>5327</v>
      </c>
      <c r="E1875" s="145" t="s">
        <v>6422</v>
      </c>
      <c r="F1875" s="233">
        <v>3.3819838273343183</v>
      </c>
    </row>
    <row r="1876" spans="1:6" x14ac:dyDescent="0.3">
      <c r="A1876" s="97" t="s">
        <v>106</v>
      </c>
      <c r="B1876" s="36" t="str">
        <f t="shared" si="31"/>
        <v>T6P4_10min</v>
      </c>
      <c r="C1876" s="98" t="s">
        <v>2897</v>
      </c>
      <c r="D1876" s="98" t="s">
        <v>5327</v>
      </c>
      <c r="E1876" s="145" t="s">
        <v>6423</v>
      </c>
      <c r="F1876" s="233">
        <v>0.54710566605264799</v>
      </c>
    </row>
    <row r="1877" spans="1:6" x14ac:dyDescent="0.3">
      <c r="A1877" s="97" t="s">
        <v>106</v>
      </c>
      <c r="B1877" s="36" t="str">
        <f t="shared" si="31"/>
        <v>T6P4_10min</v>
      </c>
      <c r="C1877" s="98" t="s">
        <v>2898</v>
      </c>
      <c r="D1877" s="98" t="s">
        <v>5327</v>
      </c>
      <c r="E1877" s="145" t="s">
        <v>6424</v>
      </c>
      <c r="F1877" s="233">
        <v>0.80287371993309498</v>
      </c>
    </row>
    <row r="1878" spans="1:6" x14ac:dyDescent="0.3">
      <c r="A1878" s="97" t="s">
        <v>106</v>
      </c>
      <c r="B1878" s="36" t="str">
        <f t="shared" si="31"/>
        <v>T6P4_10min</v>
      </c>
      <c r="C1878" s="98" t="s">
        <v>2899</v>
      </c>
      <c r="D1878" s="98" t="s">
        <v>5327</v>
      </c>
      <c r="E1878" s="145" t="s">
        <v>6425</v>
      </c>
      <c r="F1878" s="233">
        <v>2.0326592951792386</v>
      </c>
    </row>
    <row r="1879" spans="1:6" x14ac:dyDescent="0.3">
      <c r="A1879" s="97" t="s">
        <v>106</v>
      </c>
      <c r="B1879" s="36" t="str">
        <f t="shared" si="31"/>
        <v>T6P4_10min</v>
      </c>
      <c r="C1879" s="98" t="s">
        <v>2900</v>
      </c>
      <c r="D1879" s="98" t="s">
        <v>5327</v>
      </c>
      <c r="E1879" s="145" t="s">
        <v>6426</v>
      </c>
      <c r="F1879" s="233">
        <v>4.939383707566904</v>
      </c>
    </row>
    <row r="1880" spans="1:6" x14ac:dyDescent="0.3">
      <c r="A1880" s="97" t="s">
        <v>106</v>
      </c>
      <c r="B1880" s="36" t="str">
        <f t="shared" si="31"/>
        <v>T6P4_10min</v>
      </c>
      <c r="C1880" s="98" t="s">
        <v>2901</v>
      </c>
      <c r="D1880" s="98" t="s">
        <v>5327</v>
      </c>
      <c r="E1880" s="145" t="s">
        <v>6427</v>
      </c>
      <c r="F1880" s="233">
        <v>0.50411467976003199</v>
      </c>
    </row>
    <row r="1881" spans="1:6" x14ac:dyDescent="0.3">
      <c r="A1881" s="97" t="s">
        <v>106</v>
      </c>
      <c r="B1881" s="36" t="str">
        <f t="shared" si="31"/>
        <v>T6P4_10min</v>
      </c>
      <c r="C1881" s="98" t="s">
        <v>2902</v>
      </c>
      <c r="D1881" s="98" t="s">
        <v>5327</v>
      </c>
      <c r="E1881" s="145" t="s">
        <v>6428</v>
      </c>
      <c r="F1881" s="233">
        <v>0.81699914911196925</v>
      </c>
    </row>
    <row r="1882" spans="1:6" x14ac:dyDescent="0.3">
      <c r="A1882" s="97" t="s">
        <v>106</v>
      </c>
      <c r="B1882" s="36" t="str">
        <f t="shared" si="31"/>
        <v>T6P4_10min</v>
      </c>
      <c r="C1882" s="98" t="s">
        <v>2903</v>
      </c>
      <c r="D1882" s="98" t="s">
        <v>5327</v>
      </c>
      <c r="E1882" s="145" t="s">
        <v>6429</v>
      </c>
      <c r="F1882" s="233">
        <v>1.0389803702966383</v>
      </c>
    </row>
    <row r="1883" spans="1:6" x14ac:dyDescent="0.3">
      <c r="A1883" s="97" t="s">
        <v>106</v>
      </c>
      <c r="B1883" s="36" t="str">
        <f t="shared" si="31"/>
        <v>T6P4_10min</v>
      </c>
      <c r="C1883" s="98" t="s">
        <v>2904</v>
      </c>
      <c r="D1883" s="98" t="s">
        <v>5327</v>
      </c>
      <c r="E1883" s="145" t="s">
        <v>6430</v>
      </c>
      <c r="F1883" s="233">
        <v>0.98417031551948531</v>
      </c>
    </row>
    <row r="1884" spans="1:6" x14ac:dyDescent="0.3">
      <c r="A1884" s="97" t="s">
        <v>106</v>
      </c>
      <c r="B1884" s="36" t="str">
        <f t="shared" si="31"/>
        <v>T6P4_10min</v>
      </c>
      <c r="C1884" s="98" t="s">
        <v>2878</v>
      </c>
      <c r="D1884" s="98" t="s">
        <v>5327</v>
      </c>
      <c r="E1884" s="145" t="s">
        <v>6431</v>
      </c>
      <c r="F1884" s="233">
        <v>0.25606954129560239</v>
      </c>
    </row>
    <row r="1885" spans="1:6" x14ac:dyDescent="0.3">
      <c r="A1885" s="97" t="s">
        <v>106</v>
      </c>
      <c r="B1885" s="36" t="str">
        <f t="shared" si="31"/>
        <v>T6P4_10min</v>
      </c>
      <c r="C1885" s="98" t="s">
        <v>2905</v>
      </c>
      <c r="D1885" s="98" t="s">
        <v>5327</v>
      </c>
      <c r="E1885" s="145" t="s">
        <v>6432</v>
      </c>
      <c r="F1885" s="233">
        <v>4.8171050240950031</v>
      </c>
    </row>
    <row r="1886" spans="1:6" x14ac:dyDescent="0.3">
      <c r="A1886" s="97" t="s">
        <v>106</v>
      </c>
      <c r="B1886" s="36" t="str">
        <f t="shared" si="31"/>
        <v>T6P4_10min</v>
      </c>
      <c r="C1886" s="98" t="s">
        <v>2879</v>
      </c>
      <c r="D1886" s="98" t="s">
        <v>5327</v>
      </c>
      <c r="E1886" s="145" t="s">
        <v>6433</v>
      </c>
      <c r="F1886" s="233">
        <v>1.7218806026034479</v>
      </c>
    </row>
    <row r="1887" spans="1:6" x14ac:dyDescent="0.3">
      <c r="A1887" s="97" t="s">
        <v>106</v>
      </c>
      <c r="B1887" s="36" t="str">
        <f t="shared" si="31"/>
        <v>T6P4_10min</v>
      </c>
      <c r="C1887" s="98" t="s">
        <v>2880</v>
      </c>
      <c r="D1887" s="98" t="s">
        <v>5327</v>
      </c>
      <c r="E1887" s="145" t="s">
        <v>6434</v>
      </c>
      <c r="F1887" s="233">
        <v>1.2349538494181662</v>
      </c>
    </row>
    <row r="1888" spans="1:6" x14ac:dyDescent="0.3">
      <c r="A1888" s="97" t="s">
        <v>106</v>
      </c>
      <c r="B1888" s="36" t="str">
        <f t="shared" si="31"/>
        <v>T6P4_10min</v>
      </c>
      <c r="C1888" s="98" t="s">
        <v>2881</v>
      </c>
      <c r="D1888" s="98" t="s">
        <v>5327</v>
      </c>
      <c r="E1888" s="145" t="s">
        <v>6435</v>
      </c>
      <c r="F1888" s="233">
        <v>4.6130483426811146</v>
      </c>
    </row>
    <row r="1889" spans="1:6" x14ac:dyDescent="0.3">
      <c r="A1889" s="97" t="s">
        <v>106</v>
      </c>
      <c r="B1889" s="36" t="str">
        <f t="shared" si="31"/>
        <v>T6P4_10min</v>
      </c>
      <c r="C1889" s="98" t="s">
        <v>2882</v>
      </c>
      <c r="D1889" s="98" t="s">
        <v>5327</v>
      </c>
      <c r="E1889" s="145" t="s">
        <v>6436</v>
      </c>
      <c r="F1889" s="233">
        <v>0.72327699394511002</v>
      </c>
    </row>
    <row r="1890" spans="1:6" x14ac:dyDescent="0.3">
      <c r="A1890" s="97" t="s">
        <v>106</v>
      </c>
      <c r="B1890" s="36" t="str">
        <f t="shared" si="31"/>
        <v>T6P4_10min</v>
      </c>
      <c r="C1890" s="98" t="s">
        <v>2883</v>
      </c>
      <c r="D1890" s="98" t="s">
        <v>5327</v>
      </c>
      <c r="E1890" s="145" t="s">
        <v>6437</v>
      </c>
      <c r="F1890" s="233">
        <v>2.096706944301852</v>
      </c>
    </row>
    <row r="1891" spans="1:6" x14ac:dyDescent="0.3">
      <c r="A1891" s="97" t="s">
        <v>106</v>
      </c>
      <c r="B1891" s="36" t="str">
        <f t="shared" si="31"/>
        <v>T6P4_10min</v>
      </c>
      <c r="C1891" s="98" t="s">
        <v>2884</v>
      </c>
      <c r="D1891" s="98" t="s">
        <v>5327</v>
      </c>
      <c r="E1891" s="145" t="s">
        <v>6438</v>
      </c>
      <c r="F1891" s="233">
        <v>0.6020006726237076</v>
      </c>
    </row>
    <row r="1892" spans="1:6" x14ac:dyDescent="0.3">
      <c r="A1892" s="97" t="s">
        <v>107</v>
      </c>
      <c r="B1892" s="36" t="str">
        <f t="shared" si="31"/>
        <v>T6P5_10min</v>
      </c>
      <c r="C1892" s="98" t="s">
        <v>2906</v>
      </c>
      <c r="D1892" s="98" t="s">
        <v>5327</v>
      </c>
      <c r="E1892" s="145" t="s">
        <v>6409</v>
      </c>
      <c r="F1892" s="233">
        <v>0.48378488089869792</v>
      </c>
    </row>
    <row r="1893" spans="1:6" x14ac:dyDescent="0.3">
      <c r="A1893" s="97" t="s">
        <v>107</v>
      </c>
      <c r="B1893" s="36" t="str">
        <f t="shared" si="31"/>
        <v>T6P5_10min</v>
      </c>
      <c r="C1893" s="98" t="s">
        <v>2915</v>
      </c>
      <c r="D1893" s="98" t="s">
        <v>5327</v>
      </c>
      <c r="E1893" s="145" t="s">
        <v>6410</v>
      </c>
      <c r="F1893" s="233">
        <v>3.9279122452470063</v>
      </c>
    </row>
    <row r="1894" spans="1:6" x14ac:dyDescent="0.3">
      <c r="A1894" s="97" t="s">
        <v>107</v>
      </c>
      <c r="B1894" s="36" t="str">
        <f t="shared" si="31"/>
        <v>T6P5_10min</v>
      </c>
      <c r="C1894" s="98" t="s">
        <v>2916</v>
      </c>
      <c r="D1894" s="98" t="s">
        <v>5327</v>
      </c>
      <c r="E1894" s="145" t="s">
        <v>6411</v>
      </c>
      <c r="F1894" s="233">
        <v>2.1405399811886183</v>
      </c>
    </row>
    <row r="1895" spans="1:6" x14ac:dyDescent="0.3">
      <c r="A1895" s="97" t="s">
        <v>107</v>
      </c>
      <c r="B1895" s="36" t="str">
        <f t="shared" si="31"/>
        <v>T6P5_10min</v>
      </c>
      <c r="C1895" s="98" t="s">
        <v>2917</v>
      </c>
      <c r="D1895" s="98" t="s">
        <v>5327</v>
      </c>
      <c r="E1895" s="145" t="s">
        <v>6412</v>
      </c>
      <c r="F1895" s="233">
        <v>5.1724946403767218</v>
      </c>
    </row>
    <row r="1896" spans="1:6" x14ac:dyDescent="0.3">
      <c r="A1896" s="97" t="s">
        <v>107</v>
      </c>
      <c r="B1896" s="36" t="str">
        <f t="shared" si="31"/>
        <v>T6P5_10min</v>
      </c>
      <c r="C1896" s="98" t="s">
        <v>2918</v>
      </c>
      <c r="D1896" s="98" t="s">
        <v>5327</v>
      </c>
      <c r="E1896" s="145" t="s">
        <v>6413</v>
      </c>
      <c r="F1896" s="233">
        <v>4.5779159889438663</v>
      </c>
    </row>
    <row r="1897" spans="1:6" x14ac:dyDescent="0.3">
      <c r="A1897" s="97" t="s">
        <v>107</v>
      </c>
      <c r="B1897" s="36" t="str">
        <f t="shared" si="31"/>
        <v>T6P5_10min</v>
      </c>
      <c r="C1897" s="98" t="s">
        <v>2919</v>
      </c>
      <c r="D1897" s="98" t="s">
        <v>5327</v>
      </c>
      <c r="E1897" s="145" t="s">
        <v>6414</v>
      </c>
      <c r="F1897" s="233">
        <v>1.978019921108406</v>
      </c>
    </row>
    <row r="1898" spans="1:6" x14ac:dyDescent="0.3">
      <c r="A1898" s="97" t="s">
        <v>107</v>
      </c>
      <c r="B1898" s="36" t="str">
        <f t="shared" si="31"/>
        <v>T6P5_10min</v>
      </c>
      <c r="C1898" s="98" t="s">
        <v>2920</v>
      </c>
      <c r="D1898" s="98" t="s">
        <v>5327</v>
      </c>
      <c r="E1898" s="145" t="s">
        <v>6415</v>
      </c>
      <c r="F1898" s="233">
        <v>2.5922665001913381</v>
      </c>
    </row>
    <row r="1899" spans="1:6" x14ac:dyDescent="0.3">
      <c r="A1899" s="97" t="s">
        <v>107</v>
      </c>
      <c r="B1899" s="36" t="str">
        <f t="shared" si="31"/>
        <v>T6P5_10min</v>
      </c>
      <c r="C1899" s="98" t="s">
        <v>2921</v>
      </c>
      <c r="D1899" s="98" t="s">
        <v>5327</v>
      </c>
      <c r="E1899" s="145" t="s">
        <v>6416</v>
      </c>
      <c r="F1899" s="233">
        <v>4.6883253311893531</v>
      </c>
    </row>
    <row r="1900" spans="1:6" x14ac:dyDescent="0.3">
      <c r="A1900" s="97" t="s">
        <v>107</v>
      </c>
      <c r="B1900" s="36" t="str">
        <f t="shared" si="31"/>
        <v>T6P5_10min</v>
      </c>
      <c r="C1900" s="98" t="s">
        <v>2922</v>
      </c>
      <c r="D1900" s="98" t="s">
        <v>5327</v>
      </c>
      <c r="E1900" s="145" t="s">
        <v>6417</v>
      </c>
      <c r="F1900" s="233">
        <v>3.1379101970087175</v>
      </c>
    </row>
    <row r="1901" spans="1:6" x14ac:dyDescent="0.3">
      <c r="A1901" s="97" t="s">
        <v>107</v>
      </c>
      <c r="B1901" s="36" t="str">
        <f t="shared" si="31"/>
        <v>T6P5_10min</v>
      </c>
      <c r="C1901" s="98" t="s">
        <v>2923</v>
      </c>
      <c r="D1901" s="98" t="s">
        <v>5327</v>
      </c>
      <c r="E1901" s="145" t="s">
        <v>6418</v>
      </c>
      <c r="F1901" s="233">
        <v>4.9473694634067575</v>
      </c>
    </row>
    <row r="1902" spans="1:6" x14ac:dyDescent="0.3">
      <c r="A1902" s="97" t="s">
        <v>107</v>
      </c>
      <c r="B1902" s="36" t="str">
        <f t="shared" si="31"/>
        <v>T6P5_10min</v>
      </c>
      <c r="C1902" s="98" t="s">
        <v>2924</v>
      </c>
      <c r="D1902" s="98" t="s">
        <v>5327</v>
      </c>
      <c r="E1902" s="145" t="s">
        <v>6419</v>
      </c>
      <c r="F1902" s="233">
        <v>2.3291883579579915</v>
      </c>
    </row>
    <row r="1903" spans="1:6" x14ac:dyDescent="0.3">
      <c r="A1903" s="97" t="s">
        <v>107</v>
      </c>
      <c r="B1903" s="36" t="str">
        <f t="shared" si="31"/>
        <v>T6P5_10min</v>
      </c>
      <c r="C1903" s="98" t="s">
        <v>2907</v>
      </c>
      <c r="D1903" s="98" t="s">
        <v>5327</v>
      </c>
      <c r="E1903" s="145" t="s">
        <v>6420</v>
      </c>
      <c r="F1903" s="233">
        <v>6.3308321099547928</v>
      </c>
    </row>
    <row r="1904" spans="1:6" x14ac:dyDescent="0.3">
      <c r="A1904" s="97" t="s">
        <v>107</v>
      </c>
      <c r="B1904" s="36" t="str">
        <f t="shared" si="31"/>
        <v>T6P5_10min</v>
      </c>
      <c r="C1904" s="98" t="s">
        <v>2925</v>
      </c>
      <c r="D1904" s="98" t="s">
        <v>5327</v>
      </c>
      <c r="E1904" s="145" t="s">
        <v>6421</v>
      </c>
      <c r="F1904" s="233">
        <v>3.3356659011563714</v>
      </c>
    </row>
    <row r="1905" spans="1:6" x14ac:dyDescent="0.3">
      <c r="A1905" s="97" t="s">
        <v>107</v>
      </c>
      <c r="B1905" s="36" t="str">
        <f t="shared" si="31"/>
        <v>T6P5_10min</v>
      </c>
      <c r="C1905" s="98" t="s">
        <v>2926</v>
      </c>
      <c r="D1905" s="98" t="s">
        <v>5327</v>
      </c>
      <c r="E1905" s="145" t="s">
        <v>6422</v>
      </c>
      <c r="F1905" s="233">
        <v>5.8869140643538165</v>
      </c>
    </row>
    <row r="1906" spans="1:6" x14ac:dyDescent="0.3">
      <c r="A1906" s="97" t="s">
        <v>107</v>
      </c>
      <c r="B1906" s="36" t="str">
        <f t="shared" si="31"/>
        <v>T6P5_10min</v>
      </c>
      <c r="C1906" s="98" t="s">
        <v>2927</v>
      </c>
      <c r="D1906" s="98" t="s">
        <v>5327</v>
      </c>
      <c r="E1906" s="145" t="s">
        <v>6423</v>
      </c>
      <c r="F1906" s="233">
        <v>2.7681967428539771</v>
      </c>
    </row>
    <row r="1907" spans="1:6" x14ac:dyDescent="0.3">
      <c r="A1907" s="97" t="s">
        <v>107</v>
      </c>
      <c r="B1907" s="36" t="str">
        <f t="shared" si="31"/>
        <v>T6P5_10min</v>
      </c>
      <c r="C1907" s="98" t="s">
        <v>2928</v>
      </c>
      <c r="D1907" s="98" t="s">
        <v>5327</v>
      </c>
      <c r="E1907" s="145" t="s">
        <v>6424</v>
      </c>
      <c r="F1907" s="233">
        <v>5.1636332369122657</v>
      </c>
    </row>
    <row r="1908" spans="1:6" x14ac:dyDescent="0.3">
      <c r="A1908" s="97" t="s">
        <v>107</v>
      </c>
      <c r="B1908" s="36" t="str">
        <f t="shared" si="31"/>
        <v>T6P5_10min</v>
      </c>
      <c r="C1908" s="98" t="s">
        <v>2929</v>
      </c>
      <c r="D1908" s="98" t="s">
        <v>5327</v>
      </c>
      <c r="E1908" s="145" t="s">
        <v>6425</v>
      </c>
      <c r="F1908" s="233">
        <v>4.5899547711271325</v>
      </c>
    </row>
    <row r="1909" spans="1:6" x14ac:dyDescent="0.3">
      <c r="A1909" s="97" t="s">
        <v>107</v>
      </c>
      <c r="B1909" s="36" t="str">
        <f t="shared" si="31"/>
        <v>T6P5_10min</v>
      </c>
      <c r="C1909" s="98" t="s">
        <v>2930</v>
      </c>
      <c r="D1909" s="98" t="s">
        <v>5327</v>
      </c>
      <c r="E1909" s="145" t="s">
        <v>6426</v>
      </c>
      <c r="F1909" s="233">
        <v>2.9226932116210516</v>
      </c>
    </row>
    <row r="1910" spans="1:6" x14ac:dyDescent="0.3">
      <c r="A1910" s="97" t="s">
        <v>107</v>
      </c>
      <c r="B1910" s="36" t="str">
        <f t="shared" si="31"/>
        <v>T6P5_10min</v>
      </c>
      <c r="C1910" s="98" t="s">
        <v>2931</v>
      </c>
      <c r="D1910" s="98" t="s">
        <v>5327</v>
      </c>
      <c r="E1910" s="145" t="s">
        <v>6427</v>
      </c>
      <c r="F1910" s="233">
        <v>5.3563479729105952</v>
      </c>
    </row>
    <row r="1911" spans="1:6" x14ac:dyDescent="0.3">
      <c r="A1911" s="97" t="s">
        <v>107</v>
      </c>
      <c r="B1911" s="36" t="str">
        <f t="shared" si="31"/>
        <v>T6P5_10min</v>
      </c>
      <c r="C1911" s="98" t="s">
        <v>2932</v>
      </c>
      <c r="D1911" s="98" t="s">
        <v>5327</v>
      </c>
      <c r="E1911" s="145" t="s">
        <v>6428</v>
      </c>
      <c r="F1911" s="233">
        <v>2.4168762098967544</v>
      </c>
    </row>
    <row r="1912" spans="1:6" x14ac:dyDescent="0.3">
      <c r="A1912" s="97" t="s">
        <v>107</v>
      </c>
      <c r="B1912" s="36" t="str">
        <f t="shared" si="31"/>
        <v>T6P5_10min</v>
      </c>
      <c r="C1912" s="98" t="s">
        <v>2933</v>
      </c>
      <c r="D1912" s="98" t="s">
        <v>5327</v>
      </c>
      <c r="E1912" s="145" t="s">
        <v>6429</v>
      </c>
      <c r="F1912" s="233">
        <v>3.2732539785399277</v>
      </c>
    </row>
    <row r="1913" spans="1:6" x14ac:dyDescent="0.3">
      <c r="A1913" s="97" t="s">
        <v>107</v>
      </c>
      <c r="B1913" s="36" t="str">
        <f t="shared" si="31"/>
        <v>T6P5_10min</v>
      </c>
      <c r="C1913" s="98" t="s">
        <v>2934</v>
      </c>
      <c r="D1913" s="98" t="s">
        <v>5327</v>
      </c>
      <c r="E1913" s="145" t="s">
        <v>6430</v>
      </c>
      <c r="F1913" s="233">
        <v>3.8288670401653464</v>
      </c>
    </row>
    <row r="1914" spans="1:6" x14ac:dyDescent="0.3">
      <c r="A1914" s="97" t="s">
        <v>107</v>
      </c>
      <c r="B1914" s="36" t="str">
        <f t="shared" si="31"/>
        <v>T6P5_10min</v>
      </c>
      <c r="C1914" s="98" t="s">
        <v>2908</v>
      </c>
      <c r="D1914" s="98" t="s">
        <v>5327</v>
      </c>
      <c r="E1914" s="145" t="s">
        <v>6431</v>
      </c>
      <c r="F1914" s="233">
        <v>7.005421129458175</v>
      </c>
    </row>
    <row r="1915" spans="1:6" x14ac:dyDescent="0.3">
      <c r="A1915" s="97" t="s">
        <v>107</v>
      </c>
      <c r="B1915" s="36" t="str">
        <f t="shared" si="31"/>
        <v>T6P5_10min</v>
      </c>
      <c r="C1915" s="98" t="s">
        <v>2935</v>
      </c>
      <c r="D1915" s="98" t="s">
        <v>5327</v>
      </c>
      <c r="E1915" s="145" t="s">
        <v>6432</v>
      </c>
      <c r="F1915" s="233">
        <v>3.3757303220521382</v>
      </c>
    </row>
    <row r="1916" spans="1:6" x14ac:dyDescent="0.3">
      <c r="A1916" s="97" t="s">
        <v>107</v>
      </c>
      <c r="B1916" s="36" t="str">
        <f t="shared" si="31"/>
        <v>T6P5_10min</v>
      </c>
      <c r="C1916" s="98" t="s">
        <v>2909</v>
      </c>
      <c r="D1916" s="98" t="s">
        <v>5327</v>
      </c>
      <c r="E1916" s="145" t="s">
        <v>6433</v>
      </c>
      <c r="F1916" s="233">
        <v>7.4777238914522064</v>
      </c>
    </row>
    <row r="1917" spans="1:6" x14ac:dyDescent="0.3">
      <c r="A1917" s="97" t="s">
        <v>107</v>
      </c>
      <c r="B1917" s="36" t="str">
        <f t="shared" si="31"/>
        <v>T6P5_10min</v>
      </c>
      <c r="C1917" s="98" t="s">
        <v>2910</v>
      </c>
      <c r="D1917" s="98" t="s">
        <v>5327</v>
      </c>
      <c r="E1917" s="145" t="s">
        <v>6434</v>
      </c>
      <c r="F1917" s="233">
        <v>0.95543760194459315</v>
      </c>
    </row>
    <row r="1918" spans="1:6" x14ac:dyDescent="0.3">
      <c r="A1918" s="97" t="s">
        <v>107</v>
      </c>
      <c r="B1918" s="36" t="str">
        <f t="shared" si="31"/>
        <v>T6P5_10min</v>
      </c>
      <c r="C1918" s="98" t="s">
        <v>2911</v>
      </c>
      <c r="D1918" s="98" t="s">
        <v>5327</v>
      </c>
      <c r="E1918" s="145" t="s">
        <v>6435</v>
      </c>
      <c r="F1918" s="233">
        <v>2.9860756874423049</v>
      </c>
    </row>
    <row r="1919" spans="1:6" x14ac:dyDescent="0.3">
      <c r="A1919" s="97" t="s">
        <v>107</v>
      </c>
      <c r="B1919" s="36" t="str">
        <f t="shared" si="31"/>
        <v>T6P5_10min</v>
      </c>
      <c r="C1919" s="98" t="s">
        <v>2912</v>
      </c>
      <c r="D1919" s="98" t="s">
        <v>5327</v>
      </c>
      <c r="E1919" s="145" t="s">
        <v>6436</v>
      </c>
      <c r="F1919" s="233">
        <v>5.8111179136056696</v>
      </c>
    </row>
    <row r="1920" spans="1:6" x14ac:dyDescent="0.3">
      <c r="A1920" s="97" t="s">
        <v>107</v>
      </c>
      <c r="B1920" s="36" t="str">
        <f t="shared" si="31"/>
        <v>T6P5_10min</v>
      </c>
      <c r="C1920" s="98" t="s">
        <v>2913</v>
      </c>
      <c r="D1920" s="98" t="s">
        <v>5327</v>
      </c>
      <c r="E1920" s="145" t="s">
        <v>6437</v>
      </c>
      <c r="F1920" s="233">
        <v>4.1382332472274355</v>
      </c>
    </row>
    <row r="1921" spans="1:6" x14ac:dyDescent="0.3">
      <c r="A1921" s="97" t="s">
        <v>107</v>
      </c>
      <c r="B1921" s="36" t="str">
        <f t="shared" si="31"/>
        <v>T6P5_10min</v>
      </c>
      <c r="C1921" s="98" t="s">
        <v>2914</v>
      </c>
      <c r="D1921" s="98" t="s">
        <v>5327</v>
      </c>
      <c r="E1921" s="145" t="s">
        <v>6438</v>
      </c>
      <c r="F1921" s="233">
        <v>4.7648343523355638</v>
      </c>
    </row>
    <row r="1922" spans="1:6" x14ac:dyDescent="0.3">
      <c r="A1922" s="97" t="s">
        <v>108</v>
      </c>
      <c r="B1922" s="36" t="str">
        <f t="shared" si="31"/>
        <v>T6P6_10min</v>
      </c>
      <c r="C1922" s="98" t="s">
        <v>2936</v>
      </c>
      <c r="D1922" s="98" t="s">
        <v>5327</v>
      </c>
      <c r="E1922" s="145" t="s">
        <v>6409</v>
      </c>
      <c r="F1922" s="233">
        <v>3.7546629957071422</v>
      </c>
    </row>
    <row r="1923" spans="1:6" x14ac:dyDescent="0.3">
      <c r="A1923" s="97" t="s">
        <v>108</v>
      </c>
      <c r="B1923" s="36" t="str">
        <f t="shared" si="31"/>
        <v>T6P6_10min</v>
      </c>
      <c r="C1923" s="98" t="s">
        <v>2945</v>
      </c>
      <c r="D1923" s="98" t="s">
        <v>5327</v>
      </c>
      <c r="E1923" s="145" t="s">
        <v>6410</v>
      </c>
      <c r="F1923" s="233">
        <v>3.7404447074946297</v>
      </c>
    </row>
    <row r="1924" spans="1:6" x14ac:dyDescent="0.3">
      <c r="A1924" s="97" t="s">
        <v>108</v>
      </c>
      <c r="B1924" s="36" t="str">
        <f t="shared" si="31"/>
        <v>T6P6_10min</v>
      </c>
      <c r="C1924" s="98" t="s">
        <v>2946</v>
      </c>
      <c r="D1924" s="98" t="s">
        <v>5327</v>
      </c>
      <c r="E1924" s="145" t="s">
        <v>6411</v>
      </c>
      <c r="F1924" s="233">
        <v>2.5133471328248378</v>
      </c>
    </row>
    <row r="1925" spans="1:6" x14ac:dyDescent="0.3">
      <c r="A1925" s="97" t="s">
        <v>108</v>
      </c>
      <c r="B1925" s="36" t="str">
        <f t="shared" si="31"/>
        <v>T6P6_10min</v>
      </c>
      <c r="C1925" s="98" t="s">
        <v>2947</v>
      </c>
      <c r="D1925" s="98" t="s">
        <v>5327</v>
      </c>
      <c r="E1925" s="145" t="s">
        <v>6412</v>
      </c>
      <c r="F1925" s="233">
        <v>3.1359272970242773</v>
      </c>
    </row>
    <row r="1926" spans="1:6" x14ac:dyDescent="0.3">
      <c r="A1926" s="97" t="s">
        <v>108</v>
      </c>
      <c r="B1926" s="36" t="str">
        <f t="shared" si="31"/>
        <v>T6P6_10min</v>
      </c>
      <c r="C1926" s="98" t="s">
        <v>2948</v>
      </c>
      <c r="D1926" s="98" t="s">
        <v>5327</v>
      </c>
      <c r="E1926" s="145" t="s">
        <v>6413</v>
      </c>
      <c r="F1926" s="233">
        <v>2.2698889862879823</v>
      </c>
    </row>
    <row r="1927" spans="1:6" x14ac:dyDescent="0.3">
      <c r="A1927" s="97" t="s">
        <v>108</v>
      </c>
      <c r="B1927" s="36" t="str">
        <f t="shared" si="31"/>
        <v>T6P6_10min</v>
      </c>
      <c r="C1927" s="98" t="s">
        <v>2949</v>
      </c>
      <c r="D1927" s="98" t="s">
        <v>5327</v>
      </c>
      <c r="E1927" s="145" t="s">
        <v>6414</v>
      </c>
      <c r="F1927" s="233">
        <v>3.9803093360056123</v>
      </c>
    </row>
    <row r="1928" spans="1:6" x14ac:dyDescent="0.3">
      <c r="A1928" s="97" t="s">
        <v>108</v>
      </c>
      <c r="B1928" s="36" t="str">
        <f t="shared" si="31"/>
        <v>T6P6_10min</v>
      </c>
      <c r="C1928" s="98" t="s">
        <v>2950</v>
      </c>
      <c r="D1928" s="98" t="s">
        <v>5327</v>
      </c>
      <c r="E1928" s="145" t="s">
        <v>6415</v>
      </c>
      <c r="F1928" s="233">
        <v>3.749307617572577</v>
      </c>
    </row>
    <row r="1929" spans="1:6" x14ac:dyDescent="0.3">
      <c r="A1929" s="97" t="s">
        <v>108</v>
      </c>
      <c r="B1929" s="36" t="str">
        <f t="shared" si="31"/>
        <v>T6P6_10min</v>
      </c>
      <c r="C1929" s="98" t="s">
        <v>2951</v>
      </c>
      <c r="D1929" s="98" t="s">
        <v>5327</v>
      </c>
      <c r="E1929" s="145" t="s">
        <v>6416</v>
      </c>
      <c r="F1929" s="233">
        <v>2.8944774331809922</v>
      </c>
    </row>
    <row r="1930" spans="1:6" x14ac:dyDescent="0.3">
      <c r="A1930" s="97" t="s">
        <v>108</v>
      </c>
      <c r="B1930" s="36" t="str">
        <f t="shared" si="31"/>
        <v>T6P6_10min</v>
      </c>
      <c r="C1930" s="98" t="s">
        <v>2952</v>
      </c>
      <c r="D1930" s="98" t="s">
        <v>5327</v>
      </c>
      <c r="E1930" s="145" t="s">
        <v>6417</v>
      </c>
      <c r="F1930" s="233">
        <v>4.9413487440283053</v>
      </c>
    </row>
    <row r="1931" spans="1:6" x14ac:dyDescent="0.3">
      <c r="A1931" s="97" t="s">
        <v>108</v>
      </c>
      <c r="B1931" s="36" t="str">
        <f t="shared" ref="B1931:B1994" si="32">CONCATENATE(A1931,"_",D1931)</f>
        <v>T6P6_10min</v>
      </c>
      <c r="C1931" s="98" t="s">
        <v>2953</v>
      </c>
      <c r="D1931" s="98" t="s">
        <v>5327</v>
      </c>
      <c r="E1931" s="145" t="s">
        <v>6418</v>
      </c>
      <c r="F1931" s="233">
        <v>1.469334002325394</v>
      </c>
    </row>
    <row r="1932" spans="1:6" x14ac:dyDescent="0.3">
      <c r="A1932" s="97" t="s">
        <v>108</v>
      </c>
      <c r="B1932" s="36" t="str">
        <f t="shared" si="32"/>
        <v>T6P6_10min</v>
      </c>
      <c r="C1932" s="98" t="s">
        <v>2954</v>
      </c>
      <c r="D1932" s="98" t="s">
        <v>5327</v>
      </c>
      <c r="E1932" s="145" t="s">
        <v>6419</v>
      </c>
      <c r="F1932" s="233">
        <v>2.8674338022247885</v>
      </c>
    </row>
    <row r="1933" spans="1:6" x14ac:dyDescent="0.3">
      <c r="A1933" s="97" t="s">
        <v>108</v>
      </c>
      <c r="B1933" s="36" t="str">
        <f t="shared" si="32"/>
        <v>T6P6_10min</v>
      </c>
      <c r="C1933" s="98" t="s">
        <v>2937</v>
      </c>
      <c r="D1933" s="98" t="s">
        <v>5327</v>
      </c>
      <c r="E1933" s="145" t="s">
        <v>6420</v>
      </c>
      <c r="F1933" s="233">
        <v>1.4227447456852658</v>
      </c>
    </row>
    <row r="1934" spans="1:6" x14ac:dyDescent="0.3">
      <c r="A1934" s="97" t="s">
        <v>108</v>
      </c>
      <c r="B1934" s="36" t="str">
        <f t="shared" si="32"/>
        <v>T6P6_10min</v>
      </c>
      <c r="C1934" s="98" t="s">
        <v>2955</v>
      </c>
      <c r="D1934" s="98" t="s">
        <v>5327</v>
      </c>
      <c r="E1934" s="145" t="s">
        <v>6421</v>
      </c>
      <c r="F1934" s="233">
        <v>0.80432518964299915</v>
      </c>
    </row>
    <row r="1935" spans="1:6" x14ac:dyDescent="0.3">
      <c r="A1935" s="97" t="s">
        <v>108</v>
      </c>
      <c r="B1935" s="36" t="str">
        <f t="shared" si="32"/>
        <v>T6P6_10min</v>
      </c>
      <c r="C1935" s="98" t="s">
        <v>2956</v>
      </c>
      <c r="D1935" s="98" t="s">
        <v>5327</v>
      </c>
      <c r="E1935" s="145" t="s">
        <v>6422</v>
      </c>
      <c r="F1935" s="233">
        <v>4.6707861661571117</v>
      </c>
    </row>
    <row r="1936" spans="1:6" x14ac:dyDescent="0.3">
      <c r="A1936" s="97" t="s">
        <v>108</v>
      </c>
      <c r="B1936" s="36" t="str">
        <f t="shared" si="32"/>
        <v>T6P6_10min</v>
      </c>
      <c r="C1936" s="98" t="s">
        <v>2957</v>
      </c>
      <c r="D1936" s="98" t="s">
        <v>5327</v>
      </c>
      <c r="E1936" s="145" t="s">
        <v>6423</v>
      </c>
      <c r="F1936" s="233">
        <v>5.2877417687073205</v>
      </c>
    </row>
    <row r="1937" spans="1:6" x14ac:dyDescent="0.3">
      <c r="A1937" s="97" t="s">
        <v>108</v>
      </c>
      <c r="B1937" s="36" t="str">
        <f t="shared" si="32"/>
        <v>T6P6_10min</v>
      </c>
      <c r="C1937" s="98" t="s">
        <v>2958</v>
      </c>
      <c r="D1937" s="98" t="s">
        <v>5327</v>
      </c>
      <c r="E1937" s="145" t="s">
        <v>6424</v>
      </c>
      <c r="F1937" s="233">
        <v>3.8596065096761851</v>
      </c>
    </row>
    <row r="1938" spans="1:6" x14ac:dyDescent="0.3">
      <c r="A1938" s="97" t="s">
        <v>108</v>
      </c>
      <c r="B1938" s="36" t="str">
        <f t="shared" si="32"/>
        <v>T6P6_10min</v>
      </c>
      <c r="C1938" s="98" t="s">
        <v>2959</v>
      </c>
      <c r="D1938" s="98" t="s">
        <v>5327</v>
      </c>
      <c r="E1938" s="145" t="s">
        <v>6425</v>
      </c>
      <c r="F1938" s="233">
        <v>2.8157113150663058</v>
      </c>
    </row>
    <row r="1939" spans="1:6" x14ac:dyDescent="0.3">
      <c r="A1939" s="97" t="s">
        <v>108</v>
      </c>
      <c r="B1939" s="36" t="str">
        <f t="shared" si="32"/>
        <v>T6P6_10min</v>
      </c>
      <c r="C1939" s="98" t="s">
        <v>2960</v>
      </c>
      <c r="D1939" s="98" t="s">
        <v>5327</v>
      </c>
      <c r="E1939" s="145" t="s">
        <v>6426</v>
      </c>
      <c r="F1939" s="233">
        <v>1.557881834285662</v>
      </c>
    </row>
    <row r="1940" spans="1:6" x14ac:dyDescent="0.3">
      <c r="A1940" s="97" t="s">
        <v>108</v>
      </c>
      <c r="B1940" s="36" t="str">
        <f t="shared" si="32"/>
        <v>T6P6_10min</v>
      </c>
      <c r="C1940" s="98" t="s">
        <v>2961</v>
      </c>
      <c r="D1940" s="98" t="s">
        <v>5327</v>
      </c>
      <c r="E1940" s="145" t="s">
        <v>6427</v>
      </c>
      <c r="F1940" s="233">
        <v>1.4967833548172116</v>
      </c>
    </row>
    <row r="1941" spans="1:6" x14ac:dyDescent="0.3">
      <c r="A1941" s="97" t="s">
        <v>108</v>
      </c>
      <c r="B1941" s="36" t="str">
        <f t="shared" si="32"/>
        <v>T6P6_10min</v>
      </c>
      <c r="C1941" s="98" t="s">
        <v>2962</v>
      </c>
      <c r="D1941" s="98" t="s">
        <v>5327</v>
      </c>
      <c r="E1941" s="145" t="s">
        <v>6428</v>
      </c>
      <c r="F1941" s="233">
        <v>4.7933365632728115</v>
      </c>
    </row>
    <row r="1942" spans="1:6" x14ac:dyDescent="0.3">
      <c r="A1942" s="97" t="s">
        <v>108</v>
      </c>
      <c r="B1942" s="36" t="str">
        <f t="shared" si="32"/>
        <v>T6P6_10min</v>
      </c>
      <c r="C1942" s="98" t="s">
        <v>2963</v>
      </c>
      <c r="D1942" s="98" t="s">
        <v>5327</v>
      </c>
      <c r="E1942" s="145" t="s">
        <v>6429</v>
      </c>
      <c r="F1942" s="233">
        <v>0.53686982574982067</v>
      </c>
    </row>
    <row r="1943" spans="1:6" x14ac:dyDescent="0.3">
      <c r="A1943" s="97" t="s">
        <v>108</v>
      </c>
      <c r="B1943" s="36" t="str">
        <f t="shared" si="32"/>
        <v>T6P6_10min</v>
      </c>
      <c r="C1943" s="98" t="s">
        <v>2964</v>
      </c>
      <c r="D1943" s="98" t="s">
        <v>5327</v>
      </c>
      <c r="E1943" s="145" t="s">
        <v>6430</v>
      </c>
      <c r="F1943" s="233">
        <v>3.4396944065885124</v>
      </c>
    </row>
    <row r="1944" spans="1:6" x14ac:dyDescent="0.3">
      <c r="A1944" s="97" t="s">
        <v>108</v>
      </c>
      <c r="B1944" s="36" t="str">
        <f t="shared" si="32"/>
        <v>T6P6_10min</v>
      </c>
      <c r="C1944" s="98" t="s">
        <v>2938</v>
      </c>
      <c r="D1944" s="98" t="s">
        <v>5327</v>
      </c>
      <c r="E1944" s="145" t="s">
        <v>6431</v>
      </c>
      <c r="F1944" s="233">
        <v>3.352987206903205</v>
      </c>
    </row>
    <row r="1945" spans="1:6" x14ac:dyDescent="0.3">
      <c r="A1945" s="97" t="s">
        <v>108</v>
      </c>
      <c r="B1945" s="36" t="str">
        <f t="shared" si="32"/>
        <v>T6P6_10min</v>
      </c>
      <c r="C1945" s="98" t="s">
        <v>2965</v>
      </c>
      <c r="D1945" s="98" t="s">
        <v>5327</v>
      </c>
      <c r="E1945" s="145" t="s">
        <v>6432</v>
      </c>
      <c r="F1945" s="233">
        <v>4.3888937573916236</v>
      </c>
    </row>
    <row r="1946" spans="1:6" x14ac:dyDescent="0.3">
      <c r="A1946" s="97" t="s">
        <v>108</v>
      </c>
      <c r="B1946" s="36" t="str">
        <f t="shared" si="32"/>
        <v>T6P6_10min</v>
      </c>
      <c r="C1946" s="98" t="s">
        <v>2939</v>
      </c>
      <c r="D1946" s="98" t="s">
        <v>5327</v>
      </c>
      <c r="E1946" s="145" t="s">
        <v>6433</v>
      </c>
      <c r="F1946" s="233">
        <v>4.1671309328148913</v>
      </c>
    </row>
    <row r="1947" spans="1:6" x14ac:dyDescent="0.3">
      <c r="A1947" s="97" t="s">
        <v>108</v>
      </c>
      <c r="B1947" s="36" t="str">
        <f t="shared" si="32"/>
        <v>T6P6_10min</v>
      </c>
      <c r="C1947" s="98" t="s">
        <v>2940</v>
      </c>
      <c r="D1947" s="98" t="s">
        <v>5327</v>
      </c>
      <c r="E1947" s="145" t="s">
        <v>6434</v>
      </c>
      <c r="F1947" s="233">
        <v>4.8528177396519325</v>
      </c>
    </row>
    <row r="1948" spans="1:6" x14ac:dyDescent="0.3">
      <c r="A1948" s="97" t="s">
        <v>108</v>
      </c>
      <c r="B1948" s="36" t="str">
        <f t="shared" si="32"/>
        <v>T6P6_10min</v>
      </c>
      <c r="C1948" s="98" t="s">
        <v>2941</v>
      </c>
      <c r="D1948" s="98" t="s">
        <v>5327</v>
      </c>
      <c r="E1948" s="145" t="s">
        <v>6435</v>
      </c>
      <c r="F1948" s="233">
        <v>4.3343885162966425</v>
      </c>
    </row>
    <row r="1949" spans="1:6" x14ac:dyDescent="0.3">
      <c r="A1949" s="97" t="s">
        <v>108</v>
      </c>
      <c r="B1949" s="36" t="str">
        <f t="shared" si="32"/>
        <v>T6P6_10min</v>
      </c>
      <c r="C1949" s="98" t="s">
        <v>2942</v>
      </c>
      <c r="D1949" s="98" t="s">
        <v>5327</v>
      </c>
      <c r="E1949" s="145" t="s">
        <v>6436</v>
      </c>
      <c r="F1949" s="233">
        <v>2.6899743515849499</v>
      </c>
    </row>
    <row r="1950" spans="1:6" x14ac:dyDescent="0.3">
      <c r="A1950" s="97" t="s">
        <v>108</v>
      </c>
      <c r="B1950" s="36" t="str">
        <f t="shared" si="32"/>
        <v>T6P6_10min</v>
      </c>
      <c r="C1950" s="98" t="s">
        <v>2943</v>
      </c>
      <c r="D1950" s="98" t="s">
        <v>5327</v>
      </c>
      <c r="E1950" s="145" t="s">
        <v>6437</v>
      </c>
      <c r="F1950" s="233">
        <v>3.9027679426130626</v>
      </c>
    </row>
    <row r="1951" spans="1:6" x14ac:dyDescent="0.3">
      <c r="A1951" s="97" t="s">
        <v>108</v>
      </c>
      <c r="B1951" s="36" t="str">
        <f t="shared" si="32"/>
        <v>T6P6_10min</v>
      </c>
      <c r="C1951" s="98" t="s">
        <v>2944</v>
      </c>
      <c r="D1951" s="98" t="s">
        <v>5327</v>
      </c>
      <c r="E1951" s="145" t="s">
        <v>6438</v>
      </c>
      <c r="F1951" s="233">
        <v>3.5567735672765668</v>
      </c>
    </row>
    <row r="1952" spans="1:6" x14ac:dyDescent="0.3">
      <c r="A1952" s="97" t="s">
        <v>109</v>
      </c>
      <c r="B1952" s="36" t="str">
        <f t="shared" si="32"/>
        <v>T6P8_10min</v>
      </c>
      <c r="C1952" s="98" t="s">
        <v>2966</v>
      </c>
      <c r="D1952" s="98" t="s">
        <v>5327</v>
      </c>
      <c r="E1952" s="145" t="s">
        <v>6409</v>
      </c>
      <c r="F1952" s="233">
        <v>2.4051481888214261</v>
      </c>
    </row>
    <row r="1953" spans="1:6" x14ac:dyDescent="0.3">
      <c r="A1953" s="97" t="s">
        <v>109</v>
      </c>
      <c r="B1953" s="36" t="str">
        <f t="shared" si="32"/>
        <v>T6P8_10min</v>
      </c>
      <c r="C1953" s="98" t="s">
        <v>2975</v>
      </c>
      <c r="D1953" s="98" t="s">
        <v>5327</v>
      </c>
      <c r="E1953" s="145" t="s">
        <v>6410</v>
      </c>
      <c r="F1953" s="233">
        <v>2.3147304841792704</v>
      </c>
    </row>
    <row r="1954" spans="1:6" x14ac:dyDescent="0.3">
      <c r="A1954" s="97" t="s">
        <v>109</v>
      </c>
      <c r="B1954" s="36" t="str">
        <f t="shared" si="32"/>
        <v>T6P8_10min</v>
      </c>
      <c r="C1954" s="98" t="s">
        <v>2976</v>
      </c>
      <c r="D1954" s="98" t="s">
        <v>5327</v>
      </c>
      <c r="E1954" s="145" t="s">
        <v>6411</v>
      </c>
      <c r="F1954" s="233">
        <v>2.6383885251610608</v>
      </c>
    </row>
    <row r="1955" spans="1:6" x14ac:dyDescent="0.3">
      <c r="A1955" s="97" t="s">
        <v>109</v>
      </c>
      <c r="B1955" s="36" t="str">
        <f t="shared" si="32"/>
        <v>T6P8_10min</v>
      </c>
      <c r="C1955" s="98" t="s">
        <v>2977</v>
      </c>
      <c r="D1955" s="98" t="s">
        <v>5327</v>
      </c>
      <c r="E1955" s="145" t="s">
        <v>6412</v>
      </c>
      <c r="F1955" s="233">
        <v>2.1691431508515442</v>
      </c>
    </row>
    <row r="1956" spans="1:6" x14ac:dyDescent="0.3">
      <c r="A1956" s="97" t="s">
        <v>109</v>
      </c>
      <c r="B1956" s="36" t="str">
        <f t="shared" si="32"/>
        <v>T6P8_10min</v>
      </c>
      <c r="C1956" s="98" t="s">
        <v>2978</v>
      </c>
      <c r="D1956" s="98" t="s">
        <v>5327</v>
      </c>
      <c r="E1956" s="145" t="s">
        <v>6413</v>
      </c>
      <c r="F1956" s="233">
        <v>3.089282895487131</v>
      </c>
    </row>
    <row r="1957" spans="1:6" x14ac:dyDescent="0.3">
      <c r="A1957" s="97" t="s">
        <v>109</v>
      </c>
      <c r="B1957" s="36" t="str">
        <f t="shared" si="32"/>
        <v>T6P8_10min</v>
      </c>
      <c r="C1957" s="98" t="s">
        <v>2979</v>
      </c>
      <c r="D1957" s="98" t="s">
        <v>5327</v>
      </c>
      <c r="E1957" s="145" t="s">
        <v>6414</v>
      </c>
      <c r="F1957" s="233">
        <v>2.5443319379261342</v>
      </c>
    </row>
    <row r="1958" spans="1:6" x14ac:dyDescent="0.3">
      <c r="A1958" s="97" t="s">
        <v>109</v>
      </c>
      <c r="B1958" s="36" t="str">
        <f t="shared" si="32"/>
        <v>T6P8_10min</v>
      </c>
      <c r="C1958" s="98" t="s">
        <v>2980</v>
      </c>
      <c r="D1958" s="98" t="s">
        <v>5327</v>
      </c>
      <c r="E1958" s="145" t="s">
        <v>6415</v>
      </c>
      <c r="F1958" s="233">
        <v>2.7217641356293352</v>
      </c>
    </row>
    <row r="1959" spans="1:6" x14ac:dyDescent="0.3">
      <c r="A1959" s="97" t="s">
        <v>109</v>
      </c>
      <c r="B1959" s="36" t="str">
        <f t="shared" si="32"/>
        <v>T6P8_10min</v>
      </c>
      <c r="C1959" s="98" t="s">
        <v>2981</v>
      </c>
      <c r="D1959" s="98" t="s">
        <v>5327</v>
      </c>
      <c r="E1959" s="145" t="s">
        <v>6416</v>
      </c>
      <c r="F1959" s="233">
        <v>2.8479464900881784</v>
      </c>
    </row>
    <row r="1960" spans="1:6" x14ac:dyDescent="0.3">
      <c r="A1960" s="97" t="s">
        <v>109</v>
      </c>
      <c r="B1960" s="36" t="str">
        <f t="shared" si="32"/>
        <v>T6P8_10min</v>
      </c>
      <c r="C1960" s="98" t="s">
        <v>2982</v>
      </c>
      <c r="D1960" s="98" t="s">
        <v>5327</v>
      </c>
      <c r="E1960" s="145" t="s">
        <v>6417</v>
      </c>
      <c r="F1960" s="233">
        <v>3.0726531224186515</v>
      </c>
    </row>
    <row r="1961" spans="1:6" x14ac:dyDescent="0.3">
      <c r="A1961" s="97" t="s">
        <v>109</v>
      </c>
      <c r="B1961" s="36" t="str">
        <f t="shared" si="32"/>
        <v>T6P8_10min</v>
      </c>
      <c r="C1961" s="98" t="s">
        <v>2983</v>
      </c>
      <c r="D1961" s="98" t="s">
        <v>5327</v>
      </c>
      <c r="E1961" s="145" t="s">
        <v>6418</v>
      </c>
      <c r="F1961" s="233">
        <v>2.5603647800840301</v>
      </c>
    </row>
    <row r="1962" spans="1:6" x14ac:dyDescent="0.3">
      <c r="A1962" s="97" t="s">
        <v>109</v>
      </c>
      <c r="B1962" s="36" t="str">
        <f t="shared" si="32"/>
        <v>T6P8_10min</v>
      </c>
      <c r="C1962" s="98" t="s">
        <v>2984</v>
      </c>
      <c r="D1962" s="98" t="s">
        <v>5327</v>
      </c>
      <c r="E1962" s="145" t="s">
        <v>6419</v>
      </c>
      <c r="F1962" s="233">
        <v>2.3711732560907923</v>
      </c>
    </row>
    <row r="1963" spans="1:6" x14ac:dyDescent="0.3">
      <c r="A1963" s="97" t="s">
        <v>109</v>
      </c>
      <c r="B1963" s="36" t="str">
        <f t="shared" si="32"/>
        <v>T6P8_10min</v>
      </c>
      <c r="C1963" s="98" t="s">
        <v>2967</v>
      </c>
      <c r="D1963" s="98" t="s">
        <v>5327</v>
      </c>
      <c r="E1963" s="145" t="s">
        <v>6420</v>
      </c>
      <c r="F1963" s="233">
        <v>2.8462981242884418</v>
      </c>
    </row>
    <row r="1964" spans="1:6" x14ac:dyDescent="0.3">
      <c r="A1964" s="97" t="s">
        <v>109</v>
      </c>
      <c r="B1964" s="36" t="str">
        <f t="shared" si="32"/>
        <v>T6P8_10min</v>
      </c>
      <c r="C1964" s="98" t="s">
        <v>2985</v>
      </c>
      <c r="D1964" s="98" t="s">
        <v>5327</v>
      </c>
      <c r="E1964" s="145" t="s">
        <v>6421</v>
      </c>
      <c r="F1964" s="233">
        <v>2.3374509212566235</v>
      </c>
    </row>
    <row r="1965" spans="1:6" x14ac:dyDescent="0.3">
      <c r="A1965" s="97" t="s">
        <v>109</v>
      </c>
      <c r="B1965" s="36" t="str">
        <f t="shared" si="32"/>
        <v>T6P8_10min</v>
      </c>
      <c r="C1965" s="98" t="s">
        <v>2986</v>
      </c>
      <c r="D1965" s="98" t="s">
        <v>5327</v>
      </c>
      <c r="E1965" s="145" t="s">
        <v>6422</v>
      </c>
      <c r="F1965" s="233">
        <v>2.3040529098249416</v>
      </c>
    </row>
    <row r="1966" spans="1:6" x14ac:dyDescent="0.3">
      <c r="A1966" s="97" t="s">
        <v>109</v>
      </c>
      <c r="B1966" s="36" t="str">
        <f t="shared" si="32"/>
        <v>T6P8_10min</v>
      </c>
      <c r="C1966" s="98" t="s">
        <v>2987</v>
      </c>
      <c r="D1966" s="98" t="s">
        <v>5327</v>
      </c>
      <c r="E1966" s="145" t="s">
        <v>6423</v>
      </c>
      <c r="F1966" s="233">
        <v>2.8480454366950423</v>
      </c>
    </row>
    <row r="1967" spans="1:6" x14ac:dyDescent="0.3">
      <c r="A1967" s="97" t="s">
        <v>109</v>
      </c>
      <c r="B1967" s="36" t="str">
        <f t="shared" si="32"/>
        <v>T6P8_10min</v>
      </c>
      <c r="C1967" s="98" t="s">
        <v>2988</v>
      </c>
      <c r="D1967" s="98" t="s">
        <v>5327</v>
      </c>
      <c r="E1967" s="145" t="s">
        <v>6424</v>
      </c>
      <c r="F1967" s="233">
        <v>2.458261908495718</v>
      </c>
    </row>
    <row r="1968" spans="1:6" x14ac:dyDescent="0.3">
      <c r="A1968" s="97" t="s">
        <v>109</v>
      </c>
      <c r="B1968" s="36" t="str">
        <f t="shared" si="32"/>
        <v>T6P8_10min</v>
      </c>
      <c r="C1968" s="98" t="s">
        <v>2989</v>
      </c>
      <c r="D1968" s="98" t="s">
        <v>5327</v>
      </c>
      <c r="E1968" s="145" t="s">
        <v>6425</v>
      </c>
      <c r="F1968" s="233">
        <v>2.1749795423336624</v>
      </c>
    </row>
    <row r="1969" spans="1:6" x14ac:dyDescent="0.3">
      <c r="A1969" s="97" t="s">
        <v>109</v>
      </c>
      <c r="B1969" s="36" t="str">
        <f t="shared" si="32"/>
        <v>T6P8_10min</v>
      </c>
      <c r="C1969" s="98" t="s">
        <v>2990</v>
      </c>
      <c r="D1969" s="98" t="s">
        <v>5327</v>
      </c>
      <c r="E1969" s="145" t="s">
        <v>6426</v>
      </c>
      <c r="F1969" s="233">
        <v>3.089837667966552</v>
      </c>
    </row>
    <row r="1970" spans="1:6" x14ac:dyDescent="0.3">
      <c r="A1970" s="97" t="s">
        <v>109</v>
      </c>
      <c r="B1970" s="36" t="str">
        <f t="shared" si="32"/>
        <v>T6P8_10min</v>
      </c>
      <c r="C1970" s="98" t="s">
        <v>2991</v>
      </c>
      <c r="D1970" s="98" t="s">
        <v>5327</v>
      </c>
      <c r="E1970" s="145" t="s">
        <v>6427</v>
      </c>
      <c r="F1970" s="233">
        <v>3.4848460813325532</v>
      </c>
    </row>
    <row r="1971" spans="1:6" x14ac:dyDescent="0.3">
      <c r="A1971" s="97" t="s">
        <v>109</v>
      </c>
      <c r="B1971" s="36" t="str">
        <f t="shared" si="32"/>
        <v>T6P8_10min</v>
      </c>
      <c r="C1971" s="98" t="s">
        <v>2992</v>
      </c>
      <c r="D1971" s="98" t="s">
        <v>5327</v>
      </c>
      <c r="E1971" s="145" t="s">
        <v>6428</v>
      </c>
      <c r="F1971" s="233">
        <v>1.7119169397110356</v>
      </c>
    </row>
    <row r="1972" spans="1:6" x14ac:dyDescent="0.3">
      <c r="A1972" s="97" t="s">
        <v>109</v>
      </c>
      <c r="B1972" s="36" t="str">
        <f t="shared" si="32"/>
        <v>T6P8_10min</v>
      </c>
      <c r="C1972" s="98" t="s">
        <v>2993</v>
      </c>
      <c r="D1972" s="98" t="s">
        <v>5327</v>
      </c>
      <c r="E1972" s="145" t="s">
        <v>6429</v>
      </c>
      <c r="F1972" s="233">
        <v>2.9072130998562855</v>
      </c>
    </row>
    <row r="1973" spans="1:6" x14ac:dyDescent="0.3">
      <c r="A1973" s="97" t="s">
        <v>109</v>
      </c>
      <c r="B1973" s="36" t="str">
        <f t="shared" si="32"/>
        <v>T6P8_10min</v>
      </c>
      <c r="C1973" s="98" t="s">
        <v>2994</v>
      </c>
      <c r="D1973" s="98" t="s">
        <v>5327</v>
      </c>
      <c r="E1973" s="145" t="s">
        <v>6430</v>
      </c>
      <c r="F1973" s="233">
        <v>2.9304117816825666</v>
      </c>
    </row>
    <row r="1974" spans="1:6" x14ac:dyDescent="0.3">
      <c r="A1974" s="97" t="s">
        <v>109</v>
      </c>
      <c r="B1974" s="36" t="str">
        <f t="shared" si="32"/>
        <v>T6P8_10min</v>
      </c>
      <c r="C1974" s="98" t="s">
        <v>2968</v>
      </c>
      <c r="D1974" s="98" t="s">
        <v>5327</v>
      </c>
      <c r="E1974" s="145" t="s">
        <v>6431</v>
      </c>
      <c r="F1974" s="233">
        <v>2.3792583740395834</v>
      </c>
    </row>
    <row r="1975" spans="1:6" x14ac:dyDescent="0.3">
      <c r="A1975" s="97" t="s">
        <v>109</v>
      </c>
      <c r="B1975" s="36" t="str">
        <f t="shared" si="32"/>
        <v>T6P8_10min</v>
      </c>
      <c r="C1975" s="98" t="s">
        <v>2995</v>
      </c>
      <c r="D1975" s="98" t="s">
        <v>5327</v>
      </c>
      <c r="E1975" s="145" t="s">
        <v>6432</v>
      </c>
      <c r="F1975" s="233">
        <v>2.9534885493021115</v>
      </c>
    </row>
    <row r="1976" spans="1:6" x14ac:dyDescent="0.3">
      <c r="A1976" s="97" t="s">
        <v>109</v>
      </c>
      <c r="B1976" s="36" t="str">
        <f t="shared" si="32"/>
        <v>T6P8_10min</v>
      </c>
      <c r="C1976" s="98" t="s">
        <v>2969</v>
      </c>
      <c r="D1976" s="98" t="s">
        <v>5327</v>
      </c>
      <c r="E1976" s="145" t="s">
        <v>6433</v>
      </c>
      <c r="F1976" s="233">
        <v>2.3070422640564501</v>
      </c>
    </row>
    <row r="1977" spans="1:6" x14ac:dyDescent="0.3">
      <c r="A1977" s="97" t="s">
        <v>109</v>
      </c>
      <c r="B1977" s="36" t="str">
        <f t="shared" si="32"/>
        <v>T6P8_10min</v>
      </c>
      <c r="C1977" s="98" t="s">
        <v>2970</v>
      </c>
      <c r="D1977" s="98" t="s">
        <v>5327</v>
      </c>
      <c r="E1977" s="145" t="s">
        <v>6434</v>
      </c>
      <c r="F1977" s="233">
        <v>2.8424073262630034</v>
      </c>
    </row>
    <row r="1978" spans="1:6" x14ac:dyDescent="0.3">
      <c r="A1978" s="97" t="s">
        <v>109</v>
      </c>
      <c r="B1978" s="36" t="str">
        <f t="shared" si="32"/>
        <v>T6P8_10min</v>
      </c>
      <c r="C1978" s="98" t="s">
        <v>2971</v>
      </c>
      <c r="D1978" s="98" t="s">
        <v>5327</v>
      </c>
      <c r="E1978" s="145" t="s">
        <v>6435</v>
      </c>
      <c r="F1978" s="233">
        <v>2.3070422640564501</v>
      </c>
    </row>
    <row r="1979" spans="1:6" x14ac:dyDescent="0.3">
      <c r="A1979" s="97" t="s">
        <v>109</v>
      </c>
      <c r="B1979" s="36" t="str">
        <f t="shared" si="32"/>
        <v>T6P8_10min</v>
      </c>
      <c r="C1979" s="98" t="s">
        <v>2972</v>
      </c>
      <c r="D1979" s="98" t="s">
        <v>5327</v>
      </c>
      <c r="E1979" s="145" t="s">
        <v>6436</v>
      </c>
      <c r="F1979" s="233">
        <v>2.8436147436780903</v>
      </c>
    </row>
    <row r="1980" spans="1:6" x14ac:dyDescent="0.3">
      <c r="A1980" s="97" t="s">
        <v>109</v>
      </c>
      <c r="B1980" s="36" t="str">
        <f t="shared" si="32"/>
        <v>T6P8_10min</v>
      </c>
      <c r="C1980" s="98" t="s">
        <v>2973</v>
      </c>
      <c r="D1980" s="98" t="s">
        <v>5327</v>
      </c>
      <c r="E1980" s="145" t="s">
        <v>6437</v>
      </c>
      <c r="F1980" s="233">
        <v>3.3474965289332874</v>
      </c>
    </row>
    <row r="1981" spans="1:6" x14ac:dyDescent="0.3">
      <c r="A1981" s="97" t="s">
        <v>109</v>
      </c>
      <c r="B1981" s="36" t="str">
        <f t="shared" si="32"/>
        <v>T6P8_10min</v>
      </c>
      <c r="C1981" s="98" t="s">
        <v>2974</v>
      </c>
      <c r="D1981" s="98" t="s">
        <v>5327</v>
      </c>
      <c r="E1981" s="145" t="s">
        <v>6438</v>
      </c>
      <c r="F1981" s="233">
        <v>2.2717220804950049</v>
      </c>
    </row>
    <row r="1982" spans="1:6" x14ac:dyDescent="0.3">
      <c r="A1982" s="36" t="s">
        <v>5</v>
      </c>
      <c r="B1982" s="36" t="str">
        <f t="shared" si="32"/>
        <v>10A_15min</v>
      </c>
      <c r="C1982" s="98" t="s">
        <v>440</v>
      </c>
      <c r="D1982" s="98" t="s">
        <v>5328</v>
      </c>
      <c r="E1982" s="145" t="s">
        <v>6409</v>
      </c>
      <c r="F1982" s="233">
        <v>3.0517487781066119</v>
      </c>
    </row>
    <row r="1983" spans="1:6" x14ac:dyDescent="0.3">
      <c r="A1983" s="36" t="s">
        <v>5</v>
      </c>
      <c r="B1983" s="36" t="str">
        <f t="shared" si="32"/>
        <v>10A_15min</v>
      </c>
      <c r="C1983" s="98" t="s">
        <v>449</v>
      </c>
      <c r="D1983" s="98" t="s">
        <v>5328</v>
      </c>
      <c r="E1983" s="145" t="s">
        <v>6410</v>
      </c>
      <c r="F1983" s="233">
        <v>2.2020102197323732</v>
      </c>
    </row>
    <row r="1984" spans="1:6" x14ac:dyDescent="0.3">
      <c r="A1984" s="36" t="s">
        <v>5</v>
      </c>
      <c r="B1984" s="36" t="str">
        <f t="shared" si="32"/>
        <v>10A_15min</v>
      </c>
      <c r="C1984" s="98" t="s">
        <v>450</v>
      </c>
      <c r="D1984" s="98" t="s">
        <v>5328</v>
      </c>
      <c r="E1984" s="145" t="s">
        <v>6411</v>
      </c>
      <c r="F1984" s="233">
        <v>0.6245737816577227</v>
      </c>
    </row>
    <row r="1985" spans="1:6" x14ac:dyDescent="0.3">
      <c r="A1985" s="36" t="s">
        <v>5</v>
      </c>
      <c r="B1985" s="36" t="str">
        <f t="shared" si="32"/>
        <v>10A_15min</v>
      </c>
      <c r="C1985" s="98" t="s">
        <v>451</v>
      </c>
      <c r="D1985" s="98" t="s">
        <v>5328</v>
      </c>
      <c r="E1985" s="145" t="s">
        <v>6412</v>
      </c>
      <c r="F1985" s="233">
        <v>0.94587441497938685</v>
      </c>
    </row>
    <row r="1986" spans="1:6" x14ac:dyDescent="0.3">
      <c r="A1986" s="36" t="s">
        <v>5</v>
      </c>
      <c r="B1986" s="36" t="str">
        <f t="shared" si="32"/>
        <v>10A_15min</v>
      </c>
      <c r="C1986" s="98" t="s">
        <v>452</v>
      </c>
      <c r="D1986" s="98" t="s">
        <v>5328</v>
      </c>
      <c r="E1986" s="145" t="s">
        <v>6413</v>
      </c>
      <c r="F1986" s="233">
        <v>3.4241847796647322</v>
      </c>
    </row>
    <row r="1987" spans="1:6" x14ac:dyDescent="0.3">
      <c r="A1987" s="36" t="s">
        <v>5</v>
      </c>
      <c r="B1987" s="36" t="str">
        <f t="shared" si="32"/>
        <v>10A_15min</v>
      </c>
      <c r="C1987" s="98" t="s">
        <v>453</v>
      </c>
      <c r="D1987" s="98" t="s">
        <v>5328</v>
      </c>
      <c r="E1987" s="145" t="s">
        <v>6414</v>
      </c>
      <c r="F1987" s="233">
        <v>1.1448501253549386</v>
      </c>
    </row>
    <row r="1988" spans="1:6" x14ac:dyDescent="0.3">
      <c r="A1988" s="36" t="s">
        <v>5</v>
      </c>
      <c r="B1988" s="36" t="str">
        <f t="shared" si="32"/>
        <v>10A_15min</v>
      </c>
      <c r="C1988" s="98" t="s">
        <v>454</v>
      </c>
      <c r="D1988" s="98" t="s">
        <v>5328</v>
      </c>
      <c r="E1988" s="145" t="s">
        <v>6415</v>
      </c>
      <c r="F1988" s="233">
        <v>3.2049763194485466</v>
      </c>
    </row>
    <row r="1989" spans="1:6" x14ac:dyDescent="0.3">
      <c r="A1989" s="36" t="s">
        <v>5</v>
      </c>
      <c r="B1989" s="36" t="str">
        <f t="shared" si="32"/>
        <v>10A_15min</v>
      </c>
      <c r="C1989" s="98" t="s">
        <v>455</v>
      </c>
      <c r="D1989" s="98" t="s">
        <v>5328</v>
      </c>
      <c r="E1989" s="145" t="s">
        <v>6416</v>
      </c>
      <c r="F1989" s="233">
        <v>2.0497175434269828</v>
      </c>
    </row>
    <row r="1990" spans="1:6" x14ac:dyDescent="0.3">
      <c r="A1990" s="36" t="s">
        <v>5</v>
      </c>
      <c r="B1990" s="36" t="str">
        <f t="shared" si="32"/>
        <v>10A_15min</v>
      </c>
      <c r="C1990" s="98" t="s">
        <v>456</v>
      </c>
      <c r="D1990" s="98" t="s">
        <v>5328</v>
      </c>
      <c r="E1990" s="145" t="s">
        <v>6417</v>
      </c>
      <c r="F1990" s="233">
        <v>0.79330057904364049</v>
      </c>
    </row>
    <row r="1991" spans="1:6" x14ac:dyDescent="0.3">
      <c r="A1991" s="36" t="s">
        <v>5</v>
      </c>
      <c r="B1991" s="36" t="str">
        <f t="shared" si="32"/>
        <v>10A_15min</v>
      </c>
      <c r="C1991" s="98" t="s">
        <v>457</v>
      </c>
      <c r="D1991" s="98" t="s">
        <v>5328</v>
      </c>
      <c r="E1991" s="145" t="s">
        <v>6418</v>
      </c>
      <c r="F1991" s="233">
        <v>0.61602387066714226</v>
      </c>
    </row>
    <row r="1992" spans="1:6" x14ac:dyDescent="0.3">
      <c r="A1992" s="36" t="s">
        <v>5</v>
      </c>
      <c r="B1992" s="36" t="str">
        <f t="shared" si="32"/>
        <v>10A_15min</v>
      </c>
      <c r="C1992" s="98" t="s">
        <v>458</v>
      </c>
      <c r="D1992" s="98" t="s">
        <v>5328</v>
      </c>
      <c r="E1992" s="145" t="s">
        <v>6419</v>
      </c>
      <c r="F1992" s="233">
        <v>3.3055414390283726</v>
      </c>
    </row>
    <row r="1993" spans="1:6" x14ac:dyDescent="0.3">
      <c r="A1993" s="36" t="s">
        <v>5</v>
      </c>
      <c r="B1993" s="36" t="str">
        <f t="shared" si="32"/>
        <v>10A_15min</v>
      </c>
      <c r="C1993" s="98" t="s">
        <v>441</v>
      </c>
      <c r="D1993" s="98" t="s">
        <v>5328</v>
      </c>
      <c r="E1993" s="145" t="s">
        <v>6420</v>
      </c>
      <c r="F1993" s="233">
        <v>2.781217144863982</v>
      </c>
    </row>
    <row r="1994" spans="1:6" x14ac:dyDescent="0.3">
      <c r="A1994" s="36" t="s">
        <v>5</v>
      </c>
      <c r="B1994" s="36" t="str">
        <f t="shared" si="32"/>
        <v>10A_15min</v>
      </c>
      <c r="C1994" s="98" t="s">
        <v>459</v>
      </c>
      <c r="D1994" s="98" t="s">
        <v>5328</v>
      </c>
      <c r="E1994" s="145" t="s">
        <v>6421</v>
      </c>
      <c r="F1994" s="233">
        <v>0.68325413190443984</v>
      </c>
    </row>
    <row r="1995" spans="1:6" x14ac:dyDescent="0.3">
      <c r="A1995" s="36" t="s">
        <v>5</v>
      </c>
      <c r="B1995" s="36" t="str">
        <f t="shared" ref="B1995:B2058" si="33">CONCATENATE(A1995,"_",D1995)</f>
        <v>10A_15min</v>
      </c>
      <c r="C1995" s="98" t="s">
        <v>460</v>
      </c>
      <c r="D1995" s="98" t="s">
        <v>5328</v>
      </c>
      <c r="E1995" s="145" t="s">
        <v>6422</v>
      </c>
      <c r="F1995" s="233">
        <v>1.476945634621748</v>
      </c>
    </row>
    <row r="1996" spans="1:6" x14ac:dyDescent="0.3">
      <c r="A1996" s="36" t="s">
        <v>5</v>
      </c>
      <c r="B1996" s="36" t="str">
        <f t="shared" si="33"/>
        <v>10A_15min</v>
      </c>
      <c r="C1996" s="98" t="s">
        <v>461</v>
      </c>
      <c r="D1996" s="98" t="s">
        <v>5328</v>
      </c>
      <c r="E1996" s="145" t="s">
        <v>6423</v>
      </c>
      <c r="F1996" s="233">
        <v>3.9469851793592419</v>
      </c>
    </row>
    <row r="1997" spans="1:6" x14ac:dyDescent="0.3">
      <c r="A1997" s="36" t="s">
        <v>5</v>
      </c>
      <c r="B1997" s="36" t="str">
        <f t="shared" si="33"/>
        <v>10A_15min</v>
      </c>
      <c r="C1997" s="98" t="s">
        <v>462</v>
      </c>
      <c r="D1997" s="98" t="s">
        <v>5328</v>
      </c>
      <c r="E1997" s="145" t="s">
        <v>6424</v>
      </c>
      <c r="F1997" s="233">
        <v>2.2014429376738054</v>
      </c>
    </row>
    <row r="1998" spans="1:6" x14ac:dyDescent="0.3">
      <c r="A1998" s="36" t="s">
        <v>5</v>
      </c>
      <c r="B1998" s="36" t="str">
        <f t="shared" si="33"/>
        <v>10A_15min</v>
      </c>
      <c r="C1998" s="98" t="s">
        <v>463</v>
      </c>
      <c r="D1998" s="98" t="s">
        <v>5328</v>
      </c>
      <c r="E1998" s="145" t="s">
        <v>6425</v>
      </c>
      <c r="F1998" s="233">
        <v>0.31153396325088034</v>
      </c>
    </row>
    <row r="1999" spans="1:6" x14ac:dyDescent="0.3">
      <c r="A1999" s="36" t="s">
        <v>5</v>
      </c>
      <c r="B1999" s="36" t="str">
        <f t="shared" si="33"/>
        <v>10A_15min</v>
      </c>
      <c r="C1999" s="98" t="s">
        <v>464</v>
      </c>
      <c r="D1999" s="98" t="s">
        <v>5328</v>
      </c>
      <c r="E1999" s="145" t="s">
        <v>6426</v>
      </c>
      <c r="F1999" s="233">
        <v>1.0897826429170456</v>
      </c>
    </row>
    <row r="2000" spans="1:6" x14ac:dyDescent="0.3">
      <c r="A2000" s="36" t="s">
        <v>5</v>
      </c>
      <c r="B2000" s="36" t="str">
        <f t="shared" si="33"/>
        <v>10A_15min</v>
      </c>
      <c r="C2000" s="98" t="s">
        <v>465</v>
      </c>
      <c r="D2000" s="98" t="s">
        <v>5328</v>
      </c>
      <c r="E2000" s="145" t="s">
        <v>6427</v>
      </c>
      <c r="F2000" s="233">
        <v>0.74437155300731805</v>
      </c>
    </row>
    <row r="2001" spans="1:6" x14ac:dyDescent="0.3">
      <c r="A2001" s="36" t="s">
        <v>5</v>
      </c>
      <c r="B2001" s="36" t="str">
        <f t="shared" si="33"/>
        <v>10A_15min</v>
      </c>
      <c r="C2001" s="98" t="s">
        <v>466</v>
      </c>
      <c r="D2001" s="98" t="s">
        <v>5328</v>
      </c>
      <c r="E2001" s="145" t="s">
        <v>6428</v>
      </c>
      <c r="F2001" s="233">
        <v>1.0855990088626013</v>
      </c>
    </row>
    <row r="2002" spans="1:6" x14ac:dyDescent="0.3">
      <c r="A2002" s="36" t="s">
        <v>5</v>
      </c>
      <c r="B2002" s="36" t="str">
        <f t="shared" si="33"/>
        <v>10A_15min</v>
      </c>
      <c r="C2002" s="98" t="s">
        <v>467</v>
      </c>
      <c r="D2002" s="98" t="s">
        <v>5328</v>
      </c>
      <c r="E2002" s="145" t="s">
        <v>6429</v>
      </c>
      <c r="F2002" s="233">
        <v>0.76496105126537228</v>
      </c>
    </row>
    <row r="2003" spans="1:6" x14ac:dyDescent="0.3">
      <c r="A2003" s="36" t="s">
        <v>5</v>
      </c>
      <c r="B2003" s="36" t="str">
        <f t="shared" si="33"/>
        <v>10A_15min</v>
      </c>
      <c r="C2003" s="98" t="s">
        <v>468</v>
      </c>
      <c r="D2003" s="98" t="s">
        <v>5328</v>
      </c>
      <c r="E2003" s="145" t="s">
        <v>6430</v>
      </c>
      <c r="F2003" s="233">
        <v>1.6046097987957908</v>
      </c>
    </row>
    <row r="2004" spans="1:6" x14ac:dyDescent="0.3">
      <c r="A2004" s="36" t="s">
        <v>5</v>
      </c>
      <c r="B2004" s="36" t="str">
        <f t="shared" si="33"/>
        <v>10A_15min</v>
      </c>
      <c r="C2004" s="98" t="s">
        <v>442</v>
      </c>
      <c r="D2004" s="98" t="s">
        <v>5328</v>
      </c>
      <c r="E2004" s="145" t="s">
        <v>6431</v>
      </c>
      <c r="F2004" s="233">
        <v>1.0390809444694122</v>
      </c>
    </row>
    <row r="2005" spans="1:6" x14ac:dyDescent="0.3">
      <c r="A2005" s="36" t="s">
        <v>5</v>
      </c>
      <c r="B2005" s="36" t="str">
        <f t="shared" si="33"/>
        <v>10A_15min</v>
      </c>
      <c r="C2005" s="98" t="s">
        <v>469</v>
      </c>
      <c r="D2005" s="98" t="s">
        <v>5328</v>
      </c>
      <c r="E2005" s="145" t="s">
        <v>6432</v>
      </c>
      <c r="F2005" s="233">
        <v>0.79118253949506057</v>
      </c>
    </row>
    <row r="2006" spans="1:6" x14ac:dyDescent="0.3">
      <c r="A2006" s="36" t="s">
        <v>5</v>
      </c>
      <c r="B2006" s="36" t="str">
        <f t="shared" si="33"/>
        <v>10A_15min</v>
      </c>
      <c r="C2006" s="98" t="s">
        <v>443</v>
      </c>
      <c r="D2006" s="98" t="s">
        <v>5328</v>
      </c>
      <c r="E2006" s="145" t="s">
        <v>6433</v>
      </c>
      <c r="F2006" s="233">
        <v>2.8598550322802909</v>
      </c>
    </row>
    <row r="2007" spans="1:6" x14ac:dyDescent="0.3">
      <c r="A2007" s="36" t="s">
        <v>5</v>
      </c>
      <c r="B2007" s="36" t="str">
        <f t="shared" si="33"/>
        <v>10A_15min</v>
      </c>
      <c r="C2007" s="98" t="s">
        <v>444</v>
      </c>
      <c r="D2007" s="98" t="s">
        <v>5328</v>
      </c>
      <c r="E2007" s="145" t="s">
        <v>6434</v>
      </c>
      <c r="F2007" s="233">
        <v>1.3476650212261125</v>
      </c>
    </row>
    <row r="2008" spans="1:6" x14ac:dyDescent="0.3">
      <c r="A2008" s="36" t="s">
        <v>5</v>
      </c>
      <c r="B2008" s="36" t="str">
        <f t="shared" si="33"/>
        <v>10A_15min</v>
      </c>
      <c r="C2008" s="98" t="s">
        <v>445</v>
      </c>
      <c r="D2008" s="98" t="s">
        <v>5328</v>
      </c>
      <c r="E2008" s="145" t="s">
        <v>6435</v>
      </c>
      <c r="F2008" s="233">
        <v>2.7214069169942476</v>
      </c>
    </row>
    <row r="2009" spans="1:6" x14ac:dyDescent="0.3">
      <c r="A2009" s="36" t="s">
        <v>5</v>
      </c>
      <c r="B2009" s="36" t="str">
        <f t="shared" si="33"/>
        <v>10A_15min</v>
      </c>
      <c r="C2009" s="98" t="s">
        <v>446</v>
      </c>
      <c r="D2009" s="98" t="s">
        <v>5328</v>
      </c>
      <c r="E2009" s="145" t="s">
        <v>6436</v>
      </c>
      <c r="F2009" s="233">
        <v>0.81006296613933881</v>
      </c>
    </row>
    <row r="2010" spans="1:6" x14ac:dyDescent="0.3">
      <c r="A2010" s="36" t="s">
        <v>5</v>
      </c>
      <c r="B2010" s="36" t="str">
        <f t="shared" si="33"/>
        <v>10A_15min</v>
      </c>
      <c r="C2010" s="98" t="s">
        <v>447</v>
      </c>
      <c r="D2010" s="98" t="s">
        <v>5328</v>
      </c>
      <c r="E2010" s="145" t="s">
        <v>6437</v>
      </c>
      <c r="F2010" s="233">
        <v>2.2058596986238066</v>
      </c>
    </row>
    <row r="2011" spans="1:6" x14ac:dyDescent="0.3">
      <c r="A2011" s="36" t="s">
        <v>5</v>
      </c>
      <c r="B2011" s="36" t="str">
        <f t="shared" si="33"/>
        <v>10A_15min</v>
      </c>
      <c r="C2011" s="98" t="s">
        <v>448</v>
      </c>
      <c r="D2011" s="98" t="s">
        <v>5328</v>
      </c>
      <c r="E2011" s="145" t="s">
        <v>6438</v>
      </c>
      <c r="F2011" s="233">
        <v>0.52529897104573442</v>
      </c>
    </row>
    <row r="2012" spans="1:6" x14ac:dyDescent="0.3">
      <c r="A2012" s="36" t="s">
        <v>8</v>
      </c>
      <c r="B2012" s="36" t="str">
        <f t="shared" si="33"/>
        <v>11A_15min</v>
      </c>
      <c r="C2012" s="98" t="s">
        <v>470</v>
      </c>
      <c r="D2012" s="98" t="s">
        <v>5328</v>
      </c>
      <c r="E2012" s="145" t="s">
        <v>6409</v>
      </c>
      <c r="F2012" s="233">
        <v>3.647069537230335</v>
      </c>
    </row>
    <row r="2013" spans="1:6" x14ac:dyDescent="0.3">
      <c r="A2013" s="36" t="s">
        <v>8</v>
      </c>
      <c r="B2013" s="36" t="str">
        <f t="shared" si="33"/>
        <v>11A_15min</v>
      </c>
      <c r="C2013" s="98" t="s">
        <v>479</v>
      </c>
      <c r="D2013" s="98" t="s">
        <v>5328</v>
      </c>
      <c r="E2013" s="145" t="s">
        <v>6410</v>
      </c>
      <c r="F2013" s="233">
        <v>3.048000559378933</v>
      </c>
    </row>
    <row r="2014" spans="1:6" x14ac:dyDescent="0.3">
      <c r="A2014" s="36" t="s">
        <v>8</v>
      </c>
      <c r="B2014" s="36" t="str">
        <f t="shared" si="33"/>
        <v>11A_15min</v>
      </c>
      <c r="C2014" s="98" t="s">
        <v>480</v>
      </c>
      <c r="D2014" s="98" t="s">
        <v>5328</v>
      </c>
      <c r="E2014" s="145" t="s">
        <v>6411</v>
      </c>
      <c r="F2014" s="233">
        <v>3.3036578833322041</v>
      </c>
    </row>
    <row r="2015" spans="1:6" x14ac:dyDescent="0.3">
      <c r="A2015" s="36" t="s">
        <v>8</v>
      </c>
      <c r="B2015" s="36" t="str">
        <f t="shared" si="33"/>
        <v>11A_15min</v>
      </c>
      <c r="C2015" s="98" t="s">
        <v>481</v>
      </c>
      <c r="D2015" s="98" t="s">
        <v>5328</v>
      </c>
      <c r="E2015" s="145" t="s">
        <v>6412</v>
      </c>
      <c r="F2015" s="233">
        <v>3.2281339516023584</v>
      </c>
    </row>
    <row r="2016" spans="1:6" x14ac:dyDescent="0.3">
      <c r="A2016" s="36" t="s">
        <v>8</v>
      </c>
      <c r="B2016" s="36" t="str">
        <f t="shared" si="33"/>
        <v>11A_15min</v>
      </c>
      <c r="C2016" s="98" t="s">
        <v>482</v>
      </c>
      <c r="D2016" s="98" t="s">
        <v>5328</v>
      </c>
      <c r="E2016" s="145" t="s">
        <v>6413</v>
      </c>
      <c r="F2016" s="233">
        <v>2.3456119904481278</v>
      </c>
    </row>
    <row r="2017" spans="1:6" x14ac:dyDescent="0.3">
      <c r="A2017" s="36" t="s">
        <v>8</v>
      </c>
      <c r="B2017" s="36" t="str">
        <f t="shared" si="33"/>
        <v>11A_15min</v>
      </c>
      <c r="C2017" s="98" t="s">
        <v>483</v>
      </c>
      <c r="D2017" s="98" t="s">
        <v>5328</v>
      </c>
      <c r="E2017" s="145" t="s">
        <v>6414</v>
      </c>
      <c r="F2017" s="233">
        <v>3.1301792615232245</v>
      </c>
    </row>
    <row r="2018" spans="1:6" x14ac:dyDescent="0.3">
      <c r="A2018" s="36" t="s">
        <v>8</v>
      </c>
      <c r="B2018" s="36" t="str">
        <f t="shared" si="33"/>
        <v>11A_15min</v>
      </c>
      <c r="C2018" s="98" t="s">
        <v>484</v>
      </c>
      <c r="D2018" s="98" t="s">
        <v>5328</v>
      </c>
      <c r="E2018" s="145" t="s">
        <v>6415</v>
      </c>
      <c r="F2018" s="233">
        <v>2.122603497919759</v>
      </c>
    </row>
    <row r="2019" spans="1:6" x14ac:dyDescent="0.3">
      <c r="A2019" s="36" t="s">
        <v>8</v>
      </c>
      <c r="B2019" s="36" t="str">
        <f t="shared" si="33"/>
        <v>11A_15min</v>
      </c>
      <c r="C2019" s="98" t="s">
        <v>485</v>
      </c>
      <c r="D2019" s="98" t="s">
        <v>5328</v>
      </c>
      <c r="E2019" s="145" t="s">
        <v>6416</v>
      </c>
      <c r="F2019" s="233">
        <v>2.8673823617484384</v>
      </c>
    </row>
    <row r="2020" spans="1:6" x14ac:dyDescent="0.3">
      <c r="A2020" s="36" t="s">
        <v>8</v>
      </c>
      <c r="B2020" s="36" t="str">
        <f t="shared" si="33"/>
        <v>11A_15min</v>
      </c>
      <c r="C2020" s="98" t="s">
        <v>486</v>
      </c>
      <c r="D2020" s="98" t="s">
        <v>5328</v>
      </c>
      <c r="E2020" s="145" t="s">
        <v>6417</v>
      </c>
      <c r="F2020" s="233">
        <v>2.6740968585976135</v>
      </c>
    </row>
    <row r="2021" spans="1:6" x14ac:dyDescent="0.3">
      <c r="A2021" s="36" t="s">
        <v>8</v>
      </c>
      <c r="B2021" s="36" t="str">
        <f t="shared" si="33"/>
        <v>11A_15min</v>
      </c>
      <c r="C2021" s="98" t="s">
        <v>487</v>
      </c>
      <c r="D2021" s="98" t="s">
        <v>5328</v>
      </c>
      <c r="E2021" s="145" t="s">
        <v>6418</v>
      </c>
      <c r="F2021" s="233">
        <v>2.2517910226608171</v>
      </c>
    </row>
    <row r="2022" spans="1:6" x14ac:dyDescent="0.3">
      <c r="A2022" s="36" t="s">
        <v>8</v>
      </c>
      <c r="B2022" s="36" t="str">
        <f t="shared" si="33"/>
        <v>11A_15min</v>
      </c>
      <c r="C2022" s="98" t="s">
        <v>488</v>
      </c>
      <c r="D2022" s="98" t="s">
        <v>5328</v>
      </c>
      <c r="E2022" s="145" t="s">
        <v>6419</v>
      </c>
      <c r="F2022" s="233">
        <v>3.5533541914685634</v>
      </c>
    </row>
    <row r="2023" spans="1:6" x14ac:dyDescent="0.3">
      <c r="A2023" s="36" t="s">
        <v>8</v>
      </c>
      <c r="B2023" s="36" t="str">
        <f t="shared" si="33"/>
        <v>11A_15min</v>
      </c>
      <c r="C2023" s="98" t="s">
        <v>471</v>
      </c>
      <c r="D2023" s="98" t="s">
        <v>5328</v>
      </c>
      <c r="E2023" s="145" t="s">
        <v>6420</v>
      </c>
      <c r="F2023" s="233">
        <v>2.0504622918068236</v>
      </c>
    </row>
    <row r="2024" spans="1:6" x14ac:dyDescent="0.3">
      <c r="A2024" s="36" t="s">
        <v>8</v>
      </c>
      <c r="B2024" s="36" t="str">
        <f t="shared" si="33"/>
        <v>11A_15min</v>
      </c>
      <c r="C2024" s="98" t="s">
        <v>489</v>
      </c>
      <c r="D2024" s="98" t="s">
        <v>5328</v>
      </c>
      <c r="E2024" s="145" t="s">
        <v>6421</v>
      </c>
      <c r="F2024" s="233">
        <v>3.4833965335998256</v>
      </c>
    </row>
    <row r="2025" spans="1:6" x14ac:dyDescent="0.3">
      <c r="A2025" s="36" t="s">
        <v>8</v>
      </c>
      <c r="B2025" s="36" t="str">
        <f t="shared" si="33"/>
        <v>11A_15min</v>
      </c>
      <c r="C2025" s="98" t="s">
        <v>490</v>
      </c>
      <c r="D2025" s="98" t="s">
        <v>5328</v>
      </c>
      <c r="E2025" s="145" t="s">
        <v>6422</v>
      </c>
      <c r="F2025" s="233">
        <v>3.3701654276418402</v>
      </c>
    </row>
    <row r="2026" spans="1:6" x14ac:dyDescent="0.3">
      <c r="A2026" s="36" t="s">
        <v>8</v>
      </c>
      <c r="B2026" s="36" t="str">
        <f t="shared" si="33"/>
        <v>11A_15min</v>
      </c>
      <c r="C2026" s="98" t="s">
        <v>491</v>
      </c>
      <c r="D2026" s="98" t="s">
        <v>5328</v>
      </c>
      <c r="E2026" s="145" t="s">
        <v>6423</v>
      </c>
      <c r="F2026" s="233">
        <v>2.4173824293984878</v>
      </c>
    </row>
    <row r="2027" spans="1:6" x14ac:dyDescent="0.3">
      <c r="A2027" s="36" t="s">
        <v>8</v>
      </c>
      <c r="B2027" s="36" t="str">
        <f t="shared" si="33"/>
        <v>11A_15min</v>
      </c>
      <c r="C2027" s="98" t="s">
        <v>492</v>
      </c>
      <c r="D2027" s="98" t="s">
        <v>5328</v>
      </c>
      <c r="E2027" s="145" t="s">
        <v>6424</v>
      </c>
      <c r="F2027" s="233">
        <v>1.9787862467259063</v>
      </c>
    </row>
    <row r="2028" spans="1:6" x14ac:dyDescent="0.3">
      <c r="A2028" s="36" t="s">
        <v>8</v>
      </c>
      <c r="B2028" s="36" t="str">
        <f t="shared" si="33"/>
        <v>11A_15min</v>
      </c>
      <c r="C2028" s="98" t="s">
        <v>493</v>
      </c>
      <c r="D2028" s="98" t="s">
        <v>5328</v>
      </c>
      <c r="E2028" s="145" t="s">
        <v>6425</v>
      </c>
      <c r="F2028" s="233">
        <v>3.4277820830763535</v>
      </c>
    </row>
    <row r="2029" spans="1:6" x14ac:dyDescent="0.3">
      <c r="A2029" s="36" t="s">
        <v>8</v>
      </c>
      <c r="B2029" s="36" t="str">
        <f t="shared" si="33"/>
        <v>11A_15min</v>
      </c>
      <c r="C2029" s="98" t="s">
        <v>494</v>
      </c>
      <c r="D2029" s="98" t="s">
        <v>5328</v>
      </c>
      <c r="E2029" s="145" t="s">
        <v>6426</v>
      </c>
      <c r="F2029" s="233">
        <v>2.0785657580104031</v>
      </c>
    </row>
    <row r="2030" spans="1:6" x14ac:dyDescent="0.3">
      <c r="A2030" s="36" t="s">
        <v>8</v>
      </c>
      <c r="B2030" s="36" t="str">
        <f t="shared" si="33"/>
        <v>11A_15min</v>
      </c>
      <c r="C2030" s="98" t="s">
        <v>495</v>
      </c>
      <c r="D2030" s="98" t="s">
        <v>5328</v>
      </c>
      <c r="E2030" s="145" t="s">
        <v>6427</v>
      </c>
      <c r="F2030" s="233">
        <v>3.3590957726255479</v>
      </c>
    </row>
    <row r="2031" spans="1:6" x14ac:dyDescent="0.3">
      <c r="A2031" s="36" t="s">
        <v>8</v>
      </c>
      <c r="B2031" s="36" t="str">
        <f t="shared" si="33"/>
        <v>11A_15min</v>
      </c>
      <c r="C2031" s="98" t="s">
        <v>496</v>
      </c>
      <c r="D2031" s="98" t="s">
        <v>5328</v>
      </c>
      <c r="E2031" s="145" t="s">
        <v>6428</v>
      </c>
      <c r="F2031" s="233">
        <v>2.5150167016985603</v>
      </c>
    </row>
    <row r="2032" spans="1:6" x14ac:dyDescent="0.3">
      <c r="A2032" s="36" t="s">
        <v>8</v>
      </c>
      <c r="B2032" s="36" t="str">
        <f t="shared" si="33"/>
        <v>11A_15min</v>
      </c>
      <c r="C2032" s="98" t="s">
        <v>497</v>
      </c>
      <c r="D2032" s="98" t="s">
        <v>5328</v>
      </c>
      <c r="E2032" s="145" t="s">
        <v>6429</v>
      </c>
      <c r="F2032" s="233">
        <v>2.6740968585976135</v>
      </c>
    </row>
    <row r="2033" spans="1:6" x14ac:dyDescent="0.3">
      <c r="A2033" s="36" t="s">
        <v>8</v>
      </c>
      <c r="B2033" s="36" t="str">
        <f t="shared" si="33"/>
        <v>11A_15min</v>
      </c>
      <c r="C2033" s="98" t="s">
        <v>498</v>
      </c>
      <c r="D2033" s="98" t="s">
        <v>5328</v>
      </c>
      <c r="E2033" s="145" t="s">
        <v>6430</v>
      </c>
      <c r="F2033" s="233">
        <v>2.0180789402888855</v>
      </c>
    </row>
    <row r="2034" spans="1:6" x14ac:dyDescent="0.3">
      <c r="A2034" s="36" t="s">
        <v>8</v>
      </c>
      <c r="B2034" s="36" t="str">
        <f t="shared" si="33"/>
        <v>11A_15min</v>
      </c>
      <c r="C2034" s="98" t="s">
        <v>472</v>
      </c>
      <c r="D2034" s="98" t="s">
        <v>5328</v>
      </c>
      <c r="E2034" s="145" t="s">
        <v>6431</v>
      </c>
      <c r="F2034" s="233">
        <v>2.5976658772637489</v>
      </c>
    </row>
    <row r="2035" spans="1:6" x14ac:dyDescent="0.3">
      <c r="A2035" s="36" t="s">
        <v>8</v>
      </c>
      <c r="B2035" s="36" t="str">
        <f t="shared" si="33"/>
        <v>11A_15min</v>
      </c>
      <c r="C2035" s="98" t="s">
        <v>499</v>
      </c>
      <c r="D2035" s="98" t="s">
        <v>5328</v>
      </c>
      <c r="E2035" s="145" t="s">
        <v>6432</v>
      </c>
      <c r="F2035" s="233">
        <v>2.0291400173130802</v>
      </c>
    </row>
    <row r="2036" spans="1:6" x14ac:dyDescent="0.3">
      <c r="A2036" s="36" t="s">
        <v>8</v>
      </c>
      <c r="B2036" s="36" t="str">
        <f t="shared" si="33"/>
        <v>11A_15min</v>
      </c>
      <c r="C2036" s="98" t="s">
        <v>473</v>
      </c>
      <c r="D2036" s="98" t="s">
        <v>5328</v>
      </c>
      <c r="E2036" s="145" t="s">
        <v>6433</v>
      </c>
      <c r="F2036" s="233">
        <v>2.7956000446671276</v>
      </c>
    </row>
    <row r="2037" spans="1:6" x14ac:dyDescent="0.3">
      <c r="A2037" s="36" t="s">
        <v>8</v>
      </c>
      <c r="B2037" s="36" t="str">
        <f t="shared" si="33"/>
        <v>11A_15min</v>
      </c>
      <c r="C2037" s="98" t="s">
        <v>474</v>
      </c>
      <c r="D2037" s="98" t="s">
        <v>5328</v>
      </c>
      <c r="E2037" s="145" t="s">
        <v>6434</v>
      </c>
      <c r="F2037" s="233">
        <v>3.490000001370456</v>
      </c>
    </row>
    <row r="2038" spans="1:6" x14ac:dyDescent="0.3">
      <c r="A2038" s="36" t="s">
        <v>8</v>
      </c>
      <c r="B2038" s="36" t="str">
        <f t="shared" si="33"/>
        <v>11A_15min</v>
      </c>
      <c r="C2038" s="98" t="s">
        <v>475</v>
      </c>
      <c r="D2038" s="98" t="s">
        <v>5328</v>
      </c>
      <c r="E2038" s="145" t="s">
        <v>6435</v>
      </c>
      <c r="F2038" s="233">
        <v>3.4852172684707714</v>
      </c>
    </row>
    <row r="2039" spans="1:6" x14ac:dyDescent="0.3">
      <c r="A2039" s="36" t="s">
        <v>8</v>
      </c>
      <c r="B2039" s="36" t="str">
        <f t="shared" si="33"/>
        <v>11A_15min</v>
      </c>
      <c r="C2039" s="98" t="s">
        <v>476</v>
      </c>
      <c r="D2039" s="98" t="s">
        <v>5328</v>
      </c>
      <c r="E2039" s="145" t="s">
        <v>6436</v>
      </c>
      <c r="F2039" s="233">
        <v>3.5495450988946025</v>
      </c>
    </row>
    <row r="2040" spans="1:6" x14ac:dyDescent="0.3">
      <c r="A2040" s="36" t="s">
        <v>8</v>
      </c>
      <c r="B2040" s="36" t="str">
        <f t="shared" si="33"/>
        <v>11A_15min</v>
      </c>
      <c r="C2040" s="98" t="s">
        <v>477</v>
      </c>
      <c r="D2040" s="98" t="s">
        <v>5328</v>
      </c>
      <c r="E2040" s="145" t="s">
        <v>6437</v>
      </c>
      <c r="F2040" s="233">
        <v>3.1550331867813393</v>
      </c>
    </row>
    <row r="2041" spans="1:6" x14ac:dyDescent="0.3">
      <c r="A2041" s="36" t="s">
        <v>8</v>
      </c>
      <c r="B2041" s="36" t="str">
        <f t="shared" si="33"/>
        <v>11A_15min</v>
      </c>
      <c r="C2041" s="98" t="s">
        <v>478</v>
      </c>
      <c r="D2041" s="98" t="s">
        <v>5328</v>
      </c>
      <c r="E2041" s="145" t="s">
        <v>6438</v>
      </c>
      <c r="F2041" s="233">
        <v>3.5613005782538956</v>
      </c>
    </row>
    <row r="2042" spans="1:6" x14ac:dyDescent="0.3">
      <c r="A2042" s="36" t="s">
        <v>11</v>
      </c>
      <c r="B2042" s="36" t="str">
        <f t="shared" si="33"/>
        <v>12A_15min</v>
      </c>
      <c r="C2042" s="98" t="s">
        <v>500</v>
      </c>
      <c r="D2042" s="98" t="s">
        <v>5328</v>
      </c>
      <c r="E2042" s="145" t="s">
        <v>6409</v>
      </c>
      <c r="F2042" s="233">
        <v>2.5350037892471851</v>
      </c>
    </row>
    <row r="2043" spans="1:6" x14ac:dyDescent="0.3">
      <c r="A2043" s="36" t="s">
        <v>11</v>
      </c>
      <c r="B2043" s="36" t="str">
        <f t="shared" si="33"/>
        <v>12A_15min</v>
      </c>
      <c r="C2043" s="98" t="s">
        <v>509</v>
      </c>
      <c r="D2043" s="98" t="s">
        <v>5328</v>
      </c>
      <c r="E2043" s="145" t="s">
        <v>6410</v>
      </c>
      <c r="F2043" s="233">
        <v>2.4548353126588807</v>
      </c>
    </row>
    <row r="2044" spans="1:6" x14ac:dyDescent="0.3">
      <c r="A2044" s="36" t="s">
        <v>11</v>
      </c>
      <c r="B2044" s="36" t="str">
        <f t="shared" si="33"/>
        <v>12A_15min</v>
      </c>
      <c r="C2044" s="98" t="s">
        <v>510</v>
      </c>
      <c r="D2044" s="98" t="s">
        <v>5328</v>
      </c>
      <c r="E2044" s="145" t="s">
        <v>6411</v>
      </c>
      <c r="F2044" s="233">
        <v>2.6782218002357268</v>
      </c>
    </row>
    <row r="2045" spans="1:6" x14ac:dyDescent="0.3">
      <c r="A2045" s="36" t="s">
        <v>11</v>
      </c>
      <c r="B2045" s="36" t="str">
        <f t="shared" si="33"/>
        <v>12A_15min</v>
      </c>
      <c r="C2045" s="98" t="s">
        <v>511</v>
      </c>
      <c r="D2045" s="98" t="s">
        <v>5328</v>
      </c>
      <c r="E2045" s="145" t="s">
        <v>6412</v>
      </c>
      <c r="F2045" s="233">
        <v>2.7141771885599981</v>
      </c>
    </row>
    <row r="2046" spans="1:6" x14ac:dyDescent="0.3">
      <c r="A2046" s="36" t="s">
        <v>11</v>
      </c>
      <c r="B2046" s="36" t="str">
        <f t="shared" si="33"/>
        <v>12A_15min</v>
      </c>
      <c r="C2046" s="98" t="s">
        <v>512</v>
      </c>
      <c r="D2046" s="98" t="s">
        <v>5328</v>
      </c>
      <c r="E2046" s="145" t="s">
        <v>6413</v>
      </c>
      <c r="F2046" s="233">
        <v>1.1487333067061014</v>
      </c>
    </row>
    <row r="2047" spans="1:6" x14ac:dyDescent="0.3">
      <c r="A2047" s="36" t="s">
        <v>11</v>
      </c>
      <c r="B2047" s="36" t="str">
        <f t="shared" si="33"/>
        <v>12A_15min</v>
      </c>
      <c r="C2047" s="98" t="s">
        <v>513</v>
      </c>
      <c r="D2047" s="98" t="s">
        <v>5328</v>
      </c>
      <c r="E2047" s="145" t="s">
        <v>6414</v>
      </c>
      <c r="F2047" s="233">
        <v>2.6703526378505593</v>
      </c>
    </row>
    <row r="2048" spans="1:6" x14ac:dyDescent="0.3">
      <c r="A2048" s="36" t="s">
        <v>11</v>
      </c>
      <c r="B2048" s="36" t="str">
        <f t="shared" si="33"/>
        <v>12A_15min</v>
      </c>
      <c r="C2048" s="98" t="s">
        <v>514</v>
      </c>
      <c r="D2048" s="98" t="s">
        <v>5328</v>
      </c>
      <c r="E2048" s="145" t="s">
        <v>6415</v>
      </c>
      <c r="F2048" s="233">
        <v>2.5265355352682488</v>
      </c>
    </row>
    <row r="2049" spans="1:6" x14ac:dyDescent="0.3">
      <c r="A2049" s="36" t="s">
        <v>11</v>
      </c>
      <c r="B2049" s="36" t="str">
        <f t="shared" si="33"/>
        <v>12A_15min</v>
      </c>
      <c r="C2049" s="98" t="s">
        <v>515</v>
      </c>
      <c r="D2049" s="98" t="s">
        <v>5328</v>
      </c>
      <c r="E2049" s="145" t="s">
        <v>6416</v>
      </c>
      <c r="F2049" s="233">
        <v>2.8307240434130723</v>
      </c>
    </row>
    <row r="2050" spans="1:6" x14ac:dyDescent="0.3">
      <c r="A2050" s="36" t="s">
        <v>11</v>
      </c>
      <c r="B2050" s="36" t="str">
        <f t="shared" si="33"/>
        <v>12A_15min</v>
      </c>
      <c r="C2050" s="98" t="s">
        <v>516</v>
      </c>
      <c r="D2050" s="98" t="s">
        <v>5328</v>
      </c>
      <c r="E2050" s="145" t="s">
        <v>6417</v>
      </c>
      <c r="F2050" s="233">
        <v>2.8126956482325811</v>
      </c>
    </row>
    <row r="2051" spans="1:6" x14ac:dyDescent="0.3">
      <c r="A2051" s="36" t="s">
        <v>11</v>
      </c>
      <c r="B2051" s="36" t="str">
        <f t="shared" si="33"/>
        <v>12A_15min</v>
      </c>
      <c r="C2051" s="98" t="s">
        <v>517</v>
      </c>
      <c r="D2051" s="98" t="s">
        <v>5328</v>
      </c>
      <c r="E2051" s="145" t="s">
        <v>6418</v>
      </c>
      <c r="F2051" s="233">
        <v>2.0843165333501252</v>
      </c>
    </row>
    <row r="2052" spans="1:6" x14ac:dyDescent="0.3">
      <c r="A2052" s="36" t="s">
        <v>11</v>
      </c>
      <c r="B2052" s="36" t="str">
        <f t="shared" si="33"/>
        <v>12A_15min</v>
      </c>
      <c r="C2052" s="98" t="s">
        <v>518</v>
      </c>
      <c r="D2052" s="98" t="s">
        <v>5328</v>
      </c>
      <c r="E2052" s="145" t="s">
        <v>6419</v>
      </c>
      <c r="F2052" s="233">
        <v>2.2521762831418415</v>
      </c>
    </row>
    <row r="2053" spans="1:6" x14ac:dyDescent="0.3">
      <c r="A2053" s="36" t="s">
        <v>11</v>
      </c>
      <c r="B2053" s="36" t="str">
        <f t="shared" si="33"/>
        <v>12A_15min</v>
      </c>
      <c r="C2053" s="98" t="s">
        <v>501</v>
      </c>
      <c r="D2053" s="98" t="s">
        <v>5328</v>
      </c>
      <c r="E2053" s="145" t="s">
        <v>6420</v>
      </c>
      <c r="F2053" s="233">
        <v>2.4046118211235483</v>
      </c>
    </row>
    <row r="2054" spans="1:6" x14ac:dyDescent="0.3">
      <c r="A2054" s="36" t="s">
        <v>11</v>
      </c>
      <c r="B2054" s="36" t="str">
        <f t="shared" si="33"/>
        <v>12A_15min</v>
      </c>
      <c r="C2054" s="98" t="s">
        <v>519</v>
      </c>
      <c r="D2054" s="98" t="s">
        <v>5328</v>
      </c>
      <c r="E2054" s="145" t="s">
        <v>6421</v>
      </c>
      <c r="F2054" s="233">
        <v>3.4323719225275902</v>
      </c>
    </row>
    <row r="2055" spans="1:6" x14ac:dyDescent="0.3">
      <c r="A2055" s="36" t="s">
        <v>11</v>
      </c>
      <c r="B2055" s="36" t="str">
        <f t="shared" si="33"/>
        <v>12A_15min</v>
      </c>
      <c r="C2055" s="98" t="s">
        <v>520</v>
      </c>
      <c r="D2055" s="98" t="s">
        <v>5328</v>
      </c>
      <c r="E2055" s="145" t="s">
        <v>6422</v>
      </c>
      <c r="F2055" s="233">
        <v>2.2453030553349951</v>
      </c>
    </row>
    <row r="2056" spans="1:6" x14ac:dyDescent="0.3">
      <c r="A2056" s="36" t="s">
        <v>11</v>
      </c>
      <c r="B2056" s="36" t="str">
        <f t="shared" si="33"/>
        <v>12A_15min</v>
      </c>
      <c r="C2056" s="98" t="s">
        <v>521</v>
      </c>
      <c r="D2056" s="98" t="s">
        <v>5328</v>
      </c>
      <c r="E2056" s="145" t="s">
        <v>6423</v>
      </c>
      <c r="F2056" s="233">
        <v>1.8785680209434543</v>
      </c>
    </row>
    <row r="2057" spans="1:6" x14ac:dyDescent="0.3">
      <c r="A2057" s="36" t="s">
        <v>11</v>
      </c>
      <c r="B2057" s="36" t="str">
        <f t="shared" si="33"/>
        <v>12A_15min</v>
      </c>
      <c r="C2057" s="98" t="s">
        <v>522</v>
      </c>
      <c r="D2057" s="98" t="s">
        <v>5328</v>
      </c>
      <c r="E2057" s="145" t="s">
        <v>6424</v>
      </c>
      <c r="F2057" s="233">
        <v>1.2594836284358526</v>
      </c>
    </row>
    <row r="2058" spans="1:6" x14ac:dyDescent="0.3">
      <c r="A2058" s="36" t="s">
        <v>11</v>
      </c>
      <c r="B2058" s="36" t="str">
        <f t="shared" si="33"/>
        <v>12A_15min</v>
      </c>
      <c r="C2058" s="98" t="s">
        <v>523</v>
      </c>
      <c r="D2058" s="98" t="s">
        <v>5328</v>
      </c>
      <c r="E2058" s="145" t="s">
        <v>6425</v>
      </c>
      <c r="F2058" s="233">
        <v>1.5342104844693025</v>
      </c>
    </row>
    <row r="2059" spans="1:6" x14ac:dyDescent="0.3">
      <c r="A2059" s="36" t="s">
        <v>11</v>
      </c>
      <c r="B2059" s="36" t="str">
        <f t="shared" ref="B2059:B2122" si="34">CONCATENATE(A2059,"_",D2059)</f>
        <v>12A_15min</v>
      </c>
      <c r="C2059" s="98" t="s">
        <v>524</v>
      </c>
      <c r="D2059" s="98" t="s">
        <v>5328</v>
      </c>
      <c r="E2059" s="145" t="s">
        <v>6426</v>
      </c>
      <c r="F2059" s="233">
        <v>2.2409562270158871</v>
      </c>
    </row>
    <row r="2060" spans="1:6" x14ac:dyDescent="0.3">
      <c r="A2060" s="36" t="s">
        <v>11</v>
      </c>
      <c r="B2060" s="36" t="str">
        <f t="shared" si="34"/>
        <v>12A_15min</v>
      </c>
      <c r="C2060" s="98" t="s">
        <v>525</v>
      </c>
      <c r="D2060" s="98" t="s">
        <v>5328</v>
      </c>
      <c r="E2060" s="145" t="s">
        <v>6427</v>
      </c>
      <c r="F2060" s="233">
        <v>2.1877764080815911</v>
      </c>
    </row>
    <row r="2061" spans="1:6" x14ac:dyDescent="0.3">
      <c r="A2061" s="36" t="s">
        <v>11</v>
      </c>
      <c r="B2061" s="36" t="str">
        <f t="shared" si="34"/>
        <v>12A_15min</v>
      </c>
      <c r="C2061" s="98" t="s">
        <v>526</v>
      </c>
      <c r="D2061" s="98" t="s">
        <v>5328</v>
      </c>
      <c r="E2061" s="145" t="s">
        <v>6428</v>
      </c>
      <c r="F2061" s="233">
        <v>2.5404322492285809</v>
      </c>
    </row>
    <row r="2062" spans="1:6" x14ac:dyDescent="0.3">
      <c r="A2062" s="36" t="s">
        <v>11</v>
      </c>
      <c r="B2062" s="36" t="str">
        <f t="shared" si="34"/>
        <v>12A_15min</v>
      </c>
      <c r="C2062" s="98" t="s">
        <v>527</v>
      </c>
      <c r="D2062" s="98" t="s">
        <v>5328</v>
      </c>
      <c r="E2062" s="145" t="s">
        <v>6429</v>
      </c>
      <c r="F2062" s="233">
        <v>1.6236641309708735</v>
      </c>
    </row>
    <row r="2063" spans="1:6" x14ac:dyDescent="0.3">
      <c r="A2063" s="36" t="s">
        <v>11</v>
      </c>
      <c r="B2063" s="36" t="str">
        <f t="shared" si="34"/>
        <v>12A_15min</v>
      </c>
      <c r="C2063" s="98" t="s">
        <v>528</v>
      </c>
      <c r="D2063" s="98" t="s">
        <v>5328</v>
      </c>
      <c r="E2063" s="145" t="s">
        <v>6430</v>
      </c>
      <c r="F2063" s="233">
        <v>3.5486521969532334</v>
      </c>
    </row>
    <row r="2064" spans="1:6" x14ac:dyDescent="0.3">
      <c r="A2064" s="36" t="s">
        <v>11</v>
      </c>
      <c r="B2064" s="36" t="str">
        <f t="shared" si="34"/>
        <v>12A_15min</v>
      </c>
      <c r="C2064" s="98" t="s">
        <v>502</v>
      </c>
      <c r="D2064" s="98" t="s">
        <v>5328</v>
      </c>
      <c r="E2064" s="145" t="s">
        <v>6431</v>
      </c>
      <c r="F2064" s="233">
        <v>2.4522464007916884</v>
      </c>
    </row>
    <row r="2065" spans="1:6" x14ac:dyDescent="0.3">
      <c r="A2065" s="36" t="s">
        <v>11</v>
      </c>
      <c r="B2065" s="36" t="str">
        <f t="shared" si="34"/>
        <v>12A_15min</v>
      </c>
      <c r="C2065" s="98" t="s">
        <v>529</v>
      </c>
      <c r="D2065" s="98" t="s">
        <v>5328</v>
      </c>
      <c r="E2065" s="145" t="s">
        <v>6432</v>
      </c>
      <c r="F2065" s="233">
        <v>2.3070671879640003</v>
      </c>
    </row>
    <row r="2066" spans="1:6" x14ac:dyDescent="0.3">
      <c r="A2066" s="36" t="s">
        <v>11</v>
      </c>
      <c r="B2066" s="36" t="str">
        <f t="shared" si="34"/>
        <v>12A_15min</v>
      </c>
      <c r="C2066" s="98" t="s">
        <v>503</v>
      </c>
      <c r="D2066" s="98" t="s">
        <v>5328</v>
      </c>
      <c r="E2066" s="145" t="s">
        <v>6433</v>
      </c>
      <c r="F2066" s="233">
        <v>1.2865502750104085</v>
      </c>
    </row>
    <row r="2067" spans="1:6" x14ac:dyDescent="0.3">
      <c r="A2067" s="36" t="s">
        <v>11</v>
      </c>
      <c r="B2067" s="36" t="str">
        <f t="shared" si="34"/>
        <v>12A_15min</v>
      </c>
      <c r="C2067" s="98" t="s">
        <v>504</v>
      </c>
      <c r="D2067" s="98" t="s">
        <v>5328</v>
      </c>
      <c r="E2067" s="145" t="s">
        <v>6434</v>
      </c>
      <c r="F2067" s="233">
        <v>2.1407609888769934</v>
      </c>
    </row>
    <row r="2068" spans="1:6" x14ac:dyDescent="0.3">
      <c r="A2068" s="36" t="s">
        <v>11</v>
      </c>
      <c r="B2068" s="36" t="str">
        <f t="shared" si="34"/>
        <v>12A_15min</v>
      </c>
      <c r="C2068" s="98" t="s">
        <v>505</v>
      </c>
      <c r="D2068" s="98" t="s">
        <v>5328</v>
      </c>
      <c r="E2068" s="145" t="s">
        <v>6435</v>
      </c>
      <c r="F2068" s="233">
        <v>2.3294846660543782</v>
      </c>
    </row>
    <row r="2069" spans="1:6" x14ac:dyDescent="0.3">
      <c r="A2069" s="36" t="s">
        <v>11</v>
      </c>
      <c r="B2069" s="36" t="str">
        <f t="shared" si="34"/>
        <v>12A_15min</v>
      </c>
      <c r="C2069" s="98" t="s">
        <v>506</v>
      </c>
      <c r="D2069" s="98" t="s">
        <v>5328</v>
      </c>
      <c r="E2069" s="145" t="s">
        <v>6436</v>
      </c>
      <c r="F2069" s="233">
        <v>2.5786465849364819</v>
      </c>
    </row>
    <row r="2070" spans="1:6" x14ac:dyDescent="0.3">
      <c r="A2070" s="36" t="s">
        <v>11</v>
      </c>
      <c r="B2070" s="36" t="str">
        <f t="shared" si="34"/>
        <v>12A_15min</v>
      </c>
      <c r="C2070" s="98" t="s">
        <v>507</v>
      </c>
      <c r="D2070" s="98" t="s">
        <v>5328</v>
      </c>
      <c r="E2070" s="145" t="s">
        <v>6437</v>
      </c>
      <c r="F2070" s="233">
        <v>2.1796146930181606</v>
      </c>
    </row>
    <row r="2071" spans="1:6" x14ac:dyDescent="0.3">
      <c r="A2071" s="36" t="s">
        <v>11</v>
      </c>
      <c r="B2071" s="36" t="str">
        <f t="shared" si="34"/>
        <v>12A_15min</v>
      </c>
      <c r="C2071" s="98" t="s">
        <v>508</v>
      </c>
      <c r="D2071" s="98" t="s">
        <v>5328</v>
      </c>
      <c r="E2071" s="145" t="s">
        <v>6438</v>
      </c>
      <c r="F2071" s="233">
        <v>2.7584351743914626</v>
      </c>
    </row>
    <row r="2072" spans="1:6" x14ac:dyDescent="0.3">
      <c r="A2072" s="36" t="s">
        <v>14</v>
      </c>
      <c r="B2072" s="36" t="str">
        <f t="shared" si="34"/>
        <v>13A_15min</v>
      </c>
      <c r="C2072" s="98" t="s">
        <v>530</v>
      </c>
      <c r="D2072" s="98" t="s">
        <v>5328</v>
      </c>
      <c r="E2072" s="145" t="s">
        <v>6409</v>
      </c>
      <c r="F2072" s="233">
        <v>3.5827113489711038</v>
      </c>
    </row>
    <row r="2073" spans="1:6" x14ac:dyDescent="0.3">
      <c r="A2073" s="36" t="s">
        <v>14</v>
      </c>
      <c r="B2073" s="36" t="str">
        <f t="shared" si="34"/>
        <v>13A_15min</v>
      </c>
      <c r="C2073" s="98" t="s">
        <v>539</v>
      </c>
      <c r="D2073" s="98" t="s">
        <v>5328</v>
      </c>
      <c r="E2073" s="145" t="s">
        <v>6410</v>
      </c>
      <c r="F2073" s="233">
        <v>3.9739462013127946</v>
      </c>
    </row>
    <row r="2074" spans="1:6" x14ac:dyDescent="0.3">
      <c r="A2074" s="36" t="s">
        <v>14</v>
      </c>
      <c r="B2074" s="36" t="str">
        <f t="shared" si="34"/>
        <v>13A_15min</v>
      </c>
      <c r="C2074" s="98" t="s">
        <v>540</v>
      </c>
      <c r="D2074" s="98" t="s">
        <v>5328</v>
      </c>
      <c r="E2074" s="145" t="s">
        <v>6411</v>
      </c>
      <c r="F2074" s="233">
        <v>3.7836782910241702</v>
      </c>
    </row>
    <row r="2075" spans="1:6" x14ac:dyDescent="0.3">
      <c r="A2075" s="36" t="s">
        <v>14</v>
      </c>
      <c r="B2075" s="36" t="str">
        <f t="shared" si="34"/>
        <v>13A_15min</v>
      </c>
      <c r="C2075" s="98" t="s">
        <v>541</v>
      </c>
      <c r="D2075" s="98" t="s">
        <v>5328</v>
      </c>
      <c r="E2075" s="145" t="s">
        <v>6412</v>
      </c>
      <c r="F2075" s="233">
        <v>2.1041648725968618</v>
      </c>
    </row>
    <row r="2076" spans="1:6" x14ac:dyDescent="0.3">
      <c r="A2076" s="36" t="s">
        <v>14</v>
      </c>
      <c r="B2076" s="36" t="str">
        <f t="shared" si="34"/>
        <v>13A_15min</v>
      </c>
      <c r="C2076" s="98" t="s">
        <v>542</v>
      </c>
      <c r="D2076" s="98" t="s">
        <v>5328</v>
      </c>
      <c r="E2076" s="145" t="s">
        <v>6413</v>
      </c>
      <c r="F2076" s="233">
        <v>1.5325134943167482</v>
      </c>
    </row>
    <row r="2077" spans="1:6" x14ac:dyDescent="0.3">
      <c r="A2077" s="36" t="s">
        <v>14</v>
      </c>
      <c r="B2077" s="36" t="str">
        <f t="shared" si="34"/>
        <v>13A_15min</v>
      </c>
      <c r="C2077" s="98" t="s">
        <v>543</v>
      </c>
      <c r="D2077" s="98" t="s">
        <v>5328</v>
      </c>
      <c r="E2077" s="145" t="s">
        <v>6414</v>
      </c>
      <c r="F2077" s="233">
        <v>2.7494095749387353</v>
      </c>
    </row>
    <row r="2078" spans="1:6" x14ac:dyDescent="0.3">
      <c r="A2078" s="36" t="s">
        <v>14</v>
      </c>
      <c r="B2078" s="36" t="str">
        <f t="shared" si="34"/>
        <v>13A_15min</v>
      </c>
      <c r="C2078" s="98" t="s">
        <v>544</v>
      </c>
      <c r="D2078" s="98" t="s">
        <v>5328</v>
      </c>
      <c r="E2078" s="145" t="s">
        <v>6415</v>
      </c>
      <c r="F2078" s="233">
        <v>2.4798992742724275</v>
      </c>
    </row>
    <row r="2079" spans="1:6" x14ac:dyDescent="0.3">
      <c r="A2079" s="36" t="s">
        <v>14</v>
      </c>
      <c r="B2079" s="36" t="str">
        <f t="shared" si="34"/>
        <v>13A_15min</v>
      </c>
      <c r="C2079" s="98" t="s">
        <v>545</v>
      </c>
      <c r="D2079" s="98" t="s">
        <v>5328</v>
      </c>
      <c r="E2079" s="145" t="s">
        <v>6416</v>
      </c>
      <c r="F2079" s="233">
        <v>3.7107935823693148</v>
      </c>
    </row>
    <row r="2080" spans="1:6" x14ac:dyDescent="0.3">
      <c r="A2080" s="36" t="s">
        <v>14</v>
      </c>
      <c r="B2080" s="36" t="str">
        <f t="shared" si="34"/>
        <v>13A_15min</v>
      </c>
      <c r="C2080" s="98" t="s">
        <v>546</v>
      </c>
      <c r="D2080" s="98" t="s">
        <v>5328</v>
      </c>
      <c r="E2080" s="145" t="s">
        <v>6417</v>
      </c>
      <c r="F2080" s="233">
        <v>2.1220156950283462</v>
      </c>
    </row>
    <row r="2081" spans="1:6" x14ac:dyDescent="0.3">
      <c r="A2081" s="36" t="s">
        <v>14</v>
      </c>
      <c r="B2081" s="36" t="str">
        <f t="shared" si="34"/>
        <v>13A_15min</v>
      </c>
      <c r="C2081" s="98" t="s">
        <v>547</v>
      </c>
      <c r="D2081" s="98" t="s">
        <v>5328</v>
      </c>
      <c r="E2081" s="145" t="s">
        <v>6418</v>
      </c>
      <c r="F2081" s="233">
        <v>4.1794575981929274</v>
      </c>
    </row>
    <row r="2082" spans="1:6" x14ac:dyDescent="0.3">
      <c r="A2082" s="36" t="s">
        <v>14</v>
      </c>
      <c r="B2082" s="36" t="str">
        <f t="shared" si="34"/>
        <v>13A_15min</v>
      </c>
      <c r="C2082" s="98" t="s">
        <v>548</v>
      </c>
      <c r="D2082" s="98" t="s">
        <v>5328</v>
      </c>
      <c r="E2082" s="145" t="s">
        <v>6419</v>
      </c>
      <c r="F2082" s="233">
        <v>2.2788224173802307</v>
      </c>
    </row>
    <row r="2083" spans="1:6" x14ac:dyDescent="0.3">
      <c r="A2083" s="36" t="s">
        <v>14</v>
      </c>
      <c r="B2083" s="36" t="str">
        <f t="shared" si="34"/>
        <v>13A_15min</v>
      </c>
      <c r="C2083" s="98" t="s">
        <v>531</v>
      </c>
      <c r="D2083" s="98" t="s">
        <v>5328</v>
      </c>
      <c r="E2083" s="145" t="s">
        <v>6420</v>
      </c>
      <c r="F2083" s="233">
        <v>2.7087233543907652</v>
      </c>
    </row>
    <row r="2084" spans="1:6" x14ac:dyDescent="0.3">
      <c r="A2084" s="36" t="s">
        <v>14</v>
      </c>
      <c r="B2084" s="36" t="str">
        <f t="shared" si="34"/>
        <v>13A_15min</v>
      </c>
      <c r="C2084" s="98" t="s">
        <v>549</v>
      </c>
      <c r="D2084" s="98" t="s">
        <v>5328</v>
      </c>
      <c r="E2084" s="145" t="s">
        <v>6421</v>
      </c>
      <c r="F2084" s="233">
        <v>2.3949065558032721</v>
      </c>
    </row>
    <row r="2085" spans="1:6" x14ac:dyDescent="0.3">
      <c r="A2085" s="36" t="s">
        <v>14</v>
      </c>
      <c r="B2085" s="36" t="str">
        <f t="shared" si="34"/>
        <v>13A_15min</v>
      </c>
      <c r="C2085" s="98" t="s">
        <v>550</v>
      </c>
      <c r="D2085" s="98" t="s">
        <v>5328</v>
      </c>
      <c r="E2085" s="145" t="s">
        <v>6422</v>
      </c>
      <c r="F2085" s="233">
        <v>2.1671264406861854</v>
      </c>
    </row>
    <row r="2086" spans="1:6" x14ac:dyDescent="0.3">
      <c r="A2086" s="36" t="s">
        <v>14</v>
      </c>
      <c r="B2086" s="36" t="str">
        <f t="shared" si="34"/>
        <v>13A_15min</v>
      </c>
      <c r="C2086" s="98" t="s">
        <v>551</v>
      </c>
      <c r="D2086" s="98" t="s">
        <v>5328</v>
      </c>
      <c r="E2086" s="145" t="s">
        <v>6423</v>
      </c>
      <c r="F2086" s="233">
        <v>2.1610506727843402</v>
      </c>
    </row>
    <row r="2087" spans="1:6" x14ac:dyDescent="0.3">
      <c r="A2087" s="36" t="s">
        <v>14</v>
      </c>
      <c r="B2087" s="36" t="str">
        <f t="shared" si="34"/>
        <v>13A_15min</v>
      </c>
      <c r="C2087" s="98" t="s">
        <v>552</v>
      </c>
      <c r="D2087" s="98" t="s">
        <v>5328</v>
      </c>
      <c r="E2087" s="145" t="s">
        <v>6424</v>
      </c>
      <c r="F2087" s="233">
        <v>2.3963589483290706</v>
      </c>
    </row>
    <row r="2088" spans="1:6" x14ac:dyDescent="0.3">
      <c r="A2088" s="36" t="s">
        <v>14</v>
      </c>
      <c r="B2088" s="36" t="str">
        <f t="shared" si="34"/>
        <v>13A_15min</v>
      </c>
      <c r="C2088" s="98" t="s">
        <v>553</v>
      </c>
      <c r="D2088" s="98" t="s">
        <v>5328</v>
      </c>
      <c r="E2088" s="145" t="s">
        <v>6425</v>
      </c>
      <c r="F2088" s="233">
        <v>2.3493132210425469</v>
      </c>
    </row>
    <row r="2089" spans="1:6" x14ac:dyDescent="0.3">
      <c r="A2089" s="36" t="s">
        <v>14</v>
      </c>
      <c r="B2089" s="36" t="str">
        <f t="shared" si="34"/>
        <v>13A_15min</v>
      </c>
      <c r="C2089" s="98" t="s">
        <v>554</v>
      </c>
      <c r="D2089" s="98" t="s">
        <v>5328</v>
      </c>
      <c r="E2089" s="145" t="s">
        <v>6426</v>
      </c>
      <c r="F2089" s="233">
        <v>3.2760339452898481</v>
      </c>
    </row>
    <row r="2090" spans="1:6" x14ac:dyDescent="0.3">
      <c r="A2090" s="36" t="s">
        <v>14</v>
      </c>
      <c r="B2090" s="36" t="str">
        <f t="shared" si="34"/>
        <v>13A_15min</v>
      </c>
      <c r="C2090" s="98" t="s">
        <v>555</v>
      </c>
      <c r="D2090" s="98" t="s">
        <v>5328</v>
      </c>
      <c r="E2090" s="145" t="s">
        <v>6427</v>
      </c>
      <c r="F2090" s="233">
        <v>4.0033960102628052</v>
      </c>
    </row>
    <row r="2091" spans="1:6" x14ac:dyDescent="0.3">
      <c r="A2091" s="36" t="s">
        <v>14</v>
      </c>
      <c r="B2091" s="36" t="str">
        <f t="shared" si="34"/>
        <v>13A_15min</v>
      </c>
      <c r="C2091" s="98" t="s">
        <v>556</v>
      </c>
      <c r="D2091" s="98" t="s">
        <v>5328</v>
      </c>
      <c r="E2091" s="145" t="s">
        <v>6428</v>
      </c>
      <c r="F2091" s="233">
        <v>2.3267205270555631</v>
      </c>
    </row>
    <row r="2092" spans="1:6" x14ac:dyDescent="0.3">
      <c r="A2092" s="36" t="s">
        <v>14</v>
      </c>
      <c r="B2092" s="36" t="str">
        <f t="shared" si="34"/>
        <v>13A_15min</v>
      </c>
      <c r="C2092" s="98" t="s">
        <v>557</v>
      </c>
      <c r="D2092" s="98" t="s">
        <v>5328</v>
      </c>
      <c r="E2092" s="145" t="s">
        <v>6429</v>
      </c>
      <c r="F2092" s="233">
        <v>4.5616354975251578</v>
      </c>
    </row>
    <row r="2093" spans="1:6" x14ac:dyDescent="0.3">
      <c r="A2093" s="36" t="s">
        <v>14</v>
      </c>
      <c r="B2093" s="36" t="str">
        <f t="shared" si="34"/>
        <v>13A_15min</v>
      </c>
      <c r="C2093" s="98" t="s">
        <v>558</v>
      </c>
      <c r="D2093" s="98" t="s">
        <v>5328</v>
      </c>
      <c r="E2093" s="145" t="s">
        <v>6430</v>
      </c>
      <c r="F2093" s="233">
        <v>2.678682177774391</v>
      </c>
    </row>
    <row r="2094" spans="1:6" x14ac:dyDescent="0.3">
      <c r="A2094" s="36" t="s">
        <v>14</v>
      </c>
      <c r="B2094" s="36" t="str">
        <f t="shared" si="34"/>
        <v>13A_15min</v>
      </c>
      <c r="C2094" s="98" t="s">
        <v>532</v>
      </c>
      <c r="D2094" s="98" t="s">
        <v>5328</v>
      </c>
      <c r="E2094" s="145" t="s">
        <v>6431</v>
      </c>
      <c r="F2094" s="233">
        <v>3.4953042229574991</v>
      </c>
    </row>
    <row r="2095" spans="1:6" x14ac:dyDescent="0.3">
      <c r="A2095" s="36" t="s">
        <v>14</v>
      </c>
      <c r="B2095" s="36" t="str">
        <f t="shared" si="34"/>
        <v>13A_15min</v>
      </c>
      <c r="C2095" s="98" t="s">
        <v>559</v>
      </c>
      <c r="D2095" s="98" t="s">
        <v>5328</v>
      </c>
      <c r="E2095" s="145" t="s">
        <v>6432</v>
      </c>
      <c r="F2095" s="233">
        <v>1.9277149196355376</v>
      </c>
    </row>
    <row r="2096" spans="1:6" x14ac:dyDescent="0.3">
      <c r="A2096" s="36" t="s">
        <v>14</v>
      </c>
      <c r="B2096" s="36" t="str">
        <f t="shared" si="34"/>
        <v>13A_15min</v>
      </c>
      <c r="C2096" s="98" t="s">
        <v>533</v>
      </c>
      <c r="D2096" s="98" t="s">
        <v>5328</v>
      </c>
      <c r="E2096" s="145" t="s">
        <v>6433</v>
      </c>
      <c r="F2096" s="233">
        <v>2.1979384455557418</v>
      </c>
    </row>
    <row r="2097" spans="1:6" x14ac:dyDescent="0.3">
      <c r="A2097" s="36" t="s">
        <v>14</v>
      </c>
      <c r="B2097" s="36" t="str">
        <f t="shared" si="34"/>
        <v>13A_15min</v>
      </c>
      <c r="C2097" s="98" t="s">
        <v>534</v>
      </c>
      <c r="D2097" s="98" t="s">
        <v>5328</v>
      </c>
      <c r="E2097" s="145" t="s">
        <v>6434</v>
      </c>
      <c r="F2097" s="233">
        <v>4.0079210837287169</v>
      </c>
    </row>
    <row r="2098" spans="1:6" x14ac:dyDescent="0.3">
      <c r="A2098" s="36" t="s">
        <v>14</v>
      </c>
      <c r="B2098" s="36" t="str">
        <f t="shared" si="34"/>
        <v>13A_15min</v>
      </c>
      <c r="C2098" s="98" t="s">
        <v>535</v>
      </c>
      <c r="D2098" s="98" t="s">
        <v>5328</v>
      </c>
      <c r="E2098" s="145" t="s">
        <v>6435</v>
      </c>
      <c r="F2098" s="233">
        <v>1.48005939433473</v>
      </c>
    </row>
    <row r="2099" spans="1:6" x14ac:dyDescent="0.3">
      <c r="A2099" s="36" t="s">
        <v>14</v>
      </c>
      <c r="B2099" s="36" t="str">
        <f t="shared" si="34"/>
        <v>13A_15min</v>
      </c>
      <c r="C2099" s="98" t="s">
        <v>536</v>
      </c>
      <c r="D2099" s="98" t="s">
        <v>5328</v>
      </c>
      <c r="E2099" s="145" t="s">
        <v>6436</v>
      </c>
      <c r="F2099" s="233">
        <v>2.4022350446409471</v>
      </c>
    </row>
    <row r="2100" spans="1:6" x14ac:dyDescent="0.3">
      <c r="A2100" s="36" t="s">
        <v>14</v>
      </c>
      <c r="B2100" s="36" t="str">
        <f t="shared" si="34"/>
        <v>13A_15min</v>
      </c>
      <c r="C2100" s="98" t="s">
        <v>537</v>
      </c>
      <c r="D2100" s="98" t="s">
        <v>5328</v>
      </c>
      <c r="E2100" s="145" t="s">
        <v>6437</v>
      </c>
      <c r="F2100" s="233">
        <v>1.8385530750064947</v>
      </c>
    </row>
    <row r="2101" spans="1:6" x14ac:dyDescent="0.3">
      <c r="A2101" s="36" t="s">
        <v>14</v>
      </c>
      <c r="B2101" s="36" t="str">
        <f t="shared" si="34"/>
        <v>13A_15min</v>
      </c>
      <c r="C2101" s="98" t="s">
        <v>538</v>
      </c>
      <c r="D2101" s="98" t="s">
        <v>5328</v>
      </c>
      <c r="E2101" s="145" t="s">
        <v>6438</v>
      </c>
      <c r="F2101" s="233">
        <v>2.6865480098732695</v>
      </c>
    </row>
    <row r="2102" spans="1:6" x14ac:dyDescent="0.3">
      <c r="A2102" s="36" t="s">
        <v>17</v>
      </c>
      <c r="B2102" s="36" t="str">
        <f t="shared" si="34"/>
        <v>14A_15min</v>
      </c>
      <c r="C2102" s="98" t="s">
        <v>560</v>
      </c>
      <c r="D2102" s="98" t="s">
        <v>5328</v>
      </c>
      <c r="E2102" s="145" t="s">
        <v>6409</v>
      </c>
      <c r="F2102" s="233">
        <v>1.8923734332063864</v>
      </c>
    </row>
    <row r="2103" spans="1:6" x14ac:dyDescent="0.3">
      <c r="A2103" s="36" t="s">
        <v>17</v>
      </c>
      <c r="B2103" s="36" t="str">
        <f t="shared" si="34"/>
        <v>14A_15min</v>
      </c>
      <c r="C2103" s="98" t="s">
        <v>569</v>
      </c>
      <c r="D2103" s="98" t="s">
        <v>5328</v>
      </c>
      <c r="E2103" s="145" t="s">
        <v>6410</v>
      </c>
      <c r="F2103" s="233">
        <v>2.0154210501153953</v>
      </c>
    </row>
    <row r="2104" spans="1:6" x14ac:dyDescent="0.3">
      <c r="A2104" s="36" t="s">
        <v>17</v>
      </c>
      <c r="B2104" s="36" t="str">
        <f t="shared" si="34"/>
        <v>14A_15min</v>
      </c>
      <c r="C2104" s="98" t="s">
        <v>570</v>
      </c>
      <c r="D2104" s="98" t="s">
        <v>5328</v>
      </c>
      <c r="E2104" s="145" t="s">
        <v>6411</v>
      </c>
      <c r="F2104" s="233">
        <v>1.2024721244071188</v>
      </c>
    </row>
    <row r="2105" spans="1:6" x14ac:dyDescent="0.3">
      <c r="A2105" s="36" t="s">
        <v>17</v>
      </c>
      <c r="B2105" s="36" t="str">
        <f t="shared" si="34"/>
        <v>14A_15min</v>
      </c>
      <c r="C2105" s="98" t="s">
        <v>571</v>
      </c>
      <c r="D2105" s="98" t="s">
        <v>5328</v>
      </c>
      <c r="E2105" s="145" t="s">
        <v>6412</v>
      </c>
      <c r="F2105" s="233">
        <v>1.9114189000053801</v>
      </c>
    </row>
    <row r="2106" spans="1:6" x14ac:dyDescent="0.3">
      <c r="A2106" s="36" t="s">
        <v>17</v>
      </c>
      <c r="B2106" s="36" t="str">
        <f t="shared" si="34"/>
        <v>14A_15min</v>
      </c>
      <c r="C2106" s="98" t="s">
        <v>572</v>
      </c>
      <c r="D2106" s="98" t="s">
        <v>5328</v>
      </c>
      <c r="E2106" s="145" t="s">
        <v>6413</v>
      </c>
      <c r="F2106" s="233">
        <v>1.9941702059350748</v>
      </c>
    </row>
    <row r="2107" spans="1:6" x14ac:dyDescent="0.3">
      <c r="A2107" s="36" t="s">
        <v>17</v>
      </c>
      <c r="B2107" s="36" t="str">
        <f t="shared" si="34"/>
        <v>14A_15min</v>
      </c>
      <c r="C2107" s="98" t="s">
        <v>573</v>
      </c>
      <c r="D2107" s="98" t="s">
        <v>5328</v>
      </c>
      <c r="E2107" s="145" t="s">
        <v>6414</v>
      </c>
      <c r="F2107" s="233">
        <v>1.0031010970827723</v>
      </c>
    </row>
    <row r="2108" spans="1:6" x14ac:dyDescent="0.3">
      <c r="A2108" s="36" t="s">
        <v>17</v>
      </c>
      <c r="B2108" s="36" t="str">
        <f t="shared" si="34"/>
        <v>14A_15min</v>
      </c>
      <c r="C2108" s="98" t="s">
        <v>574</v>
      </c>
      <c r="D2108" s="98" t="s">
        <v>5328</v>
      </c>
      <c r="E2108" s="145" t="s">
        <v>6415</v>
      </c>
      <c r="F2108" s="233">
        <v>0.98585607986170487</v>
      </c>
    </row>
    <row r="2109" spans="1:6" x14ac:dyDescent="0.3">
      <c r="A2109" s="36" t="s">
        <v>17</v>
      </c>
      <c r="B2109" s="36" t="str">
        <f t="shared" si="34"/>
        <v>14A_15min</v>
      </c>
      <c r="C2109" s="98" t="s">
        <v>575</v>
      </c>
      <c r="D2109" s="98" t="s">
        <v>5328</v>
      </c>
      <c r="E2109" s="145" t="s">
        <v>6416</v>
      </c>
      <c r="F2109" s="233">
        <v>1.3372441100614976</v>
      </c>
    </row>
    <row r="2110" spans="1:6" x14ac:dyDescent="0.3">
      <c r="A2110" s="36" t="s">
        <v>17</v>
      </c>
      <c r="B2110" s="36" t="str">
        <f t="shared" si="34"/>
        <v>14A_15min</v>
      </c>
      <c r="C2110" s="98" t="s">
        <v>576</v>
      </c>
      <c r="D2110" s="98" t="s">
        <v>5328</v>
      </c>
      <c r="E2110" s="145" t="s">
        <v>6417</v>
      </c>
      <c r="F2110" s="233">
        <v>1.8115471867693274</v>
      </c>
    </row>
    <row r="2111" spans="1:6" x14ac:dyDescent="0.3">
      <c r="A2111" s="36" t="s">
        <v>17</v>
      </c>
      <c r="B2111" s="36" t="str">
        <f t="shared" si="34"/>
        <v>14A_15min</v>
      </c>
      <c r="C2111" s="98" t="s">
        <v>577</v>
      </c>
      <c r="D2111" s="98" t="s">
        <v>5328</v>
      </c>
      <c r="E2111" s="145" t="s">
        <v>6418</v>
      </c>
      <c r="F2111" s="233">
        <v>1.3408272109973478</v>
      </c>
    </row>
    <row r="2112" spans="1:6" x14ac:dyDescent="0.3">
      <c r="A2112" s="36" t="s">
        <v>17</v>
      </c>
      <c r="B2112" s="36" t="str">
        <f t="shared" si="34"/>
        <v>14A_15min</v>
      </c>
      <c r="C2112" s="98" t="s">
        <v>578</v>
      </c>
      <c r="D2112" s="98" t="s">
        <v>5328</v>
      </c>
      <c r="E2112" s="145" t="s">
        <v>6419</v>
      </c>
      <c r="F2112" s="233">
        <v>1.229886747189215</v>
      </c>
    </row>
    <row r="2113" spans="1:6" x14ac:dyDescent="0.3">
      <c r="A2113" s="36" t="s">
        <v>17</v>
      </c>
      <c r="B2113" s="36" t="str">
        <f t="shared" si="34"/>
        <v>14A_15min</v>
      </c>
      <c r="C2113" s="98" t="s">
        <v>561</v>
      </c>
      <c r="D2113" s="98" t="s">
        <v>5328</v>
      </c>
      <c r="E2113" s="145" t="s">
        <v>6420</v>
      </c>
      <c r="F2113" s="233">
        <v>1.8333089781408527</v>
      </c>
    </row>
    <row r="2114" spans="1:6" x14ac:dyDescent="0.3">
      <c r="A2114" s="36" t="s">
        <v>17</v>
      </c>
      <c r="B2114" s="36" t="str">
        <f t="shared" si="34"/>
        <v>14A_15min</v>
      </c>
      <c r="C2114" s="98" t="s">
        <v>579</v>
      </c>
      <c r="D2114" s="98" t="s">
        <v>5328</v>
      </c>
      <c r="E2114" s="145" t="s">
        <v>6421</v>
      </c>
      <c r="F2114" s="233">
        <v>2.2876244467228899</v>
      </c>
    </row>
    <row r="2115" spans="1:6" x14ac:dyDescent="0.3">
      <c r="A2115" s="36" t="s">
        <v>17</v>
      </c>
      <c r="B2115" s="36" t="str">
        <f t="shared" si="34"/>
        <v>14A_15min</v>
      </c>
      <c r="C2115" s="98" t="s">
        <v>580</v>
      </c>
      <c r="D2115" s="98" t="s">
        <v>5328</v>
      </c>
      <c r="E2115" s="145" t="s">
        <v>6422</v>
      </c>
      <c r="F2115" s="233">
        <v>2.6394943857043045</v>
      </c>
    </row>
    <row r="2116" spans="1:6" x14ac:dyDescent="0.3">
      <c r="A2116" s="36" t="s">
        <v>17</v>
      </c>
      <c r="B2116" s="36" t="str">
        <f t="shared" si="34"/>
        <v>14A_15min</v>
      </c>
      <c r="C2116" s="98" t="s">
        <v>581</v>
      </c>
      <c r="D2116" s="98" t="s">
        <v>5328</v>
      </c>
      <c r="E2116" s="145" t="s">
        <v>6423</v>
      </c>
      <c r="F2116" s="233">
        <v>1.6323547438633417</v>
      </c>
    </row>
    <row r="2117" spans="1:6" x14ac:dyDescent="0.3">
      <c r="A2117" s="36" t="s">
        <v>17</v>
      </c>
      <c r="B2117" s="36" t="str">
        <f t="shared" si="34"/>
        <v>14A_15min</v>
      </c>
      <c r="C2117" s="98" t="s">
        <v>582</v>
      </c>
      <c r="D2117" s="98" t="s">
        <v>5328</v>
      </c>
      <c r="E2117" s="145" t="s">
        <v>6424</v>
      </c>
      <c r="F2117" s="233">
        <v>1.7808296407766444</v>
      </c>
    </row>
    <row r="2118" spans="1:6" x14ac:dyDescent="0.3">
      <c r="A2118" s="36" t="s">
        <v>17</v>
      </c>
      <c r="B2118" s="36" t="str">
        <f t="shared" si="34"/>
        <v>14A_15min</v>
      </c>
      <c r="C2118" s="98" t="s">
        <v>583</v>
      </c>
      <c r="D2118" s="98" t="s">
        <v>5328</v>
      </c>
      <c r="E2118" s="145" t="s">
        <v>6425</v>
      </c>
      <c r="F2118" s="233">
        <v>2.3898689523601226</v>
      </c>
    </row>
    <row r="2119" spans="1:6" x14ac:dyDescent="0.3">
      <c r="A2119" s="36" t="s">
        <v>17</v>
      </c>
      <c r="B2119" s="36" t="str">
        <f t="shared" si="34"/>
        <v>14A_15min</v>
      </c>
      <c r="C2119" s="98" t="s">
        <v>584</v>
      </c>
      <c r="D2119" s="98" t="s">
        <v>5328</v>
      </c>
      <c r="E2119" s="145" t="s">
        <v>6426</v>
      </c>
      <c r="F2119" s="233">
        <v>2.5257348653123111</v>
      </c>
    </row>
    <row r="2120" spans="1:6" x14ac:dyDescent="0.3">
      <c r="A2120" s="36" t="s">
        <v>17</v>
      </c>
      <c r="B2120" s="36" t="str">
        <f t="shared" si="34"/>
        <v>14A_15min</v>
      </c>
      <c r="C2120" s="98" t="s">
        <v>585</v>
      </c>
      <c r="D2120" s="98" t="s">
        <v>5328</v>
      </c>
      <c r="E2120" s="145" t="s">
        <v>6427</v>
      </c>
      <c r="F2120" s="233">
        <v>2.7971554853747982</v>
      </c>
    </row>
    <row r="2121" spans="1:6" x14ac:dyDescent="0.3">
      <c r="A2121" s="36" t="s">
        <v>17</v>
      </c>
      <c r="B2121" s="36" t="str">
        <f t="shared" si="34"/>
        <v>14A_15min</v>
      </c>
      <c r="C2121" s="98" t="s">
        <v>586</v>
      </c>
      <c r="D2121" s="98" t="s">
        <v>5328</v>
      </c>
      <c r="E2121" s="145" t="s">
        <v>6428</v>
      </c>
      <c r="F2121" s="233">
        <v>2.1692316637377878</v>
      </c>
    </row>
    <row r="2122" spans="1:6" x14ac:dyDescent="0.3">
      <c r="A2122" s="36" t="s">
        <v>17</v>
      </c>
      <c r="B2122" s="36" t="str">
        <f t="shared" si="34"/>
        <v>14A_15min</v>
      </c>
      <c r="C2122" s="98" t="s">
        <v>587</v>
      </c>
      <c r="D2122" s="98" t="s">
        <v>5328</v>
      </c>
      <c r="E2122" s="145" t="s">
        <v>6429</v>
      </c>
      <c r="F2122" s="233">
        <v>1.8700587720090136</v>
      </c>
    </row>
    <row r="2123" spans="1:6" x14ac:dyDescent="0.3">
      <c r="A2123" s="36" t="s">
        <v>17</v>
      </c>
      <c r="B2123" s="36" t="str">
        <f t="shared" ref="B2123:B2186" si="35">CONCATENATE(A2123,"_",D2123)</f>
        <v>14A_15min</v>
      </c>
      <c r="C2123" s="98" t="s">
        <v>588</v>
      </c>
      <c r="D2123" s="98" t="s">
        <v>5328</v>
      </c>
      <c r="E2123" s="145" t="s">
        <v>6430</v>
      </c>
      <c r="F2123" s="233">
        <v>0.61513674093938087</v>
      </c>
    </row>
    <row r="2124" spans="1:6" x14ac:dyDescent="0.3">
      <c r="A2124" s="36" t="s">
        <v>17</v>
      </c>
      <c r="B2124" s="36" t="str">
        <f t="shared" si="35"/>
        <v>14A_15min</v>
      </c>
      <c r="C2124" s="98" t="s">
        <v>562</v>
      </c>
      <c r="D2124" s="98" t="s">
        <v>5328</v>
      </c>
      <c r="E2124" s="145" t="s">
        <v>6431</v>
      </c>
      <c r="F2124" s="233">
        <v>2.7481109165566502</v>
      </c>
    </row>
    <row r="2125" spans="1:6" x14ac:dyDescent="0.3">
      <c r="A2125" s="36" t="s">
        <v>17</v>
      </c>
      <c r="B2125" s="36" t="str">
        <f t="shared" si="35"/>
        <v>14A_15min</v>
      </c>
      <c r="C2125" s="98" t="s">
        <v>589</v>
      </c>
      <c r="D2125" s="98" t="s">
        <v>5328</v>
      </c>
      <c r="E2125" s="145" t="s">
        <v>6432</v>
      </c>
      <c r="F2125" s="233">
        <v>2.7598620634652073</v>
      </c>
    </row>
    <row r="2126" spans="1:6" x14ac:dyDescent="0.3">
      <c r="A2126" s="36" t="s">
        <v>17</v>
      </c>
      <c r="B2126" s="36" t="str">
        <f t="shared" si="35"/>
        <v>14A_15min</v>
      </c>
      <c r="C2126" s="98" t="s">
        <v>563</v>
      </c>
      <c r="D2126" s="98" t="s">
        <v>5328</v>
      </c>
      <c r="E2126" s="145" t="s">
        <v>6433</v>
      </c>
      <c r="F2126" s="233">
        <v>1.3413055617144436</v>
      </c>
    </row>
    <row r="2127" spans="1:6" x14ac:dyDescent="0.3">
      <c r="A2127" s="36" t="s">
        <v>17</v>
      </c>
      <c r="B2127" s="36" t="str">
        <f t="shared" si="35"/>
        <v>14A_15min</v>
      </c>
      <c r="C2127" s="98" t="s">
        <v>564</v>
      </c>
      <c r="D2127" s="98" t="s">
        <v>5328</v>
      </c>
      <c r="E2127" s="145" t="s">
        <v>6434</v>
      </c>
      <c r="F2127" s="233">
        <v>2.3484341186962041</v>
      </c>
    </row>
    <row r="2128" spans="1:6" x14ac:dyDescent="0.3">
      <c r="A2128" s="36" t="s">
        <v>17</v>
      </c>
      <c r="B2128" s="36" t="str">
        <f t="shared" si="35"/>
        <v>14A_15min</v>
      </c>
      <c r="C2128" s="98" t="s">
        <v>565</v>
      </c>
      <c r="D2128" s="98" t="s">
        <v>5328</v>
      </c>
      <c r="E2128" s="145" t="s">
        <v>6435</v>
      </c>
      <c r="F2128" s="233">
        <v>2.5924627693553139</v>
      </c>
    </row>
    <row r="2129" spans="1:6" x14ac:dyDescent="0.3">
      <c r="A2129" s="36" t="s">
        <v>17</v>
      </c>
      <c r="B2129" s="36" t="str">
        <f t="shared" si="35"/>
        <v>14A_15min</v>
      </c>
      <c r="C2129" s="98" t="s">
        <v>566</v>
      </c>
      <c r="D2129" s="98" t="s">
        <v>5328</v>
      </c>
      <c r="E2129" s="145" t="s">
        <v>6436</v>
      </c>
      <c r="F2129" s="233">
        <v>1.6462974851646517</v>
      </c>
    </row>
    <row r="2130" spans="1:6" x14ac:dyDescent="0.3">
      <c r="A2130" s="36" t="s">
        <v>17</v>
      </c>
      <c r="B2130" s="36" t="str">
        <f t="shared" si="35"/>
        <v>14A_15min</v>
      </c>
      <c r="C2130" s="98" t="s">
        <v>567</v>
      </c>
      <c r="D2130" s="98" t="s">
        <v>5328</v>
      </c>
      <c r="E2130" s="145" t="s">
        <v>6437</v>
      </c>
      <c r="F2130" s="233">
        <v>1.4187132944082133</v>
      </c>
    </row>
    <row r="2131" spans="1:6" x14ac:dyDescent="0.3">
      <c r="A2131" s="36" t="s">
        <v>17</v>
      </c>
      <c r="B2131" s="36" t="str">
        <f t="shared" si="35"/>
        <v>14A_15min</v>
      </c>
      <c r="C2131" s="98" t="s">
        <v>568</v>
      </c>
      <c r="D2131" s="98" t="s">
        <v>5328</v>
      </c>
      <c r="E2131" s="145" t="s">
        <v>6438</v>
      </c>
      <c r="F2131" s="233">
        <v>1.6607859615015244</v>
      </c>
    </row>
    <row r="2132" spans="1:6" x14ac:dyDescent="0.3">
      <c r="A2132" s="36" t="s">
        <v>20</v>
      </c>
      <c r="B2132" s="36" t="str">
        <f t="shared" si="35"/>
        <v>15A_15min</v>
      </c>
      <c r="C2132" s="98" t="s">
        <v>590</v>
      </c>
      <c r="D2132" s="98" t="s">
        <v>5328</v>
      </c>
      <c r="E2132" s="145" t="s">
        <v>6409</v>
      </c>
      <c r="F2132" s="233">
        <v>0.50771942088960353</v>
      </c>
    </row>
    <row r="2133" spans="1:6" x14ac:dyDescent="0.3">
      <c r="A2133" s="36" t="s">
        <v>20</v>
      </c>
      <c r="B2133" s="36" t="str">
        <f t="shared" si="35"/>
        <v>15A_15min</v>
      </c>
      <c r="C2133" s="98" t="s">
        <v>599</v>
      </c>
      <c r="D2133" s="98" t="s">
        <v>5328</v>
      </c>
      <c r="E2133" s="145" t="s">
        <v>6410</v>
      </c>
      <c r="F2133" s="233">
        <v>0.8555657836316769</v>
      </c>
    </row>
    <row r="2134" spans="1:6" x14ac:dyDescent="0.3">
      <c r="A2134" s="36" t="s">
        <v>20</v>
      </c>
      <c r="B2134" s="36" t="str">
        <f t="shared" si="35"/>
        <v>15A_15min</v>
      </c>
      <c r="C2134" s="98" t="s">
        <v>600</v>
      </c>
      <c r="D2134" s="98" t="s">
        <v>5328</v>
      </c>
      <c r="E2134" s="145" t="s">
        <v>6411</v>
      </c>
      <c r="F2134" s="233">
        <v>1.1646319639398848</v>
      </c>
    </row>
    <row r="2135" spans="1:6" x14ac:dyDescent="0.3">
      <c r="A2135" s="36" t="s">
        <v>20</v>
      </c>
      <c r="B2135" s="36" t="str">
        <f t="shared" si="35"/>
        <v>15A_15min</v>
      </c>
      <c r="C2135" s="98" t="s">
        <v>601</v>
      </c>
      <c r="D2135" s="98" t="s">
        <v>5328</v>
      </c>
      <c r="E2135" s="145" t="s">
        <v>6412</v>
      </c>
      <c r="F2135" s="233">
        <v>0.53143918776596333</v>
      </c>
    </row>
    <row r="2136" spans="1:6" x14ac:dyDescent="0.3">
      <c r="A2136" s="36" t="s">
        <v>20</v>
      </c>
      <c r="B2136" s="36" t="str">
        <f t="shared" si="35"/>
        <v>15A_15min</v>
      </c>
      <c r="C2136" s="98" t="s">
        <v>602</v>
      </c>
      <c r="D2136" s="98" t="s">
        <v>5328</v>
      </c>
      <c r="E2136" s="145" t="s">
        <v>6413</v>
      </c>
      <c r="F2136" s="233">
        <v>1.3326312351274854</v>
      </c>
    </row>
    <row r="2137" spans="1:6" x14ac:dyDescent="0.3">
      <c r="A2137" s="36" t="s">
        <v>20</v>
      </c>
      <c r="B2137" s="36" t="str">
        <f t="shared" si="35"/>
        <v>15A_15min</v>
      </c>
      <c r="C2137" s="98" t="s">
        <v>603</v>
      </c>
      <c r="D2137" s="98" t="s">
        <v>5328</v>
      </c>
      <c r="E2137" s="145" t="s">
        <v>6414</v>
      </c>
      <c r="F2137" s="233">
        <v>1.6856623659988867</v>
      </c>
    </row>
    <row r="2138" spans="1:6" x14ac:dyDescent="0.3">
      <c r="A2138" s="36" t="s">
        <v>20</v>
      </c>
      <c r="B2138" s="36" t="str">
        <f t="shared" si="35"/>
        <v>15A_15min</v>
      </c>
      <c r="C2138" s="98" t="s">
        <v>604</v>
      </c>
      <c r="D2138" s="98" t="s">
        <v>5328</v>
      </c>
      <c r="E2138" s="145" t="s">
        <v>6415</v>
      </c>
      <c r="F2138" s="233">
        <v>1.4277407368132249</v>
      </c>
    </row>
    <row r="2139" spans="1:6" x14ac:dyDescent="0.3">
      <c r="A2139" s="36" t="s">
        <v>20</v>
      </c>
      <c r="B2139" s="36" t="str">
        <f t="shared" si="35"/>
        <v>15A_15min</v>
      </c>
      <c r="C2139" s="98" t="s">
        <v>605</v>
      </c>
      <c r="D2139" s="98" t="s">
        <v>5328</v>
      </c>
      <c r="E2139" s="145" t="s">
        <v>6416</v>
      </c>
      <c r="F2139" s="233">
        <v>1.8482900236130166</v>
      </c>
    </row>
    <row r="2140" spans="1:6" x14ac:dyDescent="0.3">
      <c r="A2140" s="36" t="s">
        <v>20</v>
      </c>
      <c r="B2140" s="36" t="str">
        <f t="shared" si="35"/>
        <v>15A_15min</v>
      </c>
      <c r="C2140" s="98" t="s">
        <v>606</v>
      </c>
      <c r="D2140" s="98" t="s">
        <v>5328</v>
      </c>
      <c r="E2140" s="145" t="s">
        <v>6417</v>
      </c>
      <c r="F2140" s="233">
        <v>1.5080478146993235</v>
      </c>
    </row>
    <row r="2141" spans="1:6" x14ac:dyDescent="0.3">
      <c r="A2141" s="36" t="s">
        <v>20</v>
      </c>
      <c r="B2141" s="36" t="str">
        <f t="shared" si="35"/>
        <v>15A_15min</v>
      </c>
      <c r="C2141" s="98" t="s">
        <v>607</v>
      </c>
      <c r="D2141" s="98" t="s">
        <v>5328</v>
      </c>
      <c r="E2141" s="145" t="s">
        <v>6418</v>
      </c>
      <c r="F2141" s="233">
        <v>1.7275061254148307</v>
      </c>
    </row>
    <row r="2142" spans="1:6" x14ac:dyDescent="0.3">
      <c r="A2142" s="36" t="s">
        <v>20</v>
      </c>
      <c r="B2142" s="36" t="str">
        <f t="shared" si="35"/>
        <v>15A_15min</v>
      </c>
      <c r="C2142" s="98" t="s">
        <v>608</v>
      </c>
      <c r="D2142" s="98" t="s">
        <v>5328</v>
      </c>
      <c r="E2142" s="145" t="s">
        <v>6419</v>
      </c>
      <c r="F2142" s="233">
        <v>0.94103071720758447</v>
      </c>
    </row>
    <row r="2143" spans="1:6" x14ac:dyDescent="0.3">
      <c r="A2143" s="36" t="s">
        <v>20</v>
      </c>
      <c r="B2143" s="36" t="str">
        <f t="shared" si="35"/>
        <v>15A_15min</v>
      </c>
      <c r="C2143" s="98" t="s">
        <v>591</v>
      </c>
      <c r="D2143" s="98" t="s">
        <v>5328</v>
      </c>
      <c r="E2143" s="145" t="s">
        <v>6420</v>
      </c>
      <c r="F2143" s="233">
        <v>1.013344763696155</v>
      </c>
    </row>
    <row r="2144" spans="1:6" x14ac:dyDescent="0.3">
      <c r="A2144" s="36" t="s">
        <v>20</v>
      </c>
      <c r="B2144" s="36" t="str">
        <f t="shared" si="35"/>
        <v>15A_15min</v>
      </c>
      <c r="C2144" s="98" t="s">
        <v>609</v>
      </c>
      <c r="D2144" s="98" t="s">
        <v>5328</v>
      </c>
      <c r="E2144" s="145" t="s">
        <v>6421</v>
      </c>
      <c r="F2144" s="233">
        <v>2.5606350018882567</v>
      </c>
    </row>
    <row r="2145" spans="1:6" x14ac:dyDescent="0.3">
      <c r="A2145" s="36" t="s">
        <v>20</v>
      </c>
      <c r="B2145" s="36" t="str">
        <f t="shared" si="35"/>
        <v>15A_15min</v>
      </c>
      <c r="C2145" s="98" t="s">
        <v>610</v>
      </c>
      <c r="D2145" s="98" t="s">
        <v>5328</v>
      </c>
      <c r="E2145" s="145" t="s">
        <v>6422</v>
      </c>
      <c r="F2145" s="233">
        <v>1.5367804048944329</v>
      </c>
    </row>
    <row r="2146" spans="1:6" x14ac:dyDescent="0.3">
      <c r="A2146" s="36" t="s">
        <v>20</v>
      </c>
      <c r="B2146" s="36" t="str">
        <f t="shared" si="35"/>
        <v>15A_15min</v>
      </c>
      <c r="C2146" s="98" t="s">
        <v>611</v>
      </c>
      <c r="D2146" s="98" t="s">
        <v>5328</v>
      </c>
      <c r="E2146" s="145" t="s">
        <v>6423</v>
      </c>
      <c r="F2146" s="233">
        <v>1.0099106948123291</v>
      </c>
    </row>
    <row r="2147" spans="1:6" x14ac:dyDescent="0.3">
      <c r="A2147" s="36" t="s">
        <v>20</v>
      </c>
      <c r="B2147" s="36" t="str">
        <f t="shared" si="35"/>
        <v>15A_15min</v>
      </c>
      <c r="C2147" s="98" t="s">
        <v>612</v>
      </c>
      <c r="D2147" s="98" t="s">
        <v>5328</v>
      </c>
      <c r="E2147" s="145" t="s">
        <v>6424</v>
      </c>
      <c r="F2147" s="233">
        <v>1.121929146679743</v>
      </c>
    </row>
    <row r="2148" spans="1:6" x14ac:dyDescent="0.3">
      <c r="A2148" s="36" t="s">
        <v>20</v>
      </c>
      <c r="B2148" s="36" t="str">
        <f t="shared" si="35"/>
        <v>15A_15min</v>
      </c>
      <c r="C2148" s="98" t="s">
        <v>613</v>
      </c>
      <c r="D2148" s="98" t="s">
        <v>5328</v>
      </c>
      <c r="E2148" s="145" t="s">
        <v>6425</v>
      </c>
      <c r="F2148" s="233">
        <v>1.097765553943101</v>
      </c>
    </row>
    <row r="2149" spans="1:6" x14ac:dyDescent="0.3">
      <c r="A2149" s="36" t="s">
        <v>20</v>
      </c>
      <c r="B2149" s="36" t="str">
        <f t="shared" si="35"/>
        <v>15A_15min</v>
      </c>
      <c r="C2149" s="98" t="s">
        <v>614</v>
      </c>
      <c r="D2149" s="98" t="s">
        <v>5328</v>
      </c>
      <c r="E2149" s="145" t="s">
        <v>6426</v>
      </c>
      <c r="F2149" s="233">
        <v>1.6712248840034367</v>
      </c>
    </row>
    <row r="2150" spans="1:6" x14ac:dyDescent="0.3">
      <c r="A2150" s="36" t="s">
        <v>20</v>
      </c>
      <c r="B2150" s="36" t="str">
        <f t="shared" si="35"/>
        <v>15A_15min</v>
      </c>
      <c r="C2150" s="98" t="s">
        <v>615</v>
      </c>
      <c r="D2150" s="98" t="s">
        <v>5328</v>
      </c>
      <c r="E2150" s="145" t="s">
        <v>6427</v>
      </c>
      <c r="F2150" s="233">
        <v>0.80821408757234758</v>
      </c>
    </row>
    <row r="2151" spans="1:6" x14ac:dyDescent="0.3">
      <c r="A2151" s="36" t="s">
        <v>20</v>
      </c>
      <c r="B2151" s="36" t="str">
        <f t="shared" si="35"/>
        <v>15A_15min</v>
      </c>
      <c r="C2151" s="98" t="s">
        <v>616</v>
      </c>
      <c r="D2151" s="98" t="s">
        <v>5328</v>
      </c>
      <c r="E2151" s="145" t="s">
        <v>6428</v>
      </c>
      <c r="F2151" s="233">
        <v>1.0368295957817066</v>
      </c>
    </row>
    <row r="2152" spans="1:6" x14ac:dyDescent="0.3">
      <c r="A2152" s="36" t="s">
        <v>20</v>
      </c>
      <c r="B2152" s="36" t="str">
        <f t="shared" si="35"/>
        <v>15A_15min</v>
      </c>
      <c r="C2152" s="98" t="s">
        <v>617</v>
      </c>
      <c r="D2152" s="98" t="s">
        <v>5328</v>
      </c>
      <c r="E2152" s="145" t="s">
        <v>6429</v>
      </c>
      <c r="F2152" s="233">
        <v>1.5414792279826632</v>
      </c>
    </row>
    <row r="2153" spans="1:6" x14ac:dyDescent="0.3">
      <c r="A2153" s="36" t="s">
        <v>20</v>
      </c>
      <c r="B2153" s="36" t="str">
        <f t="shared" si="35"/>
        <v>15A_15min</v>
      </c>
      <c r="C2153" s="98" t="s">
        <v>618</v>
      </c>
      <c r="D2153" s="98" t="s">
        <v>5328</v>
      </c>
      <c r="E2153" s="145" t="s">
        <v>6430</v>
      </c>
      <c r="F2153" s="233">
        <v>1.3651763296401513</v>
      </c>
    </row>
    <row r="2154" spans="1:6" x14ac:dyDescent="0.3">
      <c r="A2154" s="36" t="s">
        <v>20</v>
      </c>
      <c r="B2154" s="36" t="str">
        <f t="shared" si="35"/>
        <v>15A_15min</v>
      </c>
      <c r="C2154" s="98" t="s">
        <v>592</v>
      </c>
      <c r="D2154" s="98" t="s">
        <v>5328</v>
      </c>
      <c r="E2154" s="145" t="s">
        <v>6431</v>
      </c>
      <c r="F2154" s="233">
        <v>1.1085756671399567</v>
      </c>
    </row>
    <row r="2155" spans="1:6" x14ac:dyDescent="0.3">
      <c r="A2155" s="36" t="s">
        <v>20</v>
      </c>
      <c r="B2155" s="36" t="str">
        <f t="shared" si="35"/>
        <v>15A_15min</v>
      </c>
      <c r="C2155" s="98" t="s">
        <v>619</v>
      </c>
      <c r="D2155" s="98" t="s">
        <v>5328</v>
      </c>
      <c r="E2155" s="145" t="s">
        <v>6432</v>
      </c>
      <c r="F2155" s="233">
        <v>2.7056269902366288</v>
      </c>
    </row>
    <row r="2156" spans="1:6" x14ac:dyDescent="0.3">
      <c r="A2156" s="36" t="s">
        <v>20</v>
      </c>
      <c r="B2156" s="36" t="str">
        <f t="shared" si="35"/>
        <v>15A_15min</v>
      </c>
      <c r="C2156" s="98" t="s">
        <v>593</v>
      </c>
      <c r="D2156" s="98" t="s">
        <v>5328</v>
      </c>
      <c r="E2156" s="145" t="s">
        <v>6433</v>
      </c>
      <c r="F2156" s="233">
        <v>1.1082133420637608</v>
      </c>
    </row>
    <row r="2157" spans="1:6" x14ac:dyDescent="0.3">
      <c r="A2157" s="36" t="s">
        <v>20</v>
      </c>
      <c r="B2157" s="36" t="str">
        <f t="shared" si="35"/>
        <v>15A_15min</v>
      </c>
      <c r="C2157" s="98" t="s">
        <v>594</v>
      </c>
      <c r="D2157" s="98" t="s">
        <v>5328</v>
      </c>
      <c r="E2157" s="145" t="s">
        <v>6434</v>
      </c>
      <c r="F2157" s="233">
        <v>1.3449684049371067</v>
      </c>
    </row>
    <row r="2158" spans="1:6" x14ac:dyDescent="0.3">
      <c r="A2158" s="36" t="s">
        <v>20</v>
      </c>
      <c r="B2158" s="36" t="str">
        <f t="shared" si="35"/>
        <v>15A_15min</v>
      </c>
      <c r="C2158" s="98" t="s">
        <v>595</v>
      </c>
      <c r="D2158" s="98" t="s">
        <v>5328</v>
      </c>
      <c r="E2158" s="145" t="s">
        <v>6435</v>
      </c>
      <c r="F2158" s="233">
        <v>0.80376104048822472</v>
      </c>
    </row>
    <row r="2159" spans="1:6" x14ac:dyDescent="0.3">
      <c r="A2159" s="36" t="s">
        <v>20</v>
      </c>
      <c r="B2159" s="36" t="str">
        <f t="shared" si="35"/>
        <v>15A_15min</v>
      </c>
      <c r="C2159" s="98" t="s">
        <v>596</v>
      </c>
      <c r="D2159" s="98" t="s">
        <v>5328</v>
      </c>
      <c r="E2159" s="145" t="s">
        <v>6436</v>
      </c>
      <c r="F2159" s="233">
        <v>2.0165167021534431</v>
      </c>
    </row>
    <row r="2160" spans="1:6" x14ac:dyDescent="0.3">
      <c r="A2160" s="36" t="s">
        <v>20</v>
      </c>
      <c r="B2160" s="36" t="str">
        <f t="shared" si="35"/>
        <v>15A_15min</v>
      </c>
      <c r="C2160" s="98" t="s">
        <v>597</v>
      </c>
      <c r="D2160" s="98" t="s">
        <v>5328</v>
      </c>
      <c r="E2160" s="145" t="s">
        <v>6437</v>
      </c>
      <c r="F2160" s="233">
        <v>1.4827819162216813</v>
      </c>
    </row>
    <row r="2161" spans="1:6" x14ac:dyDescent="0.3">
      <c r="A2161" s="36" t="s">
        <v>20</v>
      </c>
      <c r="B2161" s="36" t="str">
        <f t="shared" si="35"/>
        <v>15A_15min</v>
      </c>
      <c r="C2161" s="98" t="s">
        <v>598</v>
      </c>
      <c r="D2161" s="98" t="s">
        <v>5328</v>
      </c>
      <c r="E2161" s="145" t="s">
        <v>6438</v>
      </c>
      <c r="F2161" s="233">
        <v>1.3407191392154452</v>
      </c>
    </row>
    <row r="2162" spans="1:6" x14ac:dyDescent="0.3">
      <c r="A2162" s="36" t="s">
        <v>23</v>
      </c>
      <c r="B2162" s="36" t="str">
        <f t="shared" si="35"/>
        <v>16A_15min</v>
      </c>
      <c r="C2162" s="98" t="s">
        <v>620</v>
      </c>
      <c r="D2162" s="98" t="s">
        <v>5328</v>
      </c>
      <c r="E2162" s="145" t="s">
        <v>6409</v>
      </c>
      <c r="F2162" s="233">
        <v>2.3764463829312827</v>
      </c>
    </row>
    <row r="2163" spans="1:6" x14ac:dyDescent="0.3">
      <c r="A2163" s="36" t="s">
        <v>23</v>
      </c>
      <c r="B2163" s="36" t="str">
        <f t="shared" si="35"/>
        <v>16A_15min</v>
      </c>
      <c r="C2163" s="98" t="s">
        <v>629</v>
      </c>
      <c r="D2163" s="98" t="s">
        <v>5328</v>
      </c>
      <c r="E2163" s="145" t="s">
        <v>6410</v>
      </c>
      <c r="F2163" s="233">
        <v>2.6348039412962829</v>
      </c>
    </row>
    <row r="2164" spans="1:6" x14ac:dyDescent="0.3">
      <c r="A2164" s="36" t="s">
        <v>23</v>
      </c>
      <c r="B2164" s="36" t="str">
        <f t="shared" si="35"/>
        <v>16A_15min</v>
      </c>
      <c r="C2164" s="98" t="s">
        <v>630</v>
      </c>
      <c r="D2164" s="98" t="s">
        <v>5328</v>
      </c>
      <c r="E2164" s="145" t="s">
        <v>6411</v>
      </c>
      <c r="F2164" s="233">
        <v>3.4717515196306685</v>
      </c>
    </row>
    <row r="2165" spans="1:6" x14ac:dyDescent="0.3">
      <c r="A2165" s="36" t="s">
        <v>23</v>
      </c>
      <c r="B2165" s="36" t="str">
        <f t="shared" si="35"/>
        <v>16A_15min</v>
      </c>
      <c r="C2165" s="98" t="s">
        <v>631</v>
      </c>
      <c r="D2165" s="98" t="s">
        <v>5328</v>
      </c>
      <c r="E2165" s="145" t="s">
        <v>6412</v>
      </c>
      <c r="F2165" s="233">
        <v>1.711783809555163</v>
      </c>
    </row>
    <row r="2166" spans="1:6" x14ac:dyDescent="0.3">
      <c r="A2166" s="36" t="s">
        <v>23</v>
      </c>
      <c r="B2166" s="36" t="str">
        <f t="shared" si="35"/>
        <v>16A_15min</v>
      </c>
      <c r="C2166" s="98" t="s">
        <v>632</v>
      </c>
      <c r="D2166" s="98" t="s">
        <v>5328</v>
      </c>
      <c r="E2166" s="145" t="s">
        <v>6413</v>
      </c>
      <c r="F2166" s="233">
        <v>2.666939221563303</v>
      </c>
    </row>
    <row r="2167" spans="1:6" x14ac:dyDescent="0.3">
      <c r="A2167" s="36" t="s">
        <v>23</v>
      </c>
      <c r="B2167" s="36" t="str">
        <f t="shared" si="35"/>
        <v>16A_15min</v>
      </c>
      <c r="C2167" s="98" t="s">
        <v>633</v>
      </c>
      <c r="D2167" s="98" t="s">
        <v>5328</v>
      </c>
      <c r="E2167" s="145" t="s">
        <v>6414</v>
      </c>
      <c r="F2167" s="233">
        <v>0.51120075342591731</v>
      </c>
    </row>
    <row r="2168" spans="1:6" x14ac:dyDescent="0.3">
      <c r="A2168" s="36" t="s">
        <v>23</v>
      </c>
      <c r="B2168" s="36" t="str">
        <f t="shared" si="35"/>
        <v>16A_15min</v>
      </c>
      <c r="C2168" s="98" t="s">
        <v>634</v>
      </c>
      <c r="D2168" s="98" t="s">
        <v>5328</v>
      </c>
      <c r="E2168" s="145" t="s">
        <v>6415</v>
      </c>
      <c r="F2168" s="233">
        <v>2.3099400016307712</v>
      </c>
    </row>
    <row r="2169" spans="1:6" x14ac:dyDescent="0.3">
      <c r="A2169" s="36" t="s">
        <v>23</v>
      </c>
      <c r="B2169" s="36" t="str">
        <f t="shared" si="35"/>
        <v>16A_15min</v>
      </c>
      <c r="C2169" s="98" t="s">
        <v>635</v>
      </c>
      <c r="D2169" s="98" t="s">
        <v>5328</v>
      </c>
      <c r="E2169" s="145" t="s">
        <v>6416</v>
      </c>
      <c r="F2169" s="233">
        <v>1.3621193814607886</v>
      </c>
    </row>
    <row r="2170" spans="1:6" x14ac:dyDescent="0.3">
      <c r="A2170" s="36" t="s">
        <v>23</v>
      </c>
      <c r="B2170" s="36" t="str">
        <f t="shared" si="35"/>
        <v>16A_15min</v>
      </c>
      <c r="C2170" s="98" t="s">
        <v>636</v>
      </c>
      <c r="D2170" s="98" t="s">
        <v>5328</v>
      </c>
      <c r="E2170" s="145" t="s">
        <v>6417</v>
      </c>
      <c r="F2170" s="233">
        <v>0.77458931733414516</v>
      </c>
    </row>
    <row r="2171" spans="1:6" x14ac:dyDescent="0.3">
      <c r="A2171" s="36" t="s">
        <v>23</v>
      </c>
      <c r="B2171" s="36" t="str">
        <f t="shared" si="35"/>
        <v>16A_15min</v>
      </c>
      <c r="C2171" s="98" t="s">
        <v>637</v>
      </c>
      <c r="D2171" s="98" t="s">
        <v>5328</v>
      </c>
      <c r="E2171" s="145" t="s">
        <v>6418</v>
      </c>
      <c r="F2171" s="233">
        <v>2.9473277070574815</v>
      </c>
    </row>
    <row r="2172" spans="1:6" x14ac:dyDescent="0.3">
      <c r="A2172" s="36" t="s">
        <v>23</v>
      </c>
      <c r="B2172" s="36" t="str">
        <f t="shared" si="35"/>
        <v>16A_15min</v>
      </c>
      <c r="C2172" s="98" t="s">
        <v>638</v>
      </c>
      <c r="D2172" s="98" t="s">
        <v>5328</v>
      </c>
      <c r="E2172" s="145" t="s">
        <v>6419</v>
      </c>
      <c r="F2172" s="233">
        <v>3.1286007430587568</v>
      </c>
    </row>
    <row r="2173" spans="1:6" x14ac:dyDescent="0.3">
      <c r="A2173" s="36" t="s">
        <v>23</v>
      </c>
      <c r="B2173" s="36" t="str">
        <f t="shared" si="35"/>
        <v>16A_15min</v>
      </c>
      <c r="C2173" s="98" t="s">
        <v>621</v>
      </c>
      <c r="D2173" s="98" t="s">
        <v>5328</v>
      </c>
      <c r="E2173" s="145" t="s">
        <v>6420</v>
      </c>
      <c r="F2173" s="233">
        <v>2.4920611975750995</v>
      </c>
    </row>
    <row r="2174" spans="1:6" x14ac:dyDescent="0.3">
      <c r="A2174" s="36" t="s">
        <v>23</v>
      </c>
      <c r="B2174" s="36" t="str">
        <f t="shared" si="35"/>
        <v>16A_15min</v>
      </c>
      <c r="C2174" s="98" t="s">
        <v>639</v>
      </c>
      <c r="D2174" s="98" t="s">
        <v>5328</v>
      </c>
      <c r="E2174" s="145" t="s">
        <v>6421</v>
      </c>
      <c r="F2174" s="233">
        <v>1.1782230730579584</v>
      </c>
    </row>
    <row r="2175" spans="1:6" x14ac:dyDescent="0.3">
      <c r="A2175" s="36" t="s">
        <v>23</v>
      </c>
      <c r="B2175" s="36" t="str">
        <f t="shared" si="35"/>
        <v>16A_15min</v>
      </c>
      <c r="C2175" s="98" t="s">
        <v>640</v>
      </c>
      <c r="D2175" s="98" t="s">
        <v>5328</v>
      </c>
      <c r="E2175" s="145" t="s">
        <v>6422</v>
      </c>
      <c r="F2175" s="233">
        <v>2.4043864939797812</v>
      </c>
    </row>
    <row r="2176" spans="1:6" x14ac:dyDescent="0.3">
      <c r="A2176" s="36" t="s">
        <v>23</v>
      </c>
      <c r="B2176" s="36" t="str">
        <f t="shared" si="35"/>
        <v>16A_15min</v>
      </c>
      <c r="C2176" s="98" t="s">
        <v>641</v>
      </c>
      <c r="D2176" s="98" t="s">
        <v>5328</v>
      </c>
      <c r="E2176" s="145" t="s">
        <v>6423</v>
      </c>
      <c r="F2176" s="233">
        <v>1.2678394261554977</v>
      </c>
    </row>
    <row r="2177" spans="1:6" x14ac:dyDescent="0.3">
      <c r="A2177" s="36" t="s">
        <v>23</v>
      </c>
      <c r="B2177" s="36" t="str">
        <f t="shared" si="35"/>
        <v>16A_15min</v>
      </c>
      <c r="C2177" s="98" t="s">
        <v>642</v>
      </c>
      <c r="D2177" s="98" t="s">
        <v>5328</v>
      </c>
      <c r="E2177" s="145" t="s">
        <v>6424</v>
      </c>
      <c r="F2177" s="233">
        <v>2.566180744492407</v>
      </c>
    </row>
    <row r="2178" spans="1:6" x14ac:dyDescent="0.3">
      <c r="A2178" s="36" t="s">
        <v>23</v>
      </c>
      <c r="B2178" s="36" t="str">
        <f t="shared" si="35"/>
        <v>16A_15min</v>
      </c>
      <c r="C2178" s="98" t="s">
        <v>643</v>
      </c>
      <c r="D2178" s="98" t="s">
        <v>5328</v>
      </c>
      <c r="E2178" s="145" t="s">
        <v>6425</v>
      </c>
      <c r="F2178" s="233">
        <v>3.1397466160124772</v>
      </c>
    </row>
    <row r="2179" spans="1:6" x14ac:dyDescent="0.3">
      <c r="A2179" s="36" t="s">
        <v>23</v>
      </c>
      <c r="B2179" s="36" t="str">
        <f t="shared" si="35"/>
        <v>16A_15min</v>
      </c>
      <c r="C2179" s="98" t="s">
        <v>644</v>
      </c>
      <c r="D2179" s="98" t="s">
        <v>5328</v>
      </c>
      <c r="E2179" s="145" t="s">
        <v>6426</v>
      </c>
      <c r="F2179" s="233">
        <v>1.2525799819876025</v>
      </c>
    </row>
    <row r="2180" spans="1:6" x14ac:dyDescent="0.3">
      <c r="A2180" s="36" t="s">
        <v>23</v>
      </c>
      <c r="B2180" s="36" t="str">
        <f t="shared" si="35"/>
        <v>16A_15min</v>
      </c>
      <c r="C2180" s="98" t="s">
        <v>645</v>
      </c>
      <c r="D2180" s="98" t="s">
        <v>5328</v>
      </c>
      <c r="E2180" s="145" t="s">
        <v>6427</v>
      </c>
      <c r="F2180" s="233">
        <v>1.9205569533668729</v>
      </c>
    </row>
    <row r="2181" spans="1:6" x14ac:dyDescent="0.3">
      <c r="A2181" s="36" t="s">
        <v>23</v>
      </c>
      <c r="B2181" s="36" t="str">
        <f t="shared" si="35"/>
        <v>16A_15min</v>
      </c>
      <c r="C2181" s="98" t="s">
        <v>646</v>
      </c>
      <c r="D2181" s="98" t="s">
        <v>5328</v>
      </c>
      <c r="E2181" s="145" t="s">
        <v>6428</v>
      </c>
      <c r="F2181" s="233">
        <v>2.2513519966258726</v>
      </c>
    </row>
    <row r="2182" spans="1:6" x14ac:dyDescent="0.3">
      <c r="A2182" s="36" t="s">
        <v>23</v>
      </c>
      <c r="B2182" s="36" t="str">
        <f t="shared" si="35"/>
        <v>16A_15min</v>
      </c>
      <c r="C2182" s="98" t="s">
        <v>647</v>
      </c>
      <c r="D2182" s="98" t="s">
        <v>5328</v>
      </c>
      <c r="E2182" s="145" t="s">
        <v>6429</v>
      </c>
      <c r="F2182" s="233">
        <v>3.0639963139966331</v>
      </c>
    </row>
    <row r="2183" spans="1:6" x14ac:dyDescent="0.3">
      <c r="A2183" s="36" t="s">
        <v>23</v>
      </c>
      <c r="B2183" s="36" t="str">
        <f t="shared" si="35"/>
        <v>16A_15min</v>
      </c>
      <c r="C2183" s="98" t="s">
        <v>648</v>
      </c>
      <c r="D2183" s="98" t="s">
        <v>5328</v>
      </c>
      <c r="E2183" s="145" t="s">
        <v>6430</v>
      </c>
      <c r="F2183" s="233">
        <v>2.0836196420103343</v>
      </c>
    </row>
    <row r="2184" spans="1:6" x14ac:dyDescent="0.3">
      <c r="A2184" s="36" t="s">
        <v>23</v>
      </c>
      <c r="B2184" s="36" t="str">
        <f t="shared" si="35"/>
        <v>16A_15min</v>
      </c>
      <c r="C2184" s="98" t="s">
        <v>622</v>
      </c>
      <c r="D2184" s="98" t="s">
        <v>5328</v>
      </c>
      <c r="E2184" s="145" t="s">
        <v>6431</v>
      </c>
      <c r="F2184" s="233">
        <v>1.7716353488852838</v>
      </c>
    </row>
    <row r="2185" spans="1:6" x14ac:dyDescent="0.3">
      <c r="A2185" s="36" t="s">
        <v>23</v>
      </c>
      <c r="B2185" s="36" t="str">
        <f t="shared" si="35"/>
        <v>16A_15min</v>
      </c>
      <c r="C2185" s="98" t="s">
        <v>649</v>
      </c>
      <c r="D2185" s="98" t="s">
        <v>5328</v>
      </c>
      <c r="E2185" s="145" t="s">
        <v>6432</v>
      </c>
      <c r="F2185" s="233">
        <v>1.3511671293720902</v>
      </c>
    </row>
    <row r="2186" spans="1:6" x14ac:dyDescent="0.3">
      <c r="A2186" s="36" t="s">
        <v>23</v>
      </c>
      <c r="B2186" s="36" t="str">
        <f t="shared" si="35"/>
        <v>16A_15min</v>
      </c>
      <c r="C2186" s="98" t="s">
        <v>623</v>
      </c>
      <c r="D2186" s="98" t="s">
        <v>5328</v>
      </c>
      <c r="E2186" s="145" t="s">
        <v>6433</v>
      </c>
      <c r="F2186" s="233">
        <v>2.7294674956702107</v>
      </c>
    </row>
    <row r="2187" spans="1:6" x14ac:dyDescent="0.3">
      <c r="A2187" s="36" t="s">
        <v>23</v>
      </c>
      <c r="B2187" s="36" t="str">
        <f t="shared" ref="B2187:B2250" si="36">CONCATENATE(A2187,"_",D2187)</f>
        <v>16A_15min</v>
      </c>
      <c r="C2187" s="98" t="s">
        <v>624</v>
      </c>
      <c r="D2187" s="98" t="s">
        <v>5328</v>
      </c>
      <c r="E2187" s="145" t="s">
        <v>6434</v>
      </c>
      <c r="F2187" s="233">
        <v>2.7505099543223896</v>
      </c>
    </row>
    <row r="2188" spans="1:6" x14ac:dyDescent="0.3">
      <c r="A2188" s="36" t="s">
        <v>23</v>
      </c>
      <c r="B2188" s="36" t="str">
        <f t="shared" si="36"/>
        <v>16A_15min</v>
      </c>
      <c r="C2188" s="98" t="s">
        <v>625</v>
      </c>
      <c r="D2188" s="98" t="s">
        <v>5328</v>
      </c>
      <c r="E2188" s="145" t="s">
        <v>6435</v>
      </c>
      <c r="F2188" s="233">
        <v>3.2478536619607254</v>
      </c>
    </row>
    <row r="2189" spans="1:6" x14ac:dyDescent="0.3">
      <c r="A2189" s="36" t="s">
        <v>23</v>
      </c>
      <c r="B2189" s="36" t="str">
        <f t="shared" si="36"/>
        <v>16A_15min</v>
      </c>
      <c r="C2189" s="98" t="s">
        <v>626</v>
      </c>
      <c r="D2189" s="98" t="s">
        <v>5328</v>
      </c>
      <c r="E2189" s="145" t="s">
        <v>6436</v>
      </c>
      <c r="F2189" s="233">
        <v>2.3942411349851338</v>
      </c>
    </row>
    <row r="2190" spans="1:6" x14ac:dyDescent="0.3">
      <c r="A2190" s="36" t="s">
        <v>23</v>
      </c>
      <c r="B2190" s="36" t="str">
        <f t="shared" si="36"/>
        <v>16A_15min</v>
      </c>
      <c r="C2190" s="98" t="s">
        <v>627</v>
      </c>
      <c r="D2190" s="98" t="s">
        <v>5328</v>
      </c>
      <c r="E2190" s="145" t="s">
        <v>6437</v>
      </c>
      <c r="F2190" s="233">
        <v>3.0528659666830413</v>
      </c>
    </row>
    <row r="2191" spans="1:6" x14ac:dyDescent="0.3">
      <c r="A2191" s="36" t="s">
        <v>23</v>
      </c>
      <c r="B2191" s="36" t="str">
        <f t="shared" si="36"/>
        <v>16A_15min</v>
      </c>
      <c r="C2191" s="98" t="s">
        <v>628</v>
      </c>
      <c r="D2191" s="98" t="s">
        <v>5328</v>
      </c>
      <c r="E2191" s="145" t="s">
        <v>6438</v>
      </c>
      <c r="F2191" s="233">
        <v>2.6848169417546881</v>
      </c>
    </row>
    <row r="2192" spans="1:6" x14ac:dyDescent="0.3">
      <c r="A2192" s="36" t="s">
        <v>25</v>
      </c>
      <c r="B2192" s="36" t="str">
        <f t="shared" si="36"/>
        <v>17A_15min</v>
      </c>
      <c r="C2192" s="98" t="s">
        <v>650</v>
      </c>
      <c r="D2192" s="98" t="s">
        <v>5328</v>
      </c>
      <c r="E2192" s="145" t="s">
        <v>6409</v>
      </c>
      <c r="F2192" s="233">
        <v>0.91459368630308557</v>
      </c>
    </row>
    <row r="2193" spans="1:6" x14ac:dyDescent="0.3">
      <c r="A2193" s="36" t="s">
        <v>25</v>
      </c>
      <c r="B2193" s="36" t="str">
        <f t="shared" si="36"/>
        <v>17A_15min</v>
      </c>
      <c r="C2193" s="98" t="s">
        <v>659</v>
      </c>
      <c r="D2193" s="98" t="s">
        <v>5328</v>
      </c>
      <c r="E2193" s="145" t="s">
        <v>6410</v>
      </c>
      <c r="F2193" s="233">
        <v>2.2284202500198118</v>
      </c>
    </row>
    <row r="2194" spans="1:6" x14ac:dyDescent="0.3">
      <c r="A2194" s="36" t="s">
        <v>25</v>
      </c>
      <c r="B2194" s="36" t="str">
        <f t="shared" si="36"/>
        <v>17A_15min</v>
      </c>
      <c r="C2194" s="98" t="s">
        <v>660</v>
      </c>
      <c r="D2194" s="98" t="s">
        <v>5328</v>
      </c>
      <c r="E2194" s="145" t="s">
        <v>6411</v>
      </c>
      <c r="F2194" s="233">
        <v>1.7547052764121973</v>
      </c>
    </row>
    <row r="2195" spans="1:6" x14ac:dyDescent="0.3">
      <c r="A2195" s="36" t="s">
        <v>25</v>
      </c>
      <c r="B2195" s="36" t="str">
        <f t="shared" si="36"/>
        <v>17A_15min</v>
      </c>
      <c r="C2195" s="98" t="s">
        <v>661</v>
      </c>
      <c r="D2195" s="98" t="s">
        <v>5328</v>
      </c>
      <c r="E2195" s="145" t="s">
        <v>6412</v>
      </c>
      <c r="F2195" s="233">
        <v>0.84563574369486472</v>
      </c>
    </row>
    <row r="2196" spans="1:6" x14ac:dyDescent="0.3">
      <c r="A2196" s="36" t="s">
        <v>25</v>
      </c>
      <c r="B2196" s="36" t="str">
        <f t="shared" si="36"/>
        <v>17A_15min</v>
      </c>
      <c r="C2196" s="98" t="s">
        <v>662</v>
      </c>
      <c r="D2196" s="98" t="s">
        <v>5328</v>
      </c>
      <c r="E2196" s="145" t="s">
        <v>6413</v>
      </c>
      <c r="F2196" s="233">
        <v>1.6294015502139705</v>
      </c>
    </row>
    <row r="2197" spans="1:6" x14ac:dyDescent="0.3">
      <c r="A2197" s="36" t="s">
        <v>25</v>
      </c>
      <c r="B2197" s="36" t="str">
        <f t="shared" si="36"/>
        <v>17A_15min</v>
      </c>
      <c r="C2197" s="98" t="s">
        <v>663</v>
      </c>
      <c r="D2197" s="98" t="s">
        <v>5328</v>
      </c>
      <c r="E2197" s="145" t="s">
        <v>6414</v>
      </c>
      <c r="F2197" s="233">
        <v>1.3447547036472003</v>
      </c>
    </row>
    <row r="2198" spans="1:6" x14ac:dyDescent="0.3">
      <c r="A2198" s="36" t="s">
        <v>25</v>
      </c>
      <c r="B2198" s="36" t="str">
        <f t="shared" si="36"/>
        <v>17A_15min</v>
      </c>
      <c r="C2198" s="98" t="s">
        <v>664</v>
      </c>
      <c r="D2198" s="98" t="s">
        <v>5328</v>
      </c>
      <c r="E2198" s="145" t="s">
        <v>6415</v>
      </c>
      <c r="F2198" s="233">
        <v>0.76115964882830167</v>
      </c>
    </row>
    <row r="2199" spans="1:6" x14ac:dyDescent="0.3">
      <c r="A2199" s="36" t="s">
        <v>25</v>
      </c>
      <c r="B2199" s="36" t="str">
        <f t="shared" si="36"/>
        <v>17A_15min</v>
      </c>
      <c r="C2199" s="98" t="s">
        <v>665</v>
      </c>
      <c r="D2199" s="98" t="s">
        <v>5328</v>
      </c>
      <c r="E2199" s="145" t="s">
        <v>6416</v>
      </c>
      <c r="F2199" s="233">
        <v>1.1037629314566861</v>
      </c>
    </row>
    <row r="2200" spans="1:6" x14ac:dyDescent="0.3">
      <c r="A2200" s="36" t="s">
        <v>25</v>
      </c>
      <c r="B2200" s="36" t="str">
        <f t="shared" si="36"/>
        <v>17A_15min</v>
      </c>
      <c r="C2200" s="98" t="s">
        <v>666</v>
      </c>
      <c r="D2200" s="98" t="s">
        <v>5328</v>
      </c>
      <c r="E2200" s="145" t="s">
        <v>6417</v>
      </c>
      <c r="F2200" s="233">
        <v>3.3267777221412334</v>
      </c>
    </row>
    <row r="2201" spans="1:6" x14ac:dyDescent="0.3">
      <c r="A2201" s="36" t="s">
        <v>25</v>
      </c>
      <c r="B2201" s="36" t="str">
        <f t="shared" si="36"/>
        <v>17A_15min</v>
      </c>
      <c r="C2201" s="98" t="s">
        <v>667</v>
      </c>
      <c r="D2201" s="98" t="s">
        <v>5328</v>
      </c>
      <c r="E2201" s="145" t="s">
        <v>6418</v>
      </c>
      <c r="F2201" s="233">
        <v>1.4262785872807116</v>
      </c>
    </row>
    <row r="2202" spans="1:6" x14ac:dyDescent="0.3">
      <c r="A2202" s="36" t="s">
        <v>25</v>
      </c>
      <c r="B2202" s="36" t="str">
        <f t="shared" si="36"/>
        <v>17A_15min</v>
      </c>
      <c r="C2202" s="98" t="s">
        <v>668</v>
      </c>
      <c r="D2202" s="98" t="s">
        <v>5328</v>
      </c>
      <c r="E2202" s="145" t="s">
        <v>6419</v>
      </c>
      <c r="F2202" s="233">
        <v>1.4194417947563571</v>
      </c>
    </row>
    <row r="2203" spans="1:6" x14ac:dyDescent="0.3">
      <c r="A2203" s="36" t="s">
        <v>25</v>
      </c>
      <c r="B2203" s="36" t="str">
        <f t="shared" si="36"/>
        <v>17A_15min</v>
      </c>
      <c r="C2203" s="98" t="s">
        <v>651</v>
      </c>
      <c r="D2203" s="98" t="s">
        <v>5328</v>
      </c>
      <c r="E2203" s="145" t="s">
        <v>6420</v>
      </c>
      <c r="F2203" s="233">
        <v>2.1625387881143552</v>
      </c>
    </row>
    <row r="2204" spans="1:6" x14ac:dyDescent="0.3">
      <c r="A2204" s="36" t="s">
        <v>25</v>
      </c>
      <c r="B2204" s="36" t="str">
        <f t="shared" si="36"/>
        <v>17A_15min</v>
      </c>
      <c r="C2204" s="98" t="s">
        <v>669</v>
      </c>
      <c r="D2204" s="98" t="s">
        <v>5328</v>
      </c>
      <c r="E2204" s="145" t="s">
        <v>6421</v>
      </c>
      <c r="F2204" s="233">
        <v>1.3832435109236008</v>
      </c>
    </row>
    <row r="2205" spans="1:6" x14ac:dyDescent="0.3">
      <c r="A2205" s="36" t="s">
        <v>25</v>
      </c>
      <c r="B2205" s="36" t="str">
        <f t="shared" si="36"/>
        <v>17A_15min</v>
      </c>
      <c r="C2205" s="98" t="s">
        <v>670</v>
      </c>
      <c r="D2205" s="98" t="s">
        <v>5328</v>
      </c>
      <c r="E2205" s="145" t="s">
        <v>6422</v>
      </c>
      <c r="F2205" s="233">
        <v>1.5641028766163683</v>
      </c>
    </row>
    <row r="2206" spans="1:6" x14ac:dyDescent="0.3">
      <c r="A2206" s="36" t="s">
        <v>25</v>
      </c>
      <c r="B2206" s="36" t="str">
        <f t="shared" si="36"/>
        <v>17A_15min</v>
      </c>
      <c r="C2206" s="98" t="s">
        <v>671</v>
      </c>
      <c r="D2206" s="98" t="s">
        <v>5328</v>
      </c>
      <c r="E2206" s="145" t="s">
        <v>6423</v>
      </c>
      <c r="F2206" s="233">
        <v>1.526455701262287</v>
      </c>
    </row>
    <row r="2207" spans="1:6" x14ac:dyDescent="0.3">
      <c r="A2207" s="36" t="s">
        <v>25</v>
      </c>
      <c r="B2207" s="36" t="str">
        <f t="shared" si="36"/>
        <v>17A_15min</v>
      </c>
      <c r="C2207" s="98" t="s">
        <v>672</v>
      </c>
      <c r="D2207" s="98" t="s">
        <v>5328</v>
      </c>
      <c r="E2207" s="145" t="s">
        <v>6424</v>
      </c>
      <c r="F2207" s="233">
        <v>2.5504933661618159</v>
      </c>
    </row>
    <row r="2208" spans="1:6" x14ac:dyDescent="0.3">
      <c r="A2208" s="36" t="s">
        <v>25</v>
      </c>
      <c r="B2208" s="36" t="str">
        <f t="shared" si="36"/>
        <v>17A_15min</v>
      </c>
      <c r="C2208" s="98" t="s">
        <v>673</v>
      </c>
      <c r="D2208" s="98" t="s">
        <v>5328</v>
      </c>
      <c r="E2208" s="145" t="s">
        <v>6425</v>
      </c>
      <c r="F2208" s="233">
        <v>0.69741179476391157</v>
      </c>
    </row>
    <row r="2209" spans="1:6" x14ac:dyDescent="0.3">
      <c r="A2209" s="36" t="s">
        <v>25</v>
      </c>
      <c r="B2209" s="36" t="str">
        <f t="shared" si="36"/>
        <v>17A_15min</v>
      </c>
      <c r="C2209" s="98" t="s">
        <v>674</v>
      </c>
      <c r="D2209" s="98" t="s">
        <v>5328</v>
      </c>
      <c r="E2209" s="145" t="s">
        <v>6426</v>
      </c>
      <c r="F2209" s="233">
        <v>2.3585603263017743</v>
      </c>
    </row>
    <row r="2210" spans="1:6" x14ac:dyDescent="0.3">
      <c r="A2210" s="36" t="s">
        <v>25</v>
      </c>
      <c r="B2210" s="36" t="str">
        <f t="shared" si="36"/>
        <v>17A_15min</v>
      </c>
      <c r="C2210" s="98" t="s">
        <v>675</v>
      </c>
      <c r="D2210" s="98" t="s">
        <v>5328</v>
      </c>
      <c r="E2210" s="145" t="s">
        <v>6427</v>
      </c>
      <c r="F2210" s="233">
        <v>1.8187540812683201</v>
      </c>
    </row>
    <row r="2211" spans="1:6" x14ac:dyDescent="0.3">
      <c r="A2211" s="36" t="s">
        <v>25</v>
      </c>
      <c r="B2211" s="36" t="str">
        <f t="shared" si="36"/>
        <v>17A_15min</v>
      </c>
      <c r="C2211" s="98" t="s">
        <v>676</v>
      </c>
      <c r="D2211" s="98" t="s">
        <v>5328</v>
      </c>
      <c r="E2211" s="145" t="s">
        <v>6428</v>
      </c>
      <c r="F2211" s="233">
        <v>2.3489389122354676</v>
      </c>
    </row>
    <row r="2212" spans="1:6" x14ac:dyDescent="0.3">
      <c r="A2212" s="36" t="s">
        <v>25</v>
      </c>
      <c r="B2212" s="36" t="str">
        <f t="shared" si="36"/>
        <v>17A_15min</v>
      </c>
      <c r="C2212" s="98" t="s">
        <v>677</v>
      </c>
      <c r="D2212" s="98" t="s">
        <v>5328</v>
      </c>
      <c r="E2212" s="145" t="s">
        <v>6429</v>
      </c>
      <c r="F2212" s="233">
        <v>1.6538795636368917</v>
      </c>
    </row>
    <row r="2213" spans="1:6" x14ac:dyDescent="0.3">
      <c r="A2213" s="36" t="s">
        <v>25</v>
      </c>
      <c r="B2213" s="36" t="str">
        <f t="shared" si="36"/>
        <v>17A_15min</v>
      </c>
      <c r="C2213" s="98" t="s">
        <v>678</v>
      </c>
      <c r="D2213" s="98" t="s">
        <v>5328</v>
      </c>
      <c r="E2213" s="145" t="s">
        <v>6430</v>
      </c>
      <c r="F2213" s="233">
        <v>2.0144943807793716</v>
      </c>
    </row>
    <row r="2214" spans="1:6" x14ac:dyDescent="0.3">
      <c r="A2214" s="36" t="s">
        <v>25</v>
      </c>
      <c r="B2214" s="36" t="str">
        <f t="shared" si="36"/>
        <v>17A_15min</v>
      </c>
      <c r="C2214" s="98" t="s">
        <v>652</v>
      </c>
      <c r="D2214" s="98" t="s">
        <v>5328</v>
      </c>
      <c r="E2214" s="145" t="s">
        <v>6431</v>
      </c>
      <c r="F2214" s="233">
        <v>1.6084320349565873</v>
      </c>
    </row>
    <row r="2215" spans="1:6" x14ac:dyDescent="0.3">
      <c r="A2215" s="36" t="s">
        <v>25</v>
      </c>
      <c r="B2215" s="36" t="str">
        <f t="shared" si="36"/>
        <v>17A_15min</v>
      </c>
      <c r="C2215" s="98" t="s">
        <v>679</v>
      </c>
      <c r="D2215" s="98" t="s">
        <v>5328</v>
      </c>
      <c r="E2215" s="145" t="s">
        <v>6432</v>
      </c>
      <c r="F2215" s="233">
        <v>1.7530647473522594</v>
      </c>
    </row>
    <row r="2216" spans="1:6" x14ac:dyDescent="0.3">
      <c r="A2216" s="36" t="s">
        <v>25</v>
      </c>
      <c r="B2216" s="36" t="str">
        <f t="shared" si="36"/>
        <v>17A_15min</v>
      </c>
      <c r="C2216" s="98" t="s">
        <v>653</v>
      </c>
      <c r="D2216" s="98" t="s">
        <v>5328</v>
      </c>
      <c r="E2216" s="145" t="s">
        <v>6433</v>
      </c>
      <c r="F2216" s="233">
        <v>1.4707606220237657</v>
      </c>
    </row>
    <row r="2217" spans="1:6" x14ac:dyDescent="0.3">
      <c r="A2217" s="36" t="s">
        <v>25</v>
      </c>
      <c r="B2217" s="36" t="str">
        <f t="shared" si="36"/>
        <v>17A_15min</v>
      </c>
      <c r="C2217" s="98" t="s">
        <v>654</v>
      </c>
      <c r="D2217" s="98" t="s">
        <v>5328</v>
      </c>
      <c r="E2217" s="145" t="s">
        <v>6434</v>
      </c>
      <c r="F2217" s="233">
        <v>2.01357488259243</v>
      </c>
    </row>
    <row r="2218" spans="1:6" x14ac:dyDescent="0.3">
      <c r="A2218" s="36" t="s">
        <v>25</v>
      </c>
      <c r="B2218" s="36" t="str">
        <f t="shared" si="36"/>
        <v>17A_15min</v>
      </c>
      <c r="C2218" s="98" t="s">
        <v>655</v>
      </c>
      <c r="D2218" s="98" t="s">
        <v>5328</v>
      </c>
      <c r="E2218" s="145" t="s">
        <v>6435</v>
      </c>
      <c r="F2218" s="233">
        <v>1.073677702422531</v>
      </c>
    </row>
    <row r="2219" spans="1:6" x14ac:dyDescent="0.3">
      <c r="A2219" s="36" t="s">
        <v>25</v>
      </c>
      <c r="B2219" s="36" t="str">
        <f t="shared" si="36"/>
        <v>17A_15min</v>
      </c>
      <c r="C2219" s="98" t="s">
        <v>656</v>
      </c>
      <c r="D2219" s="98" t="s">
        <v>5328</v>
      </c>
      <c r="E2219" s="145" t="s">
        <v>6436</v>
      </c>
      <c r="F2219" s="233">
        <v>2.0945533676545054</v>
      </c>
    </row>
    <row r="2220" spans="1:6" x14ac:dyDescent="0.3">
      <c r="A2220" s="36" t="s">
        <v>25</v>
      </c>
      <c r="B2220" s="36" t="str">
        <f t="shared" si="36"/>
        <v>17A_15min</v>
      </c>
      <c r="C2220" s="98" t="s">
        <v>657</v>
      </c>
      <c r="D2220" s="98" t="s">
        <v>5328</v>
      </c>
      <c r="E2220" s="145" t="s">
        <v>6437</v>
      </c>
      <c r="F2220" s="233">
        <v>1.7530438691726766</v>
      </c>
    </row>
    <row r="2221" spans="1:6" x14ac:dyDescent="0.3">
      <c r="A2221" s="36" t="s">
        <v>25</v>
      </c>
      <c r="B2221" s="36" t="str">
        <f t="shared" si="36"/>
        <v>17A_15min</v>
      </c>
      <c r="C2221" s="98" t="s">
        <v>658</v>
      </c>
      <c r="D2221" s="98" t="s">
        <v>5328</v>
      </c>
      <c r="E2221" s="145" t="s">
        <v>6438</v>
      </c>
      <c r="F2221" s="233">
        <v>1.1569146945947839</v>
      </c>
    </row>
    <row r="2222" spans="1:6" x14ac:dyDescent="0.3">
      <c r="A2222" s="36" t="s">
        <v>35</v>
      </c>
      <c r="B2222" s="36" t="str">
        <f t="shared" si="36"/>
        <v>21A_15min</v>
      </c>
      <c r="C2222" s="98" t="s">
        <v>680</v>
      </c>
      <c r="D2222" s="98" t="s">
        <v>5328</v>
      </c>
      <c r="E2222" s="145" t="s">
        <v>6409</v>
      </c>
      <c r="F2222" s="233">
        <v>1.6612919096504397</v>
      </c>
    </row>
    <row r="2223" spans="1:6" x14ac:dyDescent="0.3">
      <c r="A2223" s="36" t="s">
        <v>35</v>
      </c>
      <c r="B2223" s="36" t="str">
        <f t="shared" si="36"/>
        <v>21A_15min</v>
      </c>
      <c r="C2223" s="98" t="s">
        <v>689</v>
      </c>
      <c r="D2223" s="98" t="s">
        <v>5328</v>
      </c>
      <c r="E2223" s="145" t="s">
        <v>6410</v>
      </c>
      <c r="F2223" s="233">
        <v>1.5897799878281611</v>
      </c>
    </row>
    <row r="2224" spans="1:6" x14ac:dyDescent="0.3">
      <c r="A2224" s="36" t="s">
        <v>35</v>
      </c>
      <c r="B2224" s="36" t="str">
        <f t="shared" si="36"/>
        <v>21A_15min</v>
      </c>
      <c r="C2224" s="98" t="s">
        <v>690</v>
      </c>
      <c r="D2224" s="98" t="s">
        <v>5328</v>
      </c>
      <c r="E2224" s="145" t="s">
        <v>6411</v>
      </c>
      <c r="F2224" s="233">
        <v>1.0896774794965836</v>
      </c>
    </row>
    <row r="2225" spans="1:6" x14ac:dyDescent="0.3">
      <c r="A2225" s="36" t="s">
        <v>35</v>
      </c>
      <c r="B2225" s="36" t="str">
        <f t="shared" si="36"/>
        <v>21A_15min</v>
      </c>
      <c r="C2225" s="98" t="s">
        <v>691</v>
      </c>
      <c r="D2225" s="98" t="s">
        <v>5328</v>
      </c>
      <c r="E2225" s="145" t="s">
        <v>6412</v>
      </c>
      <c r="F2225" s="233">
        <v>1.2129712322015427</v>
      </c>
    </row>
    <row r="2226" spans="1:6" x14ac:dyDescent="0.3">
      <c r="A2226" s="36" t="s">
        <v>35</v>
      </c>
      <c r="B2226" s="36" t="str">
        <f t="shared" si="36"/>
        <v>21A_15min</v>
      </c>
      <c r="C2226" s="98" t="s">
        <v>692</v>
      </c>
      <c r="D2226" s="98" t="s">
        <v>5328</v>
      </c>
      <c r="E2226" s="145" t="s">
        <v>6413</v>
      </c>
      <c r="F2226" s="233">
        <v>1.6640248223847987</v>
      </c>
    </row>
    <row r="2227" spans="1:6" x14ac:dyDescent="0.3">
      <c r="A2227" s="36" t="s">
        <v>35</v>
      </c>
      <c r="B2227" s="36" t="str">
        <f t="shared" si="36"/>
        <v>21A_15min</v>
      </c>
      <c r="C2227" s="98" t="s">
        <v>693</v>
      </c>
      <c r="D2227" s="98" t="s">
        <v>5328</v>
      </c>
      <c r="E2227" s="145" t="s">
        <v>6414</v>
      </c>
      <c r="F2227" s="233">
        <v>1.8042718781857299</v>
      </c>
    </row>
    <row r="2228" spans="1:6" x14ac:dyDescent="0.3">
      <c r="A2228" s="36" t="s">
        <v>35</v>
      </c>
      <c r="B2228" s="36" t="str">
        <f t="shared" si="36"/>
        <v>21A_15min</v>
      </c>
      <c r="C2228" s="98" t="s">
        <v>694</v>
      </c>
      <c r="D2228" s="98" t="s">
        <v>5328</v>
      </c>
      <c r="E2228" s="145" t="s">
        <v>6415</v>
      </c>
      <c r="F2228" s="233">
        <v>1.6802332606219283</v>
      </c>
    </row>
    <row r="2229" spans="1:6" x14ac:dyDescent="0.3">
      <c r="A2229" s="36" t="s">
        <v>35</v>
      </c>
      <c r="B2229" s="36" t="str">
        <f t="shared" si="36"/>
        <v>21A_15min</v>
      </c>
      <c r="C2229" s="98" t="s">
        <v>695</v>
      </c>
      <c r="D2229" s="98" t="s">
        <v>5328</v>
      </c>
      <c r="E2229" s="145" t="s">
        <v>6416</v>
      </c>
      <c r="F2229" s="233">
        <v>2.6768512489126248</v>
      </c>
    </row>
    <row r="2230" spans="1:6" x14ac:dyDescent="0.3">
      <c r="A2230" s="36" t="s">
        <v>35</v>
      </c>
      <c r="B2230" s="36" t="str">
        <f t="shared" si="36"/>
        <v>21A_15min</v>
      </c>
      <c r="C2230" s="98" t="s">
        <v>696</v>
      </c>
      <c r="D2230" s="98" t="s">
        <v>5328</v>
      </c>
      <c r="E2230" s="145" t="s">
        <v>6417</v>
      </c>
      <c r="F2230" s="233">
        <v>2.6195576364358559</v>
      </c>
    </row>
    <row r="2231" spans="1:6" x14ac:dyDescent="0.3">
      <c r="A2231" s="36" t="s">
        <v>35</v>
      </c>
      <c r="B2231" s="36" t="str">
        <f t="shared" si="36"/>
        <v>21A_15min</v>
      </c>
      <c r="C2231" s="98" t="s">
        <v>697</v>
      </c>
      <c r="D2231" s="98" t="s">
        <v>5328</v>
      </c>
      <c r="E2231" s="145" t="s">
        <v>6418</v>
      </c>
      <c r="F2231" s="233">
        <v>1.1224410050720122</v>
      </c>
    </row>
    <row r="2232" spans="1:6" x14ac:dyDescent="0.3">
      <c r="A2232" s="36" t="s">
        <v>35</v>
      </c>
      <c r="B2232" s="36" t="str">
        <f t="shared" si="36"/>
        <v>21A_15min</v>
      </c>
      <c r="C2232" s="98" t="s">
        <v>698</v>
      </c>
      <c r="D2232" s="98" t="s">
        <v>5328</v>
      </c>
      <c r="E2232" s="145" t="s">
        <v>6419</v>
      </c>
      <c r="F2232" s="233">
        <v>2.089716681640378</v>
      </c>
    </row>
    <row r="2233" spans="1:6" x14ac:dyDescent="0.3">
      <c r="A2233" s="36" t="s">
        <v>35</v>
      </c>
      <c r="B2233" s="36" t="str">
        <f t="shared" si="36"/>
        <v>21A_15min</v>
      </c>
      <c r="C2233" s="98" t="s">
        <v>681</v>
      </c>
      <c r="D2233" s="98" t="s">
        <v>5328</v>
      </c>
      <c r="E2233" s="145" t="s">
        <v>6420</v>
      </c>
      <c r="F2233" s="233">
        <v>2.3048119680254402</v>
      </c>
    </row>
    <row r="2234" spans="1:6" x14ac:dyDescent="0.3">
      <c r="A2234" s="36" t="s">
        <v>35</v>
      </c>
      <c r="B2234" s="36" t="str">
        <f t="shared" si="36"/>
        <v>21A_15min</v>
      </c>
      <c r="C2234" s="98" t="s">
        <v>699</v>
      </c>
      <c r="D2234" s="98" t="s">
        <v>5328</v>
      </c>
      <c r="E2234" s="145" t="s">
        <v>6421</v>
      </c>
      <c r="F2234" s="233">
        <v>1.2241697635253039</v>
      </c>
    </row>
    <row r="2235" spans="1:6" x14ac:dyDescent="0.3">
      <c r="A2235" s="36" t="s">
        <v>35</v>
      </c>
      <c r="B2235" s="36" t="str">
        <f t="shared" si="36"/>
        <v>21A_15min</v>
      </c>
      <c r="C2235" s="98" t="s">
        <v>700</v>
      </c>
      <c r="D2235" s="98" t="s">
        <v>5328</v>
      </c>
      <c r="E2235" s="145" t="s">
        <v>6422</v>
      </c>
      <c r="F2235" s="233">
        <v>1.813115443031432</v>
      </c>
    </row>
    <row r="2236" spans="1:6" x14ac:dyDescent="0.3">
      <c r="A2236" s="36" t="s">
        <v>35</v>
      </c>
      <c r="B2236" s="36" t="str">
        <f t="shared" si="36"/>
        <v>21A_15min</v>
      </c>
      <c r="C2236" s="98" t="s">
        <v>701</v>
      </c>
      <c r="D2236" s="98" t="s">
        <v>5328</v>
      </c>
      <c r="E2236" s="145" t="s">
        <v>6423</v>
      </c>
      <c r="F2236" s="233">
        <v>1.2673350029415922</v>
      </c>
    </row>
    <row r="2237" spans="1:6" x14ac:dyDescent="0.3">
      <c r="A2237" s="36" t="s">
        <v>35</v>
      </c>
      <c r="B2237" s="36" t="str">
        <f t="shared" si="36"/>
        <v>21A_15min</v>
      </c>
      <c r="C2237" s="98" t="s">
        <v>702</v>
      </c>
      <c r="D2237" s="98" t="s">
        <v>5328</v>
      </c>
      <c r="E2237" s="145" t="s">
        <v>6424</v>
      </c>
      <c r="F2237" s="233">
        <v>1.2774960703403422</v>
      </c>
    </row>
    <row r="2238" spans="1:6" x14ac:dyDescent="0.3">
      <c r="A2238" s="36" t="s">
        <v>35</v>
      </c>
      <c r="B2238" s="36" t="str">
        <f t="shared" si="36"/>
        <v>21A_15min</v>
      </c>
      <c r="C2238" s="98" t="s">
        <v>703</v>
      </c>
      <c r="D2238" s="98" t="s">
        <v>5328</v>
      </c>
      <c r="E2238" s="145" t="s">
        <v>6425</v>
      </c>
      <c r="F2238" s="233">
        <v>2.6332521735883594</v>
      </c>
    </row>
    <row r="2239" spans="1:6" x14ac:dyDescent="0.3">
      <c r="A2239" s="36" t="s">
        <v>35</v>
      </c>
      <c r="B2239" s="36" t="str">
        <f t="shared" si="36"/>
        <v>21A_15min</v>
      </c>
      <c r="C2239" s="98" t="s">
        <v>704</v>
      </c>
      <c r="D2239" s="98" t="s">
        <v>5328</v>
      </c>
      <c r="E2239" s="145" t="s">
        <v>6426</v>
      </c>
      <c r="F2239" s="233">
        <v>0.95696489425565623</v>
      </c>
    </row>
    <row r="2240" spans="1:6" x14ac:dyDescent="0.3">
      <c r="A2240" s="36" t="s">
        <v>35</v>
      </c>
      <c r="B2240" s="36" t="str">
        <f t="shared" si="36"/>
        <v>21A_15min</v>
      </c>
      <c r="C2240" s="98" t="s">
        <v>705</v>
      </c>
      <c r="D2240" s="98" t="s">
        <v>5328</v>
      </c>
      <c r="E2240" s="145" t="s">
        <v>6427</v>
      </c>
      <c r="F2240" s="233">
        <v>1.103033095456686</v>
      </c>
    </row>
    <row r="2241" spans="1:6" x14ac:dyDescent="0.3">
      <c r="A2241" s="36" t="s">
        <v>35</v>
      </c>
      <c r="B2241" s="36" t="str">
        <f t="shared" si="36"/>
        <v>21A_15min</v>
      </c>
      <c r="C2241" s="98" t="s">
        <v>706</v>
      </c>
      <c r="D2241" s="98" t="s">
        <v>5328</v>
      </c>
      <c r="E2241" s="145" t="s">
        <v>6428</v>
      </c>
      <c r="F2241" s="233">
        <v>1.5910468281551327</v>
      </c>
    </row>
    <row r="2242" spans="1:6" x14ac:dyDescent="0.3">
      <c r="A2242" s="36" t="s">
        <v>35</v>
      </c>
      <c r="B2242" s="36" t="str">
        <f t="shared" si="36"/>
        <v>21A_15min</v>
      </c>
      <c r="C2242" s="98" t="s">
        <v>707</v>
      </c>
      <c r="D2242" s="98" t="s">
        <v>5328</v>
      </c>
      <c r="E2242" s="145" t="s">
        <v>6429</v>
      </c>
      <c r="F2242" s="233">
        <v>1.5246757718312962</v>
      </c>
    </row>
    <row r="2243" spans="1:6" x14ac:dyDescent="0.3">
      <c r="A2243" s="36" t="s">
        <v>35</v>
      </c>
      <c r="B2243" s="36" t="str">
        <f t="shared" si="36"/>
        <v>21A_15min</v>
      </c>
      <c r="C2243" s="98" t="s">
        <v>708</v>
      </c>
      <c r="D2243" s="98" t="s">
        <v>5328</v>
      </c>
      <c r="E2243" s="145" t="s">
        <v>6430</v>
      </c>
      <c r="F2243" s="233">
        <v>2.3366046326417043</v>
      </c>
    </row>
    <row r="2244" spans="1:6" x14ac:dyDescent="0.3">
      <c r="A2244" s="36" t="s">
        <v>35</v>
      </c>
      <c r="B2244" s="36" t="str">
        <f t="shared" si="36"/>
        <v>21A_15min</v>
      </c>
      <c r="C2244" s="98" t="s">
        <v>682</v>
      </c>
      <c r="D2244" s="98" t="s">
        <v>5328</v>
      </c>
      <c r="E2244" s="145" t="s">
        <v>6431</v>
      </c>
      <c r="F2244" s="233">
        <v>1.7689630887503087</v>
      </c>
    </row>
    <row r="2245" spans="1:6" x14ac:dyDescent="0.3">
      <c r="A2245" s="36" t="s">
        <v>35</v>
      </c>
      <c r="B2245" s="36" t="str">
        <f t="shared" si="36"/>
        <v>21A_15min</v>
      </c>
      <c r="C2245" s="98" t="s">
        <v>709</v>
      </c>
      <c r="D2245" s="98" t="s">
        <v>5328</v>
      </c>
      <c r="E2245" s="145" t="s">
        <v>6432</v>
      </c>
      <c r="F2245" s="233">
        <v>0.92266917678592464</v>
      </c>
    </row>
    <row r="2246" spans="1:6" x14ac:dyDescent="0.3">
      <c r="A2246" s="36" t="s">
        <v>35</v>
      </c>
      <c r="B2246" s="36" t="str">
        <f t="shared" si="36"/>
        <v>21A_15min</v>
      </c>
      <c r="C2246" s="98" t="s">
        <v>683</v>
      </c>
      <c r="D2246" s="98" t="s">
        <v>5328</v>
      </c>
      <c r="E2246" s="145" t="s">
        <v>6433</v>
      </c>
      <c r="F2246" s="233">
        <v>1.4754236713099194</v>
      </c>
    </row>
    <row r="2247" spans="1:6" x14ac:dyDescent="0.3">
      <c r="A2247" s="36" t="s">
        <v>35</v>
      </c>
      <c r="B2247" s="36" t="str">
        <f t="shared" si="36"/>
        <v>21A_15min</v>
      </c>
      <c r="C2247" s="98" t="s">
        <v>684</v>
      </c>
      <c r="D2247" s="98" t="s">
        <v>5328</v>
      </c>
      <c r="E2247" s="145" t="s">
        <v>6434</v>
      </c>
      <c r="F2247" s="233">
        <v>1.7242102568839073</v>
      </c>
    </row>
    <row r="2248" spans="1:6" x14ac:dyDescent="0.3">
      <c r="A2248" s="36" t="s">
        <v>35</v>
      </c>
      <c r="B2248" s="36" t="str">
        <f t="shared" si="36"/>
        <v>21A_15min</v>
      </c>
      <c r="C2248" s="98" t="s">
        <v>685</v>
      </c>
      <c r="D2248" s="98" t="s">
        <v>5328</v>
      </c>
      <c r="E2248" s="145" t="s">
        <v>6435</v>
      </c>
      <c r="F2248" s="233">
        <v>1.5149817193462454</v>
      </c>
    </row>
    <row r="2249" spans="1:6" x14ac:dyDescent="0.3">
      <c r="A2249" s="36" t="s">
        <v>35</v>
      </c>
      <c r="B2249" s="36" t="str">
        <f t="shared" si="36"/>
        <v>21A_15min</v>
      </c>
      <c r="C2249" s="98" t="s">
        <v>686</v>
      </c>
      <c r="D2249" s="98" t="s">
        <v>5328</v>
      </c>
      <c r="E2249" s="145" t="s">
        <v>6436</v>
      </c>
      <c r="F2249" s="233">
        <v>1.3346720982666225</v>
      </c>
    </row>
    <row r="2250" spans="1:6" x14ac:dyDescent="0.3">
      <c r="A2250" s="36" t="s">
        <v>35</v>
      </c>
      <c r="B2250" s="36" t="str">
        <f t="shared" si="36"/>
        <v>21A_15min</v>
      </c>
      <c r="C2250" s="98" t="s">
        <v>687</v>
      </c>
      <c r="D2250" s="98" t="s">
        <v>5328</v>
      </c>
      <c r="E2250" s="145" t="s">
        <v>6437</v>
      </c>
      <c r="F2250" s="233">
        <v>0.95696489425565623</v>
      </c>
    </row>
    <row r="2251" spans="1:6" x14ac:dyDescent="0.3">
      <c r="A2251" s="36" t="s">
        <v>35</v>
      </c>
      <c r="B2251" s="36" t="str">
        <f t="shared" ref="B2251:B2314" si="37">CONCATENATE(A2251,"_",D2251)</f>
        <v>21A_15min</v>
      </c>
      <c r="C2251" s="98" t="s">
        <v>688</v>
      </c>
      <c r="D2251" s="98" t="s">
        <v>5328</v>
      </c>
      <c r="E2251" s="145" t="s">
        <v>6438</v>
      </c>
      <c r="F2251" s="233">
        <v>1.2607331239567994</v>
      </c>
    </row>
    <row r="2252" spans="1:6" x14ac:dyDescent="0.3">
      <c r="A2252" s="36" t="s">
        <v>37</v>
      </c>
      <c r="B2252" s="36" t="str">
        <f t="shared" si="37"/>
        <v>22A_15min</v>
      </c>
      <c r="C2252" s="98" t="s">
        <v>710</v>
      </c>
      <c r="D2252" s="98" t="s">
        <v>5328</v>
      </c>
      <c r="E2252" s="145" t="s">
        <v>6409</v>
      </c>
      <c r="F2252" s="233">
        <v>1.3939805632287845</v>
      </c>
    </row>
    <row r="2253" spans="1:6" x14ac:dyDescent="0.3">
      <c r="A2253" s="36" t="s">
        <v>37</v>
      </c>
      <c r="B2253" s="36" t="str">
        <f t="shared" si="37"/>
        <v>22A_15min</v>
      </c>
      <c r="C2253" s="98" t="s">
        <v>719</v>
      </c>
      <c r="D2253" s="98" t="s">
        <v>5328</v>
      </c>
      <c r="E2253" s="145" t="s">
        <v>6410</v>
      </c>
      <c r="F2253" s="233">
        <v>1.1804139994803562</v>
      </c>
    </row>
    <row r="2254" spans="1:6" x14ac:dyDescent="0.3">
      <c r="A2254" s="36" t="s">
        <v>37</v>
      </c>
      <c r="B2254" s="36" t="str">
        <f t="shared" si="37"/>
        <v>22A_15min</v>
      </c>
      <c r="C2254" s="98" t="s">
        <v>720</v>
      </c>
      <c r="D2254" s="98" t="s">
        <v>5328</v>
      </c>
      <c r="E2254" s="145" t="s">
        <v>6411</v>
      </c>
      <c r="F2254" s="233">
        <v>1.1334296673958484</v>
      </c>
    </row>
    <row r="2255" spans="1:6" x14ac:dyDescent="0.3">
      <c r="A2255" s="36" t="s">
        <v>37</v>
      </c>
      <c r="B2255" s="36" t="str">
        <f t="shared" si="37"/>
        <v>22A_15min</v>
      </c>
      <c r="C2255" s="98" t="s">
        <v>721</v>
      </c>
      <c r="D2255" s="98" t="s">
        <v>5328</v>
      </c>
      <c r="E2255" s="145" t="s">
        <v>6412</v>
      </c>
      <c r="F2255" s="233">
        <v>1.2751875197514364</v>
      </c>
    </row>
    <row r="2256" spans="1:6" x14ac:dyDescent="0.3">
      <c r="A2256" s="36" t="s">
        <v>37</v>
      </c>
      <c r="B2256" s="36" t="str">
        <f t="shared" si="37"/>
        <v>22A_15min</v>
      </c>
      <c r="C2256" s="98" t="s">
        <v>722</v>
      </c>
      <c r="D2256" s="98" t="s">
        <v>5328</v>
      </c>
      <c r="E2256" s="145" t="s">
        <v>6413</v>
      </c>
      <c r="F2256" s="233">
        <v>1.7537618454501673</v>
      </c>
    </row>
    <row r="2257" spans="1:6" x14ac:dyDescent="0.3">
      <c r="A2257" s="36" t="s">
        <v>37</v>
      </c>
      <c r="B2257" s="36" t="str">
        <f t="shared" si="37"/>
        <v>22A_15min</v>
      </c>
      <c r="C2257" s="98" t="s">
        <v>723</v>
      </c>
      <c r="D2257" s="98" t="s">
        <v>5328</v>
      </c>
      <c r="E2257" s="145" t="s">
        <v>6414</v>
      </c>
      <c r="F2257" s="233">
        <v>1.6321289806151831</v>
      </c>
    </row>
    <row r="2258" spans="1:6" x14ac:dyDescent="0.3">
      <c r="A2258" s="36" t="s">
        <v>37</v>
      </c>
      <c r="B2258" s="36" t="str">
        <f t="shared" si="37"/>
        <v>22A_15min</v>
      </c>
      <c r="C2258" s="98" t="s">
        <v>724</v>
      </c>
      <c r="D2258" s="98" t="s">
        <v>5328</v>
      </c>
      <c r="E2258" s="145" t="s">
        <v>6415</v>
      </c>
      <c r="F2258" s="233">
        <v>0.91414550865615707</v>
      </c>
    </row>
    <row r="2259" spans="1:6" x14ac:dyDescent="0.3">
      <c r="A2259" s="36" t="s">
        <v>37</v>
      </c>
      <c r="B2259" s="36" t="str">
        <f t="shared" si="37"/>
        <v>22A_15min</v>
      </c>
      <c r="C2259" s="98" t="s">
        <v>725</v>
      </c>
      <c r="D2259" s="98" t="s">
        <v>5328</v>
      </c>
      <c r="E2259" s="145" t="s">
        <v>6416</v>
      </c>
      <c r="F2259" s="233">
        <v>1.8626371115449987</v>
      </c>
    </row>
    <row r="2260" spans="1:6" x14ac:dyDescent="0.3">
      <c r="A2260" s="36" t="s">
        <v>37</v>
      </c>
      <c r="B2260" s="36" t="str">
        <f t="shared" si="37"/>
        <v>22A_15min</v>
      </c>
      <c r="C2260" s="98" t="s">
        <v>726</v>
      </c>
      <c r="D2260" s="98" t="s">
        <v>5328</v>
      </c>
      <c r="E2260" s="145" t="s">
        <v>6417</v>
      </c>
      <c r="F2260" s="233">
        <v>0.88396109076982465</v>
      </c>
    </row>
    <row r="2261" spans="1:6" x14ac:dyDescent="0.3">
      <c r="A2261" s="36" t="s">
        <v>37</v>
      </c>
      <c r="B2261" s="36" t="str">
        <f t="shared" si="37"/>
        <v>22A_15min</v>
      </c>
      <c r="C2261" s="98" t="s">
        <v>727</v>
      </c>
      <c r="D2261" s="98" t="s">
        <v>5328</v>
      </c>
      <c r="E2261" s="145" t="s">
        <v>6418</v>
      </c>
      <c r="F2261" s="233">
        <v>1.3558761045431396</v>
      </c>
    </row>
    <row r="2262" spans="1:6" x14ac:dyDescent="0.3">
      <c r="A2262" s="36" t="s">
        <v>37</v>
      </c>
      <c r="B2262" s="36" t="str">
        <f t="shared" si="37"/>
        <v>22A_15min</v>
      </c>
      <c r="C2262" s="98" t="s">
        <v>728</v>
      </c>
      <c r="D2262" s="98" t="s">
        <v>5328</v>
      </c>
      <c r="E2262" s="145" t="s">
        <v>6419</v>
      </c>
      <c r="F2262" s="233">
        <v>1.9276107000630696</v>
      </c>
    </row>
    <row r="2263" spans="1:6" x14ac:dyDescent="0.3">
      <c r="A2263" s="36" t="s">
        <v>37</v>
      </c>
      <c r="B2263" s="36" t="str">
        <f t="shared" si="37"/>
        <v>22A_15min</v>
      </c>
      <c r="C2263" s="98" t="s">
        <v>711</v>
      </c>
      <c r="D2263" s="98" t="s">
        <v>5328</v>
      </c>
      <c r="E2263" s="145" t="s">
        <v>6420</v>
      </c>
      <c r="F2263" s="233">
        <v>1.8348993459465928</v>
      </c>
    </row>
    <row r="2264" spans="1:6" x14ac:dyDescent="0.3">
      <c r="A2264" s="36" t="s">
        <v>37</v>
      </c>
      <c r="B2264" s="36" t="str">
        <f t="shared" si="37"/>
        <v>22A_15min</v>
      </c>
      <c r="C2264" s="98" t="s">
        <v>729</v>
      </c>
      <c r="D2264" s="98" t="s">
        <v>5328</v>
      </c>
      <c r="E2264" s="145" t="s">
        <v>6421</v>
      </c>
      <c r="F2264" s="233">
        <v>2.1917853020506279</v>
      </c>
    </row>
    <row r="2265" spans="1:6" x14ac:dyDescent="0.3">
      <c r="A2265" s="36" t="s">
        <v>37</v>
      </c>
      <c r="B2265" s="36" t="str">
        <f t="shared" si="37"/>
        <v>22A_15min</v>
      </c>
      <c r="C2265" s="98" t="s">
        <v>730</v>
      </c>
      <c r="D2265" s="98" t="s">
        <v>5328</v>
      </c>
      <c r="E2265" s="145" t="s">
        <v>6422</v>
      </c>
      <c r="F2265" s="233">
        <v>2.3797407447053782</v>
      </c>
    </row>
    <row r="2266" spans="1:6" x14ac:dyDescent="0.3">
      <c r="A2266" s="36" t="s">
        <v>37</v>
      </c>
      <c r="B2266" s="36" t="str">
        <f t="shared" si="37"/>
        <v>22A_15min</v>
      </c>
      <c r="C2266" s="98" t="s">
        <v>731</v>
      </c>
      <c r="D2266" s="98" t="s">
        <v>5328</v>
      </c>
      <c r="E2266" s="145" t="s">
        <v>6423</v>
      </c>
      <c r="F2266" s="233">
        <v>1.2555007805355409</v>
      </c>
    </row>
    <row r="2267" spans="1:6" x14ac:dyDescent="0.3">
      <c r="A2267" s="36" t="s">
        <v>37</v>
      </c>
      <c r="B2267" s="36" t="str">
        <f t="shared" si="37"/>
        <v>22A_15min</v>
      </c>
      <c r="C2267" s="98" t="s">
        <v>732</v>
      </c>
      <c r="D2267" s="98" t="s">
        <v>5328</v>
      </c>
      <c r="E2267" s="145" t="s">
        <v>6424</v>
      </c>
      <c r="F2267" s="233">
        <v>1.8023151253050951</v>
      </c>
    </row>
    <row r="2268" spans="1:6" x14ac:dyDescent="0.3">
      <c r="A2268" s="36" t="s">
        <v>37</v>
      </c>
      <c r="B2268" s="36" t="str">
        <f t="shared" si="37"/>
        <v>22A_15min</v>
      </c>
      <c r="C2268" s="98" t="s">
        <v>733</v>
      </c>
      <c r="D2268" s="98" t="s">
        <v>5328</v>
      </c>
      <c r="E2268" s="145" t="s">
        <v>6425</v>
      </c>
      <c r="F2268" s="233">
        <v>1.219846880063332</v>
      </c>
    </row>
    <row r="2269" spans="1:6" x14ac:dyDescent="0.3">
      <c r="A2269" s="36" t="s">
        <v>37</v>
      </c>
      <c r="B2269" s="36" t="str">
        <f t="shared" si="37"/>
        <v>22A_15min</v>
      </c>
      <c r="C2269" s="98" t="s">
        <v>734</v>
      </c>
      <c r="D2269" s="98" t="s">
        <v>5328</v>
      </c>
      <c r="E2269" s="145" t="s">
        <v>6426</v>
      </c>
      <c r="F2269" s="233">
        <v>0.9277971818555425</v>
      </c>
    </row>
    <row r="2270" spans="1:6" x14ac:dyDescent="0.3">
      <c r="A2270" s="36" t="s">
        <v>37</v>
      </c>
      <c r="B2270" s="36" t="str">
        <f t="shared" si="37"/>
        <v>22A_15min</v>
      </c>
      <c r="C2270" s="98" t="s">
        <v>735</v>
      </c>
      <c r="D2270" s="98" t="s">
        <v>5328</v>
      </c>
      <c r="E2270" s="145" t="s">
        <v>6427</v>
      </c>
      <c r="F2270" s="233">
        <v>1.1366945990092687</v>
      </c>
    </row>
    <row r="2271" spans="1:6" x14ac:dyDescent="0.3">
      <c r="A2271" s="36" t="s">
        <v>37</v>
      </c>
      <c r="B2271" s="36" t="str">
        <f t="shared" si="37"/>
        <v>22A_15min</v>
      </c>
      <c r="C2271" s="98" t="s">
        <v>736</v>
      </c>
      <c r="D2271" s="98" t="s">
        <v>5328</v>
      </c>
      <c r="E2271" s="145" t="s">
        <v>6428</v>
      </c>
      <c r="F2271" s="233">
        <v>0.94325384194492778</v>
      </c>
    </row>
    <row r="2272" spans="1:6" x14ac:dyDescent="0.3">
      <c r="A2272" s="36" t="s">
        <v>37</v>
      </c>
      <c r="B2272" s="36" t="str">
        <f t="shared" si="37"/>
        <v>22A_15min</v>
      </c>
      <c r="C2272" s="98" t="s">
        <v>737</v>
      </c>
      <c r="D2272" s="98" t="s">
        <v>5328</v>
      </c>
      <c r="E2272" s="145" t="s">
        <v>6429</v>
      </c>
      <c r="F2272" s="233">
        <v>1.3902935698078736</v>
      </c>
    </row>
    <row r="2273" spans="1:6" x14ac:dyDescent="0.3">
      <c r="A2273" s="36" t="s">
        <v>37</v>
      </c>
      <c r="B2273" s="36" t="str">
        <f t="shared" si="37"/>
        <v>22A_15min</v>
      </c>
      <c r="C2273" s="98" t="s">
        <v>738</v>
      </c>
      <c r="D2273" s="98" t="s">
        <v>5328</v>
      </c>
      <c r="E2273" s="145" t="s">
        <v>6430</v>
      </c>
      <c r="F2273" s="233">
        <v>1.0498944762647762</v>
      </c>
    </row>
    <row r="2274" spans="1:6" x14ac:dyDescent="0.3">
      <c r="A2274" s="36" t="s">
        <v>37</v>
      </c>
      <c r="B2274" s="36" t="str">
        <f t="shared" si="37"/>
        <v>22A_15min</v>
      </c>
      <c r="C2274" s="98" t="s">
        <v>712</v>
      </c>
      <c r="D2274" s="98" t="s">
        <v>5328</v>
      </c>
      <c r="E2274" s="145" t="s">
        <v>6431</v>
      </c>
      <c r="F2274" s="233">
        <v>1.8445742085315686</v>
      </c>
    </row>
    <row r="2275" spans="1:6" x14ac:dyDescent="0.3">
      <c r="A2275" s="36" t="s">
        <v>37</v>
      </c>
      <c r="B2275" s="36" t="str">
        <f t="shared" si="37"/>
        <v>22A_15min</v>
      </c>
      <c r="C2275" s="98" t="s">
        <v>739</v>
      </c>
      <c r="D2275" s="98" t="s">
        <v>5328</v>
      </c>
      <c r="E2275" s="145" t="s">
        <v>6432</v>
      </c>
      <c r="F2275" s="233">
        <v>1.5609625267555765</v>
      </c>
    </row>
    <row r="2276" spans="1:6" x14ac:dyDescent="0.3">
      <c r="A2276" s="36" t="s">
        <v>37</v>
      </c>
      <c r="B2276" s="36" t="str">
        <f t="shared" si="37"/>
        <v>22A_15min</v>
      </c>
      <c r="C2276" s="98" t="s">
        <v>713</v>
      </c>
      <c r="D2276" s="98" t="s">
        <v>5328</v>
      </c>
      <c r="E2276" s="145" t="s">
        <v>6433</v>
      </c>
      <c r="F2276" s="233">
        <v>1.7092083581754707</v>
      </c>
    </row>
    <row r="2277" spans="1:6" x14ac:dyDescent="0.3">
      <c r="A2277" s="36" t="s">
        <v>37</v>
      </c>
      <c r="B2277" s="36" t="str">
        <f t="shared" si="37"/>
        <v>22A_15min</v>
      </c>
      <c r="C2277" s="98" t="s">
        <v>714</v>
      </c>
      <c r="D2277" s="98" t="s">
        <v>5328</v>
      </c>
      <c r="E2277" s="145" t="s">
        <v>6434</v>
      </c>
      <c r="F2277" s="233">
        <v>1.5628525878701858</v>
      </c>
    </row>
    <row r="2278" spans="1:6" x14ac:dyDescent="0.3">
      <c r="A2278" s="36" t="s">
        <v>37</v>
      </c>
      <c r="B2278" s="36" t="str">
        <f t="shared" si="37"/>
        <v>22A_15min</v>
      </c>
      <c r="C2278" s="98" t="s">
        <v>715</v>
      </c>
      <c r="D2278" s="98" t="s">
        <v>5328</v>
      </c>
      <c r="E2278" s="145" t="s">
        <v>6435</v>
      </c>
      <c r="F2278" s="233">
        <v>2.1636456300467599</v>
      </c>
    </row>
    <row r="2279" spans="1:6" x14ac:dyDescent="0.3">
      <c r="A2279" s="36" t="s">
        <v>37</v>
      </c>
      <c r="B2279" s="36" t="str">
        <f t="shared" si="37"/>
        <v>22A_15min</v>
      </c>
      <c r="C2279" s="98" t="s">
        <v>716</v>
      </c>
      <c r="D2279" s="98" t="s">
        <v>5328</v>
      </c>
      <c r="E2279" s="145" t="s">
        <v>6436</v>
      </c>
      <c r="F2279" s="233">
        <v>1.6033160673897815</v>
      </c>
    </row>
    <row r="2280" spans="1:6" x14ac:dyDescent="0.3">
      <c r="A2280" s="36" t="s">
        <v>37</v>
      </c>
      <c r="B2280" s="36" t="str">
        <f t="shared" si="37"/>
        <v>22A_15min</v>
      </c>
      <c r="C2280" s="98" t="s">
        <v>717</v>
      </c>
      <c r="D2280" s="98" t="s">
        <v>5328</v>
      </c>
      <c r="E2280" s="145" t="s">
        <v>6437</v>
      </c>
      <c r="F2280" s="233">
        <v>1.9335491748717459</v>
      </c>
    </row>
    <row r="2281" spans="1:6" x14ac:dyDescent="0.3">
      <c r="A2281" s="36" t="s">
        <v>37</v>
      </c>
      <c r="B2281" s="36" t="str">
        <f t="shared" si="37"/>
        <v>22A_15min</v>
      </c>
      <c r="C2281" s="98" t="s">
        <v>718</v>
      </c>
      <c r="D2281" s="98" t="s">
        <v>5328</v>
      </c>
      <c r="E2281" s="145" t="s">
        <v>6438</v>
      </c>
      <c r="F2281" s="233">
        <v>1.0098107793520892</v>
      </c>
    </row>
    <row r="2282" spans="1:6" x14ac:dyDescent="0.3">
      <c r="A2282" s="36" t="s">
        <v>40</v>
      </c>
      <c r="B2282" s="36" t="str">
        <f t="shared" si="37"/>
        <v>24A_15min</v>
      </c>
      <c r="C2282" s="98" t="s">
        <v>740</v>
      </c>
      <c r="D2282" s="98" t="s">
        <v>5328</v>
      </c>
      <c r="E2282" s="145" t="s">
        <v>6409</v>
      </c>
      <c r="F2282" s="233">
        <v>2.0966622076741626</v>
      </c>
    </row>
    <row r="2283" spans="1:6" x14ac:dyDescent="0.3">
      <c r="A2283" s="36" t="s">
        <v>40</v>
      </c>
      <c r="B2283" s="36" t="str">
        <f t="shared" si="37"/>
        <v>24A_15min</v>
      </c>
      <c r="C2283" s="98" t="s">
        <v>749</v>
      </c>
      <c r="D2283" s="98" t="s">
        <v>5328</v>
      </c>
      <c r="E2283" s="145" t="s">
        <v>6410</v>
      </c>
      <c r="F2283" s="233">
        <v>1.822744746996581</v>
      </c>
    </row>
    <row r="2284" spans="1:6" x14ac:dyDescent="0.3">
      <c r="A2284" s="36" t="s">
        <v>40</v>
      </c>
      <c r="B2284" s="36" t="str">
        <f t="shared" si="37"/>
        <v>24A_15min</v>
      </c>
      <c r="C2284" s="98" t="s">
        <v>750</v>
      </c>
      <c r="D2284" s="98" t="s">
        <v>5328</v>
      </c>
      <c r="E2284" s="145" t="s">
        <v>6411</v>
      </c>
      <c r="F2284" s="233">
        <v>1.9591155181923052</v>
      </c>
    </row>
    <row r="2285" spans="1:6" x14ac:dyDescent="0.3">
      <c r="A2285" s="36" t="s">
        <v>40</v>
      </c>
      <c r="B2285" s="36" t="str">
        <f t="shared" si="37"/>
        <v>24A_15min</v>
      </c>
      <c r="C2285" s="98" t="s">
        <v>751</v>
      </c>
      <c r="D2285" s="98" t="s">
        <v>5328</v>
      </c>
      <c r="E2285" s="145" t="s">
        <v>6412</v>
      </c>
      <c r="F2285" s="233">
        <v>1.8931609575284933</v>
      </c>
    </row>
    <row r="2286" spans="1:6" x14ac:dyDescent="0.3">
      <c r="A2286" s="36" t="s">
        <v>40</v>
      </c>
      <c r="B2286" s="36" t="str">
        <f t="shared" si="37"/>
        <v>24A_15min</v>
      </c>
      <c r="C2286" s="98" t="s">
        <v>752</v>
      </c>
      <c r="D2286" s="98" t="s">
        <v>5328</v>
      </c>
      <c r="E2286" s="145" t="s">
        <v>6413</v>
      </c>
      <c r="F2286" s="233">
        <v>1.6079469554410832</v>
      </c>
    </row>
    <row r="2287" spans="1:6" x14ac:dyDescent="0.3">
      <c r="A2287" s="36" t="s">
        <v>40</v>
      </c>
      <c r="B2287" s="36" t="str">
        <f t="shared" si="37"/>
        <v>24A_15min</v>
      </c>
      <c r="C2287" s="98" t="s">
        <v>753</v>
      </c>
      <c r="D2287" s="98" t="s">
        <v>5328</v>
      </c>
      <c r="E2287" s="145" t="s">
        <v>6414</v>
      </c>
      <c r="F2287" s="233">
        <v>2.4971493371416775</v>
      </c>
    </row>
    <row r="2288" spans="1:6" x14ac:dyDescent="0.3">
      <c r="A2288" s="36" t="s">
        <v>40</v>
      </c>
      <c r="B2288" s="36" t="str">
        <f t="shared" si="37"/>
        <v>24A_15min</v>
      </c>
      <c r="C2288" s="98" t="s">
        <v>754</v>
      </c>
      <c r="D2288" s="98" t="s">
        <v>5328</v>
      </c>
      <c r="E2288" s="145" t="s">
        <v>6415</v>
      </c>
      <c r="F2288" s="233">
        <v>1.1550931608864805</v>
      </c>
    </row>
    <row r="2289" spans="1:6" x14ac:dyDescent="0.3">
      <c r="A2289" s="36" t="s">
        <v>40</v>
      </c>
      <c r="B2289" s="36" t="str">
        <f t="shared" si="37"/>
        <v>24A_15min</v>
      </c>
      <c r="C2289" s="98" t="s">
        <v>755</v>
      </c>
      <c r="D2289" s="98" t="s">
        <v>5328</v>
      </c>
      <c r="E2289" s="145" t="s">
        <v>6416</v>
      </c>
      <c r="F2289" s="233">
        <v>2.3153867952079792</v>
      </c>
    </row>
    <row r="2290" spans="1:6" x14ac:dyDescent="0.3">
      <c r="A2290" s="36" t="s">
        <v>40</v>
      </c>
      <c r="B2290" s="36" t="str">
        <f t="shared" si="37"/>
        <v>24A_15min</v>
      </c>
      <c r="C2290" s="98" t="s">
        <v>756</v>
      </c>
      <c r="D2290" s="98" t="s">
        <v>5328</v>
      </c>
      <c r="E2290" s="145" t="s">
        <v>6417</v>
      </c>
      <c r="F2290" s="233">
        <v>2.8912390792740612</v>
      </c>
    </row>
    <row r="2291" spans="1:6" x14ac:dyDescent="0.3">
      <c r="A2291" s="36" t="s">
        <v>40</v>
      </c>
      <c r="B2291" s="36" t="str">
        <f t="shared" si="37"/>
        <v>24A_15min</v>
      </c>
      <c r="C2291" s="98" t="s">
        <v>757</v>
      </c>
      <c r="D2291" s="98" t="s">
        <v>5328</v>
      </c>
      <c r="E2291" s="145" t="s">
        <v>6418</v>
      </c>
      <c r="F2291" s="233">
        <v>2.552775746509043</v>
      </c>
    </row>
    <row r="2292" spans="1:6" x14ac:dyDescent="0.3">
      <c r="A2292" s="36" t="s">
        <v>40</v>
      </c>
      <c r="B2292" s="36" t="str">
        <f t="shared" si="37"/>
        <v>24A_15min</v>
      </c>
      <c r="C2292" s="98" t="s">
        <v>758</v>
      </c>
      <c r="D2292" s="98" t="s">
        <v>5328</v>
      </c>
      <c r="E2292" s="145" t="s">
        <v>6419</v>
      </c>
      <c r="F2292" s="233">
        <v>1.2712541880650154</v>
      </c>
    </row>
    <row r="2293" spans="1:6" x14ac:dyDescent="0.3">
      <c r="A2293" s="36" t="s">
        <v>40</v>
      </c>
      <c r="B2293" s="36" t="str">
        <f t="shared" si="37"/>
        <v>24A_15min</v>
      </c>
      <c r="C2293" s="98" t="s">
        <v>741</v>
      </c>
      <c r="D2293" s="98" t="s">
        <v>5328</v>
      </c>
      <c r="E2293" s="145" t="s">
        <v>6420</v>
      </c>
      <c r="F2293" s="233">
        <v>2.9178356045313687</v>
      </c>
    </row>
    <row r="2294" spans="1:6" x14ac:dyDescent="0.3">
      <c r="A2294" s="36" t="s">
        <v>40</v>
      </c>
      <c r="B2294" s="36" t="str">
        <f t="shared" si="37"/>
        <v>24A_15min</v>
      </c>
      <c r="C2294" s="98" t="s">
        <v>759</v>
      </c>
      <c r="D2294" s="98" t="s">
        <v>5328</v>
      </c>
      <c r="E2294" s="145" t="s">
        <v>6421</v>
      </c>
      <c r="F2294" s="233">
        <v>1.376880028099841</v>
      </c>
    </row>
    <row r="2295" spans="1:6" x14ac:dyDescent="0.3">
      <c r="A2295" s="36" t="s">
        <v>40</v>
      </c>
      <c r="B2295" s="36" t="str">
        <f t="shared" si="37"/>
        <v>24A_15min</v>
      </c>
      <c r="C2295" s="98" t="s">
        <v>760</v>
      </c>
      <c r="D2295" s="98" t="s">
        <v>5328</v>
      </c>
      <c r="E2295" s="145" t="s">
        <v>6422</v>
      </c>
      <c r="F2295" s="233">
        <v>2.159392972818778</v>
      </c>
    </row>
    <row r="2296" spans="1:6" x14ac:dyDescent="0.3">
      <c r="A2296" s="36" t="s">
        <v>40</v>
      </c>
      <c r="B2296" s="36" t="str">
        <f t="shared" si="37"/>
        <v>24A_15min</v>
      </c>
      <c r="C2296" s="98" t="s">
        <v>761</v>
      </c>
      <c r="D2296" s="98" t="s">
        <v>5328</v>
      </c>
      <c r="E2296" s="145" t="s">
        <v>6423</v>
      </c>
      <c r="F2296" s="233">
        <v>1.8147276964170631</v>
      </c>
    </row>
    <row r="2297" spans="1:6" x14ac:dyDescent="0.3">
      <c r="A2297" s="36" t="s">
        <v>40</v>
      </c>
      <c r="B2297" s="36" t="str">
        <f t="shared" si="37"/>
        <v>24A_15min</v>
      </c>
      <c r="C2297" s="98" t="s">
        <v>762</v>
      </c>
      <c r="D2297" s="98" t="s">
        <v>5328</v>
      </c>
      <c r="E2297" s="145" t="s">
        <v>6424</v>
      </c>
      <c r="F2297" s="233">
        <v>1.4050530275381585</v>
      </c>
    </row>
    <row r="2298" spans="1:6" x14ac:dyDescent="0.3">
      <c r="A2298" s="36" t="s">
        <v>40</v>
      </c>
      <c r="B2298" s="36" t="str">
        <f t="shared" si="37"/>
        <v>24A_15min</v>
      </c>
      <c r="C2298" s="98" t="s">
        <v>763</v>
      </c>
      <c r="D2298" s="98" t="s">
        <v>5328</v>
      </c>
      <c r="E2298" s="145" t="s">
        <v>6425</v>
      </c>
      <c r="F2298" s="233">
        <v>1.5409500357775949</v>
      </c>
    </row>
    <row r="2299" spans="1:6" x14ac:dyDescent="0.3">
      <c r="A2299" s="36" t="s">
        <v>40</v>
      </c>
      <c r="B2299" s="36" t="str">
        <f t="shared" si="37"/>
        <v>24A_15min</v>
      </c>
      <c r="C2299" s="98" t="s">
        <v>764</v>
      </c>
      <c r="D2299" s="98" t="s">
        <v>5328</v>
      </c>
      <c r="E2299" s="145" t="s">
        <v>6426</v>
      </c>
      <c r="F2299" s="233">
        <v>2.002965254412751</v>
      </c>
    </row>
    <row r="2300" spans="1:6" x14ac:dyDescent="0.3">
      <c r="A2300" s="36" t="s">
        <v>40</v>
      </c>
      <c r="B2300" s="36" t="str">
        <f t="shared" si="37"/>
        <v>24A_15min</v>
      </c>
      <c r="C2300" s="98" t="s">
        <v>765</v>
      </c>
      <c r="D2300" s="98" t="s">
        <v>5328</v>
      </c>
      <c r="E2300" s="145" t="s">
        <v>6427</v>
      </c>
      <c r="F2300" s="233">
        <v>3.0944068272863494</v>
      </c>
    </row>
    <row r="2301" spans="1:6" x14ac:dyDescent="0.3">
      <c r="A2301" s="36" t="s">
        <v>40</v>
      </c>
      <c r="B2301" s="36" t="str">
        <f t="shared" si="37"/>
        <v>24A_15min</v>
      </c>
      <c r="C2301" s="98" t="s">
        <v>766</v>
      </c>
      <c r="D2301" s="98" t="s">
        <v>5328</v>
      </c>
      <c r="E2301" s="145" t="s">
        <v>6428</v>
      </c>
      <c r="F2301" s="233">
        <v>2.3931734190128711</v>
      </c>
    </row>
    <row r="2302" spans="1:6" x14ac:dyDescent="0.3">
      <c r="A2302" s="36" t="s">
        <v>40</v>
      </c>
      <c r="B2302" s="36" t="str">
        <f t="shared" si="37"/>
        <v>24A_15min</v>
      </c>
      <c r="C2302" s="98" t="s">
        <v>767</v>
      </c>
      <c r="D2302" s="98" t="s">
        <v>5328</v>
      </c>
      <c r="E2302" s="145" t="s">
        <v>6429</v>
      </c>
      <c r="F2302" s="233">
        <v>1.4913007108673484</v>
      </c>
    </row>
    <row r="2303" spans="1:6" x14ac:dyDescent="0.3">
      <c r="A2303" s="36" t="s">
        <v>40</v>
      </c>
      <c r="B2303" s="36" t="str">
        <f t="shared" si="37"/>
        <v>24A_15min</v>
      </c>
      <c r="C2303" s="98" t="s">
        <v>768</v>
      </c>
      <c r="D2303" s="98" t="s">
        <v>5328</v>
      </c>
      <c r="E2303" s="145" t="s">
        <v>6430</v>
      </c>
      <c r="F2303" s="233">
        <v>2.9708035971344589</v>
      </c>
    </row>
    <row r="2304" spans="1:6" x14ac:dyDescent="0.3">
      <c r="A2304" s="36" t="s">
        <v>40</v>
      </c>
      <c r="B2304" s="36" t="str">
        <f t="shared" si="37"/>
        <v>24A_15min</v>
      </c>
      <c r="C2304" s="98" t="s">
        <v>742</v>
      </c>
      <c r="D2304" s="98" t="s">
        <v>5328</v>
      </c>
      <c r="E2304" s="145" t="s">
        <v>6431</v>
      </c>
      <c r="F2304" s="233">
        <v>2.4402369581245784</v>
      </c>
    </row>
    <row r="2305" spans="1:6" x14ac:dyDescent="0.3">
      <c r="A2305" s="36" t="s">
        <v>40</v>
      </c>
      <c r="B2305" s="36" t="str">
        <f t="shared" si="37"/>
        <v>24A_15min</v>
      </c>
      <c r="C2305" s="98" t="s">
        <v>769</v>
      </c>
      <c r="D2305" s="98" t="s">
        <v>5328</v>
      </c>
      <c r="E2305" s="145" t="s">
        <v>6432</v>
      </c>
      <c r="F2305" s="233">
        <v>1.5381681997951435</v>
      </c>
    </row>
    <row r="2306" spans="1:6" x14ac:dyDescent="0.3">
      <c r="A2306" s="36" t="s">
        <v>40</v>
      </c>
      <c r="B2306" s="36" t="str">
        <f t="shared" si="37"/>
        <v>24A_15min</v>
      </c>
      <c r="C2306" s="98" t="s">
        <v>743</v>
      </c>
      <c r="D2306" s="98" t="s">
        <v>5328</v>
      </c>
      <c r="E2306" s="145" t="s">
        <v>6433</v>
      </c>
      <c r="F2306" s="233">
        <v>2.3018179366687117</v>
      </c>
    </row>
    <row r="2307" spans="1:6" x14ac:dyDescent="0.3">
      <c r="A2307" s="36" t="s">
        <v>40</v>
      </c>
      <c r="B2307" s="36" t="str">
        <f t="shared" si="37"/>
        <v>24A_15min</v>
      </c>
      <c r="C2307" s="98" t="s">
        <v>744</v>
      </c>
      <c r="D2307" s="98" t="s">
        <v>5328</v>
      </c>
      <c r="E2307" s="145" t="s">
        <v>6434</v>
      </c>
      <c r="F2307" s="233">
        <v>1.8117345309129282</v>
      </c>
    </row>
    <row r="2308" spans="1:6" x14ac:dyDescent="0.3">
      <c r="A2308" s="36" t="s">
        <v>40</v>
      </c>
      <c r="B2308" s="36" t="str">
        <f t="shared" si="37"/>
        <v>24A_15min</v>
      </c>
      <c r="C2308" s="98" t="s">
        <v>745</v>
      </c>
      <c r="D2308" s="98" t="s">
        <v>5328</v>
      </c>
      <c r="E2308" s="145" t="s">
        <v>6435</v>
      </c>
      <c r="F2308" s="233">
        <v>1.3731059723447643</v>
      </c>
    </row>
    <row r="2309" spans="1:6" x14ac:dyDescent="0.3">
      <c r="A2309" s="36" t="s">
        <v>40</v>
      </c>
      <c r="B2309" s="36" t="str">
        <f t="shared" si="37"/>
        <v>24A_15min</v>
      </c>
      <c r="C2309" s="98" t="s">
        <v>746</v>
      </c>
      <c r="D2309" s="98" t="s">
        <v>5328</v>
      </c>
      <c r="E2309" s="145" t="s">
        <v>6436</v>
      </c>
      <c r="F2309" s="233">
        <v>1.5239836648969314</v>
      </c>
    </row>
    <row r="2310" spans="1:6" x14ac:dyDescent="0.3">
      <c r="A2310" s="36" t="s">
        <v>40</v>
      </c>
      <c r="B2310" s="36" t="str">
        <f t="shared" si="37"/>
        <v>24A_15min</v>
      </c>
      <c r="C2310" s="98" t="s">
        <v>747</v>
      </c>
      <c r="D2310" s="98" t="s">
        <v>5328</v>
      </c>
      <c r="E2310" s="145" t="s">
        <v>6437</v>
      </c>
      <c r="F2310" s="233">
        <v>2.7950079452767591</v>
      </c>
    </row>
    <row r="2311" spans="1:6" x14ac:dyDescent="0.3">
      <c r="A2311" s="36" t="s">
        <v>40</v>
      </c>
      <c r="B2311" s="36" t="str">
        <f t="shared" si="37"/>
        <v>24A_15min</v>
      </c>
      <c r="C2311" s="98" t="s">
        <v>748</v>
      </c>
      <c r="D2311" s="98" t="s">
        <v>5328</v>
      </c>
      <c r="E2311" s="145" t="s">
        <v>6438</v>
      </c>
      <c r="F2311" s="233">
        <v>1.1677246296070929</v>
      </c>
    </row>
    <row r="2312" spans="1:6" x14ac:dyDescent="0.3">
      <c r="A2312" s="36" t="s">
        <v>42</v>
      </c>
      <c r="B2312" s="36" t="str">
        <f t="shared" si="37"/>
        <v>26A_15min</v>
      </c>
      <c r="C2312" s="98" t="s">
        <v>770</v>
      </c>
      <c r="D2312" s="98" t="s">
        <v>5328</v>
      </c>
      <c r="E2312" s="145" t="s">
        <v>6409</v>
      </c>
      <c r="F2312" s="233">
        <v>0.63706358385987205</v>
      </c>
    </row>
    <row r="2313" spans="1:6" x14ac:dyDescent="0.3">
      <c r="A2313" s="36" t="s">
        <v>42</v>
      </c>
      <c r="B2313" s="36" t="str">
        <f t="shared" si="37"/>
        <v>26A_15min</v>
      </c>
      <c r="C2313" s="98" t="s">
        <v>779</v>
      </c>
      <c r="D2313" s="98" t="s">
        <v>5328</v>
      </c>
      <c r="E2313" s="145" t="s">
        <v>6410</v>
      </c>
      <c r="F2313" s="233">
        <v>0.38750330332986754</v>
      </c>
    </row>
    <row r="2314" spans="1:6" x14ac:dyDescent="0.3">
      <c r="A2314" s="36" t="s">
        <v>42</v>
      </c>
      <c r="B2314" s="36" t="str">
        <f t="shared" si="37"/>
        <v>26A_15min</v>
      </c>
      <c r="C2314" s="98" t="s">
        <v>780</v>
      </c>
      <c r="D2314" s="98" t="s">
        <v>5328</v>
      </c>
      <c r="E2314" s="145" t="s">
        <v>6411</v>
      </c>
      <c r="F2314" s="233">
        <v>0.35040178388082088</v>
      </c>
    </row>
    <row r="2315" spans="1:6" x14ac:dyDescent="0.3">
      <c r="A2315" s="36" t="s">
        <v>42</v>
      </c>
      <c r="B2315" s="36" t="str">
        <f t="shared" ref="B2315:B2378" si="38">CONCATENATE(A2315,"_",D2315)</f>
        <v>26A_15min</v>
      </c>
      <c r="C2315" s="98" t="s">
        <v>781</v>
      </c>
      <c r="D2315" s="98" t="s">
        <v>5328</v>
      </c>
      <c r="E2315" s="145" t="s">
        <v>6412</v>
      </c>
      <c r="F2315" s="233">
        <v>0.52197797830493331</v>
      </c>
    </row>
    <row r="2316" spans="1:6" x14ac:dyDescent="0.3">
      <c r="A2316" s="36" t="s">
        <v>42</v>
      </c>
      <c r="B2316" s="36" t="str">
        <f t="shared" si="38"/>
        <v>26A_15min</v>
      </c>
      <c r="C2316" s="98" t="s">
        <v>782</v>
      </c>
      <c r="D2316" s="98" t="s">
        <v>5328</v>
      </c>
      <c r="E2316" s="145" t="s">
        <v>6413</v>
      </c>
      <c r="F2316" s="233">
        <v>0.37329775011063271</v>
      </c>
    </row>
    <row r="2317" spans="1:6" x14ac:dyDescent="0.3">
      <c r="A2317" s="36" t="s">
        <v>42</v>
      </c>
      <c r="B2317" s="36" t="str">
        <f t="shared" si="38"/>
        <v>26A_15min</v>
      </c>
      <c r="C2317" s="98" t="s">
        <v>783</v>
      </c>
      <c r="D2317" s="98" t="s">
        <v>5328</v>
      </c>
      <c r="E2317" s="145" t="s">
        <v>6414</v>
      </c>
      <c r="F2317" s="233">
        <v>0.36447058915187686</v>
      </c>
    </row>
    <row r="2318" spans="1:6" x14ac:dyDescent="0.3">
      <c r="A2318" s="36" t="s">
        <v>42</v>
      </c>
      <c r="B2318" s="36" t="str">
        <f t="shared" si="38"/>
        <v>26A_15min</v>
      </c>
      <c r="C2318" s="98" t="s">
        <v>784</v>
      </c>
      <c r="D2318" s="98" t="s">
        <v>5328</v>
      </c>
      <c r="E2318" s="145" t="s">
        <v>6415</v>
      </c>
      <c r="F2318" s="233">
        <v>0.3520838111123466</v>
      </c>
    </row>
    <row r="2319" spans="1:6" x14ac:dyDescent="0.3">
      <c r="A2319" s="36" t="s">
        <v>42</v>
      </c>
      <c r="B2319" s="36" t="str">
        <f t="shared" si="38"/>
        <v>26A_15min</v>
      </c>
      <c r="C2319" s="98" t="s">
        <v>785</v>
      </c>
      <c r="D2319" s="98" t="s">
        <v>5328</v>
      </c>
      <c r="E2319" s="145" t="s">
        <v>6416</v>
      </c>
      <c r="F2319" s="233">
        <v>0.3720070027611595</v>
      </c>
    </row>
    <row r="2320" spans="1:6" x14ac:dyDescent="0.3">
      <c r="A2320" s="36" t="s">
        <v>42</v>
      </c>
      <c r="B2320" s="36" t="str">
        <f t="shared" si="38"/>
        <v>26A_15min</v>
      </c>
      <c r="C2320" s="98" t="s">
        <v>786</v>
      </c>
      <c r="D2320" s="98" t="s">
        <v>5328</v>
      </c>
      <c r="E2320" s="145" t="s">
        <v>6417</v>
      </c>
      <c r="F2320" s="233">
        <v>0.36210938980338225</v>
      </c>
    </row>
    <row r="2321" spans="1:6" x14ac:dyDescent="0.3">
      <c r="A2321" s="36" t="s">
        <v>42</v>
      </c>
      <c r="B2321" s="36" t="str">
        <f t="shared" si="38"/>
        <v>26A_15min</v>
      </c>
      <c r="C2321" s="98" t="s">
        <v>787</v>
      </c>
      <c r="D2321" s="98" t="s">
        <v>5328</v>
      </c>
      <c r="E2321" s="145" t="s">
        <v>6418</v>
      </c>
      <c r="F2321" s="233">
        <v>0.35052619032035209</v>
      </c>
    </row>
    <row r="2322" spans="1:6" x14ac:dyDescent="0.3">
      <c r="A2322" s="36" t="s">
        <v>42</v>
      </c>
      <c r="B2322" s="36" t="str">
        <f t="shared" si="38"/>
        <v>26A_15min</v>
      </c>
      <c r="C2322" s="98" t="s">
        <v>788</v>
      </c>
      <c r="D2322" s="98" t="s">
        <v>5328</v>
      </c>
      <c r="E2322" s="145" t="s">
        <v>6419</v>
      </c>
      <c r="F2322" s="233">
        <v>0.37597554475896661</v>
      </c>
    </row>
    <row r="2323" spans="1:6" x14ac:dyDescent="0.3">
      <c r="A2323" s="36" t="s">
        <v>42</v>
      </c>
      <c r="B2323" s="36" t="str">
        <f t="shared" si="38"/>
        <v>26A_15min</v>
      </c>
      <c r="C2323" s="98" t="s">
        <v>771</v>
      </c>
      <c r="D2323" s="98" t="s">
        <v>5328</v>
      </c>
      <c r="E2323" s="145" t="s">
        <v>6420</v>
      </c>
      <c r="F2323" s="233">
        <v>0.66448973620984608</v>
      </c>
    </row>
    <row r="2324" spans="1:6" x14ac:dyDescent="0.3">
      <c r="A2324" s="36" t="s">
        <v>42</v>
      </c>
      <c r="B2324" s="36" t="str">
        <f t="shared" si="38"/>
        <v>26A_15min</v>
      </c>
      <c r="C2324" s="98" t="s">
        <v>789</v>
      </c>
      <c r="D2324" s="98" t="s">
        <v>5328</v>
      </c>
      <c r="E2324" s="145" t="s">
        <v>6421</v>
      </c>
      <c r="F2324" s="233">
        <v>0.30928111830249838</v>
      </c>
    </row>
    <row r="2325" spans="1:6" x14ac:dyDescent="0.3">
      <c r="A2325" s="36" t="s">
        <v>42</v>
      </c>
      <c r="B2325" s="36" t="str">
        <f t="shared" si="38"/>
        <v>26A_15min</v>
      </c>
      <c r="C2325" s="98" t="s">
        <v>790</v>
      </c>
      <c r="D2325" s="98" t="s">
        <v>5328</v>
      </c>
      <c r="E2325" s="145" t="s">
        <v>6422</v>
      </c>
      <c r="F2325" s="233">
        <v>0.42770551783942806</v>
      </c>
    </row>
    <row r="2326" spans="1:6" x14ac:dyDescent="0.3">
      <c r="A2326" s="36" t="s">
        <v>42</v>
      </c>
      <c r="B2326" s="36" t="str">
        <f t="shared" si="38"/>
        <v>26A_15min</v>
      </c>
      <c r="C2326" s="98" t="s">
        <v>791</v>
      </c>
      <c r="D2326" s="98" t="s">
        <v>5328</v>
      </c>
      <c r="E2326" s="145" t="s">
        <v>6423</v>
      </c>
      <c r="F2326" s="233">
        <v>0.36280657426422724</v>
      </c>
    </row>
    <row r="2327" spans="1:6" x14ac:dyDescent="0.3">
      <c r="A2327" s="36" t="s">
        <v>42</v>
      </c>
      <c r="B2327" s="36" t="str">
        <f t="shared" si="38"/>
        <v>26A_15min</v>
      </c>
      <c r="C2327" s="98" t="s">
        <v>792</v>
      </c>
      <c r="D2327" s="98" t="s">
        <v>5328</v>
      </c>
      <c r="E2327" s="145" t="s">
        <v>6424</v>
      </c>
      <c r="F2327" s="233">
        <v>0.50881431828769963</v>
      </c>
    </row>
    <row r="2328" spans="1:6" x14ac:dyDescent="0.3">
      <c r="A2328" s="36" t="s">
        <v>42</v>
      </c>
      <c r="B2328" s="36" t="str">
        <f t="shared" si="38"/>
        <v>26A_15min</v>
      </c>
      <c r="C2328" s="98" t="s">
        <v>793</v>
      </c>
      <c r="D2328" s="98" t="s">
        <v>5328</v>
      </c>
      <c r="E2328" s="145" t="s">
        <v>6425</v>
      </c>
      <c r="F2328" s="233">
        <v>0.43270429858272924</v>
      </c>
    </row>
    <row r="2329" spans="1:6" x14ac:dyDescent="0.3">
      <c r="A2329" s="36" t="s">
        <v>42</v>
      </c>
      <c r="B2329" s="36" t="str">
        <f t="shared" si="38"/>
        <v>26A_15min</v>
      </c>
      <c r="C2329" s="98" t="s">
        <v>794</v>
      </c>
      <c r="D2329" s="98" t="s">
        <v>5328</v>
      </c>
      <c r="E2329" s="145" t="s">
        <v>6426</v>
      </c>
      <c r="F2329" s="233">
        <v>0.34716020860615182</v>
      </c>
    </row>
    <row r="2330" spans="1:6" x14ac:dyDescent="0.3">
      <c r="A2330" s="36" t="s">
        <v>42</v>
      </c>
      <c r="B2330" s="36" t="str">
        <f t="shared" si="38"/>
        <v>26A_15min</v>
      </c>
      <c r="C2330" s="98" t="s">
        <v>795</v>
      </c>
      <c r="D2330" s="98" t="s">
        <v>5328</v>
      </c>
      <c r="E2330" s="145" t="s">
        <v>6427</v>
      </c>
      <c r="F2330" s="233">
        <v>0.3487747268682973</v>
      </c>
    </row>
    <row r="2331" spans="1:6" x14ac:dyDescent="0.3">
      <c r="A2331" s="36" t="s">
        <v>42</v>
      </c>
      <c r="B2331" s="36" t="str">
        <f t="shared" si="38"/>
        <v>26A_15min</v>
      </c>
      <c r="C2331" s="98" t="s">
        <v>796</v>
      </c>
      <c r="D2331" s="98" t="s">
        <v>5328</v>
      </c>
      <c r="E2331" s="145" t="s">
        <v>6428</v>
      </c>
      <c r="F2331" s="233">
        <v>0.3833930234552384</v>
      </c>
    </row>
    <row r="2332" spans="1:6" x14ac:dyDescent="0.3">
      <c r="A2332" s="36" t="s">
        <v>42</v>
      </c>
      <c r="B2332" s="36" t="str">
        <f t="shared" si="38"/>
        <v>26A_15min</v>
      </c>
      <c r="C2332" s="98" t="s">
        <v>797</v>
      </c>
      <c r="D2332" s="98" t="s">
        <v>5328</v>
      </c>
      <c r="E2332" s="145" t="s">
        <v>6429</v>
      </c>
      <c r="F2332" s="233">
        <v>0.84694439690418277</v>
      </c>
    </row>
    <row r="2333" spans="1:6" x14ac:dyDescent="0.3">
      <c r="A2333" s="36" t="s">
        <v>42</v>
      </c>
      <c r="B2333" s="36" t="str">
        <f t="shared" si="38"/>
        <v>26A_15min</v>
      </c>
      <c r="C2333" s="98" t="s">
        <v>798</v>
      </c>
      <c r="D2333" s="98" t="s">
        <v>5328</v>
      </c>
      <c r="E2333" s="145" t="s">
        <v>6430</v>
      </c>
      <c r="F2333" s="233">
        <v>0.47333857932762141</v>
      </c>
    </row>
    <row r="2334" spans="1:6" x14ac:dyDescent="0.3">
      <c r="A2334" s="36" t="s">
        <v>42</v>
      </c>
      <c r="B2334" s="36" t="str">
        <f t="shared" si="38"/>
        <v>26A_15min</v>
      </c>
      <c r="C2334" s="98" t="s">
        <v>772</v>
      </c>
      <c r="D2334" s="98" t="s">
        <v>5328</v>
      </c>
      <c r="E2334" s="145" t="s">
        <v>6431</v>
      </c>
      <c r="F2334" s="233">
        <v>0.38303056030689581</v>
      </c>
    </row>
    <row r="2335" spans="1:6" x14ac:dyDescent="0.3">
      <c r="A2335" s="36" t="s">
        <v>42</v>
      </c>
      <c r="B2335" s="36" t="str">
        <f t="shared" si="38"/>
        <v>26A_15min</v>
      </c>
      <c r="C2335" s="98" t="s">
        <v>799</v>
      </c>
      <c r="D2335" s="98" t="s">
        <v>5328</v>
      </c>
      <c r="E2335" s="145" t="s">
        <v>6432</v>
      </c>
      <c r="F2335" s="233">
        <v>0.36490740004156852</v>
      </c>
    </row>
    <row r="2336" spans="1:6" x14ac:dyDescent="0.3">
      <c r="A2336" s="36" t="s">
        <v>42</v>
      </c>
      <c r="B2336" s="36" t="str">
        <f t="shared" si="38"/>
        <v>26A_15min</v>
      </c>
      <c r="C2336" s="98" t="s">
        <v>773</v>
      </c>
      <c r="D2336" s="98" t="s">
        <v>5328</v>
      </c>
      <c r="E2336" s="145" t="s">
        <v>6433</v>
      </c>
      <c r="F2336" s="233">
        <v>0.38529600317272966</v>
      </c>
    </row>
    <row r="2337" spans="1:6" x14ac:dyDescent="0.3">
      <c r="A2337" s="36" t="s">
        <v>42</v>
      </c>
      <c r="B2337" s="36" t="str">
        <f t="shared" si="38"/>
        <v>26A_15min</v>
      </c>
      <c r="C2337" s="98" t="s">
        <v>774</v>
      </c>
      <c r="D2337" s="98" t="s">
        <v>5328</v>
      </c>
      <c r="E2337" s="145" t="s">
        <v>6434</v>
      </c>
      <c r="F2337" s="233">
        <v>0.36965688185498524</v>
      </c>
    </row>
    <row r="2338" spans="1:6" x14ac:dyDescent="0.3">
      <c r="A2338" s="36" t="s">
        <v>42</v>
      </c>
      <c r="B2338" s="36" t="str">
        <f t="shared" si="38"/>
        <v>26A_15min</v>
      </c>
      <c r="C2338" s="98" t="s">
        <v>775</v>
      </c>
      <c r="D2338" s="98" t="s">
        <v>5328</v>
      </c>
      <c r="E2338" s="145" t="s">
        <v>6435</v>
      </c>
      <c r="F2338" s="233">
        <v>0.35607697218252393</v>
      </c>
    </row>
    <row r="2339" spans="1:6" x14ac:dyDescent="0.3">
      <c r="A2339" s="36" t="s">
        <v>42</v>
      </c>
      <c r="B2339" s="36" t="str">
        <f t="shared" si="38"/>
        <v>26A_15min</v>
      </c>
      <c r="C2339" s="98" t="s">
        <v>776</v>
      </c>
      <c r="D2339" s="98" t="s">
        <v>5328</v>
      </c>
      <c r="E2339" s="145" t="s">
        <v>6436</v>
      </c>
      <c r="F2339" s="233">
        <v>0.35119739496264646</v>
      </c>
    </row>
    <row r="2340" spans="1:6" x14ac:dyDescent="0.3">
      <c r="A2340" s="36" t="s">
        <v>42</v>
      </c>
      <c r="B2340" s="36" t="str">
        <f t="shared" si="38"/>
        <v>26A_15min</v>
      </c>
      <c r="C2340" s="98" t="s">
        <v>777</v>
      </c>
      <c r="D2340" s="98" t="s">
        <v>5328</v>
      </c>
      <c r="E2340" s="145" t="s">
        <v>6437</v>
      </c>
      <c r="F2340" s="233">
        <v>0.32338337960823538</v>
      </c>
    </row>
    <row r="2341" spans="1:6" x14ac:dyDescent="0.3">
      <c r="A2341" s="36" t="s">
        <v>42</v>
      </c>
      <c r="B2341" s="36" t="str">
        <f t="shared" si="38"/>
        <v>26A_15min</v>
      </c>
      <c r="C2341" s="98" t="s">
        <v>778</v>
      </c>
      <c r="D2341" s="98" t="s">
        <v>5328</v>
      </c>
      <c r="E2341" s="145" t="s">
        <v>6438</v>
      </c>
      <c r="F2341" s="233">
        <v>0.52972314505675033</v>
      </c>
    </row>
    <row r="2342" spans="1:6" x14ac:dyDescent="0.3">
      <c r="A2342" s="36" t="s">
        <v>43</v>
      </c>
      <c r="B2342" s="36" t="str">
        <f t="shared" si="38"/>
        <v>27A_15min</v>
      </c>
      <c r="C2342" s="98" t="s">
        <v>800</v>
      </c>
      <c r="D2342" s="98" t="s">
        <v>5328</v>
      </c>
      <c r="E2342" s="145" t="s">
        <v>6409</v>
      </c>
      <c r="F2342" s="233">
        <v>0.39218466308687905</v>
      </c>
    </row>
    <row r="2343" spans="1:6" x14ac:dyDescent="0.3">
      <c r="A2343" s="36" t="s">
        <v>43</v>
      </c>
      <c r="B2343" s="36" t="str">
        <f t="shared" si="38"/>
        <v>27A_15min</v>
      </c>
      <c r="C2343" s="98" t="s">
        <v>809</v>
      </c>
      <c r="D2343" s="98" t="s">
        <v>5328</v>
      </c>
      <c r="E2343" s="145" t="s">
        <v>6410</v>
      </c>
      <c r="F2343" s="233">
        <v>1.1070476096273658</v>
      </c>
    </row>
    <row r="2344" spans="1:6" x14ac:dyDescent="0.3">
      <c r="A2344" s="36" t="s">
        <v>43</v>
      </c>
      <c r="B2344" s="36" t="str">
        <f t="shared" si="38"/>
        <v>27A_15min</v>
      </c>
      <c r="C2344" s="98" t="s">
        <v>810</v>
      </c>
      <c r="D2344" s="98" t="s">
        <v>5328</v>
      </c>
      <c r="E2344" s="145" t="s">
        <v>6411</v>
      </c>
      <c r="F2344" s="233">
        <v>2.6419369048616659</v>
      </c>
    </row>
    <row r="2345" spans="1:6" x14ac:dyDescent="0.3">
      <c r="A2345" s="36" t="s">
        <v>43</v>
      </c>
      <c r="B2345" s="36" t="str">
        <f t="shared" si="38"/>
        <v>27A_15min</v>
      </c>
      <c r="C2345" s="98" t="s">
        <v>811</v>
      </c>
      <c r="D2345" s="98" t="s">
        <v>5328</v>
      </c>
      <c r="E2345" s="145" t="s">
        <v>6412</v>
      </c>
      <c r="F2345" s="233">
        <v>1.694657667518896</v>
      </c>
    </row>
    <row r="2346" spans="1:6" x14ac:dyDescent="0.3">
      <c r="A2346" s="36" t="s">
        <v>43</v>
      </c>
      <c r="B2346" s="36" t="str">
        <f t="shared" si="38"/>
        <v>27A_15min</v>
      </c>
      <c r="C2346" s="98" t="s">
        <v>812</v>
      </c>
      <c r="D2346" s="98" t="s">
        <v>5328</v>
      </c>
      <c r="E2346" s="145" t="s">
        <v>6413</v>
      </c>
      <c r="F2346" s="233">
        <v>2.9434723046367788</v>
      </c>
    </row>
    <row r="2347" spans="1:6" x14ac:dyDescent="0.3">
      <c r="A2347" s="36" t="s">
        <v>43</v>
      </c>
      <c r="B2347" s="36" t="str">
        <f t="shared" si="38"/>
        <v>27A_15min</v>
      </c>
      <c r="C2347" s="98" t="s">
        <v>813</v>
      </c>
      <c r="D2347" s="98" t="s">
        <v>5328</v>
      </c>
      <c r="E2347" s="145" t="s">
        <v>6414</v>
      </c>
      <c r="F2347" s="233">
        <v>2.2387801612373828</v>
      </c>
    </row>
    <row r="2348" spans="1:6" x14ac:dyDescent="0.3">
      <c r="A2348" s="36" t="s">
        <v>43</v>
      </c>
      <c r="B2348" s="36" t="str">
        <f t="shared" si="38"/>
        <v>27A_15min</v>
      </c>
      <c r="C2348" s="98" t="s">
        <v>814</v>
      </c>
      <c r="D2348" s="98" t="s">
        <v>5328</v>
      </c>
      <c r="E2348" s="145" t="s">
        <v>6415</v>
      </c>
      <c r="F2348" s="233">
        <v>1.2487286375098148</v>
      </c>
    </row>
    <row r="2349" spans="1:6" x14ac:dyDescent="0.3">
      <c r="A2349" s="36" t="s">
        <v>43</v>
      </c>
      <c r="B2349" s="36" t="str">
        <f t="shared" si="38"/>
        <v>27A_15min</v>
      </c>
      <c r="C2349" s="98" t="s">
        <v>815</v>
      </c>
      <c r="D2349" s="98" t="s">
        <v>5328</v>
      </c>
      <c r="E2349" s="145" t="s">
        <v>6416</v>
      </c>
      <c r="F2349" s="233">
        <v>1.6606349419256266</v>
      </c>
    </row>
    <row r="2350" spans="1:6" x14ac:dyDescent="0.3">
      <c r="A2350" s="36" t="s">
        <v>43</v>
      </c>
      <c r="B2350" s="36" t="str">
        <f t="shared" si="38"/>
        <v>27A_15min</v>
      </c>
      <c r="C2350" s="98" t="s">
        <v>816</v>
      </c>
      <c r="D2350" s="98" t="s">
        <v>5328</v>
      </c>
      <c r="E2350" s="145" t="s">
        <v>6417</v>
      </c>
      <c r="F2350" s="233">
        <v>0.53271175098485446</v>
      </c>
    </row>
    <row r="2351" spans="1:6" x14ac:dyDescent="0.3">
      <c r="A2351" s="36" t="s">
        <v>43</v>
      </c>
      <c r="B2351" s="36" t="str">
        <f t="shared" si="38"/>
        <v>27A_15min</v>
      </c>
      <c r="C2351" s="98" t="s">
        <v>817</v>
      </c>
      <c r="D2351" s="98" t="s">
        <v>5328</v>
      </c>
      <c r="E2351" s="145" t="s">
        <v>6418</v>
      </c>
      <c r="F2351" s="233">
        <v>0.32007875586755519</v>
      </c>
    </row>
    <row r="2352" spans="1:6" x14ac:dyDescent="0.3">
      <c r="A2352" s="36" t="s">
        <v>43</v>
      </c>
      <c r="B2352" s="36" t="str">
        <f t="shared" si="38"/>
        <v>27A_15min</v>
      </c>
      <c r="C2352" s="98" t="s">
        <v>818</v>
      </c>
      <c r="D2352" s="98" t="s">
        <v>5328</v>
      </c>
      <c r="E2352" s="145" t="s">
        <v>6419</v>
      </c>
      <c r="F2352" s="233">
        <v>0.45077312466926617</v>
      </c>
    </row>
    <row r="2353" spans="1:6" x14ac:dyDescent="0.3">
      <c r="A2353" s="36" t="s">
        <v>43</v>
      </c>
      <c r="B2353" s="36" t="str">
        <f t="shared" si="38"/>
        <v>27A_15min</v>
      </c>
      <c r="C2353" s="98" t="s">
        <v>801</v>
      </c>
      <c r="D2353" s="98" t="s">
        <v>5328</v>
      </c>
      <c r="E2353" s="145" t="s">
        <v>6420</v>
      </c>
      <c r="F2353" s="233">
        <v>2.1465421985923681</v>
      </c>
    </row>
    <row r="2354" spans="1:6" x14ac:dyDescent="0.3">
      <c r="A2354" s="36" t="s">
        <v>43</v>
      </c>
      <c r="B2354" s="36" t="str">
        <f t="shared" si="38"/>
        <v>27A_15min</v>
      </c>
      <c r="C2354" s="98" t="s">
        <v>819</v>
      </c>
      <c r="D2354" s="98" t="s">
        <v>5328</v>
      </c>
      <c r="E2354" s="145" t="s">
        <v>6421</v>
      </c>
      <c r="F2354" s="233">
        <v>0.46668641505224878</v>
      </c>
    </row>
    <row r="2355" spans="1:6" x14ac:dyDescent="0.3">
      <c r="A2355" s="36" t="s">
        <v>43</v>
      </c>
      <c r="B2355" s="36" t="str">
        <f t="shared" si="38"/>
        <v>27A_15min</v>
      </c>
      <c r="C2355" s="98" t="s">
        <v>820</v>
      </c>
      <c r="D2355" s="98" t="s">
        <v>5328</v>
      </c>
      <c r="E2355" s="145" t="s">
        <v>6422</v>
      </c>
      <c r="F2355" s="233">
        <v>1.2046665967958441</v>
      </c>
    </row>
    <row r="2356" spans="1:6" x14ac:dyDescent="0.3">
      <c r="A2356" s="36" t="s">
        <v>43</v>
      </c>
      <c r="B2356" s="36" t="str">
        <f t="shared" si="38"/>
        <v>27A_15min</v>
      </c>
      <c r="C2356" s="98" t="s">
        <v>821</v>
      </c>
      <c r="D2356" s="98" t="s">
        <v>5328</v>
      </c>
      <c r="E2356" s="145" t="s">
        <v>6423</v>
      </c>
      <c r="F2356" s="233">
        <v>1.2754367919507879</v>
      </c>
    </row>
    <row r="2357" spans="1:6" x14ac:dyDescent="0.3">
      <c r="A2357" s="36" t="s">
        <v>43</v>
      </c>
      <c r="B2357" s="36" t="str">
        <f t="shared" si="38"/>
        <v>27A_15min</v>
      </c>
      <c r="C2357" s="98" t="s">
        <v>822</v>
      </c>
      <c r="D2357" s="98" t="s">
        <v>5328</v>
      </c>
      <c r="E2357" s="145" t="s">
        <v>6424</v>
      </c>
      <c r="F2357" s="233">
        <v>0.40871335955201221</v>
      </c>
    </row>
    <row r="2358" spans="1:6" x14ac:dyDescent="0.3">
      <c r="A2358" s="36" t="s">
        <v>43</v>
      </c>
      <c r="B2358" s="36" t="str">
        <f t="shared" si="38"/>
        <v>27A_15min</v>
      </c>
      <c r="C2358" s="98" t="s">
        <v>823</v>
      </c>
      <c r="D2358" s="98" t="s">
        <v>5328</v>
      </c>
      <c r="E2358" s="145" t="s">
        <v>6425</v>
      </c>
      <c r="F2358" s="233">
        <v>2.9304974680351585</v>
      </c>
    </row>
    <row r="2359" spans="1:6" x14ac:dyDescent="0.3">
      <c r="A2359" s="36" t="s">
        <v>43</v>
      </c>
      <c r="B2359" s="36" t="str">
        <f t="shared" si="38"/>
        <v>27A_15min</v>
      </c>
      <c r="C2359" s="98" t="s">
        <v>824</v>
      </c>
      <c r="D2359" s="98" t="s">
        <v>5328</v>
      </c>
      <c r="E2359" s="145" t="s">
        <v>6426</v>
      </c>
      <c r="F2359" s="233">
        <v>1.6034222183191074</v>
      </c>
    </row>
    <row r="2360" spans="1:6" x14ac:dyDescent="0.3">
      <c r="A2360" s="36" t="s">
        <v>43</v>
      </c>
      <c r="B2360" s="36" t="str">
        <f t="shared" si="38"/>
        <v>27A_15min</v>
      </c>
      <c r="C2360" s="98" t="s">
        <v>825</v>
      </c>
      <c r="D2360" s="98" t="s">
        <v>5328</v>
      </c>
      <c r="E2360" s="145" t="s">
        <v>6427</v>
      </c>
      <c r="F2360" s="233">
        <v>2.0704661336081269</v>
      </c>
    </row>
    <row r="2361" spans="1:6" x14ac:dyDescent="0.3">
      <c r="A2361" s="36" t="s">
        <v>43</v>
      </c>
      <c r="B2361" s="36" t="str">
        <f t="shared" si="38"/>
        <v>27A_15min</v>
      </c>
      <c r="C2361" s="98" t="s">
        <v>826</v>
      </c>
      <c r="D2361" s="98" t="s">
        <v>5328</v>
      </c>
      <c r="E2361" s="145" t="s">
        <v>6428</v>
      </c>
      <c r="F2361" s="233">
        <v>0.42176629785714087</v>
      </c>
    </row>
    <row r="2362" spans="1:6" x14ac:dyDescent="0.3">
      <c r="A2362" s="36" t="s">
        <v>43</v>
      </c>
      <c r="B2362" s="36" t="str">
        <f t="shared" si="38"/>
        <v>27A_15min</v>
      </c>
      <c r="C2362" s="98" t="s">
        <v>827</v>
      </c>
      <c r="D2362" s="98" t="s">
        <v>5328</v>
      </c>
      <c r="E2362" s="145" t="s">
        <v>6429</v>
      </c>
      <c r="F2362" s="233">
        <v>1.595485384186156</v>
      </c>
    </row>
    <row r="2363" spans="1:6" x14ac:dyDescent="0.3">
      <c r="A2363" s="36" t="s">
        <v>43</v>
      </c>
      <c r="B2363" s="36" t="str">
        <f t="shared" si="38"/>
        <v>27A_15min</v>
      </c>
      <c r="C2363" s="98" t="s">
        <v>828</v>
      </c>
      <c r="D2363" s="98" t="s">
        <v>5328</v>
      </c>
      <c r="E2363" s="145" t="s">
        <v>6430</v>
      </c>
      <c r="F2363" s="233">
        <v>1.4728474497572936</v>
      </c>
    </row>
    <row r="2364" spans="1:6" x14ac:dyDescent="0.3">
      <c r="A2364" s="36" t="s">
        <v>43</v>
      </c>
      <c r="B2364" s="36" t="str">
        <f t="shared" si="38"/>
        <v>27A_15min</v>
      </c>
      <c r="C2364" s="98" t="s">
        <v>802</v>
      </c>
      <c r="D2364" s="98" t="s">
        <v>5328</v>
      </c>
      <c r="E2364" s="145" t="s">
        <v>6431</v>
      </c>
      <c r="F2364" s="233">
        <v>1.0374604619789503</v>
      </c>
    </row>
    <row r="2365" spans="1:6" x14ac:dyDescent="0.3">
      <c r="A2365" s="36" t="s">
        <v>43</v>
      </c>
      <c r="B2365" s="36" t="str">
        <f t="shared" si="38"/>
        <v>27A_15min</v>
      </c>
      <c r="C2365" s="98" t="s">
        <v>829</v>
      </c>
      <c r="D2365" s="98" t="s">
        <v>5328</v>
      </c>
      <c r="E2365" s="145" t="s">
        <v>6432</v>
      </c>
      <c r="F2365" s="233">
        <v>2.0545643845680464</v>
      </c>
    </row>
    <row r="2366" spans="1:6" x14ac:dyDescent="0.3">
      <c r="A2366" s="36" t="s">
        <v>43</v>
      </c>
      <c r="B2366" s="36" t="str">
        <f t="shared" si="38"/>
        <v>27A_15min</v>
      </c>
      <c r="C2366" s="98" t="s">
        <v>803</v>
      </c>
      <c r="D2366" s="98" t="s">
        <v>5328</v>
      </c>
      <c r="E2366" s="145" t="s">
        <v>6433</v>
      </c>
      <c r="F2366" s="233">
        <v>2.8601720593838604</v>
      </c>
    </row>
    <row r="2367" spans="1:6" x14ac:dyDescent="0.3">
      <c r="A2367" s="36" t="s">
        <v>43</v>
      </c>
      <c r="B2367" s="36" t="str">
        <f t="shared" si="38"/>
        <v>27A_15min</v>
      </c>
      <c r="C2367" s="98" t="s">
        <v>804</v>
      </c>
      <c r="D2367" s="98" t="s">
        <v>5328</v>
      </c>
      <c r="E2367" s="145" t="s">
        <v>6434</v>
      </c>
      <c r="F2367" s="233">
        <v>2.1947579387532352</v>
      </c>
    </row>
    <row r="2368" spans="1:6" x14ac:dyDescent="0.3">
      <c r="A2368" s="36" t="s">
        <v>43</v>
      </c>
      <c r="B2368" s="36" t="str">
        <f t="shared" si="38"/>
        <v>27A_15min</v>
      </c>
      <c r="C2368" s="98" t="s">
        <v>805</v>
      </c>
      <c r="D2368" s="98" t="s">
        <v>5328</v>
      </c>
      <c r="E2368" s="145" t="s">
        <v>6435</v>
      </c>
      <c r="F2368" s="233">
        <v>1.9942815271666847</v>
      </c>
    </row>
    <row r="2369" spans="1:6" x14ac:dyDescent="0.3">
      <c r="A2369" s="36" t="s">
        <v>43</v>
      </c>
      <c r="B2369" s="36" t="str">
        <f t="shared" si="38"/>
        <v>27A_15min</v>
      </c>
      <c r="C2369" s="98" t="s">
        <v>806</v>
      </c>
      <c r="D2369" s="98" t="s">
        <v>5328</v>
      </c>
      <c r="E2369" s="145" t="s">
        <v>6436</v>
      </c>
      <c r="F2369" s="233">
        <v>2.0544176327895243</v>
      </c>
    </row>
    <row r="2370" spans="1:6" x14ac:dyDescent="0.3">
      <c r="A2370" s="36" t="s">
        <v>43</v>
      </c>
      <c r="B2370" s="36" t="str">
        <f t="shared" si="38"/>
        <v>27A_15min</v>
      </c>
      <c r="C2370" s="98" t="s">
        <v>807</v>
      </c>
      <c r="D2370" s="98" t="s">
        <v>5328</v>
      </c>
      <c r="E2370" s="145" t="s">
        <v>6437</v>
      </c>
      <c r="F2370" s="233">
        <v>2.029636324450184</v>
      </c>
    </row>
    <row r="2371" spans="1:6" x14ac:dyDescent="0.3">
      <c r="A2371" s="36" t="s">
        <v>43</v>
      </c>
      <c r="B2371" s="36" t="str">
        <f t="shared" si="38"/>
        <v>27A_15min</v>
      </c>
      <c r="C2371" s="98" t="s">
        <v>808</v>
      </c>
      <c r="D2371" s="98" t="s">
        <v>5328</v>
      </c>
      <c r="E2371" s="145" t="s">
        <v>6438</v>
      </c>
      <c r="F2371" s="233">
        <v>1.8066236492320509</v>
      </c>
    </row>
    <row r="2372" spans="1:6" x14ac:dyDescent="0.3">
      <c r="A2372" s="36" t="s">
        <v>52</v>
      </c>
      <c r="B2372" s="36" t="str">
        <f t="shared" si="38"/>
        <v>5A_15min</v>
      </c>
      <c r="C2372" s="98" t="s">
        <v>167</v>
      </c>
      <c r="D2372" s="98" t="s">
        <v>5328</v>
      </c>
      <c r="E2372" s="145" t="s">
        <v>6409</v>
      </c>
      <c r="F2372" s="233">
        <v>0.52711840237480545</v>
      </c>
    </row>
    <row r="2373" spans="1:6" x14ac:dyDescent="0.3">
      <c r="A2373" s="36" t="s">
        <v>52</v>
      </c>
      <c r="B2373" s="36" t="str">
        <f t="shared" si="38"/>
        <v>5A_15min</v>
      </c>
      <c r="C2373" s="98" t="s">
        <v>176</v>
      </c>
      <c r="D2373" s="98" t="s">
        <v>5328</v>
      </c>
      <c r="E2373" s="145" t="s">
        <v>6410</v>
      </c>
      <c r="F2373" s="233">
        <v>6.0844146010270259E-2</v>
      </c>
    </row>
    <row r="2374" spans="1:6" x14ac:dyDescent="0.3">
      <c r="A2374" s="36" t="s">
        <v>52</v>
      </c>
      <c r="B2374" s="36" t="str">
        <f t="shared" si="38"/>
        <v>5A_15min</v>
      </c>
      <c r="C2374" s="98" t="s">
        <v>177</v>
      </c>
      <c r="D2374" s="98" t="s">
        <v>5328</v>
      </c>
      <c r="E2374" s="145" t="s">
        <v>6411</v>
      </c>
      <c r="F2374" s="233">
        <v>0.17381084527539292</v>
      </c>
    </row>
    <row r="2375" spans="1:6" x14ac:dyDescent="0.3">
      <c r="A2375" s="36" t="s">
        <v>52</v>
      </c>
      <c r="B2375" s="36" t="str">
        <f t="shared" si="38"/>
        <v>5A_15min</v>
      </c>
      <c r="C2375" s="98" t="s">
        <v>178</v>
      </c>
      <c r="D2375" s="98" t="s">
        <v>5328</v>
      </c>
      <c r="E2375" s="145" t="s">
        <v>6412</v>
      </c>
      <c r="F2375" s="233">
        <v>1.5498710171698758E-2</v>
      </c>
    </row>
    <row r="2376" spans="1:6" x14ac:dyDescent="0.3">
      <c r="A2376" s="36" t="s">
        <v>52</v>
      </c>
      <c r="B2376" s="36" t="str">
        <f t="shared" si="38"/>
        <v>5A_15min</v>
      </c>
      <c r="C2376" s="98" t="s">
        <v>179</v>
      </c>
      <c r="D2376" s="98" t="s">
        <v>5328</v>
      </c>
      <c r="E2376" s="145" t="s">
        <v>6413</v>
      </c>
      <c r="F2376" s="233">
        <v>3.7741357005814324E-2</v>
      </c>
    </row>
    <row r="2377" spans="1:6" x14ac:dyDescent="0.3">
      <c r="A2377" s="36" t="s">
        <v>52</v>
      </c>
      <c r="B2377" s="36" t="str">
        <f t="shared" si="38"/>
        <v>5A_15min</v>
      </c>
      <c r="C2377" s="98" t="s">
        <v>180</v>
      </c>
      <c r="D2377" s="98" t="s">
        <v>5328</v>
      </c>
      <c r="E2377" s="145" t="s">
        <v>6414</v>
      </c>
      <c r="F2377" s="233">
        <v>0.24329778024895254</v>
      </c>
    </row>
    <row r="2378" spans="1:6" x14ac:dyDescent="0.3">
      <c r="A2378" s="36" t="s">
        <v>52</v>
      </c>
      <c r="B2378" s="36" t="str">
        <f t="shared" si="38"/>
        <v>5A_15min</v>
      </c>
      <c r="C2378" s="98" t="s">
        <v>181</v>
      </c>
      <c r="D2378" s="98" t="s">
        <v>5328</v>
      </c>
      <c r="E2378" s="145" t="s">
        <v>6415</v>
      </c>
      <c r="F2378" s="233">
        <v>1.2375026507569495</v>
      </c>
    </row>
    <row r="2379" spans="1:6" x14ac:dyDescent="0.3">
      <c r="A2379" s="36" t="s">
        <v>52</v>
      </c>
      <c r="B2379" s="36" t="str">
        <f t="shared" ref="B2379:B2442" si="39">CONCATENATE(A2379,"_",D2379)</f>
        <v>5A_15min</v>
      </c>
      <c r="C2379" s="98" t="s">
        <v>182</v>
      </c>
      <c r="D2379" s="98" t="s">
        <v>5328</v>
      </c>
      <c r="E2379" s="145" t="s">
        <v>6416</v>
      </c>
      <c r="F2379" s="233">
        <v>0.10540118594792548</v>
      </c>
    </row>
    <row r="2380" spans="1:6" x14ac:dyDescent="0.3">
      <c r="A2380" s="36" t="s">
        <v>52</v>
      </c>
      <c r="B2380" s="36" t="str">
        <f t="shared" si="39"/>
        <v>5A_15min</v>
      </c>
      <c r="C2380" s="98" t="s">
        <v>183</v>
      </c>
      <c r="D2380" s="98" t="s">
        <v>5328</v>
      </c>
      <c r="E2380" s="145" t="s">
        <v>6417</v>
      </c>
      <c r="F2380" s="233">
        <v>0.17745875592537483</v>
      </c>
    </row>
    <row r="2381" spans="1:6" x14ac:dyDescent="0.3">
      <c r="A2381" s="36" t="s">
        <v>52</v>
      </c>
      <c r="B2381" s="36" t="str">
        <f t="shared" si="39"/>
        <v>5A_15min</v>
      </c>
      <c r="C2381" s="98" t="s">
        <v>184</v>
      </c>
      <c r="D2381" s="98" t="s">
        <v>5328</v>
      </c>
      <c r="E2381" s="145" t="s">
        <v>6418</v>
      </c>
      <c r="F2381" s="233">
        <v>4.1739789713201123E-2</v>
      </c>
    </row>
    <row r="2382" spans="1:6" x14ac:dyDescent="0.3">
      <c r="A2382" s="36" t="s">
        <v>52</v>
      </c>
      <c r="B2382" s="36" t="str">
        <f t="shared" si="39"/>
        <v>5A_15min</v>
      </c>
      <c r="C2382" s="98" t="s">
        <v>185</v>
      </c>
      <c r="D2382" s="98" t="s">
        <v>5328</v>
      </c>
      <c r="E2382" s="145" t="s">
        <v>6419</v>
      </c>
      <c r="F2382" s="233">
        <v>0.44911580939655094</v>
      </c>
    </row>
    <row r="2383" spans="1:6" x14ac:dyDescent="0.3">
      <c r="A2383" s="36" t="s">
        <v>52</v>
      </c>
      <c r="B2383" s="36" t="str">
        <f t="shared" si="39"/>
        <v>5A_15min</v>
      </c>
      <c r="C2383" s="98" t="s">
        <v>168</v>
      </c>
      <c r="D2383" s="98" t="s">
        <v>5328</v>
      </c>
      <c r="E2383" s="145" t="s">
        <v>6420</v>
      </c>
      <c r="F2383" s="233">
        <v>0.48122407515228849</v>
      </c>
    </row>
    <row r="2384" spans="1:6" x14ac:dyDescent="0.3">
      <c r="A2384" s="36" t="s">
        <v>52</v>
      </c>
      <c r="B2384" s="36" t="str">
        <f t="shared" si="39"/>
        <v>5A_15min</v>
      </c>
      <c r="C2384" s="98" t="s">
        <v>186</v>
      </c>
      <c r="D2384" s="98" t="s">
        <v>5328</v>
      </c>
      <c r="E2384" s="145" t="s">
        <v>6421</v>
      </c>
      <c r="F2384" s="233">
        <v>4.9024585761296584E-2</v>
      </c>
    </row>
    <row r="2385" spans="1:6" x14ac:dyDescent="0.3">
      <c r="A2385" s="36" t="s">
        <v>52</v>
      </c>
      <c r="B2385" s="36" t="str">
        <f t="shared" si="39"/>
        <v>5A_15min</v>
      </c>
      <c r="C2385" s="98" t="s">
        <v>187</v>
      </c>
      <c r="D2385" s="98" t="s">
        <v>5328</v>
      </c>
      <c r="E2385" s="145" t="s">
        <v>6422</v>
      </c>
      <c r="F2385" s="233">
        <v>2.4617270649412715E-2</v>
      </c>
    </row>
    <row r="2386" spans="1:6" x14ac:dyDescent="0.3">
      <c r="A2386" s="36" t="s">
        <v>52</v>
      </c>
      <c r="B2386" s="36" t="str">
        <f t="shared" si="39"/>
        <v>5A_15min</v>
      </c>
      <c r="C2386" s="98" t="s">
        <v>188</v>
      </c>
      <c r="D2386" s="98" t="s">
        <v>5328</v>
      </c>
      <c r="E2386" s="145" t="s">
        <v>6423</v>
      </c>
      <c r="F2386" s="233">
        <v>0.20033274845007407</v>
      </c>
    </row>
    <row r="2387" spans="1:6" x14ac:dyDescent="0.3">
      <c r="A2387" s="36" t="s">
        <v>52</v>
      </c>
      <c r="B2387" s="36" t="str">
        <f t="shared" si="39"/>
        <v>5A_15min</v>
      </c>
      <c r="C2387" s="98" t="s">
        <v>189</v>
      </c>
      <c r="D2387" s="98" t="s">
        <v>5328</v>
      </c>
      <c r="E2387" s="145" t="s">
        <v>6424</v>
      </c>
      <c r="F2387" s="233">
        <v>7.6107884231079961E-2</v>
      </c>
    </row>
    <row r="2388" spans="1:6" x14ac:dyDescent="0.3">
      <c r="A2388" s="36" t="s">
        <v>52</v>
      </c>
      <c r="B2388" s="36" t="str">
        <f t="shared" si="39"/>
        <v>5A_15min</v>
      </c>
      <c r="C2388" s="98" t="s">
        <v>190</v>
      </c>
      <c r="D2388" s="98" t="s">
        <v>5328</v>
      </c>
      <c r="E2388" s="145" t="s">
        <v>6425</v>
      </c>
      <c r="F2388" s="233">
        <v>0.22464552072176619</v>
      </c>
    </row>
    <row r="2389" spans="1:6" x14ac:dyDescent="0.3">
      <c r="A2389" s="36" t="s">
        <v>52</v>
      </c>
      <c r="B2389" s="36" t="str">
        <f t="shared" si="39"/>
        <v>5A_15min</v>
      </c>
      <c r="C2389" s="98" t="s">
        <v>191</v>
      </c>
      <c r="D2389" s="98" t="s">
        <v>5328</v>
      </c>
      <c r="E2389" s="145" t="s">
        <v>6426</v>
      </c>
      <c r="F2389" s="233">
        <v>7.5044054222929896E-2</v>
      </c>
    </row>
    <row r="2390" spans="1:6" x14ac:dyDescent="0.3">
      <c r="A2390" s="36" t="s">
        <v>52</v>
      </c>
      <c r="B2390" s="36" t="str">
        <f t="shared" si="39"/>
        <v>5A_15min</v>
      </c>
      <c r="C2390" s="98" t="s">
        <v>192</v>
      </c>
      <c r="D2390" s="98" t="s">
        <v>5328</v>
      </c>
      <c r="E2390" s="145" t="s">
        <v>6427</v>
      </c>
      <c r="F2390" s="233">
        <v>1.3501668831275917</v>
      </c>
    </row>
    <row r="2391" spans="1:6" x14ac:dyDescent="0.3">
      <c r="A2391" s="36" t="s">
        <v>52</v>
      </c>
      <c r="B2391" s="36" t="str">
        <f t="shared" si="39"/>
        <v>5A_15min</v>
      </c>
      <c r="C2391" s="98" t="s">
        <v>193</v>
      </c>
      <c r="D2391" s="98" t="s">
        <v>5328</v>
      </c>
      <c r="E2391" s="145" t="s">
        <v>6428</v>
      </c>
      <c r="F2391" s="233">
        <v>0.36702889559724672</v>
      </c>
    </row>
    <row r="2392" spans="1:6" x14ac:dyDescent="0.3">
      <c r="A2392" s="36" t="s">
        <v>52</v>
      </c>
      <c r="B2392" s="36" t="str">
        <f t="shared" si="39"/>
        <v>5A_15min</v>
      </c>
      <c r="C2392" s="98" t="s">
        <v>194</v>
      </c>
      <c r="D2392" s="98" t="s">
        <v>5328</v>
      </c>
      <c r="E2392" s="145" t="s">
        <v>6429</v>
      </c>
      <c r="F2392" s="233">
        <v>9.2626183385427566E-2</v>
      </c>
    </row>
    <row r="2393" spans="1:6" x14ac:dyDescent="0.3">
      <c r="A2393" s="36" t="s">
        <v>52</v>
      </c>
      <c r="B2393" s="36" t="str">
        <f t="shared" si="39"/>
        <v>5A_15min</v>
      </c>
      <c r="C2393" s="98" t="s">
        <v>195</v>
      </c>
      <c r="D2393" s="98" t="s">
        <v>5328</v>
      </c>
      <c r="E2393" s="145" t="s">
        <v>6430</v>
      </c>
      <c r="F2393" s="233">
        <v>0.43306651995002737</v>
      </c>
    </row>
    <row r="2394" spans="1:6" x14ac:dyDescent="0.3">
      <c r="A2394" s="36" t="s">
        <v>52</v>
      </c>
      <c r="B2394" s="36" t="str">
        <f t="shared" si="39"/>
        <v>5A_15min</v>
      </c>
      <c r="C2394" s="98" t="s">
        <v>169</v>
      </c>
      <c r="D2394" s="98" t="s">
        <v>5328</v>
      </c>
      <c r="E2394" s="145" t="s">
        <v>6431</v>
      </c>
      <c r="F2394" s="233">
        <v>0.29038665590242757</v>
      </c>
    </row>
    <row r="2395" spans="1:6" x14ac:dyDescent="0.3">
      <c r="A2395" s="36" t="s">
        <v>52</v>
      </c>
      <c r="B2395" s="36" t="str">
        <f t="shared" si="39"/>
        <v>5A_15min</v>
      </c>
      <c r="C2395" s="98" t="s">
        <v>196</v>
      </c>
      <c r="D2395" s="98" t="s">
        <v>5328</v>
      </c>
      <c r="E2395" s="145" t="s">
        <v>6432</v>
      </c>
      <c r="F2395" s="233">
        <v>0.13738853687416566</v>
      </c>
    </row>
    <row r="2396" spans="1:6" x14ac:dyDescent="0.3">
      <c r="A2396" s="36" t="s">
        <v>52</v>
      </c>
      <c r="B2396" s="36" t="str">
        <f t="shared" si="39"/>
        <v>5A_15min</v>
      </c>
      <c r="C2396" s="98" t="s">
        <v>170</v>
      </c>
      <c r="D2396" s="98" t="s">
        <v>5328</v>
      </c>
      <c r="E2396" s="145" t="s">
        <v>6433</v>
      </c>
      <c r="F2396" s="233">
        <v>8.6341241986414713E-2</v>
      </c>
    </row>
    <row r="2397" spans="1:6" x14ac:dyDescent="0.3">
      <c r="A2397" s="36" t="s">
        <v>52</v>
      </c>
      <c r="B2397" s="36" t="str">
        <f t="shared" si="39"/>
        <v>5A_15min</v>
      </c>
      <c r="C2397" s="98" t="s">
        <v>171</v>
      </c>
      <c r="D2397" s="98" t="s">
        <v>5328</v>
      </c>
      <c r="E2397" s="145" t="s">
        <v>6434</v>
      </c>
      <c r="F2397" s="233">
        <v>0.15826247197556456</v>
      </c>
    </row>
    <row r="2398" spans="1:6" x14ac:dyDescent="0.3">
      <c r="A2398" s="36" t="s">
        <v>52</v>
      </c>
      <c r="B2398" s="36" t="str">
        <f t="shared" si="39"/>
        <v>5A_15min</v>
      </c>
      <c r="C2398" s="98" t="s">
        <v>172</v>
      </c>
      <c r="D2398" s="98" t="s">
        <v>5328</v>
      </c>
      <c r="E2398" s="145" t="s">
        <v>6435</v>
      </c>
      <c r="F2398" s="233">
        <v>0.20244409080813847</v>
      </c>
    </row>
    <row r="2399" spans="1:6" x14ac:dyDescent="0.3">
      <c r="A2399" s="36" t="s">
        <v>52</v>
      </c>
      <c r="B2399" s="36" t="str">
        <f t="shared" si="39"/>
        <v>5A_15min</v>
      </c>
      <c r="C2399" s="98" t="s">
        <v>173</v>
      </c>
      <c r="D2399" s="98" t="s">
        <v>5328</v>
      </c>
      <c r="E2399" s="145" t="s">
        <v>6436</v>
      </c>
      <c r="F2399" s="233">
        <v>6.8441289174497835E-2</v>
      </c>
    </row>
    <row r="2400" spans="1:6" x14ac:dyDescent="0.3">
      <c r="A2400" s="36" t="s">
        <v>52</v>
      </c>
      <c r="B2400" s="36" t="str">
        <f t="shared" si="39"/>
        <v>5A_15min</v>
      </c>
      <c r="C2400" s="98" t="s">
        <v>174</v>
      </c>
      <c r="D2400" s="98" t="s">
        <v>5328</v>
      </c>
      <c r="E2400" s="145" t="s">
        <v>6437</v>
      </c>
      <c r="F2400" s="233">
        <v>0.14188379110909613</v>
      </c>
    </row>
    <row r="2401" spans="1:6" x14ac:dyDescent="0.3">
      <c r="A2401" s="36" t="s">
        <v>52</v>
      </c>
      <c r="B2401" s="36" t="str">
        <f t="shared" si="39"/>
        <v>5A_15min</v>
      </c>
      <c r="C2401" s="98" t="s">
        <v>175</v>
      </c>
      <c r="D2401" s="98" t="s">
        <v>5328</v>
      </c>
      <c r="E2401" s="145" t="s">
        <v>6438</v>
      </c>
      <c r="F2401" s="233">
        <v>5.8025942589976953E-2</v>
      </c>
    </row>
    <row r="2402" spans="1:6" x14ac:dyDescent="0.3">
      <c r="A2402" s="36" t="s">
        <v>55</v>
      </c>
      <c r="B2402" s="36" t="str">
        <f t="shared" si="39"/>
        <v>6A_15min</v>
      </c>
      <c r="C2402" s="98" t="s">
        <v>260</v>
      </c>
      <c r="D2402" s="98" t="s">
        <v>5328</v>
      </c>
      <c r="E2402" s="145" t="s">
        <v>6409</v>
      </c>
      <c r="F2402" s="233">
        <v>1.0229096781092697</v>
      </c>
    </row>
    <row r="2403" spans="1:6" x14ac:dyDescent="0.3">
      <c r="A2403" s="36" t="s">
        <v>55</v>
      </c>
      <c r="B2403" s="36" t="str">
        <f t="shared" si="39"/>
        <v>6A_15min</v>
      </c>
      <c r="C2403" s="98" t="s">
        <v>269</v>
      </c>
      <c r="D2403" s="98" t="s">
        <v>5328</v>
      </c>
      <c r="E2403" s="145" t="s">
        <v>6410</v>
      </c>
      <c r="F2403" s="233">
        <v>1.0341043517577522</v>
      </c>
    </row>
    <row r="2404" spans="1:6" x14ac:dyDescent="0.3">
      <c r="A2404" s="36" t="s">
        <v>55</v>
      </c>
      <c r="B2404" s="36" t="str">
        <f t="shared" si="39"/>
        <v>6A_15min</v>
      </c>
      <c r="C2404" s="98" t="s">
        <v>270</v>
      </c>
      <c r="D2404" s="98" t="s">
        <v>5328</v>
      </c>
      <c r="E2404" s="145" t="s">
        <v>6411</v>
      </c>
      <c r="F2404" s="233">
        <v>1.1986422360678159</v>
      </c>
    </row>
    <row r="2405" spans="1:6" x14ac:dyDescent="0.3">
      <c r="A2405" s="36" t="s">
        <v>55</v>
      </c>
      <c r="B2405" s="36" t="str">
        <f t="shared" si="39"/>
        <v>6A_15min</v>
      </c>
      <c r="C2405" s="98" t="s">
        <v>271</v>
      </c>
      <c r="D2405" s="98" t="s">
        <v>5328</v>
      </c>
      <c r="E2405" s="145" t="s">
        <v>6412</v>
      </c>
      <c r="F2405" s="233">
        <v>1.5714351434492759</v>
      </c>
    </row>
    <row r="2406" spans="1:6" x14ac:dyDescent="0.3">
      <c r="A2406" s="36" t="s">
        <v>55</v>
      </c>
      <c r="B2406" s="36" t="str">
        <f t="shared" si="39"/>
        <v>6A_15min</v>
      </c>
      <c r="C2406" s="98" t="s">
        <v>272</v>
      </c>
      <c r="D2406" s="98" t="s">
        <v>5328</v>
      </c>
      <c r="E2406" s="145" t="s">
        <v>6413</v>
      </c>
      <c r="F2406" s="233">
        <v>0.83949294818144848</v>
      </c>
    </row>
    <row r="2407" spans="1:6" x14ac:dyDescent="0.3">
      <c r="A2407" s="36" t="s">
        <v>55</v>
      </c>
      <c r="B2407" s="36" t="str">
        <f t="shared" si="39"/>
        <v>6A_15min</v>
      </c>
      <c r="C2407" s="98" t="s">
        <v>273</v>
      </c>
      <c r="D2407" s="98" t="s">
        <v>5328</v>
      </c>
      <c r="E2407" s="145" t="s">
        <v>6414</v>
      </c>
      <c r="F2407" s="233">
        <v>1.0029731856555444</v>
      </c>
    </row>
    <row r="2408" spans="1:6" x14ac:dyDescent="0.3">
      <c r="A2408" s="36" t="s">
        <v>55</v>
      </c>
      <c r="B2408" s="36" t="str">
        <f t="shared" si="39"/>
        <v>6A_15min</v>
      </c>
      <c r="C2408" s="98" t="s">
        <v>274</v>
      </c>
      <c r="D2408" s="98" t="s">
        <v>5328</v>
      </c>
      <c r="E2408" s="145" t="s">
        <v>6415</v>
      </c>
      <c r="F2408" s="233">
        <v>0.62707974778614595</v>
      </c>
    </row>
    <row r="2409" spans="1:6" x14ac:dyDescent="0.3">
      <c r="A2409" s="36" t="s">
        <v>55</v>
      </c>
      <c r="B2409" s="36" t="str">
        <f t="shared" si="39"/>
        <v>6A_15min</v>
      </c>
      <c r="C2409" s="98" t="s">
        <v>275</v>
      </c>
      <c r="D2409" s="98" t="s">
        <v>5328</v>
      </c>
      <c r="E2409" s="145" t="s">
        <v>6416</v>
      </c>
      <c r="F2409" s="233">
        <v>1.5223885217809914</v>
      </c>
    </row>
    <row r="2410" spans="1:6" x14ac:dyDescent="0.3">
      <c r="A2410" s="36" t="s">
        <v>55</v>
      </c>
      <c r="B2410" s="36" t="str">
        <f t="shared" si="39"/>
        <v>6A_15min</v>
      </c>
      <c r="C2410" s="98" t="s">
        <v>276</v>
      </c>
      <c r="D2410" s="98" t="s">
        <v>5328</v>
      </c>
      <c r="E2410" s="145" t="s">
        <v>6417</v>
      </c>
      <c r="F2410" s="233">
        <v>2.1107952079283163</v>
      </c>
    </row>
    <row r="2411" spans="1:6" x14ac:dyDescent="0.3">
      <c r="A2411" s="36" t="s">
        <v>55</v>
      </c>
      <c r="B2411" s="36" t="str">
        <f t="shared" si="39"/>
        <v>6A_15min</v>
      </c>
      <c r="C2411" s="98" t="s">
        <v>277</v>
      </c>
      <c r="D2411" s="98" t="s">
        <v>5328</v>
      </c>
      <c r="E2411" s="145" t="s">
        <v>6418</v>
      </c>
      <c r="F2411" s="233">
        <v>1.235228566443535</v>
      </c>
    </row>
    <row r="2412" spans="1:6" x14ac:dyDescent="0.3">
      <c r="A2412" s="36" t="s">
        <v>55</v>
      </c>
      <c r="B2412" s="36" t="str">
        <f t="shared" si="39"/>
        <v>6A_15min</v>
      </c>
      <c r="C2412" s="98" t="s">
        <v>278</v>
      </c>
      <c r="D2412" s="98" t="s">
        <v>5328</v>
      </c>
      <c r="E2412" s="145" t="s">
        <v>6419</v>
      </c>
      <c r="F2412" s="233">
        <v>1.480326588822207</v>
      </c>
    </row>
    <row r="2413" spans="1:6" x14ac:dyDescent="0.3">
      <c r="A2413" s="36" t="s">
        <v>55</v>
      </c>
      <c r="B2413" s="36" t="str">
        <f t="shared" si="39"/>
        <v>6A_15min</v>
      </c>
      <c r="C2413" s="98" t="s">
        <v>261</v>
      </c>
      <c r="D2413" s="98" t="s">
        <v>5328</v>
      </c>
      <c r="E2413" s="145" t="s">
        <v>6420</v>
      </c>
      <c r="F2413" s="233">
        <v>1.4439779119491971</v>
      </c>
    </row>
    <row r="2414" spans="1:6" x14ac:dyDescent="0.3">
      <c r="A2414" s="36" t="s">
        <v>55</v>
      </c>
      <c r="B2414" s="36" t="str">
        <f t="shared" si="39"/>
        <v>6A_15min</v>
      </c>
      <c r="C2414" s="98" t="s">
        <v>279</v>
      </c>
      <c r="D2414" s="98" t="s">
        <v>5328</v>
      </c>
      <c r="E2414" s="145" t="s">
        <v>6421</v>
      </c>
      <c r="F2414" s="233">
        <v>0.60326562166790998</v>
      </c>
    </row>
    <row r="2415" spans="1:6" x14ac:dyDescent="0.3">
      <c r="A2415" s="36" t="s">
        <v>55</v>
      </c>
      <c r="B2415" s="36" t="str">
        <f t="shared" si="39"/>
        <v>6A_15min</v>
      </c>
      <c r="C2415" s="98" t="s">
        <v>280</v>
      </c>
      <c r="D2415" s="98" t="s">
        <v>5328</v>
      </c>
      <c r="E2415" s="145" t="s">
        <v>6422</v>
      </c>
      <c r="F2415" s="233">
        <v>1.7241735439407999</v>
      </c>
    </row>
    <row r="2416" spans="1:6" x14ac:dyDescent="0.3">
      <c r="A2416" s="36" t="s">
        <v>55</v>
      </c>
      <c r="B2416" s="36" t="str">
        <f t="shared" si="39"/>
        <v>6A_15min</v>
      </c>
      <c r="C2416" s="98" t="s">
        <v>281</v>
      </c>
      <c r="D2416" s="98" t="s">
        <v>5328</v>
      </c>
      <c r="E2416" s="145" t="s">
        <v>6423</v>
      </c>
      <c r="F2416" s="233">
        <v>1.2718899363650369</v>
      </c>
    </row>
    <row r="2417" spans="1:6" x14ac:dyDescent="0.3">
      <c r="A2417" s="36" t="s">
        <v>55</v>
      </c>
      <c r="B2417" s="36" t="str">
        <f t="shared" si="39"/>
        <v>6A_15min</v>
      </c>
      <c r="C2417" s="98" t="s">
        <v>282</v>
      </c>
      <c r="D2417" s="98" t="s">
        <v>5328</v>
      </c>
      <c r="E2417" s="145" t="s">
        <v>6424</v>
      </c>
      <c r="F2417" s="233">
        <v>1.8212096563898512</v>
      </c>
    </row>
    <row r="2418" spans="1:6" x14ac:dyDescent="0.3">
      <c r="A2418" s="36" t="s">
        <v>55</v>
      </c>
      <c r="B2418" s="36" t="str">
        <f t="shared" si="39"/>
        <v>6A_15min</v>
      </c>
      <c r="C2418" s="98" t="s">
        <v>283</v>
      </c>
      <c r="D2418" s="98" t="s">
        <v>5328</v>
      </c>
      <c r="E2418" s="145" t="s">
        <v>6425</v>
      </c>
      <c r="F2418" s="233">
        <v>0.96136902912977873</v>
      </c>
    </row>
    <row r="2419" spans="1:6" x14ac:dyDescent="0.3">
      <c r="A2419" s="36" t="s">
        <v>55</v>
      </c>
      <c r="B2419" s="36" t="str">
        <f t="shared" si="39"/>
        <v>6A_15min</v>
      </c>
      <c r="C2419" s="98" t="s">
        <v>284</v>
      </c>
      <c r="D2419" s="98" t="s">
        <v>5328</v>
      </c>
      <c r="E2419" s="145" t="s">
        <v>6426</v>
      </c>
      <c r="F2419" s="233">
        <v>1.3157943645778856</v>
      </c>
    </row>
    <row r="2420" spans="1:6" x14ac:dyDescent="0.3">
      <c r="A2420" s="36" t="s">
        <v>55</v>
      </c>
      <c r="B2420" s="36" t="str">
        <f t="shared" si="39"/>
        <v>6A_15min</v>
      </c>
      <c r="C2420" s="98" t="s">
        <v>285</v>
      </c>
      <c r="D2420" s="98" t="s">
        <v>5328</v>
      </c>
      <c r="E2420" s="145" t="s">
        <v>6427</v>
      </c>
      <c r="F2420" s="233">
        <v>2.0463153743642293</v>
      </c>
    </row>
    <row r="2421" spans="1:6" x14ac:dyDescent="0.3">
      <c r="A2421" s="36" t="s">
        <v>55</v>
      </c>
      <c r="B2421" s="36" t="str">
        <f t="shared" si="39"/>
        <v>6A_15min</v>
      </c>
      <c r="C2421" s="98" t="s">
        <v>286</v>
      </c>
      <c r="D2421" s="98" t="s">
        <v>5328</v>
      </c>
      <c r="E2421" s="145" t="s">
        <v>6428</v>
      </c>
      <c r="F2421" s="233">
        <v>2.2406620471993675</v>
      </c>
    </row>
    <row r="2422" spans="1:6" x14ac:dyDescent="0.3">
      <c r="A2422" s="36" t="s">
        <v>55</v>
      </c>
      <c r="B2422" s="36" t="str">
        <f t="shared" si="39"/>
        <v>6A_15min</v>
      </c>
      <c r="C2422" s="98" t="s">
        <v>287</v>
      </c>
      <c r="D2422" s="98" t="s">
        <v>5328</v>
      </c>
      <c r="E2422" s="145" t="s">
        <v>6429</v>
      </c>
      <c r="F2422" s="233">
        <v>2.2816241604817442</v>
      </c>
    </row>
    <row r="2423" spans="1:6" x14ac:dyDescent="0.3">
      <c r="A2423" s="36" t="s">
        <v>55</v>
      </c>
      <c r="B2423" s="36" t="str">
        <f t="shared" si="39"/>
        <v>6A_15min</v>
      </c>
      <c r="C2423" s="98" t="s">
        <v>288</v>
      </c>
      <c r="D2423" s="98" t="s">
        <v>5328</v>
      </c>
      <c r="E2423" s="145" t="s">
        <v>6430</v>
      </c>
      <c r="F2423" s="233">
        <v>1.5368425454139836</v>
      </c>
    </row>
    <row r="2424" spans="1:6" x14ac:dyDescent="0.3">
      <c r="A2424" s="36" t="s">
        <v>55</v>
      </c>
      <c r="B2424" s="36" t="str">
        <f t="shared" si="39"/>
        <v>6A_15min</v>
      </c>
      <c r="C2424" s="98" t="s">
        <v>262</v>
      </c>
      <c r="D2424" s="98" t="s">
        <v>5328</v>
      </c>
      <c r="E2424" s="145" t="s">
        <v>6431</v>
      </c>
      <c r="F2424" s="233">
        <v>0.44067449453179414</v>
      </c>
    </row>
    <row r="2425" spans="1:6" x14ac:dyDescent="0.3">
      <c r="A2425" s="36" t="s">
        <v>55</v>
      </c>
      <c r="B2425" s="36" t="str">
        <f t="shared" si="39"/>
        <v>6A_15min</v>
      </c>
      <c r="C2425" s="98" t="s">
        <v>289</v>
      </c>
      <c r="D2425" s="98" t="s">
        <v>5328</v>
      </c>
      <c r="E2425" s="145" t="s">
        <v>6432</v>
      </c>
      <c r="F2425" s="233">
        <v>1.0706990286248528</v>
      </c>
    </row>
    <row r="2426" spans="1:6" x14ac:dyDescent="0.3">
      <c r="A2426" s="36" t="s">
        <v>55</v>
      </c>
      <c r="B2426" s="36" t="str">
        <f t="shared" si="39"/>
        <v>6A_15min</v>
      </c>
      <c r="C2426" s="98" t="s">
        <v>263</v>
      </c>
      <c r="D2426" s="98" t="s">
        <v>5328</v>
      </c>
      <c r="E2426" s="145" t="s">
        <v>6433</v>
      </c>
      <c r="F2426" s="233">
        <v>1.5220678736311015</v>
      </c>
    </row>
    <row r="2427" spans="1:6" x14ac:dyDescent="0.3">
      <c r="A2427" s="36" t="s">
        <v>55</v>
      </c>
      <c r="B2427" s="36" t="str">
        <f t="shared" si="39"/>
        <v>6A_15min</v>
      </c>
      <c r="C2427" s="98" t="s">
        <v>264</v>
      </c>
      <c r="D2427" s="98" t="s">
        <v>5328</v>
      </c>
      <c r="E2427" s="145" t="s">
        <v>6434</v>
      </c>
      <c r="F2427" s="233">
        <v>0.63946071812354621</v>
      </c>
    </row>
    <row r="2428" spans="1:6" x14ac:dyDescent="0.3">
      <c r="A2428" s="36" t="s">
        <v>55</v>
      </c>
      <c r="B2428" s="36" t="str">
        <f t="shared" si="39"/>
        <v>6A_15min</v>
      </c>
      <c r="C2428" s="98" t="s">
        <v>265</v>
      </c>
      <c r="D2428" s="98" t="s">
        <v>5328</v>
      </c>
      <c r="E2428" s="145" t="s">
        <v>6435</v>
      </c>
      <c r="F2428" s="233">
        <v>1.7305096388638928</v>
      </c>
    </row>
    <row r="2429" spans="1:6" x14ac:dyDescent="0.3">
      <c r="A2429" s="36" t="s">
        <v>55</v>
      </c>
      <c r="B2429" s="36" t="str">
        <f t="shared" si="39"/>
        <v>6A_15min</v>
      </c>
      <c r="C2429" s="98" t="s">
        <v>266</v>
      </c>
      <c r="D2429" s="98" t="s">
        <v>5328</v>
      </c>
      <c r="E2429" s="145" t="s">
        <v>6436</v>
      </c>
      <c r="F2429" s="233">
        <v>2.2226126539815754</v>
      </c>
    </row>
    <row r="2430" spans="1:6" x14ac:dyDescent="0.3">
      <c r="A2430" s="36" t="s">
        <v>55</v>
      </c>
      <c r="B2430" s="36" t="str">
        <f t="shared" si="39"/>
        <v>6A_15min</v>
      </c>
      <c r="C2430" s="98" t="s">
        <v>267</v>
      </c>
      <c r="D2430" s="98" t="s">
        <v>5328</v>
      </c>
      <c r="E2430" s="145" t="s">
        <v>6437</v>
      </c>
      <c r="F2430" s="233">
        <v>1.3498110274965838</v>
      </c>
    </row>
    <row r="2431" spans="1:6" x14ac:dyDescent="0.3">
      <c r="A2431" s="36" t="s">
        <v>55</v>
      </c>
      <c r="B2431" s="36" t="str">
        <f t="shared" si="39"/>
        <v>6A_15min</v>
      </c>
      <c r="C2431" s="98" t="s">
        <v>268</v>
      </c>
      <c r="D2431" s="98" t="s">
        <v>5328</v>
      </c>
      <c r="E2431" s="145" t="s">
        <v>6438</v>
      </c>
      <c r="F2431" s="233">
        <v>2.5925587379158461</v>
      </c>
    </row>
    <row r="2432" spans="1:6" x14ac:dyDescent="0.3">
      <c r="A2432" s="36" t="s">
        <v>56</v>
      </c>
      <c r="B2432" s="36" t="str">
        <f t="shared" si="39"/>
        <v>6B_15min</v>
      </c>
      <c r="C2432" s="98" t="s">
        <v>290</v>
      </c>
      <c r="D2432" s="98" t="s">
        <v>5328</v>
      </c>
      <c r="E2432" s="145" t="s">
        <v>6409</v>
      </c>
      <c r="F2432" s="233">
        <v>0.7377576908644804</v>
      </c>
    </row>
    <row r="2433" spans="1:6" x14ac:dyDescent="0.3">
      <c r="A2433" s="36" t="s">
        <v>56</v>
      </c>
      <c r="B2433" s="36" t="str">
        <f t="shared" si="39"/>
        <v>6B_15min</v>
      </c>
      <c r="C2433" s="98" t="s">
        <v>299</v>
      </c>
      <c r="D2433" s="98" t="s">
        <v>5328</v>
      </c>
      <c r="E2433" s="145" t="s">
        <v>6410</v>
      </c>
      <c r="F2433" s="233">
        <v>0.78986404526086595</v>
      </c>
    </row>
    <row r="2434" spans="1:6" x14ac:dyDescent="0.3">
      <c r="A2434" s="36" t="s">
        <v>56</v>
      </c>
      <c r="B2434" s="36" t="str">
        <f t="shared" si="39"/>
        <v>6B_15min</v>
      </c>
      <c r="C2434" s="98" t="s">
        <v>300</v>
      </c>
      <c r="D2434" s="98" t="s">
        <v>5328</v>
      </c>
      <c r="E2434" s="145" t="s">
        <v>6411</v>
      </c>
      <c r="F2434" s="233">
        <v>0.73966682379161652</v>
      </c>
    </row>
    <row r="2435" spans="1:6" x14ac:dyDescent="0.3">
      <c r="A2435" s="36" t="s">
        <v>56</v>
      </c>
      <c r="B2435" s="36" t="str">
        <f t="shared" si="39"/>
        <v>6B_15min</v>
      </c>
      <c r="C2435" s="98" t="s">
        <v>301</v>
      </c>
      <c r="D2435" s="98" t="s">
        <v>5328</v>
      </c>
      <c r="E2435" s="145" t="s">
        <v>6412</v>
      </c>
      <c r="F2435" s="233">
        <v>0.21937048565961034</v>
      </c>
    </row>
    <row r="2436" spans="1:6" x14ac:dyDescent="0.3">
      <c r="A2436" s="36" t="s">
        <v>56</v>
      </c>
      <c r="B2436" s="36" t="str">
        <f t="shared" si="39"/>
        <v>6B_15min</v>
      </c>
      <c r="C2436" s="98" t="s">
        <v>302</v>
      </c>
      <c r="D2436" s="98" t="s">
        <v>5328</v>
      </c>
      <c r="E2436" s="145" t="s">
        <v>6413</v>
      </c>
      <c r="F2436" s="233">
        <v>1.0357950619009497</v>
      </c>
    </row>
    <row r="2437" spans="1:6" x14ac:dyDescent="0.3">
      <c r="A2437" s="36" t="s">
        <v>56</v>
      </c>
      <c r="B2437" s="36" t="str">
        <f t="shared" si="39"/>
        <v>6B_15min</v>
      </c>
      <c r="C2437" s="98" t="s">
        <v>303</v>
      </c>
      <c r="D2437" s="98" t="s">
        <v>5328</v>
      </c>
      <c r="E2437" s="145" t="s">
        <v>6414</v>
      </c>
      <c r="F2437" s="233">
        <v>1.5188140147919205</v>
      </c>
    </row>
    <row r="2438" spans="1:6" x14ac:dyDescent="0.3">
      <c r="A2438" s="36" t="s">
        <v>56</v>
      </c>
      <c r="B2438" s="36" t="str">
        <f t="shared" si="39"/>
        <v>6B_15min</v>
      </c>
      <c r="C2438" s="98" t="s">
        <v>304</v>
      </c>
      <c r="D2438" s="98" t="s">
        <v>5328</v>
      </c>
      <c r="E2438" s="145" t="s">
        <v>6415</v>
      </c>
      <c r="F2438" s="233">
        <v>0.23289227110673555</v>
      </c>
    </row>
    <row r="2439" spans="1:6" x14ac:dyDescent="0.3">
      <c r="A2439" s="36" t="s">
        <v>56</v>
      </c>
      <c r="B2439" s="36" t="str">
        <f t="shared" si="39"/>
        <v>6B_15min</v>
      </c>
      <c r="C2439" s="98" t="s">
        <v>305</v>
      </c>
      <c r="D2439" s="98" t="s">
        <v>5328</v>
      </c>
      <c r="E2439" s="145" t="s">
        <v>6416</v>
      </c>
      <c r="F2439" s="233">
        <v>0.83950450261668852</v>
      </c>
    </row>
    <row r="2440" spans="1:6" x14ac:dyDescent="0.3">
      <c r="A2440" s="36" t="s">
        <v>56</v>
      </c>
      <c r="B2440" s="36" t="str">
        <f t="shared" si="39"/>
        <v>6B_15min</v>
      </c>
      <c r="C2440" s="98" t="s">
        <v>306</v>
      </c>
      <c r="D2440" s="98" t="s">
        <v>5328</v>
      </c>
      <c r="E2440" s="145" t="s">
        <v>6417</v>
      </c>
      <c r="F2440" s="233">
        <v>0.26563924852897014</v>
      </c>
    </row>
    <row r="2441" spans="1:6" x14ac:dyDescent="0.3">
      <c r="A2441" s="36" t="s">
        <v>56</v>
      </c>
      <c r="B2441" s="36" t="str">
        <f t="shared" si="39"/>
        <v>6B_15min</v>
      </c>
      <c r="C2441" s="98" t="s">
        <v>307</v>
      </c>
      <c r="D2441" s="98" t="s">
        <v>5328</v>
      </c>
      <c r="E2441" s="145" t="s">
        <v>6418</v>
      </c>
      <c r="F2441" s="233">
        <v>0.77806452820203853</v>
      </c>
    </row>
    <row r="2442" spans="1:6" x14ac:dyDescent="0.3">
      <c r="A2442" s="36" t="s">
        <v>56</v>
      </c>
      <c r="B2442" s="36" t="str">
        <f t="shared" si="39"/>
        <v>6B_15min</v>
      </c>
      <c r="C2442" s="98" t="s">
        <v>308</v>
      </c>
      <c r="D2442" s="98" t="s">
        <v>5328</v>
      </c>
      <c r="E2442" s="145" t="s">
        <v>6419</v>
      </c>
      <c r="F2442" s="233">
        <v>0.33760955296092193</v>
      </c>
    </row>
    <row r="2443" spans="1:6" x14ac:dyDescent="0.3">
      <c r="A2443" s="36" t="s">
        <v>56</v>
      </c>
      <c r="B2443" s="36" t="str">
        <f t="shared" ref="B2443:B2506" si="40">CONCATENATE(A2443,"_",D2443)</f>
        <v>6B_15min</v>
      </c>
      <c r="C2443" s="98" t="s">
        <v>291</v>
      </c>
      <c r="D2443" s="98" t="s">
        <v>5328</v>
      </c>
      <c r="E2443" s="145" t="s">
        <v>6420</v>
      </c>
      <c r="F2443" s="233">
        <v>2.1379228734906874</v>
      </c>
    </row>
    <row r="2444" spans="1:6" x14ac:dyDescent="0.3">
      <c r="A2444" s="36" t="s">
        <v>56</v>
      </c>
      <c r="B2444" s="36" t="str">
        <f t="shared" si="40"/>
        <v>6B_15min</v>
      </c>
      <c r="C2444" s="98" t="s">
        <v>309</v>
      </c>
      <c r="D2444" s="98" t="s">
        <v>5328</v>
      </c>
      <c r="E2444" s="145" t="s">
        <v>6421</v>
      </c>
      <c r="F2444" s="233">
        <v>1.1701843488399619</v>
      </c>
    </row>
    <row r="2445" spans="1:6" x14ac:dyDescent="0.3">
      <c r="A2445" s="36" t="s">
        <v>56</v>
      </c>
      <c r="B2445" s="36" t="str">
        <f t="shared" si="40"/>
        <v>6B_15min</v>
      </c>
      <c r="C2445" s="98" t="s">
        <v>310</v>
      </c>
      <c r="D2445" s="98" t="s">
        <v>5328</v>
      </c>
      <c r="E2445" s="145" t="s">
        <v>6422</v>
      </c>
      <c r="F2445" s="233">
        <v>0.90689316349346971</v>
      </c>
    </row>
    <row r="2446" spans="1:6" x14ac:dyDescent="0.3">
      <c r="A2446" s="36" t="s">
        <v>56</v>
      </c>
      <c r="B2446" s="36" t="str">
        <f t="shared" si="40"/>
        <v>6B_15min</v>
      </c>
      <c r="C2446" s="98" t="s">
        <v>311</v>
      </c>
      <c r="D2446" s="98" t="s">
        <v>5328</v>
      </c>
      <c r="E2446" s="145" t="s">
        <v>6423</v>
      </c>
      <c r="F2446" s="233">
        <v>0.71348371383463938</v>
      </c>
    </row>
    <row r="2447" spans="1:6" x14ac:dyDescent="0.3">
      <c r="A2447" s="36" t="s">
        <v>56</v>
      </c>
      <c r="B2447" s="36" t="str">
        <f t="shared" si="40"/>
        <v>6B_15min</v>
      </c>
      <c r="C2447" s="98" t="s">
        <v>312</v>
      </c>
      <c r="D2447" s="98" t="s">
        <v>5328</v>
      </c>
      <c r="E2447" s="145" t="s">
        <v>6424</v>
      </c>
      <c r="F2447" s="233">
        <v>1.3758819025943334</v>
      </c>
    </row>
    <row r="2448" spans="1:6" x14ac:dyDescent="0.3">
      <c r="A2448" s="36" t="s">
        <v>56</v>
      </c>
      <c r="B2448" s="36" t="str">
        <f t="shared" si="40"/>
        <v>6B_15min</v>
      </c>
      <c r="C2448" s="98" t="s">
        <v>313</v>
      </c>
      <c r="D2448" s="98" t="s">
        <v>5328</v>
      </c>
      <c r="E2448" s="145" t="s">
        <v>6425</v>
      </c>
      <c r="F2448" s="233">
        <v>2.3331172731331473</v>
      </c>
    </row>
    <row r="2449" spans="1:6" x14ac:dyDescent="0.3">
      <c r="A2449" s="36" t="s">
        <v>56</v>
      </c>
      <c r="B2449" s="36" t="str">
        <f t="shared" si="40"/>
        <v>6B_15min</v>
      </c>
      <c r="C2449" s="98" t="s">
        <v>314</v>
      </c>
      <c r="D2449" s="98" t="s">
        <v>5328</v>
      </c>
      <c r="E2449" s="145" t="s">
        <v>6426</v>
      </c>
      <c r="F2449" s="233">
        <v>0.8452889512609747</v>
      </c>
    </row>
    <row r="2450" spans="1:6" x14ac:dyDescent="0.3">
      <c r="A2450" s="36" t="s">
        <v>56</v>
      </c>
      <c r="B2450" s="36" t="str">
        <f t="shared" si="40"/>
        <v>6B_15min</v>
      </c>
      <c r="C2450" s="98" t="s">
        <v>315</v>
      </c>
      <c r="D2450" s="98" t="s">
        <v>5328</v>
      </c>
      <c r="E2450" s="145" t="s">
        <v>6427</v>
      </c>
      <c r="F2450" s="233">
        <v>0.59728436291035336</v>
      </c>
    </row>
    <row r="2451" spans="1:6" x14ac:dyDescent="0.3">
      <c r="A2451" s="36" t="s">
        <v>56</v>
      </c>
      <c r="B2451" s="36" t="str">
        <f t="shared" si="40"/>
        <v>6B_15min</v>
      </c>
      <c r="C2451" s="98" t="s">
        <v>316</v>
      </c>
      <c r="D2451" s="98" t="s">
        <v>5328</v>
      </c>
      <c r="E2451" s="145" t="s">
        <v>6428</v>
      </c>
      <c r="F2451" s="233">
        <v>0.7518280455305465</v>
      </c>
    </row>
    <row r="2452" spans="1:6" x14ac:dyDescent="0.3">
      <c r="A2452" s="36" t="s">
        <v>56</v>
      </c>
      <c r="B2452" s="36" t="str">
        <f t="shared" si="40"/>
        <v>6B_15min</v>
      </c>
      <c r="C2452" s="98" t="s">
        <v>317</v>
      </c>
      <c r="D2452" s="98" t="s">
        <v>5328</v>
      </c>
      <c r="E2452" s="145" t="s">
        <v>6429</v>
      </c>
      <c r="F2452" s="233">
        <v>1.8979704454554889</v>
      </c>
    </row>
    <row r="2453" spans="1:6" x14ac:dyDescent="0.3">
      <c r="A2453" s="36" t="s">
        <v>56</v>
      </c>
      <c r="B2453" s="36" t="str">
        <f t="shared" si="40"/>
        <v>6B_15min</v>
      </c>
      <c r="C2453" s="98" t="s">
        <v>318</v>
      </c>
      <c r="D2453" s="98" t="s">
        <v>5328</v>
      </c>
      <c r="E2453" s="145" t="s">
        <v>6430</v>
      </c>
      <c r="F2453" s="233">
        <v>0.96759062132085094</v>
      </c>
    </row>
    <row r="2454" spans="1:6" x14ac:dyDescent="0.3">
      <c r="A2454" s="36" t="s">
        <v>56</v>
      </c>
      <c r="B2454" s="36" t="str">
        <f t="shared" si="40"/>
        <v>6B_15min</v>
      </c>
      <c r="C2454" s="98" t="s">
        <v>292</v>
      </c>
      <c r="D2454" s="98" t="s">
        <v>5328</v>
      </c>
      <c r="E2454" s="145" t="s">
        <v>6431</v>
      </c>
      <c r="F2454" s="233">
        <v>1.4166646079540917</v>
      </c>
    </row>
    <row r="2455" spans="1:6" x14ac:dyDescent="0.3">
      <c r="A2455" s="36" t="s">
        <v>56</v>
      </c>
      <c r="B2455" s="36" t="str">
        <f t="shared" si="40"/>
        <v>6B_15min</v>
      </c>
      <c r="C2455" s="98" t="s">
        <v>319</v>
      </c>
      <c r="D2455" s="98" t="s">
        <v>5328</v>
      </c>
      <c r="E2455" s="145" t="s">
        <v>6432</v>
      </c>
      <c r="F2455" s="233">
        <v>0.83767750975551791</v>
      </c>
    </row>
    <row r="2456" spans="1:6" x14ac:dyDescent="0.3">
      <c r="A2456" s="36" t="s">
        <v>56</v>
      </c>
      <c r="B2456" s="36" t="str">
        <f t="shared" si="40"/>
        <v>6B_15min</v>
      </c>
      <c r="C2456" s="98" t="s">
        <v>293</v>
      </c>
      <c r="D2456" s="98" t="s">
        <v>5328</v>
      </c>
      <c r="E2456" s="145" t="s">
        <v>6433</v>
      </c>
      <c r="F2456" s="233">
        <v>0.89766620213331172</v>
      </c>
    </row>
    <row r="2457" spans="1:6" x14ac:dyDescent="0.3">
      <c r="A2457" s="36" t="s">
        <v>56</v>
      </c>
      <c r="B2457" s="36" t="str">
        <f t="shared" si="40"/>
        <v>6B_15min</v>
      </c>
      <c r="C2457" s="98" t="s">
        <v>294</v>
      </c>
      <c r="D2457" s="98" t="s">
        <v>5328</v>
      </c>
      <c r="E2457" s="145" t="s">
        <v>6434</v>
      </c>
      <c r="F2457" s="233">
        <v>0.67394303172044645</v>
      </c>
    </row>
    <row r="2458" spans="1:6" x14ac:dyDescent="0.3">
      <c r="A2458" s="36" t="s">
        <v>56</v>
      </c>
      <c r="B2458" s="36" t="str">
        <f t="shared" si="40"/>
        <v>6B_15min</v>
      </c>
      <c r="C2458" s="98" t="s">
        <v>295</v>
      </c>
      <c r="D2458" s="98" t="s">
        <v>5328</v>
      </c>
      <c r="E2458" s="145" t="s">
        <v>6435</v>
      </c>
      <c r="F2458" s="233">
        <v>1.2093906777076142</v>
      </c>
    </row>
    <row r="2459" spans="1:6" x14ac:dyDescent="0.3">
      <c r="A2459" s="36" t="s">
        <v>56</v>
      </c>
      <c r="B2459" s="36" t="str">
        <f t="shared" si="40"/>
        <v>6B_15min</v>
      </c>
      <c r="C2459" s="98" t="s">
        <v>296</v>
      </c>
      <c r="D2459" s="98" t="s">
        <v>5328</v>
      </c>
      <c r="E2459" s="145" t="s">
        <v>6436</v>
      </c>
      <c r="F2459" s="233">
        <v>0.42730411910120802</v>
      </c>
    </row>
    <row r="2460" spans="1:6" x14ac:dyDescent="0.3">
      <c r="A2460" s="36" t="s">
        <v>56</v>
      </c>
      <c r="B2460" s="36" t="str">
        <f t="shared" si="40"/>
        <v>6B_15min</v>
      </c>
      <c r="C2460" s="98" t="s">
        <v>297</v>
      </c>
      <c r="D2460" s="98" t="s">
        <v>5328</v>
      </c>
      <c r="E2460" s="145" t="s">
        <v>6437</v>
      </c>
      <c r="F2460" s="233">
        <v>0.84741548893440344</v>
      </c>
    </row>
    <row r="2461" spans="1:6" x14ac:dyDescent="0.3">
      <c r="A2461" s="36" t="s">
        <v>56</v>
      </c>
      <c r="B2461" s="36" t="str">
        <f t="shared" si="40"/>
        <v>6B_15min</v>
      </c>
      <c r="C2461" s="98" t="s">
        <v>298</v>
      </c>
      <c r="D2461" s="98" t="s">
        <v>5328</v>
      </c>
      <c r="E2461" s="145" t="s">
        <v>6438</v>
      </c>
      <c r="F2461" s="233">
        <v>0.94830702361918895</v>
      </c>
    </row>
    <row r="2462" spans="1:6" x14ac:dyDescent="0.3">
      <c r="A2462" s="36" t="s">
        <v>58</v>
      </c>
      <c r="B2462" s="36" t="str">
        <f t="shared" si="40"/>
        <v>7A_15min</v>
      </c>
      <c r="C2462" s="98" t="s">
        <v>320</v>
      </c>
      <c r="D2462" s="98" t="s">
        <v>5328</v>
      </c>
      <c r="E2462" s="145" t="s">
        <v>6409</v>
      </c>
      <c r="F2462" s="233">
        <v>0.75819470440120174</v>
      </c>
    </row>
    <row r="2463" spans="1:6" x14ac:dyDescent="0.3">
      <c r="A2463" s="36" t="s">
        <v>58</v>
      </c>
      <c r="B2463" s="36" t="str">
        <f t="shared" si="40"/>
        <v>7A_15min</v>
      </c>
      <c r="C2463" s="98" t="s">
        <v>329</v>
      </c>
      <c r="D2463" s="98" t="s">
        <v>5328</v>
      </c>
      <c r="E2463" s="145" t="s">
        <v>6410</v>
      </c>
      <c r="F2463" s="233">
        <v>1.4093179235941464</v>
      </c>
    </row>
    <row r="2464" spans="1:6" x14ac:dyDescent="0.3">
      <c r="A2464" s="36" t="s">
        <v>58</v>
      </c>
      <c r="B2464" s="36" t="str">
        <f t="shared" si="40"/>
        <v>7A_15min</v>
      </c>
      <c r="C2464" s="98" t="s">
        <v>330</v>
      </c>
      <c r="D2464" s="98" t="s">
        <v>5328</v>
      </c>
      <c r="E2464" s="145" t="s">
        <v>6411</v>
      </c>
      <c r="F2464" s="233">
        <v>1.5497619202650581</v>
      </c>
    </row>
    <row r="2465" spans="1:6" x14ac:dyDescent="0.3">
      <c r="A2465" s="36" t="s">
        <v>58</v>
      </c>
      <c r="B2465" s="36" t="str">
        <f t="shared" si="40"/>
        <v>7A_15min</v>
      </c>
      <c r="C2465" s="98" t="s">
        <v>331</v>
      </c>
      <c r="D2465" s="98" t="s">
        <v>5328</v>
      </c>
      <c r="E2465" s="145" t="s">
        <v>6412</v>
      </c>
      <c r="F2465" s="233">
        <v>1.1851462396064971</v>
      </c>
    </row>
    <row r="2466" spans="1:6" x14ac:dyDescent="0.3">
      <c r="A2466" s="36" t="s">
        <v>58</v>
      </c>
      <c r="B2466" s="36" t="str">
        <f t="shared" si="40"/>
        <v>7A_15min</v>
      </c>
      <c r="C2466" s="98" t="s">
        <v>332</v>
      </c>
      <c r="D2466" s="98" t="s">
        <v>5328</v>
      </c>
      <c r="E2466" s="145" t="s">
        <v>6413</v>
      </c>
      <c r="F2466" s="233">
        <v>0.94468238550518213</v>
      </c>
    </row>
    <row r="2467" spans="1:6" x14ac:dyDescent="0.3">
      <c r="A2467" s="36" t="s">
        <v>58</v>
      </c>
      <c r="B2467" s="36" t="str">
        <f t="shared" si="40"/>
        <v>7A_15min</v>
      </c>
      <c r="C2467" s="98" t="s">
        <v>333</v>
      </c>
      <c r="D2467" s="98" t="s">
        <v>5328</v>
      </c>
      <c r="E2467" s="145" t="s">
        <v>6414</v>
      </c>
      <c r="F2467" s="233">
        <v>1.3450769530382691</v>
      </c>
    </row>
    <row r="2468" spans="1:6" x14ac:dyDescent="0.3">
      <c r="A2468" s="36" t="s">
        <v>58</v>
      </c>
      <c r="B2468" s="36" t="str">
        <f t="shared" si="40"/>
        <v>7A_15min</v>
      </c>
      <c r="C2468" s="98" t="s">
        <v>334</v>
      </c>
      <c r="D2468" s="98" t="s">
        <v>5328</v>
      </c>
      <c r="E2468" s="145" t="s">
        <v>6415</v>
      </c>
      <c r="F2468" s="233">
        <v>1.2570692144709279</v>
      </c>
    </row>
    <row r="2469" spans="1:6" x14ac:dyDescent="0.3">
      <c r="A2469" s="36" t="s">
        <v>58</v>
      </c>
      <c r="B2469" s="36" t="str">
        <f t="shared" si="40"/>
        <v>7A_15min</v>
      </c>
      <c r="C2469" s="98" t="s">
        <v>335</v>
      </c>
      <c r="D2469" s="98" t="s">
        <v>5328</v>
      </c>
      <c r="E2469" s="145" t="s">
        <v>6416</v>
      </c>
      <c r="F2469" s="233">
        <v>0.53241958094067943</v>
      </c>
    </row>
    <row r="2470" spans="1:6" x14ac:dyDescent="0.3">
      <c r="A2470" s="36" t="s">
        <v>58</v>
      </c>
      <c r="B2470" s="36" t="str">
        <f t="shared" si="40"/>
        <v>7A_15min</v>
      </c>
      <c r="C2470" s="98" t="s">
        <v>336</v>
      </c>
      <c r="D2470" s="98" t="s">
        <v>5328</v>
      </c>
      <c r="E2470" s="145" t="s">
        <v>6417</v>
      </c>
      <c r="F2470" s="233">
        <v>1.458491278917007</v>
      </c>
    </row>
    <row r="2471" spans="1:6" x14ac:dyDescent="0.3">
      <c r="A2471" s="36" t="s">
        <v>58</v>
      </c>
      <c r="B2471" s="36" t="str">
        <f t="shared" si="40"/>
        <v>7A_15min</v>
      </c>
      <c r="C2471" s="98" t="s">
        <v>337</v>
      </c>
      <c r="D2471" s="98" t="s">
        <v>5328</v>
      </c>
      <c r="E2471" s="145" t="s">
        <v>6418</v>
      </c>
      <c r="F2471" s="233">
        <v>0.92160751408685349</v>
      </c>
    </row>
    <row r="2472" spans="1:6" x14ac:dyDescent="0.3">
      <c r="A2472" s="36" t="s">
        <v>58</v>
      </c>
      <c r="B2472" s="36" t="str">
        <f t="shared" si="40"/>
        <v>7A_15min</v>
      </c>
      <c r="C2472" s="98" t="s">
        <v>338</v>
      </c>
      <c r="D2472" s="98" t="s">
        <v>5328</v>
      </c>
      <c r="E2472" s="145" t="s">
        <v>6419</v>
      </c>
      <c r="F2472" s="233">
        <v>0.74921466238828949</v>
      </c>
    </row>
    <row r="2473" spans="1:6" x14ac:dyDescent="0.3">
      <c r="A2473" s="36" t="s">
        <v>58</v>
      </c>
      <c r="B2473" s="36" t="str">
        <f t="shared" si="40"/>
        <v>7A_15min</v>
      </c>
      <c r="C2473" s="98" t="s">
        <v>321</v>
      </c>
      <c r="D2473" s="98" t="s">
        <v>5328</v>
      </c>
      <c r="E2473" s="145" t="s">
        <v>6420</v>
      </c>
      <c r="F2473" s="233">
        <v>0.50427354683184378</v>
      </c>
    </row>
    <row r="2474" spans="1:6" x14ac:dyDescent="0.3">
      <c r="A2474" s="36" t="s">
        <v>58</v>
      </c>
      <c r="B2474" s="36" t="str">
        <f t="shared" si="40"/>
        <v>7A_15min</v>
      </c>
      <c r="C2474" s="98" t="s">
        <v>339</v>
      </c>
      <c r="D2474" s="98" t="s">
        <v>5328</v>
      </c>
      <c r="E2474" s="145" t="s">
        <v>6421</v>
      </c>
      <c r="F2474" s="233">
        <v>0.70083679256259857</v>
      </c>
    </row>
    <row r="2475" spans="1:6" x14ac:dyDescent="0.3">
      <c r="A2475" s="36" t="s">
        <v>58</v>
      </c>
      <c r="B2475" s="36" t="str">
        <f t="shared" si="40"/>
        <v>7A_15min</v>
      </c>
      <c r="C2475" s="98" t="s">
        <v>340</v>
      </c>
      <c r="D2475" s="98" t="s">
        <v>5328</v>
      </c>
      <c r="E2475" s="145" t="s">
        <v>6422</v>
      </c>
      <c r="F2475" s="233">
        <v>0.69863367371788054</v>
      </c>
    </row>
    <row r="2476" spans="1:6" x14ac:dyDescent="0.3">
      <c r="A2476" s="36" t="s">
        <v>58</v>
      </c>
      <c r="B2476" s="36" t="str">
        <f t="shared" si="40"/>
        <v>7A_15min</v>
      </c>
      <c r="C2476" s="98" t="s">
        <v>341</v>
      </c>
      <c r="D2476" s="98" t="s">
        <v>5328</v>
      </c>
      <c r="E2476" s="145" t="s">
        <v>6423</v>
      </c>
      <c r="F2476" s="233">
        <v>0.812611229239244</v>
      </c>
    </row>
    <row r="2477" spans="1:6" x14ac:dyDescent="0.3">
      <c r="A2477" s="36" t="s">
        <v>58</v>
      </c>
      <c r="B2477" s="36" t="str">
        <f t="shared" si="40"/>
        <v>7A_15min</v>
      </c>
      <c r="C2477" s="98" t="s">
        <v>342</v>
      </c>
      <c r="D2477" s="98" t="s">
        <v>5328</v>
      </c>
      <c r="E2477" s="145" t="s">
        <v>6424</v>
      </c>
      <c r="F2477" s="233">
        <v>1.4875696319894132</v>
      </c>
    </row>
    <row r="2478" spans="1:6" x14ac:dyDescent="0.3">
      <c r="A2478" s="36" t="s">
        <v>58</v>
      </c>
      <c r="B2478" s="36" t="str">
        <f t="shared" si="40"/>
        <v>7A_15min</v>
      </c>
      <c r="C2478" s="98" t="s">
        <v>343</v>
      </c>
      <c r="D2478" s="98" t="s">
        <v>5328</v>
      </c>
      <c r="E2478" s="145" t="s">
        <v>6425</v>
      </c>
      <c r="F2478" s="233">
        <v>1.563443638259927</v>
      </c>
    </row>
    <row r="2479" spans="1:6" x14ac:dyDescent="0.3">
      <c r="A2479" s="36" t="s">
        <v>58</v>
      </c>
      <c r="B2479" s="36" t="str">
        <f t="shared" si="40"/>
        <v>7A_15min</v>
      </c>
      <c r="C2479" s="98" t="s">
        <v>344</v>
      </c>
      <c r="D2479" s="98" t="s">
        <v>5328</v>
      </c>
      <c r="E2479" s="145" t="s">
        <v>6426</v>
      </c>
      <c r="F2479" s="233">
        <v>1.0500004807752046</v>
      </c>
    </row>
    <row r="2480" spans="1:6" x14ac:dyDescent="0.3">
      <c r="A2480" s="36" t="s">
        <v>58</v>
      </c>
      <c r="B2480" s="36" t="str">
        <f t="shared" si="40"/>
        <v>7A_15min</v>
      </c>
      <c r="C2480" s="98" t="s">
        <v>345</v>
      </c>
      <c r="D2480" s="98" t="s">
        <v>5328</v>
      </c>
      <c r="E2480" s="145" t="s">
        <v>6427</v>
      </c>
      <c r="F2480" s="233">
        <v>1.3722614216991251</v>
      </c>
    </row>
    <row r="2481" spans="1:6" x14ac:dyDescent="0.3">
      <c r="A2481" s="36" t="s">
        <v>58</v>
      </c>
      <c r="B2481" s="36" t="str">
        <f t="shared" si="40"/>
        <v>7A_15min</v>
      </c>
      <c r="C2481" s="98" t="s">
        <v>346</v>
      </c>
      <c r="D2481" s="98" t="s">
        <v>5328</v>
      </c>
      <c r="E2481" s="145" t="s">
        <v>6428</v>
      </c>
      <c r="F2481" s="233">
        <v>1.7947585937339863</v>
      </c>
    </row>
    <row r="2482" spans="1:6" x14ac:dyDescent="0.3">
      <c r="A2482" s="36" t="s">
        <v>58</v>
      </c>
      <c r="B2482" s="36" t="str">
        <f t="shared" si="40"/>
        <v>7A_15min</v>
      </c>
      <c r="C2482" s="98" t="s">
        <v>347</v>
      </c>
      <c r="D2482" s="98" t="s">
        <v>5328</v>
      </c>
      <c r="E2482" s="145" t="s">
        <v>6429</v>
      </c>
      <c r="F2482" s="233">
        <v>1.9120654823464593</v>
      </c>
    </row>
    <row r="2483" spans="1:6" x14ac:dyDescent="0.3">
      <c r="A2483" s="36" t="s">
        <v>58</v>
      </c>
      <c r="B2483" s="36" t="str">
        <f t="shared" si="40"/>
        <v>7A_15min</v>
      </c>
      <c r="C2483" s="98" t="s">
        <v>348</v>
      </c>
      <c r="D2483" s="98" t="s">
        <v>5328</v>
      </c>
      <c r="E2483" s="145" t="s">
        <v>6430</v>
      </c>
      <c r="F2483" s="233">
        <v>0.84416041752352455</v>
      </c>
    </row>
    <row r="2484" spans="1:6" x14ac:dyDescent="0.3">
      <c r="A2484" s="36" t="s">
        <v>58</v>
      </c>
      <c r="B2484" s="36" t="str">
        <f t="shared" si="40"/>
        <v>7A_15min</v>
      </c>
      <c r="C2484" s="98" t="s">
        <v>322</v>
      </c>
      <c r="D2484" s="98" t="s">
        <v>5328</v>
      </c>
      <c r="E2484" s="145" t="s">
        <v>6431</v>
      </c>
      <c r="F2484" s="233">
        <v>1.3567812681151343</v>
      </c>
    </row>
    <row r="2485" spans="1:6" x14ac:dyDescent="0.3">
      <c r="A2485" s="36" t="s">
        <v>58</v>
      </c>
      <c r="B2485" s="36" t="str">
        <f t="shared" si="40"/>
        <v>7A_15min</v>
      </c>
      <c r="C2485" s="98" t="s">
        <v>349</v>
      </c>
      <c r="D2485" s="98" t="s">
        <v>5328</v>
      </c>
      <c r="E2485" s="145" t="s">
        <v>6432</v>
      </c>
      <c r="F2485" s="233">
        <v>2.0112213229712457</v>
      </c>
    </row>
    <row r="2486" spans="1:6" x14ac:dyDescent="0.3">
      <c r="A2486" s="36" t="s">
        <v>58</v>
      </c>
      <c r="B2486" s="36" t="str">
        <f t="shared" si="40"/>
        <v>7A_15min</v>
      </c>
      <c r="C2486" s="98" t="s">
        <v>323</v>
      </c>
      <c r="D2486" s="98" t="s">
        <v>5328</v>
      </c>
      <c r="E2486" s="145" t="s">
        <v>6433</v>
      </c>
      <c r="F2486" s="233">
        <v>0.5852249225975622</v>
      </c>
    </row>
    <row r="2487" spans="1:6" x14ac:dyDescent="0.3">
      <c r="A2487" s="36" t="s">
        <v>58</v>
      </c>
      <c r="B2487" s="36" t="str">
        <f t="shared" si="40"/>
        <v>7A_15min</v>
      </c>
      <c r="C2487" s="98" t="s">
        <v>324</v>
      </c>
      <c r="D2487" s="98" t="s">
        <v>5328</v>
      </c>
      <c r="E2487" s="145" t="s">
        <v>6434</v>
      </c>
      <c r="F2487" s="233">
        <v>1.0146099791890164</v>
      </c>
    </row>
    <row r="2488" spans="1:6" x14ac:dyDescent="0.3">
      <c r="A2488" s="36" t="s">
        <v>58</v>
      </c>
      <c r="B2488" s="36" t="str">
        <f t="shared" si="40"/>
        <v>7A_15min</v>
      </c>
      <c r="C2488" s="98" t="s">
        <v>325</v>
      </c>
      <c r="D2488" s="98" t="s">
        <v>5328</v>
      </c>
      <c r="E2488" s="145" t="s">
        <v>6435</v>
      </c>
      <c r="F2488" s="233">
        <v>1.2711627001946237</v>
      </c>
    </row>
    <row r="2489" spans="1:6" x14ac:dyDescent="0.3">
      <c r="A2489" s="36" t="s">
        <v>58</v>
      </c>
      <c r="B2489" s="36" t="str">
        <f t="shared" si="40"/>
        <v>7A_15min</v>
      </c>
      <c r="C2489" s="98" t="s">
        <v>326</v>
      </c>
      <c r="D2489" s="98" t="s">
        <v>5328</v>
      </c>
      <c r="E2489" s="145" t="s">
        <v>6436</v>
      </c>
      <c r="F2489" s="233">
        <v>1.5877085403077973</v>
      </c>
    </row>
    <row r="2490" spans="1:6" x14ac:dyDescent="0.3">
      <c r="A2490" s="36" t="s">
        <v>58</v>
      </c>
      <c r="B2490" s="36" t="str">
        <f t="shared" si="40"/>
        <v>7A_15min</v>
      </c>
      <c r="C2490" s="98" t="s">
        <v>327</v>
      </c>
      <c r="D2490" s="98" t="s">
        <v>5328</v>
      </c>
      <c r="E2490" s="145" t="s">
        <v>6437</v>
      </c>
      <c r="F2490" s="233">
        <v>0.81271213225998729</v>
      </c>
    </row>
    <row r="2491" spans="1:6" x14ac:dyDescent="0.3">
      <c r="A2491" s="36" t="s">
        <v>58</v>
      </c>
      <c r="B2491" s="36" t="str">
        <f t="shared" si="40"/>
        <v>7A_15min</v>
      </c>
      <c r="C2491" s="98" t="s">
        <v>328</v>
      </c>
      <c r="D2491" s="98" t="s">
        <v>5328</v>
      </c>
      <c r="E2491" s="145" t="s">
        <v>6438</v>
      </c>
      <c r="F2491" s="233">
        <v>2.0738019215792094</v>
      </c>
    </row>
    <row r="2492" spans="1:6" x14ac:dyDescent="0.3">
      <c r="A2492" s="36" t="s">
        <v>61</v>
      </c>
      <c r="B2492" s="36" t="str">
        <f t="shared" si="40"/>
        <v>8A_15min</v>
      </c>
      <c r="C2492" s="98" t="s">
        <v>350</v>
      </c>
      <c r="D2492" s="98" t="s">
        <v>5328</v>
      </c>
      <c r="E2492" s="145" t="s">
        <v>6409</v>
      </c>
      <c r="F2492" s="233">
        <v>2.1583821108764556</v>
      </c>
    </row>
    <row r="2493" spans="1:6" x14ac:dyDescent="0.3">
      <c r="A2493" s="36" t="s">
        <v>61</v>
      </c>
      <c r="B2493" s="36" t="str">
        <f t="shared" si="40"/>
        <v>8A_15min</v>
      </c>
      <c r="C2493" s="98" t="s">
        <v>359</v>
      </c>
      <c r="D2493" s="98" t="s">
        <v>5328</v>
      </c>
      <c r="E2493" s="145" t="s">
        <v>6410</v>
      </c>
      <c r="F2493" s="233">
        <v>1.8286264675651007</v>
      </c>
    </row>
    <row r="2494" spans="1:6" x14ac:dyDescent="0.3">
      <c r="A2494" s="36" t="s">
        <v>61</v>
      </c>
      <c r="B2494" s="36" t="str">
        <f t="shared" si="40"/>
        <v>8A_15min</v>
      </c>
      <c r="C2494" s="98" t="s">
        <v>360</v>
      </c>
      <c r="D2494" s="98" t="s">
        <v>5328</v>
      </c>
      <c r="E2494" s="145" t="s">
        <v>6411</v>
      </c>
      <c r="F2494" s="233">
        <v>2.787699982692164</v>
      </c>
    </row>
    <row r="2495" spans="1:6" x14ac:dyDescent="0.3">
      <c r="A2495" s="36" t="s">
        <v>61</v>
      </c>
      <c r="B2495" s="36" t="str">
        <f t="shared" si="40"/>
        <v>8A_15min</v>
      </c>
      <c r="C2495" s="98" t="s">
        <v>361</v>
      </c>
      <c r="D2495" s="98" t="s">
        <v>5328</v>
      </c>
      <c r="E2495" s="145" t="s">
        <v>6412</v>
      </c>
      <c r="F2495" s="233">
        <v>1.4825473497825783</v>
      </c>
    </row>
    <row r="2496" spans="1:6" x14ac:dyDescent="0.3">
      <c r="A2496" s="36" t="s">
        <v>61</v>
      </c>
      <c r="B2496" s="36" t="str">
        <f t="shared" si="40"/>
        <v>8A_15min</v>
      </c>
      <c r="C2496" s="98" t="s">
        <v>362</v>
      </c>
      <c r="D2496" s="98" t="s">
        <v>5328</v>
      </c>
      <c r="E2496" s="145" t="s">
        <v>6413</v>
      </c>
      <c r="F2496" s="233">
        <v>1.2853167079700467</v>
      </c>
    </row>
    <row r="2497" spans="1:6" x14ac:dyDescent="0.3">
      <c r="A2497" s="36" t="s">
        <v>61</v>
      </c>
      <c r="B2497" s="36" t="str">
        <f t="shared" si="40"/>
        <v>8A_15min</v>
      </c>
      <c r="C2497" s="98" t="s">
        <v>363</v>
      </c>
      <c r="D2497" s="98" t="s">
        <v>5328</v>
      </c>
      <c r="E2497" s="145" t="s">
        <v>6414</v>
      </c>
      <c r="F2497" s="233">
        <v>2.0626109605654306</v>
      </c>
    </row>
    <row r="2498" spans="1:6" x14ac:dyDescent="0.3">
      <c r="A2498" s="36" t="s">
        <v>61</v>
      </c>
      <c r="B2498" s="36" t="str">
        <f t="shared" si="40"/>
        <v>8A_15min</v>
      </c>
      <c r="C2498" s="98" t="s">
        <v>364</v>
      </c>
      <c r="D2498" s="98" t="s">
        <v>5328</v>
      </c>
      <c r="E2498" s="145" t="s">
        <v>6415</v>
      </c>
      <c r="F2498" s="233">
        <v>1.981628304064676</v>
      </c>
    </row>
    <row r="2499" spans="1:6" x14ac:dyDescent="0.3">
      <c r="A2499" s="36" t="s">
        <v>61</v>
      </c>
      <c r="B2499" s="36" t="str">
        <f t="shared" si="40"/>
        <v>8A_15min</v>
      </c>
      <c r="C2499" s="98" t="s">
        <v>365</v>
      </c>
      <c r="D2499" s="98" t="s">
        <v>5328</v>
      </c>
      <c r="E2499" s="145" t="s">
        <v>6416</v>
      </c>
      <c r="F2499" s="233">
        <v>2.0508786739843745</v>
      </c>
    </row>
    <row r="2500" spans="1:6" x14ac:dyDescent="0.3">
      <c r="A2500" s="36" t="s">
        <v>61</v>
      </c>
      <c r="B2500" s="36" t="str">
        <f t="shared" si="40"/>
        <v>8A_15min</v>
      </c>
      <c r="C2500" s="98" t="s">
        <v>366</v>
      </c>
      <c r="D2500" s="98" t="s">
        <v>5328</v>
      </c>
      <c r="E2500" s="145" t="s">
        <v>6417</v>
      </c>
      <c r="F2500" s="233">
        <v>2.0410524707374216</v>
      </c>
    </row>
    <row r="2501" spans="1:6" x14ac:dyDescent="0.3">
      <c r="A2501" s="36" t="s">
        <v>61</v>
      </c>
      <c r="B2501" s="36" t="str">
        <f t="shared" si="40"/>
        <v>8A_15min</v>
      </c>
      <c r="C2501" s="98" t="s">
        <v>367</v>
      </c>
      <c r="D2501" s="98" t="s">
        <v>5328</v>
      </c>
      <c r="E2501" s="145" t="s">
        <v>6418</v>
      </c>
      <c r="F2501" s="233">
        <v>0.87323300094670941</v>
      </c>
    </row>
    <row r="2502" spans="1:6" x14ac:dyDescent="0.3">
      <c r="A2502" s="36" t="s">
        <v>61</v>
      </c>
      <c r="B2502" s="36" t="str">
        <f t="shared" si="40"/>
        <v>8A_15min</v>
      </c>
      <c r="C2502" s="98" t="s">
        <v>368</v>
      </c>
      <c r="D2502" s="98" t="s">
        <v>5328</v>
      </c>
      <c r="E2502" s="145" t="s">
        <v>6419</v>
      </c>
      <c r="F2502" s="233">
        <v>2.2118778206821403</v>
      </c>
    </row>
    <row r="2503" spans="1:6" x14ac:dyDescent="0.3">
      <c r="A2503" s="36" t="s">
        <v>61</v>
      </c>
      <c r="B2503" s="36" t="str">
        <f t="shared" si="40"/>
        <v>8A_15min</v>
      </c>
      <c r="C2503" s="98" t="s">
        <v>351</v>
      </c>
      <c r="D2503" s="98" t="s">
        <v>5328</v>
      </c>
      <c r="E2503" s="145" t="s">
        <v>6420</v>
      </c>
      <c r="F2503" s="233">
        <v>2.013689475086367</v>
      </c>
    </row>
    <row r="2504" spans="1:6" x14ac:dyDescent="0.3">
      <c r="A2504" s="36" t="s">
        <v>61</v>
      </c>
      <c r="B2504" s="36" t="str">
        <f t="shared" si="40"/>
        <v>8A_15min</v>
      </c>
      <c r="C2504" s="98" t="s">
        <v>369</v>
      </c>
      <c r="D2504" s="98" t="s">
        <v>5328</v>
      </c>
      <c r="E2504" s="145" t="s">
        <v>6421</v>
      </c>
      <c r="F2504" s="233">
        <v>2.2330902018170971</v>
      </c>
    </row>
    <row r="2505" spans="1:6" x14ac:dyDescent="0.3">
      <c r="A2505" s="36" t="s">
        <v>61</v>
      </c>
      <c r="B2505" s="36" t="str">
        <f t="shared" si="40"/>
        <v>8A_15min</v>
      </c>
      <c r="C2505" s="98" t="s">
        <v>370</v>
      </c>
      <c r="D2505" s="98" t="s">
        <v>5328</v>
      </c>
      <c r="E2505" s="145" t="s">
        <v>6422</v>
      </c>
      <c r="F2505" s="233">
        <v>1.6655861794461462</v>
      </c>
    </row>
    <row r="2506" spans="1:6" x14ac:dyDescent="0.3">
      <c r="A2506" s="36" t="s">
        <v>61</v>
      </c>
      <c r="B2506" s="36" t="str">
        <f t="shared" si="40"/>
        <v>8A_15min</v>
      </c>
      <c r="C2506" s="98" t="s">
        <v>371</v>
      </c>
      <c r="D2506" s="98" t="s">
        <v>5328</v>
      </c>
      <c r="E2506" s="145" t="s">
        <v>6423</v>
      </c>
      <c r="F2506" s="233">
        <v>2.0164458451314049</v>
      </c>
    </row>
    <row r="2507" spans="1:6" x14ac:dyDescent="0.3">
      <c r="A2507" s="36" t="s">
        <v>61</v>
      </c>
      <c r="B2507" s="36" t="str">
        <f t="shared" ref="B2507:B2570" si="41">CONCATENATE(A2507,"_",D2507)</f>
        <v>8A_15min</v>
      </c>
      <c r="C2507" s="98" t="s">
        <v>372</v>
      </c>
      <c r="D2507" s="98" t="s">
        <v>5328</v>
      </c>
      <c r="E2507" s="145" t="s">
        <v>6424</v>
      </c>
      <c r="F2507" s="233">
        <v>1.6023418542532915</v>
      </c>
    </row>
    <row r="2508" spans="1:6" x14ac:dyDescent="0.3">
      <c r="A2508" s="36" t="s">
        <v>61</v>
      </c>
      <c r="B2508" s="36" t="str">
        <f t="shared" si="41"/>
        <v>8A_15min</v>
      </c>
      <c r="C2508" s="98" t="s">
        <v>373</v>
      </c>
      <c r="D2508" s="98" t="s">
        <v>5328</v>
      </c>
      <c r="E2508" s="145" t="s">
        <v>6425</v>
      </c>
      <c r="F2508" s="233">
        <v>2.392824872119574</v>
      </c>
    </row>
    <row r="2509" spans="1:6" x14ac:dyDescent="0.3">
      <c r="A2509" s="36" t="s">
        <v>61</v>
      </c>
      <c r="B2509" s="36" t="str">
        <f t="shared" si="41"/>
        <v>8A_15min</v>
      </c>
      <c r="C2509" s="98" t="s">
        <v>374</v>
      </c>
      <c r="D2509" s="98" t="s">
        <v>5328</v>
      </c>
      <c r="E2509" s="145" t="s">
        <v>6426</v>
      </c>
      <c r="F2509" s="233">
        <v>1.0022460112589258</v>
      </c>
    </row>
    <row r="2510" spans="1:6" x14ac:dyDescent="0.3">
      <c r="A2510" s="36" t="s">
        <v>61</v>
      </c>
      <c r="B2510" s="36" t="str">
        <f t="shared" si="41"/>
        <v>8A_15min</v>
      </c>
      <c r="C2510" s="98" t="s">
        <v>375</v>
      </c>
      <c r="D2510" s="98" t="s">
        <v>5328</v>
      </c>
      <c r="E2510" s="145" t="s">
        <v>6427</v>
      </c>
      <c r="F2510" s="233">
        <v>1.8356188357706733</v>
      </c>
    </row>
    <row r="2511" spans="1:6" x14ac:dyDescent="0.3">
      <c r="A2511" s="36" t="s">
        <v>61</v>
      </c>
      <c r="B2511" s="36" t="str">
        <f t="shared" si="41"/>
        <v>8A_15min</v>
      </c>
      <c r="C2511" s="98" t="s">
        <v>376</v>
      </c>
      <c r="D2511" s="98" t="s">
        <v>5328</v>
      </c>
      <c r="E2511" s="145" t="s">
        <v>6428</v>
      </c>
      <c r="F2511" s="233">
        <v>2.1916507538016403</v>
      </c>
    </row>
    <row r="2512" spans="1:6" x14ac:dyDescent="0.3">
      <c r="A2512" s="36" t="s">
        <v>61</v>
      </c>
      <c r="B2512" s="36" t="str">
        <f t="shared" si="41"/>
        <v>8A_15min</v>
      </c>
      <c r="C2512" s="98" t="s">
        <v>377</v>
      </c>
      <c r="D2512" s="98" t="s">
        <v>5328</v>
      </c>
      <c r="E2512" s="145" t="s">
        <v>6429</v>
      </c>
      <c r="F2512" s="233">
        <v>1.711066443340947</v>
      </c>
    </row>
    <row r="2513" spans="1:6" x14ac:dyDescent="0.3">
      <c r="A2513" s="36" t="s">
        <v>61</v>
      </c>
      <c r="B2513" s="36" t="str">
        <f t="shared" si="41"/>
        <v>8A_15min</v>
      </c>
      <c r="C2513" s="98" t="s">
        <v>378</v>
      </c>
      <c r="D2513" s="98" t="s">
        <v>5328</v>
      </c>
      <c r="E2513" s="145" t="s">
        <v>6430</v>
      </c>
      <c r="F2513" s="233">
        <v>2.0708728886400585</v>
      </c>
    </row>
    <row r="2514" spans="1:6" x14ac:dyDescent="0.3">
      <c r="A2514" s="36" t="s">
        <v>61</v>
      </c>
      <c r="B2514" s="36" t="str">
        <f t="shared" si="41"/>
        <v>8A_15min</v>
      </c>
      <c r="C2514" s="98" t="s">
        <v>352</v>
      </c>
      <c r="D2514" s="98" t="s">
        <v>5328</v>
      </c>
      <c r="E2514" s="145" t="s">
        <v>6431</v>
      </c>
      <c r="F2514" s="233">
        <v>1.6322761258297134</v>
      </c>
    </row>
    <row r="2515" spans="1:6" x14ac:dyDescent="0.3">
      <c r="A2515" s="36" t="s">
        <v>61</v>
      </c>
      <c r="B2515" s="36" t="str">
        <f t="shared" si="41"/>
        <v>8A_15min</v>
      </c>
      <c r="C2515" s="98" t="s">
        <v>379</v>
      </c>
      <c r="D2515" s="98" t="s">
        <v>5328</v>
      </c>
      <c r="E2515" s="145" t="s">
        <v>6432</v>
      </c>
      <c r="F2515" s="233">
        <v>1.7880006900113594</v>
      </c>
    </row>
    <row r="2516" spans="1:6" x14ac:dyDescent="0.3">
      <c r="A2516" s="36" t="s">
        <v>61</v>
      </c>
      <c r="B2516" s="36" t="str">
        <f t="shared" si="41"/>
        <v>8A_15min</v>
      </c>
      <c r="C2516" s="98" t="s">
        <v>353</v>
      </c>
      <c r="D2516" s="98" t="s">
        <v>5328</v>
      </c>
      <c r="E2516" s="145" t="s">
        <v>6433</v>
      </c>
      <c r="F2516" s="233">
        <v>2.8344748956150938</v>
      </c>
    </row>
    <row r="2517" spans="1:6" x14ac:dyDescent="0.3">
      <c r="A2517" s="36" t="s">
        <v>61</v>
      </c>
      <c r="B2517" s="36" t="str">
        <f t="shared" si="41"/>
        <v>8A_15min</v>
      </c>
      <c r="C2517" s="98" t="s">
        <v>354</v>
      </c>
      <c r="D2517" s="98" t="s">
        <v>5328</v>
      </c>
      <c r="E2517" s="145" t="s">
        <v>6434</v>
      </c>
      <c r="F2517" s="233">
        <v>2.706594431788425</v>
      </c>
    </row>
    <row r="2518" spans="1:6" x14ac:dyDescent="0.3">
      <c r="A2518" s="36" t="s">
        <v>61</v>
      </c>
      <c r="B2518" s="36" t="str">
        <f t="shared" si="41"/>
        <v>8A_15min</v>
      </c>
      <c r="C2518" s="98" t="s">
        <v>355</v>
      </c>
      <c r="D2518" s="98" t="s">
        <v>5328</v>
      </c>
      <c r="E2518" s="145" t="s">
        <v>6435</v>
      </c>
      <c r="F2518" s="233">
        <v>0.77977983259054473</v>
      </c>
    </row>
    <row r="2519" spans="1:6" x14ac:dyDescent="0.3">
      <c r="A2519" s="36" t="s">
        <v>61</v>
      </c>
      <c r="B2519" s="36" t="str">
        <f t="shared" si="41"/>
        <v>8A_15min</v>
      </c>
      <c r="C2519" s="98" t="s">
        <v>356</v>
      </c>
      <c r="D2519" s="98" t="s">
        <v>5328</v>
      </c>
      <c r="E2519" s="145" t="s">
        <v>6436</v>
      </c>
      <c r="F2519" s="233">
        <v>2.7505270755901088</v>
      </c>
    </row>
    <row r="2520" spans="1:6" x14ac:dyDescent="0.3">
      <c r="A2520" s="36" t="s">
        <v>61</v>
      </c>
      <c r="B2520" s="36" t="str">
        <f t="shared" si="41"/>
        <v>8A_15min</v>
      </c>
      <c r="C2520" s="98" t="s">
        <v>357</v>
      </c>
      <c r="D2520" s="98" t="s">
        <v>5328</v>
      </c>
      <c r="E2520" s="145" t="s">
        <v>6437</v>
      </c>
      <c r="F2520" s="233">
        <v>2.9428536855449026</v>
      </c>
    </row>
    <row r="2521" spans="1:6" x14ac:dyDescent="0.3">
      <c r="A2521" s="36" t="s">
        <v>61</v>
      </c>
      <c r="B2521" s="36" t="str">
        <f t="shared" si="41"/>
        <v>8A_15min</v>
      </c>
      <c r="C2521" s="98" t="s">
        <v>358</v>
      </c>
      <c r="D2521" s="98" t="s">
        <v>5328</v>
      </c>
      <c r="E2521" s="145" t="s">
        <v>6438</v>
      </c>
      <c r="F2521" s="233">
        <v>1.8077893160124736</v>
      </c>
    </row>
    <row r="2522" spans="1:6" x14ac:dyDescent="0.3">
      <c r="A2522" s="36" t="s">
        <v>62</v>
      </c>
      <c r="B2522" s="36" t="str">
        <f t="shared" si="41"/>
        <v>8B_15min</v>
      </c>
      <c r="C2522" s="98" t="s">
        <v>380</v>
      </c>
      <c r="D2522" s="98" t="s">
        <v>5328</v>
      </c>
      <c r="E2522" s="145" t="s">
        <v>6409</v>
      </c>
      <c r="F2522" s="233">
        <v>0.16614273946170813</v>
      </c>
    </row>
    <row r="2523" spans="1:6" x14ac:dyDescent="0.3">
      <c r="A2523" s="36" t="s">
        <v>62</v>
      </c>
      <c r="B2523" s="36" t="str">
        <f t="shared" si="41"/>
        <v>8B_15min</v>
      </c>
      <c r="C2523" s="98" t="s">
        <v>389</v>
      </c>
      <c r="D2523" s="98" t="s">
        <v>5328</v>
      </c>
      <c r="E2523" s="145" t="s">
        <v>6410</v>
      </c>
      <c r="F2523" s="233">
        <v>0.50279022425564057</v>
      </c>
    </row>
    <row r="2524" spans="1:6" x14ac:dyDescent="0.3">
      <c r="A2524" s="36" t="s">
        <v>62</v>
      </c>
      <c r="B2524" s="36" t="str">
        <f t="shared" si="41"/>
        <v>8B_15min</v>
      </c>
      <c r="C2524" s="98" t="s">
        <v>390</v>
      </c>
      <c r="D2524" s="98" t="s">
        <v>5328</v>
      </c>
      <c r="E2524" s="145" t="s">
        <v>6411</v>
      </c>
      <c r="F2524" s="233">
        <v>1.4415649166603701</v>
      </c>
    </row>
    <row r="2525" spans="1:6" x14ac:dyDescent="0.3">
      <c r="A2525" s="36" t="s">
        <v>62</v>
      </c>
      <c r="B2525" s="36" t="str">
        <f t="shared" si="41"/>
        <v>8B_15min</v>
      </c>
      <c r="C2525" s="98" t="s">
        <v>391</v>
      </c>
      <c r="D2525" s="98" t="s">
        <v>5328</v>
      </c>
      <c r="E2525" s="145" t="s">
        <v>6412</v>
      </c>
      <c r="F2525" s="233">
        <v>0.26385679781475124</v>
      </c>
    </row>
    <row r="2526" spans="1:6" x14ac:dyDescent="0.3">
      <c r="A2526" s="36" t="s">
        <v>62</v>
      </c>
      <c r="B2526" s="36" t="str">
        <f t="shared" si="41"/>
        <v>8B_15min</v>
      </c>
      <c r="C2526" s="98" t="s">
        <v>392</v>
      </c>
      <c r="D2526" s="98" t="s">
        <v>5328</v>
      </c>
      <c r="E2526" s="145" t="s">
        <v>6413</v>
      </c>
      <c r="F2526" s="233">
        <v>0.17751228217198586</v>
      </c>
    </row>
    <row r="2527" spans="1:6" x14ac:dyDescent="0.3">
      <c r="A2527" s="36" t="s">
        <v>62</v>
      </c>
      <c r="B2527" s="36" t="str">
        <f t="shared" si="41"/>
        <v>8B_15min</v>
      </c>
      <c r="C2527" s="98" t="s">
        <v>393</v>
      </c>
      <c r="D2527" s="98" t="s">
        <v>5328</v>
      </c>
      <c r="E2527" s="145" t="s">
        <v>6414</v>
      </c>
      <c r="F2527" s="233">
        <v>0.54786148816029256</v>
      </c>
    </row>
    <row r="2528" spans="1:6" x14ac:dyDescent="0.3">
      <c r="A2528" s="36" t="s">
        <v>62</v>
      </c>
      <c r="B2528" s="36" t="str">
        <f t="shared" si="41"/>
        <v>8B_15min</v>
      </c>
      <c r="C2528" s="98" t="s">
        <v>394</v>
      </c>
      <c r="D2528" s="98" t="s">
        <v>5328</v>
      </c>
      <c r="E2528" s="145" t="s">
        <v>6415</v>
      </c>
      <c r="F2528" s="233">
        <v>0.19181243491514902</v>
      </c>
    </row>
    <row r="2529" spans="1:6" x14ac:dyDescent="0.3">
      <c r="A2529" s="36" t="s">
        <v>62</v>
      </c>
      <c r="B2529" s="36" t="str">
        <f t="shared" si="41"/>
        <v>8B_15min</v>
      </c>
      <c r="C2529" s="98" t="s">
        <v>395</v>
      </c>
      <c r="D2529" s="98" t="s">
        <v>5328</v>
      </c>
      <c r="E2529" s="145" t="s">
        <v>6416</v>
      </c>
      <c r="F2529" s="233">
        <v>0.18132018656942764</v>
      </c>
    </row>
    <row r="2530" spans="1:6" x14ac:dyDescent="0.3">
      <c r="A2530" s="36" t="s">
        <v>62</v>
      </c>
      <c r="B2530" s="36" t="str">
        <f t="shared" si="41"/>
        <v>8B_15min</v>
      </c>
      <c r="C2530" s="98" t="s">
        <v>396</v>
      </c>
      <c r="D2530" s="98" t="s">
        <v>5328</v>
      </c>
      <c r="E2530" s="145" t="s">
        <v>6417</v>
      </c>
      <c r="F2530" s="233">
        <v>0.49183616153385956</v>
      </c>
    </row>
    <row r="2531" spans="1:6" x14ac:dyDescent="0.3">
      <c r="A2531" s="36" t="s">
        <v>62</v>
      </c>
      <c r="B2531" s="36" t="str">
        <f t="shared" si="41"/>
        <v>8B_15min</v>
      </c>
      <c r="C2531" s="98" t="s">
        <v>397</v>
      </c>
      <c r="D2531" s="98" t="s">
        <v>5328</v>
      </c>
      <c r="E2531" s="145" t="s">
        <v>6418</v>
      </c>
      <c r="F2531" s="233">
        <v>0.52288986380726521</v>
      </c>
    </row>
    <row r="2532" spans="1:6" x14ac:dyDescent="0.3">
      <c r="A2532" s="36" t="s">
        <v>62</v>
      </c>
      <c r="B2532" s="36" t="str">
        <f t="shared" si="41"/>
        <v>8B_15min</v>
      </c>
      <c r="C2532" s="98" t="s">
        <v>398</v>
      </c>
      <c r="D2532" s="98" t="s">
        <v>5328</v>
      </c>
      <c r="E2532" s="145" t="s">
        <v>6419</v>
      </c>
      <c r="F2532" s="233">
        <v>0.87439636920589248</v>
      </c>
    </row>
    <row r="2533" spans="1:6" x14ac:dyDescent="0.3">
      <c r="A2533" s="36" t="s">
        <v>62</v>
      </c>
      <c r="B2533" s="36" t="str">
        <f t="shared" si="41"/>
        <v>8B_15min</v>
      </c>
      <c r="C2533" s="98" t="s">
        <v>381</v>
      </c>
      <c r="D2533" s="98" t="s">
        <v>5328</v>
      </c>
      <c r="E2533" s="145" t="s">
        <v>6420</v>
      </c>
      <c r="F2533" s="233">
        <v>4.1813992423288954E-2</v>
      </c>
    </row>
    <row r="2534" spans="1:6" x14ac:dyDescent="0.3">
      <c r="A2534" s="36" t="s">
        <v>62</v>
      </c>
      <c r="B2534" s="36" t="str">
        <f t="shared" si="41"/>
        <v>8B_15min</v>
      </c>
      <c r="C2534" s="98" t="s">
        <v>399</v>
      </c>
      <c r="D2534" s="98" t="s">
        <v>5328</v>
      </c>
      <c r="E2534" s="145" t="s">
        <v>6421</v>
      </c>
      <c r="F2534" s="233">
        <v>0.6308193162770499</v>
      </c>
    </row>
    <row r="2535" spans="1:6" x14ac:dyDescent="0.3">
      <c r="A2535" s="36" t="s">
        <v>62</v>
      </c>
      <c r="B2535" s="36" t="str">
        <f t="shared" si="41"/>
        <v>8B_15min</v>
      </c>
      <c r="C2535" s="98" t="s">
        <v>400</v>
      </c>
      <c r="D2535" s="98" t="s">
        <v>5328</v>
      </c>
      <c r="E2535" s="145" t="s">
        <v>6422</v>
      </c>
      <c r="F2535" s="233">
        <v>0.43464584383414889</v>
      </c>
    </row>
    <row r="2536" spans="1:6" x14ac:dyDescent="0.3">
      <c r="A2536" s="36" t="s">
        <v>62</v>
      </c>
      <c r="B2536" s="36" t="str">
        <f t="shared" si="41"/>
        <v>8B_15min</v>
      </c>
      <c r="C2536" s="98" t="s">
        <v>401</v>
      </c>
      <c r="D2536" s="98" t="s">
        <v>5328</v>
      </c>
      <c r="E2536" s="145" t="s">
        <v>6423</v>
      </c>
      <c r="F2536" s="233">
        <v>1.3974891093044399</v>
      </c>
    </row>
    <row r="2537" spans="1:6" x14ac:dyDescent="0.3">
      <c r="A2537" s="36" t="s">
        <v>62</v>
      </c>
      <c r="B2537" s="36" t="str">
        <f t="shared" si="41"/>
        <v>8B_15min</v>
      </c>
      <c r="C2537" s="98" t="s">
        <v>402</v>
      </c>
      <c r="D2537" s="98" t="s">
        <v>5328</v>
      </c>
      <c r="E2537" s="145" t="s">
        <v>6424</v>
      </c>
      <c r="F2537" s="233">
        <v>1.2581774158623278</v>
      </c>
    </row>
    <row r="2538" spans="1:6" x14ac:dyDescent="0.3">
      <c r="A2538" s="36" t="s">
        <v>62</v>
      </c>
      <c r="B2538" s="36" t="str">
        <f t="shared" si="41"/>
        <v>8B_15min</v>
      </c>
      <c r="C2538" s="98" t="s">
        <v>403</v>
      </c>
      <c r="D2538" s="98" t="s">
        <v>5328</v>
      </c>
      <c r="E2538" s="145" t="s">
        <v>6425</v>
      </c>
      <c r="F2538" s="233">
        <v>0.88126761564253098</v>
      </c>
    </row>
    <row r="2539" spans="1:6" x14ac:dyDescent="0.3">
      <c r="A2539" s="36" t="s">
        <v>62</v>
      </c>
      <c r="B2539" s="36" t="str">
        <f t="shared" si="41"/>
        <v>8B_15min</v>
      </c>
      <c r="C2539" s="98" t="s">
        <v>404</v>
      </c>
      <c r="D2539" s="98" t="s">
        <v>5328</v>
      </c>
      <c r="E2539" s="145" t="s">
        <v>6426</v>
      </c>
      <c r="F2539" s="233">
        <v>0.45560510268453785</v>
      </c>
    </row>
    <row r="2540" spans="1:6" x14ac:dyDescent="0.3">
      <c r="A2540" s="36" t="s">
        <v>62</v>
      </c>
      <c r="B2540" s="36" t="str">
        <f t="shared" si="41"/>
        <v>8B_15min</v>
      </c>
      <c r="C2540" s="98" t="s">
        <v>405</v>
      </c>
      <c r="D2540" s="98" t="s">
        <v>5328</v>
      </c>
      <c r="E2540" s="145" t="s">
        <v>6427</v>
      </c>
      <c r="F2540" s="233">
        <v>0.11152941284276936</v>
      </c>
    </row>
    <row r="2541" spans="1:6" x14ac:dyDescent="0.3">
      <c r="A2541" s="36" t="s">
        <v>62</v>
      </c>
      <c r="B2541" s="36" t="str">
        <f t="shared" si="41"/>
        <v>8B_15min</v>
      </c>
      <c r="C2541" s="98" t="s">
        <v>406</v>
      </c>
      <c r="D2541" s="98" t="s">
        <v>5328</v>
      </c>
      <c r="E2541" s="145" t="s">
        <v>6428</v>
      </c>
      <c r="F2541" s="233">
        <v>0.38914574447416544</v>
      </c>
    </row>
    <row r="2542" spans="1:6" x14ac:dyDescent="0.3">
      <c r="A2542" s="36" t="s">
        <v>62</v>
      </c>
      <c r="B2542" s="36" t="str">
        <f t="shared" si="41"/>
        <v>8B_15min</v>
      </c>
      <c r="C2542" s="98" t="s">
        <v>407</v>
      </c>
      <c r="D2542" s="98" t="s">
        <v>5328</v>
      </c>
      <c r="E2542" s="145" t="s">
        <v>6429</v>
      </c>
      <c r="F2542" s="233">
        <v>1.331047110404969</v>
      </c>
    </row>
    <row r="2543" spans="1:6" x14ac:dyDescent="0.3">
      <c r="A2543" s="36" t="s">
        <v>62</v>
      </c>
      <c r="B2543" s="36" t="str">
        <f t="shared" si="41"/>
        <v>8B_15min</v>
      </c>
      <c r="C2543" s="98" t="s">
        <v>408</v>
      </c>
      <c r="D2543" s="98" t="s">
        <v>5328</v>
      </c>
      <c r="E2543" s="145" t="s">
        <v>6430</v>
      </c>
      <c r="F2543" s="233">
        <v>0.3313994730212636</v>
      </c>
    </row>
    <row r="2544" spans="1:6" x14ac:dyDescent="0.3">
      <c r="A2544" s="36" t="s">
        <v>62</v>
      </c>
      <c r="B2544" s="36" t="str">
        <f t="shared" si="41"/>
        <v>8B_15min</v>
      </c>
      <c r="C2544" s="98" t="s">
        <v>382</v>
      </c>
      <c r="D2544" s="98" t="s">
        <v>5328</v>
      </c>
      <c r="E2544" s="145" t="s">
        <v>6431</v>
      </c>
      <c r="F2544" s="233">
        <v>0.68316836199324193</v>
      </c>
    </row>
    <row r="2545" spans="1:6" x14ac:dyDescent="0.3">
      <c r="A2545" s="36" t="s">
        <v>62</v>
      </c>
      <c r="B2545" s="36" t="str">
        <f t="shared" si="41"/>
        <v>8B_15min</v>
      </c>
      <c r="C2545" s="98" t="s">
        <v>409</v>
      </c>
      <c r="D2545" s="98" t="s">
        <v>5328</v>
      </c>
      <c r="E2545" s="145" t="s">
        <v>6432</v>
      </c>
      <c r="F2545" s="233">
        <v>0.79946082483052172</v>
      </c>
    </row>
    <row r="2546" spans="1:6" x14ac:dyDescent="0.3">
      <c r="A2546" s="36" t="s">
        <v>62</v>
      </c>
      <c r="B2546" s="36" t="str">
        <f t="shared" si="41"/>
        <v>8B_15min</v>
      </c>
      <c r="C2546" s="98" t="s">
        <v>383</v>
      </c>
      <c r="D2546" s="98" t="s">
        <v>5328</v>
      </c>
      <c r="E2546" s="145" t="s">
        <v>6433</v>
      </c>
      <c r="F2546" s="233">
        <v>1.4587099822823848</v>
      </c>
    </row>
    <row r="2547" spans="1:6" x14ac:dyDescent="0.3">
      <c r="A2547" s="36" t="s">
        <v>62</v>
      </c>
      <c r="B2547" s="36" t="str">
        <f t="shared" si="41"/>
        <v>8B_15min</v>
      </c>
      <c r="C2547" s="98" t="s">
        <v>384</v>
      </c>
      <c r="D2547" s="98" t="s">
        <v>5328</v>
      </c>
      <c r="E2547" s="145" t="s">
        <v>6434</v>
      </c>
      <c r="F2547" s="233">
        <v>1.0023229067056203</v>
      </c>
    </row>
    <row r="2548" spans="1:6" x14ac:dyDescent="0.3">
      <c r="A2548" s="36" t="s">
        <v>62</v>
      </c>
      <c r="B2548" s="36" t="str">
        <f t="shared" si="41"/>
        <v>8B_15min</v>
      </c>
      <c r="C2548" s="98" t="s">
        <v>385</v>
      </c>
      <c r="D2548" s="98" t="s">
        <v>5328</v>
      </c>
      <c r="E2548" s="145" t="s">
        <v>6435</v>
      </c>
      <c r="F2548" s="233">
        <v>0.95006610861575569</v>
      </c>
    </row>
    <row r="2549" spans="1:6" x14ac:dyDescent="0.3">
      <c r="A2549" s="36" t="s">
        <v>62</v>
      </c>
      <c r="B2549" s="36" t="str">
        <f t="shared" si="41"/>
        <v>8B_15min</v>
      </c>
      <c r="C2549" s="98" t="s">
        <v>386</v>
      </c>
      <c r="D2549" s="98" t="s">
        <v>5328</v>
      </c>
      <c r="E2549" s="145" t="s">
        <v>6436</v>
      </c>
      <c r="F2549" s="233">
        <v>0.80644690493289573</v>
      </c>
    </row>
    <row r="2550" spans="1:6" x14ac:dyDescent="0.3">
      <c r="A2550" s="36" t="s">
        <v>62</v>
      </c>
      <c r="B2550" s="36" t="str">
        <f t="shared" si="41"/>
        <v>8B_15min</v>
      </c>
      <c r="C2550" s="98" t="s">
        <v>387</v>
      </c>
      <c r="D2550" s="98" t="s">
        <v>5328</v>
      </c>
      <c r="E2550" s="145" t="s">
        <v>6437</v>
      </c>
      <c r="F2550" s="233">
        <v>0.34796179357692814</v>
      </c>
    </row>
    <row r="2551" spans="1:6" x14ac:dyDescent="0.3">
      <c r="A2551" s="36" t="s">
        <v>62</v>
      </c>
      <c r="B2551" s="36" t="str">
        <f t="shared" si="41"/>
        <v>8B_15min</v>
      </c>
      <c r="C2551" s="98" t="s">
        <v>388</v>
      </c>
      <c r="D2551" s="98" t="s">
        <v>5328</v>
      </c>
      <c r="E2551" s="145" t="s">
        <v>6438</v>
      </c>
      <c r="F2551" s="233">
        <v>0.4690840114113029</v>
      </c>
    </row>
    <row r="2552" spans="1:6" x14ac:dyDescent="0.3">
      <c r="A2552" s="36" t="s">
        <v>64</v>
      </c>
      <c r="B2552" s="36" t="str">
        <f t="shared" si="41"/>
        <v>9A_15min</v>
      </c>
      <c r="C2552" s="98" t="s">
        <v>410</v>
      </c>
      <c r="D2552" s="98" t="s">
        <v>5328</v>
      </c>
      <c r="E2552" s="145" t="s">
        <v>6409</v>
      </c>
      <c r="F2552" s="233">
        <v>1.8564560892383575</v>
      </c>
    </row>
    <row r="2553" spans="1:6" x14ac:dyDescent="0.3">
      <c r="A2553" s="36" t="s">
        <v>64</v>
      </c>
      <c r="B2553" s="36" t="str">
        <f t="shared" si="41"/>
        <v>9A_15min</v>
      </c>
      <c r="C2553" s="98" t="s">
        <v>419</v>
      </c>
      <c r="D2553" s="98" t="s">
        <v>5328</v>
      </c>
      <c r="E2553" s="145" t="s">
        <v>6410</v>
      </c>
      <c r="F2553" s="233">
        <v>2.837977238821741</v>
      </c>
    </row>
    <row r="2554" spans="1:6" x14ac:dyDescent="0.3">
      <c r="A2554" s="36" t="s">
        <v>64</v>
      </c>
      <c r="B2554" s="36" t="str">
        <f t="shared" si="41"/>
        <v>9A_15min</v>
      </c>
      <c r="C2554" s="98" t="s">
        <v>420</v>
      </c>
      <c r="D2554" s="98" t="s">
        <v>5328</v>
      </c>
      <c r="E2554" s="145" t="s">
        <v>6411</v>
      </c>
      <c r="F2554" s="233">
        <v>2.4010002938177144</v>
      </c>
    </row>
    <row r="2555" spans="1:6" x14ac:dyDescent="0.3">
      <c r="A2555" s="36" t="s">
        <v>64</v>
      </c>
      <c r="B2555" s="36" t="str">
        <f t="shared" si="41"/>
        <v>9A_15min</v>
      </c>
      <c r="C2555" s="98" t="s">
        <v>421</v>
      </c>
      <c r="D2555" s="98" t="s">
        <v>5328</v>
      </c>
      <c r="E2555" s="145" t="s">
        <v>6412</v>
      </c>
      <c r="F2555" s="233">
        <v>2.4449332522912264</v>
      </c>
    </row>
    <row r="2556" spans="1:6" x14ac:dyDescent="0.3">
      <c r="A2556" s="36" t="s">
        <v>64</v>
      </c>
      <c r="B2556" s="36" t="str">
        <f t="shared" si="41"/>
        <v>9A_15min</v>
      </c>
      <c r="C2556" s="98" t="s">
        <v>422</v>
      </c>
      <c r="D2556" s="98" t="s">
        <v>5328</v>
      </c>
      <c r="E2556" s="145" t="s">
        <v>6413</v>
      </c>
      <c r="F2556" s="233">
        <v>1.898740690779948</v>
      </c>
    </row>
    <row r="2557" spans="1:6" x14ac:dyDescent="0.3">
      <c r="A2557" s="36" t="s">
        <v>64</v>
      </c>
      <c r="B2557" s="36" t="str">
        <f t="shared" si="41"/>
        <v>9A_15min</v>
      </c>
      <c r="C2557" s="98" t="s">
        <v>423</v>
      </c>
      <c r="D2557" s="98" t="s">
        <v>5328</v>
      </c>
      <c r="E2557" s="145" t="s">
        <v>6414</v>
      </c>
      <c r="F2557" s="233">
        <v>1.0140670639485203</v>
      </c>
    </row>
    <row r="2558" spans="1:6" x14ac:dyDescent="0.3">
      <c r="A2558" s="36" t="s">
        <v>64</v>
      </c>
      <c r="B2558" s="36" t="str">
        <f t="shared" si="41"/>
        <v>9A_15min</v>
      </c>
      <c r="C2558" s="98" t="s">
        <v>424</v>
      </c>
      <c r="D2558" s="98" t="s">
        <v>5328</v>
      </c>
      <c r="E2558" s="145" t="s">
        <v>6415</v>
      </c>
      <c r="F2558" s="233">
        <v>3.139997327498949</v>
      </c>
    </row>
    <row r="2559" spans="1:6" x14ac:dyDescent="0.3">
      <c r="A2559" s="36" t="s">
        <v>64</v>
      </c>
      <c r="B2559" s="36" t="str">
        <f t="shared" si="41"/>
        <v>9A_15min</v>
      </c>
      <c r="C2559" s="98" t="s">
        <v>425</v>
      </c>
      <c r="D2559" s="98" t="s">
        <v>5328</v>
      </c>
      <c r="E2559" s="145" t="s">
        <v>6416</v>
      </c>
      <c r="F2559" s="233">
        <v>2.6882451541364736</v>
      </c>
    </row>
    <row r="2560" spans="1:6" x14ac:dyDescent="0.3">
      <c r="A2560" s="36" t="s">
        <v>64</v>
      </c>
      <c r="B2560" s="36" t="str">
        <f t="shared" si="41"/>
        <v>9A_15min</v>
      </c>
      <c r="C2560" s="98" t="s">
        <v>426</v>
      </c>
      <c r="D2560" s="98" t="s">
        <v>5328</v>
      </c>
      <c r="E2560" s="145" t="s">
        <v>6417</v>
      </c>
      <c r="F2560" s="233">
        <v>1.3521945903400718</v>
      </c>
    </row>
    <row r="2561" spans="1:6" x14ac:dyDescent="0.3">
      <c r="A2561" s="36" t="s">
        <v>64</v>
      </c>
      <c r="B2561" s="36" t="str">
        <f t="shared" si="41"/>
        <v>9A_15min</v>
      </c>
      <c r="C2561" s="98" t="s">
        <v>427</v>
      </c>
      <c r="D2561" s="98" t="s">
        <v>5328</v>
      </c>
      <c r="E2561" s="145" t="s">
        <v>6418</v>
      </c>
      <c r="F2561" s="233">
        <v>1.5150592103040688</v>
      </c>
    </row>
    <row r="2562" spans="1:6" x14ac:dyDescent="0.3">
      <c r="A2562" s="36" t="s">
        <v>64</v>
      </c>
      <c r="B2562" s="36" t="str">
        <f t="shared" si="41"/>
        <v>9A_15min</v>
      </c>
      <c r="C2562" s="98" t="s">
        <v>428</v>
      </c>
      <c r="D2562" s="98" t="s">
        <v>5328</v>
      </c>
      <c r="E2562" s="145" t="s">
        <v>6419</v>
      </c>
      <c r="F2562" s="233">
        <v>2.4200838444166526</v>
      </c>
    </row>
    <row r="2563" spans="1:6" x14ac:dyDescent="0.3">
      <c r="A2563" s="36" t="s">
        <v>64</v>
      </c>
      <c r="B2563" s="36" t="str">
        <f t="shared" si="41"/>
        <v>9A_15min</v>
      </c>
      <c r="C2563" s="98" t="s">
        <v>411</v>
      </c>
      <c r="D2563" s="98" t="s">
        <v>5328</v>
      </c>
      <c r="E2563" s="145" t="s">
        <v>6420</v>
      </c>
      <c r="F2563" s="233">
        <v>1.5095038292612082</v>
      </c>
    </row>
    <row r="2564" spans="1:6" x14ac:dyDescent="0.3">
      <c r="A2564" s="36" t="s">
        <v>64</v>
      </c>
      <c r="B2564" s="36" t="str">
        <f t="shared" si="41"/>
        <v>9A_15min</v>
      </c>
      <c r="C2564" s="98" t="s">
        <v>429</v>
      </c>
      <c r="D2564" s="98" t="s">
        <v>5328</v>
      </c>
      <c r="E2564" s="145" t="s">
        <v>6421</v>
      </c>
      <c r="F2564" s="233">
        <v>1.2140859980541578</v>
      </c>
    </row>
    <row r="2565" spans="1:6" x14ac:dyDescent="0.3">
      <c r="A2565" s="36" t="s">
        <v>64</v>
      </c>
      <c r="B2565" s="36" t="str">
        <f t="shared" si="41"/>
        <v>9A_15min</v>
      </c>
      <c r="C2565" s="98" t="s">
        <v>430</v>
      </c>
      <c r="D2565" s="98" t="s">
        <v>5328</v>
      </c>
      <c r="E2565" s="145" t="s">
        <v>6422</v>
      </c>
      <c r="F2565" s="233">
        <v>2.8752059769018872</v>
      </c>
    </row>
    <row r="2566" spans="1:6" x14ac:dyDescent="0.3">
      <c r="A2566" s="36" t="s">
        <v>64</v>
      </c>
      <c r="B2566" s="36" t="str">
        <f t="shared" si="41"/>
        <v>9A_15min</v>
      </c>
      <c r="C2566" s="98" t="s">
        <v>431</v>
      </c>
      <c r="D2566" s="98" t="s">
        <v>5328</v>
      </c>
      <c r="E2566" s="145" t="s">
        <v>6423</v>
      </c>
      <c r="F2566" s="233">
        <v>3.0608071499402389</v>
      </c>
    </row>
    <row r="2567" spans="1:6" x14ac:dyDescent="0.3">
      <c r="A2567" s="36" t="s">
        <v>64</v>
      </c>
      <c r="B2567" s="36" t="str">
        <f t="shared" si="41"/>
        <v>9A_15min</v>
      </c>
      <c r="C2567" s="98" t="s">
        <v>432</v>
      </c>
      <c r="D2567" s="98" t="s">
        <v>5328</v>
      </c>
      <c r="E2567" s="145" t="s">
        <v>6424</v>
      </c>
      <c r="F2567" s="233">
        <v>1.2480149080756286</v>
      </c>
    </row>
    <row r="2568" spans="1:6" x14ac:dyDescent="0.3">
      <c r="A2568" s="36" t="s">
        <v>64</v>
      </c>
      <c r="B2568" s="36" t="str">
        <f t="shared" si="41"/>
        <v>9A_15min</v>
      </c>
      <c r="C2568" s="98" t="s">
        <v>433</v>
      </c>
      <c r="D2568" s="98" t="s">
        <v>5328</v>
      </c>
      <c r="E2568" s="145" t="s">
        <v>6425</v>
      </c>
      <c r="F2568" s="233">
        <v>1.312179183931411</v>
      </c>
    </row>
    <row r="2569" spans="1:6" x14ac:dyDescent="0.3">
      <c r="A2569" s="36" t="s">
        <v>64</v>
      </c>
      <c r="B2569" s="36" t="str">
        <f t="shared" si="41"/>
        <v>9A_15min</v>
      </c>
      <c r="C2569" s="98" t="s">
        <v>434</v>
      </c>
      <c r="D2569" s="98" t="s">
        <v>5328</v>
      </c>
      <c r="E2569" s="145" t="s">
        <v>6426</v>
      </c>
      <c r="F2569" s="233">
        <v>1.1482356948676429</v>
      </c>
    </row>
    <row r="2570" spans="1:6" x14ac:dyDescent="0.3">
      <c r="A2570" s="36" t="s">
        <v>64</v>
      </c>
      <c r="B2570" s="36" t="str">
        <f t="shared" si="41"/>
        <v>9A_15min</v>
      </c>
      <c r="C2570" s="98" t="s">
        <v>435</v>
      </c>
      <c r="D2570" s="98" t="s">
        <v>5328</v>
      </c>
      <c r="E2570" s="145" t="s">
        <v>6427</v>
      </c>
      <c r="F2570" s="233">
        <v>3.1839217968925402</v>
      </c>
    </row>
    <row r="2571" spans="1:6" x14ac:dyDescent="0.3">
      <c r="A2571" s="36" t="s">
        <v>64</v>
      </c>
      <c r="B2571" s="36" t="str">
        <f t="shared" ref="B2571:B2604" si="42">CONCATENATE(A2571,"_",D2571)</f>
        <v>9A_15min</v>
      </c>
      <c r="C2571" s="98" t="s">
        <v>436</v>
      </c>
      <c r="D2571" s="98" t="s">
        <v>5328</v>
      </c>
      <c r="E2571" s="145" t="s">
        <v>6428</v>
      </c>
      <c r="F2571" s="233">
        <v>2.7431989003916075</v>
      </c>
    </row>
    <row r="2572" spans="1:6" x14ac:dyDescent="0.3">
      <c r="A2572" s="36" t="s">
        <v>64</v>
      </c>
      <c r="B2572" s="36" t="str">
        <f t="shared" si="42"/>
        <v>9A_15min</v>
      </c>
      <c r="C2572" s="98" t="s">
        <v>437</v>
      </c>
      <c r="D2572" s="98" t="s">
        <v>5328</v>
      </c>
      <c r="E2572" s="145" t="s">
        <v>6429</v>
      </c>
      <c r="F2572" s="233">
        <v>2.988490891259477</v>
      </c>
    </row>
    <row r="2573" spans="1:6" x14ac:dyDescent="0.3">
      <c r="A2573" s="36" t="s">
        <v>64</v>
      </c>
      <c r="B2573" s="36" t="str">
        <f t="shared" si="42"/>
        <v>9A_15min</v>
      </c>
      <c r="C2573" s="98" t="s">
        <v>438</v>
      </c>
      <c r="D2573" s="98" t="s">
        <v>5328</v>
      </c>
      <c r="E2573" s="145" t="s">
        <v>6430</v>
      </c>
      <c r="F2573" s="233">
        <v>2.3317787233158076</v>
      </c>
    </row>
    <row r="2574" spans="1:6" x14ac:dyDescent="0.3">
      <c r="A2574" s="36" t="s">
        <v>64</v>
      </c>
      <c r="B2574" s="36" t="str">
        <f t="shared" si="42"/>
        <v>9A_15min</v>
      </c>
      <c r="C2574" s="98" t="s">
        <v>412</v>
      </c>
      <c r="D2574" s="98" t="s">
        <v>5328</v>
      </c>
      <c r="E2574" s="145" t="s">
        <v>6431</v>
      </c>
      <c r="F2574" s="233">
        <v>2.6815607049051398</v>
      </c>
    </row>
    <row r="2575" spans="1:6" x14ac:dyDescent="0.3">
      <c r="A2575" s="36" t="s">
        <v>64</v>
      </c>
      <c r="B2575" s="36" t="str">
        <f t="shared" si="42"/>
        <v>9A_15min</v>
      </c>
      <c r="C2575" s="98" t="s">
        <v>439</v>
      </c>
      <c r="D2575" s="98" t="s">
        <v>5328</v>
      </c>
      <c r="E2575" s="145" t="s">
        <v>6432</v>
      </c>
      <c r="F2575" s="233">
        <v>1.9100563892999962</v>
      </c>
    </row>
    <row r="2576" spans="1:6" x14ac:dyDescent="0.3">
      <c r="A2576" s="36" t="s">
        <v>64</v>
      </c>
      <c r="B2576" s="36" t="str">
        <f t="shared" si="42"/>
        <v>9A_15min</v>
      </c>
      <c r="C2576" s="98" t="s">
        <v>413</v>
      </c>
      <c r="D2576" s="98" t="s">
        <v>5328</v>
      </c>
      <c r="E2576" s="145" t="s">
        <v>6433</v>
      </c>
      <c r="F2576" s="233">
        <v>1.7269030109962158</v>
      </c>
    </row>
    <row r="2577" spans="1:6" x14ac:dyDescent="0.3">
      <c r="A2577" s="36" t="s">
        <v>64</v>
      </c>
      <c r="B2577" s="36" t="str">
        <f t="shared" si="42"/>
        <v>9A_15min</v>
      </c>
      <c r="C2577" s="98" t="s">
        <v>414</v>
      </c>
      <c r="D2577" s="98" t="s">
        <v>5328</v>
      </c>
      <c r="E2577" s="145" t="s">
        <v>6434</v>
      </c>
      <c r="F2577" s="233">
        <v>2.1097992821967027</v>
      </c>
    </row>
    <row r="2578" spans="1:6" x14ac:dyDescent="0.3">
      <c r="A2578" s="36" t="s">
        <v>64</v>
      </c>
      <c r="B2578" s="36" t="str">
        <f t="shared" si="42"/>
        <v>9A_15min</v>
      </c>
      <c r="C2578" s="98" t="s">
        <v>415</v>
      </c>
      <c r="D2578" s="98" t="s">
        <v>5328</v>
      </c>
      <c r="E2578" s="145" t="s">
        <v>6435</v>
      </c>
      <c r="F2578" s="233">
        <v>2.4474746599790782</v>
      </c>
    </row>
    <row r="2579" spans="1:6" x14ac:dyDescent="0.3">
      <c r="A2579" s="36" t="s">
        <v>64</v>
      </c>
      <c r="B2579" s="36" t="str">
        <f t="shared" si="42"/>
        <v>9A_15min</v>
      </c>
      <c r="C2579" s="98" t="s">
        <v>416</v>
      </c>
      <c r="D2579" s="98" t="s">
        <v>5328</v>
      </c>
      <c r="E2579" s="145" t="s">
        <v>6436</v>
      </c>
      <c r="F2579" s="233">
        <v>1.5584324214192682</v>
      </c>
    </row>
    <row r="2580" spans="1:6" x14ac:dyDescent="0.3">
      <c r="A2580" s="36" t="s">
        <v>64</v>
      </c>
      <c r="B2580" s="36" t="str">
        <f t="shared" si="42"/>
        <v>9A_15min</v>
      </c>
      <c r="C2580" s="98" t="s">
        <v>417</v>
      </c>
      <c r="D2580" s="98" t="s">
        <v>5328</v>
      </c>
      <c r="E2580" s="145" t="s">
        <v>6437</v>
      </c>
      <c r="F2580" s="233">
        <v>0.7843278719724065</v>
      </c>
    </row>
    <row r="2581" spans="1:6" x14ac:dyDescent="0.3">
      <c r="A2581" s="36" t="s">
        <v>64</v>
      </c>
      <c r="B2581" s="36" t="str">
        <f t="shared" si="42"/>
        <v>9A_15min</v>
      </c>
      <c r="C2581" s="98" t="s">
        <v>418</v>
      </c>
      <c r="D2581" s="98" t="s">
        <v>5328</v>
      </c>
      <c r="E2581" s="145" t="s">
        <v>6438</v>
      </c>
      <c r="F2581" s="233">
        <v>0.74245593139322319</v>
      </c>
    </row>
    <row r="2582" spans="1:6" x14ac:dyDescent="0.3">
      <c r="A2582" s="36" t="s">
        <v>95</v>
      </c>
      <c r="B2582" s="36" t="str">
        <f t="shared" si="42"/>
        <v>T5P4_15min</v>
      </c>
      <c r="C2582" s="98" t="s">
        <v>830</v>
      </c>
      <c r="D2582" s="98" t="s">
        <v>5328</v>
      </c>
      <c r="E2582" s="145" t="s">
        <v>6409</v>
      </c>
      <c r="F2582" s="233">
        <v>1.5167966943122584</v>
      </c>
    </row>
    <row r="2583" spans="1:6" x14ac:dyDescent="0.3">
      <c r="A2583" s="36" t="s">
        <v>95</v>
      </c>
      <c r="B2583" s="36" t="str">
        <f t="shared" si="42"/>
        <v>T5P4_15min</v>
      </c>
      <c r="C2583" s="98" t="s">
        <v>839</v>
      </c>
      <c r="D2583" s="98" t="s">
        <v>5328</v>
      </c>
      <c r="E2583" s="145" t="s">
        <v>6410</v>
      </c>
      <c r="F2583" s="233">
        <v>1.7935621573461171</v>
      </c>
    </row>
    <row r="2584" spans="1:6" x14ac:dyDescent="0.3">
      <c r="A2584" s="36" t="s">
        <v>95</v>
      </c>
      <c r="B2584" s="36" t="str">
        <f t="shared" si="42"/>
        <v>T5P4_15min</v>
      </c>
      <c r="C2584" s="98" t="s">
        <v>840</v>
      </c>
      <c r="D2584" s="98" t="s">
        <v>5328</v>
      </c>
      <c r="E2584" s="145" t="s">
        <v>6411</v>
      </c>
      <c r="F2584" s="233">
        <v>4.4818071149153509</v>
      </c>
    </row>
    <row r="2585" spans="1:6" x14ac:dyDescent="0.3">
      <c r="A2585" s="36" t="s">
        <v>95</v>
      </c>
      <c r="B2585" s="36" t="str">
        <f t="shared" si="42"/>
        <v>T5P4_15min</v>
      </c>
      <c r="C2585" s="98" t="s">
        <v>841</v>
      </c>
      <c r="D2585" s="98" t="s">
        <v>5328</v>
      </c>
      <c r="E2585" s="145" t="s">
        <v>6412</v>
      </c>
      <c r="F2585" s="233">
        <v>2.7105975008266046</v>
      </c>
    </row>
    <row r="2586" spans="1:6" x14ac:dyDescent="0.3">
      <c r="A2586" s="36" t="s">
        <v>95</v>
      </c>
      <c r="B2586" s="36" t="str">
        <f t="shared" si="42"/>
        <v>T5P4_15min</v>
      </c>
      <c r="C2586" s="98" t="s">
        <v>842</v>
      </c>
      <c r="D2586" s="98" t="s">
        <v>5328</v>
      </c>
      <c r="E2586" s="145" t="s">
        <v>6413</v>
      </c>
      <c r="F2586" s="233">
        <v>2.2410901391780764</v>
      </c>
    </row>
    <row r="2587" spans="1:6" x14ac:dyDescent="0.3">
      <c r="A2587" s="36" t="s">
        <v>95</v>
      </c>
      <c r="B2587" s="36" t="str">
        <f t="shared" si="42"/>
        <v>T5P4_15min</v>
      </c>
      <c r="C2587" s="98" t="s">
        <v>843</v>
      </c>
      <c r="D2587" s="98" t="s">
        <v>5328</v>
      </c>
      <c r="E2587" s="145" t="s">
        <v>6414</v>
      </c>
      <c r="F2587" s="233">
        <v>4.2035116528873671</v>
      </c>
    </row>
    <row r="2588" spans="1:6" x14ac:dyDescent="0.3">
      <c r="A2588" s="36" t="s">
        <v>95</v>
      </c>
      <c r="B2588" s="36" t="str">
        <f t="shared" si="42"/>
        <v>T5P4_15min</v>
      </c>
      <c r="C2588" s="98" t="s">
        <v>844</v>
      </c>
      <c r="D2588" s="98" t="s">
        <v>5328</v>
      </c>
      <c r="E2588" s="145" t="s">
        <v>6415</v>
      </c>
      <c r="F2588" s="233">
        <v>1.7702533746668336</v>
      </c>
    </row>
    <row r="2589" spans="1:6" x14ac:dyDescent="0.3">
      <c r="A2589" s="36" t="s">
        <v>95</v>
      </c>
      <c r="B2589" s="36" t="str">
        <f t="shared" si="42"/>
        <v>T5P4_15min</v>
      </c>
      <c r="C2589" s="98" t="s">
        <v>845</v>
      </c>
      <c r="D2589" s="98" t="s">
        <v>5328</v>
      </c>
      <c r="E2589" s="145" t="s">
        <v>6416</v>
      </c>
      <c r="F2589" s="233">
        <v>1.4452776243696912</v>
      </c>
    </row>
    <row r="2590" spans="1:6" x14ac:dyDescent="0.3">
      <c r="A2590" s="36" t="s">
        <v>95</v>
      </c>
      <c r="B2590" s="36" t="str">
        <f t="shared" si="42"/>
        <v>T5P4_15min</v>
      </c>
      <c r="C2590" s="98" t="s">
        <v>846</v>
      </c>
      <c r="D2590" s="98" t="s">
        <v>5328</v>
      </c>
      <c r="E2590" s="145" t="s">
        <v>6417</v>
      </c>
      <c r="F2590" s="233">
        <v>3.15850240028717</v>
      </c>
    </row>
    <row r="2591" spans="1:6" x14ac:dyDescent="0.3">
      <c r="A2591" s="36" t="s">
        <v>95</v>
      </c>
      <c r="B2591" s="36" t="str">
        <f t="shared" si="42"/>
        <v>T5P4_15min</v>
      </c>
      <c r="C2591" s="98" t="s">
        <v>847</v>
      </c>
      <c r="D2591" s="98" t="s">
        <v>5328</v>
      </c>
      <c r="E2591" s="145" t="s">
        <v>6418</v>
      </c>
      <c r="F2591" s="233">
        <v>0.95797557960953306</v>
      </c>
    </row>
    <row r="2592" spans="1:6" x14ac:dyDescent="0.3">
      <c r="A2592" s="36" t="s">
        <v>95</v>
      </c>
      <c r="B2592" s="36" t="str">
        <f t="shared" si="42"/>
        <v>T5P4_15min</v>
      </c>
      <c r="C2592" s="98" t="s">
        <v>848</v>
      </c>
      <c r="D2592" s="98" t="s">
        <v>5328</v>
      </c>
      <c r="E2592" s="145" t="s">
        <v>6419</v>
      </c>
      <c r="F2592" s="233">
        <v>2.2220973904163976</v>
      </c>
    </row>
    <row r="2593" spans="1:6" x14ac:dyDescent="0.3">
      <c r="A2593" s="36" t="s">
        <v>95</v>
      </c>
      <c r="B2593" s="36" t="str">
        <f t="shared" si="42"/>
        <v>T5P4_15min</v>
      </c>
      <c r="C2593" s="98" t="s">
        <v>831</v>
      </c>
      <c r="D2593" s="98" t="s">
        <v>5328</v>
      </c>
      <c r="E2593" s="145" t="s">
        <v>6420</v>
      </c>
      <c r="F2593" s="233">
        <v>1.4210939484715388</v>
      </c>
    </row>
    <row r="2594" spans="1:6" x14ac:dyDescent="0.3">
      <c r="A2594" s="36" t="s">
        <v>95</v>
      </c>
      <c r="B2594" s="36" t="str">
        <f t="shared" si="42"/>
        <v>T5P4_15min</v>
      </c>
      <c r="C2594" s="98" t="s">
        <v>849</v>
      </c>
      <c r="D2594" s="98" t="s">
        <v>5328</v>
      </c>
      <c r="E2594" s="145" t="s">
        <v>6421</v>
      </c>
      <c r="F2594" s="233">
        <v>4.732689976866653</v>
      </c>
    </row>
    <row r="2595" spans="1:6" x14ac:dyDescent="0.3">
      <c r="A2595" s="36" t="s">
        <v>95</v>
      </c>
      <c r="B2595" s="36" t="str">
        <f t="shared" si="42"/>
        <v>T5P4_15min</v>
      </c>
      <c r="C2595" s="98" t="s">
        <v>850</v>
      </c>
      <c r="D2595" s="98" t="s">
        <v>5328</v>
      </c>
      <c r="E2595" s="145" t="s">
        <v>6422</v>
      </c>
      <c r="F2595" s="233">
        <v>5.2050408851602814</v>
      </c>
    </row>
    <row r="2596" spans="1:6" x14ac:dyDescent="0.3">
      <c r="A2596" s="36" t="s">
        <v>95</v>
      </c>
      <c r="B2596" s="36" t="str">
        <f t="shared" si="42"/>
        <v>T5P4_15min</v>
      </c>
      <c r="C2596" s="98" t="s">
        <v>851</v>
      </c>
      <c r="D2596" s="98" t="s">
        <v>5328</v>
      </c>
      <c r="E2596" s="145" t="s">
        <v>6423</v>
      </c>
      <c r="F2596" s="233">
        <v>1.7198705799002691</v>
      </c>
    </row>
    <row r="2597" spans="1:6" x14ac:dyDescent="0.3">
      <c r="A2597" s="36" t="s">
        <v>95</v>
      </c>
      <c r="B2597" s="36" t="str">
        <f t="shared" si="42"/>
        <v>T5P4_15min</v>
      </c>
      <c r="C2597" s="98" t="s">
        <v>852</v>
      </c>
      <c r="D2597" s="98" t="s">
        <v>5328</v>
      </c>
      <c r="E2597" s="145" t="s">
        <v>6424</v>
      </c>
      <c r="F2597" s="233">
        <v>4.9340747880029889</v>
      </c>
    </row>
    <row r="2598" spans="1:6" x14ac:dyDescent="0.3">
      <c r="A2598" s="36" t="s">
        <v>95</v>
      </c>
      <c r="B2598" s="36" t="str">
        <f t="shared" si="42"/>
        <v>T5P4_15min</v>
      </c>
      <c r="C2598" s="98" t="s">
        <v>853</v>
      </c>
      <c r="D2598" s="98" t="s">
        <v>5328</v>
      </c>
      <c r="E2598" s="145" t="s">
        <v>6425</v>
      </c>
      <c r="F2598" s="233">
        <v>0.93536293019778283</v>
      </c>
    </row>
    <row r="2599" spans="1:6" x14ac:dyDescent="0.3">
      <c r="A2599" s="36" t="s">
        <v>95</v>
      </c>
      <c r="B2599" s="36" t="str">
        <f t="shared" si="42"/>
        <v>T5P4_15min</v>
      </c>
      <c r="C2599" s="98" t="s">
        <v>854</v>
      </c>
      <c r="D2599" s="98" t="s">
        <v>5328</v>
      </c>
      <c r="E2599" s="145" t="s">
        <v>6426</v>
      </c>
      <c r="F2599" s="233">
        <v>0.88109194239220445</v>
      </c>
    </row>
    <row r="2600" spans="1:6" x14ac:dyDescent="0.3">
      <c r="A2600" s="36" t="s">
        <v>95</v>
      </c>
      <c r="B2600" s="36" t="str">
        <f t="shared" si="42"/>
        <v>T5P4_15min</v>
      </c>
      <c r="C2600" s="98" t="s">
        <v>855</v>
      </c>
      <c r="D2600" s="98" t="s">
        <v>5328</v>
      </c>
      <c r="E2600" s="145" t="s">
        <v>6427</v>
      </c>
      <c r="F2600" s="233">
        <v>1.4308820400715747</v>
      </c>
    </row>
    <row r="2601" spans="1:6" x14ac:dyDescent="0.3">
      <c r="A2601" s="36" t="s">
        <v>95</v>
      </c>
      <c r="B2601" s="36" t="str">
        <f t="shared" si="42"/>
        <v>T5P4_15min</v>
      </c>
      <c r="C2601" s="98" t="s">
        <v>856</v>
      </c>
      <c r="D2601" s="98" t="s">
        <v>5328</v>
      </c>
      <c r="E2601" s="145" t="s">
        <v>6428</v>
      </c>
      <c r="F2601" s="233">
        <v>1.4419858566809296</v>
      </c>
    </row>
    <row r="2602" spans="1:6" x14ac:dyDescent="0.3">
      <c r="A2602" s="36" t="s">
        <v>95</v>
      </c>
      <c r="B2602" s="36" t="str">
        <f t="shared" si="42"/>
        <v>T5P4_15min</v>
      </c>
      <c r="C2602" s="98" t="s">
        <v>857</v>
      </c>
      <c r="D2602" s="98" t="s">
        <v>5328</v>
      </c>
      <c r="E2602" s="145" t="s">
        <v>6429</v>
      </c>
      <c r="F2602" s="233">
        <v>1.6232853142383046</v>
      </c>
    </row>
    <row r="2603" spans="1:6" x14ac:dyDescent="0.3">
      <c r="A2603" s="36" t="s">
        <v>95</v>
      </c>
      <c r="B2603" s="36" t="str">
        <f t="shared" si="42"/>
        <v>T5P4_15min</v>
      </c>
      <c r="C2603" s="98" t="s">
        <v>858</v>
      </c>
      <c r="D2603" s="98" t="s">
        <v>5328</v>
      </c>
      <c r="E2603" s="145" t="s">
        <v>6430</v>
      </c>
      <c r="F2603" s="233">
        <v>1.715844868069923</v>
      </c>
    </row>
    <row r="2604" spans="1:6" x14ac:dyDescent="0.3">
      <c r="A2604" s="36" t="s">
        <v>95</v>
      </c>
      <c r="B2604" s="36" t="str">
        <f t="shared" si="42"/>
        <v>T5P4_15min</v>
      </c>
      <c r="C2604" s="98" t="s">
        <v>832</v>
      </c>
      <c r="D2604" s="98" t="s">
        <v>5328</v>
      </c>
      <c r="E2604" s="145" t="s">
        <v>6431</v>
      </c>
      <c r="F2604" s="233">
        <v>1.3607608209618753</v>
      </c>
    </row>
    <row r="2605" spans="1:6" x14ac:dyDescent="0.3">
      <c r="A2605" s="36" t="s">
        <v>95</v>
      </c>
      <c r="B2605" s="36" t="str">
        <f t="shared" ref="B2605:B2668" si="43">CONCATENATE(A2605,"_",D2605)</f>
        <v>T5P4_15min</v>
      </c>
      <c r="C2605" s="98" t="s">
        <v>859</v>
      </c>
      <c r="D2605" s="98" t="s">
        <v>5328</v>
      </c>
      <c r="E2605" s="145" t="s">
        <v>6432</v>
      </c>
      <c r="F2605" s="233">
        <v>1.3200760623620087</v>
      </c>
    </row>
    <row r="2606" spans="1:6" x14ac:dyDescent="0.3">
      <c r="A2606" s="36" t="s">
        <v>95</v>
      </c>
      <c r="B2606" s="36" t="str">
        <f t="shared" si="43"/>
        <v>T5P4_15min</v>
      </c>
      <c r="C2606" s="98" t="s">
        <v>833</v>
      </c>
      <c r="D2606" s="98" t="s">
        <v>5328</v>
      </c>
      <c r="E2606" s="145" t="s">
        <v>6433</v>
      </c>
      <c r="F2606" s="233">
        <v>0.87920805895330723</v>
      </c>
    </row>
    <row r="2607" spans="1:6" x14ac:dyDescent="0.3">
      <c r="A2607" s="36" t="s">
        <v>95</v>
      </c>
      <c r="B2607" s="36" t="str">
        <f t="shared" si="43"/>
        <v>T5P4_15min</v>
      </c>
      <c r="C2607" s="98" t="s">
        <v>834</v>
      </c>
      <c r="D2607" s="98" t="s">
        <v>5328</v>
      </c>
      <c r="E2607" s="145" t="s">
        <v>6434</v>
      </c>
      <c r="F2607" s="233">
        <v>0.94688606028078526</v>
      </c>
    </row>
    <row r="2608" spans="1:6" x14ac:dyDescent="0.3">
      <c r="A2608" s="36" t="s">
        <v>95</v>
      </c>
      <c r="B2608" s="36" t="str">
        <f t="shared" si="43"/>
        <v>T5P4_15min</v>
      </c>
      <c r="C2608" s="98" t="s">
        <v>835</v>
      </c>
      <c r="D2608" s="98" t="s">
        <v>5328</v>
      </c>
      <c r="E2608" s="145" t="s">
        <v>6435</v>
      </c>
      <c r="F2608" s="233">
        <v>3.2170093584306971</v>
      </c>
    </row>
    <row r="2609" spans="1:6" x14ac:dyDescent="0.3">
      <c r="A2609" s="36" t="s">
        <v>95</v>
      </c>
      <c r="B2609" s="36" t="str">
        <f t="shared" si="43"/>
        <v>T5P4_15min</v>
      </c>
      <c r="C2609" s="98" t="s">
        <v>836</v>
      </c>
      <c r="D2609" s="98" t="s">
        <v>5328</v>
      </c>
      <c r="E2609" s="145" t="s">
        <v>6436</v>
      </c>
      <c r="F2609" s="233">
        <v>1.5585006289315189</v>
      </c>
    </row>
    <row r="2610" spans="1:6" x14ac:dyDescent="0.3">
      <c r="A2610" s="36" t="s">
        <v>95</v>
      </c>
      <c r="B2610" s="36" t="str">
        <f t="shared" si="43"/>
        <v>T5P4_15min</v>
      </c>
      <c r="C2610" s="98" t="s">
        <v>837</v>
      </c>
      <c r="D2610" s="98" t="s">
        <v>5328</v>
      </c>
      <c r="E2610" s="145" t="s">
        <v>6437</v>
      </c>
      <c r="F2610" s="233">
        <v>4.3007026654101459</v>
      </c>
    </row>
    <row r="2611" spans="1:6" x14ac:dyDescent="0.3">
      <c r="A2611" s="36" t="s">
        <v>95</v>
      </c>
      <c r="B2611" s="36" t="str">
        <f t="shared" si="43"/>
        <v>T5P4_15min</v>
      </c>
      <c r="C2611" s="98" t="s">
        <v>838</v>
      </c>
      <c r="D2611" s="98" t="s">
        <v>5328</v>
      </c>
      <c r="E2611" s="145" t="s">
        <v>6438</v>
      </c>
      <c r="F2611" s="233">
        <v>4.3070947532404134</v>
      </c>
    </row>
    <row r="2612" spans="1:6" x14ac:dyDescent="0.3">
      <c r="A2612" s="36" t="s">
        <v>96</v>
      </c>
      <c r="B2612" s="36" t="str">
        <f t="shared" si="43"/>
        <v>T5P5_15min</v>
      </c>
      <c r="C2612" s="98" t="s">
        <v>860</v>
      </c>
      <c r="D2612" s="98" t="s">
        <v>5328</v>
      </c>
      <c r="E2612" s="145" t="s">
        <v>6409</v>
      </c>
      <c r="F2612" s="233">
        <v>0.13870836346916043</v>
      </c>
    </row>
    <row r="2613" spans="1:6" x14ac:dyDescent="0.3">
      <c r="A2613" s="36" t="s">
        <v>96</v>
      </c>
      <c r="B2613" s="36" t="str">
        <f t="shared" si="43"/>
        <v>T5P5_15min</v>
      </c>
      <c r="C2613" s="98" t="s">
        <v>869</v>
      </c>
      <c r="D2613" s="98" t="s">
        <v>5328</v>
      </c>
      <c r="E2613" s="145" t="s">
        <v>6410</v>
      </c>
      <c r="F2613" s="233">
        <v>3.2368571805673088</v>
      </c>
    </row>
    <row r="2614" spans="1:6" x14ac:dyDescent="0.3">
      <c r="A2614" s="36" t="s">
        <v>96</v>
      </c>
      <c r="B2614" s="36" t="str">
        <f t="shared" si="43"/>
        <v>T5P5_15min</v>
      </c>
      <c r="C2614" s="98" t="s">
        <v>870</v>
      </c>
      <c r="D2614" s="98" t="s">
        <v>5328</v>
      </c>
      <c r="E2614" s="145" t="s">
        <v>6411</v>
      </c>
      <c r="F2614" s="233">
        <v>3.2185072329118651</v>
      </c>
    </row>
    <row r="2615" spans="1:6" x14ac:dyDescent="0.3">
      <c r="A2615" s="36" t="s">
        <v>96</v>
      </c>
      <c r="B2615" s="36" t="str">
        <f t="shared" si="43"/>
        <v>T5P5_15min</v>
      </c>
      <c r="C2615" s="98" t="s">
        <v>871</v>
      </c>
      <c r="D2615" s="98" t="s">
        <v>5328</v>
      </c>
      <c r="E2615" s="145" t="s">
        <v>6412</v>
      </c>
      <c r="F2615" s="233">
        <v>0.64745795990966115</v>
      </c>
    </row>
    <row r="2616" spans="1:6" x14ac:dyDescent="0.3">
      <c r="A2616" s="36" t="s">
        <v>96</v>
      </c>
      <c r="B2616" s="36" t="str">
        <f t="shared" si="43"/>
        <v>T5P5_15min</v>
      </c>
      <c r="C2616" s="98" t="s">
        <v>872</v>
      </c>
      <c r="D2616" s="98" t="s">
        <v>5328</v>
      </c>
      <c r="E2616" s="145" t="s">
        <v>6413</v>
      </c>
      <c r="F2616" s="233">
        <v>0.63074290306739911</v>
      </c>
    </row>
    <row r="2617" spans="1:6" x14ac:dyDescent="0.3">
      <c r="A2617" s="36" t="s">
        <v>96</v>
      </c>
      <c r="B2617" s="36" t="str">
        <f t="shared" si="43"/>
        <v>T5P5_15min</v>
      </c>
      <c r="C2617" s="98" t="s">
        <v>873</v>
      </c>
      <c r="D2617" s="98" t="s">
        <v>5328</v>
      </c>
      <c r="E2617" s="145" t="s">
        <v>6414</v>
      </c>
      <c r="F2617" s="233">
        <v>2.0531759321538452</v>
      </c>
    </row>
    <row r="2618" spans="1:6" x14ac:dyDescent="0.3">
      <c r="A2618" s="36" t="s">
        <v>96</v>
      </c>
      <c r="B2618" s="36" t="str">
        <f t="shared" si="43"/>
        <v>T5P5_15min</v>
      </c>
      <c r="C2618" s="98" t="s">
        <v>874</v>
      </c>
      <c r="D2618" s="98" t="s">
        <v>5328</v>
      </c>
      <c r="E2618" s="145" t="s">
        <v>6415</v>
      </c>
      <c r="F2618" s="233">
        <v>0.59163401693221074</v>
      </c>
    </row>
    <row r="2619" spans="1:6" x14ac:dyDescent="0.3">
      <c r="A2619" s="36" t="s">
        <v>96</v>
      </c>
      <c r="B2619" s="36" t="str">
        <f t="shared" si="43"/>
        <v>T5P5_15min</v>
      </c>
      <c r="C2619" s="98" t="s">
        <v>875</v>
      </c>
      <c r="D2619" s="98" t="s">
        <v>5328</v>
      </c>
      <c r="E2619" s="145" t="s">
        <v>6416</v>
      </c>
      <c r="F2619" s="233">
        <v>0.3020615996139171</v>
      </c>
    </row>
    <row r="2620" spans="1:6" x14ac:dyDescent="0.3">
      <c r="A2620" s="36" t="s">
        <v>96</v>
      </c>
      <c r="B2620" s="36" t="str">
        <f t="shared" si="43"/>
        <v>T5P5_15min</v>
      </c>
      <c r="C2620" s="98" t="s">
        <v>876</v>
      </c>
      <c r="D2620" s="98" t="s">
        <v>5328</v>
      </c>
      <c r="E2620" s="145" t="s">
        <v>6417</v>
      </c>
      <c r="F2620" s="233">
        <v>0.63439641392991419</v>
      </c>
    </row>
    <row r="2621" spans="1:6" x14ac:dyDescent="0.3">
      <c r="A2621" s="36" t="s">
        <v>96</v>
      </c>
      <c r="B2621" s="36" t="str">
        <f t="shared" si="43"/>
        <v>T5P5_15min</v>
      </c>
      <c r="C2621" s="98" t="s">
        <v>877</v>
      </c>
      <c r="D2621" s="98" t="s">
        <v>5328</v>
      </c>
      <c r="E2621" s="145" t="s">
        <v>6418</v>
      </c>
      <c r="F2621" s="233">
        <v>1.5223956155862266</v>
      </c>
    </row>
    <row r="2622" spans="1:6" x14ac:dyDescent="0.3">
      <c r="A2622" s="36" t="s">
        <v>96</v>
      </c>
      <c r="B2622" s="36" t="str">
        <f t="shared" si="43"/>
        <v>T5P5_15min</v>
      </c>
      <c r="C2622" s="98" t="s">
        <v>878</v>
      </c>
      <c r="D2622" s="98" t="s">
        <v>5328</v>
      </c>
      <c r="E2622" s="145" t="s">
        <v>6419</v>
      </c>
      <c r="F2622" s="233">
        <v>0.64822944235172131</v>
      </c>
    </row>
    <row r="2623" spans="1:6" x14ac:dyDescent="0.3">
      <c r="A2623" s="36" t="s">
        <v>96</v>
      </c>
      <c r="B2623" s="36" t="str">
        <f t="shared" si="43"/>
        <v>T5P5_15min</v>
      </c>
      <c r="C2623" s="98" t="s">
        <v>861</v>
      </c>
      <c r="D2623" s="98" t="s">
        <v>5328</v>
      </c>
      <c r="E2623" s="145" t="s">
        <v>6420</v>
      </c>
      <c r="F2623" s="233">
        <v>1.4943623425724173</v>
      </c>
    </row>
    <row r="2624" spans="1:6" x14ac:dyDescent="0.3">
      <c r="A2624" s="36" t="s">
        <v>96</v>
      </c>
      <c r="B2624" s="36" t="str">
        <f t="shared" si="43"/>
        <v>T5P5_15min</v>
      </c>
      <c r="C2624" s="98" t="s">
        <v>879</v>
      </c>
      <c r="D2624" s="98" t="s">
        <v>5328</v>
      </c>
      <c r="E2624" s="145" t="s">
        <v>6421</v>
      </c>
      <c r="F2624" s="233">
        <v>0.32060974717375873</v>
      </c>
    </row>
    <row r="2625" spans="1:6" x14ac:dyDescent="0.3">
      <c r="A2625" s="36" t="s">
        <v>96</v>
      </c>
      <c r="B2625" s="36" t="str">
        <f t="shared" si="43"/>
        <v>T5P5_15min</v>
      </c>
      <c r="C2625" s="98" t="s">
        <v>880</v>
      </c>
      <c r="D2625" s="98" t="s">
        <v>5328</v>
      </c>
      <c r="E2625" s="145" t="s">
        <v>6422</v>
      </c>
      <c r="F2625" s="233">
        <v>0.50459132949779817</v>
      </c>
    </row>
    <row r="2626" spans="1:6" x14ac:dyDescent="0.3">
      <c r="A2626" s="36" t="s">
        <v>96</v>
      </c>
      <c r="B2626" s="36" t="str">
        <f t="shared" si="43"/>
        <v>T5P5_15min</v>
      </c>
      <c r="C2626" s="98" t="s">
        <v>881</v>
      </c>
      <c r="D2626" s="98" t="s">
        <v>5328</v>
      </c>
      <c r="E2626" s="145" t="s">
        <v>6423</v>
      </c>
      <c r="F2626" s="233">
        <v>0.63842980035261909</v>
      </c>
    </row>
    <row r="2627" spans="1:6" x14ac:dyDescent="0.3">
      <c r="A2627" s="36" t="s">
        <v>96</v>
      </c>
      <c r="B2627" s="36" t="str">
        <f t="shared" si="43"/>
        <v>T5P5_15min</v>
      </c>
      <c r="C2627" s="98" t="s">
        <v>882</v>
      </c>
      <c r="D2627" s="98" t="s">
        <v>5328</v>
      </c>
      <c r="E2627" s="145" t="s">
        <v>6424</v>
      </c>
      <c r="F2627" s="233">
        <v>1.6989662179310254</v>
      </c>
    </row>
    <row r="2628" spans="1:6" x14ac:dyDescent="0.3">
      <c r="A2628" s="36" t="s">
        <v>96</v>
      </c>
      <c r="B2628" s="36" t="str">
        <f t="shared" si="43"/>
        <v>T5P5_15min</v>
      </c>
      <c r="C2628" s="98" t="s">
        <v>883</v>
      </c>
      <c r="D2628" s="98" t="s">
        <v>5328</v>
      </c>
      <c r="E2628" s="145" t="s">
        <v>6425</v>
      </c>
      <c r="F2628" s="233">
        <v>0.30846557364971355</v>
      </c>
    </row>
    <row r="2629" spans="1:6" x14ac:dyDescent="0.3">
      <c r="A2629" s="36" t="s">
        <v>96</v>
      </c>
      <c r="B2629" s="36" t="str">
        <f t="shared" si="43"/>
        <v>T5P5_15min</v>
      </c>
      <c r="C2629" s="98" t="s">
        <v>884</v>
      </c>
      <c r="D2629" s="98" t="s">
        <v>5328</v>
      </c>
      <c r="E2629" s="145" t="s">
        <v>6426</v>
      </c>
      <c r="F2629" s="233">
        <v>3.2289075873033002</v>
      </c>
    </row>
    <row r="2630" spans="1:6" x14ac:dyDescent="0.3">
      <c r="A2630" s="36" t="s">
        <v>96</v>
      </c>
      <c r="B2630" s="36" t="str">
        <f t="shared" si="43"/>
        <v>T5P5_15min</v>
      </c>
      <c r="C2630" s="98" t="s">
        <v>885</v>
      </c>
      <c r="D2630" s="98" t="s">
        <v>5328</v>
      </c>
      <c r="E2630" s="145" t="s">
        <v>6427</v>
      </c>
      <c r="F2630" s="233">
        <v>2.2676613522344686</v>
      </c>
    </row>
    <row r="2631" spans="1:6" x14ac:dyDescent="0.3">
      <c r="A2631" s="36" t="s">
        <v>96</v>
      </c>
      <c r="B2631" s="36" t="str">
        <f t="shared" si="43"/>
        <v>T5P5_15min</v>
      </c>
      <c r="C2631" s="98" t="s">
        <v>886</v>
      </c>
      <c r="D2631" s="98" t="s">
        <v>5328</v>
      </c>
      <c r="E2631" s="145" t="s">
        <v>6428</v>
      </c>
      <c r="F2631" s="233">
        <v>0.73832297102802025</v>
      </c>
    </row>
    <row r="2632" spans="1:6" x14ac:dyDescent="0.3">
      <c r="A2632" s="36" t="s">
        <v>96</v>
      </c>
      <c r="B2632" s="36" t="str">
        <f t="shared" si="43"/>
        <v>T5P5_15min</v>
      </c>
      <c r="C2632" s="98" t="s">
        <v>887</v>
      </c>
      <c r="D2632" s="98" t="s">
        <v>5328</v>
      </c>
      <c r="E2632" s="145" t="s">
        <v>6429</v>
      </c>
      <c r="F2632" s="233">
        <v>1.9222241313023425</v>
      </c>
    </row>
    <row r="2633" spans="1:6" x14ac:dyDescent="0.3">
      <c r="A2633" s="36" t="s">
        <v>96</v>
      </c>
      <c r="B2633" s="36" t="str">
        <f t="shared" si="43"/>
        <v>T5P5_15min</v>
      </c>
      <c r="C2633" s="98" t="s">
        <v>888</v>
      </c>
      <c r="D2633" s="98" t="s">
        <v>5328</v>
      </c>
      <c r="E2633" s="145" t="s">
        <v>6430</v>
      </c>
      <c r="F2633" s="233">
        <v>0.26402350281405468</v>
      </c>
    </row>
    <row r="2634" spans="1:6" x14ac:dyDescent="0.3">
      <c r="A2634" s="36" t="s">
        <v>96</v>
      </c>
      <c r="B2634" s="36" t="str">
        <f t="shared" si="43"/>
        <v>T5P5_15min</v>
      </c>
      <c r="C2634" s="98" t="s">
        <v>862</v>
      </c>
      <c r="D2634" s="98" t="s">
        <v>5328</v>
      </c>
      <c r="E2634" s="145" t="s">
        <v>6431</v>
      </c>
      <c r="F2634" s="233">
        <v>0.73003041716009687</v>
      </c>
    </row>
    <row r="2635" spans="1:6" x14ac:dyDescent="0.3">
      <c r="A2635" s="36" t="s">
        <v>96</v>
      </c>
      <c r="B2635" s="36" t="str">
        <f t="shared" si="43"/>
        <v>T5P5_15min</v>
      </c>
      <c r="C2635" s="98" t="s">
        <v>889</v>
      </c>
      <c r="D2635" s="98" t="s">
        <v>5328</v>
      </c>
      <c r="E2635" s="145" t="s">
        <v>6432</v>
      </c>
      <c r="F2635" s="233">
        <v>0.30717716409069024</v>
      </c>
    </row>
    <row r="2636" spans="1:6" x14ac:dyDescent="0.3">
      <c r="A2636" s="36" t="s">
        <v>96</v>
      </c>
      <c r="B2636" s="36" t="str">
        <f t="shared" si="43"/>
        <v>T5P5_15min</v>
      </c>
      <c r="C2636" s="98" t="s">
        <v>863</v>
      </c>
      <c r="D2636" s="98" t="s">
        <v>5328</v>
      </c>
      <c r="E2636" s="145" t="s">
        <v>6433</v>
      </c>
      <c r="F2636" s="233">
        <v>0.25898496102180274</v>
      </c>
    </row>
    <row r="2637" spans="1:6" x14ac:dyDescent="0.3">
      <c r="A2637" s="36" t="s">
        <v>96</v>
      </c>
      <c r="B2637" s="36" t="str">
        <f t="shared" si="43"/>
        <v>T5P5_15min</v>
      </c>
      <c r="C2637" s="98" t="s">
        <v>864</v>
      </c>
      <c r="D2637" s="98" t="s">
        <v>5328</v>
      </c>
      <c r="E2637" s="145" t="s">
        <v>6434</v>
      </c>
      <c r="F2637" s="233">
        <v>0.44225039271805799</v>
      </c>
    </row>
    <row r="2638" spans="1:6" x14ac:dyDescent="0.3">
      <c r="A2638" s="36" t="s">
        <v>96</v>
      </c>
      <c r="B2638" s="36" t="str">
        <f t="shared" si="43"/>
        <v>T5P5_15min</v>
      </c>
      <c r="C2638" s="98" t="s">
        <v>865</v>
      </c>
      <c r="D2638" s="98" t="s">
        <v>5328</v>
      </c>
      <c r="E2638" s="145" t="s">
        <v>6435</v>
      </c>
      <c r="F2638" s="233">
        <v>0.33865706879823237</v>
      </c>
    </row>
    <row r="2639" spans="1:6" x14ac:dyDescent="0.3">
      <c r="A2639" s="36" t="s">
        <v>96</v>
      </c>
      <c r="B2639" s="36" t="str">
        <f t="shared" si="43"/>
        <v>T5P5_15min</v>
      </c>
      <c r="C2639" s="98" t="s">
        <v>866</v>
      </c>
      <c r="D2639" s="98" t="s">
        <v>5328</v>
      </c>
      <c r="E2639" s="145" t="s">
        <v>6436</v>
      </c>
      <c r="F2639" s="233">
        <v>0.62629514605605707</v>
      </c>
    </row>
    <row r="2640" spans="1:6" x14ac:dyDescent="0.3">
      <c r="A2640" s="36" t="s">
        <v>96</v>
      </c>
      <c r="B2640" s="36" t="str">
        <f t="shared" si="43"/>
        <v>T5P5_15min</v>
      </c>
      <c r="C2640" s="98" t="s">
        <v>867</v>
      </c>
      <c r="D2640" s="98" t="s">
        <v>5328</v>
      </c>
      <c r="E2640" s="145" t="s">
        <v>6437</v>
      </c>
      <c r="F2640" s="233">
        <v>0.52374364900227088</v>
      </c>
    </row>
    <row r="2641" spans="1:6" x14ac:dyDescent="0.3">
      <c r="A2641" s="36" t="s">
        <v>96</v>
      </c>
      <c r="B2641" s="36" t="str">
        <f t="shared" si="43"/>
        <v>T5P5_15min</v>
      </c>
      <c r="C2641" s="98" t="s">
        <v>868</v>
      </c>
      <c r="D2641" s="98" t="s">
        <v>5328</v>
      </c>
      <c r="E2641" s="145" t="s">
        <v>6438</v>
      </c>
      <c r="F2641" s="233">
        <v>1.8396402932548381</v>
      </c>
    </row>
    <row r="2642" spans="1:6" x14ac:dyDescent="0.3">
      <c r="A2642" s="36" t="s">
        <v>98</v>
      </c>
      <c r="B2642" s="36" t="str">
        <f t="shared" si="43"/>
        <v>T6P1_15min</v>
      </c>
      <c r="C2642" s="98" t="s">
        <v>890</v>
      </c>
      <c r="D2642" s="98" t="s">
        <v>5328</v>
      </c>
      <c r="E2642" s="145" t="s">
        <v>6409</v>
      </c>
      <c r="F2642" s="233">
        <v>0.94760371995674197</v>
      </c>
    </row>
    <row r="2643" spans="1:6" x14ac:dyDescent="0.3">
      <c r="A2643" s="36" t="s">
        <v>98</v>
      </c>
      <c r="B2643" s="36" t="str">
        <f t="shared" si="43"/>
        <v>T6P1_15min</v>
      </c>
      <c r="C2643" s="98" t="s">
        <v>899</v>
      </c>
      <c r="D2643" s="98" t="s">
        <v>5328</v>
      </c>
      <c r="E2643" s="145" t="s">
        <v>6410</v>
      </c>
      <c r="F2643" s="233">
        <v>0.72479087280722743</v>
      </c>
    </row>
    <row r="2644" spans="1:6" x14ac:dyDescent="0.3">
      <c r="A2644" s="36" t="s">
        <v>98</v>
      </c>
      <c r="B2644" s="36" t="str">
        <f t="shared" si="43"/>
        <v>T6P1_15min</v>
      </c>
      <c r="C2644" s="98" t="s">
        <v>900</v>
      </c>
      <c r="D2644" s="98" t="s">
        <v>5328</v>
      </c>
      <c r="E2644" s="145" t="s">
        <v>6411</v>
      </c>
      <c r="F2644" s="233">
        <v>0.93046397552543703</v>
      </c>
    </row>
    <row r="2645" spans="1:6" x14ac:dyDescent="0.3">
      <c r="A2645" s="36" t="s">
        <v>98</v>
      </c>
      <c r="B2645" s="36" t="str">
        <f t="shared" si="43"/>
        <v>T6P1_15min</v>
      </c>
      <c r="C2645" s="98" t="s">
        <v>901</v>
      </c>
      <c r="D2645" s="98" t="s">
        <v>5328</v>
      </c>
      <c r="E2645" s="145" t="s">
        <v>6412</v>
      </c>
      <c r="F2645" s="233">
        <v>0.75727829059682994</v>
      </c>
    </row>
    <row r="2646" spans="1:6" x14ac:dyDescent="0.3">
      <c r="A2646" s="36" t="s">
        <v>98</v>
      </c>
      <c r="B2646" s="36" t="str">
        <f t="shared" si="43"/>
        <v>T6P1_15min</v>
      </c>
      <c r="C2646" s="98" t="s">
        <v>902</v>
      </c>
      <c r="D2646" s="98" t="s">
        <v>5328</v>
      </c>
      <c r="E2646" s="145" t="s">
        <v>6413</v>
      </c>
      <c r="F2646" s="233">
        <v>5.6204456585735505</v>
      </c>
    </row>
    <row r="2647" spans="1:6" x14ac:dyDescent="0.3">
      <c r="A2647" s="36" t="s">
        <v>98</v>
      </c>
      <c r="B2647" s="36" t="str">
        <f t="shared" si="43"/>
        <v>T6P1_15min</v>
      </c>
      <c r="C2647" s="98" t="s">
        <v>903</v>
      </c>
      <c r="D2647" s="98" t="s">
        <v>5328</v>
      </c>
      <c r="E2647" s="145" t="s">
        <v>6414</v>
      </c>
      <c r="F2647" s="233">
        <v>0.24409467425107742</v>
      </c>
    </row>
    <row r="2648" spans="1:6" x14ac:dyDescent="0.3">
      <c r="A2648" s="36" t="s">
        <v>98</v>
      </c>
      <c r="B2648" s="36" t="str">
        <f t="shared" si="43"/>
        <v>T6P1_15min</v>
      </c>
      <c r="C2648" s="98" t="s">
        <v>904</v>
      </c>
      <c r="D2648" s="98" t="s">
        <v>5328</v>
      </c>
      <c r="E2648" s="145" t="s">
        <v>6415</v>
      </c>
      <c r="F2648" s="233">
        <v>0.5135015181156769</v>
      </c>
    </row>
    <row r="2649" spans="1:6" x14ac:dyDescent="0.3">
      <c r="A2649" s="36" t="s">
        <v>98</v>
      </c>
      <c r="B2649" s="36" t="str">
        <f t="shared" si="43"/>
        <v>T6P1_15min</v>
      </c>
      <c r="C2649" s="98" t="s">
        <v>905</v>
      </c>
      <c r="D2649" s="98" t="s">
        <v>5328</v>
      </c>
      <c r="E2649" s="145" t="s">
        <v>6416</v>
      </c>
      <c r="F2649" s="233">
        <v>1.0709036412392769</v>
      </c>
    </row>
    <row r="2650" spans="1:6" x14ac:dyDescent="0.3">
      <c r="A2650" s="36" t="s">
        <v>98</v>
      </c>
      <c r="B2650" s="36" t="str">
        <f t="shared" si="43"/>
        <v>T6P1_15min</v>
      </c>
      <c r="C2650" s="98" t="s">
        <v>906</v>
      </c>
      <c r="D2650" s="98" t="s">
        <v>5328</v>
      </c>
      <c r="E2650" s="145" t="s">
        <v>6417</v>
      </c>
      <c r="F2650" s="233">
        <v>1.6054219414521249</v>
      </c>
    </row>
    <row r="2651" spans="1:6" x14ac:dyDescent="0.3">
      <c r="A2651" s="36" t="s">
        <v>98</v>
      </c>
      <c r="B2651" s="36" t="str">
        <f t="shared" si="43"/>
        <v>T6P1_15min</v>
      </c>
      <c r="C2651" s="98" t="s">
        <v>907</v>
      </c>
      <c r="D2651" s="98" t="s">
        <v>5328</v>
      </c>
      <c r="E2651" s="145" t="s">
        <v>6418</v>
      </c>
      <c r="F2651" s="233">
        <v>0.44206991436933724</v>
      </c>
    </row>
    <row r="2652" spans="1:6" x14ac:dyDescent="0.3">
      <c r="A2652" s="36" t="s">
        <v>98</v>
      </c>
      <c r="B2652" s="36" t="str">
        <f t="shared" si="43"/>
        <v>T6P1_15min</v>
      </c>
      <c r="C2652" s="98" t="s">
        <v>908</v>
      </c>
      <c r="D2652" s="98" t="s">
        <v>5328</v>
      </c>
      <c r="E2652" s="145" t="s">
        <v>6419</v>
      </c>
      <c r="F2652" s="233">
        <v>0.68794709744743354</v>
      </c>
    </row>
    <row r="2653" spans="1:6" x14ac:dyDescent="0.3">
      <c r="A2653" s="36" t="s">
        <v>98</v>
      </c>
      <c r="B2653" s="36" t="str">
        <f t="shared" si="43"/>
        <v>T6P1_15min</v>
      </c>
      <c r="C2653" s="98" t="s">
        <v>891</v>
      </c>
      <c r="D2653" s="98" t="s">
        <v>5328</v>
      </c>
      <c r="E2653" s="145" t="s">
        <v>6420</v>
      </c>
      <c r="F2653" s="233">
        <v>0.6313623442790518</v>
      </c>
    </row>
    <row r="2654" spans="1:6" x14ac:dyDescent="0.3">
      <c r="A2654" s="36" t="s">
        <v>98</v>
      </c>
      <c r="B2654" s="36" t="str">
        <f t="shared" si="43"/>
        <v>T6P1_15min</v>
      </c>
      <c r="C2654" s="98" t="s">
        <v>909</v>
      </c>
      <c r="D2654" s="98" t="s">
        <v>5328</v>
      </c>
      <c r="E2654" s="145" t="s">
        <v>6421</v>
      </c>
      <c r="F2654" s="233">
        <v>1.2540824572446532</v>
      </c>
    </row>
    <row r="2655" spans="1:6" x14ac:dyDescent="0.3">
      <c r="A2655" s="36" t="s">
        <v>98</v>
      </c>
      <c r="B2655" s="36" t="str">
        <f t="shared" si="43"/>
        <v>T6P1_15min</v>
      </c>
      <c r="C2655" s="98" t="s">
        <v>910</v>
      </c>
      <c r="D2655" s="98" t="s">
        <v>5328</v>
      </c>
      <c r="E2655" s="145" t="s">
        <v>6422</v>
      </c>
      <c r="F2655" s="233">
        <v>0.41792488546523993</v>
      </c>
    </row>
    <row r="2656" spans="1:6" x14ac:dyDescent="0.3">
      <c r="A2656" s="36" t="s">
        <v>98</v>
      </c>
      <c r="B2656" s="36" t="str">
        <f t="shared" si="43"/>
        <v>T6P1_15min</v>
      </c>
      <c r="C2656" s="98" t="s">
        <v>911</v>
      </c>
      <c r="D2656" s="98" t="s">
        <v>5328</v>
      </c>
      <c r="E2656" s="145" t="s">
        <v>6423</v>
      </c>
      <c r="F2656" s="233">
        <v>1.2379429757215052</v>
      </c>
    </row>
    <row r="2657" spans="1:6" x14ac:dyDescent="0.3">
      <c r="A2657" s="36" t="s">
        <v>98</v>
      </c>
      <c r="B2657" s="36" t="str">
        <f t="shared" si="43"/>
        <v>T6P1_15min</v>
      </c>
      <c r="C2657" s="98" t="s">
        <v>912</v>
      </c>
      <c r="D2657" s="98" t="s">
        <v>5328</v>
      </c>
      <c r="E2657" s="145" t="s">
        <v>6424</v>
      </c>
      <c r="F2657" s="233">
        <v>1.194045647876214</v>
      </c>
    </row>
    <row r="2658" spans="1:6" x14ac:dyDescent="0.3">
      <c r="A2658" s="36" t="s">
        <v>98</v>
      </c>
      <c r="B2658" s="36" t="str">
        <f t="shared" si="43"/>
        <v>T6P1_15min</v>
      </c>
      <c r="C2658" s="98" t="s">
        <v>913</v>
      </c>
      <c r="D2658" s="98" t="s">
        <v>5328</v>
      </c>
      <c r="E2658" s="145" t="s">
        <v>6425</v>
      </c>
      <c r="F2658" s="233">
        <v>1.0096579662415206</v>
      </c>
    </row>
    <row r="2659" spans="1:6" x14ac:dyDescent="0.3">
      <c r="A2659" s="36" t="s">
        <v>98</v>
      </c>
      <c r="B2659" s="36" t="str">
        <f t="shared" si="43"/>
        <v>T6P1_15min</v>
      </c>
      <c r="C2659" s="98" t="s">
        <v>914</v>
      </c>
      <c r="D2659" s="98" t="s">
        <v>5328</v>
      </c>
      <c r="E2659" s="145" t="s">
        <v>6426</v>
      </c>
      <c r="F2659" s="233">
        <v>0.54046536358662878</v>
      </c>
    </row>
    <row r="2660" spans="1:6" x14ac:dyDescent="0.3">
      <c r="A2660" s="36" t="s">
        <v>98</v>
      </c>
      <c r="B2660" s="36" t="str">
        <f t="shared" si="43"/>
        <v>T6P1_15min</v>
      </c>
      <c r="C2660" s="98" t="s">
        <v>915</v>
      </c>
      <c r="D2660" s="98" t="s">
        <v>5328</v>
      </c>
      <c r="E2660" s="145" t="s">
        <v>6427</v>
      </c>
      <c r="F2660" s="233">
        <v>1.7005266856349972</v>
      </c>
    </row>
    <row r="2661" spans="1:6" x14ac:dyDescent="0.3">
      <c r="A2661" s="36" t="s">
        <v>98</v>
      </c>
      <c r="B2661" s="36" t="str">
        <f t="shared" si="43"/>
        <v>T6P1_15min</v>
      </c>
      <c r="C2661" s="98" t="s">
        <v>916</v>
      </c>
      <c r="D2661" s="98" t="s">
        <v>5328</v>
      </c>
      <c r="E2661" s="145" t="s">
        <v>6428</v>
      </c>
      <c r="F2661" s="233">
        <v>0.33505672652028051</v>
      </c>
    </row>
    <row r="2662" spans="1:6" x14ac:dyDescent="0.3">
      <c r="A2662" s="36" t="s">
        <v>98</v>
      </c>
      <c r="B2662" s="36" t="str">
        <f t="shared" si="43"/>
        <v>T6P1_15min</v>
      </c>
      <c r="C2662" s="98" t="s">
        <v>917</v>
      </c>
      <c r="D2662" s="98" t="s">
        <v>5328</v>
      </c>
      <c r="E2662" s="145" t="s">
        <v>6429</v>
      </c>
      <c r="F2662" s="233">
        <v>0.34898797946847321</v>
      </c>
    </row>
    <row r="2663" spans="1:6" x14ac:dyDescent="0.3">
      <c r="A2663" s="36" t="s">
        <v>98</v>
      </c>
      <c r="B2663" s="36" t="str">
        <f t="shared" si="43"/>
        <v>T6P1_15min</v>
      </c>
      <c r="C2663" s="98" t="s">
        <v>918</v>
      </c>
      <c r="D2663" s="98" t="s">
        <v>5328</v>
      </c>
      <c r="E2663" s="145" t="s">
        <v>6430</v>
      </c>
      <c r="F2663" s="233">
        <v>1.1595872584111384</v>
      </c>
    </row>
    <row r="2664" spans="1:6" x14ac:dyDescent="0.3">
      <c r="A2664" s="36" t="s">
        <v>98</v>
      </c>
      <c r="B2664" s="36" t="str">
        <f t="shared" si="43"/>
        <v>T6P1_15min</v>
      </c>
      <c r="C2664" s="98" t="s">
        <v>892</v>
      </c>
      <c r="D2664" s="98" t="s">
        <v>5328</v>
      </c>
      <c r="E2664" s="145" t="s">
        <v>6431</v>
      </c>
      <c r="F2664" s="233">
        <v>0.76669746958193419</v>
      </c>
    </row>
    <row r="2665" spans="1:6" x14ac:dyDescent="0.3">
      <c r="A2665" s="36" t="s">
        <v>98</v>
      </c>
      <c r="B2665" s="36" t="str">
        <f t="shared" si="43"/>
        <v>T6P1_15min</v>
      </c>
      <c r="C2665" s="98" t="s">
        <v>919</v>
      </c>
      <c r="D2665" s="98" t="s">
        <v>5328</v>
      </c>
      <c r="E2665" s="145" t="s">
        <v>6432</v>
      </c>
      <c r="F2665" s="233">
        <v>0.69201431322626539</v>
      </c>
    </row>
    <row r="2666" spans="1:6" x14ac:dyDescent="0.3">
      <c r="A2666" s="36" t="s">
        <v>98</v>
      </c>
      <c r="B2666" s="36" t="str">
        <f t="shared" si="43"/>
        <v>T6P1_15min</v>
      </c>
      <c r="C2666" s="98" t="s">
        <v>893</v>
      </c>
      <c r="D2666" s="98" t="s">
        <v>5328</v>
      </c>
      <c r="E2666" s="145" t="s">
        <v>6433</v>
      </c>
      <c r="F2666" s="233">
        <v>1.9723933197640748</v>
      </c>
    </row>
    <row r="2667" spans="1:6" x14ac:dyDescent="0.3">
      <c r="A2667" s="36" t="s">
        <v>98</v>
      </c>
      <c r="B2667" s="36" t="str">
        <f t="shared" si="43"/>
        <v>T6P1_15min</v>
      </c>
      <c r="C2667" s="98" t="s">
        <v>894</v>
      </c>
      <c r="D2667" s="98" t="s">
        <v>5328</v>
      </c>
      <c r="E2667" s="145" t="s">
        <v>6434</v>
      </c>
      <c r="F2667" s="233">
        <v>0.57676616561770566</v>
      </c>
    </row>
    <row r="2668" spans="1:6" x14ac:dyDescent="0.3">
      <c r="A2668" s="36" t="s">
        <v>98</v>
      </c>
      <c r="B2668" s="36" t="str">
        <f t="shared" si="43"/>
        <v>T6P1_15min</v>
      </c>
      <c r="C2668" s="98" t="s">
        <v>895</v>
      </c>
      <c r="D2668" s="98" t="s">
        <v>5328</v>
      </c>
      <c r="E2668" s="145" t="s">
        <v>6435</v>
      </c>
      <c r="F2668" s="233">
        <v>0.75604762370194245</v>
      </c>
    </row>
    <row r="2669" spans="1:6" x14ac:dyDescent="0.3">
      <c r="A2669" s="36" t="s">
        <v>98</v>
      </c>
      <c r="B2669" s="36" t="str">
        <f t="shared" ref="B2669:B2702" si="44">CONCATENATE(A2669,"_",D2669)</f>
        <v>T6P1_15min</v>
      </c>
      <c r="C2669" s="98" t="s">
        <v>896</v>
      </c>
      <c r="D2669" s="98" t="s">
        <v>5328</v>
      </c>
      <c r="E2669" s="145" t="s">
        <v>6436</v>
      </c>
      <c r="F2669" s="233">
        <v>0.65205245946505941</v>
      </c>
    </row>
    <row r="2670" spans="1:6" x14ac:dyDescent="0.3">
      <c r="A2670" s="36" t="s">
        <v>98</v>
      </c>
      <c r="B2670" s="36" t="str">
        <f t="shared" si="44"/>
        <v>T6P1_15min</v>
      </c>
      <c r="C2670" s="98" t="s">
        <v>897</v>
      </c>
      <c r="D2670" s="98" t="s">
        <v>5328</v>
      </c>
      <c r="E2670" s="145" t="s">
        <v>6437</v>
      </c>
      <c r="F2670" s="233">
        <v>0.23850410802567021</v>
      </c>
    </row>
    <row r="2671" spans="1:6" x14ac:dyDescent="0.3">
      <c r="A2671" s="36" t="s">
        <v>98</v>
      </c>
      <c r="B2671" s="36" t="str">
        <f t="shared" si="44"/>
        <v>T6P1_15min</v>
      </c>
      <c r="C2671" s="98" t="s">
        <v>898</v>
      </c>
      <c r="D2671" s="98" t="s">
        <v>5328</v>
      </c>
      <c r="E2671" s="145" t="s">
        <v>6438</v>
      </c>
      <c r="F2671" s="233">
        <v>0.35368801209481093</v>
      </c>
    </row>
    <row r="2672" spans="1:6" x14ac:dyDescent="0.3">
      <c r="A2672" s="36" t="s">
        <v>100</v>
      </c>
      <c r="B2672" s="36" t="str">
        <f t="shared" si="44"/>
        <v>T6P11_15min</v>
      </c>
      <c r="C2672" s="98" t="s">
        <v>1100</v>
      </c>
      <c r="D2672" s="98" t="s">
        <v>5328</v>
      </c>
      <c r="E2672" s="145" t="s">
        <v>6409</v>
      </c>
      <c r="F2672" s="233">
        <v>2.7154279239023507</v>
      </c>
    </row>
    <row r="2673" spans="1:6" x14ac:dyDescent="0.3">
      <c r="A2673" s="36" t="s">
        <v>100</v>
      </c>
      <c r="B2673" s="36" t="str">
        <f t="shared" si="44"/>
        <v>T6P11_15min</v>
      </c>
      <c r="C2673" s="98" t="s">
        <v>1109</v>
      </c>
      <c r="D2673" s="98" t="s">
        <v>5328</v>
      </c>
      <c r="E2673" s="145" t="s">
        <v>6410</v>
      </c>
      <c r="F2673" s="233">
        <v>2.0400845104591272</v>
      </c>
    </row>
    <row r="2674" spans="1:6" x14ac:dyDescent="0.3">
      <c r="A2674" s="36" t="s">
        <v>100</v>
      </c>
      <c r="B2674" s="36" t="str">
        <f t="shared" si="44"/>
        <v>T6P11_15min</v>
      </c>
      <c r="C2674" s="98" t="s">
        <v>1110</v>
      </c>
      <c r="D2674" s="98" t="s">
        <v>5328</v>
      </c>
      <c r="E2674" s="145" t="s">
        <v>6411</v>
      </c>
      <c r="F2674" s="233">
        <v>1.5847254052114048</v>
      </c>
    </row>
    <row r="2675" spans="1:6" x14ac:dyDescent="0.3">
      <c r="A2675" s="36" t="s">
        <v>100</v>
      </c>
      <c r="B2675" s="36" t="str">
        <f t="shared" si="44"/>
        <v>T6P11_15min</v>
      </c>
      <c r="C2675" s="98" t="s">
        <v>1111</v>
      </c>
      <c r="D2675" s="98" t="s">
        <v>5328</v>
      </c>
      <c r="E2675" s="145" t="s">
        <v>6412</v>
      </c>
      <c r="F2675" s="233">
        <v>3.1414269702206488</v>
      </c>
    </row>
    <row r="2676" spans="1:6" x14ac:dyDescent="0.3">
      <c r="A2676" s="36" t="s">
        <v>100</v>
      </c>
      <c r="B2676" s="36" t="str">
        <f t="shared" si="44"/>
        <v>T6P11_15min</v>
      </c>
      <c r="C2676" s="98" t="s">
        <v>1112</v>
      </c>
      <c r="D2676" s="98" t="s">
        <v>5328</v>
      </c>
      <c r="E2676" s="145" t="s">
        <v>6413</v>
      </c>
      <c r="F2676" s="233">
        <v>2.1435760798186521</v>
      </c>
    </row>
    <row r="2677" spans="1:6" x14ac:dyDescent="0.3">
      <c r="A2677" s="36" t="s">
        <v>100</v>
      </c>
      <c r="B2677" s="36" t="str">
        <f t="shared" si="44"/>
        <v>T6P11_15min</v>
      </c>
      <c r="C2677" s="98" t="s">
        <v>1113</v>
      </c>
      <c r="D2677" s="98" t="s">
        <v>5328</v>
      </c>
      <c r="E2677" s="145" t="s">
        <v>6414</v>
      </c>
      <c r="F2677" s="233">
        <v>2.4663993612240951</v>
      </c>
    </row>
    <row r="2678" spans="1:6" x14ac:dyDescent="0.3">
      <c r="A2678" s="36" t="s">
        <v>100</v>
      </c>
      <c r="B2678" s="36" t="str">
        <f t="shared" si="44"/>
        <v>T6P11_15min</v>
      </c>
      <c r="C2678" s="98" t="s">
        <v>1114</v>
      </c>
      <c r="D2678" s="98" t="s">
        <v>5328</v>
      </c>
      <c r="E2678" s="145" t="s">
        <v>6415</v>
      </c>
      <c r="F2678" s="233">
        <v>2.6635917498446164</v>
      </c>
    </row>
    <row r="2679" spans="1:6" x14ac:dyDescent="0.3">
      <c r="A2679" s="36" t="s">
        <v>100</v>
      </c>
      <c r="B2679" s="36" t="str">
        <f t="shared" si="44"/>
        <v>T6P11_15min</v>
      </c>
      <c r="C2679" s="98" t="s">
        <v>1115</v>
      </c>
      <c r="D2679" s="98" t="s">
        <v>5328</v>
      </c>
      <c r="E2679" s="145" t="s">
        <v>6416</v>
      </c>
      <c r="F2679" s="233">
        <v>2.2616963566346961</v>
      </c>
    </row>
    <row r="2680" spans="1:6" x14ac:dyDescent="0.3">
      <c r="A2680" s="36" t="s">
        <v>100</v>
      </c>
      <c r="B2680" s="36" t="str">
        <f t="shared" si="44"/>
        <v>T6P11_15min</v>
      </c>
      <c r="C2680" s="98" t="s">
        <v>1116</v>
      </c>
      <c r="D2680" s="98" t="s">
        <v>5328</v>
      </c>
      <c r="E2680" s="145" t="s">
        <v>6417</v>
      </c>
      <c r="F2680" s="233">
        <v>2.8814489774013219</v>
      </c>
    </row>
    <row r="2681" spans="1:6" x14ac:dyDescent="0.3">
      <c r="A2681" s="36" t="s">
        <v>100</v>
      </c>
      <c r="B2681" s="36" t="str">
        <f t="shared" si="44"/>
        <v>T6P11_15min</v>
      </c>
      <c r="C2681" s="98" t="s">
        <v>1117</v>
      </c>
      <c r="D2681" s="98" t="s">
        <v>5328</v>
      </c>
      <c r="E2681" s="145" t="s">
        <v>6418</v>
      </c>
      <c r="F2681" s="233">
        <v>1.5982339034872353</v>
      </c>
    </row>
    <row r="2682" spans="1:6" x14ac:dyDescent="0.3">
      <c r="A2682" s="36" t="s">
        <v>100</v>
      </c>
      <c r="B2682" s="36" t="str">
        <f t="shared" si="44"/>
        <v>T6P11_15min</v>
      </c>
      <c r="C2682" s="98" t="s">
        <v>1118</v>
      </c>
      <c r="D2682" s="98" t="s">
        <v>5328</v>
      </c>
      <c r="E2682" s="145" t="s">
        <v>6419</v>
      </c>
      <c r="F2682" s="233">
        <v>3.3718669029183816</v>
      </c>
    </row>
    <row r="2683" spans="1:6" x14ac:dyDescent="0.3">
      <c r="A2683" s="36" t="s">
        <v>100</v>
      </c>
      <c r="B2683" s="36" t="str">
        <f t="shared" si="44"/>
        <v>T6P11_15min</v>
      </c>
      <c r="C2683" s="98" t="s">
        <v>1101</v>
      </c>
      <c r="D2683" s="98" t="s">
        <v>5328</v>
      </c>
      <c r="E2683" s="145" t="s">
        <v>6420</v>
      </c>
      <c r="F2683" s="233">
        <v>3.4777791205574982</v>
      </c>
    </row>
    <row r="2684" spans="1:6" x14ac:dyDescent="0.3">
      <c r="A2684" s="36" t="s">
        <v>100</v>
      </c>
      <c r="B2684" s="36" t="str">
        <f t="shared" si="44"/>
        <v>T6P11_15min</v>
      </c>
      <c r="C2684" s="98" t="s">
        <v>1119</v>
      </c>
      <c r="D2684" s="98" t="s">
        <v>5328</v>
      </c>
      <c r="E2684" s="145" t="s">
        <v>6421</v>
      </c>
      <c r="F2684" s="233">
        <v>3.1853807325122556</v>
      </c>
    </row>
    <row r="2685" spans="1:6" x14ac:dyDescent="0.3">
      <c r="A2685" s="36" t="s">
        <v>100</v>
      </c>
      <c r="B2685" s="36" t="str">
        <f t="shared" si="44"/>
        <v>T6P11_15min</v>
      </c>
      <c r="C2685" s="98" t="s">
        <v>1120</v>
      </c>
      <c r="D2685" s="98" t="s">
        <v>5328</v>
      </c>
      <c r="E2685" s="145" t="s">
        <v>6422</v>
      </c>
      <c r="F2685" s="233">
        <v>2.8109947367397359</v>
      </c>
    </row>
    <row r="2686" spans="1:6" x14ac:dyDescent="0.3">
      <c r="A2686" s="36" t="s">
        <v>100</v>
      </c>
      <c r="B2686" s="36" t="str">
        <f t="shared" si="44"/>
        <v>T6P11_15min</v>
      </c>
      <c r="C2686" s="98" t="s">
        <v>1121</v>
      </c>
      <c r="D2686" s="98" t="s">
        <v>5328</v>
      </c>
      <c r="E2686" s="145" t="s">
        <v>6423</v>
      </c>
      <c r="F2686" s="233">
        <v>2.3067760206113768</v>
      </c>
    </row>
    <row r="2687" spans="1:6" x14ac:dyDescent="0.3">
      <c r="A2687" s="36" t="s">
        <v>100</v>
      </c>
      <c r="B2687" s="36" t="str">
        <f t="shared" si="44"/>
        <v>T6P11_15min</v>
      </c>
      <c r="C2687" s="98" t="s">
        <v>1122</v>
      </c>
      <c r="D2687" s="98" t="s">
        <v>5328</v>
      </c>
      <c r="E2687" s="145" t="s">
        <v>6424</v>
      </c>
      <c r="F2687" s="233">
        <v>2.3778892340125268</v>
      </c>
    </row>
    <row r="2688" spans="1:6" x14ac:dyDescent="0.3">
      <c r="A2688" s="36" t="s">
        <v>100</v>
      </c>
      <c r="B2688" s="36" t="str">
        <f t="shared" si="44"/>
        <v>T6P11_15min</v>
      </c>
      <c r="C2688" s="98" t="s">
        <v>1123</v>
      </c>
      <c r="D2688" s="98" t="s">
        <v>5328</v>
      </c>
      <c r="E2688" s="145" t="s">
        <v>6425</v>
      </c>
      <c r="F2688" s="233">
        <v>2.8148789690435523</v>
      </c>
    </row>
    <row r="2689" spans="1:6" x14ac:dyDescent="0.3">
      <c r="A2689" s="36" t="s">
        <v>100</v>
      </c>
      <c r="B2689" s="36" t="str">
        <f t="shared" si="44"/>
        <v>T6P11_15min</v>
      </c>
      <c r="C2689" s="98" t="s">
        <v>1124</v>
      </c>
      <c r="D2689" s="98" t="s">
        <v>5328</v>
      </c>
      <c r="E2689" s="145" t="s">
        <v>6426</v>
      </c>
      <c r="F2689" s="233">
        <v>1.678113229197657</v>
      </c>
    </row>
    <row r="2690" spans="1:6" x14ac:dyDescent="0.3">
      <c r="A2690" s="36" t="s">
        <v>100</v>
      </c>
      <c r="B2690" s="36" t="str">
        <f t="shared" si="44"/>
        <v>T6P11_15min</v>
      </c>
      <c r="C2690" s="98" t="s">
        <v>1125</v>
      </c>
      <c r="D2690" s="98" t="s">
        <v>5328</v>
      </c>
      <c r="E2690" s="145" t="s">
        <v>6427</v>
      </c>
      <c r="F2690" s="233">
        <v>2.8269368955046446</v>
      </c>
    </row>
    <row r="2691" spans="1:6" x14ac:dyDescent="0.3">
      <c r="A2691" s="36" t="s">
        <v>100</v>
      </c>
      <c r="B2691" s="36" t="str">
        <f t="shared" si="44"/>
        <v>T6P11_15min</v>
      </c>
      <c r="C2691" s="98" t="s">
        <v>1126</v>
      </c>
      <c r="D2691" s="98" t="s">
        <v>5328</v>
      </c>
      <c r="E2691" s="145" t="s">
        <v>6428</v>
      </c>
      <c r="F2691" s="233">
        <v>2.8826178396153752</v>
      </c>
    </row>
    <row r="2692" spans="1:6" x14ac:dyDescent="0.3">
      <c r="A2692" s="36" t="s">
        <v>100</v>
      </c>
      <c r="B2692" s="36" t="str">
        <f t="shared" si="44"/>
        <v>T6P11_15min</v>
      </c>
      <c r="C2692" s="98" t="s">
        <v>1127</v>
      </c>
      <c r="D2692" s="98" t="s">
        <v>5328</v>
      </c>
      <c r="E2692" s="145" t="s">
        <v>6429</v>
      </c>
      <c r="F2692" s="233">
        <v>2.2696883507326717</v>
      </c>
    </row>
    <row r="2693" spans="1:6" x14ac:dyDescent="0.3">
      <c r="A2693" s="36" t="s">
        <v>100</v>
      </c>
      <c r="B2693" s="36" t="str">
        <f t="shared" si="44"/>
        <v>T6P11_15min</v>
      </c>
      <c r="C2693" s="98" t="s">
        <v>1128</v>
      </c>
      <c r="D2693" s="98" t="s">
        <v>5328</v>
      </c>
      <c r="E2693" s="145" t="s">
        <v>6430</v>
      </c>
      <c r="F2693" s="233">
        <v>3.2460640182957872</v>
      </c>
    </row>
    <row r="2694" spans="1:6" x14ac:dyDescent="0.3">
      <c r="A2694" s="36" t="s">
        <v>100</v>
      </c>
      <c r="B2694" s="36" t="str">
        <f t="shared" si="44"/>
        <v>T6P11_15min</v>
      </c>
      <c r="C2694" s="98" t="s">
        <v>1102</v>
      </c>
      <c r="D2694" s="98" t="s">
        <v>5328</v>
      </c>
      <c r="E2694" s="145" t="s">
        <v>6431</v>
      </c>
      <c r="F2694" s="233">
        <v>2.890814834997288</v>
      </c>
    </row>
    <row r="2695" spans="1:6" x14ac:dyDescent="0.3">
      <c r="A2695" s="36" t="s">
        <v>100</v>
      </c>
      <c r="B2695" s="36" t="str">
        <f t="shared" si="44"/>
        <v>T6P11_15min</v>
      </c>
      <c r="C2695" s="98" t="s">
        <v>1129</v>
      </c>
      <c r="D2695" s="98" t="s">
        <v>5328</v>
      </c>
      <c r="E2695" s="145" t="s">
        <v>6432</v>
      </c>
      <c r="F2695" s="233">
        <v>3.0829890057185101</v>
      </c>
    </row>
    <row r="2696" spans="1:6" x14ac:dyDescent="0.3">
      <c r="A2696" s="36" t="s">
        <v>100</v>
      </c>
      <c r="B2696" s="36" t="str">
        <f t="shared" si="44"/>
        <v>T6P11_15min</v>
      </c>
      <c r="C2696" s="98" t="s">
        <v>1103</v>
      </c>
      <c r="D2696" s="98" t="s">
        <v>5328</v>
      </c>
      <c r="E2696" s="145" t="s">
        <v>6433</v>
      </c>
      <c r="F2696" s="233">
        <v>2.2508396232775914</v>
      </c>
    </row>
    <row r="2697" spans="1:6" x14ac:dyDescent="0.3">
      <c r="A2697" s="36" t="s">
        <v>100</v>
      </c>
      <c r="B2697" s="36" t="str">
        <f t="shared" si="44"/>
        <v>T6P11_15min</v>
      </c>
      <c r="C2697" s="98" t="s">
        <v>1104</v>
      </c>
      <c r="D2697" s="98" t="s">
        <v>5328</v>
      </c>
      <c r="E2697" s="145" t="s">
        <v>6434</v>
      </c>
      <c r="F2697" s="233">
        <v>2.5466291464660054</v>
      </c>
    </row>
    <row r="2698" spans="1:6" x14ac:dyDescent="0.3">
      <c r="A2698" s="36" t="s">
        <v>100</v>
      </c>
      <c r="B2698" s="36" t="str">
        <f t="shared" si="44"/>
        <v>T6P11_15min</v>
      </c>
      <c r="C2698" s="98" t="s">
        <v>1105</v>
      </c>
      <c r="D2698" s="98" t="s">
        <v>5328</v>
      </c>
      <c r="E2698" s="145" t="s">
        <v>6435</v>
      </c>
      <c r="F2698" s="233">
        <v>2.8708770802081136</v>
      </c>
    </row>
    <row r="2699" spans="1:6" x14ac:dyDescent="0.3">
      <c r="A2699" s="36" t="s">
        <v>100</v>
      </c>
      <c r="B2699" s="36" t="str">
        <f t="shared" si="44"/>
        <v>T6P11_15min</v>
      </c>
      <c r="C2699" s="98" t="s">
        <v>1106</v>
      </c>
      <c r="D2699" s="98" t="s">
        <v>5328</v>
      </c>
      <c r="E2699" s="145" t="s">
        <v>6436</v>
      </c>
      <c r="F2699" s="233">
        <v>1.9592512879493944</v>
      </c>
    </row>
    <row r="2700" spans="1:6" x14ac:dyDescent="0.3">
      <c r="A2700" s="36" t="s">
        <v>100</v>
      </c>
      <c r="B2700" s="36" t="str">
        <f t="shared" si="44"/>
        <v>T6P11_15min</v>
      </c>
      <c r="C2700" s="98" t="s">
        <v>1107</v>
      </c>
      <c r="D2700" s="98" t="s">
        <v>5328</v>
      </c>
      <c r="E2700" s="145" t="s">
        <v>6437</v>
      </c>
      <c r="F2700" s="233">
        <v>3.3044757846883104</v>
      </c>
    </row>
    <row r="2701" spans="1:6" x14ac:dyDescent="0.3">
      <c r="A2701" s="36" t="s">
        <v>100</v>
      </c>
      <c r="B2701" s="36" t="str">
        <f t="shared" si="44"/>
        <v>T6P11_15min</v>
      </c>
      <c r="C2701" s="98" t="s">
        <v>1108</v>
      </c>
      <c r="D2701" s="98" t="s">
        <v>5328</v>
      </c>
      <c r="E2701" s="145" t="s">
        <v>6438</v>
      </c>
      <c r="F2701" s="233">
        <v>3.0022925258139104</v>
      </c>
    </row>
    <row r="2702" spans="1:6" x14ac:dyDescent="0.3">
      <c r="A2702" s="36" t="s">
        <v>101</v>
      </c>
      <c r="B2702" s="36" t="str">
        <f t="shared" si="44"/>
        <v>T6P12_15min</v>
      </c>
      <c r="C2702" s="98" t="s">
        <v>1130</v>
      </c>
      <c r="D2702" s="98" t="s">
        <v>5328</v>
      </c>
      <c r="E2702" s="145" t="s">
        <v>6409</v>
      </c>
      <c r="F2702" s="233">
        <v>4.3900485206471123</v>
      </c>
    </row>
    <row r="2703" spans="1:6" x14ac:dyDescent="0.3">
      <c r="A2703" s="36" t="s">
        <v>101</v>
      </c>
      <c r="B2703" s="36" t="str">
        <f t="shared" ref="B2703:B2766" si="45">CONCATENATE(A2703,"_",D2703)</f>
        <v>T6P12_15min</v>
      </c>
      <c r="C2703" s="98" t="s">
        <v>1139</v>
      </c>
      <c r="D2703" s="98" t="s">
        <v>5328</v>
      </c>
      <c r="E2703" s="145" t="s">
        <v>6410</v>
      </c>
      <c r="F2703" s="233">
        <v>0.14342945938677434</v>
      </c>
    </row>
    <row r="2704" spans="1:6" x14ac:dyDescent="0.3">
      <c r="A2704" s="36" t="s">
        <v>101</v>
      </c>
      <c r="B2704" s="36" t="str">
        <f t="shared" si="45"/>
        <v>T6P12_15min</v>
      </c>
      <c r="C2704" s="98" t="s">
        <v>1140</v>
      </c>
      <c r="D2704" s="98" t="s">
        <v>5328</v>
      </c>
      <c r="E2704" s="145" t="s">
        <v>6411</v>
      </c>
      <c r="F2704" s="233">
        <v>0.98200794763255383</v>
      </c>
    </row>
    <row r="2705" spans="1:6" x14ac:dyDescent="0.3">
      <c r="A2705" s="36" t="s">
        <v>101</v>
      </c>
      <c r="B2705" s="36" t="str">
        <f t="shared" si="45"/>
        <v>T6P12_15min</v>
      </c>
      <c r="C2705" s="98" t="s">
        <v>1141</v>
      </c>
      <c r="D2705" s="98" t="s">
        <v>5328</v>
      </c>
      <c r="E2705" s="145" t="s">
        <v>6412</v>
      </c>
      <c r="F2705" s="233">
        <v>4.5219838137442148</v>
      </c>
    </row>
    <row r="2706" spans="1:6" x14ac:dyDescent="0.3">
      <c r="A2706" s="36" t="s">
        <v>101</v>
      </c>
      <c r="B2706" s="36" t="str">
        <f t="shared" si="45"/>
        <v>T6P12_15min</v>
      </c>
      <c r="C2706" s="98" t="s">
        <v>1142</v>
      </c>
      <c r="D2706" s="98" t="s">
        <v>5328</v>
      </c>
      <c r="E2706" s="145" t="s">
        <v>6413</v>
      </c>
      <c r="F2706" s="233">
        <v>0.45047709235194866</v>
      </c>
    </row>
    <row r="2707" spans="1:6" x14ac:dyDescent="0.3">
      <c r="A2707" s="36" t="s">
        <v>101</v>
      </c>
      <c r="B2707" s="36" t="str">
        <f t="shared" si="45"/>
        <v>T6P12_15min</v>
      </c>
      <c r="C2707" s="98" t="s">
        <v>1143</v>
      </c>
      <c r="D2707" s="98" t="s">
        <v>5328</v>
      </c>
      <c r="E2707" s="145" t="s">
        <v>6414</v>
      </c>
      <c r="F2707" s="233">
        <v>0.7685154585204268</v>
      </c>
    </row>
    <row r="2708" spans="1:6" x14ac:dyDescent="0.3">
      <c r="A2708" s="36" t="s">
        <v>101</v>
      </c>
      <c r="B2708" s="36" t="str">
        <f t="shared" si="45"/>
        <v>T6P12_15min</v>
      </c>
      <c r="C2708" s="98" t="s">
        <v>1144</v>
      </c>
      <c r="D2708" s="98" t="s">
        <v>5328</v>
      </c>
      <c r="E2708" s="145" t="s">
        <v>6415</v>
      </c>
      <c r="F2708" s="233">
        <v>3.0067214715412742</v>
      </c>
    </row>
    <row r="2709" spans="1:6" x14ac:dyDescent="0.3">
      <c r="A2709" s="36" t="s">
        <v>101</v>
      </c>
      <c r="B2709" s="36" t="str">
        <f t="shared" si="45"/>
        <v>T6P12_15min</v>
      </c>
      <c r="C2709" s="98" t="s">
        <v>1145</v>
      </c>
      <c r="D2709" s="98" t="s">
        <v>5328</v>
      </c>
      <c r="E2709" s="145" t="s">
        <v>6416</v>
      </c>
      <c r="F2709" s="233">
        <v>1.726356512800286</v>
      </c>
    </row>
    <row r="2710" spans="1:6" x14ac:dyDescent="0.3">
      <c r="A2710" s="36" t="s">
        <v>101</v>
      </c>
      <c r="B2710" s="36" t="str">
        <f t="shared" si="45"/>
        <v>T6P12_15min</v>
      </c>
      <c r="C2710" s="98" t="s">
        <v>1146</v>
      </c>
      <c r="D2710" s="98" t="s">
        <v>5328</v>
      </c>
      <c r="E2710" s="145" t="s">
        <v>6417</v>
      </c>
      <c r="F2710" s="233">
        <v>0.75977076092397056</v>
      </c>
    </row>
    <row r="2711" spans="1:6" x14ac:dyDescent="0.3">
      <c r="A2711" s="36" t="s">
        <v>101</v>
      </c>
      <c r="B2711" s="36" t="str">
        <f t="shared" si="45"/>
        <v>T6P12_15min</v>
      </c>
      <c r="C2711" s="98" t="s">
        <v>1147</v>
      </c>
      <c r="D2711" s="98" t="s">
        <v>5328</v>
      </c>
      <c r="E2711" s="145" t="s">
        <v>6418</v>
      </c>
      <c r="F2711" s="233">
        <v>2.2037896474040006</v>
      </c>
    </row>
    <row r="2712" spans="1:6" x14ac:dyDescent="0.3">
      <c r="A2712" s="36" t="s">
        <v>101</v>
      </c>
      <c r="B2712" s="36" t="str">
        <f t="shared" si="45"/>
        <v>T6P12_15min</v>
      </c>
      <c r="C2712" s="98" t="s">
        <v>1148</v>
      </c>
      <c r="D2712" s="98" t="s">
        <v>5328</v>
      </c>
      <c r="E2712" s="145" t="s">
        <v>6419</v>
      </c>
      <c r="F2712" s="233">
        <v>4.1627645877809698</v>
      </c>
    </row>
    <row r="2713" spans="1:6" x14ac:dyDescent="0.3">
      <c r="A2713" s="36" t="s">
        <v>101</v>
      </c>
      <c r="B2713" s="36" t="str">
        <f t="shared" si="45"/>
        <v>T6P12_15min</v>
      </c>
      <c r="C2713" s="98" t="s">
        <v>1131</v>
      </c>
      <c r="D2713" s="98" t="s">
        <v>5328</v>
      </c>
      <c r="E2713" s="145" t="s">
        <v>6420</v>
      </c>
      <c r="F2713" s="233">
        <v>4.0474657027074059</v>
      </c>
    </row>
    <row r="2714" spans="1:6" x14ac:dyDescent="0.3">
      <c r="A2714" s="36" t="s">
        <v>101</v>
      </c>
      <c r="B2714" s="36" t="str">
        <f t="shared" si="45"/>
        <v>T6P12_15min</v>
      </c>
      <c r="C2714" s="98" t="s">
        <v>1149</v>
      </c>
      <c r="D2714" s="98" t="s">
        <v>5328</v>
      </c>
      <c r="E2714" s="145" t="s">
        <v>6421</v>
      </c>
      <c r="F2714" s="233">
        <v>1.385289215411321</v>
      </c>
    </row>
    <row r="2715" spans="1:6" x14ac:dyDescent="0.3">
      <c r="A2715" s="36" t="s">
        <v>101</v>
      </c>
      <c r="B2715" s="36" t="str">
        <f t="shared" si="45"/>
        <v>T6P12_15min</v>
      </c>
      <c r="C2715" s="98" t="s">
        <v>1150</v>
      </c>
      <c r="D2715" s="98" t="s">
        <v>5328</v>
      </c>
      <c r="E2715" s="145" t="s">
        <v>6422</v>
      </c>
      <c r="F2715" s="233">
        <v>3.8303028093008029</v>
      </c>
    </row>
    <row r="2716" spans="1:6" x14ac:dyDescent="0.3">
      <c r="A2716" s="36" t="s">
        <v>101</v>
      </c>
      <c r="B2716" s="36" t="str">
        <f t="shared" si="45"/>
        <v>T6P12_15min</v>
      </c>
      <c r="C2716" s="98" t="s">
        <v>1151</v>
      </c>
      <c r="D2716" s="98" t="s">
        <v>5328</v>
      </c>
      <c r="E2716" s="145" t="s">
        <v>6423</v>
      </c>
      <c r="F2716" s="233">
        <v>3.7080326067016123</v>
      </c>
    </row>
    <row r="2717" spans="1:6" x14ac:dyDescent="0.3">
      <c r="A2717" s="36" t="s">
        <v>101</v>
      </c>
      <c r="B2717" s="36" t="str">
        <f t="shared" si="45"/>
        <v>T6P12_15min</v>
      </c>
      <c r="C2717" s="98" t="s">
        <v>1152</v>
      </c>
      <c r="D2717" s="98" t="s">
        <v>5328</v>
      </c>
      <c r="E2717" s="145" t="s">
        <v>6424</v>
      </c>
      <c r="F2717" s="233">
        <v>3.6623593781715202</v>
      </c>
    </row>
    <row r="2718" spans="1:6" x14ac:dyDescent="0.3">
      <c r="A2718" s="36" t="s">
        <v>101</v>
      </c>
      <c r="B2718" s="36" t="str">
        <f t="shared" si="45"/>
        <v>T6P12_15min</v>
      </c>
      <c r="C2718" s="98" t="s">
        <v>1153</v>
      </c>
      <c r="D2718" s="98" t="s">
        <v>5328</v>
      </c>
      <c r="E2718" s="145" t="s">
        <v>6425</v>
      </c>
      <c r="F2718" s="233">
        <v>1.3330774963966072</v>
      </c>
    </row>
    <row r="2719" spans="1:6" x14ac:dyDescent="0.3">
      <c r="A2719" s="36" t="s">
        <v>101</v>
      </c>
      <c r="B2719" s="36" t="str">
        <f t="shared" si="45"/>
        <v>T6P12_15min</v>
      </c>
      <c r="C2719" s="98" t="s">
        <v>1154</v>
      </c>
      <c r="D2719" s="98" t="s">
        <v>5328</v>
      </c>
      <c r="E2719" s="145" t="s">
        <v>6426</v>
      </c>
      <c r="F2719" s="233">
        <v>2.9712955443667393</v>
      </c>
    </row>
    <row r="2720" spans="1:6" x14ac:dyDescent="0.3">
      <c r="A2720" s="36" t="s">
        <v>101</v>
      </c>
      <c r="B2720" s="36" t="str">
        <f t="shared" si="45"/>
        <v>T6P12_15min</v>
      </c>
      <c r="C2720" s="98" t="s">
        <v>1155</v>
      </c>
      <c r="D2720" s="98" t="s">
        <v>5328</v>
      </c>
      <c r="E2720" s="145" t="s">
        <v>6427</v>
      </c>
      <c r="F2720" s="233">
        <v>0.59326521088579054</v>
      </c>
    </row>
    <row r="2721" spans="1:6" x14ac:dyDescent="0.3">
      <c r="A2721" s="36" t="s">
        <v>101</v>
      </c>
      <c r="B2721" s="36" t="str">
        <f t="shared" si="45"/>
        <v>T6P12_15min</v>
      </c>
      <c r="C2721" s="98" t="s">
        <v>1156</v>
      </c>
      <c r="D2721" s="98" t="s">
        <v>5328</v>
      </c>
      <c r="E2721" s="145" t="s">
        <v>6428</v>
      </c>
      <c r="F2721" s="233">
        <v>4.1586547838427634</v>
      </c>
    </row>
    <row r="2722" spans="1:6" x14ac:dyDescent="0.3">
      <c r="A2722" s="36" t="s">
        <v>101</v>
      </c>
      <c r="B2722" s="36" t="str">
        <f t="shared" si="45"/>
        <v>T6P12_15min</v>
      </c>
      <c r="C2722" s="98" t="s">
        <v>1157</v>
      </c>
      <c r="D2722" s="98" t="s">
        <v>5328</v>
      </c>
      <c r="E2722" s="145" t="s">
        <v>6429</v>
      </c>
      <c r="F2722" s="233">
        <v>2.5613907964724172</v>
      </c>
    </row>
    <row r="2723" spans="1:6" x14ac:dyDescent="0.3">
      <c r="A2723" s="36" t="s">
        <v>101</v>
      </c>
      <c r="B2723" s="36" t="str">
        <f t="shared" si="45"/>
        <v>T6P12_15min</v>
      </c>
      <c r="C2723" s="98" t="s">
        <v>1158</v>
      </c>
      <c r="D2723" s="98" t="s">
        <v>5328</v>
      </c>
      <c r="E2723" s="145" t="s">
        <v>6430</v>
      </c>
      <c r="F2723" s="233">
        <v>1.0119042494440926</v>
      </c>
    </row>
    <row r="2724" spans="1:6" x14ac:dyDescent="0.3">
      <c r="A2724" s="36" t="s">
        <v>101</v>
      </c>
      <c r="B2724" s="36" t="str">
        <f t="shared" si="45"/>
        <v>T6P12_15min</v>
      </c>
      <c r="C2724" s="98" t="s">
        <v>1132</v>
      </c>
      <c r="D2724" s="98" t="s">
        <v>5328</v>
      </c>
      <c r="E2724" s="145" t="s">
        <v>6431</v>
      </c>
      <c r="F2724" s="233">
        <v>1.4087148087345553</v>
      </c>
    </row>
    <row r="2725" spans="1:6" x14ac:dyDescent="0.3">
      <c r="A2725" s="36" t="s">
        <v>101</v>
      </c>
      <c r="B2725" s="36" t="str">
        <f t="shared" si="45"/>
        <v>T6P12_15min</v>
      </c>
      <c r="C2725" s="98" t="s">
        <v>1159</v>
      </c>
      <c r="D2725" s="98" t="s">
        <v>5328</v>
      </c>
      <c r="E2725" s="145" t="s">
        <v>6432</v>
      </c>
      <c r="F2725" s="233">
        <v>4.1061243057582608</v>
      </c>
    </row>
    <row r="2726" spans="1:6" x14ac:dyDescent="0.3">
      <c r="A2726" s="36" t="s">
        <v>101</v>
      </c>
      <c r="B2726" s="36" t="str">
        <f t="shared" si="45"/>
        <v>T6P12_15min</v>
      </c>
      <c r="C2726" s="98" t="s">
        <v>1133</v>
      </c>
      <c r="D2726" s="98" t="s">
        <v>5328</v>
      </c>
      <c r="E2726" s="145" t="s">
        <v>6433</v>
      </c>
      <c r="F2726" s="233">
        <v>0.48443638393892791</v>
      </c>
    </row>
    <row r="2727" spans="1:6" x14ac:dyDescent="0.3">
      <c r="A2727" s="36" t="s">
        <v>101</v>
      </c>
      <c r="B2727" s="36" t="str">
        <f t="shared" si="45"/>
        <v>T6P12_15min</v>
      </c>
      <c r="C2727" s="98" t="s">
        <v>1134</v>
      </c>
      <c r="D2727" s="98" t="s">
        <v>5328</v>
      </c>
      <c r="E2727" s="145" t="s">
        <v>6434</v>
      </c>
      <c r="F2727" s="233">
        <v>1.4920774136194659</v>
      </c>
    </row>
    <row r="2728" spans="1:6" x14ac:dyDescent="0.3">
      <c r="A2728" s="36" t="s">
        <v>101</v>
      </c>
      <c r="B2728" s="36" t="str">
        <f t="shared" si="45"/>
        <v>T6P12_15min</v>
      </c>
      <c r="C2728" s="98" t="s">
        <v>1135</v>
      </c>
      <c r="D2728" s="98" t="s">
        <v>5328</v>
      </c>
      <c r="E2728" s="145" t="s">
        <v>6435</v>
      </c>
      <c r="F2728" s="233">
        <v>4.3215125146991591</v>
      </c>
    </row>
    <row r="2729" spans="1:6" x14ac:dyDescent="0.3">
      <c r="A2729" s="36" t="s">
        <v>101</v>
      </c>
      <c r="B2729" s="36" t="str">
        <f t="shared" si="45"/>
        <v>T6P12_15min</v>
      </c>
      <c r="C2729" s="98" t="s">
        <v>1136</v>
      </c>
      <c r="D2729" s="98" t="s">
        <v>5328</v>
      </c>
      <c r="E2729" s="145" t="s">
        <v>6436</v>
      </c>
      <c r="F2729" s="233">
        <v>1.0696575198202245</v>
      </c>
    </row>
    <row r="2730" spans="1:6" x14ac:dyDescent="0.3">
      <c r="A2730" s="36" t="s">
        <v>101</v>
      </c>
      <c r="B2730" s="36" t="str">
        <f t="shared" si="45"/>
        <v>T6P12_15min</v>
      </c>
      <c r="C2730" s="98" t="s">
        <v>1137</v>
      </c>
      <c r="D2730" s="98" t="s">
        <v>5328</v>
      </c>
      <c r="E2730" s="145" t="s">
        <v>6437</v>
      </c>
      <c r="F2730" s="233">
        <v>1.7600021043562459</v>
      </c>
    </row>
    <row r="2731" spans="1:6" x14ac:dyDescent="0.3">
      <c r="A2731" s="36" t="s">
        <v>101</v>
      </c>
      <c r="B2731" s="36" t="str">
        <f t="shared" si="45"/>
        <v>T6P12_15min</v>
      </c>
      <c r="C2731" s="98" t="s">
        <v>1138</v>
      </c>
      <c r="D2731" s="98" t="s">
        <v>5328</v>
      </c>
      <c r="E2731" s="145" t="s">
        <v>6438</v>
      </c>
      <c r="F2731" s="233">
        <v>3.9447257719767133</v>
      </c>
    </row>
    <row r="2732" spans="1:6" x14ac:dyDescent="0.3">
      <c r="A2732" s="36" t="s">
        <v>102</v>
      </c>
      <c r="B2732" s="36" t="str">
        <f t="shared" si="45"/>
        <v>T6P13_15min</v>
      </c>
      <c r="C2732" s="98" t="s">
        <v>127</v>
      </c>
      <c r="D2732" s="98" t="s">
        <v>5328</v>
      </c>
      <c r="E2732" s="145" t="s">
        <v>6409</v>
      </c>
      <c r="F2732" s="233">
        <v>4.3820720683486698</v>
      </c>
    </row>
    <row r="2733" spans="1:6" x14ac:dyDescent="0.3">
      <c r="A2733" s="36" t="s">
        <v>102</v>
      </c>
      <c r="B2733" s="36" t="str">
        <f t="shared" si="45"/>
        <v>T6P13_15min</v>
      </c>
      <c r="C2733" s="98" t="s">
        <v>137</v>
      </c>
      <c r="D2733" s="98" t="s">
        <v>5328</v>
      </c>
      <c r="E2733" s="145" t="s">
        <v>6410</v>
      </c>
      <c r="F2733" s="233">
        <v>4.3922003156289371</v>
      </c>
    </row>
    <row r="2734" spans="1:6" x14ac:dyDescent="0.3">
      <c r="A2734" s="36" t="s">
        <v>102</v>
      </c>
      <c r="B2734" s="36" t="str">
        <f t="shared" si="45"/>
        <v>T6P13_15min</v>
      </c>
      <c r="C2734" s="98" t="s">
        <v>138</v>
      </c>
      <c r="D2734" s="98" t="s">
        <v>5328</v>
      </c>
      <c r="E2734" s="145" t="s">
        <v>6411</v>
      </c>
      <c r="F2734" s="233">
        <v>4.3178859889342869</v>
      </c>
    </row>
    <row r="2735" spans="1:6" x14ac:dyDescent="0.3">
      <c r="A2735" s="36" t="s">
        <v>102</v>
      </c>
      <c r="B2735" s="36" t="str">
        <f t="shared" si="45"/>
        <v>T6P13_15min</v>
      </c>
      <c r="C2735" s="98" t="s">
        <v>139</v>
      </c>
      <c r="D2735" s="98" t="s">
        <v>5328</v>
      </c>
      <c r="E2735" s="145" t="s">
        <v>6412</v>
      </c>
      <c r="F2735" s="233">
        <v>5.0374180900875025</v>
      </c>
    </row>
    <row r="2736" spans="1:6" x14ac:dyDescent="0.3">
      <c r="A2736" s="36" t="s">
        <v>102</v>
      </c>
      <c r="B2736" s="36" t="str">
        <f t="shared" si="45"/>
        <v>T6P13_15min</v>
      </c>
      <c r="C2736" s="98" t="s">
        <v>140</v>
      </c>
      <c r="D2736" s="98" t="s">
        <v>5328</v>
      </c>
      <c r="E2736" s="145" t="s">
        <v>6413</v>
      </c>
      <c r="F2736" s="233">
        <v>4.0631950988782632</v>
      </c>
    </row>
    <row r="2737" spans="1:6" x14ac:dyDescent="0.3">
      <c r="A2737" s="36" t="s">
        <v>102</v>
      </c>
      <c r="B2737" s="36" t="str">
        <f t="shared" si="45"/>
        <v>T6P13_15min</v>
      </c>
      <c r="C2737" s="98" t="s">
        <v>141</v>
      </c>
      <c r="D2737" s="98" t="s">
        <v>5328</v>
      </c>
      <c r="E2737" s="145" t="s">
        <v>6414</v>
      </c>
      <c r="F2737" s="233">
        <v>2.1365662193203323</v>
      </c>
    </row>
    <row r="2738" spans="1:6" x14ac:dyDescent="0.3">
      <c r="A2738" s="36" t="s">
        <v>102</v>
      </c>
      <c r="B2738" s="36" t="str">
        <f t="shared" si="45"/>
        <v>T6P13_15min</v>
      </c>
      <c r="C2738" s="98" t="s">
        <v>142</v>
      </c>
      <c r="D2738" s="98" t="s">
        <v>5328</v>
      </c>
      <c r="E2738" s="145" t="s">
        <v>6415</v>
      </c>
      <c r="F2738" s="233">
        <v>2.475133533765673</v>
      </c>
    </row>
    <row r="2739" spans="1:6" x14ac:dyDescent="0.3">
      <c r="A2739" s="36" t="s">
        <v>102</v>
      </c>
      <c r="B2739" s="36" t="str">
        <f t="shared" si="45"/>
        <v>T6P13_15min</v>
      </c>
      <c r="C2739" s="98" t="s">
        <v>143</v>
      </c>
      <c r="D2739" s="98" t="s">
        <v>5328</v>
      </c>
      <c r="E2739" s="145" t="s">
        <v>6416</v>
      </c>
      <c r="F2739" s="233">
        <v>4.3951320579710789</v>
      </c>
    </row>
    <row r="2740" spans="1:6" x14ac:dyDescent="0.3">
      <c r="A2740" s="36" t="s">
        <v>102</v>
      </c>
      <c r="B2740" s="36" t="str">
        <f t="shared" si="45"/>
        <v>T6P13_15min</v>
      </c>
      <c r="C2740" s="98" t="s">
        <v>144</v>
      </c>
      <c r="D2740" s="98" t="s">
        <v>5328</v>
      </c>
      <c r="E2740" s="145" t="s">
        <v>6417</v>
      </c>
      <c r="F2740" s="233">
        <v>4.8908334273529999</v>
      </c>
    </row>
    <row r="2741" spans="1:6" x14ac:dyDescent="0.3">
      <c r="A2741" s="36" t="s">
        <v>102</v>
      </c>
      <c r="B2741" s="36" t="str">
        <f t="shared" si="45"/>
        <v>T6P13_15min</v>
      </c>
      <c r="C2741" s="98" t="s">
        <v>145</v>
      </c>
      <c r="D2741" s="98" t="s">
        <v>5328</v>
      </c>
      <c r="E2741" s="145" t="s">
        <v>6418</v>
      </c>
      <c r="F2741" s="233">
        <v>4.3963937734530179</v>
      </c>
    </row>
    <row r="2742" spans="1:6" x14ac:dyDescent="0.3">
      <c r="A2742" s="36" t="s">
        <v>102</v>
      </c>
      <c r="B2742" s="36" t="str">
        <f t="shared" si="45"/>
        <v>T6P13_15min</v>
      </c>
      <c r="C2742" s="98" t="s">
        <v>146</v>
      </c>
      <c r="D2742" s="98" t="s">
        <v>5328</v>
      </c>
      <c r="E2742" s="145" t="s">
        <v>6419</v>
      </c>
      <c r="F2742" s="233">
        <v>2.2105979304636181</v>
      </c>
    </row>
    <row r="2743" spans="1:6" x14ac:dyDescent="0.3">
      <c r="A2743" s="36" t="s">
        <v>102</v>
      </c>
      <c r="B2743" s="36" t="str">
        <f t="shared" si="45"/>
        <v>T6P13_15min</v>
      </c>
      <c r="C2743" s="98" t="s">
        <v>128</v>
      </c>
      <c r="D2743" s="98" t="s">
        <v>5328</v>
      </c>
      <c r="E2743" s="145" t="s">
        <v>6420</v>
      </c>
      <c r="F2743" s="233">
        <v>2.9473347979242148</v>
      </c>
    </row>
    <row r="2744" spans="1:6" x14ac:dyDescent="0.3">
      <c r="A2744" s="36" t="s">
        <v>102</v>
      </c>
      <c r="B2744" s="36" t="str">
        <f t="shared" si="45"/>
        <v>T6P13_15min</v>
      </c>
      <c r="C2744" s="98" t="s">
        <v>147</v>
      </c>
      <c r="D2744" s="98" t="s">
        <v>5328</v>
      </c>
      <c r="E2744" s="145" t="s">
        <v>6421</v>
      </c>
      <c r="F2744" s="233">
        <v>2.9757848393930013</v>
      </c>
    </row>
    <row r="2745" spans="1:6" x14ac:dyDescent="0.3">
      <c r="A2745" s="36" t="s">
        <v>102</v>
      </c>
      <c r="B2745" s="36" t="str">
        <f t="shared" si="45"/>
        <v>T6P13_15min</v>
      </c>
      <c r="C2745" s="98" t="s">
        <v>148</v>
      </c>
      <c r="D2745" s="98" t="s">
        <v>5328</v>
      </c>
      <c r="E2745" s="145" t="s">
        <v>6422</v>
      </c>
      <c r="F2745" s="233">
        <v>4.1140398159258256</v>
      </c>
    </row>
    <row r="2746" spans="1:6" x14ac:dyDescent="0.3">
      <c r="A2746" s="36" t="s">
        <v>102</v>
      </c>
      <c r="B2746" s="36" t="str">
        <f t="shared" si="45"/>
        <v>T6P13_15min</v>
      </c>
      <c r="C2746" s="98" t="s">
        <v>149</v>
      </c>
      <c r="D2746" s="98" t="s">
        <v>5328</v>
      </c>
      <c r="E2746" s="145" t="s">
        <v>6423</v>
      </c>
      <c r="F2746" s="233">
        <v>4.3792281524082366</v>
      </c>
    </row>
    <row r="2747" spans="1:6" x14ac:dyDescent="0.3">
      <c r="A2747" s="36" t="s">
        <v>102</v>
      </c>
      <c r="B2747" s="36" t="str">
        <f t="shared" si="45"/>
        <v>T6P13_15min</v>
      </c>
      <c r="C2747" s="98" t="s">
        <v>150</v>
      </c>
      <c r="D2747" s="98" t="s">
        <v>5328</v>
      </c>
      <c r="E2747" s="145" t="s">
        <v>6424</v>
      </c>
      <c r="F2747" s="233">
        <v>5.0770400438658578</v>
      </c>
    </row>
    <row r="2748" spans="1:6" x14ac:dyDescent="0.3">
      <c r="A2748" s="36" t="s">
        <v>102</v>
      </c>
      <c r="B2748" s="36" t="str">
        <f t="shared" si="45"/>
        <v>T6P13_15min</v>
      </c>
      <c r="C2748" s="98" t="s">
        <v>151</v>
      </c>
      <c r="D2748" s="98" t="s">
        <v>5328</v>
      </c>
      <c r="E2748" s="145" t="s">
        <v>6425</v>
      </c>
      <c r="F2748" s="233">
        <v>4.4558848966378868</v>
      </c>
    </row>
    <row r="2749" spans="1:6" x14ac:dyDescent="0.3">
      <c r="A2749" s="36" t="s">
        <v>102</v>
      </c>
      <c r="B2749" s="36" t="str">
        <f t="shared" si="45"/>
        <v>T6P13_15min</v>
      </c>
      <c r="C2749" s="98" t="s">
        <v>152</v>
      </c>
      <c r="D2749" s="98" t="s">
        <v>5328</v>
      </c>
      <c r="E2749" s="145" t="s">
        <v>6426</v>
      </c>
      <c r="F2749" s="233">
        <v>3.7790739352561822</v>
      </c>
    </row>
    <row r="2750" spans="1:6" x14ac:dyDescent="0.3">
      <c r="A2750" s="36" t="s">
        <v>102</v>
      </c>
      <c r="B2750" s="36" t="str">
        <f t="shared" si="45"/>
        <v>T6P13_15min</v>
      </c>
      <c r="C2750" s="98" t="s">
        <v>153</v>
      </c>
      <c r="D2750" s="98" t="s">
        <v>5328</v>
      </c>
      <c r="E2750" s="145" t="s">
        <v>6427</v>
      </c>
      <c r="F2750" s="233">
        <v>1.7043263215632478</v>
      </c>
    </row>
    <row r="2751" spans="1:6" x14ac:dyDescent="0.3">
      <c r="A2751" s="36" t="s">
        <v>102</v>
      </c>
      <c r="B2751" s="36" t="str">
        <f t="shared" si="45"/>
        <v>T6P13_15min</v>
      </c>
      <c r="C2751" s="98" t="s">
        <v>154</v>
      </c>
      <c r="D2751" s="98" t="s">
        <v>5328</v>
      </c>
      <c r="E2751" s="145" t="s">
        <v>6428</v>
      </c>
      <c r="F2751" s="233">
        <v>4.8292968234496101</v>
      </c>
    </row>
    <row r="2752" spans="1:6" x14ac:dyDescent="0.3">
      <c r="A2752" s="36" t="s">
        <v>102</v>
      </c>
      <c r="B2752" s="36" t="str">
        <f t="shared" si="45"/>
        <v>T6P13_15min</v>
      </c>
      <c r="C2752" s="98" t="s">
        <v>155</v>
      </c>
      <c r="D2752" s="98" t="s">
        <v>5328</v>
      </c>
      <c r="E2752" s="145" t="s">
        <v>6429</v>
      </c>
      <c r="F2752" s="233">
        <v>5.2206095245676627</v>
      </c>
    </row>
    <row r="2753" spans="1:6" x14ac:dyDescent="0.3">
      <c r="A2753" s="36" t="s">
        <v>102</v>
      </c>
      <c r="B2753" s="36" t="str">
        <f t="shared" si="45"/>
        <v>T6P13_15min</v>
      </c>
      <c r="C2753" s="98" t="s">
        <v>156</v>
      </c>
      <c r="D2753" s="98" t="s">
        <v>5328</v>
      </c>
      <c r="E2753" s="145" t="s">
        <v>6430</v>
      </c>
      <c r="F2753" s="233">
        <v>2.4811581592054637</v>
      </c>
    </row>
    <row r="2754" spans="1:6" x14ac:dyDescent="0.3">
      <c r="A2754" s="36" t="s">
        <v>102</v>
      </c>
      <c r="B2754" s="36" t="str">
        <f t="shared" si="45"/>
        <v>T6P13_15min</v>
      </c>
      <c r="C2754" s="98" t="s">
        <v>129</v>
      </c>
      <c r="D2754" s="98" t="s">
        <v>5328</v>
      </c>
      <c r="E2754" s="145" t="s">
        <v>6431</v>
      </c>
      <c r="F2754" s="233">
        <v>4.4418869423328822</v>
      </c>
    </row>
    <row r="2755" spans="1:6" x14ac:dyDescent="0.3">
      <c r="A2755" s="36" t="s">
        <v>102</v>
      </c>
      <c r="B2755" s="36" t="str">
        <f t="shared" si="45"/>
        <v>T6P13_15min</v>
      </c>
      <c r="C2755" s="98" t="s">
        <v>157</v>
      </c>
      <c r="D2755" s="98" t="s">
        <v>5328</v>
      </c>
      <c r="E2755" s="145" t="s">
        <v>6432</v>
      </c>
      <c r="F2755" s="233">
        <v>4.3444026530236597</v>
      </c>
    </row>
    <row r="2756" spans="1:6" x14ac:dyDescent="0.3">
      <c r="A2756" s="36" t="s">
        <v>102</v>
      </c>
      <c r="B2756" s="36" t="str">
        <f t="shared" si="45"/>
        <v>T6P13_15min</v>
      </c>
      <c r="C2756" s="98" t="s">
        <v>131</v>
      </c>
      <c r="D2756" s="98" t="s">
        <v>5328</v>
      </c>
      <c r="E2756" s="145" t="s">
        <v>6433</v>
      </c>
      <c r="F2756" s="233">
        <v>4.317426109094864</v>
      </c>
    </row>
    <row r="2757" spans="1:6" x14ac:dyDescent="0.3">
      <c r="A2757" s="36" t="s">
        <v>102</v>
      </c>
      <c r="B2757" s="36" t="str">
        <f t="shared" si="45"/>
        <v>T6P13_15min</v>
      </c>
      <c r="C2757" s="98" t="s">
        <v>132</v>
      </c>
      <c r="D2757" s="98" t="s">
        <v>5328</v>
      </c>
      <c r="E2757" s="145" t="s">
        <v>6434</v>
      </c>
      <c r="F2757" s="233">
        <v>3.0908377523656414</v>
      </c>
    </row>
    <row r="2758" spans="1:6" x14ac:dyDescent="0.3">
      <c r="A2758" s="36" t="s">
        <v>102</v>
      </c>
      <c r="B2758" s="36" t="str">
        <f t="shared" si="45"/>
        <v>T6P13_15min</v>
      </c>
      <c r="C2758" s="98" t="s">
        <v>133</v>
      </c>
      <c r="D2758" s="98" t="s">
        <v>5328</v>
      </c>
      <c r="E2758" s="145" t="s">
        <v>6435</v>
      </c>
      <c r="F2758" s="233">
        <v>2.8712496598630688</v>
      </c>
    </row>
    <row r="2759" spans="1:6" x14ac:dyDescent="0.3">
      <c r="A2759" s="36" t="s">
        <v>102</v>
      </c>
      <c r="B2759" s="36" t="str">
        <f t="shared" si="45"/>
        <v>T6P13_15min</v>
      </c>
      <c r="C2759" s="98" t="s">
        <v>134</v>
      </c>
      <c r="D2759" s="98" t="s">
        <v>5328</v>
      </c>
      <c r="E2759" s="145" t="s">
        <v>6436</v>
      </c>
      <c r="F2759" s="233">
        <v>5.4079172892810705</v>
      </c>
    </row>
    <row r="2760" spans="1:6" x14ac:dyDescent="0.3">
      <c r="A2760" s="36" t="s">
        <v>102</v>
      </c>
      <c r="B2760" s="36" t="str">
        <f t="shared" si="45"/>
        <v>T6P13_15min</v>
      </c>
      <c r="C2760" s="98" t="s">
        <v>135</v>
      </c>
      <c r="D2760" s="98" t="s">
        <v>5328</v>
      </c>
      <c r="E2760" s="145" t="s">
        <v>6437</v>
      </c>
      <c r="F2760" s="233">
        <v>2.7330347984815351</v>
      </c>
    </row>
    <row r="2761" spans="1:6" x14ac:dyDescent="0.3">
      <c r="A2761" s="36" t="s">
        <v>102</v>
      </c>
      <c r="B2761" s="36" t="str">
        <f t="shared" si="45"/>
        <v>T6P13_15min</v>
      </c>
      <c r="C2761" s="98" t="s">
        <v>136</v>
      </c>
      <c r="D2761" s="98" t="s">
        <v>5328</v>
      </c>
      <c r="E2761" s="145" t="s">
        <v>6438</v>
      </c>
      <c r="F2761" s="233">
        <v>4.4082586824842487</v>
      </c>
    </row>
    <row r="2762" spans="1:6" x14ac:dyDescent="0.3">
      <c r="A2762" s="36" t="s">
        <v>103</v>
      </c>
      <c r="B2762" s="36" t="str">
        <f t="shared" si="45"/>
        <v>T6P14_15min</v>
      </c>
      <c r="C2762" s="98" t="s">
        <v>1161</v>
      </c>
      <c r="D2762" s="98" t="s">
        <v>5328</v>
      </c>
      <c r="E2762" s="145" t="s">
        <v>6409</v>
      </c>
      <c r="F2762" s="233">
        <v>0.53772837921154215</v>
      </c>
    </row>
    <row r="2763" spans="1:6" x14ac:dyDescent="0.3">
      <c r="A2763" s="36" t="s">
        <v>103</v>
      </c>
      <c r="B2763" s="36" t="str">
        <f t="shared" si="45"/>
        <v>T6P14_15min</v>
      </c>
      <c r="C2763" s="98" t="s">
        <v>1170</v>
      </c>
      <c r="D2763" s="98" t="s">
        <v>5328</v>
      </c>
      <c r="E2763" s="145" t="s">
        <v>6410</v>
      </c>
      <c r="F2763" s="233">
        <v>1.3128578789931447</v>
      </c>
    </row>
    <row r="2764" spans="1:6" x14ac:dyDescent="0.3">
      <c r="A2764" s="36" t="s">
        <v>103</v>
      </c>
      <c r="B2764" s="36" t="str">
        <f t="shared" si="45"/>
        <v>T6P14_15min</v>
      </c>
      <c r="C2764" s="98" t="s">
        <v>1171</v>
      </c>
      <c r="D2764" s="98" t="s">
        <v>5328</v>
      </c>
      <c r="E2764" s="145" t="s">
        <v>6411</v>
      </c>
      <c r="F2764" s="233">
        <v>1.4569953359505541</v>
      </c>
    </row>
    <row r="2765" spans="1:6" x14ac:dyDescent="0.3">
      <c r="A2765" s="36" t="s">
        <v>103</v>
      </c>
      <c r="B2765" s="36" t="str">
        <f t="shared" si="45"/>
        <v>T6P14_15min</v>
      </c>
      <c r="C2765" s="98" t="s">
        <v>1172</v>
      </c>
      <c r="D2765" s="98" t="s">
        <v>5328</v>
      </c>
      <c r="E2765" s="145" t="s">
        <v>6412</v>
      </c>
      <c r="F2765" s="233">
        <v>1.3101672444588235</v>
      </c>
    </row>
    <row r="2766" spans="1:6" x14ac:dyDescent="0.3">
      <c r="A2766" s="36" t="s">
        <v>103</v>
      </c>
      <c r="B2766" s="36" t="str">
        <f t="shared" si="45"/>
        <v>T6P14_15min</v>
      </c>
      <c r="C2766" s="98" t="s">
        <v>1173</v>
      </c>
      <c r="D2766" s="98" t="s">
        <v>5328</v>
      </c>
      <c r="E2766" s="145" t="s">
        <v>6413</v>
      </c>
      <c r="F2766" s="233">
        <v>0.59157789860203247</v>
      </c>
    </row>
    <row r="2767" spans="1:6" x14ac:dyDescent="0.3">
      <c r="A2767" s="36" t="s">
        <v>103</v>
      </c>
      <c r="B2767" s="36" t="str">
        <f t="shared" ref="B2767:B2830" si="46">CONCATENATE(A2767,"_",D2767)</f>
        <v>T6P14_15min</v>
      </c>
      <c r="C2767" s="98" t="s">
        <v>1174</v>
      </c>
      <c r="D2767" s="98" t="s">
        <v>5328</v>
      </c>
      <c r="E2767" s="145" t="s">
        <v>6414</v>
      </c>
      <c r="F2767" s="233">
        <v>1.6635232519665961</v>
      </c>
    </row>
    <row r="2768" spans="1:6" x14ac:dyDescent="0.3">
      <c r="A2768" s="36" t="s">
        <v>103</v>
      </c>
      <c r="B2768" s="36" t="str">
        <f t="shared" si="46"/>
        <v>T6P14_15min</v>
      </c>
      <c r="C2768" s="98" t="s">
        <v>1175</v>
      </c>
      <c r="D2768" s="98" t="s">
        <v>5328</v>
      </c>
      <c r="E2768" s="145" t="s">
        <v>6415</v>
      </c>
      <c r="F2768" s="233">
        <v>2.1173392764084205</v>
      </c>
    </row>
    <row r="2769" spans="1:6" x14ac:dyDescent="0.3">
      <c r="A2769" s="36" t="s">
        <v>103</v>
      </c>
      <c r="B2769" s="36" t="str">
        <f t="shared" si="46"/>
        <v>T6P14_15min</v>
      </c>
      <c r="C2769" s="98" t="s">
        <v>1176</v>
      </c>
      <c r="D2769" s="98" t="s">
        <v>5328</v>
      </c>
      <c r="E2769" s="145" t="s">
        <v>6416</v>
      </c>
      <c r="F2769" s="233">
        <v>0.12368269882368486</v>
      </c>
    </row>
    <row r="2770" spans="1:6" x14ac:dyDescent="0.3">
      <c r="A2770" s="36" t="s">
        <v>103</v>
      </c>
      <c r="B2770" s="36" t="str">
        <f t="shared" si="46"/>
        <v>T6P14_15min</v>
      </c>
      <c r="C2770" s="98" t="s">
        <v>1177</v>
      </c>
      <c r="D2770" s="98" t="s">
        <v>5328</v>
      </c>
      <c r="E2770" s="145" t="s">
        <v>6417</v>
      </c>
      <c r="F2770" s="233">
        <v>1.206606485005316</v>
      </c>
    </row>
    <row r="2771" spans="1:6" x14ac:dyDescent="0.3">
      <c r="A2771" s="36" t="s">
        <v>103</v>
      </c>
      <c r="B2771" s="36" t="str">
        <f t="shared" si="46"/>
        <v>T6P14_15min</v>
      </c>
      <c r="C2771" s="98" t="s">
        <v>1178</v>
      </c>
      <c r="D2771" s="98" t="s">
        <v>5328</v>
      </c>
      <c r="E2771" s="145" t="s">
        <v>6418</v>
      </c>
      <c r="F2771" s="233">
        <v>2.244363698142021</v>
      </c>
    </row>
    <row r="2772" spans="1:6" x14ac:dyDescent="0.3">
      <c r="A2772" s="36" t="s">
        <v>103</v>
      </c>
      <c r="B2772" s="36" t="str">
        <f t="shared" si="46"/>
        <v>T6P14_15min</v>
      </c>
      <c r="C2772" s="98" t="s">
        <v>1179</v>
      </c>
      <c r="D2772" s="98" t="s">
        <v>5328</v>
      </c>
      <c r="E2772" s="145" t="s">
        <v>6419</v>
      </c>
      <c r="F2772" s="233">
        <v>1.3775149395609336</v>
      </c>
    </row>
    <row r="2773" spans="1:6" x14ac:dyDescent="0.3">
      <c r="A2773" s="36" t="s">
        <v>103</v>
      </c>
      <c r="B2773" s="36" t="str">
        <f t="shared" si="46"/>
        <v>T6P14_15min</v>
      </c>
      <c r="C2773" s="98" t="s">
        <v>1162</v>
      </c>
      <c r="D2773" s="98" t="s">
        <v>5328</v>
      </c>
      <c r="E2773" s="145" t="s">
        <v>6420</v>
      </c>
      <c r="F2773" s="233">
        <v>1.3213409135818293</v>
      </c>
    </row>
    <row r="2774" spans="1:6" x14ac:dyDescent="0.3">
      <c r="A2774" s="36" t="s">
        <v>103</v>
      </c>
      <c r="B2774" s="36" t="str">
        <f t="shared" si="46"/>
        <v>T6P14_15min</v>
      </c>
      <c r="C2774" s="98" t="s">
        <v>1180</v>
      </c>
      <c r="D2774" s="98" t="s">
        <v>5328</v>
      </c>
      <c r="E2774" s="145" t="s">
        <v>6421</v>
      </c>
      <c r="F2774" s="233">
        <v>0.65754711657667508</v>
      </c>
    </row>
    <row r="2775" spans="1:6" x14ac:dyDescent="0.3">
      <c r="A2775" s="36" t="s">
        <v>103</v>
      </c>
      <c r="B2775" s="36" t="str">
        <f t="shared" si="46"/>
        <v>T6P14_15min</v>
      </c>
      <c r="C2775" s="98" t="s">
        <v>1181</v>
      </c>
      <c r="D2775" s="98" t="s">
        <v>5328</v>
      </c>
      <c r="E2775" s="145" t="s">
        <v>6422</v>
      </c>
      <c r="F2775" s="233">
        <v>1.5956979071682611</v>
      </c>
    </row>
    <row r="2776" spans="1:6" x14ac:dyDescent="0.3">
      <c r="A2776" s="36" t="s">
        <v>103</v>
      </c>
      <c r="B2776" s="36" t="str">
        <f t="shared" si="46"/>
        <v>T6P14_15min</v>
      </c>
      <c r="C2776" s="98" t="s">
        <v>1182</v>
      </c>
      <c r="D2776" s="98" t="s">
        <v>5328</v>
      </c>
      <c r="E2776" s="145" t="s">
        <v>6423</v>
      </c>
      <c r="F2776" s="233">
        <v>0.71421468062729054</v>
      </c>
    </row>
    <row r="2777" spans="1:6" x14ac:dyDescent="0.3">
      <c r="A2777" s="36" t="s">
        <v>103</v>
      </c>
      <c r="B2777" s="36" t="str">
        <f t="shared" si="46"/>
        <v>T6P14_15min</v>
      </c>
      <c r="C2777" s="98" t="s">
        <v>1183</v>
      </c>
      <c r="D2777" s="98" t="s">
        <v>5328</v>
      </c>
      <c r="E2777" s="145" t="s">
        <v>6424</v>
      </c>
      <c r="F2777" s="233">
        <v>1.6079694055790601</v>
      </c>
    </row>
    <row r="2778" spans="1:6" x14ac:dyDescent="0.3">
      <c r="A2778" s="36" t="s">
        <v>103</v>
      </c>
      <c r="B2778" s="36" t="str">
        <f t="shared" si="46"/>
        <v>T6P14_15min</v>
      </c>
      <c r="C2778" s="98" t="s">
        <v>1184</v>
      </c>
      <c r="D2778" s="98" t="s">
        <v>5328</v>
      </c>
      <c r="E2778" s="145" t="s">
        <v>6425</v>
      </c>
      <c r="F2778" s="233">
        <v>1.8740249758030836</v>
      </c>
    </row>
    <row r="2779" spans="1:6" x14ac:dyDescent="0.3">
      <c r="A2779" s="36" t="s">
        <v>103</v>
      </c>
      <c r="B2779" s="36" t="str">
        <f t="shared" si="46"/>
        <v>T6P14_15min</v>
      </c>
      <c r="C2779" s="98" t="s">
        <v>1185</v>
      </c>
      <c r="D2779" s="98" t="s">
        <v>5328</v>
      </c>
      <c r="E2779" s="145" t="s">
        <v>6426</v>
      </c>
      <c r="F2779" s="233">
        <v>0.54196070915281624</v>
      </c>
    </row>
    <row r="2780" spans="1:6" x14ac:dyDescent="0.3">
      <c r="A2780" s="36" t="s">
        <v>103</v>
      </c>
      <c r="B2780" s="36" t="str">
        <f t="shared" si="46"/>
        <v>T6P14_15min</v>
      </c>
      <c r="C2780" s="98" t="s">
        <v>1186</v>
      </c>
      <c r="D2780" s="98" t="s">
        <v>5328</v>
      </c>
      <c r="E2780" s="145" t="s">
        <v>6427</v>
      </c>
      <c r="F2780" s="233">
        <v>0.63826139612967991</v>
      </c>
    </row>
    <row r="2781" spans="1:6" x14ac:dyDescent="0.3">
      <c r="A2781" s="36" t="s">
        <v>103</v>
      </c>
      <c r="B2781" s="36" t="str">
        <f t="shared" si="46"/>
        <v>T6P14_15min</v>
      </c>
      <c r="C2781" s="98" t="s">
        <v>1187</v>
      </c>
      <c r="D2781" s="98" t="s">
        <v>5328</v>
      </c>
      <c r="E2781" s="145" t="s">
        <v>6428</v>
      </c>
      <c r="F2781" s="233">
        <v>1.3648753822580877</v>
      </c>
    </row>
    <row r="2782" spans="1:6" x14ac:dyDescent="0.3">
      <c r="A2782" s="36" t="s">
        <v>103</v>
      </c>
      <c r="B2782" s="36" t="str">
        <f t="shared" si="46"/>
        <v>T6P14_15min</v>
      </c>
      <c r="C2782" s="98" t="s">
        <v>1188</v>
      </c>
      <c r="D2782" s="98" t="s">
        <v>5328</v>
      </c>
      <c r="E2782" s="145" t="s">
        <v>6429</v>
      </c>
      <c r="F2782" s="233">
        <v>1.0545074722842016</v>
      </c>
    </row>
    <row r="2783" spans="1:6" x14ac:dyDescent="0.3">
      <c r="A2783" s="36" t="s">
        <v>103</v>
      </c>
      <c r="B2783" s="36" t="str">
        <f t="shared" si="46"/>
        <v>T6P14_15min</v>
      </c>
      <c r="C2783" s="98" t="s">
        <v>1189</v>
      </c>
      <c r="D2783" s="98" t="s">
        <v>5328</v>
      </c>
      <c r="E2783" s="145" t="s">
        <v>6430</v>
      </c>
      <c r="F2783" s="233">
        <v>1.694959648725165</v>
      </c>
    </row>
    <row r="2784" spans="1:6" x14ac:dyDescent="0.3">
      <c r="A2784" s="36" t="s">
        <v>103</v>
      </c>
      <c r="B2784" s="36" t="str">
        <f t="shared" si="46"/>
        <v>T6P14_15min</v>
      </c>
      <c r="C2784" s="98" t="s">
        <v>1163</v>
      </c>
      <c r="D2784" s="98" t="s">
        <v>5328</v>
      </c>
      <c r="E2784" s="145" t="s">
        <v>6431</v>
      </c>
      <c r="F2784" s="233">
        <v>0.55842762300128146</v>
      </c>
    </row>
    <row r="2785" spans="1:6" x14ac:dyDescent="0.3">
      <c r="A2785" s="36" t="s">
        <v>103</v>
      </c>
      <c r="B2785" s="36" t="str">
        <f t="shared" si="46"/>
        <v>T6P14_15min</v>
      </c>
      <c r="C2785" s="98" t="s">
        <v>1190</v>
      </c>
      <c r="D2785" s="98" t="s">
        <v>5328</v>
      </c>
      <c r="E2785" s="145" t="s">
        <v>6432</v>
      </c>
      <c r="F2785" s="233">
        <v>0.78558883007690461</v>
      </c>
    </row>
    <row r="2786" spans="1:6" x14ac:dyDescent="0.3">
      <c r="A2786" s="36" t="s">
        <v>103</v>
      </c>
      <c r="B2786" s="36" t="str">
        <f t="shared" si="46"/>
        <v>T6P14_15min</v>
      </c>
      <c r="C2786" s="98" t="s">
        <v>1164</v>
      </c>
      <c r="D2786" s="98" t="s">
        <v>5328</v>
      </c>
      <c r="E2786" s="145" t="s">
        <v>6433</v>
      </c>
      <c r="F2786" s="233">
        <v>0.2362050173693106</v>
      </c>
    </row>
    <row r="2787" spans="1:6" x14ac:dyDescent="0.3">
      <c r="A2787" s="36" t="s">
        <v>103</v>
      </c>
      <c r="B2787" s="36" t="str">
        <f t="shared" si="46"/>
        <v>T6P14_15min</v>
      </c>
      <c r="C2787" s="98" t="s">
        <v>1165</v>
      </c>
      <c r="D2787" s="98" t="s">
        <v>5328</v>
      </c>
      <c r="E2787" s="145" t="s">
        <v>6434</v>
      </c>
      <c r="F2787" s="233">
        <v>1.4333986222484441</v>
      </c>
    </row>
    <row r="2788" spans="1:6" x14ac:dyDescent="0.3">
      <c r="A2788" s="36" t="s">
        <v>103</v>
      </c>
      <c r="B2788" s="36" t="str">
        <f t="shared" si="46"/>
        <v>T6P14_15min</v>
      </c>
      <c r="C2788" s="98" t="s">
        <v>1166</v>
      </c>
      <c r="D2788" s="98" t="s">
        <v>5328</v>
      </c>
      <c r="E2788" s="145" t="s">
        <v>6435</v>
      </c>
      <c r="F2788" s="233">
        <v>2.3502715603320885</v>
      </c>
    </row>
    <row r="2789" spans="1:6" x14ac:dyDescent="0.3">
      <c r="A2789" s="36" t="s">
        <v>103</v>
      </c>
      <c r="B2789" s="36" t="str">
        <f t="shared" si="46"/>
        <v>T6P14_15min</v>
      </c>
      <c r="C2789" s="98" t="s">
        <v>1167</v>
      </c>
      <c r="D2789" s="98" t="s">
        <v>5328</v>
      </c>
      <c r="E2789" s="145" t="s">
        <v>6436</v>
      </c>
      <c r="F2789" s="233">
        <v>0.39664569826124291</v>
      </c>
    </row>
    <row r="2790" spans="1:6" x14ac:dyDescent="0.3">
      <c r="A2790" s="36" t="s">
        <v>103</v>
      </c>
      <c r="B2790" s="36" t="str">
        <f t="shared" si="46"/>
        <v>T6P14_15min</v>
      </c>
      <c r="C2790" s="98" t="s">
        <v>1168</v>
      </c>
      <c r="D2790" s="98" t="s">
        <v>5328</v>
      </c>
      <c r="E2790" s="145" t="s">
        <v>6437</v>
      </c>
      <c r="F2790" s="233">
        <v>1.615575380467865</v>
      </c>
    </row>
    <row r="2791" spans="1:6" x14ac:dyDescent="0.3">
      <c r="A2791" s="36" t="s">
        <v>103</v>
      </c>
      <c r="B2791" s="36" t="str">
        <f t="shared" si="46"/>
        <v>T6P14_15min</v>
      </c>
      <c r="C2791" s="98" t="s">
        <v>1169</v>
      </c>
      <c r="D2791" s="98" t="s">
        <v>5328</v>
      </c>
      <c r="E2791" s="145" t="s">
        <v>6438</v>
      </c>
      <c r="F2791" s="233">
        <v>1.3658831609138791</v>
      </c>
    </row>
    <row r="2792" spans="1:6" x14ac:dyDescent="0.3">
      <c r="A2792" s="36" t="s">
        <v>104</v>
      </c>
      <c r="B2792" s="36" t="str">
        <f t="shared" si="46"/>
        <v>T6P2_15min</v>
      </c>
      <c r="C2792" s="98" t="s">
        <v>920</v>
      </c>
      <c r="D2792" s="98" t="s">
        <v>5328</v>
      </c>
      <c r="E2792" s="145" t="s">
        <v>6409</v>
      </c>
      <c r="F2792" s="233">
        <v>2.6720096949480125</v>
      </c>
    </row>
    <row r="2793" spans="1:6" x14ac:dyDescent="0.3">
      <c r="A2793" s="36" t="s">
        <v>104</v>
      </c>
      <c r="B2793" s="36" t="str">
        <f t="shared" si="46"/>
        <v>T6P2_15min</v>
      </c>
      <c r="C2793" s="98" t="s">
        <v>929</v>
      </c>
      <c r="D2793" s="98" t="s">
        <v>5328</v>
      </c>
      <c r="E2793" s="145" t="s">
        <v>6410</v>
      </c>
      <c r="F2793" s="233">
        <v>1.8564316341249509</v>
      </c>
    </row>
    <row r="2794" spans="1:6" x14ac:dyDescent="0.3">
      <c r="A2794" s="36" t="s">
        <v>104</v>
      </c>
      <c r="B2794" s="36" t="str">
        <f t="shared" si="46"/>
        <v>T6P2_15min</v>
      </c>
      <c r="C2794" s="98" t="s">
        <v>930</v>
      </c>
      <c r="D2794" s="98" t="s">
        <v>5328</v>
      </c>
      <c r="E2794" s="145" t="s">
        <v>6411</v>
      </c>
      <c r="F2794" s="233">
        <v>1.8256030814442912</v>
      </c>
    </row>
    <row r="2795" spans="1:6" x14ac:dyDescent="0.3">
      <c r="A2795" s="36" t="s">
        <v>104</v>
      </c>
      <c r="B2795" s="36" t="str">
        <f t="shared" si="46"/>
        <v>T6P2_15min</v>
      </c>
      <c r="C2795" s="98" t="s">
        <v>931</v>
      </c>
      <c r="D2795" s="98" t="s">
        <v>5328</v>
      </c>
      <c r="E2795" s="145" t="s">
        <v>6412</v>
      </c>
      <c r="F2795" s="233">
        <v>0.80993506496204215</v>
      </c>
    </row>
    <row r="2796" spans="1:6" x14ac:dyDescent="0.3">
      <c r="A2796" s="36" t="s">
        <v>104</v>
      </c>
      <c r="B2796" s="36" t="str">
        <f t="shared" si="46"/>
        <v>T6P2_15min</v>
      </c>
      <c r="C2796" s="98" t="s">
        <v>932</v>
      </c>
      <c r="D2796" s="98" t="s">
        <v>5328</v>
      </c>
      <c r="E2796" s="145" t="s">
        <v>6413</v>
      </c>
      <c r="F2796" s="233">
        <v>2.1249061179126367</v>
      </c>
    </row>
    <row r="2797" spans="1:6" x14ac:dyDescent="0.3">
      <c r="A2797" s="36" t="s">
        <v>104</v>
      </c>
      <c r="B2797" s="36" t="str">
        <f t="shared" si="46"/>
        <v>T6P2_15min</v>
      </c>
      <c r="C2797" s="98" t="s">
        <v>933</v>
      </c>
      <c r="D2797" s="98" t="s">
        <v>5328</v>
      </c>
      <c r="E2797" s="145" t="s">
        <v>6414</v>
      </c>
      <c r="F2797" s="233">
        <v>1.2491911022678084</v>
      </c>
    </row>
    <row r="2798" spans="1:6" x14ac:dyDescent="0.3">
      <c r="A2798" s="36" t="s">
        <v>104</v>
      </c>
      <c r="B2798" s="36" t="str">
        <f t="shared" si="46"/>
        <v>T6P2_15min</v>
      </c>
      <c r="C2798" s="98" t="s">
        <v>934</v>
      </c>
      <c r="D2798" s="98" t="s">
        <v>5328</v>
      </c>
      <c r="E2798" s="145" t="s">
        <v>6415</v>
      </c>
      <c r="F2798" s="233">
        <v>1.0804586107517431</v>
      </c>
    </row>
    <row r="2799" spans="1:6" x14ac:dyDescent="0.3">
      <c r="A2799" s="36" t="s">
        <v>104</v>
      </c>
      <c r="B2799" s="36" t="str">
        <f t="shared" si="46"/>
        <v>T6P2_15min</v>
      </c>
      <c r="C2799" s="98" t="s">
        <v>935</v>
      </c>
      <c r="D2799" s="98" t="s">
        <v>5328</v>
      </c>
      <c r="E2799" s="145" t="s">
        <v>6416</v>
      </c>
      <c r="F2799" s="233">
        <v>0.61301615798865894</v>
      </c>
    </row>
    <row r="2800" spans="1:6" x14ac:dyDescent="0.3">
      <c r="A2800" s="36" t="s">
        <v>104</v>
      </c>
      <c r="B2800" s="36" t="str">
        <f t="shared" si="46"/>
        <v>T6P2_15min</v>
      </c>
      <c r="C2800" s="98" t="s">
        <v>936</v>
      </c>
      <c r="D2800" s="98" t="s">
        <v>5328</v>
      </c>
      <c r="E2800" s="145" t="s">
        <v>6417</v>
      </c>
      <c r="F2800" s="233">
        <v>2.170732229326052</v>
      </c>
    </row>
    <row r="2801" spans="1:6" x14ac:dyDescent="0.3">
      <c r="A2801" s="36" t="s">
        <v>104</v>
      </c>
      <c r="B2801" s="36" t="str">
        <f t="shared" si="46"/>
        <v>T6P2_15min</v>
      </c>
      <c r="C2801" s="98" t="s">
        <v>937</v>
      </c>
      <c r="D2801" s="98" t="s">
        <v>5328</v>
      </c>
      <c r="E2801" s="145" t="s">
        <v>6418</v>
      </c>
      <c r="F2801" s="233">
        <v>1.8385443182403192</v>
      </c>
    </row>
    <row r="2802" spans="1:6" x14ac:dyDescent="0.3">
      <c r="A2802" s="36" t="s">
        <v>104</v>
      </c>
      <c r="B2802" s="36" t="str">
        <f t="shared" si="46"/>
        <v>T6P2_15min</v>
      </c>
      <c r="C2802" s="98" t="s">
        <v>938</v>
      </c>
      <c r="D2802" s="98" t="s">
        <v>5328</v>
      </c>
      <c r="E2802" s="145" t="s">
        <v>6419</v>
      </c>
      <c r="F2802" s="233">
        <v>1.8048158384754875</v>
      </c>
    </row>
    <row r="2803" spans="1:6" x14ac:dyDescent="0.3">
      <c r="A2803" s="36" t="s">
        <v>104</v>
      </c>
      <c r="B2803" s="36" t="str">
        <f t="shared" si="46"/>
        <v>T6P2_15min</v>
      </c>
      <c r="C2803" s="98" t="s">
        <v>921</v>
      </c>
      <c r="D2803" s="98" t="s">
        <v>5328</v>
      </c>
      <c r="E2803" s="145" t="s">
        <v>6420</v>
      </c>
      <c r="F2803" s="233">
        <v>1.210545418437635</v>
      </c>
    </row>
    <row r="2804" spans="1:6" x14ac:dyDescent="0.3">
      <c r="A2804" s="36" t="s">
        <v>104</v>
      </c>
      <c r="B2804" s="36" t="str">
        <f t="shared" si="46"/>
        <v>T6P2_15min</v>
      </c>
      <c r="C2804" s="98" t="s">
        <v>939</v>
      </c>
      <c r="D2804" s="98" t="s">
        <v>5328</v>
      </c>
      <c r="E2804" s="145" t="s">
        <v>6421</v>
      </c>
      <c r="F2804" s="233">
        <v>0.87088874664045224</v>
      </c>
    </row>
    <row r="2805" spans="1:6" x14ac:dyDescent="0.3">
      <c r="A2805" s="36" t="s">
        <v>104</v>
      </c>
      <c r="B2805" s="36" t="str">
        <f t="shared" si="46"/>
        <v>T6P2_15min</v>
      </c>
      <c r="C2805" s="98" t="s">
        <v>940</v>
      </c>
      <c r="D2805" s="98" t="s">
        <v>5328</v>
      </c>
      <c r="E2805" s="145" t="s">
        <v>6422</v>
      </c>
      <c r="F2805" s="233">
        <v>3.263973224416739</v>
      </c>
    </row>
    <row r="2806" spans="1:6" x14ac:dyDescent="0.3">
      <c r="A2806" s="36" t="s">
        <v>104</v>
      </c>
      <c r="B2806" s="36" t="str">
        <f t="shared" si="46"/>
        <v>T6P2_15min</v>
      </c>
      <c r="C2806" s="98" t="s">
        <v>941</v>
      </c>
      <c r="D2806" s="98" t="s">
        <v>5328</v>
      </c>
      <c r="E2806" s="145" t="s">
        <v>6423</v>
      </c>
      <c r="F2806" s="233">
        <v>1.983479824132006</v>
      </c>
    </row>
    <row r="2807" spans="1:6" x14ac:dyDescent="0.3">
      <c r="A2807" s="36" t="s">
        <v>104</v>
      </c>
      <c r="B2807" s="36" t="str">
        <f t="shared" si="46"/>
        <v>T6P2_15min</v>
      </c>
      <c r="C2807" s="98" t="s">
        <v>942</v>
      </c>
      <c r="D2807" s="98" t="s">
        <v>5328</v>
      </c>
      <c r="E2807" s="145" t="s">
        <v>6424</v>
      </c>
      <c r="F2807" s="233">
        <v>1.0714713291881031</v>
      </c>
    </row>
    <row r="2808" spans="1:6" x14ac:dyDescent="0.3">
      <c r="A2808" s="36" t="s">
        <v>104</v>
      </c>
      <c r="B2808" s="36" t="str">
        <f t="shared" si="46"/>
        <v>T6P2_15min</v>
      </c>
      <c r="C2808" s="98" t="s">
        <v>943</v>
      </c>
      <c r="D2808" s="98" t="s">
        <v>5328</v>
      </c>
      <c r="E2808" s="145" t="s">
        <v>6425</v>
      </c>
      <c r="F2808" s="233">
        <v>0.73964032470608221</v>
      </c>
    </row>
    <row r="2809" spans="1:6" x14ac:dyDescent="0.3">
      <c r="A2809" s="36" t="s">
        <v>104</v>
      </c>
      <c r="B2809" s="36" t="str">
        <f t="shared" si="46"/>
        <v>T6P2_15min</v>
      </c>
      <c r="C2809" s="98" t="s">
        <v>944</v>
      </c>
      <c r="D2809" s="98" t="s">
        <v>5328</v>
      </c>
      <c r="E2809" s="145" t="s">
        <v>6426</v>
      </c>
      <c r="F2809" s="233">
        <v>2.3541999514169167</v>
      </c>
    </row>
    <row r="2810" spans="1:6" x14ac:dyDescent="0.3">
      <c r="A2810" s="36" t="s">
        <v>104</v>
      </c>
      <c r="B2810" s="36" t="str">
        <f t="shared" si="46"/>
        <v>T6P2_15min</v>
      </c>
      <c r="C2810" s="98" t="s">
        <v>945</v>
      </c>
      <c r="D2810" s="98" t="s">
        <v>5328</v>
      </c>
      <c r="E2810" s="145" t="s">
        <v>6427</v>
      </c>
      <c r="F2810" s="233">
        <v>1.8231601165083653</v>
      </c>
    </row>
    <row r="2811" spans="1:6" x14ac:dyDescent="0.3">
      <c r="A2811" s="36" t="s">
        <v>104</v>
      </c>
      <c r="B2811" s="36" t="str">
        <f t="shared" si="46"/>
        <v>T6P2_15min</v>
      </c>
      <c r="C2811" s="98" t="s">
        <v>946</v>
      </c>
      <c r="D2811" s="98" t="s">
        <v>5328</v>
      </c>
      <c r="E2811" s="145" t="s">
        <v>6428</v>
      </c>
      <c r="F2811" s="233">
        <v>1.1246937405610129</v>
      </c>
    </row>
    <row r="2812" spans="1:6" x14ac:dyDescent="0.3">
      <c r="A2812" s="36" t="s">
        <v>104</v>
      </c>
      <c r="B2812" s="36" t="str">
        <f t="shared" si="46"/>
        <v>T6P2_15min</v>
      </c>
      <c r="C2812" s="98" t="s">
        <v>947</v>
      </c>
      <c r="D2812" s="98" t="s">
        <v>5328</v>
      </c>
      <c r="E2812" s="145" t="s">
        <v>6429</v>
      </c>
      <c r="F2812" s="233">
        <v>2.5303464208558459</v>
      </c>
    </row>
    <row r="2813" spans="1:6" x14ac:dyDescent="0.3">
      <c r="A2813" s="36" t="s">
        <v>104</v>
      </c>
      <c r="B2813" s="36" t="str">
        <f t="shared" si="46"/>
        <v>T6P2_15min</v>
      </c>
      <c r="C2813" s="98" t="s">
        <v>948</v>
      </c>
      <c r="D2813" s="98" t="s">
        <v>5328</v>
      </c>
      <c r="E2813" s="145" t="s">
        <v>6430</v>
      </c>
      <c r="F2813" s="233">
        <v>2.2032255016073652</v>
      </c>
    </row>
    <row r="2814" spans="1:6" x14ac:dyDescent="0.3">
      <c r="A2814" s="36" t="s">
        <v>104</v>
      </c>
      <c r="B2814" s="36" t="str">
        <f t="shared" si="46"/>
        <v>T6P2_15min</v>
      </c>
      <c r="C2814" s="98" t="s">
        <v>922</v>
      </c>
      <c r="D2814" s="98" t="s">
        <v>5328</v>
      </c>
      <c r="E2814" s="145" t="s">
        <v>6431</v>
      </c>
      <c r="F2814" s="233">
        <v>2.7994072607632838</v>
      </c>
    </row>
    <row r="2815" spans="1:6" x14ac:dyDescent="0.3">
      <c r="A2815" s="36" t="s">
        <v>104</v>
      </c>
      <c r="B2815" s="36" t="str">
        <f t="shared" si="46"/>
        <v>T6P2_15min</v>
      </c>
      <c r="C2815" s="98" t="s">
        <v>949</v>
      </c>
      <c r="D2815" s="98" t="s">
        <v>5328</v>
      </c>
      <c r="E2815" s="145" t="s">
        <v>6432</v>
      </c>
      <c r="F2815" s="233">
        <v>1.9130318370641095</v>
      </c>
    </row>
    <row r="2816" spans="1:6" x14ac:dyDescent="0.3">
      <c r="A2816" s="36" t="s">
        <v>104</v>
      </c>
      <c r="B2816" s="36" t="str">
        <f t="shared" si="46"/>
        <v>T6P2_15min</v>
      </c>
      <c r="C2816" s="98" t="s">
        <v>923</v>
      </c>
      <c r="D2816" s="98" t="s">
        <v>5328</v>
      </c>
      <c r="E2816" s="145" t="s">
        <v>6433</v>
      </c>
      <c r="F2816" s="233">
        <v>2.1132914638281104</v>
      </c>
    </row>
    <row r="2817" spans="1:6" x14ac:dyDescent="0.3">
      <c r="A2817" s="36" t="s">
        <v>104</v>
      </c>
      <c r="B2817" s="36" t="str">
        <f t="shared" si="46"/>
        <v>T6P2_15min</v>
      </c>
      <c r="C2817" s="98" t="s">
        <v>924</v>
      </c>
      <c r="D2817" s="98" t="s">
        <v>5328</v>
      </c>
      <c r="E2817" s="145" t="s">
        <v>6434</v>
      </c>
      <c r="F2817" s="233">
        <v>0.34266165525815451</v>
      </c>
    </row>
    <row r="2818" spans="1:6" x14ac:dyDescent="0.3">
      <c r="A2818" s="36" t="s">
        <v>104</v>
      </c>
      <c r="B2818" s="36" t="str">
        <f t="shared" si="46"/>
        <v>T6P2_15min</v>
      </c>
      <c r="C2818" s="98" t="s">
        <v>925</v>
      </c>
      <c r="D2818" s="98" t="s">
        <v>5328</v>
      </c>
      <c r="E2818" s="145" t="s">
        <v>6435</v>
      </c>
      <c r="F2818" s="233">
        <v>1.8383863611295892</v>
      </c>
    </row>
    <row r="2819" spans="1:6" x14ac:dyDescent="0.3">
      <c r="A2819" s="36" t="s">
        <v>104</v>
      </c>
      <c r="B2819" s="36" t="str">
        <f t="shared" si="46"/>
        <v>T6P2_15min</v>
      </c>
      <c r="C2819" s="98" t="s">
        <v>926</v>
      </c>
      <c r="D2819" s="98" t="s">
        <v>5328</v>
      </c>
      <c r="E2819" s="145" t="s">
        <v>6436</v>
      </c>
      <c r="F2819" s="233">
        <v>1.8548084026006284</v>
      </c>
    </row>
    <row r="2820" spans="1:6" x14ac:dyDescent="0.3">
      <c r="A2820" s="36" t="s">
        <v>104</v>
      </c>
      <c r="B2820" s="36" t="str">
        <f t="shared" si="46"/>
        <v>T6P2_15min</v>
      </c>
      <c r="C2820" s="98" t="s">
        <v>927</v>
      </c>
      <c r="D2820" s="98" t="s">
        <v>5328</v>
      </c>
      <c r="E2820" s="145" t="s">
        <v>6437</v>
      </c>
      <c r="F2820" s="233">
        <v>1.8649366778448611</v>
      </c>
    </row>
    <row r="2821" spans="1:6" x14ac:dyDescent="0.3">
      <c r="A2821" s="36" t="s">
        <v>104</v>
      </c>
      <c r="B2821" s="36" t="str">
        <f t="shared" si="46"/>
        <v>T6P2_15min</v>
      </c>
      <c r="C2821" s="98" t="s">
        <v>928</v>
      </c>
      <c r="D2821" s="98" t="s">
        <v>5328</v>
      </c>
      <c r="E2821" s="145" t="s">
        <v>6438</v>
      </c>
      <c r="F2821" s="233">
        <v>1.6638615356793518</v>
      </c>
    </row>
    <row r="2822" spans="1:6" x14ac:dyDescent="0.3">
      <c r="A2822" s="36" t="s">
        <v>105</v>
      </c>
      <c r="B2822" s="36" t="str">
        <f t="shared" si="46"/>
        <v>T6P3_15min</v>
      </c>
      <c r="C2822" s="98" t="s">
        <v>950</v>
      </c>
      <c r="D2822" s="98" t="s">
        <v>5328</v>
      </c>
      <c r="E2822" s="145" t="s">
        <v>6409</v>
      </c>
      <c r="F2822" s="233">
        <v>1.3108241718242293</v>
      </c>
    </row>
    <row r="2823" spans="1:6" x14ac:dyDescent="0.3">
      <c r="A2823" s="36" t="s">
        <v>105</v>
      </c>
      <c r="B2823" s="36" t="str">
        <f t="shared" si="46"/>
        <v>T6P3_15min</v>
      </c>
      <c r="C2823" s="98" t="s">
        <v>959</v>
      </c>
      <c r="D2823" s="98" t="s">
        <v>5328</v>
      </c>
      <c r="E2823" s="145" t="s">
        <v>6410</v>
      </c>
      <c r="F2823" s="233">
        <v>1.9856237835950146</v>
      </c>
    </row>
    <row r="2824" spans="1:6" x14ac:dyDescent="0.3">
      <c r="A2824" s="36" t="s">
        <v>105</v>
      </c>
      <c r="B2824" s="36" t="str">
        <f t="shared" si="46"/>
        <v>T6P3_15min</v>
      </c>
      <c r="C2824" s="98" t="s">
        <v>960</v>
      </c>
      <c r="D2824" s="98" t="s">
        <v>5328</v>
      </c>
      <c r="E2824" s="145" t="s">
        <v>6411</v>
      </c>
      <c r="F2824" s="233">
        <v>0.97535306941959099</v>
      </c>
    </row>
    <row r="2825" spans="1:6" x14ac:dyDescent="0.3">
      <c r="A2825" s="36" t="s">
        <v>105</v>
      </c>
      <c r="B2825" s="36" t="str">
        <f t="shared" si="46"/>
        <v>T6P3_15min</v>
      </c>
      <c r="C2825" s="98" t="s">
        <v>961</v>
      </c>
      <c r="D2825" s="98" t="s">
        <v>5328</v>
      </c>
      <c r="E2825" s="145" t="s">
        <v>6412</v>
      </c>
      <c r="F2825" s="233">
        <v>1.4885127510300957</v>
      </c>
    </row>
    <row r="2826" spans="1:6" x14ac:dyDescent="0.3">
      <c r="A2826" s="36" t="s">
        <v>105</v>
      </c>
      <c r="B2826" s="36" t="str">
        <f t="shared" si="46"/>
        <v>T6P3_15min</v>
      </c>
      <c r="C2826" s="98" t="s">
        <v>962</v>
      </c>
      <c r="D2826" s="98" t="s">
        <v>5328</v>
      </c>
      <c r="E2826" s="145" t="s">
        <v>6413</v>
      </c>
      <c r="F2826" s="233">
        <v>2.5198876580214913</v>
      </c>
    </row>
    <row r="2827" spans="1:6" x14ac:dyDescent="0.3">
      <c r="A2827" s="36" t="s">
        <v>105</v>
      </c>
      <c r="B2827" s="36" t="str">
        <f t="shared" si="46"/>
        <v>T6P3_15min</v>
      </c>
      <c r="C2827" s="98" t="s">
        <v>963</v>
      </c>
      <c r="D2827" s="98" t="s">
        <v>5328</v>
      </c>
      <c r="E2827" s="145" t="s">
        <v>6414</v>
      </c>
      <c r="F2827" s="233">
        <v>1.7708480482349038</v>
      </c>
    </row>
    <row r="2828" spans="1:6" x14ac:dyDescent="0.3">
      <c r="A2828" s="36" t="s">
        <v>105</v>
      </c>
      <c r="B2828" s="36" t="str">
        <f t="shared" si="46"/>
        <v>T6P3_15min</v>
      </c>
      <c r="C2828" s="98" t="s">
        <v>964</v>
      </c>
      <c r="D2828" s="98" t="s">
        <v>5328</v>
      </c>
      <c r="E2828" s="145" t="s">
        <v>6415</v>
      </c>
      <c r="F2828" s="233">
        <v>2.4366981777995407</v>
      </c>
    </row>
    <row r="2829" spans="1:6" x14ac:dyDescent="0.3">
      <c r="A2829" s="36" t="s">
        <v>105</v>
      </c>
      <c r="B2829" s="36" t="str">
        <f t="shared" si="46"/>
        <v>T6P3_15min</v>
      </c>
      <c r="C2829" s="98" t="s">
        <v>965</v>
      </c>
      <c r="D2829" s="98" t="s">
        <v>5328</v>
      </c>
      <c r="E2829" s="145" t="s">
        <v>6416</v>
      </c>
      <c r="F2829" s="233">
        <v>1.7308692062450244</v>
      </c>
    </row>
    <row r="2830" spans="1:6" x14ac:dyDescent="0.3">
      <c r="A2830" s="36" t="s">
        <v>105</v>
      </c>
      <c r="B2830" s="36" t="str">
        <f t="shared" si="46"/>
        <v>T6P3_15min</v>
      </c>
      <c r="C2830" s="98" t="s">
        <v>966</v>
      </c>
      <c r="D2830" s="98" t="s">
        <v>5328</v>
      </c>
      <c r="E2830" s="145" t="s">
        <v>6417</v>
      </c>
      <c r="F2830" s="233">
        <v>1.1644423600922849</v>
      </c>
    </row>
    <row r="2831" spans="1:6" x14ac:dyDescent="0.3">
      <c r="A2831" s="36" t="s">
        <v>105</v>
      </c>
      <c r="B2831" s="36" t="str">
        <f t="shared" ref="B2831:B2894" si="47">CONCATENATE(A2831,"_",D2831)</f>
        <v>T6P3_15min</v>
      </c>
      <c r="C2831" s="98" t="s">
        <v>967</v>
      </c>
      <c r="D2831" s="98" t="s">
        <v>5328</v>
      </c>
      <c r="E2831" s="145" t="s">
        <v>6418</v>
      </c>
      <c r="F2831" s="233">
        <v>1.0410377563682351</v>
      </c>
    </row>
    <row r="2832" spans="1:6" x14ac:dyDescent="0.3">
      <c r="A2832" s="36" t="s">
        <v>105</v>
      </c>
      <c r="B2832" s="36" t="str">
        <f t="shared" si="47"/>
        <v>T6P3_15min</v>
      </c>
      <c r="C2832" s="98" t="s">
        <v>968</v>
      </c>
      <c r="D2832" s="98" t="s">
        <v>5328</v>
      </c>
      <c r="E2832" s="145" t="s">
        <v>6419</v>
      </c>
      <c r="F2832" s="233">
        <v>2.098011918779557</v>
      </c>
    </row>
    <row r="2833" spans="1:6" x14ac:dyDescent="0.3">
      <c r="A2833" s="36" t="s">
        <v>105</v>
      </c>
      <c r="B2833" s="36" t="str">
        <f t="shared" si="47"/>
        <v>T6P3_15min</v>
      </c>
      <c r="C2833" s="98" t="s">
        <v>951</v>
      </c>
      <c r="D2833" s="98" t="s">
        <v>5328</v>
      </c>
      <c r="E2833" s="145" t="s">
        <v>6420</v>
      </c>
      <c r="F2833" s="233">
        <v>1.6058518645852307</v>
      </c>
    </row>
    <row r="2834" spans="1:6" x14ac:dyDescent="0.3">
      <c r="A2834" s="36" t="s">
        <v>105</v>
      </c>
      <c r="B2834" s="36" t="str">
        <f t="shared" si="47"/>
        <v>T6P3_15min</v>
      </c>
      <c r="C2834" s="98" t="s">
        <v>969</v>
      </c>
      <c r="D2834" s="98" t="s">
        <v>5328</v>
      </c>
      <c r="E2834" s="145" t="s">
        <v>6421</v>
      </c>
      <c r="F2834" s="233">
        <v>1.7920969305487295</v>
      </c>
    </row>
    <row r="2835" spans="1:6" x14ac:dyDescent="0.3">
      <c r="A2835" s="36" t="s">
        <v>105</v>
      </c>
      <c r="B2835" s="36" t="str">
        <f t="shared" si="47"/>
        <v>T6P3_15min</v>
      </c>
      <c r="C2835" s="98" t="s">
        <v>970</v>
      </c>
      <c r="D2835" s="98" t="s">
        <v>5328</v>
      </c>
      <c r="E2835" s="145" t="s">
        <v>6422</v>
      </c>
      <c r="F2835" s="233">
        <v>1.9278831941400711</v>
      </c>
    </row>
    <row r="2836" spans="1:6" x14ac:dyDescent="0.3">
      <c r="A2836" s="36" t="s">
        <v>105</v>
      </c>
      <c r="B2836" s="36" t="str">
        <f t="shared" si="47"/>
        <v>T6P3_15min</v>
      </c>
      <c r="C2836" s="98" t="s">
        <v>971</v>
      </c>
      <c r="D2836" s="98" t="s">
        <v>5328</v>
      </c>
      <c r="E2836" s="145" t="s">
        <v>6423</v>
      </c>
      <c r="F2836" s="233">
        <v>1.9526031879453969</v>
      </c>
    </row>
    <row r="2837" spans="1:6" x14ac:dyDescent="0.3">
      <c r="A2837" s="36" t="s">
        <v>105</v>
      </c>
      <c r="B2837" s="36" t="str">
        <f t="shared" si="47"/>
        <v>T6P3_15min</v>
      </c>
      <c r="C2837" s="98" t="s">
        <v>972</v>
      </c>
      <c r="D2837" s="98" t="s">
        <v>5328</v>
      </c>
      <c r="E2837" s="145" t="s">
        <v>6424</v>
      </c>
      <c r="F2837" s="233">
        <v>2.1493276643896952</v>
      </c>
    </row>
    <row r="2838" spans="1:6" x14ac:dyDescent="0.3">
      <c r="A2838" s="36" t="s">
        <v>105</v>
      </c>
      <c r="B2838" s="36" t="str">
        <f t="shared" si="47"/>
        <v>T6P3_15min</v>
      </c>
      <c r="C2838" s="98" t="s">
        <v>973</v>
      </c>
      <c r="D2838" s="98" t="s">
        <v>5328</v>
      </c>
      <c r="E2838" s="145" t="s">
        <v>6425</v>
      </c>
      <c r="F2838" s="233">
        <v>1.3321785200993095</v>
      </c>
    </row>
    <row r="2839" spans="1:6" x14ac:dyDescent="0.3">
      <c r="A2839" s="36" t="s">
        <v>105</v>
      </c>
      <c r="B2839" s="36" t="str">
        <f t="shared" si="47"/>
        <v>T6P3_15min</v>
      </c>
      <c r="C2839" s="98" t="s">
        <v>974</v>
      </c>
      <c r="D2839" s="98" t="s">
        <v>5328</v>
      </c>
      <c r="E2839" s="145" t="s">
        <v>6426</v>
      </c>
      <c r="F2839" s="233">
        <v>1.8959674601481586</v>
      </c>
    </row>
    <row r="2840" spans="1:6" x14ac:dyDescent="0.3">
      <c r="A2840" s="36" t="s">
        <v>105</v>
      </c>
      <c r="B2840" s="36" t="str">
        <f t="shared" si="47"/>
        <v>T6P3_15min</v>
      </c>
      <c r="C2840" s="98" t="s">
        <v>975</v>
      </c>
      <c r="D2840" s="98" t="s">
        <v>5328</v>
      </c>
      <c r="E2840" s="145" t="s">
        <v>6427</v>
      </c>
      <c r="F2840" s="233">
        <v>2.5733324325973066</v>
      </c>
    </row>
    <row r="2841" spans="1:6" x14ac:dyDescent="0.3">
      <c r="A2841" s="36" t="s">
        <v>105</v>
      </c>
      <c r="B2841" s="36" t="str">
        <f t="shared" si="47"/>
        <v>T6P3_15min</v>
      </c>
      <c r="C2841" s="98" t="s">
        <v>976</v>
      </c>
      <c r="D2841" s="98" t="s">
        <v>5328</v>
      </c>
      <c r="E2841" s="145" t="s">
        <v>6428</v>
      </c>
      <c r="F2841" s="233">
        <v>0.97036653377509441</v>
      </c>
    </row>
    <row r="2842" spans="1:6" x14ac:dyDescent="0.3">
      <c r="A2842" s="36" t="s">
        <v>105</v>
      </c>
      <c r="B2842" s="36" t="str">
        <f t="shared" si="47"/>
        <v>T6P3_15min</v>
      </c>
      <c r="C2842" s="98" t="s">
        <v>977</v>
      </c>
      <c r="D2842" s="98" t="s">
        <v>5328</v>
      </c>
      <c r="E2842" s="145" t="s">
        <v>6429</v>
      </c>
      <c r="F2842" s="233">
        <v>1.7952313527434414</v>
      </c>
    </row>
    <row r="2843" spans="1:6" x14ac:dyDescent="0.3">
      <c r="A2843" s="36" t="s">
        <v>105</v>
      </c>
      <c r="B2843" s="36" t="str">
        <f t="shared" si="47"/>
        <v>T6P3_15min</v>
      </c>
      <c r="C2843" s="98" t="s">
        <v>978</v>
      </c>
      <c r="D2843" s="98" t="s">
        <v>5328</v>
      </c>
      <c r="E2843" s="145" t="s">
        <v>6430</v>
      </c>
      <c r="F2843" s="233">
        <v>1.3175681423385333</v>
      </c>
    </row>
    <row r="2844" spans="1:6" x14ac:dyDescent="0.3">
      <c r="A2844" s="36" t="s">
        <v>105</v>
      </c>
      <c r="B2844" s="36" t="str">
        <f t="shared" si="47"/>
        <v>T6P3_15min</v>
      </c>
      <c r="C2844" s="98" t="s">
        <v>952</v>
      </c>
      <c r="D2844" s="98" t="s">
        <v>5328</v>
      </c>
      <c r="E2844" s="145" t="s">
        <v>6431</v>
      </c>
      <c r="F2844" s="233">
        <v>2.820884402209038</v>
      </c>
    </row>
    <row r="2845" spans="1:6" x14ac:dyDescent="0.3">
      <c r="A2845" s="36" t="s">
        <v>105</v>
      </c>
      <c r="B2845" s="36" t="str">
        <f t="shared" si="47"/>
        <v>T6P3_15min</v>
      </c>
      <c r="C2845" s="98" t="s">
        <v>979</v>
      </c>
      <c r="D2845" s="98" t="s">
        <v>5328</v>
      </c>
      <c r="E2845" s="145" t="s">
        <v>6432</v>
      </c>
      <c r="F2845" s="233">
        <v>1.2481638555002947</v>
      </c>
    </row>
    <row r="2846" spans="1:6" x14ac:dyDescent="0.3">
      <c r="A2846" s="36" t="s">
        <v>105</v>
      </c>
      <c r="B2846" s="36" t="str">
        <f t="shared" si="47"/>
        <v>T6P3_15min</v>
      </c>
      <c r="C2846" s="98" t="s">
        <v>953</v>
      </c>
      <c r="D2846" s="98" t="s">
        <v>5328</v>
      </c>
      <c r="E2846" s="145" t="s">
        <v>6433</v>
      </c>
      <c r="F2846" s="233">
        <v>1.2680880923235223</v>
      </c>
    </row>
    <row r="2847" spans="1:6" x14ac:dyDescent="0.3">
      <c r="A2847" s="36" t="s">
        <v>105</v>
      </c>
      <c r="B2847" s="36" t="str">
        <f t="shared" si="47"/>
        <v>T6P3_15min</v>
      </c>
      <c r="C2847" s="98" t="s">
        <v>954</v>
      </c>
      <c r="D2847" s="98" t="s">
        <v>5328</v>
      </c>
      <c r="E2847" s="145" t="s">
        <v>6434</v>
      </c>
      <c r="F2847" s="233">
        <v>0.74812245665249333</v>
      </c>
    </row>
    <row r="2848" spans="1:6" x14ac:dyDescent="0.3">
      <c r="A2848" s="36" t="s">
        <v>105</v>
      </c>
      <c r="B2848" s="36" t="str">
        <f t="shared" si="47"/>
        <v>T6P3_15min</v>
      </c>
      <c r="C2848" s="98" t="s">
        <v>955</v>
      </c>
      <c r="D2848" s="98" t="s">
        <v>5328</v>
      </c>
      <c r="E2848" s="145" t="s">
        <v>6435</v>
      </c>
      <c r="F2848" s="233">
        <v>2.5289187430670768</v>
      </c>
    </row>
    <row r="2849" spans="1:6" x14ac:dyDescent="0.3">
      <c r="A2849" s="36" t="s">
        <v>105</v>
      </c>
      <c r="B2849" s="36" t="str">
        <f t="shared" si="47"/>
        <v>T6P3_15min</v>
      </c>
      <c r="C2849" s="98" t="s">
        <v>956</v>
      </c>
      <c r="D2849" s="98" t="s">
        <v>5328</v>
      </c>
      <c r="E2849" s="145" t="s">
        <v>6436</v>
      </c>
      <c r="F2849" s="233">
        <v>1.0672246293823373</v>
      </c>
    </row>
    <row r="2850" spans="1:6" x14ac:dyDescent="0.3">
      <c r="A2850" s="36" t="s">
        <v>105</v>
      </c>
      <c r="B2850" s="36" t="str">
        <f t="shared" si="47"/>
        <v>T6P3_15min</v>
      </c>
      <c r="C2850" s="98" t="s">
        <v>957</v>
      </c>
      <c r="D2850" s="98" t="s">
        <v>5328</v>
      </c>
      <c r="E2850" s="145" t="s">
        <v>6437</v>
      </c>
      <c r="F2850" s="233">
        <v>1.4627954782161499</v>
      </c>
    </row>
    <row r="2851" spans="1:6" x14ac:dyDescent="0.3">
      <c r="A2851" s="36" t="s">
        <v>105</v>
      </c>
      <c r="B2851" s="36" t="str">
        <f t="shared" si="47"/>
        <v>T6P3_15min</v>
      </c>
      <c r="C2851" s="98" t="s">
        <v>958</v>
      </c>
      <c r="D2851" s="98" t="s">
        <v>5328</v>
      </c>
      <c r="E2851" s="145" t="s">
        <v>6438</v>
      </c>
      <c r="F2851" s="233">
        <v>0.70333193436374708</v>
      </c>
    </row>
    <row r="2852" spans="1:6" x14ac:dyDescent="0.3">
      <c r="A2852" s="36" t="s">
        <v>106</v>
      </c>
      <c r="B2852" s="36" t="str">
        <f t="shared" si="47"/>
        <v>T6P4_15min</v>
      </c>
      <c r="C2852" s="98" t="s">
        <v>980</v>
      </c>
      <c r="D2852" s="98" t="s">
        <v>5328</v>
      </c>
      <c r="E2852" s="145" t="s">
        <v>6409</v>
      </c>
      <c r="F2852" s="233">
        <v>0.97683366568458552</v>
      </c>
    </row>
    <row r="2853" spans="1:6" x14ac:dyDescent="0.3">
      <c r="A2853" s="36" t="s">
        <v>106</v>
      </c>
      <c r="B2853" s="36" t="str">
        <f t="shared" si="47"/>
        <v>T6P4_15min</v>
      </c>
      <c r="C2853" s="98" t="s">
        <v>989</v>
      </c>
      <c r="D2853" s="98" t="s">
        <v>5328</v>
      </c>
      <c r="E2853" s="145" t="s">
        <v>6410</v>
      </c>
      <c r="F2853" s="233">
        <v>5.6904491046130659</v>
      </c>
    </row>
    <row r="2854" spans="1:6" x14ac:dyDescent="0.3">
      <c r="A2854" s="36" t="s">
        <v>106</v>
      </c>
      <c r="B2854" s="36" t="str">
        <f t="shared" si="47"/>
        <v>T6P4_15min</v>
      </c>
      <c r="C2854" s="98" t="s">
        <v>990</v>
      </c>
      <c r="D2854" s="98" t="s">
        <v>5328</v>
      </c>
      <c r="E2854" s="145" t="s">
        <v>6411</v>
      </c>
      <c r="F2854" s="233">
        <v>3.280194477410932</v>
      </c>
    </row>
    <row r="2855" spans="1:6" x14ac:dyDescent="0.3">
      <c r="A2855" s="36" t="s">
        <v>106</v>
      </c>
      <c r="B2855" s="36" t="str">
        <f t="shared" si="47"/>
        <v>T6P4_15min</v>
      </c>
      <c r="C2855" s="98" t="s">
        <v>991</v>
      </c>
      <c r="D2855" s="98" t="s">
        <v>5328</v>
      </c>
      <c r="E2855" s="145" t="s">
        <v>6412</v>
      </c>
      <c r="F2855" s="233">
        <v>0.62562433623589098</v>
      </c>
    </row>
    <row r="2856" spans="1:6" x14ac:dyDescent="0.3">
      <c r="A2856" s="36" t="s">
        <v>106</v>
      </c>
      <c r="B2856" s="36" t="str">
        <f t="shared" si="47"/>
        <v>T6P4_15min</v>
      </c>
      <c r="C2856" s="98" t="s">
        <v>992</v>
      </c>
      <c r="D2856" s="98" t="s">
        <v>5328</v>
      </c>
      <c r="E2856" s="145" t="s">
        <v>6413</v>
      </c>
      <c r="F2856" s="233">
        <v>2.1861616616055315</v>
      </c>
    </row>
    <row r="2857" spans="1:6" x14ac:dyDescent="0.3">
      <c r="A2857" s="36" t="s">
        <v>106</v>
      </c>
      <c r="B2857" s="36" t="str">
        <f t="shared" si="47"/>
        <v>T6P4_15min</v>
      </c>
      <c r="C2857" s="98" t="s">
        <v>993</v>
      </c>
      <c r="D2857" s="98" t="s">
        <v>5328</v>
      </c>
      <c r="E2857" s="145" t="s">
        <v>6414</v>
      </c>
      <c r="F2857" s="233">
        <v>0.63099810622875552</v>
      </c>
    </row>
    <row r="2858" spans="1:6" x14ac:dyDescent="0.3">
      <c r="A2858" s="36" t="s">
        <v>106</v>
      </c>
      <c r="B2858" s="36" t="str">
        <f t="shared" si="47"/>
        <v>T6P4_15min</v>
      </c>
      <c r="C2858" s="98" t="s">
        <v>994</v>
      </c>
      <c r="D2858" s="98" t="s">
        <v>5328</v>
      </c>
      <c r="E2858" s="145" t="s">
        <v>6415</v>
      </c>
      <c r="F2858" s="233">
        <v>2.3677301384200096</v>
      </c>
    </row>
    <row r="2859" spans="1:6" x14ac:dyDescent="0.3">
      <c r="A2859" s="36" t="s">
        <v>106</v>
      </c>
      <c r="B2859" s="36" t="str">
        <f t="shared" si="47"/>
        <v>T6P4_15min</v>
      </c>
      <c r="C2859" s="98" t="s">
        <v>995</v>
      </c>
      <c r="D2859" s="98" t="s">
        <v>5328</v>
      </c>
      <c r="E2859" s="145" t="s">
        <v>6416</v>
      </c>
      <c r="F2859" s="233">
        <v>0.91795327218891543</v>
      </c>
    </row>
    <row r="2860" spans="1:6" x14ac:dyDescent="0.3">
      <c r="A2860" s="36" t="s">
        <v>106</v>
      </c>
      <c r="B2860" s="36" t="str">
        <f t="shared" si="47"/>
        <v>T6P4_15min</v>
      </c>
      <c r="C2860" s="98" t="s">
        <v>996</v>
      </c>
      <c r="D2860" s="98" t="s">
        <v>5328</v>
      </c>
      <c r="E2860" s="145" t="s">
        <v>6417</v>
      </c>
      <c r="F2860" s="233">
        <v>0.38101864821578324</v>
      </c>
    </row>
    <row r="2861" spans="1:6" x14ac:dyDescent="0.3">
      <c r="A2861" s="36" t="s">
        <v>106</v>
      </c>
      <c r="B2861" s="36" t="str">
        <f t="shared" si="47"/>
        <v>T6P4_15min</v>
      </c>
      <c r="C2861" s="98" t="s">
        <v>997</v>
      </c>
      <c r="D2861" s="98" t="s">
        <v>5328</v>
      </c>
      <c r="E2861" s="145" t="s">
        <v>6418</v>
      </c>
      <c r="F2861" s="233">
        <v>1.0557089608594215</v>
      </c>
    </row>
    <row r="2862" spans="1:6" x14ac:dyDescent="0.3">
      <c r="A2862" s="36" t="s">
        <v>106</v>
      </c>
      <c r="B2862" s="36" t="str">
        <f t="shared" si="47"/>
        <v>T6P4_15min</v>
      </c>
      <c r="C2862" s="98" t="s">
        <v>998</v>
      </c>
      <c r="D2862" s="98" t="s">
        <v>5328</v>
      </c>
      <c r="E2862" s="145" t="s">
        <v>6419</v>
      </c>
      <c r="F2862" s="233">
        <v>4.3869377254797417</v>
      </c>
    </row>
    <row r="2863" spans="1:6" x14ac:dyDescent="0.3">
      <c r="A2863" s="36" t="s">
        <v>106</v>
      </c>
      <c r="B2863" s="36" t="str">
        <f t="shared" si="47"/>
        <v>T6P4_15min</v>
      </c>
      <c r="C2863" s="98" t="s">
        <v>981</v>
      </c>
      <c r="D2863" s="98" t="s">
        <v>5328</v>
      </c>
      <c r="E2863" s="145" t="s">
        <v>6420</v>
      </c>
      <c r="F2863" s="233">
        <v>3.0258919696599724</v>
      </c>
    </row>
    <row r="2864" spans="1:6" x14ac:dyDescent="0.3">
      <c r="A2864" s="36" t="s">
        <v>106</v>
      </c>
      <c r="B2864" s="36" t="str">
        <f t="shared" si="47"/>
        <v>T6P4_15min</v>
      </c>
      <c r="C2864" s="98" t="s">
        <v>999</v>
      </c>
      <c r="D2864" s="98" t="s">
        <v>5328</v>
      </c>
      <c r="E2864" s="145" t="s">
        <v>6421</v>
      </c>
      <c r="F2864" s="233">
        <v>0.88064124961459089</v>
      </c>
    </row>
    <row r="2865" spans="1:6" x14ac:dyDescent="0.3">
      <c r="A2865" s="36" t="s">
        <v>106</v>
      </c>
      <c r="B2865" s="36" t="str">
        <f t="shared" si="47"/>
        <v>T6P4_15min</v>
      </c>
      <c r="C2865" s="98" t="s">
        <v>1000</v>
      </c>
      <c r="D2865" s="98" t="s">
        <v>5328</v>
      </c>
      <c r="E2865" s="145" t="s">
        <v>6422</v>
      </c>
      <c r="F2865" s="233">
        <v>4.0445253875921052</v>
      </c>
    </row>
    <row r="2866" spans="1:6" x14ac:dyDescent="0.3">
      <c r="A2866" s="36" t="s">
        <v>106</v>
      </c>
      <c r="B2866" s="36" t="str">
        <f t="shared" si="47"/>
        <v>T6P4_15min</v>
      </c>
      <c r="C2866" s="98" t="s">
        <v>1001</v>
      </c>
      <c r="D2866" s="98" t="s">
        <v>5328</v>
      </c>
      <c r="E2866" s="145" t="s">
        <v>6423</v>
      </c>
      <c r="F2866" s="233">
        <v>0.63938158417962299</v>
      </c>
    </row>
    <row r="2867" spans="1:6" x14ac:dyDescent="0.3">
      <c r="A2867" s="36" t="s">
        <v>106</v>
      </c>
      <c r="B2867" s="36" t="str">
        <f t="shared" si="47"/>
        <v>T6P4_15min</v>
      </c>
      <c r="C2867" s="98" t="s">
        <v>1002</v>
      </c>
      <c r="D2867" s="98" t="s">
        <v>5328</v>
      </c>
      <c r="E2867" s="145" t="s">
        <v>6424</v>
      </c>
      <c r="F2867" s="233">
        <v>1.0417573662415718</v>
      </c>
    </row>
    <row r="2868" spans="1:6" x14ac:dyDescent="0.3">
      <c r="A2868" s="36" t="s">
        <v>106</v>
      </c>
      <c r="B2868" s="36" t="str">
        <f t="shared" si="47"/>
        <v>T6P4_15min</v>
      </c>
      <c r="C2868" s="98" t="s">
        <v>1003</v>
      </c>
      <c r="D2868" s="98" t="s">
        <v>5328</v>
      </c>
      <c r="E2868" s="145" t="s">
        <v>6425</v>
      </c>
      <c r="F2868" s="233">
        <v>1.4186110849998557</v>
      </c>
    </row>
    <row r="2869" spans="1:6" x14ac:dyDescent="0.3">
      <c r="A2869" s="36" t="s">
        <v>106</v>
      </c>
      <c r="B2869" s="36" t="str">
        <f t="shared" si="47"/>
        <v>T6P4_15min</v>
      </c>
      <c r="C2869" s="98" t="s">
        <v>1004</v>
      </c>
      <c r="D2869" s="98" t="s">
        <v>5328</v>
      </c>
      <c r="E2869" s="145" t="s">
        <v>6426</v>
      </c>
      <c r="F2869" s="233">
        <v>2.0967306955995593</v>
      </c>
    </row>
    <row r="2870" spans="1:6" x14ac:dyDescent="0.3">
      <c r="A2870" s="36" t="s">
        <v>106</v>
      </c>
      <c r="B2870" s="36" t="str">
        <f t="shared" si="47"/>
        <v>T6P4_15min</v>
      </c>
      <c r="C2870" s="98" t="s">
        <v>1005</v>
      </c>
      <c r="D2870" s="98" t="s">
        <v>5328</v>
      </c>
      <c r="E2870" s="145" t="s">
        <v>6427</v>
      </c>
      <c r="F2870" s="233">
        <v>0.83040990471870713</v>
      </c>
    </row>
    <row r="2871" spans="1:6" x14ac:dyDescent="0.3">
      <c r="A2871" s="36" t="s">
        <v>106</v>
      </c>
      <c r="B2871" s="36" t="str">
        <f t="shared" si="47"/>
        <v>T6P4_15min</v>
      </c>
      <c r="C2871" s="98" t="s">
        <v>1006</v>
      </c>
      <c r="D2871" s="98" t="s">
        <v>5328</v>
      </c>
      <c r="E2871" s="145" t="s">
        <v>6428</v>
      </c>
      <c r="F2871" s="233">
        <v>0.75503457496830095</v>
      </c>
    </row>
    <row r="2872" spans="1:6" x14ac:dyDescent="0.3">
      <c r="A2872" s="36" t="s">
        <v>106</v>
      </c>
      <c r="B2872" s="36" t="str">
        <f t="shared" si="47"/>
        <v>T6P4_15min</v>
      </c>
      <c r="C2872" s="98" t="s">
        <v>1007</v>
      </c>
      <c r="D2872" s="98" t="s">
        <v>5328</v>
      </c>
      <c r="E2872" s="145" t="s">
        <v>6429</v>
      </c>
      <c r="F2872" s="233">
        <v>0.72580700623313177</v>
      </c>
    </row>
    <row r="2873" spans="1:6" x14ac:dyDescent="0.3">
      <c r="A2873" s="36" t="s">
        <v>106</v>
      </c>
      <c r="B2873" s="36" t="str">
        <f t="shared" si="47"/>
        <v>T6P4_15min</v>
      </c>
      <c r="C2873" s="98" t="s">
        <v>1008</v>
      </c>
      <c r="D2873" s="98" t="s">
        <v>5328</v>
      </c>
      <c r="E2873" s="145" t="s">
        <v>6430</v>
      </c>
      <c r="F2873" s="233">
        <v>1.0538372786967296</v>
      </c>
    </row>
    <row r="2874" spans="1:6" x14ac:dyDescent="0.3">
      <c r="A2874" s="36" t="s">
        <v>106</v>
      </c>
      <c r="B2874" s="36" t="str">
        <f t="shared" si="47"/>
        <v>T6P4_15min</v>
      </c>
      <c r="C2874" s="98" t="s">
        <v>982</v>
      </c>
      <c r="D2874" s="98" t="s">
        <v>5328</v>
      </c>
      <c r="E2874" s="145" t="s">
        <v>6431</v>
      </c>
      <c r="F2874" s="233">
        <v>0.88429735394475684</v>
      </c>
    </row>
    <row r="2875" spans="1:6" x14ac:dyDescent="0.3">
      <c r="A2875" s="36" t="s">
        <v>106</v>
      </c>
      <c r="B2875" s="36" t="str">
        <f t="shared" si="47"/>
        <v>T6P4_15min</v>
      </c>
      <c r="C2875" s="98" t="s">
        <v>1009</v>
      </c>
      <c r="D2875" s="98" t="s">
        <v>5328</v>
      </c>
      <c r="E2875" s="145" t="s">
        <v>6432</v>
      </c>
      <c r="F2875" s="233">
        <v>1.1219366334244185</v>
      </c>
    </row>
    <row r="2876" spans="1:6" x14ac:dyDescent="0.3">
      <c r="A2876" s="36" t="s">
        <v>106</v>
      </c>
      <c r="B2876" s="36" t="str">
        <f t="shared" si="47"/>
        <v>T6P4_15min</v>
      </c>
      <c r="C2876" s="98" t="s">
        <v>983</v>
      </c>
      <c r="D2876" s="98" t="s">
        <v>5328</v>
      </c>
      <c r="E2876" s="145" t="s">
        <v>6433</v>
      </c>
      <c r="F2876" s="233">
        <v>0.75025223084498605</v>
      </c>
    </row>
    <row r="2877" spans="1:6" x14ac:dyDescent="0.3">
      <c r="A2877" s="36" t="s">
        <v>106</v>
      </c>
      <c r="B2877" s="36" t="str">
        <f t="shared" si="47"/>
        <v>T6P4_15min</v>
      </c>
      <c r="C2877" s="98" t="s">
        <v>984</v>
      </c>
      <c r="D2877" s="98" t="s">
        <v>5328</v>
      </c>
      <c r="E2877" s="145" t="s">
        <v>6434</v>
      </c>
      <c r="F2877" s="233">
        <v>0.6439069885155404</v>
      </c>
    </row>
    <row r="2878" spans="1:6" x14ac:dyDescent="0.3">
      <c r="A2878" s="36" t="s">
        <v>106</v>
      </c>
      <c r="B2878" s="36" t="str">
        <f t="shared" si="47"/>
        <v>T6P4_15min</v>
      </c>
      <c r="C2878" s="98" t="s">
        <v>985</v>
      </c>
      <c r="D2878" s="98" t="s">
        <v>5328</v>
      </c>
      <c r="E2878" s="145" t="s">
        <v>6435</v>
      </c>
      <c r="F2878" s="233">
        <v>0.7281130476702804</v>
      </c>
    </row>
    <row r="2879" spans="1:6" x14ac:dyDescent="0.3">
      <c r="A2879" s="36" t="s">
        <v>106</v>
      </c>
      <c r="B2879" s="36" t="str">
        <f t="shared" si="47"/>
        <v>T6P4_15min</v>
      </c>
      <c r="C2879" s="98" t="s">
        <v>986</v>
      </c>
      <c r="D2879" s="98" t="s">
        <v>5328</v>
      </c>
      <c r="E2879" s="145" t="s">
        <v>6436</v>
      </c>
      <c r="F2879" s="233">
        <v>0.58280615126434754</v>
      </c>
    </row>
    <row r="2880" spans="1:6" x14ac:dyDescent="0.3">
      <c r="A2880" s="36" t="s">
        <v>106</v>
      </c>
      <c r="B2880" s="36" t="str">
        <f t="shared" si="47"/>
        <v>T6P4_15min</v>
      </c>
      <c r="C2880" s="98" t="s">
        <v>987</v>
      </c>
      <c r="D2880" s="98" t="s">
        <v>5328</v>
      </c>
      <c r="E2880" s="145" t="s">
        <v>6437</v>
      </c>
      <c r="F2880" s="233">
        <v>2.2751136258255111</v>
      </c>
    </row>
    <row r="2881" spans="1:6" x14ac:dyDescent="0.3">
      <c r="A2881" s="36" t="s">
        <v>106</v>
      </c>
      <c r="B2881" s="36" t="str">
        <f t="shared" si="47"/>
        <v>T6P4_15min</v>
      </c>
      <c r="C2881" s="98" t="s">
        <v>988</v>
      </c>
      <c r="D2881" s="98" t="s">
        <v>5328</v>
      </c>
      <c r="E2881" s="145" t="s">
        <v>6438</v>
      </c>
      <c r="F2881" s="233">
        <v>0.89735445088325261</v>
      </c>
    </row>
    <row r="2882" spans="1:6" x14ac:dyDescent="0.3">
      <c r="A2882" s="36" t="s">
        <v>107</v>
      </c>
      <c r="B2882" s="36" t="str">
        <f t="shared" si="47"/>
        <v>T6P5_15min</v>
      </c>
      <c r="C2882" s="98" t="s">
        <v>1010</v>
      </c>
      <c r="D2882" s="98" t="s">
        <v>5328</v>
      </c>
      <c r="E2882" s="145" t="s">
        <v>6409</v>
      </c>
      <c r="F2882" s="233">
        <v>1.9493869314505243</v>
      </c>
    </row>
    <row r="2883" spans="1:6" x14ac:dyDescent="0.3">
      <c r="A2883" s="36" t="s">
        <v>107</v>
      </c>
      <c r="B2883" s="36" t="str">
        <f t="shared" si="47"/>
        <v>T6P5_15min</v>
      </c>
      <c r="C2883" s="98" t="s">
        <v>1019</v>
      </c>
      <c r="D2883" s="98" t="s">
        <v>5328</v>
      </c>
      <c r="E2883" s="145" t="s">
        <v>6410</v>
      </c>
      <c r="F2883" s="233">
        <v>5.8105337452147428</v>
      </c>
    </row>
    <row r="2884" spans="1:6" x14ac:dyDescent="0.3">
      <c r="A2884" s="36" t="s">
        <v>107</v>
      </c>
      <c r="B2884" s="36" t="str">
        <f t="shared" si="47"/>
        <v>T6P5_15min</v>
      </c>
      <c r="C2884" s="98" t="s">
        <v>1020</v>
      </c>
      <c r="D2884" s="98" t="s">
        <v>5328</v>
      </c>
      <c r="E2884" s="145" t="s">
        <v>6411</v>
      </c>
      <c r="F2884" s="233">
        <v>5.1538091932323233</v>
      </c>
    </row>
    <row r="2885" spans="1:6" x14ac:dyDescent="0.3">
      <c r="A2885" s="36" t="s">
        <v>107</v>
      </c>
      <c r="B2885" s="36" t="str">
        <f t="shared" si="47"/>
        <v>T6P5_15min</v>
      </c>
      <c r="C2885" s="98" t="s">
        <v>1021</v>
      </c>
      <c r="D2885" s="98" t="s">
        <v>5328</v>
      </c>
      <c r="E2885" s="145" t="s">
        <v>6412</v>
      </c>
      <c r="F2885" s="233">
        <v>5.0699905332523176</v>
      </c>
    </row>
    <row r="2886" spans="1:6" x14ac:dyDescent="0.3">
      <c r="A2886" s="36" t="s">
        <v>107</v>
      </c>
      <c r="B2886" s="36" t="str">
        <f t="shared" si="47"/>
        <v>T6P5_15min</v>
      </c>
      <c r="C2886" s="98" t="s">
        <v>1022</v>
      </c>
      <c r="D2886" s="98" t="s">
        <v>5328</v>
      </c>
      <c r="E2886" s="145" t="s">
        <v>6413</v>
      </c>
      <c r="F2886" s="233">
        <v>1.347644764943007</v>
      </c>
    </row>
    <row r="2887" spans="1:6" x14ac:dyDescent="0.3">
      <c r="A2887" s="36" t="s">
        <v>107</v>
      </c>
      <c r="B2887" s="36" t="str">
        <f t="shared" si="47"/>
        <v>T6P5_15min</v>
      </c>
      <c r="C2887" s="98" t="s">
        <v>1023</v>
      </c>
      <c r="D2887" s="98" t="s">
        <v>5328</v>
      </c>
      <c r="E2887" s="145" t="s">
        <v>6414</v>
      </c>
      <c r="F2887" s="233">
        <v>5.804202374484416</v>
      </c>
    </row>
    <row r="2888" spans="1:6" x14ac:dyDescent="0.3">
      <c r="A2888" s="36" t="s">
        <v>107</v>
      </c>
      <c r="B2888" s="36" t="str">
        <f t="shared" si="47"/>
        <v>T6P5_15min</v>
      </c>
      <c r="C2888" s="98" t="s">
        <v>1024</v>
      </c>
      <c r="D2888" s="98" t="s">
        <v>5328</v>
      </c>
      <c r="E2888" s="145" t="s">
        <v>6415</v>
      </c>
      <c r="F2888" s="233">
        <v>4.4153040445314113</v>
      </c>
    </row>
    <row r="2889" spans="1:6" x14ac:dyDescent="0.3">
      <c r="A2889" s="36" t="s">
        <v>107</v>
      </c>
      <c r="B2889" s="36" t="str">
        <f t="shared" si="47"/>
        <v>T6P5_15min</v>
      </c>
      <c r="C2889" s="98" t="s">
        <v>1025</v>
      </c>
      <c r="D2889" s="98" t="s">
        <v>5328</v>
      </c>
      <c r="E2889" s="145" t="s">
        <v>6416</v>
      </c>
      <c r="F2889" s="233">
        <v>5.0889937317640612</v>
      </c>
    </row>
    <row r="2890" spans="1:6" x14ac:dyDescent="0.3">
      <c r="A2890" s="36" t="s">
        <v>107</v>
      </c>
      <c r="B2890" s="36" t="str">
        <f t="shared" si="47"/>
        <v>T6P5_15min</v>
      </c>
      <c r="C2890" s="98" t="s">
        <v>1026</v>
      </c>
      <c r="D2890" s="98" t="s">
        <v>5328</v>
      </c>
      <c r="E2890" s="145" t="s">
        <v>6417</v>
      </c>
      <c r="F2890" s="233">
        <v>4.5408183194970384</v>
      </c>
    </row>
    <row r="2891" spans="1:6" x14ac:dyDescent="0.3">
      <c r="A2891" s="36" t="s">
        <v>107</v>
      </c>
      <c r="B2891" s="36" t="str">
        <f t="shared" si="47"/>
        <v>T6P5_15min</v>
      </c>
      <c r="C2891" s="98" t="s">
        <v>1027</v>
      </c>
      <c r="D2891" s="98" t="s">
        <v>5328</v>
      </c>
      <c r="E2891" s="145" t="s">
        <v>6418</v>
      </c>
      <c r="F2891" s="233">
        <v>3.4465875889326214</v>
      </c>
    </row>
    <row r="2892" spans="1:6" x14ac:dyDescent="0.3">
      <c r="A2892" s="36" t="s">
        <v>107</v>
      </c>
      <c r="B2892" s="36" t="str">
        <f t="shared" si="47"/>
        <v>T6P5_15min</v>
      </c>
      <c r="C2892" s="98" t="s">
        <v>1028</v>
      </c>
      <c r="D2892" s="98" t="s">
        <v>5328</v>
      </c>
      <c r="E2892" s="145" t="s">
        <v>6419</v>
      </c>
      <c r="F2892" s="233">
        <v>4.0282878752849554</v>
      </c>
    </row>
    <row r="2893" spans="1:6" x14ac:dyDescent="0.3">
      <c r="A2893" s="36" t="s">
        <v>107</v>
      </c>
      <c r="B2893" s="36" t="str">
        <f t="shared" si="47"/>
        <v>T6P5_15min</v>
      </c>
      <c r="C2893" s="98" t="s">
        <v>1011</v>
      </c>
      <c r="D2893" s="98" t="s">
        <v>5328</v>
      </c>
      <c r="E2893" s="145" t="s">
        <v>6420</v>
      </c>
      <c r="F2893" s="233">
        <v>4.5995802642350183</v>
      </c>
    </row>
    <row r="2894" spans="1:6" x14ac:dyDescent="0.3">
      <c r="A2894" s="36" t="s">
        <v>107</v>
      </c>
      <c r="B2894" s="36" t="str">
        <f t="shared" si="47"/>
        <v>T6P5_15min</v>
      </c>
      <c r="C2894" s="98" t="s">
        <v>1029</v>
      </c>
      <c r="D2894" s="98" t="s">
        <v>5328</v>
      </c>
      <c r="E2894" s="145" t="s">
        <v>6421</v>
      </c>
      <c r="F2894" s="233">
        <v>4.1601224506854182</v>
      </c>
    </row>
    <row r="2895" spans="1:6" x14ac:dyDescent="0.3">
      <c r="A2895" s="36" t="s">
        <v>107</v>
      </c>
      <c r="B2895" s="36" t="str">
        <f t="shared" ref="B2895:B2958" si="48">CONCATENATE(A2895,"_",D2895)</f>
        <v>T6P5_15min</v>
      </c>
      <c r="C2895" s="98" t="s">
        <v>1030</v>
      </c>
      <c r="D2895" s="98" t="s">
        <v>5328</v>
      </c>
      <c r="E2895" s="145" t="s">
        <v>6422</v>
      </c>
      <c r="F2895" s="233">
        <v>6.756538655672836</v>
      </c>
    </row>
    <row r="2896" spans="1:6" x14ac:dyDescent="0.3">
      <c r="A2896" s="36" t="s">
        <v>107</v>
      </c>
      <c r="B2896" s="36" t="str">
        <f t="shared" si="48"/>
        <v>T6P5_15min</v>
      </c>
      <c r="C2896" s="98" t="s">
        <v>1031</v>
      </c>
      <c r="D2896" s="98" t="s">
        <v>5328</v>
      </c>
      <c r="E2896" s="145" t="s">
        <v>6423</v>
      </c>
      <c r="F2896" s="233">
        <v>2.753671550780715</v>
      </c>
    </row>
    <row r="2897" spans="1:6" x14ac:dyDescent="0.3">
      <c r="A2897" s="36" t="s">
        <v>107</v>
      </c>
      <c r="B2897" s="36" t="str">
        <f t="shared" si="48"/>
        <v>T6P5_15min</v>
      </c>
      <c r="C2897" s="98" t="s">
        <v>1032</v>
      </c>
      <c r="D2897" s="98" t="s">
        <v>5328</v>
      </c>
      <c r="E2897" s="145" t="s">
        <v>6424</v>
      </c>
      <c r="F2897" s="233">
        <v>5.5858243081604702</v>
      </c>
    </row>
    <row r="2898" spans="1:6" x14ac:dyDescent="0.3">
      <c r="A2898" s="36" t="s">
        <v>107</v>
      </c>
      <c r="B2898" s="36" t="str">
        <f t="shared" si="48"/>
        <v>T6P5_15min</v>
      </c>
      <c r="C2898" s="98" t="s">
        <v>1033</v>
      </c>
      <c r="D2898" s="98" t="s">
        <v>5328</v>
      </c>
      <c r="E2898" s="145" t="s">
        <v>6425</v>
      </c>
      <c r="F2898" s="233">
        <v>3.3952475325236451</v>
      </c>
    </row>
    <row r="2899" spans="1:6" x14ac:dyDescent="0.3">
      <c r="A2899" s="36" t="s">
        <v>107</v>
      </c>
      <c r="B2899" s="36" t="str">
        <f t="shared" si="48"/>
        <v>T6P5_15min</v>
      </c>
      <c r="C2899" s="98" t="s">
        <v>1034</v>
      </c>
      <c r="D2899" s="98" t="s">
        <v>5328</v>
      </c>
      <c r="E2899" s="145" t="s">
        <v>6426</v>
      </c>
      <c r="F2899" s="233">
        <v>5.3114347591775761</v>
      </c>
    </row>
    <row r="2900" spans="1:6" x14ac:dyDescent="0.3">
      <c r="A2900" s="36" t="s">
        <v>107</v>
      </c>
      <c r="B2900" s="36" t="str">
        <f t="shared" si="48"/>
        <v>T6P5_15min</v>
      </c>
      <c r="C2900" s="98" t="s">
        <v>1035</v>
      </c>
      <c r="D2900" s="98" t="s">
        <v>5328</v>
      </c>
      <c r="E2900" s="145" t="s">
        <v>6427</v>
      </c>
      <c r="F2900" s="233">
        <v>3.1067491377289542</v>
      </c>
    </row>
    <row r="2901" spans="1:6" x14ac:dyDescent="0.3">
      <c r="A2901" s="36" t="s">
        <v>107</v>
      </c>
      <c r="B2901" s="36" t="str">
        <f t="shared" si="48"/>
        <v>T6P5_15min</v>
      </c>
      <c r="C2901" s="98" t="s">
        <v>1036</v>
      </c>
      <c r="D2901" s="98" t="s">
        <v>5328</v>
      </c>
      <c r="E2901" s="145" t="s">
        <v>6428</v>
      </c>
      <c r="F2901" s="233">
        <v>2.8996166314133878</v>
      </c>
    </row>
    <row r="2902" spans="1:6" x14ac:dyDescent="0.3">
      <c r="A2902" s="36" t="s">
        <v>107</v>
      </c>
      <c r="B2902" s="36" t="str">
        <f t="shared" si="48"/>
        <v>T6P5_15min</v>
      </c>
      <c r="C2902" s="98" t="s">
        <v>1037</v>
      </c>
      <c r="D2902" s="98" t="s">
        <v>5328</v>
      </c>
      <c r="E2902" s="145" t="s">
        <v>6429</v>
      </c>
      <c r="F2902" s="233">
        <v>1.875921003801136</v>
      </c>
    </row>
    <row r="2903" spans="1:6" x14ac:dyDescent="0.3">
      <c r="A2903" s="36" t="s">
        <v>107</v>
      </c>
      <c r="B2903" s="36" t="str">
        <f t="shared" si="48"/>
        <v>T6P5_15min</v>
      </c>
      <c r="C2903" s="98" t="s">
        <v>1038</v>
      </c>
      <c r="D2903" s="98" t="s">
        <v>5328</v>
      </c>
      <c r="E2903" s="145" t="s">
        <v>6430</v>
      </c>
      <c r="F2903" s="233">
        <v>3.5024805787895432</v>
      </c>
    </row>
    <row r="2904" spans="1:6" x14ac:dyDescent="0.3">
      <c r="A2904" s="36" t="s">
        <v>107</v>
      </c>
      <c r="B2904" s="36" t="str">
        <f t="shared" si="48"/>
        <v>T6P5_15min</v>
      </c>
      <c r="C2904" s="98" t="s">
        <v>1012</v>
      </c>
      <c r="D2904" s="98" t="s">
        <v>5328</v>
      </c>
      <c r="E2904" s="145" t="s">
        <v>6431</v>
      </c>
      <c r="F2904" s="233">
        <v>3.7054652889675062</v>
      </c>
    </row>
    <row r="2905" spans="1:6" x14ac:dyDescent="0.3">
      <c r="A2905" s="36" t="s">
        <v>107</v>
      </c>
      <c r="B2905" s="36" t="str">
        <f t="shared" si="48"/>
        <v>T6P5_15min</v>
      </c>
      <c r="C2905" s="98" t="s">
        <v>1039</v>
      </c>
      <c r="D2905" s="98" t="s">
        <v>5328</v>
      </c>
      <c r="E2905" s="145" t="s">
        <v>6432</v>
      </c>
      <c r="F2905" s="233">
        <v>1.0247041574437377</v>
      </c>
    </row>
    <row r="2906" spans="1:6" x14ac:dyDescent="0.3">
      <c r="A2906" s="36" t="s">
        <v>107</v>
      </c>
      <c r="B2906" s="36" t="str">
        <f t="shared" si="48"/>
        <v>T6P5_15min</v>
      </c>
      <c r="C2906" s="98" t="s">
        <v>1013</v>
      </c>
      <c r="D2906" s="98" t="s">
        <v>5328</v>
      </c>
      <c r="E2906" s="145" t="s">
        <v>6433</v>
      </c>
      <c r="F2906" s="233">
        <v>1.280801081504876</v>
      </c>
    </row>
    <row r="2907" spans="1:6" x14ac:dyDescent="0.3">
      <c r="A2907" s="36" t="s">
        <v>107</v>
      </c>
      <c r="B2907" s="36" t="str">
        <f t="shared" si="48"/>
        <v>T6P5_15min</v>
      </c>
      <c r="C2907" s="98" t="s">
        <v>1014</v>
      </c>
      <c r="D2907" s="98" t="s">
        <v>5328</v>
      </c>
      <c r="E2907" s="145" t="s">
        <v>6434</v>
      </c>
      <c r="F2907" s="233">
        <v>1.5260813896827712</v>
      </c>
    </row>
    <row r="2908" spans="1:6" x14ac:dyDescent="0.3">
      <c r="A2908" s="36" t="s">
        <v>107</v>
      </c>
      <c r="B2908" s="36" t="str">
        <f t="shared" si="48"/>
        <v>T6P5_15min</v>
      </c>
      <c r="C2908" s="98" t="s">
        <v>1015</v>
      </c>
      <c r="D2908" s="98" t="s">
        <v>5328</v>
      </c>
      <c r="E2908" s="145" t="s">
        <v>6435</v>
      </c>
      <c r="F2908" s="233">
        <v>3.6757526589294791</v>
      </c>
    </row>
    <row r="2909" spans="1:6" x14ac:dyDescent="0.3">
      <c r="A2909" s="36" t="s">
        <v>107</v>
      </c>
      <c r="B2909" s="36" t="str">
        <f t="shared" si="48"/>
        <v>T6P5_15min</v>
      </c>
      <c r="C2909" s="98" t="s">
        <v>1016</v>
      </c>
      <c r="D2909" s="98" t="s">
        <v>5328</v>
      </c>
      <c r="E2909" s="145" t="s">
        <v>6436</v>
      </c>
      <c r="F2909" s="233">
        <v>6.267635726784496</v>
      </c>
    </row>
    <row r="2910" spans="1:6" x14ac:dyDescent="0.3">
      <c r="A2910" s="36" t="s">
        <v>107</v>
      </c>
      <c r="B2910" s="36" t="str">
        <f t="shared" si="48"/>
        <v>T6P5_15min</v>
      </c>
      <c r="C2910" s="98" t="s">
        <v>1017</v>
      </c>
      <c r="D2910" s="98" t="s">
        <v>5328</v>
      </c>
      <c r="E2910" s="145" t="s">
        <v>6437</v>
      </c>
      <c r="F2910" s="233">
        <v>7.0110495078336079</v>
      </c>
    </row>
    <row r="2911" spans="1:6" x14ac:dyDescent="0.3">
      <c r="A2911" s="36" t="s">
        <v>107</v>
      </c>
      <c r="B2911" s="36" t="str">
        <f t="shared" si="48"/>
        <v>T6P5_15min</v>
      </c>
      <c r="C2911" s="98" t="s">
        <v>1018</v>
      </c>
      <c r="D2911" s="98" t="s">
        <v>5328</v>
      </c>
      <c r="E2911" s="145" t="s">
        <v>6438</v>
      </c>
      <c r="F2911" s="233">
        <v>6.7925029114535489</v>
      </c>
    </row>
    <row r="2912" spans="1:6" x14ac:dyDescent="0.3">
      <c r="A2912" s="36" t="s">
        <v>108</v>
      </c>
      <c r="B2912" s="36" t="str">
        <f t="shared" si="48"/>
        <v>T6P6_15min</v>
      </c>
      <c r="C2912" s="98" t="s">
        <v>1040</v>
      </c>
      <c r="D2912" s="98" t="s">
        <v>5328</v>
      </c>
      <c r="E2912" s="145" t="s">
        <v>6409</v>
      </c>
      <c r="F2912" s="233">
        <v>0.91526750766597598</v>
      </c>
    </row>
    <row r="2913" spans="1:6" x14ac:dyDescent="0.3">
      <c r="A2913" s="36" t="s">
        <v>108</v>
      </c>
      <c r="B2913" s="36" t="str">
        <f t="shared" si="48"/>
        <v>T6P6_15min</v>
      </c>
      <c r="C2913" s="98" t="s">
        <v>1049</v>
      </c>
      <c r="D2913" s="98" t="s">
        <v>5328</v>
      </c>
      <c r="E2913" s="145" t="s">
        <v>6410</v>
      </c>
      <c r="F2913" s="233">
        <v>4.5669877829957404</v>
      </c>
    </row>
    <row r="2914" spans="1:6" x14ac:dyDescent="0.3">
      <c r="A2914" s="36" t="s">
        <v>108</v>
      </c>
      <c r="B2914" s="36" t="str">
        <f t="shared" si="48"/>
        <v>T6P6_15min</v>
      </c>
      <c r="C2914" s="98" t="s">
        <v>1050</v>
      </c>
      <c r="D2914" s="98" t="s">
        <v>5328</v>
      </c>
      <c r="E2914" s="145" t="s">
        <v>6411</v>
      </c>
      <c r="F2914" s="233">
        <v>1.1367650640160942</v>
      </c>
    </row>
    <row r="2915" spans="1:6" x14ac:dyDescent="0.3">
      <c r="A2915" s="36" t="s">
        <v>108</v>
      </c>
      <c r="B2915" s="36" t="str">
        <f t="shared" si="48"/>
        <v>T6P6_15min</v>
      </c>
      <c r="C2915" s="98" t="s">
        <v>1051</v>
      </c>
      <c r="D2915" s="98" t="s">
        <v>5328</v>
      </c>
      <c r="E2915" s="145" t="s">
        <v>6412</v>
      </c>
      <c r="F2915" s="233">
        <v>3.2537537416507356</v>
      </c>
    </row>
    <row r="2916" spans="1:6" x14ac:dyDescent="0.3">
      <c r="A2916" s="36" t="s">
        <v>108</v>
      </c>
      <c r="B2916" s="36" t="str">
        <f t="shared" si="48"/>
        <v>T6P6_15min</v>
      </c>
      <c r="C2916" s="98" t="s">
        <v>1052</v>
      </c>
      <c r="D2916" s="98" t="s">
        <v>5328</v>
      </c>
      <c r="E2916" s="145" t="s">
        <v>6413</v>
      </c>
      <c r="F2916" s="233">
        <v>3.1167039336221936</v>
      </c>
    </row>
    <row r="2917" spans="1:6" x14ac:dyDescent="0.3">
      <c r="A2917" s="36" t="s">
        <v>108</v>
      </c>
      <c r="B2917" s="36" t="str">
        <f t="shared" si="48"/>
        <v>T6P6_15min</v>
      </c>
      <c r="C2917" s="98" t="s">
        <v>1053</v>
      </c>
      <c r="D2917" s="98" t="s">
        <v>5328</v>
      </c>
      <c r="E2917" s="145" t="s">
        <v>6414</v>
      </c>
      <c r="F2917" s="233">
        <v>4.2795781112758</v>
      </c>
    </row>
    <row r="2918" spans="1:6" x14ac:dyDescent="0.3">
      <c r="A2918" s="36" t="s">
        <v>108</v>
      </c>
      <c r="B2918" s="36" t="str">
        <f t="shared" si="48"/>
        <v>T6P6_15min</v>
      </c>
      <c r="C2918" s="98" t="s">
        <v>1054</v>
      </c>
      <c r="D2918" s="98" t="s">
        <v>5328</v>
      </c>
      <c r="E2918" s="145" t="s">
        <v>6415</v>
      </c>
      <c r="F2918" s="233">
        <v>3.6556591487557961</v>
      </c>
    </row>
    <row r="2919" spans="1:6" x14ac:dyDescent="0.3">
      <c r="A2919" s="36" t="s">
        <v>108</v>
      </c>
      <c r="B2919" s="36" t="str">
        <f t="shared" si="48"/>
        <v>T6P6_15min</v>
      </c>
      <c r="C2919" s="98" t="s">
        <v>1055</v>
      </c>
      <c r="D2919" s="98" t="s">
        <v>5328</v>
      </c>
      <c r="E2919" s="145" t="s">
        <v>6416</v>
      </c>
      <c r="F2919" s="233">
        <v>1.3128964967345558</v>
      </c>
    </row>
    <row r="2920" spans="1:6" x14ac:dyDescent="0.3">
      <c r="A2920" s="36" t="s">
        <v>108</v>
      </c>
      <c r="B2920" s="36" t="str">
        <f t="shared" si="48"/>
        <v>T6P6_15min</v>
      </c>
      <c r="C2920" s="98" t="s">
        <v>1056</v>
      </c>
      <c r="D2920" s="98" t="s">
        <v>5328</v>
      </c>
      <c r="E2920" s="145" t="s">
        <v>6417</v>
      </c>
      <c r="F2920" s="233">
        <v>1.2054858818812655</v>
      </c>
    </row>
    <row r="2921" spans="1:6" x14ac:dyDescent="0.3">
      <c r="A2921" s="36" t="s">
        <v>108</v>
      </c>
      <c r="B2921" s="36" t="str">
        <f t="shared" si="48"/>
        <v>T6P6_15min</v>
      </c>
      <c r="C2921" s="98" t="s">
        <v>1057</v>
      </c>
      <c r="D2921" s="98" t="s">
        <v>5328</v>
      </c>
      <c r="E2921" s="145" t="s">
        <v>6418</v>
      </c>
      <c r="F2921" s="233">
        <v>4.2406687456887644</v>
      </c>
    </row>
    <row r="2922" spans="1:6" x14ac:dyDescent="0.3">
      <c r="A2922" s="36" t="s">
        <v>108</v>
      </c>
      <c r="B2922" s="36" t="str">
        <f t="shared" si="48"/>
        <v>T6P6_15min</v>
      </c>
      <c r="C2922" s="98" t="s">
        <v>1058</v>
      </c>
      <c r="D2922" s="98" t="s">
        <v>5328</v>
      </c>
      <c r="E2922" s="145" t="s">
        <v>6419</v>
      </c>
      <c r="F2922" s="233">
        <v>1.381456843908877</v>
      </c>
    </row>
    <row r="2923" spans="1:6" x14ac:dyDescent="0.3">
      <c r="A2923" s="36" t="s">
        <v>108</v>
      </c>
      <c r="B2923" s="36" t="str">
        <f t="shared" si="48"/>
        <v>T6P6_15min</v>
      </c>
      <c r="C2923" s="98" t="s">
        <v>1041</v>
      </c>
      <c r="D2923" s="98" t="s">
        <v>5328</v>
      </c>
      <c r="E2923" s="145" t="s">
        <v>6420</v>
      </c>
      <c r="F2923" s="233">
        <v>2.6655259166788969</v>
      </c>
    </row>
    <row r="2924" spans="1:6" x14ac:dyDescent="0.3">
      <c r="A2924" s="36" t="s">
        <v>108</v>
      </c>
      <c r="B2924" s="36" t="str">
        <f t="shared" si="48"/>
        <v>T6P6_15min</v>
      </c>
      <c r="C2924" s="98" t="s">
        <v>1059</v>
      </c>
      <c r="D2924" s="98" t="s">
        <v>5328</v>
      </c>
      <c r="E2924" s="145" t="s">
        <v>6421</v>
      </c>
      <c r="F2924" s="233">
        <v>2.4496280963434489</v>
      </c>
    </row>
    <row r="2925" spans="1:6" x14ac:dyDescent="0.3">
      <c r="A2925" s="36" t="s">
        <v>108</v>
      </c>
      <c r="B2925" s="36" t="str">
        <f t="shared" si="48"/>
        <v>T6P6_15min</v>
      </c>
      <c r="C2925" s="98" t="s">
        <v>1060</v>
      </c>
      <c r="D2925" s="98" t="s">
        <v>5328</v>
      </c>
      <c r="E2925" s="145" t="s">
        <v>6422</v>
      </c>
      <c r="F2925" s="233">
        <v>3.495438629607833</v>
      </c>
    </row>
    <row r="2926" spans="1:6" x14ac:dyDescent="0.3">
      <c r="A2926" s="36" t="s">
        <v>108</v>
      </c>
      <c r="B2926" s="36" t="str">
        <f t="shared" si="48"/>
        <v>T6P6_15min</v>
      </c>
      <c r="C2926" s="98" t="s">
        <v>1061</v>
      </c>
      <c r="D2926" s="98" t="s">
        <v>5328</v>
      </c>
      <c r="E2926" s="145" t="s">
        <v>6423</v>
      </c>
      <c r="F2926" s="233">
        <v>0.98064673054814289</v>
      </c>
    </row>
    <row r="2927" spans="1:6" x14ac:dyDescent="0.3">
      <c r="A2927" s="36" t="s">
        <v>108</v>
      </c>
      <c r="B2927" s="36" t="str">
        <f t="shared" si="48"/>
        <v>T6P6_15min</v>
      </c>
      <c r="C2927" s="98" t="s">
        <v>1062</v>
      </c>
      <c r="D2927" s="98" t="s">
        <v>5328</v>
      </c>
      <c r="E2927" s="145" t="s">
        <v>6424</v>
      </c>
      <c r="F2927" s="233">
        <v>2.9137158425179552</v>
      </c>
    </row>
    <row r="2928" spans="1:6" x14ac:dyDescent="0.3">
      <c r="A2928" s="36" t="s">
        <v>108</v>
      </c>
      <c r="B2928" s="36" t="str">
        <f t="shared" si="48"/>
        <v>T6P6_15min</v>
      </c>
      <c r="C2928" s="98" t="s">
        <v>1063</v>
      </c>
      <c r="D2928" s="98" t="s">
        <v>5328</v>
      </c>
      <c r="E2928" s="145" t="s">
        <v>6425</v>
      </c>
      <c r="F2928" s="233">
        <v>1.6082603678626504</v>
      </c>
    </row>
    <row r="2929" spans="1:6" x14ac:dyDescent="0.3">
      <c r="A2929" s="36" t="s">
        <v>108</v>
      </c>
      <c r="B2929" s="36" t="str">
        <f t="shared" si="48"/>
        <v>T6P6_15min</v>
      </c>
      <c r="C2929" s="98" t="s">
        <v>1064</v>
      </c>
      <c r="D2929" s="98" t="s">
        <v>5328</v>
      </c>
      <c r="E2929" s="145" t="s">
        <v>6426</v>
      </c>
      <c r="F2929" s="233">
        <v>4.1330308025657914</v>
      </c>
    </row>
    <row r="2930" spans="1:6" x14ac:dyDescent="0.3">
      <c r="A2930" s="36" t="s">
        <v>108</v>
      </c>
      <c r="B2930" s="36" t="str">
        <f t="shared" si="48"/>
        <v>T6P6_15min</v>
      </c>
      <c r="C2930" s="98" t="s">
        <v>1065</v>
      </c>
      <c r="D2930" s="98" t="s">
        <v>5328</v>
      </c>
      <c r="E2930" s="145" t="s">
        <v>6427</v>
      </c>
      <c r="F2930" s="233">
        <v>2.7660218024259846</v>
      </c>
    </row>
    <row r="2931" spans="1:6" x14ac:dyDescent="0.3">
      <c r="A2931" s="36" t="s">
        <v>108</v>
      </c>
      <c r="B2931" s="36" t="str">
        <f t="shared" si="48"/>
        <v>T6P6_15min</v>
      </c>
      <c r="C2931" s="98" t="s">
        <v>1066</v>
      </c>
      <c r="D2931" s="98" t="s">
        <v>5328</v>
      </c>
      <c r="E2931" s="145" t="s">
        <v>6428</v>
      </c>
      <c r="F2931" s="233">
        <v>3.9130568370385661</v>
      </c>
    </row>
    <row r="2932" spans="1:6" x14ac:dyDescent="0.3">
      <c r="A2932" s="36" t="s">
        <v>108</v>
      </c>
      <c r="B2932" s="36" t="str">
        <f t="shared" si="48"/>
        <v>T6P6_15min</v>
      </c>
      <c r="C2932" s="98" t="s">
        <v>1067</v>
      </c>
      <c r="D2932" s="98" t="s">
        <v>5328</v>
      </c>
      <c r="E2932" s="145" t="s">
        <v>6429</v>
      </c>
      <c r="F2932" s="233">
        <v>1.641668910087362</v>
      </c>
    </row>
    <row r="2933" spans="1:6" x14ac:dyDescent="0.3">
      <c r="A2933" s="36" t="s">
        <v>108</v>
      </c>
      <c r="B2933" s="36" t="str">
        <f t="shared" si="48"/>
        <v>T6P6_15min</v>
      </c>
      <c r="C2933" s="98" t="s">
        <v>1068</v>
      </c>
      <c r="D2933" s="98" t="s">
        <v>5328</v>
      </c>
      <c r="E2933" s="145" t="s">
        <v>6430</v>
      </c>
      <c r="F2933" s="233">
        <v>1.544708130957879</v>
      </c>
    </row>
    <row r="2934" spans="1:6" x14ac:dyDescent="0.3">
      <c r="A2934" s="36" t="s">
        <v>108</v>
      </c>
      <c r="B2934" s="36" t="str">
        <f t="shared" si="48"/>
        <v>T6P6_15min</v>
      </c>
      <c r="C2934" s="98" t="s">
        <v>1042</v>
      </c>
      <c r="D2934" s="98" t="s">
        <v>5328</v>
      </c>
      <c r="E2934" s="145" t="s">
        <v>6431</v>
      </c>
      <c r="F2934" s="233">
        <v>4.3713355863490895</v>
      </c>
    </row>
    <row r="2935" spans="1:6" x14ac:dyDescent="0.3">
      <c r="A2935" s="36" t="s">
        <v>108</v>
      </c>
      <c r="B2935" s="36" t="str">
        <f t="shared" si="48"/>
        <v>T6P6_15min</v>
      </c>
      <c r="C2935" s="98" t="s">
        <v>1069</v>
      </c>
      <c r="D2935" s="98" t="s">
        <v>5328</v>
      </c>
      <c r="E2935" s="145" t="s">
        <v>6432</v>
      </c>
      <c r="F2935" s="233">
        <v>1.3757451110633867</v>
      </c>
    </row>
    <row r="2936" spans="1:6" x14ac:dyDescent="0.3">
      <c r="A2936" s="36" t="s">
        <v>108</v>
      </c>
      <c r="B2936" s="36" t="str">
        <f t="shared" si="48"/>
        <v>T6P6_15min</v>
      </c>
      <c r="C2936" s="98" t="s">
        <v>1043</v>
      </c>
      <c r="D2936" s="98" t="s">
        <v>5328</v>
      </c>
      <c r="E2936" s="145" t="s">
        <v>6433</v>
      </c>
      <c r="F2936" s="233">
        <v>1.5177677060240709</v>
      </c>
    </row>
    <row r="2937" spans="1:6" x14ac:dyDescent="0.3">
      <c r="A2937" s="36" t="s">
        <v>108</v>
      </c>
      <c r="B2937" s="36" t="str">
        <f t="shared" si="48"/>
        <v>T6P6_15min</v>
      </c>
      <c r="C2937" s="98" t="s">
        <v>1044</v>
      </c>
      <c r="D2937" s="98" t="s">
        <v>5328</v>
      </c>
      <c r="E2937" s="145" t="s">
        <v>6434</v>
      </c>
      <c r="F2937" s="233">
        <v>3.7007663818771728</v>
      </c>
    </row>
    <row r="2938" spans="1:6" x14ac:dyDescent="0.3">
      <c r="A2938" s="36" t="s">
        <v>108</v>
      </c>
      <c r="B2938" s="36" t="str">
        <f t="shared" si="48"/>
        <v>T6P6_15min</v>
      </c>
      <c r="C2938" s="98" t="s">
        <v>1045</v>
      </c>
      <c r="D2938" s="98" t="s">
        <v>5328</v>
      </c>
      <c r="E2938" s="145" t="s">
        <v>6435</v>
      </c>
      <c r="F2938" s="233">
        <v>1.9725785184272062</v>
      </c>
    </row>
    <row r="2939" spans="1:6" x14ac:dyDescent="0.3">
      <c r="A2939" s="36" t="s">
        <v>108</v>
      </c>
      <c r="B2939" s="36" t="str">
        <f t="shared" si="48"/>
        <v>T6P6_15min</v>
      </c>
      <c r="C2939" s="98" t="s">
        <v>1046</v>
      </c>
      <c r="D2939" s="98" t="s">
        <v>5328</v>
      </c>
      <c r="E2939" s="145" t="s">
        <v>6436</v>
      </c>
      <c r="F2939" s="233">
        <v>3.0380644840868283</v>
      </c>
    </row>
    <row r="2940" spans="1:6" x14ac:dyDescent="0.3">
      <c r="A2940" s="36" t="s">
        <v>108</v>
      </c>
      <c r="B2940" s="36" t="str">
        <f t="shared" si="48"/>
        <v>T6P6_15min</v>
      </c>
      <c r="C2940" s="98" t="s">
        <v>1047</v>
      </c>
      <c r="D2940" s="98" t="s">
        <v>5328</v>
      </c>
      <c r="E2940" s="145" t="s">
        <v>6437</v>
      </c>
      <c r="F2940" s="233">
        <v>1.8249835648611734</v>
      </c>
    </row>
    <row r="2941" spans="1:6" x14ac:dyDescent="0.3">
      <c r="A2941" s="36" t="s">
        <v>108</v>
      </c>
      <c r="B2941" s="36" t="str">
        <f t="shared" si="48"/>
        <v>T6P6_15min</v>
      </c>
      <c r="C2941" s="98" t="s">
        <v>1048</v>
      </c>
      <c r="D2941" s="98" t="s">
        <v>5328</v>
      </c>
      <c r="E2941" s="145" t="s">
        <v>6438</v>
      </c>
      <c r="F2941" s="233">
        <v>2.4385562958106206</v>
      </c>
    </row>
    <row r="2942" spans="1:6" x14ac:dyDescent="0.3">
      <c r="A2942" s="36" t="s">
        <v>109</v>
      </c>
      <c r="B2942" s="36" t="str">
        <f t="shared" si="48"/>
        <v>T6P8_15min</v>
      </c>
      <c r="C2942" s="98" t="s">
        <v>1070</v>
      </c>
      <c r="D2942" s="98" t="s">
        <v>5328</v>
      </c>
      <c r="E2942" s="145" t="s">
        <v>6409</v>
      </c>
      <c r="F2942" s="233">
        <v>2.7898733318785176</v>
      </c>
    </row>
    <row r="2943" spans="1:6" x14ac:dyDescent="0.3">
      <c r="A2943" s="36" t="s">
        <v>109</v>
      </c>
      <c r="B2943" s="36" t="str">
        <f t="shared" si="48"/>
        <v>T6P8_15min</v>
      </c>
      <c r="C2943" s="98" t="s">
        <v>1079</v>
      </c>
      <c r="D2943" s="98" t="s">
        <v>5328</v>
      </c>
      <c r="E2943" s="145" t="s">
        <v>6410</v>
      </c>
      <c r="F2943" s="233">
        <v>2.5826880199680557</v>
      </c>
    </row>
    <row r="2944" spans="1:6" x14ac:dyDescent="0.3">
      <c r="A2944" s="36" t="s">
        <v>109</v>
      </c>
      <c r="B2944" s="36" t="str">
        <f t="shared" si="48"/>
        <v>T6P8_15min</v>
      </c>
      <c r="C2944" s="98" t="s">
        <v>1080</v>
      </c>
      <c r="D2944" s="98" t="s">
        <v>5328</v>
      </c>
      <c r="E2944" s="145" t="s">
        <v>6411</v>
      </c>
      <c r="F2944" s="233">
        <v>2.2929371141871195</v>
      </c>
    </row>
    <row r="2945" spans="1:6" x14ac:dyDescent="0.3">
      <c r="A2945" s="36" t="s">
        <v>109</v>
      </c>
      <c r="B2945" s="36" t="str">
        <f t="shared" si="48"/>
        <v>T6P8_15min</v>
      </c>
      <c r="C2945" s="98" t="s">
        <v>1081</v>
      </c>
      <c r="D2945" s="98" t="s">
        <v>5328</v>
      </c>
      <c r="E2945" s="145" t="s">
        <v>6412</v>
      </c>
      <c r="F2945" s="233">
        <v>2.8450921614951339</v>
      </c>
    </row>
    <row r="2946" spans="1:6" x14ac:dyDescent="0.3">
      <c r="A2946" s="36" t="s">
        <v>109</v>
      </c>
      <c r="B2946" s="36" t="str">
        <f t="shared" si="48"/>
        <v>T6P8_15min</v>
      </c>
      <c r="C2946" s="98" t="s">
        <v>1082</v>
      </c>
      <c r="D2946" s="98" t="s">
        <v>5328</v>
      </c>
      <c r="E2946" s="145" t="s">
        <v>6413</v>
      </c>
      <c r="F2946" s="233">
        <v>2.8875013435329944</v>
      </c>
    </row>
    <row r="2947" spans="1:6" x14ac:dyDescent="0.3">
      <c r="A2947" s="36" t="s">
        <v>109</v>
      </c>
      <c r="B2947" s="36" t="str">
        <f t="shared" si="48"/>
        <v>T6P8_15min</v>
      </c>
      <c r="C2947" s="98" t="s">
        <v>1083</v>
      </c>
      <c r="D2947" s="98" t="s">
        <v>5328</v>
      </c>
      <c r="E2947" s="145" t="s">
        <v>6414</v>
      </c>
      <c r="F2947" s="233">
        <v>2.4773203279294544</v>
      </c>
    </row>
    <row r="2948" spans="1:6" x14ac:dyDescent="0.3">
      <c r="A2948" s="36" t="s">
        <v>109</v>
      </c>
      <c r="B2948" s="36" t="str">
        <f t="shared" si="48"/>
        <v>T6P8_15min</v>
      </c>
      <c r="C2948" s="98" t="s">
        <v>1084</v>
      </c>
      <c r="D2948" s="98" t="s">
        <v>5328</v>
      </c>
      <c r="E2948" s="145" t="s">
        <v>6415</v>
      </c>
      <c r="F2948" s="233">
        <v>2.9681622274683805</v>
      </c>
    </row>
    <row r="2949" spans="1:6" x14ac:dyDescent="0.3">
      <c r="A2949" s="36" t="s">
        <v>109</v>
      </c>
      <c r="B2949" s="36" t="str">
        <f t="shared" si="48"/>
        <v>T6P8_15min</v>
      </c>
      <c r="C2949" s="98" t="s">
        <v>1085</v>
      </c>
      <c r="D2949" s="98" t="s">
        <v>5328</v>
      </c>
      <c r="E2949" s="145" t="s">
        <v>6416</v>
      </c>
      <c r="F2949" s="233">
        <v>2.7810523209552116</v>
      </c>
    </row>
    <row r="2950" spans="1:6" x14ac:dyDescent="0.3">
      <c r="A2950" s="36" t="s">
        <v>109</v>
      </c>
      <c r="B2950" s="36" t="str">
        <f t="shared" si="48"/>
        <v>T6P8_15min</v>
      </c>
      <c r="C2950" s="98" t="s">
        <v>1086</v>
      </c>
      <c r="D2950" s="98" t="s">
        <v>5328</v>
      </c>
      <c r="E2950" s="145" t="s">
        <v>6417</v>
      </c>
      <c r="F2950" s="233">
        <v>3.3062219238908224</v>
      </c>
    </row>
    <row r="2951" spans="1:6" x14ac:dyDescent="0.3">
      <c r="A2951" s="36" t="s">
        <v>109</v>
      </c>
      <c r="B2951" s="36" t="str">
        <f t="shared" si="48"/>
        <v>T6P8_15min</v>
      </c>
      <c r="C2951" s="98" t="s">
        <v>1087</v>
      </c>
      <c r="D2951" s="98" t="s">
        <v>5328</v>
      </c>
      <c r="E2951" s="145" t="s">
        <v>6418</v>
      </c>
      <c r="F2951" s="233">
        <v>2.3058290504446295</v>
      </c>
    </row>
    <row r="2952" spans="1:6" x14ac:dyDescent="0.3">
      <c r="A2952" s="36" t="s">
        <v>109</v>
      </c>
      <c r="B2952" s="36" t="str">
        <f t="shared" si="48"/>
        <v>T6P8_15min</v>
      </c>
      <c r="C2952" s="98" t="s">
        <v>1088</v>
      </c>
      <c r="D2952" s="98" t="s">
        <v>5328</v>
      </c>
      <c r="E2952" s="145" t="s">
        <v>6419</v>
      </c>
      <c r="F2952" s="233">
        <v>1.9214689200447559</v>
      </c>
    </row>
    <row r="2953" spans="1:6" x14ac:dyDescent="0.3">
      <c r="A2953" s="36" t="s">
        <v>109</v>
      </c>
      <c r="B2953" s="36" t="str">
        <f t="shared" si="48"/>
        <v>T6P8_15min</v>
      </c>
      <c r="C2953" s="98" t="s">
        <v>1071</v>
      </c>
      <c r="D2953" s="98" t="s">
        <v>5328</v>
      </c>
      <c r="E2953" s="145" t="s">
        <v>6420</v>
      </c>
      <c r="F2953" s="233">
        <v>2.1710443591734263</v>
      </c>
    </row>
    <row r="2954" spans="1:6" x14ac:dyDescent="0.3">
      <c r="A2954" s="36" t="s">
        <v>109</v>
      </c>
      <c r="B2954" s="36" t="str">
        <f t="shared" si="48"/>
        <v>T6P8_15min</v>
      </c>
      <c r="C2954" s="98" t="s">
        <v>1089</v>
      </c>
      <c r="D2954" s="98" t="s">
        <v>5328</v>
      </c>
      <c r="E2954" s="145" t="s">
        <v>6421</v>
      </c>
      <c r="F2954" s="233">
        <v>2.765056348041659</v>
      </c>
    </row>
    <row r="2955" spans="1:6" x14ac:dyDescent="0.3">
      <c r="A2955" s="36" t="s">
        <v>109</v>
      </c>
      <c r="B2955" s="36" t="str">
        <f t="shared" si="48"/>
        <v>T6P8_15min</v>
      </c>
      <c r="C2955" s="98" t="s">
        <v>1090</v>
      </c>
      <c r="D2955" s="98" t="s">
        <v>5328</v>
      </c>
      <c r="E2955" s="145" t="s">
        <v>6422</v>
      </c>
      <c r="F2955" s="233">
        <v>2.9218501350102359</v>
      </c>
    </row>
    <row r="2956" spans="1:6" x14ac:dyDescent="0.3">
      <c r="A2956" s="36" t="s">
        <v>109</v>
      </c>
      <c r="B2956" s="36" t="str">
        <f t="shared" si="48"/>
        <v>T6P8_15min</v>
      </c>
      <c r="C2956" s="98" t="s">
        <v>1091</v>
      </c>
      <c r="D2956" s="98" t="s">
        <v>5328</v>
      </c>
      <c r="E2956" s="145" t="s">
        <v>6423</v>
      </c>
      <c r="F2956" s="233">
        <v>2.6126911049523334</v>
      </c>
    </row>
    <row r="2957" spans="1:6" x14ac:dyDescent="0.3">
      <c r="A2957" s="36" t="s">
        <v>109</v>
      </c>
      <c r="B2957" s="36" t="str">
        <f t="shared" si="48"/>
        <v>T6P8_15min</v>
      </c>
      <c r="C2957" s="98" t="s">
        <v>1092</v>
      </c>
      <c r="D2957" s="98" t="s">
        <v>5328</v>
      </c>
      <c r="E2957" s="145" t="s">
        <v>6424</v>
      </c>
      <c r="F2957" s="233">
        <v>3.1307102721432862</v>
      </c>
    </row>
    <row r="2958" spans="1:6" x14ac:dyDescent="0.3">
      <c r="A2958" s="36" t="s">
        <v>109</v>
      </c>
      <c r="B2958" s="36" t="str">
        <f t="shared" si="48"/>
        <v>T6P8_15min</v>
      </c>
      <c r="C2958" s="98" t="s">
        <v>1093</v>
      </c>
      <c r="D2958" s="98" t="s">
        <v>5328</v>
      </c>
      <c r="E2958" s="145" t="s">
        <v>6425</v>
      </c>
      <c r="F2958" s="233">
        <v>2.6852283718114176</v>
      </c>
    </row>
    <row r="2959" spans="1:6" x14ac:dyDescent="0.3">
      <c r="A2959" s="36" t="s">
        <v>109</v>
      </c>
      <c r="B2959" s="36" t="str">
        <f t="shared" ref="B2959:B3022" si="49">CONCATENATE(A2959,"_",D2959)</f>
        <v>T6P8_15min</v>
      </c>
      <c r="C2959" s="98" t="s">
        <v>1094</v>
      </c>
      <c r="D2959" s="98" t="s">
        <v>5328</v>
      </c>
      <c r="E2959" s="145" t="s">
        <v>6426</v>
      </c>
      <c r="F2959" s="233">
        <v>1.9911755345017992</v>
      </c>
    </row>
    <row r="2960" spans="1:6" x14ac:dyDescent="0.3">
      <c r="A2960" s="36" t="s">
        <v>109</v>
      </c>
      <c r="B2960" s="36" t="str">
        <f t="shared" si="49"/>
        <v>T6P8_15min</v>
      </c>
      <c r="C2960" s="98" t="s">
        <v>1095</v>
      </c>
      <c r="D2960" s="98" t="s">
        <v>5328</v>
      </c>
      <c r="E2960" s="145" t="s">
        <v>6427</v>
      </c>
      <c r="F2960" s="233">
        <v>3.4570527062653817</v>
      </c>
    </row>
    <row r="2961" spans="1:6" x14ac:dyDescent="0.3">
      <c r="A2961" s="36" t="s">
        <v>109</v>
      </c>
      <c r="B2961" s="36" t="str">
        <f t="shared" si="49"/>
        <v>T6P8_15min</v>
      </c>
      <c r="C2961" s="98" t="s">
        <v>1096</v>
      </c>
      <c r="D2961" s="98" t="s">
        <v>5328</v>
      </c>
      <c r="E2961" s="145" t="s">
        <v>6428</v>
      </c>
      <c r="F2961" s="233">
        <v>2.6970694852781647</v>
      </c>
    </row>
    <row r="2962" spans="1:6" x14ac:dyDescent="0.3">
      <c r="A2962" s="36" t="s">
        <v>109</v>
      </c>
      <c r="B2962" s="36" t="str">
        <f t="shared" si="49"/>
        <v>T6P8_15min</v>
      </c>
      <c r="C2962" s="98" t="s">
        <v>1097</v>
      </c>
      <c r="D2962" s="98" t="s">
        <v>5328</v>
      </c>
      <c r="E2962" s="145" t="s">
        <v>6429</v>
      </c>
      <c r="F2962" s="233">
        <v>2.2832291186060805</v>
      </c>
    </row>
    <row r="2963" spans="1:6" x14ac:dyDescent="0.3">
      <c r="A2963" s="36" t="s">
        <v>109</v>
      </c>
      <c r="B2963" s="36" t="str">
        <f t="shared" si="49"/>
        <v>T6P8_15min</v>
      </c>
      <c r="C2963" s="98" t="s">
        <v>1098</v>
      </c>
      <c r="D2963" s="98" t="s">
        <v>5328</v>
      </c>
      <c r="E2963" s="145" t="s">
        <v>6430</v>
      </c>
      <c r="F2963" s="233">
        <v>2.0695312536306116</v>
      </c>
    </row>
    <row r="2964" spans="1:6" x14ac:dyDescent="0.3">
      <c r="A2964" s="36" t="s">
        <v>109</v>
      </c>
      <c r="B2964" s="36" t="str">
        <f t="shared" si="49"/>
        <v>T6P8_15min</v>
      </c>
      <c r="C2964" s="98" t="s">
        <v>1072</v>
      </c>
      <c r="D2964" s="98" t="s">
        <v>5328</v>
      </c>
      <c r="E2964" s="145" t="s">
        <v>6431</v>
      </c>
      <c r="F2964" s="233">
        <v>2.5739044295715612</v>
      </c>
    </row>
    <row r="2965" spans="1:6" x14ac:dyDescent="0.3">
      <c r="A2965" s="36" t="s">
        <v>109</v>
      </c>
      <c r="B2965" s="36" t="str">
        <f t="shared" si="49"/>
        <v>T6P8_15min</v>
      </c>
      <c r="C2965" s="98" t="s">
        <v>1099</v>
      </c>
      <c r="D2965" s="98" t="s">
        <v>5328</v>
      </c>
      <c r="E2965" s="145" t="s">
        <v>6432</v>
      </c>
      <c r="F2965" s="233">
        <v>2.6373161751173617</v>
      </c>
    </row>
    <row r="2966" spans="1:6" x14ac:dyDescent="0.3">
      <c r="A2966" s="36" t="s">
        <v>109</v>
      </c>
      <c r="B2966" s="36" t="str">
        <f t="shared" si="49"/>
        <v>T6P8_15min</v>
      </c>
      <c r="C2966" s="98" t="s">
        <v>1073</v>
      </c>
      <c r="D2966" s="98" t="s">
        <v>5328</v>
      </c>
      <c r="E2966" s="145" t="s">
        <v>6433</v>
      </c>
      <c r="F2966" s="233">
        <v>2.779323444430863</v>
      </c>
    </row>
    <row r="2967" spans="1:6" x14ac:dyDescent="0.3">
      <c r="A2967" s="36" t="s">
        <v>109</v>
      </c>
      <c r="B2967" s="36" t="str">
        <f t="shared" si="49"/>
        <v>T6P8_15min</v>
      </c>
      <c r="C2967" s="98" t="s">
        <v>1074</v>
      </c>
      <c r="D2967" s="98" t="s">
        <v>5328</v>
      </c>
      <c r="E2967" s="145" t="s">
        <v>6434</v>
      </c>
      <c r="F2967" s="233">
        <v>1.5877636501273371</v>
      </c>
    </row>
    <row r="2968" spans="1:6" x14ac:dyDescent="0.3">
      <c r="A2968" s="36" t="s">
        <v>109</v>
      </c>
      <c r="B2968" s="36" t="str">
        <f t="shared" si="49"/>
        <v>T6P8_15min</v>
      </c>
      <c r="C2968" s="98" t="s">
        <v>1075</v>
      </c>
      <c r="D2968" s="98" t="s">
        <v>5328</v>
      </c>
      <c r="E2968" s="145" t="s">
        <v>6435</v>
      </c>
      <c r="F2968" s="233">
        <v>2.7141834884349709</v>
      </c>
    </row>
    <row r="2969" spans="1:6" x14ac:dyDescent="0.3">
      <c r="A2969" s="36" t="s">
        <v>109</v>
      </c>
      <c r="B2969" s="36" t="str">
        <f t="shared" si="49"/>
        <v>T6P8_15min</v>
      </c>
      <c r="C2969" s="98" t="s">
        <v>1076</v>
      </c>
      <c r="D2969" s="98" t="s">
        <v>5328</v>
      </c>
      <c r="E2969" s="145" t="s">
        <v>6436</v>
      </c>
      <c r="F2969" s="233">
        <v>2.4592960799766934</v>
      </c>
    </row>
    <row r="2970" spans="1:6" x14ac:dyDescent="0.3">
      <c r="A2970" s="36" t="s">
        <v>109</v>
      </c>
      <c r="B2970" s="36" t="str">
        <f t="shared" si="49"/>
        <v>T6P8_15min</v>
      </c>
      <c r="C2970" s="98" t="s">
        <v>1077</v>
      </c>
      <c r="D2970" s="98" t="s">
        <v>5328</v>
      </c>
      <c r="E2970" s="145" t="s">
        <v>6437</v>
      </c>
      <c r="F2970" s="233">
        <v>3.0411263387611216</v>
      </c>
    </row>
    <row r="2971" spans="1:6" x14ac:dyDescent="0.3">
      <c r="A2971" s="36" t="s">
        <v>109</v>
      </c>
      <c r="B2971" s="36" t="str">
        <f t="shared" si="49"/>
        <v>T6P8_15min</v>
      </c>
      <c r="C2971" s="98" t="s">
        <v>1078</v>
      </c>
      <c r="D2971" s="98" t="s">
        <v>5328</v>
      </c>
      <c r="E2971" s="145" t="s">
        <v>6438</v>
      </c>
      <c r="F2971" s="233">
        <v>2.8426399715644646</v>
      </c>
    </row>
    <row r="2972" spans="1:6" x14ac:dyDescent="0.3">
      <c r="A2972" s="36" t="s">
        <v>5</v>
      </c>
      <c r="B2972" s="36" t="str">
        <f t="shared" si="49"/>
        <v>10A_20min</v>
      </c>
      <c r="C2972" s="97" t="s">
        <v>3327</v>
      </c>
      <c r="D2972" s="98" t="s">
        <v>5329</v>
      </c>
      <c r="E2972" s="145" t="s">
        <v>6409</v>
      </c>
      <c r="F2972" s="233">
        <v>2.2004429119667011</v>
      </c>
    </row>
    <row r="2973" spans="1:6" x14ac:dyDescent="0.3">
      <c r="A2973" s="36" t="s">
        <v>5</v>
      </c>
      <c r="B2973" s="36" t="str">
        <f t="shared" si="49"/>
        <v>10A_20min</v>
      </c>
      <c r="C2973" s="97" t="s">
        <v>3336</v>
      </c>
      <c r="D2973" s="98" t="s">
        <v>5329</v>
      </c>
      <c r="E2973" s="145" t="s">
        <v>6410</v>
      </c>
      <c r="F2973" s="233">
        <v>0.54597858001198585</v>
      </c>
    </row>
    <row r="2974" spans="1:6" x14ac:dyDescent="0.3">
      <c r="A2974" s="36" t="s">
        <v>5</v>
      </c>
      <c r="B2974" s="36" t="str">
        <f t="shared" si="49"/>
        <v>10A_20min</v>
      </c>
      <c r="C2974" s="97" t="s">
        <v>3337</v>
      </c>
      <c r="D2974" s="98" t="s">
        <v>5329</v>
      </c>
      <c r="E2974" s="145" t="s">
        <v>6411</v>
      </c>
      <c r="F2974" s="233">
        <v>3.3112390141772625</v>
      </c>
    </row>
    <row r="2975" spans="1:6" x14ac:dyDescent="0.3">
      <c r="A2975" s="36" t="s">
        <v>5</v>
      </c>
      <c r="B2975" s="36" t="str">
        <f t="shared" si="49"/>
        <v>10A_20min</v>
      </c>
      <c r="C2975" s="97" t="s">
        <v>3338</v>
      </c>
      <c r="D2975" s="98" t="s">
        <v>5329</v>
      </c>
      <c r="E2975" s="145" t="s">
        <v>6412</v>
      </c>
      <c r="F2975" s="233">
        <v>2.5643102792035983</v>
      </c>
    </row>
    <row r="2976" spans="1:6" x14ac:dyDescent="0.3">
      <c r="A2976" s="36" t="s">
        <v>5</v>
      </c>
      <c r="B2976" s="36" t="str">
        <f t="shared" si="49"/>
        <v>10A_20min</v>
      </c>
      <c r="C2976" s="97" t="s">
        <v>3339</v>
      </c>
      <c r="D2976" s="98" t="s">
        <v>5329</v>
      </c>
      <c r="E2976" s="145" t="s">
        <v>6413</v>
      </c>
      <c r="F2976" s="233">
        <v>0.69395086964425889</v>
      </c>
    </row>
    <row r="2977" spans="1:6" x14ac:dyDescent="0.3">
      <c r="A2977" s="36" t="s">
        <v>5</v>
      </c>
      <c r="B2977" s="36" t="str">
        <f t="shared" si="49"/>
        <v>10A_20min</v>
      </c>
      <c r="C2977" s="97" t="s">
        <v>3340</v>
      </c>
      <c r="D2977" s="98" t="s">
        <v>5329</v>
      </c>
      <c r="E2977" s="145" t="s">
        <v>6414</v>
      </c>
      <c r="F2977" s="233">
        <v>2.959309650267012</v>
      </c>
    </row>
    <row r="2978" spans="1:6" x14ac:dyDescent="0.3">
      <c r="A2978" s="36" t="s">
        <v>5</v>
      </c>
      <c r="B2978" s="36" t="str">
        <f t="shared" si="49"/>
        <v>10A_20min</v>
      </c>
      <c r="C2978" s="97" t="s">
        <v>3341</v>
      </c>
      <c r="D2978" s="98" t="s">
        <v>5329</v>
      </c>
      <c r="E2978" s="145" t="s">
        <v>6415</v>
      </c>
      <c r="F2978" s="233">
        <v>3.318630110029515</v>
      </c>
    </row>
    <row r="2979" spans="1:6" x14ac:dyDescent="0.3">
      <c r="A2979" s="36" t="s">
        <v>5</v>
      </c>
      <c r="B2979" s="36" t="str">
        <f t="shared" si="49"/>
        <v>10A_20min</v>
      </c>
      <c r="C2979" s="97" t="s">
        <v>3342</v>
      </c>
      <c r="D2979" s="98" t="s">
        <v>5329</v>
      </c>
      <c r="E2979" s="145" t="s">
        <v>6416</v>
      </c>
      <c r="F2979" s="233">
        <v>1.1692325726382349</v>
      </c>
    </row>
    <row r="2980" spans="1:6" x14ac:dyDescent="0.3">
      <c r="A2980" s="36" t="s">
        <v>5</v>
      </c>
      <c r="B2980" s="36" t="str">
        <f t="shared" si="49"/>
        <v>10A_20min</v>
      </c>
      <c r="C2980" s="97" t="s">
        <v>3343</v>
      </c>
      <c r="D2980" s="98" t="s">
        <v>5329</v>
      </c>
      <c r="E2980" s="145" t="s">
        <v>6417</v>
      </c>
      <c r="F2980" s="233">
        <v>1.0056603845902892</v>
      </c>
    </row>
    <row r="2981" spans="1:6" x14ac:dyDescent="0.3">
      <c r="A2981" s="36" t="s">
        <v>5</v>
      </c>
      <c r="B2981" s="36" t="str">
        <f t="shared" si="49"/>
        <v>10A_20min</v>
      </c>
      <c r="C2981" s="97" t="s">
        <v>3344</v>
      </c>
      <c r="D2981" s="98" t="s">
        <v>5329</v>
      </c>
      <c r="E2981" s="145" t="s">
        <v>6418</v>
      </c>
      <c r="F2981" s="233">
        <v>0.81502356351496452</v>
      </c>
    </row>
    <row r="2982" spans="1:6" x14ac:dyDescent="0.3">
      <c r="A2982" s="36" t="s">
        <v>5</v>
      </c>
      <c r="B2982" s="36" t="str">
        <f t="shared" si="49"/>
        <v>10A_20min</v>
      </c>
      <c r="C2982" s="97" t="s">
        <v>3345</v>
      </c>
      <c r="D2982" s="98" t="s">
        <v>5329</v>
      </c>
      <c r="E2982" s="145" t="s">
        <v>6419</v>
      </c>
      <c r="F2982" s="233">
        <v>2.847919452430439</v>
      </c>
    </row>
    <row r="2983" spans="1:6" x14ac:dyDescent="0.3">
      <c r="A2983" s="36" t="s">
        <v>5</v>
      </c>
      <c r="B2983" s="36" t="str">
        <f t="shared" si="49"/>
        <v>10A_20min</v>
      </c>
      <c r="C2983" s="97" t="s">
        <v>3328</v>
      </c>
      <c r="D2983" s="98" t="s">
        <v>5329</v>
      </c>
      <c r="E2983" s="145" t="s">
        <v>6420</v>
      </c>
      <c r="F2983" s="233">
        <v>0.70514807683452907</v>
      </c>
    </row>
    <row r="2984" spans="1:6" x14ac:dyDescent="0.3">
      <c r="A2984" s="36" t="s">
        <v>5</v>
      </c>
      <c r="B2984" s="36" t="str">
        <f t="shared" si="49"/>
        <v>10A_20min</v>
      </c>
      <c r="C2984" s="97" t="s">
        <v>3346</v>
      </c>
      <c r="D2984" s="98" t="s">
        <v>5329</v>
      </c>
      <c r="E2984" s="145" t="s">
        <v>6421</v>
      </c>
      <c r="F2984" s="233">
        <v>1.4690920360812778</v>
      </c>
    </row>
    <row r="2985" spans="1:6" x14ac:dyDescent="0.3">
      <c r="A2985" s="36" t="s">
        <v>5</v>
      </c>
      <c r="B2985" s="36" t="str">
        <f t="shared" si="49"/>
        <v>10A_20min</v>
      </c>
      <c r="C2985" s="97" t="s">
        <v>3347</v>
      </c>
      <c r="D2985" s="98" t="s">
        <v>5329</v>
      </c>
      <c r="E2985" s="145" t="s">
        <v>6422</v>
      </c>
      <c r="F2985" s="233">
        <v>2.3290367122506423</v>
      </c>
    </row>
    <row r="2986" spans="1:6" x14ac:dyDescent="0.3">
      <c r="A2986" s="36" t="s">
        <v>5</v>
      </c>
      <c r="B2986" s="36" t="str">
        <f t="shared" si="49"/>
        <v>10A_20min</v>
      </c>
      <c r="C2986" s="97" t="s">
        <v>3348</v>
      </c>
      <c r="D2986" s="98" t="s">
        <v>5329</v>
      </c>
      <c r="E2986" s="145" t="s">
        <v>6423</v>
      </c>
      <c r="F2986" s="233">
        <v>1.9867086371334437</v>
      </c>
    </row>
    <row r="2987" spans="1:6" x14ac:dyDescent="0.3">
      <c r="A2987" s="36" t="s">
        <v>5</v>
      </c>
      <c r="B2987" s="36" t="str">
        <f t="shared" si="49"/>
        <v>10A_20min</v>
      </c>
      <c r="C2987" s="97" t="s">
        <v>3349</v>
      </c>
      <c r="D2987" s="98" t="s">
        <v>5329</v>
      </c>
      <c r="E2987" s="145" t="s">
        <v>6424</v>
      </c>
      <c r="F2987" s="233">
        <v>2.8855086563411838</v>
      </c>
    </row>
    <row r="2988" spans="1:6" x14ac:dyDescent="0.3">
      <c r="A2988" s="36" t="s">
        <v>5</v>
      </c>
      <c r="B2988" s="36" t="str">
        <f t="shared" si="49"/>
        <v>10A_20min</v>
      </c>
      <c r="C2988" s="97" t="s">
        <v>3350</v>
      </c>
      <c r="D2988" s="98" t="s">
        <v>5329</v>
      </c>
      <c r="E2988" s="145" t="s">
        <v>6425</v>
      </c>
      <c r="F2988" s="233">
        <v>2.2070179443610507</v>
      </c>
    </row>
    <row r="2989" spans="1:6" x14ac:dyDescent="0.3">
      <c r="A2989" s="36" t="s">
        <v>5</v>
      </c>
      <c r="B2989" s="36" t="str">
        <f t="shared" si="49"/>
        <v>10A_20min</v>
      </c>
      <c r="C2989" s="97" t="s">
        <v>3351</v>
      </c>
      <c r="D2989" s="98" t="s">
        <v>5329</v>
      </c>
      <c r="E2989" s="145" t="s">
        <v>6426</v>
      </c>
      <c r="F2989" s="233">
        <v>2.229611717478293</v>
      </c>
    </row>
    <row r="2990" spans="1:6" x14ac:dyDescent="0.3">
      <c r="A2990" s="36" t="s">
        <v>5</v>
      </c>
      <c r="B2990" s="36" t="str">
        <f t="shared" si="49"/>
        <v>10A_20min</v>
      </c>
      <c r="C2990" s="97" t="s">
        <v>3352</v>
      </c>
      <c r="D2990" s="98" t="s">
        <v>5329</v>
      </c>
      <c r="E2990" s="145" t="s">
        <v>6427</v>
      </c>
      <c r="F2990" s="233">
        <v>0.83475434114625202</v>
      </c>
    </row>
    <row r="2991" spans="1:6" x14ac:dyDescent="0.3">
      <c r="A2991" s="36" t="s">
        <v>5</v>
      </c>
      <c r="B2991" s="36" t="str">
        <f t="shared" si="49"/>
        <v>10A_20min</v>
      </c>
      <c r="C2991" s="97" t="s">
        <v>3353</v>
      </c>
      <c r="D2991" s="98" t="s">
        <v>5329</v>
      </c>
      <c r="E2991" s="145" t="s">
        <v>6428</v>
      </c>
      <c r="F2991" s="233">
        <v>3.2426364901956553</v>
      </c>
    </row>
    <row r="2992" spans="1:6" x14ac:dyDescent="0.3">
      <c r="A2992" s="36" t="s">
        <v>5</v>
      </c>
      <c r="B2992" s="36" t="str">
        <f t="shared" si="49"/>
        <v>10A_20min</v>
      </c>
      <c r="C2992" s="97" t="s">
        <v>3354</v>
      </c>
      <c r="D2992" s="98" t="s">
        <v>5329</v>
      </c>
      <c r="E2992" s="145" t="s">
        <v>6429</v>
      </c>
      <c r="F2992" s="233">
        <v>0.74337864441949131</v>
      </c>
    </row>
    <row r="2993" spans="1:6" x14ac:dyDescent="0.3">
      <c r="A2993" s="36" t="s">
        <v>5</v>
      </c>
      <c r="B2993" s="36" t="str">
        <f t="shared" si="49"/>
        <v>10A_20min</v>
      </c>
      <c r="C2993" s="97" t="s">
        <v>3355</v>
      </c>
      <c r="D2993" s="98" t="s">
        <v>5329</v>
      </c>
      <c r="E2993" s="145" t="s">
        <v>6430</v>
      </c>
      <c r="F2993" s="233">
        <v>3.5164466166143091</v>
      </c>
    </row>
    <row r="2994" spans="1:6" x14ac:dyDescent="0.3">
      <c r="A2994" s="36" t="s">
        <v>5</v>
      </c>
      <c r="B2994" s="36" t="str">
        <f t="shared" si="49"/>
        <v>10A_20min</v>
      </c>
      <c r="C2994" s="97" t="s">
        <v>3329</v>
      </c>
      <c r="D2994" s="98" t="s">
        <v>5329</v>
      </c>
      <c r="E2994" s="145" t="s">
        <v>6431</v>
      </c>
      <c r="F2994" s="233">
        <v>0.80629622960298553</v>
      </c>
    </row>
    <row r="2995" spans="1:6" x14ac:dyDescent="0.3">
      <c r="A2995" s="36" t="s">
        <v>5</v>
      </c>
      <c r="B2995" s="36" t="str">
        <f t="shared" si="49"/>
        <v>10A_20min</v>
      </c>
      <c r="C2995" s="97" t="s">
        <v>3356</v>
      </c>
      <c r="D2995" s="98" t="s">
        <v>5329</v>
      </c>
      <c r="E2995" s="145" t="s">
        <v>6432</v>
      </c>
      <c r="F2995" s="233">
        <v>3.5346527422929421</v>
      </c>
    </row>
    <row r="2996" spans="1:6" x14ac:dyDescent="0.3">
      <c r="A2996" s="36" t="s">
        <v>5</v>
      </c>
      <c r="B2996" s="36" t="str">
        <f t="shared" si="49"/>
        <v>10A_20min</v>
      </c>
      <c r="C2996" s="97" t="s">
        <v>3330</v>
      </c>
      <c r="D2996" s="98" t="s">
        <v>5329</v>
      </c>
      <c r="E2996" s="145" t="s">
        <v>6433</v>
      </c>
      <c r="F2996" s="233">
        <v>2.9822804374408864</v>
      </c>
    </row>
    <row r="2997" spans="1:6" x14ac:dyDescent="0.3">
      <c r="A2997" s="36" t="s">
        <v>5</v>
      </c>
      <c r="B2997" s="36" t="str">
        <f t="shared" si="49"/>
        <v>10A_20min</v>
      </c>
      <c r="C2997" s="97" t="s">
        <v>3331</v>
      </c>
      <c r="D2997" s="98" t="s">
        <v>5329</v>
      </c>
      <c r="E2997" s="145" t="s">
        <v>6434</v>
      </c>
      <c r="F2997" s="233">
        <v>2.4926672080654479</v>
      </c>
    </row>
    <row r="2998" spans="1:6" x14ac:dyDescent="0.3">
      <c r="A2998" s="36" t="s">
        <v>5</v>
      </c>
      <c r="B2998" s="36" t="str">
        <f t="shared" si="49"/>
        <v>10A_20min</v>
      </c>
      <c r="C2998" s="97" t="s">
        <v>3332</v>
      </c>
      <c r="D2998" s="98" t="s">
        <v>5329</v>
      </c>
      <c r="E2998" s="145" t="s">
        <v>6435</v>
      </c>
      <c r="F2998" s="233">
        <v>0.72299419750888227</v>
      </c>
    </row>
    <row r="2999" spans="1:6" x14ac:dyDescent="0.3">
      <c r="A2999" s="36" t="s">
        <v>5</v>
      </c>
      <c r="B2999" s="36" t="str">
        <f t="shared" si="49"/>
        <v>10A_20min</v>
      </c>
      <c r="C2999" s="97" t="s">
        <v>3333</v>
      </c>
      <c r="D2999" s="98" t="s">
        <v>5329</v>
      </c>
      <c r="E2999" s="145" t="s">
        <v>6436</v>
      </c>
      <c r="F2999" s="233">
        <v>2.9424354209490211</v>
      </c>
    </row>
    <row r="3000" spans="1:6" x14ac:dyDescent="0.3">
      <c r="A3000" s="36" t="s">
        <v>5</v>
      </c>
      <c r="B3000" s="36" t="str">
        <f t="shared" si="49"/>
        <v>10A_20min</v>
      </c>
      <c r="C3000" s="97" t="s">
        <v>3334</v>
      </c>
      <c r="D3000" s="98" t="s">
        <v>5329</v>
      </c>
      <c r="E3000" s="145" t="s">
        <v>6437</v>
      </c>
      <c r="F3000" s="233">
        <v>2.1354724079683689</v>
      </c>
    </row>
    <row r="3001" spans="1:6" x14ac:dyDescent="0.3">
      <c r="A3001" s="36" t="s">
        <v>5</v>
      </c>
      <c r="B3001" s="36" t="str">
        <f t="shared" si="49"/>
        <v>10A_20min</v>
      </c>
      <c r="C3001" s="97" t="s">
        <v>3335</v>
      </c>
      <c r="D3001" s="98" t="s">
        <v>5329</v>
      </c>
      <c r="E3001" s="145" t="s">
        <v>6438</v>
      </c>
      <c r="F3001" s="233">
        <v>0.79034512034132676</v>
      </c>
    </row>
    <row r="3002" spans="1:6" x14ac:dyDescent="0.3">
      <c r="A3002" s="36" t="s">
        <v>8</v>
      </c>
      <c r="B3002" s="36" t="str">
        <f t="shared" si="49"/>
        <v>11A_20min</v>
      </c>
      <c r="C3002" s="97" t="s">
        <v>3357</v>
      </c>
      <c r="D3002" s="98" t="s">
        <v>5329</v>
      </c>
      <c r="E3002" s="145" t="s">
        <v>6409</v>
      </c>
      <c r="F3002" s="233">
        <v>3.4055353777176554</v>
      </c>
    </row>
    <row r="3003" spans="1:6" x14ac:dyDescent="0.3">
      <c r="A3003" s="36" t="s">
        <v>8</v>
      </c>
      <c r="B3003" s="36" t="str">
        <f t="shared" si="49"/>
        <v>11A_20min</v>
      </c>
      <c r="C3003" s="97" t="s">
        <v>3366</v>
      </c>
      <c r="D3003" s="98" t="s">
        <v>5329</v>
      </c>
      <c r="E3003" s="145" t="s">
        <v>6410</v>
      </c>
      <c r="F3003" s="233">
        <v>3.1360444845712396</v>
      </c>
    </row>
    <row r="3004" spans="1:6" x14ac:dyDescent="0.3">
      <c r="A3004" s="36" t="s">
        <v>8</v>
      </c>
      <c r="B3004" s="36" t="str">
        <f t="shared" si="49"/>
        <v>11A_20min</v>
      </c>
      <c r="C3004" s="97" t="s">
        <v>3367</v>
      </c>
      <c r="D3004" s="98" t="s">
        <v>5329</v>
      </c>
      <c r="E3004" s="145" t="s">
        <v>6411</v>
      </c>
      <c r="F3004" s="233">
        <v>2.005457805423855</v>
      </c>
    </row>
    <row r="3005" spans="1:6" x14ac:dyDescent="0.3">
      <c r="A3005" s="36" t="s">
        <v>8</v>
      </c>
      <c r="B3005" s="36" t="str">
        <f t="shared" si="49"/>
        <v>11A_20min</v>
      </c>
      <c r="C3005" s="97" t="s">
        <v>3368</v>
      </c>
      <c r="D3005" s="98" t="s">
        <v>5329</v>
      </c>
      <c r="E3005" s="145" t="s">
        <v>6412</v>
      </c>
      <c r="F3005" s="233">
        <v>3.12721128325291</v>
      </c>
    </row>
    <row r="3006" spans="1:6" x14ac:dyDescent="0.3">
      <c r="A3006" s="36" t="s">
        <v>8</v>
      </c>
      <c r="B3006" s="36" t="str">
        <f t="shared" si="49"/>
        <v>11A_20min</v>
      </c>
      <c r="C3006" s="97" t="s">
        <v>3369</v>
      </c>
      <c r="D3006" s="98" t="s">
        <v>5329</v>
      </c>
      <c r="E3006" s="145" t="s">
        <v>6413</v>
      </c>
      <c r="F3006" s="233">
        <v>3.6363937919408045</v>
      </c>
    </row>
    <row r="3007" spans="1:6" x14ac:dyDescent="0.3">
      <c r="A3007" s="36" t="s">
        <v>8</v>
      </c>
      <c r="B3007" s="36" t="str">
        <f t="shared" si="49"/>
        <v>11A_20min</v>
      </c>
      <c r="C3007" s="97" t="s">
        <v>3370</v>
      </c>
      <c r="D3007" s="98" t="s">
        <v>5329</v>
      </c>
      <c r="E3007" s="145" t="s">
        <v>6414</v>
      </c>
      <c r="F3007" s="233">
        <v>2.4470172065789546</v>
      </c>
    </row>
    <row r="3008" spans="1:6" x14ac:dyDescent="0.3">
      <c r="A3008" s="36" t="s">
        <v>8</v>
      </c>
      <c r="B3008" s="36" t="str">
        <f t="shared" si="49"/>
        <v>11A_20min</v>
      </c>
      <c r="C3008" s="97" t="s">
        <v>3371</v>
      </c>
      <c r="D3008" s="98" t="s">
        <v>5329</v>
      </c>
      <c r="E3008" s="145" t="s">
        <v>6415</v>
      </c>
      <c r="F3008" s="233">
        <v>3.3803696557013936</v>
      </c>
    </row>
    <row r="3009" spans="1:6" x14ac:dyDescent="0.3">
      <c r="A3009" s="36" t="s">
        <v>8</v>
      </c>
      <c r="B3009" s="36" t="str">
        <f t="shared" si="49"/>
        <v>11A_20min</v>
      </c>
      <c r="C3009" s="97" t="s">
        <v>3372</v>
      </c>
      <c r="D3009" s="98" t="s">
        <v>5329</v>
      </c>
      <c r="E3009" s="145" t="s">
        <v>6416</v>
      </c>
      <c r="F3009" s="233">
        <v>3.3139899833003028</v>
      </c>
    </row>
    <row r="3010" spans="1:6" x14ac:dyDescent="0.3">
      <c r="A3010" s="36" t="s">
        <v>8</v>
      </c>
      <c r="B3010" s="36" t="str">
        <f t="shared" si="49"/>
        <v>11A_20min</v>
      </c>
      <c r="C3010" s="97" t="s">
        <v>3373</v>
      </c>
      <c r="D3010" s="98" t="s">
        <v>5329</v>
      </c>
      <c r="E3010" s="145" t="s">
        <v>6417</v>
      </c>
      <c r="F3010" s="233">
        <v>2.0410305264779915</v>
      </c>
    </row>
    <row r="3011" spans="1:6" x14ac:dyDescent="0.3">
      <c r="A3011" s="36" t="s">
        <v>8</v>
      </c>
      <c r="B3011" s="36" t="str">
        <f t="shared" si="49"/>
        <v>11A_20min</v>
      </c>
      <c r="C3011" s="97" t="s">
        <v>3374</v>
      </c>
      <c r="D3011" s="98" t="s">
        <v>5329</v>
      </c>
      <c r="E3011" s="145" t="s">
        <v>6418</v>
      </c>
      <c r="F3011" s="233">
        <v>2.6019431988678465</v>
      </c>
    </row>
    <row r="3012" spans="1:6" x14ac:dyDescent="0.3">
      <c r="A3012" s="36" t="s">
        <v>8</v>
      </c>
      <c r="B3012" s="36" t="str">
        <f t="shared" si="49"/>
        <v>11A_20min</v>
      </c>
      <c r="C3012" s="97" t="s">
        <v>3375</v>
      </c>
      <c r="D3012" s="98" t="s">
        <v>5329</v>
      </c>
      <c r="E3012" s="145" t="s">
        <v>6419</v>
      </c>
      <c r="F3012" s="233">
        <v>2.8880594540104383</v>
      </c>
    </row>
    <row r="3013" spans="1:6" x14ac:dyDescent="0.3">
      <c r="A3013" s="36" t="s">
        <v>8</v>
      </c>
      <c r="B3013" s="36" t="str">
        <f t="shared" si="49"/>
        <v>11A_20min</v>
      </c>
      <c r="C3013" s="97" t="s">
        <v>3358</v>
      </c>
      <c r="D3013" s="98" t="s">
        <v>5329</v>
      </c>
      <c r="E3013" s="145" t="s">
        <v>6420</v>
      </c>
      <c r="F3013" s="233">
        <v>2.5572892307329433</v>
      </c>
    </row>
    <row r="3014" spans="1:6" x14ac:dyDescent="0.3">
      <c r="A3014" s="36" t="s">
        <v>8</v>
      </c>
      <c r="B3014" s="36" t="str">
        <f t="shared" si="49"/>
        <v>11A_20min</v>
      </c>
      <c r="C3014" s="97" t="s">
        <v>3376</v>
      </c>
      <c r="D3014" s="98" t="s">
        <v>5329</v>
      </c>
      <c r="E3014" s="145" t="s">
        <v>6421</v>
      </c>
      <c r="F3014" s="233">
        <v>2.0321076767368638</v>
      </c>
    </row>
    <row r="3015" spans="1:6" x14ac:dyDescent="0.3">
      <c r="A3015" s="36" t="s">
        <v>8</v>
      </c>
      <c r="B3015" s="36" t="str">
        <f t="shared" si="49"/>
        <v>11A_20min</v>
      </c>
      <c r="C3015" s="97" t="s">
        <v>3377</v>
      </c>
      <c r="D3015" s="98" t="s">
        <v>5329</v>
      </c>
      <c r="E3015" s="145" t="s">
        <v>6422</v>
      </c>
      <c r="F3015" s="233">
        <v>3.1506685655595619</v>
      </c>
    </row>
    <row r="3016" spans="1:6" x14ac:dyDescent="0.3">
      <c r="A3016" s="36" t="s">
        <v>8</v>
      </c>
      <c r="B3016" s="36" t="str">
        <f t="shared" si="49"/>
        <v>11A_20min</v>
      </c>
      <c r="C3016" s="97" t="s">
        <v>3378</v>
      </c>
      <c r="D3016" s="98" t="s">
        <v>5329</v>
      </c>
      <c r="E3016" s="145" t="s">
        <v>6423</v>
      </c>
      <c r="F3016" s="233">
        <v>2.968013444809896</v>
      </c>
    </row>
    <row r="3017" spans="1:6" x14ac:dyDescent="0.3">
      <c r="A3017" s="36" t="s">
        <v>8</v>
      </c>
      <c r="B3017" s="36" t="str">
        <f t="shared" si="49"/>
        <v>11A_20min</v>
      </c>
      <c r="C3017" s="97" t="s">
        <v>3379</v>
      </c>
      <c r="D3017" s="98" t="s">
        <v>5329</v>
      </c>
      <c r="E3017" s="145" t="s">
        <v>6424</v>
      </c>
      <c r="F3017" s="233">
        <v>3.6063164598689355</v>
      </c>
    </row>
    <row r="3018" spans="1:6" x14ac:dyDescent="0.3">
      <c r="A3018" s="36" t="s">
        <v>8</v>
      </c>
      <c r="B3018" s="36" t="str">
        <f t="shared" si="49"/>
        <v>11A_20min</v>
      </c>
      <c r="C3018" s="97" t="s">
        <v>3380</v>
      </c>
      <c r="D3018" s="98" t="s">
        <v>5329</v>
      </c>
      <c r="E3018" s="145" t="s">
        <v>6425</v>
      </c>
      <c r="F3018" s="233">
        <v>3.4024565552402319</v>
      </c>
    </row>
    <row r="3019" spans="1:6" x14ac:dyDescent="0.3">
      <c r="A3019" s="36" t="s">
        <v>8</v>
      </c>
      <c r="B3019" s="36" t="str">
        <f t="shared" si="49"/>
        <v>11A_20min</v>
      </c>
      <c r="C3019" s="97" t="s">
        <v>3381</v>
      </c>
      <c r="D3019" s="98" t="s">
        <v>5329</v>
      </c>
      <c r="E3019" s="145" t="s">
        <v>6426</v>
      </c>
      <c r="F3019" s="233">
        <v>3.1573050232416451</v>
      </c>
    </row>
    <row r="3020" spans="1:6" x14ac:dyDescent="0.3">
      <c r="A3020" s="36" t="s">
        <v>8</v>
      </c>
      <c r="B3020" s="36" t="str">
        <f t="shared" si="49"/>
        <v>11A_20min</v>
      </c>
      <c r="C3020" s="97" t="s">
        <v>3382</v>
      </c>
      <c r="D3020" s="98" t="s">
        <v>5329</v>
      </c>
      <c r="E3020" s="145" t="s">
        <v>6427</v>
      </c>
      <c r="F3020" s="233">
        <v>2.2157174030162525</v>
      </c>
    </row>
    <row r="3021" spans="1:6" x14ac:dyDescent="0.3">
      <c r="A3021" s="36" t="s">
        <v>8</v>
      </c>
      <c r="B3021" s="36" t="str">
        <f t="shared" si="49"/>
        <v>11A_20min</v>
      </c>
      <c r="C3021" s="97" t="s">
        <v>3383</v>
      </c>
      <c r="D3021" s="98" t="s">
        <v>5329</v>
      </c>
      <c r="E3021" s="145" t="s">
        <v>6428</v>
      </c>
      <c r="F3021" s="233">
        <v>2.7870393627748373</v>
      </c>
    </row>
    <row r="3022" spans="1:6" x14ac:dyDescent="0.3">
      <c r="A3022" s="36" t="s">
        <v>8</v>
      </c>
      <c r="B3022" s="36" t="str">
        <f t="shared" si="49"/>
        <v>11A_20min</v>
      </c>
      <c r="C3022" s="97" t="s">
        <v>3384</v>
      </c>
      <c r="D3022" s="98" t="s">
        <v>5329</v>
      </c>
      <c r="E3022" s="145" t="s">
        <v>6429</v>
      </c>
      <c r="F3022" s="233">
        <v>2.861940077928014</v>
      </c>
    </row>
    <row r="3023" spans="1:6" x14ac:dyDescent="0.3">
      <c r="A3023" s="36" t="s">
        <v>8</v>
      </c>
      <c r="B3023" s="36" t="str">
        <f t="shared" ref="B3023:B3086" si="50">CONCATENATE(A3023,"_",D3023)</f>
        <v>11A_20min</v>
      </c>
      <c r="C3023" s="97" t="s">
        <v>3385</v>
      </c>
      <c r="D3023" s="98" t="s">
        <v>5329</v>
      </c>
      <c r="E3023" s="145" t="s">
        <v>6430</v>
      </c>
      <c r="F3023" s="233">
        <v>3.0057979988439061</v>
      </c>
    </row>
    <row r="3024" spans="1:6" x14ac:dyDescent="0.3">
      <c r="A3024" s="36" t="s">
        <v>8</v>
      </c>
      <c r="B3024" s="36" t="str">
        <f t="shared" si="50"/>
        <v>11A_20min</v>
      </c>
      <c r="C3024" s="97" t="s">
        <v>3359</v>
      </c>
      <c r="D3024" s="98" t="s">
        <v>5329</v>
      </c>
      <c r="E3024" s="145" t="s">
        <v>6431</v>
      </c>
      <c r="F3024" s="233">
        <v>2.9194623495100562</v>
      </c>
    </row>
    <row r="3025" spans="1:6" x14ac:dyDescent="0.3">
      <c r="A3025" s="36" t="s">
        <v>8</v>
      </c>
      <c r="B3025" s="36" t="str">
        <f t="shared" si="50"/>
        <v>11A_20min</v>
      </c>
      <c r="C3025" s="97" t="s">
        <v>3386</v>
      </c>
      <c r="D3025" s="98" t="s">
        <v>5329</v>
      </c>
      <c r="E3025" s="145" t="s">
        <v>6432</v>
      </c>
      <c r="F3025" s="233">
        <v>3.2654965335237116</v>
      </c>
    </row>
    <row r="3026" spans="1:6" x14ac:dyDescent="0.3">
      <c r="A3026" s="36" t="s">
        <v>8</v>
      </c>
      <c r="B3026" s="36" t="str">
        <f t="shared" si="50"/>
        <v>11A_20min</v>
      </c>
      <c r="C3026" s="97" t="s">
        <v>3360</v>
      </c>
      <c r="D3026" s="98" t="s">
        <v>5329</v>
      </c>
      <c r="E3026" s="145" t="s">
        <v>6433</v>
      </c>
      <c r="F3026" s="233">
        <v>3.3512929758546148</v>
      </c>
    </row>
    <row r="3027" spans="1:6" x14ac:dyDescent="0.3">
      <c r="A3027" s="36" t="s">
        <v>8</v>
      </c>
      <c r="B3027" s="36" t="str">
        <f t="shared" si="50"/>
        <v>11A_20min</v>
      </c>
      <c r="C3027" s="97" t="s">
        <v>3361</v>
      </c>
      <c r="D3027" s="98" t="s">
        <v>5329</v>
      </c>
      <c r="E3027" s="145" t="s">
        <v>6434</v>
      </c>
      <c r="F3027" s="233">
        <v>3.4082934454614935</v>
      </c>
    </row>
    <row r="3028" spans="1:6" x14ac:dyDescent="0.3">
      <c r="A3028" s="36" t="s">
        <v>8</v>
      </c>
      <c r="B3028" s="36" t="str">
        <f t="shared" si="50"/>
        <v>11A_20min</v>
      </c>
      <c r="C3028" s="97" t="s">
        <v>3362</v>
      </c>
      <c r="D3028" s="98" t="s">
        <v>5329</v>
      </c>
      <c r="E3028" s="145" t="s">
        <v>6435</v>
      </c>
      <c r="F3028" s="233">
        <v>2.9683791551952408</v>
      </c>
    </row>
    <row r="3029" spans="1:6" x14ac:dyDescent="0.3">
      <c r="A3029" s="36" t="s">
        <v>8</v>
      </c>
      <c r="B3029" s="36" t="str">
        <f t="shared" si="50"/>
        <v>11A_20min</v>
      </c>
      <c r="C3029" s="97" t="s">
        <v>3363</v>
      </c>
      <c r="D3029" s="98" t="s">
        <v>5329</v>
      </c>
      <c r="E3029" s="145" t="s">
        <v>6436</v>
      </c>
      <c r="F3029" s="233">
        <v>3.2549122274631244</v>
      </c>
    </row>
    <row r="3030" spans="1:6" x14ac:dyDescent="0.3">
      <c r="A3030" s="36" t="s">
        <v>8</v>
      </c>
      <c r="B3030" s="36" t="str">
        <f t="shared" si="50"/>
        <v>11A_20min</v>
      </c>
      <c r="C3030" s="97" t="s">
        <v>3364</v>
      </c>
      <c r="D3030" s="98" t="s">
        <v>5329</v>
      </c>
      <c r="E3030" s="145" t="s">
        <v>6437</v>
      </c>
      <c r="F3030" s="233">
        <v>2.8506703088290988</v>
      </c>
    </row>
    <row r="3031" spans="1:6" x14ac:dyDescent="0.3">
      <c r="A3031" s="36" t="s">
        <v>8</v>
      </c>
      <c r="B3031" s="36" t="str">
        <f t="shared" si="50"/>
        <v>11A_20min</v>
      </c>
      <c r="C3031" s="97" t="s">
        <v>3365</v>
      </c>
      <c r="D3031" s="98" t="s">
        <v>5329</v>
      </c>
      <c r="E3031" s="145" t="s">
        <v>6438</v>
      </c>
      <c r="F3031" s="233">
        <v>3.1429976154172539</v>
      </c>
    </row>
    <row r="3032" spans="1:6" x14ac:dyDescent="0.3">
      <c r="A3032" s="36" t="s">
        <v>11</v>
      </c>
      <c r="B3032" s="36" t="str">
        <f t="shared" si="50"/>
        <v>12A_20min</v>
      </c>
      <c r="C3032" s="97" t="s">
        <v>3387</v>
      </c>
      <c r="D3032" s="98" t="s">
        <v>5329</v>
      </c>
      <c r="E3032" s="145" t="s">
        <v>6409</v>
      </c>
      <c r="F3032" s="233">
        <v>2.6414001996439294</v>
      </c>
    </row>
    <row r="3033" spans="1:6" x14ac:dyDescent="0.3">
      <c r="A3033" s="36" t="s">
        <v>11</v>
      </c>
      <c r="B3033" s="36" t="str">
        <f t="shared" si="50"/>
        <v>12A_20min</v>
      </c>
      <c r="C3033" s="97" t="s">
        <v>3396</v>
      </c>
      <c r="D3033" s="98" t="s">
        <v>5329</v>
      </c>
      <c r="E3033" s="145" t="s">
        <v>6410</v>
      </c>
      <c r="F3033" s="233">
        <v>2.4702676803135795</v>
      </c>
    </row>
    <row r="3034" spans="1:6" x14ac:dyDescent="0.3">
      <c r="A3034" s="36" t="s">
        <v>11</v>
      </c>
      <c r="B3034" s="36" t="str">
        <f t="shared" si="50"/>
        <v>12A_20min</v>
      </c>
      <c r="C3034" s="97" t="s">
        <v>3397</v>
      </c>
      <c r="D3034" s="98" t="s">
        <v>5329</v>
      </c>
      <c r="E3034" s="145" t="s">
        <v>6411</v>
      </c>
      <c r="F3034" s="233">
        <v>2.7046854187206431</v>
      </c>
    </row>
    <row r="3035" spans="1:6" x14ac:dyDescent="0.3">
      <c r="A3035" s="36" t="s">
        <v>11</v>
      </c>
      <c r="B3035" s="36" t="str">
        <f t="shared" si="50"/>
        <v>12A_20min</v>
      </c>
      <c r="C3035" s="97" t="s">
        <v>3398</v>
      </c>
      <c r="D3035" s="98" t="s">
        <v>5329</v>
      </c>
      <c r="E3035" s="145" t="s">
        <v>6412</v>
      </c>
      <c r="F3035" s="233">
        <v>2.7739159703295626</v>
      </c>
    </row>
    <row r="3036" spans="1:6" x14ac:dyDescent="0.3">
      <c r="A3036" s="36" t="s">
        <v>11</v>
      </c>
      <c r="B3036" s="36" t="str">
        <f t="shared" si="50"/>
        <v>12A_20min</v>
      </c>
      <c r="C3036" s="97" t="s">
        <v>3399</v>
      </c>
      <c r="D3036" s="98" t="s">
        <v>5329</v>
      </c>
      <c r="E3036" s="145" t="s">
        <v>6413</v>
      </c>
      <c r="F3036" s="233">
        <v>2.0443090788142682</v>
      </c>
    </row>
    <row r="3037" spans="1:6" x14ac:dyDescent="0.3">
      <c r="A3037" s="36" t="s">
        <v>11</v>
      </c>
      <c r="B3037" s="36" t="str">
        <f t="shared" si="50"/>
        <v>12A_20min</v>
      </c>
      <c r="C3037" s="97" t="s">
        <v>3400</v>
      </c>
      <c r="D3037" s="98" t="s">
        <v>5329</v>
      </c>
      <c r="E3037" s="145" t="s">
        <v>6414</v>
      </c>
      <c r="F3037" s="233">
        <v>2.8335270972879303</v>
      </c>
    </row>
    <row r="3038" spans="1:6" x14ac:dyDescent="0.3">
      <c r="A3038" s="36" t="s">
        <v>11</v>
      </c>
      <c r="B3038" s="36" t="str">
        <f t="shared" si="50"/>
        <v>12A_20min</v>
      </c>
      <c r="C3038" s="97" t="s">
        <v>3401</v>
      </c>
      <c r="D3038" s="98" t="s">
        <v>5329</v>
      </c>
      <c r="E3038" s="145" t="s">
        <v>6415</v>
      </c>
      <c r="F3038" s="233">
        <v>2.878067861026433</v>
      </c>
    </row>
    <row r="3039" spans="1:6" x14ac:dyDescent="0.3">
      <c r="A3039" s="36" t="s">
        <v>11</v>
      </c>
      <c r="B3039" s="36" t="str">
        <f t="shared" si="50"/>
        <v>12A_20min</v>
      </c>
      <c r="C3039" s="97" t="s">
        <v>3402</v>
      </c>
      <c r="D3039" s="98" t="s">
        <v>5329</v>
      </c>
      <c r="E3039" s="145" t="s">
        <v>6416</v>
      </c>
      <c r="F3039" s="233">
        <v>1.8594757352719999</v>
      </c>
    </row>
    <row r="3040" spans="1:6" x14ac:dyDescent="0.3">
      <c r="A3040" s="36" t="s">
        <v>11</v>
      </c>
      <c r="B3040" s="36" t="str">
        <f t="shared" si="50"/>
        <v>12A_20min</v>
      </c>
      <c r="C3040" s="97" t="s">
        <v>3403</v>
      </c>
      <c r="D3040" s="98" t="s">
        <v>5329</v>
      </c>
      <c r="E3040" s="145" t="s">
        <v>6417</v>
      </c>
      <c r="F3040" s="233">
        <v>2.1512085932371878</v>
      </c>
    </row>
    <row r="3041" spans="1:6" x14ac:dyDescent="0.3">
      <c r="A3041" s="36" t="s">
        <v>11</v>
      </c>
      <c r="B3041" s="36" t="str">
        <f t="shared" si="50"/>
        <v>12A_20min</v>
      </c>
      <c r="C3041" s="97" t="s">
        <v>3404</v>
      </c>
      <c r="D3041" s="98" t="s">
        <v>5329</v>
      </c>
      <c r="E3041" s="145" t="s">
        <v>6418</v>
      </c>
      <c r="F3041" s="233">
        <v>2.1074835256314874</v>
      </c>
    </row>
    <row r="3042" spans="1:6" x14ac:dyDescent="0.3">
      <c r="A3042" s="36" t="s">
        <v>11</v>
      </c>
      <c r="B3042" s="36" t="str">
        <f t="shared" si="50"/>
        <v>12A_20min</v>
      </c>
      <c r="C3042" s="97" t="s">
        <v>3405</v>
      </c>
      <c r="D3042" s="98" t="s">
        <v>5329</v>
      </c>
      <c r="E3042" s="145" t="s">
        <v>6419</v>
      </c>
      <c r="F3042" s="233">
        <v>2.3439843879033408</v>
      </c>
    </row>
    <row r="3043" spans="1:6" x14ac:dyDescent="0.3">
      <c r="A3043" s="36" t="s">
        <v>11</v>
      </c>
      <c r="B3043" s="36" t="str">
        <f t="shared" si="50"/>
        <v>12A_20min</v>
      </c>
      <c r="C3043" s="97" t="s">
        <v>3388</v>
      </c>
      <c r="D3043" s="98" t="s">
        <v>5329</v>
      </c>
      <c r="E3043" s="145" t="s">
        <v>6420</v>
      </c>
      <c r="F3043" s="233">
        <v>2.3908646993558178</v>
      </c>
    </row>
    <row r="3044" spans="1:6" x14ac:dyDescent="0.3">
      <c r="A3044" s="36" t="s">
        <v>11</v>
      </c>
      <c r="B3044" s="36" t="str">
        <f t="shared" si="50"/>
        <v>12A_20min</v>
      </c>
      <c r="C3044" s="97" t="s">
        <v>3406</v>
      </c>
      <c r="D3044" s="98" t="s">
        <v>5329</v>
      </c>
      <c r="E3044" s="145" t="s">
        <v>6421</v>
      </c>
      <c r="F3044" s="233">
        <v>2.6708632705168895</v>
      </c>
    </row>
    <row r="3045" spans="1:6" x14ac:dyDescent="0.3">
      <c r="A3045" s="36" t="s">
        <v>11</v>
      </c>
      <c r="B3045" s="36" t="str">
        <f t="shared" si="50"/>
        <v>12A_20min</v>
      </c>
      <c r="C3045" s="97" t="s">
        <v>3407</v>
      </c>
      <c r="D3045" s="98" t="s">
        <v>5329</v>
      </c>
      <c r="E3045" s="145" t="s">
        <v>6422</v>
      </c>
      <c r="F3045" s="233">
        <v>2.1845815185995279</v>
      </c>
    </row>
    <row r="3046" spans="1:6" x14ac:dyDescent="0.3">
      <c r="A3046" s="36" t="s">
        <v>11</v>
      </c>
      <c r="B3046" s="36" t="str">
        <f t="shared" si="50"/>
        <v>12A_20min</v>
      </c>
      <c r="C3046" s="97" t="s">
        <v>3408</v>
      </c>
      <c r="D3046" s="98" t="s">
        <v>5329</v>
      </c>
      <c r="E3046" s="145" t="s">
        <v>6423</v>
      </c>
      <c r="F3046" s="233">
        <v>2.343067350753075</v>
      </c>
    </row>
    <row r="3047" spans="1:6" x14ac:dyDescent="0.3">
      <c r="A3047" s="36" t="s">
        <v>11</v>
      </c>
      <c r="B3047" s="36" t="str">
        <f t="shared" si="50"/>
        <v>12A_20min</v>
      </c>
      <c r="C3047" s="97" t="s">
        <v>3409</v>
      </c>
      <c r="D3047" s="98" t="s">
        <v>5329</v>
      </c>
      <c r="E3047" s="145" t="s">
        <v>6424</v>
      </c>
      <c r="F3047" s="233">
        <v>2.2781823920795827</v>
      </c>
    </row>
    <row r="3048" spans="1:6" x14ac:dyDescent="0.3">
      <c r="A3048" s="36" t="s">
        <v>11</v>
      </c>
      <c r="B3048" s="36" t="str">
        <f t="shared" si="50"/>
        <v>12A_20min</v>
      </c>
      <c r="C3048" s="97" t="s">
        <v>3410</v>
      </c>
      <c r="D3048" s="98" t="s">
        <v>5329</v>
      </c>
      <c r="E3048" s="145" t="s">
        <v>6425</v>
      </c>
      <c r="F3048" s="233">
        <v>1.9231851211215358</v>
      </c>
    </row>
    <row r="3049" spans="1:6" x14ac:dyDescent="0.3">
      <c r="A3049" s="36" t="s">
        <v>11</v>
      </c>
      <c r="B3049" s="36" t="str">
        <f t="shared" si="50"/>
        <v>12A_20min</v>
      </c>
      <c r="C3049" s="97" t="s">
        <v>3411</v>
      </c>
      <c r="D3049" s="98" t="s">
        <v>5329</v>
      </c>
      <c r="E3049" s="145" t="s">
        <v>6426</v>
      </c>
      <c r="F3049" s="233">
        <v>1.951460840026362</v>
      </c>
    </row>
    <row r="3050" spans="1:6" x14ac:dyDescent="0.3">
      <c r="A3050" s="36" t="s">
        <v>11</v>
      </c>
      <c r="B3050" s="36" t="str">
        <f t="shared" si="50"/>
        <v>12A_20min</v>
      </c>
      <c r="C3050" s="97" t="s">
        <v>3412</v>
      </c>
      <c r="D3050" s="98" t="s">
        <v>5329</v>
      </c>
      <c r="E3050" s="145" t="s">
        <v>6427</v>
      </c>
      <c r="F3050" s="233">
        <v>1.9707216469261895</v>
      </c>
    </row>
    <row r="3051" spans="1:6" x14ac:dyDescent="0.3">
      <c r="A3051" s="36" t="s">
        <v>11</v>
      </c>
      <c r="B3051" s="36" t="str">
        <f t="shared" si="50"/>
        <v>12A_20min</v>
      </c>
      <c r="C3051" s="97" t="s">
        <v>3413</v>
      </c>
      <c r="D3051" s="98" t="s">
        <v>5329</v>
      </c>
      <c r="E3051" s="145" t="s">
        <v>6428</v>
      </c>
      <c r="F3051" s="233">
        <v>2.6451880862491914</v>
      </c>
    </row>
    <row r="3052" spans="1:6" x14ac:dyDescent="0.3">
      <c r="A3052" s="36" t="s">
        <v>11</v>
      </c>
      <c r="B3052" s="36" t="str">
        <f t="shared" si="50"/>
        <v>12A_20min</v>
      </c>
      <c r="C3052" s="97" t="s">
        <v>3414</v>
      </c>
      <c r="D3052" s="98" t="s">
        <v>5329</v>
      </c>
      <c r="E3052" s="145" t="s">
        <v>6429</v>
      </c>
      <c r="F3052" s="233">
        <v>2.5937972957510267</v>
      </c>
    </row>
    <row r="3053" spans="1:6" x14ac:dyDescent="0.3">
      <c r="A3053" s="36" t="s">
        <v>11</v>
      </c>
      <c r="B3053" s="36" t="str">
        <f t="shared" si="50"/>
        <v>12A_20min</v>
      </c>
      <c r="C3053" s="97" t="s">
        <v>3415</v>
      </c>
      <c r="D3053" s="98" t="s">
        <v>5329</v>
      </c>
      <c r="E3053" s="145" t="s">
        <v>6430</v>
      </c>
      <c r="F3053" s="233">
        <v>2.4923813533313259</v>
      </c>
    </row>
    <row r="3054" spans="1:6" x14ac:dyDescent="0.3">
      <c r="A3054" s="36" t="s">
        <v>11</v>
      </c>
      <c r="B3054" s="36" t="str">
        <f t="shared" si="50"/>
        <v>12A_20min</v>
      </c>
      <c r="C3054" s="97" t="s">
        <v>3389</v>
      </c>
      <c r="D3054" s="98" t="s">
        <v>5329</v>
      </c>
      <c r="E3054" s="145" t="s">
        <v>6431</v>
      </c>
      <c r="F3054" s="233">
        <v>2.2451280610103264</v>
      </c>
    </row>
    <row r="3055" spans="1:6" x14ac:dyDescent="0.3">
      <c r="A3055" s="36" t="s">
        <v>11</v>
      </c>
      <c r="B3055" s="36" t="str">
        <f t="shared" si="50"/>
        <v>12A_20min</v>
      </c>
      <c r="C3055" s="97" t="s">
        <v>3416</v>
      </c>
      <c r="D3055" s="98" t="s">
        <v>5329</v>
      </c>
      <c r="E3055" s="145" t="s">
        <v>6432</v>
      </c>
      <c r="F3055" s="233">
        <v>2.3881344202970105</v>
      </c>
    </row>
    <row r="3056" spans="1:6" x14ac:dyDescent="0.3">
      <c r="A3056" s="36" t="s">
        <v>11</v>
      </c>
      <c r="B3056" s="36" t="str">
        <f t="shared" si="50"/>
        <v>12A_20min</v>
      </c>
      <c r="C3056" s="97" t="s">
        <v>3390</v>
      </c>
      <c r="D3056" s="98" t="s">
        <v>5329</v>
      </c>
      <c r="E3056" s="145" t="s">
        <v>6433</v>
      </c>
      <c r="F3056" s="233">
        <v>2.3279257745013879</v>
      </c>
    </row>
    <row r="3057" spans="1:6" x14ac:dyDescent="0.3">
      <c r="A3057" s="36" t="s">
        <v>11</v>
      </c>
      <c r="B3057" s="36" t="str">
        <f t="shared" si="50"/>
        <v>12A_20min</v>
      </c>
      <c r="C3057" s="97" t="s">
        <v>3391</v>
      </c>
      <c r="D3057" s="98" t="s">
        <v>5329</v>
      </c>
      <c r="E3057" s="145" t="s">
        <v>6434</v>
      </c>
      <c r="F3057" s="233">
        <v>2.6625814567773771</v>
      </c>
    </row>
    <row r="3058" spans="1:6" x14ac:dyDescent="0.3">
      <c r="A3058" s="36" t="s">
        <v>11</v>
      </c>
      <c r="B3058" s="36" t="str">
        <f t="shared" si="50"/>
        <v>12A_20min</v>
      </c>
      <c r="C3058" s="97" t="s">
        <v>3392</v>
      </c>
      <c r="D3058" s="98" t="s">
        <v>5329</v>
      </c>
      <c r="E3058" s="145" t="s">
        <v>6435</v>
      </c>
      <c r="F3058" s="233">
        <v>1.971601584995651</v>
      </c>
    </row>
    <row r="3059" spans="1:6" x14ac:dyDescent="0.3">
      <c r="A3059" s="36" t="s">
        <v>11</v>
      </c>
      <c r="B3059" s="36" t="str">
        <f t="shared" si="50"/>
        <v>12A_20min</v>
      </c>
      <c r="C3059" s="97" t="s">
        <v>3393</v>
      </c>
      <c r="D3059" s="98" t="s">
        <v>5329</v>
      </c>
      <c r="E3059" s="145" t="s">
        <v>6436</v>
      </c>
      <c r="F3059" s="233">
        <v>2.9786061861151976</v>
      </c>
    </row>
    <row r="3060" spans="1:6" x14ac:dyDescent="0.3">
      <c r="A3060" s="36" t="s">
        <v>11</v>
      </c>
      <c r="B3060" s="36" t="str">
        <f t="shared" si="50"/>
        <v>12A_20min</v>
      </c>
      <c r="C3060" s="97" t="s">
        <v>3394</v>
      </c>
      <c r="D3060" s="98" t="s">
        <v>5329</v>
      </c>
      <c r="E3060" s="145" t="s">
        <v>6437</v>
      </c>
      <c r="F3060" s="233">
        <v>2.3370144651320639</v>
      </c>
    </row>
    <row r="3061" spans="1:6" x14ac:dyDescent="0.3">
      <c r="A3061" s="36" t="s">
        <v>11</v>
      </c>
      <c r="B3061" s="36" t="str">
        <f t="shared" si="50"/>
        <v>12A_20min</v>
      </c>
      <c r="C3061" s="97" t="s">
        <v>3395</v>
      </c>
      <c r="D3061" s="98" t="s">
        <v>5329</v>
      </c>
      <c r="E3061" s="145" t="s">
        <v>6438</v>
      </c>
      <c r="F3061" s="233">
        <v>2.0276178165263121</v>
      </c>
    </row>
    <row r="3062" spans="1:6" x14ac:dyDescent="0.3">
      <c r="A3062" s="36" t="s">
        <v>14</v>
      </c>
      <c r="B3062" s="36" t="str">
        <f t="shared" si="50"/>
        <v>13A_20min</v>
      </c>
      <c r="C3062" s="97" t="s">
        <v>3417</v>
      </c>
      <c r="D3062" s="98" t="s">
        <v>5329</v>
      </c>
      <c r="E3062" s="145" t="s">
        <v>6409</v>
      </c>
      <c r="F3062" s="233">
        <v>1.6076566829940986</v>
      </c>
    </row>
    <row r="3063" spans="1:6" x14ac:dyDescent="0.3">
      <c r="A3063" s="36" t="s">
        <v>14</v>
      </c>
      <c r="B3063" s="36" t="str">
        <f t="shared" si="50"/>
        <v>13A_20min</v>
      </c>
      <c r="C3063" s="97" t="s">
        <v>3426</v>
      </c>
      <c r="D3063" s="98" t="s">
        <v>5329</v>
      </c>
      <c r="E3063" s="145" t="s">
        <v>6410</v>
      </c>
      <c r="F3063" s="233">
        <v>3.0178534773074976</v>
      </c>
    </row>
    <row r="3064" spans="1:6" x14ac:dyDescent="0.3">
      <c r="A3064" s="36" t="s">
        <v>14</v>
      </c>
      <c r="B3064" s="36" t="str">
        <f t="shared" si="50"/>
        <v>13A_20min</v>
      </c>
      <c r="C3064" s="97" t="s">
        <v>3427</v>
      </c>
      <c r="D3064" s="98" t="s">
        <v>5329</v>
      </c>
      <c r="E3064" s="145" t="s">
        <v>6411</v>
      </c>
      <c r="F3064" s="233">
        <v>2.0446382100167058</v>
      </c>
    </row>
    <row r="3065" spans="1:6" x14ac:dyDescent="0.3">
      <c r="A3065" s="36" t="s">
        <v>14</v>
      </c>
      <c r="B3065" s="36" t="str">
        <f t="shared" si="50"/>
        <v>13A_20min</v>
      </c>
      <c r="C3065" s="97" t="s">
        <v>3428</v>
      </c>
      <c r="D3065" s="98" t="s">
        <v>5329</v>
      </c>
      <c r="E3065" s="145" t="s">
        <v>6412</v>
      </c>
      <c r="F3065" s="233">
        <v>2.0870898902815234</v>
      </c>
    </row>
    <row r="3066" spans="1:6" x14ac:dyDescent="0.3">
      <c r="A3066" s="36" t="s">
        <v>14</v>
      </c>
      <c r="B3066" s="36" t="str">
        <f t="shared" si="50"/>
        <v>13A_20min</v>
      </c>
      <c r="C3066" s="97" t="s">
        <v>3429</v>
      </c>
      <c r="D3066" s="98" t="s">
        <v>5329</v>
      </c>
      <c r="E3066" s="145" t="s">
        <v>6413</v>
      </c>
      <c r="F3066" s="233">
        <v>2.0992209534057582</v>
      </c>
    </row>
    <row r="3067" spans="1:6" x14ac:dyDescent="0.3">
      <c r="A3067" s="36" t="s">
        <v>14</v>
      </c>
      <c r="B3067" s="36" t="str">
        <f t="shared" si="50"/>
        <v>13A_20min</v>
      </c>
      <c r="C3067" s="97" t="s">
        <v>3430</v>
      </c>
      <c r="D3067" s="98" t="s">
        <v>5329</v>
      </c>
      <c r="E3067" s="145" t="s">
        <v>6414</v>
      </c>
      <c r="F3067" s="233">
        <v>3.0912012246729033</v>
      </c>
    </row>
    <row r="3068" spans="1:6" x14ac:dyDescent="0.3">
      <c r="A3068" s="36" t="s">
        <v>14</v>
      </c>
      <c r="B3068" s="36" t="str">
        <f t="shared" si="50"/>
        <v>13A_20min</v>
      </c>
      <c r="C3068" s="97" t="s">
        <v>3431</v>
      </c>
      <c r="D3068" s="98" t="s">
        <v>5329</v>
      </c>
      <c r="E3068" s="145" t="s">
        <v>6415</v>
      </c>
      <c r="F3068" s="233">
        <v>3.5179105460457616</v>
      </c>
    </row>
    <row r="3069" spans="1:6" x14ac:dyDescent="0.3">
      <c r="A3069" s="36" t="s">
        <v>14</v>
      </c>
      <c r="B3069" s="36" t="str">
        <f t="shared" si="50"/>
        <v>13A_20min</v>
      </c>
      <c r="C3069" s="97" t="s">
        <v>3432</v>
      </c>
      <c r="D3069" s="98" t="s">
        <v>5329</v>
      </c>
      <c r="E3069" s="145" t="s">
        <v>6416</v>
      </c>
      <c r="F3069" s="233">
        <v>2.4524815210980622</v>
      </c>
    </row>
    <row r="3070" spans="1:6" x14ac:dyDescent="0.3">
      <c r="A3070" s="36" t="s">
        <v>14</v>
      </c>
      <c r="B3070" s="36" t="str">
        <f t="shared" si="50"/>
        <v>13A_20min</v>
      </c>
      <c r="C3070" s="97" t="s">
        <v>3433</v>
      </c>
      <c r="D3070" s="98" t="s">
        <v>5329</v>
      </c>
      <c r="E3070" s="145" t="s">
        <v>6417</v>
      </c>
      <c r="F3070" s="233">
        <v>3.7875994785939371</v>
      </c>
    </row>
    <row r="3071" spans="1:6" x14ac:dyDescent="0.3">
      <c r="A3071" s="36" t="s">
        <v>14</v>
      </c>
      <c r="B3071" s="36" t="str">
        <f t="shared" si="50"/>
        <v>13A_20min</v>
      </c>
      <c r="C3071" s="97" t="s">
        <v>3434</v>
      </c>
      <c r="D3071" s="98" t="s">
        <v>5329</v>
      </c>
      <c r="E3071" s="145" t="s">
        <v>6418</v>
      </c>
      <c r="F3071" s="233">
        <v>4.1104940347510439</v>
      </c>
    </row>
    <row r="3072" spans="1:6" x14ac:dyDescent="0.3">
      <c r="A3072" s="36" t="s">
        <v>14</v>
      </c>
      <c r="B3072" s="36" t="str">
        <f t="shared" si="50"/>
        <v>13A_20min</v>
      </c>
      <c r="C3072" s="97" t="s">
        <v>3435</v>
      </c>
      <c r="D3072" s="98" t="s">
        <v>5329</v>
      </c>
      <c r="E3072" s="145" t="s">
        <v>6419</v>
      </c>
      <c r="F3072" s="233">
        <v>1.4401962401588695</v>
      </c>
    </row>
    <row r="3073" spans="1:6" x14ac:dyDescent="0.3">
      <c r="A3073" s="36" t="s">
        <v>14</v>
      </c>
      <c r="B3073" s="36" t="str">
        <f t="shared" si="50"/>
        <v>13A_20min</v>
      </c>
      <c r="C3073" s="97" t="s">
        <v>3418</v>
      </c>
      <c r="D3073" s="98" t="s">
        <v>5329</v>
      </c>
      <c r="E3073" s="145" t="s">
        <v>6420</v>
      </c>
      <c r="F3073" s="233">
        <v>2.1888094052393376</v>
      </c>
    </row>
    <row r="3074" spans="1:6" x14ac:dyDescent="0.3">
      <c r="A3074" s="36" t="s">
        <v>14</v>
      </c>
      <c r="B3074" s="36" t="str">
        <f t="shared" si="50"/>
        <v>13A_20min</v>
      </c>
      <c r="C3074" s="97" t="s">
        <v>3436</v>
      </c>
      <c r="D3074" s="98" t="s">
        <v>5329</v>
      </c>
      <c r="E3074" s="145" t="s">
        <v>6421</v>
      </c>
      <c r="F3074" s="233">
        <v>2.6451307736982708</v>
      </c>
    </row>
    <row r="3075" spans="1:6" x14ac:dyDescent="0.3">
      <c r="A3075" s="36" t="s">
        <v>14</v>
      </c>
      <c r="B3075" s="36" t="str">
        <f t="shared" si="50"/>
        <v>13A_20min</v>
      </c>
      <c r="C3075" s="97" t="s">
        <v>3437</v>
      </c>
      <c r="D3075" s="98" t="s">
        <v>5329</v>
      </c>
      <c r="E3075" s="145" t="s">
        <v>6422</v>
      </c>
      <c r="F3075" s="233">
        <v>2.2964836182772137</v>
      </c>
    </row>
    <row r="3076" spans="1:6" x14ac:dyDescent="0.3">
      <c r="A3076" s="36" t="s">
        <v>14</v>
      </c>
      <c r="B3076" s="36" t="str">
        <f t="shared" si="50"/>
        <v>13A_20min</v>
      </c>
      <c r="C3076" s="97" t="s">
        <v>3438</v>
      </c>
      <c r="D3076" s="98" t="s">
        <v>5329</v>
      </c>
      <c r="E3076" s="145" t="s">
        <v>6423</v>
      </c>
      <c r="F3076" s="233">
        <v>3.6255495875674688</v>
      </c>
    </row>
    <row r="3077" spans="1:6" x14ac:dyDescent="0.3">
      <c r="A3077" s="36" t="s">
        <v>14</v>
      </c>
      <c r="B3077" s="36" t="str">
        <f t="shared" si="50"/>
        <v>13A_20min</v>
      </c>
      <c r="C3077" s="97" t="s">
        <v>3439</v>
      </c>
      <c r="D3077" s="98" t="s">
        <v>5329</v>
      </c>
      <c r="E3077" s="145" t="s">
        <v>6424</v>
      </c>
      <c r="F3077" s="233">
        <v>3.8943182986303904</v>
      </c>
    </row>
    <row r="3078" spans="1:6" x14ac:dyDescent="0.3">
      <c r="A3078" s="36" t="s">
        <v>14</v>
      </c>
      <c r="B3078" s="36" t="str">
        <f t="shared" si="50"/>
        <v>13A_20min</v>
      </c>
      <c r="C3078" s="97" t="s">
        <v>3440</v>
      </c>
      <c r="D3078" s="98" t="s">
        <v>5329</v>
      </c>
      <c r="E3078" s="145" t="s">
        <v>6425</v>
      </c>
      <c r="F3078" s="233">
        <v>2.9132487724465124</v>
      </c>
    </row>
    <row r="3079" spans="1:6" x14ac:dyDescent="0.3">
      <c r="A3079" s="36" t="s">
        <v>14</v>
      </c>
      <c r="B3079" s="36" t="str">
        <f t="shared" si="50"/>
        <v>13A_20min</v>
      </c>
      <c r="C3079" s="97" t="s">
        <v>3441</v>
      </c>
      <c r="D3079" s="98" t="s">
        <v>5329</v>
      </c>
      <c r="E3079" s="145" t="s">
        <v>6426</v>
      </c>
      <c r="F3079" s="233">
        <v>2.2284578996245363</v>
      </c>
    </row>
    <row r="3080" spans="1:6" x14ac:dyDescent="0.3">
      <c r="A3080" s="36" t="s">
        <v>14</v>
      </c>
      <c r="B3080" s="36" t="str">
        <f t="shared" si="50"/>
        <v>13A_20min</v>
      </c>
      <c r="C3080" s="97" t="s">
        <v>3442</v>
      </c>
      <c r="D3080" s="98" t="s">
        <v>5329</v>
      </c>
      <c r="E3080" s="145" t="s">
        <v>6427</v>
      </c>
      <c r="F3080" s="233">
        <v>0.880991152677852</v>
      </c>
    </row>
    <row r="3081" spans="1:6" x14ac:dyDescent="0.3">
      <c r="A3081" s="36" t="s">
        <v>14</v>
      </c>
      <c r="B3081" s="36" t="str">
        <f t="shared" si="50"/>
        <v>13A_20min</v>
      </c>
      <c r="C3081" s="97" t="s">
        <v>3443</v>
      </c>
      <c r="D3081" s="98" t="s">
        <v>5329</v>
      </c>
      <c r="E3081" s="145" t="s">
        <v>6428</v>
      </c>
      <c r="F3081" s="233">
        <v>1.9881984332245564</v>
      </c>
    </row>
    <row r="3082" spans="1:6" x14ac:dyDescent="0.3">
      <c r="A3082" s="36" t="s">
        <v>14</v>
      </c>
      <c r="B3082" s="36" t="str">
        <f t="shared" si="50"/>
        <v>13A_20min</v>
      </c>
      <c r="C3082" s="97" t="s">
        <v>3444</v>
      </c>
      <c r="D3082" s="98" t="s">
        <v>5329</v>
      </c>
      <c r="E3082" s="145" t="s">
        <v>6429</v>
      </c>
      <c r="F3082" s="233">
        <v>3.8838207233392312</v>
      </c>
    </row>
    <row r="3083" spans="1:6" x14ac:dyDescent="0.3">
      <c r="A3083" s="36" t="s">
        <v>14</v>
      </c>
      <c r="B3083" s="36" t="str">
        <f t="shared" si="50"/>
        <v>13A_20min</v>
      </c>
      <c r="C3083" s="97" t="s">
        <v>3445</v>
      </c>
      <c r="D3083" s="98" t="s">
        <v>5329</v>
      </c>
      <c r="E3083" s="145" t="s">
        <v>6430</v>
      </c>
      <c r="F3083" s="233">
        <v>2.3439360509992655</v>
      </c>
    </row>
    <row r="3084" spans="1:6" x14ac:dyDescent="0.3">
      <c r="A3084" s="36" t="s">
        <v>14</v>
      </c>
      <c r="B3084" s="36" t="str">
        <f t="shared" si="50"/>
        <v>13A_20min</v>
      </c>
      <c r="C3084" s="97" t="s">
        <v>3419</v>
      </c>
      <c r="D3084" s="98" t="s">
        <v>5329</v>
      </c>
      <c r="E3084" s="145" t="s">
        <v>6431</v>
      </c>
      <c r="F3084" s="233">
        <v>2.5408460029846149</v>
      </c>
    </row>
    <row r="3085" spans="1:6" x14ac:dyDescent="0.3">
      <c r="A3085" s="36" t="s">
        <v>14</v>
      </c>
      <c r="B3085" s="36" t="str">
        <f t="shared" si="50"/>
        <v>13A_20min</v>
      </c>
      <c r="C3085" s="97" t="s">
        <v>3446</v>
      </c>
      <c r="D3085" s="98" t="s">
        <v>5329</v>
      </c>
      <c r="E3085" s="145" t="s">
        <v>6432</v>
      </c>
      <c r="F3085" s="233">
        <v>3.7871562959330243</v>
      </c>
    </row>
    <row r="3086" spans="1:6" x14ac:dyDescent="0.3">
      <c r="A3086" s="36" t="s">
        <v>14</v>
      </c>
      <c r="B3086" s="36" t="str">
        <f t="shared" si="50"/>
        <v>13A_20min</v>
      </c>
      <c r="C3086" s="97" t="s">
        <v>3420</v>
      </c>
      <c r="D3086" s="98" t="s">
        <v>5329</v>
      </c>
      <c r="E3086" s="145" t="s">
        <v>6433</v>
      </c>
      <c r="F3086" s="233">
        <v>2.1580517164319621</v>
      </c>
    </row>
    <row r="3087" spans="1:6" x14ac:dyDescent="0.3">
      <c r="A3087" s="36" t="s">
        <v>14</v>
      </c>
      <c r="B3087" s="36" t="str">
        <f t="shared" ref="B3087:B3150" si="51">CONCATENATE(A3087,"_",D3087)</f>
        <v>13A_20min</v>
      </c>
      <c r="C3087" s="97" t="s">
        <v>3421</v>
      </c>
      <c r="D3087" s="98" t="s">
        <v>5329</v>
      </c>
      <c r="E3087" s="145" t="s">
        <v>6434</v>
      </c>
      <c r="F3087" s="233">
        <v>4.2110033495569015</v>
      </c>
    </row>
    <row r="3088" spans="1:6" x14ac:dyDescent="0.3">
      <c r="A3088" s="36" t="s">
        <v>14</v>
      </c>
      <c r="B3088" s="36" t="str">
        <f t="shared" si="51"/>
        <v>13A_20min</v>
      </c>
      <c r="C3088" s="97" t="s">
        <v>3422</v>
      </c>
      <c r="D3088" s="98" t="s">
        <v>5329</v>
      </c>
      <c r="E3088" s="145" t="s">
        <v>6435</v>
      </c>
      <c r="F3088" s="233">
        <v>2.330048413864473</v>
      </c>
    </row>
    <row r="3089" spans="1:6" x14ac:dyDescent="0.3">
      <c r="A3089" s="36" t="s">
        <v>14</v>
      </c>
      <c r="B3089" s="36" t="str">
        <f t="shared" si="51"/>
        <v>13A_20min</v>
      </c>
      <c r="C3089" s="97" t="s">
        <v>3423</v>
      </c>
      <c r="D3089" s="98" t="s">
        <v>5329</v>
      </c>
      <c r="E3089" s="145" t="s">
        <v>6436</v>
      </c>
      <c r="F3089" s="233">
        <v>3.1178513450226224</v>
      </c>
    </row>
    <row r="3090" spans="1:6" x14ac:dyDescent="0.3">
      <c r="A3090" s="36" t="s">
        <v>14</v>
      </c>
      <c r="B3090" s="36" t="str">
        <f t="shared" si="51"/>
        <v>13A_20min</v>
      </c>
      <c r="C3090" s="97" t="s">
        <v>3424</v>
      </c>
      <c r="D3090" s="98" t="s">
        <v>5329</v>
      </c>
      <c r="E3090" s="145" t="s">
        <v>6437</v>
      </c>
      <c r="F3090" s="233">
        <v>2.2688306259041022</v>
      </c>
    </row>
    <row r="3091" spans="1:6" x14ac:dyDescent="0.3">
      <c r="A3091" s="36" t="s">
        <v>14</v>
      </c>
      <c r="B3091" s="36" t="str">
        <f t="shared" si="51"/>
        <v>13A_20min</v>
      </c>
      <c r="C3091" s="97" t="s">
        <v>3425</v>
      </c>
      <c r="D3091" s="98" t="s">
        <v>5329</v>
      </c>
      <c r="E3091" s="145" t="s">
        <v>6438</v>
      </c>
      <c r="F3091" s="233">
        <v>3.073064368094002</v>
      </c>
    </row>
    <row r="3092" spans="1:6" x14ac:dyDescent="0.3">
      <c r="A3092" s="36" t="s">
        <v>17</v>
      </c>
      <c r="B3092" s="36" t="str">
        <f t="shared" si="51"/>
        <v>14A_20min</v>
      </c>
      <c r="C3092" s="97" t="s">
        <v>3447</v>
      </c>
      <c r="D3092" s="98" t="s">
        <v>5329</v>
      </c>
      <c r="E3092" s="145" t="s">
        <v>6409</v>
      </c>
      <c r="F3092" s="233">
        <v>1.1123397007015257</v>
      </c>
    </row>
    <row r="3093" spans="1:6" x14ac:dyDescent="0.3">
      <c r="A3093" s="36" t="s">
        <v>17</v>
      </c>
      <c r="B3093" s="36" t="str">
        <f t="shared" si="51"/>
        <v>14A_20min</v>
      </c>
      <c r="C3093" s="97" t="s">
        <v>3456</v>
      </c>
      <c r="D3093" s="98" t="s">
        <v>5329</v>
      </c>
      <c r="E3093" s="145" t="s">
        <v>6410</v>
      </c>
      <c r="F3093" s="233">
        <v>2.4109243895388213</v>
      </c>
    </row>
    <row r="3094" spans="1:6" x14ac:dyDescent="0.3">
      <c r="A3094" s="36" t="s">
        <v>17</v>
      </c>
      <c r="B3094" s="36" t="str">
        <f t="shared" si="51"/>
        <v>14A_20min</v>
      </c>
      <c r="C3094" s="97" t="s">
        <v>3457</v>
      </c>
      <c r="D3094" s="98" t="s">
        <v>5329</v>
      </c>
      <c r="E3094" s="145" t="s">
        <v>6411</v>
      </c>
      <c r="F3094" s="233">
        <v>1.2596498760553079</v>
      </c>
    </row>
    <row r="3095" spans="1:6" x14ac:dyDescent="0.3">
      <c r="A3095" s="36" t="s">
        <v>17</v>
      </c>
      <c r="B3095" s="36" t="str">
        <f t="shared" si="51"/>
        <v>14A_20min</v>
      </c>
      <c r="C3095" s="97" t="s">
        <v>3458</v>
      </c>
      <c r="D3095" s="98" t="s">
        <v>5329</v>
      </c>
      <c r="E3095" s="145" t="s">
        <v>6412</v>
      </c>
      <c r="F3095" s="233">
        <v>1.3679894772268948</v>
      </c>
    </row>
    <row r="3096" spans="1:6" x14ac:dyDescent="0.3">
      <c r="A3096" s="36" t="s">
        <v>17</v>
      </c>
      <c r="B3096" s="36" t="str">
        <f t="shared" si="51"/>
        <v>14A_20min</v>
      </c>
      <c r="C3096" s="97" t="s">
        <v>3459</v>
      </c>
      <c r="D3096" s="98" t="s">
        <v>5329</v>
      </c>
      <c r="E3096" s="145" t="s">
        <v>6413</v>
      </c>
      <c r="F3096" s="233">
        <v>2.4003141065359048</v>
      </c>
    </row>
    <row r="3097" spans="1:6" x14ac:dyDescent="0.3">
      <c r="A3097" s="36" t="s">
        <v>17</v>
      </c>
      <c r="B3097" s="36" t="str">
        <f t="shared" si="51"/>
        <v>14A_20min</v>
      </c>
      <c r="C3097" s="97" t="s">
        <v>3460</v>
      </c>
      <c r="D3097" s="98" t="s">
        <v>5329</v>
      </c>
      <c r="E3097" s="145" t="s">
        <v>6414</v>
      </c>
      <c r="F3097" s="233">
        <v>2.3183291418347993</v>
      </c>
    </row>
    <row r="3098" spans="1:6" x14ac:dyDescent="0.3">
      <c r="A3098" s="36" t="s">
        <v>17</v>
      </c>
      <c r="B3098" s="36" t="str">
        <f t="shared" si="51"/>
        <v>14A_20min</v>
      </c>
      <c r="C3098" s="97" t="s">
        <v>3461</v>
      </c>
      <c r="D3098" s="98" t="s">
        <v>5329</v>
      </c>
      <c r="E3098" s="145" t="s">
        <v>6415</v>
      </c>
      <c r="F3098" s="233">
        <v>2.1849984919654535</v>
      </c>
    </row>
    <row r="3099" spans="1:6" x14ac:dyDescent="0.3">
      <c r="A3099" s="36" t="s">
        <v>17</v>
      </c>
      <c r="B3099" s="36" t="str">
        <f t="shared" si="51"/>
        <v>14A_20min</v>
      </c>
      <c r="C3099" s="97" t="s">
        <v>3462</v>
      </c>
      <c r="D3099" s="98" t="s">
        <v>5329</v>
      </c>
      <c r="E3099" s="145" t="s">
        <v>6416</v>
      </c>
      <c r="F3099" s="233">
        <v>0.43979405400588834</v>
      </c>
    </row>
    <row r="3100" spans="1:6" x14ac:dyDescent="0.3">
      <c r="A3100" s="36" t="s">
        <v>17</v>
      </c>
      <c r="B3100" s="36" t="str">
        <f t="shared" si="51"/>
        <v>14A_20min</v>
      </c>
      <c r="C3100" s="97" t="s">
        <v>3463</v>
      </c>
      <c r="D3100" s="98" t="s">
        <v>5329</v>
      </c>
      <c r="E3100" s="145" t="s">
        <v>6417</v>
      </c>
      <c r="F3100" s="233">
        <v>1.3601760951754978</v>
      </c>
    </row>
    <row r="3101" spans="1:6" x14ac:dyDescent="0.3">
      <c r="A3101" s="36" t="s">
        <v>17</v>
      </c>
      <c r="B3101" s="36" t="str">
        <f t="shared" si="51"/>
        <v>14A_20min</v>
      </c>
      <c r="C3101" s="97" t="s">
        <v>3464</v>
      </c>
      <c r="D3101" s="98" t="s">
        <v>5329</v>
      </c>
      <c r="E3101" s="145" t="s">
        <v>6418</v>
      </c>
      <c r="F3101" s="233">
        <v>2.1075975444951287</v>
      </c>
    </row>
    <row r="3102" spans="1:6" x14ac:dyDescent="0.3">
      <c r="A3102" s="36" t="s">
        <v>17</v>
      </c>
      <c r="B3102" s="36" t="str">
        <f t="shared" si="51"/>
        <v>14A_20min</v>
      </c>
      <c r="C3102" s="97" t="s">
        <v>3465</v>
      </c>
      <c r="D3102" s="98" t="s">
        <v>5329</v>
      </c>
      <c r="E3102" s="145" t="s">
        <v>6419</v>
      </c>
      <c r="F3102" s="233">
        <v>2.3710303686680252</v>
      </c>
    </row>
    <row r="3103" spans="1:6" x14ac:dyDescent="0.3">
      <c r="A3103" s="36" t="s">
        <v>17</v>
      </c>
      <c r="B3103" s="36" t="str">
        <f t="shared" si="51"/>
        <v>14A_20min</v>
      </c>
      <c r="C3103" s="97" t="s">
        <v>3448</v>
      </c>
      <c r="D3103" s="98" t="s">
        <v>5329</v>
      </c>
      <c r="E3103" s="145" t="s">
        <v>6420</v>
      </c>
      <c r="F3103" s="233">
        <v>2.1225551138547316</v>
      </c>
    </row>
    <row r="3104" spans="1:6" x14ac:dyDescent="0.3">
      <c r="A3104" s="36" t="s">
        <v>17</v>
      </c>
      <c r="B3104" s="36" t="str">
        <f t="shared" si="51"/>
        <v>14A_20min</v>
      </c>
      <c r="C3104" s="97" t="s">
        <v>3466</v>
      </c>
      <c r="D3104" s="98" t="s">
        <v>5329</v>
      </c>
      <c r="E3104" s="145" t="s">
        <v>6421</v>
      </c>
      <c r="F3104" s="233">
        <v>1.0291569413095032</v>
      </c>
    </row>
    <row r="3105" spans="1:6" x14ac:dyDescent="0.3">
      <c r="A3105" s="36" t="s">
        <v>17</v>
      </c>
      <c r="B3105" s="36" t="str">
        <f t="shared" si="51"/>
        <v>14A_20min</v>
      </c>
      <c r="C3105" s="97" t="s">
        <v>3467</v>
      </c>
      <c r="D3105" s="98" t="s">
        <v>5329</v>
      </c>
      <c r="E3105" s="145" t="s">
        <v>6422</v>
      </c>
      <c r="F3105" s="233">
        <v>2.3374073693632949</v>
      </c>
    </row>
    <row r="3106" spans="1:6" x14ac:dyDescent="0.3">
      <c r="A3106" s="36" t="s">
        <v>17</v>
      </c>
      <c r="B3106" s="36" t="str">
        <f t="shared" si="51"/>
        <v>14A_20min</v>
      </c>
      <c r="C3106" s="97" t="s">
        <v>3468</v>
      </c>
      <c r="D3106" s="98" t="s">
        <v>5329</v>
      </c>
      <c r="E3106" s="145" t="s">
        <v>6423</v>
      </c>
      <c r="F3106" s="233">
        <v>2.59651701500117</v>
      </c>
    </row>
    <row r="3107" spans="1:6" x14ac:dyDescent="0.3">
      <c r="A3107" s="36" t="s">
        <v>17</v>
      </c>
      <c r="B3107" s="36" t="str">
        <f t="shared" si="51"/>
        <v>14A_20min</v>
      </c>
      <c r="C3107" s="97" t="s">
        <v>3469</v>
      </c>
      <c r="D3107" s="98" t="s">
        <v>5329</v>
      </c>
      <c r="E3107" s="145" t="s">
        <v>6424</v>
      </c>
      <c r="F3107" s="233">
        <v>1.3644730886983418</v>
      </c>
    </row>
    <row r="3108" spans="1:6" x14ac:dyDescent="0.3">
      <c r="A3108" s="36" t="s">
        <v>17</v>
      </c>
      <c r="B3108" s="36" t="str">
        <f t="shared" si="51"/>
        <v>14A_20min</v>
      </c>
      <c r="C3108" s="97" t="s">
        <v>3470</v>
      </c>
      <c r="D3108" s="98" t="s">
        <v>5329</v>
      </c>
      <c r="E3108" s="145" t="s">
        <v>6425</v>
      </c>
      <c r="F3108" s="233">
        <v>0.86541620606569281</v>
      </c>
    </row>
    <row r="3109" spans="1:6" x14ac:dyDescent="0.3">
      <c r="A3109" s="36" t="s">
        <v>17</v>
      </c>
      <c r="B3109" s="36" t="str">
        <f t="shared" si="51"/>
        <v>14A_20min</v>
      </c>
      <c r="C3109" s="97" t="s">
        <v>3471</v>
      </c>
      <c r="D3109" s="98" t="s">
        <v>5329</v>
      </c>
      <c r="E3109" s="145" t="s">
        <v>6426</v>
      </c>
      <c r="F3109" s="233">
        <v>2.5577390816926058</v>
      </c>
    </row>
    <row r="3110" spans="1:6" x14ac:dyDescent="0.3">
      <c r="A3110" s="36" t="s">
        <v>17</v>
      </c>
      <c r="B3110" s="36" t="str">
        <f t="shared" si="51"/>
        <v>14A_20min</v>
      </c>
      <c r="C3110" s="97" t="s">
        <v>3472</v>
      </c>
      <c r="D3110" s="98" t="s">
        <v>5329</v>
      </c>
      <c r="E3110" s="145" t="s">
        <v>6427</v>
      </c>
      <c r="F3110" s="233">
        <v>1.0851468149730725</v>
      </c>
    </row>
    <row r="3111" spans="1:6" x14ac:dyDescent="0.3">
      <c r="A3111" s="36" t="s">
        <v>17</v>
      </c>
      <c r="B3111" s="36" t="str">
        <f t="shared" si="51"/>
        <v>14A_20min</v>
      </c>
      <c r="C3111" s="97" t="s">
        <v>3473</v>
      </c>
      <c r="D3111" s="98" t="s">
        <v>5329</v>
      </c>
      <c r="E3111" s="145" t="s">
        <v>6428</v>
      </c>
      <c r="F3111" s="233">
        <v>2.5815960973126777</v>
      </c>
    </row>
    <row r="3112" spans="1:6" x14ac:dyDescent="0.3">
      <c r="A3112" s="36" t="s">
        <v>17</v>
      </c>
      <c r="B3112" s="36" t="str">
        <f t="shared" si="51"/>
        <v>14A_20min</v>
      </c>
      <c r="C3112" s="97" t="s">
        <v>3474</v>
      </c>
      <c r="D3112" s="98" t="s">
        <v>5329</v>
      </c>
      <c r="E3112" s="145" t="s">
        <v>6429</v>
      </c>
      <c r="F3112" s="233">
        <v>1.2940150733276992</v>
      </c>
    </row>
    <row r="3113" spans="1:6" x14ac:dyDescent="0.3">
      <c r="A3113" s="36" t="s">
        <v>17</v>
      </c>
      <c r="B3113" s="36" t="str">
        <f t="shared" si="51"/>
        <v>14A_20min</v>
      </c>
      <c r="C3113" s="97" t="s">
        <v>3475</v>
      </c>
      <c r="D3113" s="98" t="s">
        <v>5329</v>
      </c>
      <c r="E3113" s="145" t="s">
        <v>6430</v>
      </c>
      <c r="F3113" s="233">
        <v>1.9194052233697163</v>
      </c>
    </row>
    <row r="3114" spans="1:6" x14ac:dyDescent="0.3">
      <c r="A3114" s="36" t="s">
        <v>17</v>
      </c>
      <c r="B3114" s="36" t="str">
        <f t="shared" si="51"/>
        <v>14A_20min</v>
      </c>
      <c r="C3114" s="97" t="s">
        <v>3449</v>
      </c>
      <c r="D3114" s="98" t="s">
        <v>5329</v>
      </c>
      <c r="E3114" s="145" t="s">
        <v>6431</v>
      </c>
      <c r="F3114" s="233">
        <v>2.1838037021879924</v>
      </c>
    </row>
    <row r="3115" spans="1:6" x14ac:dyDescent="0.3">
      <c r="A3115" s="36" t="s">
        <v>17</v>
      </c>
      <c r="B3115" s="36" t="str">
        <f t="shared" si="51"/>
        <v>14A_20min</v>
      </c>
      <c r="C3115" s="97" t="s">
        <v>3476</v>
      </c>
      <c r="D3115" s="98" t="s">
        <v>5329</v>
      </c>
      <c r="E3115" s="145" t="s">
        <v>6432</v>
      </c>
      <c r="F3115" s="233">
        <v>2.3295626219359411</v>
      </c>
    </row>
    <row r="3116" spans="1:6" x14ac:dyDescent="0.3">
      <c r="A3116" s="36" t="s">
        <v>17</v>
      </c>
      <c r="B3116" s="36" t="str">
        <f t="shared" si="51"/>
        <v>14A_20min</v>
      </c>
      <c r="C3116" s="97" t="s">
        <v>3450</v>
      </c>
      <c r="D3116" s="98" t="s">
        <v>5329</v>
      </c>
      <c r="E3116" s="145" t="s">
        <v>6433</v>
      </c>
      <c r="F3116" s="233">
        <v>2.7255396183946985</v>
      </c>
    </row>
    <row r="3117" spans="1:6" x14ac:dyDescent="0.3">
      <c r="A3117" s="36" t="s">
        <v>17</v>
      </c>
      <c r="B3117" s="36" t="str">
        <f t="shared" si="51"/>
        <v>14A_20min</v>
      </c>
      <c r="C3117" s="97" t="s">
        <v>3451</v>
      </c>
      <c r="D3117" s="98" t="s">
        <v>5329</v>
      </c>
      <c r="E3117" s="145" t="s">
        <v>6434</v>
      </c>
      <c r="F3117" s="233">
        <v>1.9961821585022426</v>
      </c>
    </row>
    <row r="3118" spans="1:6" x14ac:dyDescent="0.3">
      <c r="A3118" s="36" t="s">
        <v>17</v>
      </c>
      <c r="B3118" s="36" t="str">
        <f t="shared" si="51"/>
        <v>14A_20min</v>
      </c>
      <c r="C3118" s="97" t="s">
        <v>3452</v>
      </c>
      <c r="D3118" s="98" t="s">
        <v>5329</v>
      </c>
      <c r="E3118" s="145" t="s">
        <v>6435</v>
      </c>
      <c r="F3118" s="233">
        <v>1.3682958049575118</v>
      </c>
    </row>
    <row r="3119" spans="1:6" x14ac:dyDescent="0.3">
      <c r="A3119" s="36" t="s">
        <v>17</v>
      </c>
      <c r="B3119" s="36" t="str">
        <f t="shared" si="51"/>
        <v>14A_20min</v>
      </c>
      <c r="C3119" s="97" t="s">
        <v>3453</v>
      </c>
      <c r="D3119" s="98" t="s">
        <v>5329</v>
      </c>
      <c r="E3119" s="145" t="s">
        <v>6436</v>
      </c>
      <c r="F3119" s="233">
        <v>1.5670433337526797</v>
      </c>
    </row>
    <row r="3120" spans="1:6" x14ac:dyDescent="0.3">
      <c r="A3120" s="36" t="s">
        <v>17</v>
      </c>
      <c r="B3120" s="36" t="str">
        <f t="shared" si="51"/>
        <v>14A_20min</v>
      </c>
      <c r="C3120" s="97" t="s">
        <v>3454</v>
      </c>
      <c r="D3120" s="98" t="s">
        <v>5329</v>
      </c>
      <c r="E3120" s="145" t="s">
        <v>6437</v>
      </c>
      <c r="F3120" s="233">
        <v>1.3698447393836175</v>
      </c>
    </row>
    <row r="3121" spans="1:6" x14ac:dyDescent="0.3">
      <c r="A3121" s="36" t="s">
        <v>17</v>
      </c>
      <c r="B3121" s="36" t="str">
        <f t="shared" si="51"/>
        <v>14A_20min</v>
      </c>
      <c r="C3121" s="97" t="s">
        <v>3455</v>
      </c>
      <c r="D3121" s="98" t="s">
        <v>5329</v>
      </c>
      <c r="E3121" s="145" t="s">
        <v>6438</v>
      </c>
      <c r="F3121" s="233">
        <v>2.2653295145561514</v>
      </c>
    </row>
    <row r="3122" spans="1:6" x14ac:dyDescent="0.3">
      <c r="A3122" s="36" t="s">
        <v>20</v>
      </c>
      <c r="B3122" s="36" t="str">
        <f t="shared" si="51"/>
        <v>15A_20min</v>
      </c>
      <c r="C3122" s="97" t="s">
        <v>3477</v>
      </c>
      <c r="D3122" s="98" t="s">
        <v>5329</v>
      </c>
      <c r="E3122" s="145" t="s">
        <v>6409</v>
      </c>
      <c r="F3122" s="233">
        <v>1.7769235243594048</v>
      </c>
    </row>
    <row r="3123" spans="1:6" x14ac:dyDescent="0.3">
      <c r="A3123" s="36" t="s">
        <v>20</v>
      </c>
      <c r="B3123" s="36" t="str">
        <f t="shared" si="51"/>
        <v>15A_20min</v>
      </c>
      <c r="C3123" s="97" t="s">
        <v>3486</v>
      </c>
      <c r="D3123" s="98" t="s">
        <v>5329</v>
      </c>
      <c r="E3123" s="145" t="s">
        <v>6410</v>
      </c>
      <c r="F3123" s="233">
        <v>0.96460749021031078</v>
      </c>
    </row>
    <row r="3124" spans="1:6" x14ac:dyDescent="0.3">
      <c r="A3124" s="36" t="s">
        <v>20</v>
      </c>
      <c r="B3124" s="36" t="str">
        <f t="shared" si="51"/>
        <v>15A_20min</v>
      </c>
      <c r="C3124" s="97" t="s">
        <v>3487</v>
      </c>
      <c r="D3124" s="98" t="s">
        <v>5329</v>
      </c>
      <c r="E3124" s="145" t="s">
        <v>6411</v>
      </c>
      <c r="F3124" s="233">
        <v>2.4411450207456973</v>
      </c>
    </row>
    <row r="3125" spans="1:6" x14ac:dyDescent="0.3">
      <c r="A3125" s="36" t="s">
        <v>20</v>
      </c>
      <c r="B3125" s="36" t="str">
        <f t="shared" si="51"/>
        <v>15A_20min</v>
      </c>
      <c r="C3125" s="97" t="s">
        <v>3488</v>
      </c>
      <c r="D3125" s="98" t="s">
        <v>5329</v>
      </c>
      <c r="E3125" s="145" t="s">
        <v>6412</v>
      </c>
      <c r="F3125" s="233">
        <v>1.811631919937426</v>
      </c>
    </row>
    <row r="3126" spans="1:6" x14ac:dyDescent="0.3">
      <c r="A3126" s="36" t="s">
        <v>20</v>
      </c>
      <c r="B3126" s="36" t="str">
        <f t="shared" si="51"/>
        <v>15A_20min</v>
      </c>
      <c r="C3126" s="97" t="s">
        <v>3489</v>
      </c>
      <c r="D3126" s="98" t="s">
        <v>5329</v>
      </c>
      <c r="E3126" s="145" t="s">
        <v>6413</v>
      </c>
      <c r="F3126" s="233">
        <v>1.3928871491069148</v>
      </c>
    </row>
    <row r="3127" spans="1:6" x14ac:dyDescent="0.3">
      <c r="A3127" s="36" t="s">
        <v>20</v>
      </c>
      <c r="B3127" s="36" t="str">
        <f t="shared" si="51"/>
        <v>15A_20min</v>
      </c>
      <c r="C3127" s="97" t="s">
        <v>3490</v>
      </c>
      <c r="D3127" s="98" t="s">
        <v>5329</v>
      </c>
      <c r="E3127" s="145" t="s">
        <v>6414</v>
      </c>
      <c r="F3127" s="233">
        <v>1.7494980454867426</v>
      </c>
    </row>
    <row r="3128" spans="1:6" x14ac:dyDescent="0.3">
      <c r="A3128" s="36" t="s">
        <v>20</v>
      </c>
      <c r="B3128" s="36" t="str">
        <f t="shared" si="51"/>
        <v>15A_20min</v>
      </c>
      <c r="C3128" s="97" t="s">
        <v>3491</v>
      </c>
      <c r="D3128" s="98" t="s">
        <v>5329</v>
      </c>
      <c r="E3128" s="145" t="s">
        <v>6415</v>
      </c>
      <c r="F3128" s="233">
        <v>1.2112878311643136</v>
      </c>
    </row>
    <row r="3129" spans="1:6" x14ac:dyDescent="0.3">
      <c r="A3129" s="36" t="s">
        <v>20</v>
      </c>
      <c r="B3129" s="36" t="str">
        <f t="shared" si="51"/>
        <v>15A_20min</v>
      </c>
      <c r="C3129" s="97" t="s">
        <v>3492</v>
      </c>
      <c r="D3129" s="98" t="s">
        <v>5329</v>
      </c>
      <c r="E3129" s="145" t="s">
        <v>6416</v>
      </c>
      <c r="F3129" s="233">
        <v>1.5599653240908404</v>
      </c>
    </row>
    <row r="3130" spans="1:6" x14ac:dyDescent="0.3">
      <c r="A3130" s="36" t="s">
        <v>20</v>
      </c>
      <c r="B3130" s="36" t="str">
        <f t="shared" si="51"/>
        <v>15A_20min</v>
      </c>
      <c r="C3130" s="97" t="s">
        <v>3493</v>
      </c>
      <c r="D3130" s="98" t="s">
        <v>5329</v>
      </c>
      <c r="E3130" s="145" t="s">
        <v>6417</v>
      </c>
      <c r="F3130" s="233">
        <v>0.95071037143861137</v>
      </c>
    </row>
    <row r="3131" spans="1:6" x14ac:dyDescent="0.3">
      <c r="A3131" s="36" t="s">
        <v>20</v>
      </c>
      <c r="B3131" s="36" t="str">
        <f t="shared" si="51"/>
        <v>15A_20min</v>
      </c>
      <c r="C3131" s="97" t="s">
        <v>3494</v>
      </c>
      <c r="D3131" s="98" t="s">
        <v>5329</v>
      </c>
      <c r="E3131" s="145" t="s">
        <v>6418</v>
      </c>
      <c r="F3131" s="233">
        <v>1.4333569731441655</v>
      </c>
    </row>
    <row r="3132" spans="1:6" x14ac:dyDescent="0.3">
      <c r="A3132" s="36" t="s">
        <v>20</v>
      </c>
      <c r="B3132" s="36" t="str">
        <f t="shared" si="51"/>
        <v>15A_20min</v>
      </c>
      <c r="C3132" s="97" t="s">
        <v>3495</v>
      </c>
      <c r="D3132" s="98" t="s">
        <v>5329</v>
      </c>
      <c r="E3132" s="145" t="s">
        <v>6419</v>
      </c>
      <c r="F3132" s="233">
        <v>2.5688543774418502</v>
      </c>
    </row>
    <row r="3133" spans="1:6" x14ac:dyDescent="0.3">
      <c r="A3133" s="36" t="s">
        <v>20</v>
      </c>
      <c r="B3133" s="36" t="str">
        <f t="shared" si="51"/>
        <v>15A_20min</v>
      </c>
      <c r="C3133" s="97" t="s">
        <v>3478</v>
      </c>
      <c r="D3133" s="98" t="s">
        <v>5329</v>
      </c>
      <c r="E3133" s="145" t="s">
        <v>6420</v>
      </c>
      <c r="F3133" s="233">
        <v>1.026212166673079</v>
      </c>
    </row>
    <row r="3134" spans="1:6" x14ac:dyDescent="0.3">
      <c r="A3134" s="36" t="s">
        <v>20</v>
      </c>
      <c r="B3134" s="36" t="str">
        <f t="shared" si="51"/>
        <v>15A_20min</v>
      </c>
      <c r="C3134" s="97" t="s">
        <v>3496</v>
      </c>
      <c r="D3134" s="98" t="s">
        <v>5329</v>
      </c>
      <c r="E3134" s="145" t="s">
        <v>6421</v>
      </c>
      <c r="F3134" s="233">
        <v>1.4910455433834906</v>
      </c>
    </row>
    <row r="3135" spans="1:6" x14ac:dyDescent="0.3">
      <c r="A3135" s="36" t="s">
        <v>20</v>
      </c>
      <c r="B3135" s="36" t="str">
        <f t="shared" si="51"/>
        <v>15A_20min</v>
      </c>
      <c r="C3135" s="97" t="s">
        <v>3497</v>
      </c>
      <c r="D3135" s="98" t="s">
        <v>5329</v>
      </c>
      <c r="E3135" s="145" t="s">
        <v>6422</v>
      </c>
      <c r="F3135" s="233">
        <v>1.3587612783293737</v>
      </c>
    </row>
    <row r="3136" spans="1:6" x14ac:dyDescent="0.3">
      <c r="A3136" s="36" t="s">
        <v>20</v>
      </c>
      <c r="B3136" s="36" t="str">
        <f t="shared" si="51"/>
        <v>15A_20min</v>
      </c>
      <c r="C3136" s="97" t="s">
        <v>3498</v>
      </c>
      <c r="D3136" s="98" t="s">
        <v>5329</v>
      </c>
      <c r="E3136" s="145" t="s">
        <v>6423</v>
      </c>
      <c r="F3136" s="233">
        <v>0.84412203544161435</v>
      </c>
    </row>
    <row r="3137" spans="1:6" x14ac:dyDescent="0.3">
      <c r="A3137" s="36" t="s">
        <v>20</v>
      </c>
      <c r="B3137" s="36" t="str">
        <f t="shared" si="51"/>
        <v>15A_20min</v>
      </c>
      <c r="C3137" s="97" t="s">
        <v>3499</v>
      </c>
      <c r="D3137" s="98" t="s">
        <v>5329</v>
      </c>
      <c r="E3137" s="145" t="s">
        <v>6424</v>
      </c>
      <c r="F3137" s="233">
        <v>1.0489406136906192</v>
      </c>
    </row>
    <row r="3138" spans="1:6" x14ac:dyDescent="0.3">
      <c r="A3138" s="36" t="s">
        <v>20</v>
      </c>
      <c r="B3138" s="36" t="str">
        <f t="shared" si="51"/>
        <v>15A_20min</v>
      </c>
      <c r="C3138" s="97" t="s">
        <v>3500</v>
      </c>
      <c r="D3138" s="98" t="s">
        <v>5329</v>
      </c>
      <c r="E3138" s="145" t="s">
        <v>6425</v>
      </c>
      <c r="F3138" s="233">
        <v>1.5118132199057603</v>
      </c>
    </row>
    <row r="3139" spans="1:6" x14ac:dyDescent="0.3">
      <c r="A3139" s="36" t="s">
        <v>20</v>
      </c>
      <c r="B3139" s="36" t="str">
        <f t="shared" si="51"/>
        <v>15A_20min</v>
      </c>
      <c r="C3139" s="97" t="s">
        <v>3501</v>
      </c>
      <c r="D3139" s="98" t="s">
        <v>5329</v>
      </c>
      <c r="E3139" s="145" t="s">
        <v>6426</v>
      </c>
      <c r="F3139" s="233">
        <v>1.5515366616306392</v>
      </c>
    </row>
    <row r="3140" spans="1:6" x14ac:dyDescent="0.3">
      <c r="A3140" s="36" t="s">
        <v>20</v>
      </c>
      <c r="B3140" s="36" t="str">
        <f t="shared" si="51"/>
        <v>15A_20min</v>
      </c>
      <c r="C3140" s="97" t="s">
        <v>3502</v>
      </c>
      <c r="D3140" s="98" t="s">
        <v>5329</v>
      </c>
      <c r="E3140" s="145" t="s">
        <v>6427</v>
      </c>
      <c r="F3140" s="233">
        <v>1.4805454434730938</v>
      </c>
    </row>
    <row r="3141" spans="1:6" x14ac:dyDescent="0.3">
      <c r="A3141" s="36" t="s">
        <v>20</v>
      </c>
      <c r="B3141" s="36" t="str">
        <f t="shared" si="51"/>
        <v>15A_20min</v>
      </c>
      <c r="C3141" s="97" t="s">
        <v>3503</v>
      </c>
      <c r="D3141" s="98" t="s">
        <v>5329</v>
      </c>
      <c r="E3141" s="145" t="s">
        <v>6428</v>
      </c>
      <c r="F3141" s="233">
        <v>1.4248014634198043</v>
      </c>
    </row>
    <row r="3142" spans="1:6" x14ac:dyDescent="0.3">
      <c r="A3142" s="36" t="s">
        <v>20</v>
      </c>
      <c r="B3142" s="36" t="str">
        <f t="shared" si="51"/>
        <v>15A_20min</v>
      </c>
      <c r="C3142" s="97" t="s">
        <v>3504</v>
      </c>
      <c r="D3142" s="98" t="s">
        <v>5329</v>
      </c>
      <c r="E3142" s="145" t="s">
        <v>6429</v>
      </c>
      <c r="F3142" s="233">
        <v>2.0808502619686466</v>
      </c>
    </row>
    <row r="3143" spans="1:6" x14ac:dyDescent="0.3">
      <c r="A3143" s="36" t="s">
        <v>20</v>
      </c>
      <c r="B3143" s="36" t="str">
        <f t="shared" si="51"/>
        <v>15A_20min</v>
      </c>
      <c r="C3143" s="97" t="s">
        <v>3505</v>
      </c>
      <c r="D3143" s="98" t="s">
        <v>5329</v>
      </c>
      <c r="E3143" s="145" t="s">
        <v>6430</v>
      </c>
      <c r="F3143" s="233">
        <v>0.9466552759783432</v>
      </c>
    </row>
    <row r="3144" spans="1:6" x14ac:dyDescent="0.3">
      <c r="A3144" s="36" t="s">
        <v>20</v>
      </c>
      <c r="B3144" s="36" t="str">
        <f t="shared" si="51"/>
        <v>15A_20min</v>
      </c>
      <c r="C3144" s="97" t="s">
        <v>3479</v>
      </c>
      <c r="D3144" s="98" t="s">
        <v>5329</v>
      </c>
      <c r="E3144" s="145" t="s">
        <v>6431</v>
      </c>
      <c r="F3144" s="233">
        <v>1.2415273698753886</v>
      </c>
    </row>
    <row r="3145" spans="1:6" x14ac:dyDescent="0.3">
      <c r="A3145" s="36" t="s">
        <v>20</v>
      </c>
      <c r="B3145" s="36" t="str">
        <f t="shared" si="51"/>
        <v>15A_20min</v>
      </c>
      <c r="C3145" s="97" t="s">
        <v>3506</v>
      </c>
      <c r="D3145" s="98" t="s">
        <v>5329</v>
      </c>
      <c r="E3145" s="145" t="s">
        <v>6432</v>
      </c>
      <c r="F3145" s="233">
        <v>1.4621356337227434</v>
      </c>
    </row>
    <row r="3146" spans="1:6" x14ac:dyDescent="0.3">
      <c r="A3146" s="36" t="s">
        <v>20</v>
      </c>
      <c r="B3146" s="36" t="str">
        <f t="shared" si="51"/>
        <v>15A_20min</v>
      </c>
      <c r="C3146" s="97" t="s">
        <v>3480</v>
      </c>
      <c r="D3146" s="98" t="s">
        <v>5329</v>
      </c>
      <c r="E3146" s="145" t="s">
        <v>6433</v>
      </c>
      <c r="F3146" s="233">
        <v>1.8926964395707164</v>
      </c>
    </row>
    <row r="3147" spans="1:6" x14ac:dyDescent="0.3">
      <c r="A3147" s="36" t="s">
        <v>20</v>
      </c>
      <c r="B3147" s="36" t="str">
        <f t="shared" si="51"/>
        <v>15A_20min</v>
      </c>
      <c r="C3147" s="97" t="s">
        <v>3481</v>
      </c>
      <c r="D3147" s="98" t="s">
        <v>5329</v>
      </c>
      <c r="E3147" s="145" t="s">
        <v>6434</v>
      </c>
      <c r="F3147" s="233">
        <v>1.1944744496343054</v>
      </c>
    </row>
    <row r="3148" spans="1:6" x14ac:dyDescent="0.3">
      <c r="A3148" s="36" t="s">
        <v>20</v>
      </c>
      <c r="B3148" s="36" t="str">
        <f t="shared" si="51"/>
        <v>15A_20min</v>
      </c>
      <c r="C3148" s="97" t="s">
        <v>3482</v>
      </c>
      <c r="D3148" s="98" t="s">
        <v>5329</v>
      </c>
      <c r="E3148" s="145" t="s">
        <v>6435</v>
      </c>
      <c r="F3148" s="233">
        <v>1.2382700077600346</v>
      </c>
    </row>
    <row r="3149" spans="1:6" x14ac:dyDescent="0.3">
      <c r="A3149" s="36" t="s">
        <v>20</v>
      </c>
      <c r="B3149" s="36" t="str">
        <f t="shared" si="51"/>
        <v>15A_20min</v>
      </c>
      <c r="C3149" s="97" t="s">
        <v>3483</v>
      </c>
      <c r="D3149" s="98" t="s">
        <v>5329</v>
      </c>
      <c r="E3149" s="145" t="s">
        <v>6436</v>
      </c>
      <c r="F3149" s="233">
        <v>1.1620841666283444</v>
      </c>
    </row>
    <row r="3150" spans="1:6" x14ac:dyDescent="0.3">
      <c r="A3150" s="36" t="s">
        <v>20</v>
      </c>
      <c r="B3150" s="36" t="str">
        <f t="shared" si="51"/>
        <v>15A_20min</v>
      </c>
      <c r="C3150" s="97" t="s">
        <v>3484</v>
      </c>
      <c r="D3150" s="98" t="s">
        <v>5329</v>
      </c>
      <c r="E3150" s="145" t="s">
        <v>6437</v>
      </c>
      <c r="F3150" s="233">
        <v>2.0720324349987163</v>
      </c>
    </row>
    <row r="3151" spans="1:6" x14ac:dyDescent="0.3">
      <c r="A3151" s="36" t="s">
        <v>20</v>
      </c>
      <c r="B3151" s="36" t="str">
        <f t="shared" ref="B3151:B3214" si="52">CONCATENATE(A3151,"_",D3151)</f>
        <v>15A_20min</v>
      </c>
      <c r="C3151" s="97" t="s">
        <v>3485</v>
      </c>
      <c r="D3151" s="98" t="s">
        <v>5329</v>
      </c>
      <c r="E3151" s="145" t="s">
        <v>6438</v>
      </c>
      <c r="F3151" s="233">
        <v>1.6561584496427679</v>
      </c>
    </row>
    <row r="3152" spans="1:6" x14ac:dyDescent="0.3">
      <c r="A3152" s="36" t="s">
        <v>23</v>
      </c>
      <c r="B3152" s="36" t="str">
        <f t="shared" si="52"/>
        <v>16A_20min</v>
      </c>
      <c r="C3152" s="97" t="s">
        <v>3507</v>
      </c>
      <c r="D3152" s="98" t="s">
        <v>5329</v>
      </c>
      <c r="E3152" s="145" t="s">
        <v>6409</v>
      </c>
      <c r="F3152" s="233">
        <v>2.6111535403967219</v>
      </c>
    </row>
    <row r="3153" spans="1:6" x14ac:dyDescent="0.3">
      <c r="A3153" s="36" t="s">
        <v>23</v>
      </c>
      <c r="B3153" s="36" t="str">
        <f t="shared" si="52"/>
        <v>16A_20min</v>
      </c>
      <c r="C3153" s="97" t="s">
        <v>3516</v>
      </c>
      <c r="D3153" s="98" t="s">
        <v>5329</v>
      </c>
      <c r="E3153" s="145" t="s">
        <v>6410</v>
      </c>
      <c r="F3153" s="233">
        <v>0.69936243114059415</v>
      </c>
    </row>
    <row r="3154" spans="1:6" x14ac:dyDescent="0.3">
      <c r="A3154" s="36" t="s">
        <v>23</v>
      </c>
      <c r="B3154" s="36" t="str">
        <f t="shared" si="52"/>
        <v>16A_20min</v>
      </c>
      <c r="C3154" s="97" t="s">
        <v>3517</v>
      </c>
      <c r="D3154" s="98" t="s">
        <v>5329</v>
      </c>
      <c r="E3154" s="145" t="s">
        <v>6411</v>
      </c>
      <c r="F3154" s="233">
        <v>0.77521055875131117</v>
      </c>
    </row>
    <row r="3155" spans="1:6" x14ac:dyDescent="0.3">
      <c r="A3155" s="36" t="s">
        <v>23</v>
      </c>
      <c r="B3155" s="36" t="str">
        <f t="shared" si="52"/>
        <v>16A_20min</v>
      </c>
      <c r="C3155" s="97" t="s">
        <v>3518</v>
      </c>
      <c r="D3155" s="98" t="s">
        <v>5329</v>
      </c>
      <c r="E3155" s="145" t="s">
        <v>6412</v>
      </c>
      <c r="F3155" s="233">
        <v>1.3795947272340401</v>
      </c>
    </row>
    <row r="3156" spans="1:6" x14ac:dyDescent="0.3">
      <c r="A3156" s="36" t="s">
        <v>23</v>
      </c>
      <c r="B3156" s="36" t="str">
        <f t="shared" si="52"/>
        <v>16A_20min</v>
      </c>
      <c r="C3156" s="97" t="s">
        <v>3519</v>
      </c>
      <c r="D3156" s="98" t="s">
        <v>5329</v>
      </c>
      <c r="E3156" s="145" t="s">
        <v>6413</v>
      </c>
      <c r="F3156" s="233">
        <v>3.2531930181561228</v>
      </c>
    </row>
    <row r="3157" spans="1:6" x14ac:dyDescent="0.3">
      <c r="A3157" s="36" t="s">
        <v>23</v>
      </c>
      <c r="B3157" s="36" t="str">
        <f t="shared" si="52"/>
        <v>16A_20min</v>
      </c>
      <c r="C3157" s="97" t="s">
        <v>3520</v>
      </c>
      <c r="D3157" s="98" t="s">
        <v>5329</v>
      </c>
      <c r="E3157" s="145" t="s">
        <v>6414</v>
      </c>
      <c r="F3157" s="233">
        <v>1.3578379174707904</v>
      </c>
    </row>
    <row r="3158" spans="1:6" x14ac:dyDescent="0.3">
      <c r="A3158" s="36" t="s">
        <v>23</v>
      </c>
      <c r="B3158" s="36" t="str">
        <f t="shared" si="52"/>
        <v>16A_20min</v>
      </c>
      <c r="C3158" s="97" t="s">
        <v>3521</v>
      </c>
      <c r="D3158" s="98" t="s">
        <v>5329</v>
      </c>
      <c r="E3158" s="145" t="s">
        <v>6415</v>
      </c>
      <c r="F3158" s="233">
        <v>2.3935676324708699</v>
      </c>
    </row>
    <row r="3159" spans="1:6" x14ac:dyDescent="0.3">
      <c r="A3159" s="36" t="s">
        <v>23</v>
      </c>
      <c r="B3159" s="36" t="str">
        <f t="shared" si="52"/>
        <v>16A_20min</v>
      </c>
      <c r="C3159" s="97" t="s">
        <v>3522</v>
      </c>
      <c r="D3159" s="98" t="s">
        <v>5329</v>
      </c>
      <c r="E3159" s="145" t="s">
        <v>6416</v>
      </c>
      <c r="F3159" s="233">
        <v>2.4230865462414659</v>
      </c>
    </row>
    <row r="3160" spans="1:6" x14ac:dyDescent="0.3">
      <c r="A3160" s="36" t="s">
        <v>23</v>
      </c>
      <c r="B3160" s="36" t="str">
        <f t="shared" si="52"/>
        <v>16A_20min</v>
      </c>
      <c r="C3160" s="97" t="s">
        <v>3523</v>
      </c>
      <c r="D3160" s="98" t="s">
        <v>5329</v>
      </c>
      <c r="E3160" s="145" t="s">
        <v>6417</v>
      </c>
      <c r="F3160" s="233">
        <v>0.60684628200658719</v>
      </c>
    </row>
    <row r="3161" spans="1:6" x14ac:dyDescent="0.3">
      <c r="A3161" s="36" t="s">
        <v>23</v>
      </c>
      <c r="B3161" s="36" t="str">
        <f t="shared" si="52"/>
        <v>16A_20min</v>
      </c>
      <c r="C3161" s="97" t="s">
        <v>3524</v>
      </c>
      <c r="D3161" s="98" t="s">
        <v>5329</v>
      </c>
      <c r="E3161" s="145" t="s">
        <v>6418</v>
      </c>
      <c r="F3161" s="233">
        <v>2.8472513784113009</v>
      </c>
    </row>
    <row r="3162" spans="1:6" x14ac:dyDescent="0.3">
      <c r="A3162" s="36" t="s">
        <v>23</v>
      </c>
      <c r="B3162" s="36" t="str">
        <f t="shared" si="52"/>
        <v>16A_20min</v>
      </c>
      <c r="C3162" s="97" t="s">
        <v>3525</v>
      </c>
      <c r="D3162" s="98" t="s">
        <v>5329</v>
      </c>
      <c r="E3162" s="145" t="s">
        <v>6419</v>
      </c>
      <c r="F3162" s="233">
        <v>2.7094629749604722</v>
      </c>
    </row>
    <row r="3163" spans="1:6" x14ac:dyDescent="0.3">
      <c r="A3163" s="36" t="s">
        <v>23</v>
      </c>
      <c r="B3163" s="36" t="str">
        <f t="shared" si="52"/>
        <v>16A_20min</v>
      </c>
      <c r="C3163" s="97" t="s">
        <v>3508</v>
      </c>
      <c r="D3163" s="98" t="s">
        <v>5329</v>
      </c>
      <c r="E3163" s="145" t="s">
        <v>6420</v>
      </c>
      <c r="F3163" s="233">
        <v>2.6556756974422635</v>
      </c>
    </row>
    <row r="3164" spans="1:6" x14ac:dyDescent="0.3">
      <c r="A3164" s="36" t="s">
        <v>23</v>
      </c>
      <c r="B3164" s="36" t="str">
        <f t="shared" si="52"/>
        <v>16A_20min</v>
      </c>
      <c r="C3164" s="97" t="s">
        <v>3526</v>
      </c>
      <c r="D3164" s="98" t="s">
        <v>5329</v>
      </c>
      <c r="E3164" s="145" t="s">
        <v>6421</v>
      </c>
      <c r="F3164" s="233">
        <v>2.0756980538834653</v>
      </c>
    </row>
    <row r="3165" spans="1:6" x14ac:dyDescent="0.3">
      <c r="A3165" s="36" t="s">
        <v>23</v>
      </c>
      <c r="B3165" s="36" t="str">
        <f t="shared" si="52"/>
        <v>16A_20min</v>
      </c>
      <c r="C3165" s="97" t="s">
        <v>3527</v>
      </c>
      <c r="D3165" s="98" t="s">
        <v>5329</v>
      </c>
      <c r="E3165" s="145" t="s">
        <v>6422</v>
      </c>
      <c r="F3165" s="233">
        <v>1.1112889862904045</v>
      </c>
    </row>
    <row r="3166" spans="1:6" x14ac:dyDescent="0.3">
      <c r="A3166" s="36" t="s">
        <v>23</v>
      </c>
      <c r="B3166" s="36" t="str">
        <f t="shared" si="52"/>
        <v>16A_20min</v>
      </c>
      <c r="C3166" s="97" t="s">
        <v>3528</v>
      </c>
      <c r="D3166" s="98" t="s">
        <v>5329</v>
      </c>
      <c r="E3166" s="145" t="s">
        <v>6423</v>
      </c>
      <c r="F3166" s="233">
        <v>2.0494187981008576</v>
      </c>
    </row>
    <row r="3167" spans="1:6" x14ac:dyDescent="0.3">
      <c r="A3167" s="36" t="s">
        <v>23</v>
      </c>
      <c r="B3167" s="36" t="str">
        <f t="shared" si="52"/>
        <v>16A_20min</v>
      </c>
      <c r="C3167" s="97" t="s">
        <v>3529</v>
      </c>
      <c r="D3167" s="98" t="s">
        <v>5329</v>
      </c>
      <c r="E3167" s="145" t="s">
        <v>6424</v>
      </c>
      <c r="F3167" s="233">
        <v>3.0140761455950105</v>
      </c>
    </row>
    <row r="3168" spans="1:6" x14ac:dyDescent="0.3">
      <c r="A3168" s="36" t="s">
        <v>23</v>
      </c>
      <c r="B3168" s="36" t="str">
        <f t="shared" si="52"/>
        <v>16A_20min</v>
      </c>
      <c r="C3168" s="97" t="s">
        <v>3530</v>
      </c>
      <c r="D3168" s="98" t="s">
        <v>5329</v>
      </c>
      <c r="E3168" s="145" t="s">
        <v>6425</v>
      </c>
      <c r="F3168" s="233">
        <v>2.6907714524295376</v>
      </c>
    </row>
    <row r="3169" spans="1:6" x14ac:dyDescent="0.3">
      <c r="A3169" s="36" t="s">
        <v>23</v>
      </c>
      <c r="B3169" s="36" t="str">
        <f t="shared" si="52"/>
        <v>16A_20min</v>
      </c>
      <c r="C3169" s="97" t="s">
        <v>3531</v>
      </c>
      <c r="D3169" s="98" t="s">
        <v>5329</v>
      </c>
      <c r="E3169" s="145" t="s">
        <v>6426</v>
      </c>
      <c r="F3169" s="233">
        <v>0.53824437758882915</v>
      </c>
    </row>
    <row r="3170" spans="1:6" x14ac:dyDescent="0.3">
      <c r="A3170" s="36" t="s">
        <v>23</v>
      </c>
      <c r="B3170" s="36" t="str">
        <f t="shared" si="52"/>
        <v>16A_20min</v>
      </c>
      <c r="C3170" s="97" t="s">
        <v>3532</v>
      </c>
      <c r="D3170" s="98" t="s">
        <v>5329</v>
      </c>
      <c r="E3170" s="145" t="s">
        <v>6427</v>
      </c>
      <c r="F3170" s="233">
        <v>0.65110168957997405</v>
      </c>
    </row>
    <row r="3171" spans="1:6" x14ac:dyDescent="0.3">
      <c r="A3171" s="36" t="s">
        <v>23</v>
      </c>
      <c r="B3171" s="36" t="str">
        <f t="shared" si="52"/>
        <v>16A_20min</v>
      </c>
      <c r="C3171" s="97" t="s">
        <v>3533</v>
      </c>
      <c r="D3171" s="98" t="s">
        <v>5329</v>
      </c>
      <c r="E3171" s="145" t="s">
        <v>6428</v>
      </c>
      <c r="F3171" s="233">
        <v>0.99102543398546283</v>
      </c>
    </row>
    <row r="3172" spans="1:6" x14ac:dyDescent="0.3">
      <c r="A3172" s="36" t="s">
        <v>23</v>
      </c>
      <c r="B3172" s="36" t="str">
        <f t="shared" si="52"/>
        <v>16A_20min</v>
      </c>
      <c r="C3172" s="97" t="s">
        <v>3534</v>
      </c>
      <c r="D3172" s="98" t="s">
        <v>5329</v>
      </c>
      <c r="E3172" s="145" t="s">
        <v>6429</v>
      </c>
      <c r="F3172" s="233">
        <v>1.0995993860244553</v>
      </c>
    </row>
    <row r="3173" spans="1:6" x14ac:dyDescent="0.3">
      <c r="A3173" s="36" t="s">
        <v>23</v>
      </c>
      <c r="B3173" s="36" t="str">
        <f t="shared" si="52"/>
        <v>16A_20min</v>
      </c>
      <c r="C3173" s="97" t="s">
        <v>3535</v>
      </c>
      <c r="D3173" s="98" t="s">
        <v>5329</v>
      </c>
      <c r="E3173" s="145" t="s">
        <v>6430</v>
      </c>
      <c r="F3173" s="233">
        <v>2.7305865324655088</v>
      </c>
    </row>
    <row r="3174" spans="1:6" x14ac:dyDescent="0.3">
      <c r="A3174" s="36" t="s">
        <v>23</v>
      </c>
      <c r="B3174" s="36" t="str">
        <f t="shared" si="52"/>
        <v>16A_20min</v>
      </c>
      <c r="C3174" s="97" t="s">
        <v>3509</v>
      </c>
      <c r="D3174" s="98" t="s">
        <v>5329</v>
      </c>
      <c r="E3174" s="145" t="s">
        <v>6431</v>
      </c>
      <c r="F3174" s="233">
        <v>1.3816821670978467</v>
      </c>
    </row>
    <row r="3175" spans="1:6" x14ac:dyDescent="0.3">
      <c r="A3175" s="36" t="s">
        <v>23</v>
      </c>
      <c r="B3175" s="36" t="str">
        <f t="shared" si="52"/>
        <v>16A_20min</v>
      </c>
      <c r="C3175" s="97" t="s">
        <v>3536</v>
      </c>
      <c r="D3175" s="98" t="s">
        <v>5329</v>
      </c>
      <c r="E3175" s="145" t="s">
        <v>6432</v>
      </c>
      <c r="F3175" s="233">
        <v>1.5172254976684758</v>
      </c>
    </row>
    <row r="3176" spans="1:6" x14ac:dyDescent="0.3">
      <c r="A3176" s="36" t="s">
        <v>23</v>
      </c>
      <c r="B3176" s="36" t="str">
        <f t="shared" si="52"/>
        <v>16A_20min</v>
      </c>
      <c r="C3176" s="97" t="s">
        <v>3510</v>
      </c>
      <c r="D3176" s="98" t="s">
        <v>5329</v>
      </c>
      <c r="E3176" s="145" t="s">
        <v>6433</v>
      </c>
      <c r="F3176" s="233">
        <v>1.8205322328354896</v>
      </c>
    </row>
    <row r="3177" spans="1:6" x14ac:dyDescent="0.3">
      <c r="A3177" s="36" t="s">
        <v>23</v>
      </c>
      <c r="B3177" s="36" t="str">
        <f t="shared" si="52"/>
        <v>16A_20min</v>
      </c>
      <c r="C3177" s="97" t="s">
        <v>3511</v>
      </c>
      <c r="D3177" s="98" t="s">
        <v>5329</v>
      </c>
      <c r="E3177" s="145" t="s">
        <v>6434</v>
      </c>
      <c r="F3177" s="233">
        <v>1.3935265374812531</v>
      </c>
    </row>
    <row r="3178" spans="1:6" x14ac:dyDescent="0.3">
      <c r="A3178" s="36" t="s">
        <v>23</v>
      </c>
      <c r="B3178" s="36" t="str">
        <f t="shared" si="52"/>
        <v>16A_20min</v>
      </c>
      <c r="C3178" s="97" t="s">
        <v>3512</v>
      </c>
      <c r="D3178" s="98" t="s">
        <v>5329</v>
      </c>
      <c r="E3178" s="145" t="s">
        <v>6435</v>
      </c>
      <c r="F3178" s="233">
        <v>1.4100965961773737</v>
      </c>
    </row>
    <row r="3179" spans="1:6" x14ac:dyDescent="0.3">
      <c r="A3179" s="36" t="s">
        <v>23</v>
      </c>
      <c r="B3179" s="36" t="str">
        <f t="shared" si="52"/>
        <v>16A_20min</v>
      </c>
      <c r="C3179" s="97" t="s">
        <v>3513</v>
      </c>
      <c r="D3179" s="98" t="s">
        <v>5329</v>
      </c>
      <c r="E3179" s="145" t="s">
        <v>6436</v>
      </c>
      <c r="F3179" s="233">
        <v>2.0470868104808448</v>
      </c>
    </row>
    <row r="3180" spans="1:6" x14ac:dyDescent="0.3">
      <c r="A3180" s="36" t="s">
        <v>23</v>
      </c>
      <c r="B3180" s="36" t="str">
        <f t="shared" si="52"/>
        <v>16A_20min</v>
      </c>
      <c r="C3180" s="97" t="s">
        <v>3514</v>
      </c>
      <c r="D3180" s="98" t="s">
        <v>5329</v>
      </c>
      <c r="E3180" s="145" t="s">
        <v>6437</v>
      </c>
      <c r="F3180" s="233">
        <v>0.45030235393789003</v>
      </c>
    </row>
    <row r="3181" spans="1:6" x14ac:dyDescent="0.3">
      <c r="A3181" s="36" t="s">
        <v>23</v>
      </c>
      <c r="B3181" s="36" t="str">
        <f t="shared" si="52"/>
        <v>16A_20min</v>
      </c>
      <c r="C3181" s="97" t="s">
        <v>3515</v>
      </c>
      <c r="D3181" s="98" t="s">
        <v>5329</v>
      </c>
      <c r="E3181" s="145" t="s">
        <v>6438</v>
      </c>
      <c r="F3181" s="233">
        <v>0.60841088905771601</v>
      </c>
    </row>
    <row r="3182" spans="1:6" x14ac:dyDescent="0.3">
      <c r="A3182" s="36" t="s">
        <v>25</v>
      </c>
      <c r="B3182" s="36" t="str">
        <f t="shared" si="52"/>
        <v>17A_20min</v>
      </c>
      <c r="C3182" s="97" t="s">
        <v>3537</v>
      </c>
      <c r="D3182" s="98" t="s">
        <v>5329</v>
      </c>
      <c r="E3182" s="145" t="s">
        <v>6409</v>
      </c>
      <c r="F3182" s="233">
        <v>1.4076252370114093</v>
      </c>
    </row>
    <row r="3183" spans="1:6" x14ac:dyDescent="0.3">
      <c r="A3183" s="36" t="s">
        <v>25</v>
      </c>
      <c r="B3183" s="36" t="str">
        <f t="shared" si="52"/>
        <v>17A_20min</v>
      </c>
      <c r="C3183" s="97" t="s">
        <v>3546</v>
      </c>
      <c r="D3183" s="98" t="s">
        <v>5329</v>
      </c>
      <c r="E3183" s="145" t="s">
        <v>6410</v>
      </c>
      <c r="F3183" s="233">
        <v>2.3529610303648321</v>
      </c>
    </row>
    <row r="3184" spans="1:6" x14ac:dyDescent="0.3">
      <c r="A3184" s="36" t="s">
        <v>25</v>
      </c>
      <c r="B3184" s="36" t="str">
        <f t="shared" si="52"/>
        <v>17A_20min</v>
      </c>
      <c r="C3184" s="97" t="s">
        <v>3547</v>
      </c>
      <c r="D3184" s="98" t="s">
        <v>5329</v>
      </c>
      <c r="E3184" s="145" t="s">
        <v>6411</v>
      </c>
      <c r="F3184" s="233">
        <v>1.3363152357413233</v>
      </c>
    </row>
    <row r="3185" spans="1:6" x14ac:dyDescent="0.3">
      <c r="A3185" s="36" t="s">
        <v>25</v>
      </c>
      <c r="B3185" s="36" t="str">
        <f t="shared" si="52"/>
        <v>17A_20min</v>
      </c>
      <c r="C3185" s="97" t="s">
        <v>3548</v>
      </c>
      <c r="D3185" s="98" t="s">
        <v>5329</v>
      </c>
      <c r="E3185" s="145" t="s">
        <v>6412</v>
      </c>
      <c r="F3185" s="233">
        <v>2.1859797832285035</v>
      </c>
    </row>
    <row r="3186" spans="1:6" x14ac:dyDescent="0.3">
      <c r="A3186" s="36" t="s">
        <v>25</v>
      </c>
      <c r="B3186" s="36" t="str">
        <f t="shared" si="52"/>
        <v>17A_20min</v>
      </c>
      <c r="C3186" s="97" t="s">
        <v>3549</v>
      </c>
      <c r="D3186" s="98" t="s">
        <v>5329</v>
      </c>
      <c r="E3186" s="145" t="s">
        <v>6413</v>
      </c>
      <c r="F3186" s="233">
        <v>1.4465116693815663</v>
      </c>
    </row>
    <row r="3187" spans="1:6" x14ac:dyDescent="0.3">
      <c r="A3187" s="36" t="s">
        <v>25</v>
      </c>
      <c r="B3187" s="36" t="str">
        <f t="shared" si="52"/>
        <v>17A_20min</v>
      </c>
      <c r="C3187" s="97" t="s">
        <v>3550</v>
      </c>
      <c r="D3187" s="98" t="s">
        <v>5329</v>
      </c>
      <c r="E3187" s="145" t="s">
        <v>6414</v>
      </c>
      <c r="F3187" s="233">
        <v>1.6882996795083776</v>
      </c>
    </row>
    <row r="3188" spans="1:6" x14ac:dyDescent="0.3">
      <c r="A3188" s="36" t="s">
        <v>25</v>
      </c>
      <c r="B3188" s="36" t="str">
        <f t="shared" si="52"/>
        <v>17A_20min</v>
      </c>
      <c r="C3188" s="97" t="s">
        <v>3551</v>
      </c>
      <c r="D3188" s="98" t="s">
        <v>5329</v>
      </c>
      <c r="E3188" s="145" t="s">
        <v>6415</v>
      </c>
      <c r="F3188" s="233">
        <v>1.4672825928556994</v>
      </c>
    </row>
    <row r="3189" spans="1:6" x14ac:dyDescent="0.3">
      <c r="A3189" s="36" t="s">
        <v>25</v>
      </c>
      <c r="B3189" s="36" t="str">
        <f t="shared" si="52"/>
        <v>17A_20min</v>
      </c>
      <c r="C3189" s="97" t="s">
        <v>3552</v>
      </c>
      <c r="D3189" s="98" t="s">
        <v>5329</v>
      </c>
      <c r="E3189" s="145" t="s">
        <v>6416</v>
      </c>
      <c r="F3189" s="233">
        <v>1.5903551837460337</v>
      </c>
    </row>
    <row r="3190" spans="1:6" x14ac:dyDescent="0.3">
      <c r="A3190" s="36" t="s">
        <v>25</v>
      </c>
      <c r="B3190" s="36" t="str">
        <f t="shared" si="52"/>
        <v>17A_20min</v>
      </c>
      <c r="C3190" s="97" t="s">
        <v>3553</v>
      </c>
      <c r="D3190" s="98" t="s">
        <v>5329</v>
      </c>
      <c r="E3190" s="145" t="s">
        <v>6417</v>
      </c>
      <c r="F3190" s="233">
        <v>1.8000642796651074</v>
      </c>
    </row>
    <row r="3191" spans="1:6" x14ac:dyDescent="0.3">
      <c r="A3191" s="36" t="s">
        <v>25</v>
      </c>
      <c r="B3191" s="36" t="str">
        <f t="shared" si="52"/>
        <v>17A_20min</v>
      </c>
      <c r="C3191" s="97" t="s">
        <v>3554</v>
      </c>
      <c r="D3191" s="98" t="s">
        <v>5329</v>
      </c>
      <c r="E3191" s="145" t="s">
        <v>6418</v>
      </c>
      <c r="F3191" s="233">
        <v>0.55445325357957509</v>
      </c>
    </row>
    <row r="3192" spans="1:6" x14ac:dyDescent="0.3">
      <c r="A3192" s="36" t="s">
        <v>25</v>
      </c>
      <c r="B3192" s="36" t="str">
        <f t="shared" si="52"/>
        <v>17A_20min</v>
      </c>
      <c r="C3192" s="97" t="s">
        <v>3555</v>
      </c>
      <c r="D3192" s="98" t="s">
        <v>5329</v>
      </c>
      <c r="E3192" s="145" t="s">
        <v>6419</v>
      </c>
      <c r="F3192" s="233">
        <v>1.4706521712981628</v>
      </c>
    </row>
    <row r="3193" spans="1:6" x14ac:dyDescent="0.3">
      <c r="A3193" s="36" t="s">
        <v>25</v>
      </c>
      <c r="B3193" s="36" t="str">
        <f t="shared" si="52"/>
        <v>17A_20min</v>
      </c>
      <c r="C3193" s="97" t="s">
        <v>3538</v>
      </c>
      <c r="D3193" s="98" t="s">
        <v>5329</v>
      </c>
      <c r="E3193" s="145" t="s">
        <v>6420</v>
      </c>
      <c r="F3193" s="233">
        <v>2.4435817996100573</v>
      </c>
    </row>
    <row r="3194" spans="1:6" x14ac:dyDescent="0.3">
      <c r="A3194" s="36" t="s">
        <v>25</v>
      </c>
      <c r="B3194" s="36" t="str">
        <f t="shared" si="52"/>
        <v>17A_20min</v>
      </c>
      <c r="C3194" s="97" t="s">
        <v>3556</v>
      </c>
      <c r="D3194" s="98" t="s">
        <v>5329</v>
      </c>
      <c r="E3194" s="145" t="s">
        <v>6421</v>
      </c>
      <c r="F3194" s="233">
        <v>1.8547278526056117</v>
      </c>
    </row>
    <row r="3195" spans="1:6" x14ac:dyDescent="0.3">
      <c r="A3195" s="36" t="s">
        <v>25</v>
      </c>
      <c r="B3195" s="36" t="str">
        <f t="shared" si="52"/>
        <v>17A_20min</v>
      </c>
      <c r="C3195" s="97" t="s">
        <v>3557</v>
      </c>
      <c r="D3195" s="98" t="s">
        <v>5329</v>
      </c>
      <c r="E3195" s="145" t="s">
        <v>6422</v>
      </c>
      <c r="F3195" s="233">
        <v>2.0136932755185244</v>
      </c>
    </row>
    <row r="3196" spans="1:6" x14ac:dyDescent="0.3">
      <c r="A3196" s="36" t="s">
        <v>25</v>
      </c>
      <c r="B3196" s="36" t="str">
        <f t="shared" si="52"/>
        <v>17A_20min</v>
      </c>
      <c r="C3196" s="97" t="s">
        <v>3558</v>
      </c>
      <c r="D3196" s="98" t="s">
        <v>5329</v>
      </c>
      <c r="E3196" s="145" t="s">
        <v>6423</v>
      </c>
      <c r="F3196" s="233">
        <v>1.6130841294477349</v>
      </c>
    </row>
    <row r="3197" spans="1:6" x14ac:dyDescent="0.3">
      <c r="A3197" s="36" t="s">
        <v>25</v>
      </c>
      <c r="B3197" s="36" t="str">
        <f t="shared" si="52"/>
        <v>17A_20min</v>
      </c>
      <c r="C3197" s="97" t="s">
        <v>3559</v>
      </c>
      <c r="D3197" s="98" t="s">
        <v>5329</v>
      </c>
      <c r="E3197" s="145" t="s">
        <v>6424</v>
      </c>
      <c r="F3197" s="233">
        <v>0.65962854011416971</v>
      </c>
    </row>
    <row r="3198" spans="1:6" x14ac:dyDescent="0.3">
      <c r="A3198" s="36" t="s">
        <v>25</v>
      </c>
      <c r="B3198" s="36" t="str">
        <f t="shared" si="52"/>
        <v>17A_20min</v>
      </c>
      <c r="C3198" s="97" t="s">
        <v>3560</v>
      </c>
      <c r="D3198" s="98" t="s">
        <v>5329</v>
      </c>
      <c r="E3198" s="145" t="s">
        <v>6425</v>
      </c>
      <c r="F3198" s="233">
        <v>2.6096966511103079</v>
      </c>
    </row>
    <row r="3199" spans="1:6" x14ac:dyDescent="0.3">
      <c r="A3199" s="36" t="s">
        <v>25</v>
      </c>
      <c r="B3199" s="36" t="str">
        <f t="shared" si="52"/>
        <v>17A_20min</v>
      </c>
      <c r="C3199" s="97" t="s">
        <v>3561</v>
      </c>
      <c r="D3199" s="98" t="s">
        <v>5329</v>
      </c>
      <c r="E3199" s="145" t="s">
        <v>6426</v>
      </c>
      <c r="F3199" s="233">
        <v>1.9163826367223356</v>
      </c>
    </row>
    <row r="3200" spans="1:6" x14ac:dyDescent="0.3">
      <c r="A3200" s="36" t="s">
        <v>25</v>
      </c>
      <c r="B3200" s="36" t="str">
        <f t="shared" si="52"/>
        <v>17A_20min</v>
      </c>
      <c r="C3200" s="97" t="s">
        <v>3562</v>
      </c>
      <c r="D3200" s="98" t="s">
        <v>5329</v>
      </c>
      <c r="E3200" s="145" t="s">
        <v>6427</v>
      </c>
      <c r="F3200" s="233">
        <v>1.2511486756476342</v>
      </c>
    </row>
    <row r="3201" spans="1:6" x14ac:dyDescent="0.3">
      <c r="A3201" s="36" t="s">
        <v>25</v>
      </c>
      <c r="B3201" s="36" t="str">
        <f t="shared" si="52"/>
        <v>17A_20min</v>
      </c>
      <c r="C3201" s="97" t="s">
        <v>3563</v>
      </c>
      <c r="D3201" s="98" t="s">
        <v>5329</v>
      </c>
      <c r="E3201" s="145" t="s">
        <v>6428</v>
      </c>
      <c r="F3201" s="233">
        <v>1.3057110745051146</v>
      </c>
    </row>
    <row r="3202" spans="1:6" x14ac:dyDescent="0.3">
      <c r="A3202" s="36" t="s">
        <v>25</v>
      </c>
      <c r="B3202" s="36" t="str">
        <f t="shared" si="52"/>
        <v>17A_20min</v>
      </c>
      <c r="C3202" s="97" t="s">
        <v>3564</v>
      </c>
      <c r="D3202" s="98" t="s">
        <v>5329</v>
      </c>
      <c r="E3202" s="145" t="s">
        <v>6429</v>
      </c>
      <c r="F3202" s="233">
        <v>2.175425754070007</v>
      </c>
    </row>
    <row r="3203" spans="1:6" x14ac:dyDescent="0.3">
      <c r="A3203" s="36" t="s">
        <v>25</v>
      </c>
      <c r="B3203" s="36" t="str">
        <f t="shared" si="52"/>
        <v>17A_20min</v>
      </c>
      <c r="C3203" s="97" t="s">
        <v>3565</v>
      </c>
      <c r="D3203" s="98" t="s">
        <v>5329</v>
      </c>
      <c r="E3203" s="145" t="s">
        <v>6430</v>
      </c>
      <c r="F3203" s="233">
        <v>2.9358608639250305</v>
      </c>
    </row>
    <row r="3204" spans="1:6" x14ac:dyDescent="0.3">
      <c r="A3204" s="36" t="s">
        <v>25</v>
      </c>
      <c r="B3204" s="36" t="str">
        <f t="shared" si="52"/>
        <v>17A_20min</v>
      </c>
      <c r="C3204" s="97" t="s">
        <v>3539</v>
      </c>
      <c r="D3204" s="98" t="s">
        <v>5329</v>
      </c>
      <c r="E3204" s="145" t="s">
        <v>6431</v>
      </c>
      <c r="F3204" s="233">
        <v>1.6175245935468967</v>
      </c>
    </row>
    <row r="3205" spans="1:6" x14ac:dyDescent="0.3">
      <c r="A3205" s="36" t="s">
        <v>25</v>
      </c>
      <c r="B3205" s="36" t="str">
        <f t="shared" si="52"/>
        <v>17A_20min</v>
      </c>
      <c r="C3205" s="97" t="s">
        <v>3566</v>
      </c>
      <c r="D3205" s="98" t="s">
        <v>5329</v>
      </c>
      <c r="E3205" s="145" t="s">
        <v>6432</v>
      </c>
      <c r="F3205" s="233">
        <v>1.2710364325088805</v>
      </c>
    </row>
    <row r="3206" spans="1:6" x14ac:dyDescent="0.3">
      <c r="A3206" s="36" t="s">
        <v>25</v>
      </c>
      <c r="B3206" s="36" t="str">
        <f t="shared" si="52"/>
        <v>17A_20min</v>
      </c>
      <c r="C3206" s="97" t="s">
        <v>3540</v>
      </c>
      <c r="D3206" s="98" t="s">
        <v>5329</v>
      </c>
      <c r="E3206" s="145" t="s">
        <v>6433</v>
      </c>
      <c r="F3206" s="233">
        <v>1.4991521645713517</v>
      </c>
    </row>
    <row r="3207" spans="1:6" x14ac:dyDescent="0.3">
      <c r="A3207" s="36" t="s">
        <v>25</v>
      </c>
      <c r="B3207" s="36" t="str">
        <f t="shared" si="52"/>
        <v>17A_20min</v>
      </c>
      <c r="C3207" s="97" t="s">
        <v>3541</v>
      </c>
      <c r="D3207" s="98" t="s">
        <v>5329</v>
      </c>
      <c r="E3207" s="145" t="s">
        <v>6434</v>
      </c>
      <c r="F3207" s="233">
        <v>3.0409874733055973</v>
      </c>
    </row>
    <row r="3208" spans="1:6" x14ac:dyDescent="0.3">
      <c r="A3208" s="36" t="s">
        <v>25</v>
      </c>
      <c r="B3208" s="36" t="str">
        <f t="shared" si="52"/>
        <v>17A_20min</v>
      </c>
      <c r="C3208" s="97" t="s">
        <v>3542</v>
      </c>
      <c r="D3208" s="98" t="s">
        <v>5329</v>
      </c>
      <c r="E3208" s="145" t="s">
        <v>6435</v>
      </c>
      <c r="F3208" s="233">
        <v>1.7850300854847299</v>
      </c>
    </row>
    <row r="3209" spans="1:6" x14ac:dyDescent="0.3">
      <c r="A3209" s="36" t="s">
        <v>25</v>
      </c>
      <c r="B3209" s="36" t="str">
        <f t="shared" si="52"/>
        <v>17A_20min</v>
      </c>
      <c r="C3209" s="97" t="s">
        <v>3543</v>
      </c>
      <c r="D3209" s="98" t="s">
        <v>5329</v>
      </c>
      <c r="E3209" s="145" t="s">
        <v>6436</v>
      </c>
      <c r="F3209" s="233">
        <v>1.7911734736007743</v>
      </c>
    </row>
    <row r="3210" spans="1:6" x14ac:dyDescent="0.3">
      <c r="A3210" s="36" t="s">
        <v>25</v>
      </c>
      <c r="B3210" s="36" t="str">
        <f t="shared" si="52"/>
        <v>17A_20min</v>
      </c>
      <c r="C3210" s="97" t="s">
        <v>3544</v>
      </c>
      <c r="D3210" s="98" t="s">
        <v>5329</v>
      </c>
      <c r="E3210" s="145" t="s">
        <v>6437</v>
      </c>
      <c r="F3210" s="233">
        <v>2.3491825409580889</v>
      </c>
    </row>
    <row r="3211" spans="1:6" x14ac:dyDescent="0.3">
      <c r="A3211" s="36" t="s">
        <v>25</v>
      </c>
      <c r="B3211" s="36" t="str">
        <f t="shared" si="52"/>
        <v>17A_20min</v>
      </c>
      <c r="C3211" s="97" t="s">
        <v>3545</v>
      </c>
      <c r="D3211" s="98" t="s">
        <v>5329</v>
      </c>
      <c r="E3211" s="145" t="s">
        <v>6438</v>
      </c>
      <c r="F3211" s="233">
        <v>1.9667851464645185</v>
      </c>
    </row>
    <row r="3212" spans="1:6" x14ac:dyDescent="0.3">
      <c r="A3212" s="36" t="s">
        <v>35</v>
      </c>
      <c r="B3212" s="36" t="str">
        <f t="shared" si="52"/>
        <v>21A_20min</v>
      </c>
      <c r="C3212" s="97" t="s">
        <v>3567</v>
      </c>
      <c r="D3212" s="98" t="s">
        <v>5329</v>
      </c>
      <c r="E3212" s="145" t="s">
        <v>6409</v>
      </c>
      <c r="F3212" s="233">
        <v>1.3572567219316647</v>
      </c>
    </row>
    <row r="3213" spans="1:6" x14ac:dyDescent="0.3">
      <c r="A3213" s="36" t="s">
        <v>35</v>
      </c>
      <c r="B3213" s="36" t="str">
        <f t="shared" si="52"/>
        <v>21A_20min</v>
      </c>
      <c r="C3213" s="97" t="s">
        <v>3576</v>
      </c>
      <c r="D3213" s="98" t="s">
        <v>5329</v>
      </c>
      <c r="E3213" s="145" t="s">
        <v>6410</v>
      </c>
      <c r="F3213" s="233">
        <v>0.86616453977359653</v>
      </c>
    </row>
    <row r="3214" spans="1:6" x14ac:dyDescent="0.3">
      <c r="A3214" s="36" t="s">
        <v>35</v>
      </c>
      <c r="B3214" s="36" t="str">
        <f t="shared" si="52"/>
        <v>21A_20min</v>
      </c>
      <c r="C3214" s="97" t="s">
        <v>3577</v>
      </c>
      <c r="D3214" s="98" t="s">
        <v>5329</v>
      </c>
      <c r="E3214" s="145" t="s">
        <v>6411</v>
      </c>
      <c r="F3214" s="233">
        <v>1.3401359665707802</v>
      </c>
    </row>
    <row r="3215" spans="1:6" x14ac:dyDescent="0.3">
      <c r="A3215" s="36" t="s">
        <v>35</v>
      </c>
      <c r="B3215" s="36" t="str">
        <f t="shared" ref="B3215:B3278" si="53">CONCATENATE(A3215,"_",D3215)</f>
        <v>21A_20min</v>
      </c>
      <c r="C3215" s="97" t="s">
        <v>3578</v>
      </c>
      <c r="D3215" s="98" t="s">
        <v>5329</v>
      </c>
      <c r="E3215" s="145" t="s">
        <v>6412</v>
      </c>
      <c r="F3215" s="233">
        <v>2.0366394402396053</v>
      </c>
    </row>
    <row r="3216" spans="1:6" x14ac:dyDescent="0.3">
      <c r="A3216" s="36" t="s">
        <v>35</v>
      </c>
      <c r="B3216" s="36" t="str">
        <f t="shared" si="53"/>
        <v>21A_20min</v>
      </c>
      <c r="C3216" s="97" t="s">
        <v>3579</v>
      </c>
      <c r="D3216" s="98" t="s">
        <v>5329</v>
      </c>
      <c r="E3216" s="145" t="s">
        <v>6413</v>
      </c>
      <c r="F3216" s="233">
        <v>1.9572587488041053</v>
      </c>
    </row>
    <row r="3217" spans="1:6" x14ac:dyDescent="0.3">
      <c r="A3217" s="36" t="s">
        <v>35</v>
      </c>
      <c r="B3217" s="36" t="str">
        <f t="shared" si="53"/>
        <v>21A_20min</v>
      </c>
      <c r="C3217" s="97" t="s">
        <v>3580</v>
      </c>
      <c r="D3217" s="98" t="s">
        <v>5329</v>
      </c>
      <c r="E3217" s="145" t="s">
        <v>6414</v>
      </c>
      <c r="F3217" s="233">
        <v>2.0547886046906365</v>
      </c>
    </row>
    <row r="3218" spans="1:6" x14ac:dyDescent="0.3">
      <c r="A3218" s="36" t="s">
        <v>35</v>
      </c>
      <c r="B3218" s="36" t="str">
        <f t="shared" si="53"/>
        <v>21A_20min</v>
      </c>
      <c r="C3218" s="97" t="s">
        <v>3581</v>
      </c>
      <c r="D3218" s="98" t="s">
        <v>5329</v>
      </c>
      <c r="E3218" s="145" t="s">
        <v>6415</v>
      </c>
      <c r="F3218" s="233">
        <v>1.2556734487031422</v>
      </c>
    </row>
    <row r="3219" spans="1:6" x14ac:dyDescent="0.3">
      <c r="A3219" s="36" t="s">
        <v>35</v>
      </c>
      <c r="B3219" s="36" t="str">
        <f t="shared" si="53"/>
        <v>21A_20min</v>
      </c>
      <c r="C3219" s="97" t="s">
        <v>3582</v>
      </c>
      <c r="D3219" s="98" t="s">
        <v>5329</v>
      </c>
      <c r="E3219" s="145" t="s">
        <v>6416</v>
      </c>
      <c r="F3219" s="233">
        <v>2.4901518044891331</v>
      </c>
    </row>
    <row r="3220" spans="1:6" x14ac:dyDescent="0.3">
      <c r="A3220" s="36" t="s">
        <v>35</v>
      </c>
      <c r="B3220" s="36" t="str">
        <f t="shared" si="53"/>
        <v>21A_20min</v>
      </c>
      <c r="C3220" s="97" t="s">
        <v>3583</v>
      </c>
      <c r="D3220" s="98" t="s">
        <v>5329</v>
      </c>
      <c r="E3220" s="145" t="s">
        <v>6417</v>
      </c>
      <c r="F3220" s="233">
        <v>2.5123955517948802</v>
      </c>
    </row>
    <row r="3221" spans="1:6" x14ac:dyDescent="0.3">
      <c r="A3221" s="36" t="s">
        <v>35</v>
      </c>
      <c r="B3221" s="36" t="str">
        <f t="shared" si="53"/>
        <v>21A_20min</v>
      </c>
      <c r="C3221" s="97" t="s">
        <v>3584</v>
      </c>
      <c r="D3221" s="98" t="s">
        <v>5329</v>
      </c>
      <c r="E3221" s="145" t="s">
        <v>6418</v>
      </c>
      <c r="F3221" s="233">
        <v>1.3223457980296791</v>
      </c>
    </row>
    <row r="3222" spans="1:6" x14ac:dyDescent="0.3">
      <c r="A3222" s="36" t="s">
        <v>35</v>
      </c>
      <c r="B3222" s="36" t="str">
        <f t="shared" si="53"/>
        <v>21A_20min</v>
      </c>
      <c r="C3222" s="97" t="s">
        <v>3585</v>
      </c>
      <c r="D3222" s="98" t="s">
        <v>5329</v>
      </c>
      <c r="E3222" s="145" t="s">
        <v>6419</v>
      </c>
      <c r="F3222" s="233">
        <v>1.5796760458324846</v>
      </c>
    </row>
    <row r="3223" spans="1:6" x14ac:dyDescent="0.3">
      <c r="A3223" s="36" t="s">
        <v>35</v>
      </c>
      <c r="B3223" s="36" t="str">
        <f t="shared" si="53"/>
        <v>21A_20min</v>
      </c>
      <c r="C3223" s="97" t="s">
        <v>3568</v>
      </c>
      <c r="D3223" s="98" t="s">
        <v>5329</v>
      </c>
      <c r="E3223" s="145" t="s">
        <v>6420</v>
      </c>
      <c r="F3223" s="233">
        <v>2.5687603641818746</v>
      </c>
    </row>
    <row r="3224" spans="1:6" x14ac:dyDescent="0.3">
      <c r="A3224" s="36" t="s">
        <v>35</v>
      </c>
      <c r="B3224" s="36" t="str">
        <f t="shared" si="53"/>
        <v>21A_20min</v>
      </c>
      <c r="C3224" s="97" t="s">
        <v>3586</v>
      </c>
      <c r="D3224" s="98" t="s">
        <v>5329</v>
      </c>
      <c r="E3224" s="145" t="s">
        <v>6421</v>
      </c>
      <c r="F3224" s="233">
        <v>2.3647720837625297</v>
      </c>
    </row>
    <row r="3225" spans="1:6" x14ac:dyDescent="0.3">
      <c r="A3225" s="36" t="s">
        <v>35</v>
      </c>
      <c r="B3225" s="36" t="str">
        <f t="shared" si="53"/>
        <v>21A_20min</v>
      </c>
      <c r="C3225" s="97" t="s">
        <v>3587</v>
      </c>
      <c r="D3225" s="98" t="s">
        <v>5329</v>
      </c>
      <c r="E3225" s="145" t="s">
        <v>6422</v>
      </c>
      <c r="F3225" s="233">
        <v>2.2447504114977903</v>
      </c>
    </row>
    <row r="3226" spans="1:6" x14ac:dyDescent="0.3">
      <c r="A3226" s="36" t="s">
        <v>35</v>
      </c>
      <c r="B3226" s="36" t="str">
        <f t="shared" si="53"/>
        <v>21A_20min</v>
      </c>
      <c r="C3226" s="97" t="s">
        <v>3588</v>
      </c>
      <c r="D3226" s="98" t="s">
        <v>5329</v>
      </c>
      <c r="E3226" s="145" t="s">
        <v>6423</v>
      </c>
      <c r="F3226" s="233">
        <v>2.4473294035548605</v>
      </c>
    </row>
    <row r="3227" spans="1:6" x14ac:dyDescent="0.3">
      <c r="A3227" s="36" t="s">
        <v>35</v>
      </c>
      <c r="B3227" s="36" t="str">
        <f t="shared" si="53"/>
        <v>21A_20min</v>
      </c>
      <c r="C3227" s="97" t="s">
        <v>3589</v>
      </c>
      <c r="D3227" s="98" t="s">
        <v>5329</v>
      </c>
      <c r="E3227" s="145" t="s">
        <v>6424</v>
      </c>
      <c r="F3227" s="233">
        <v>2.432598859336851</v>
      </c>
    </row>
    <row r="3228" spans="1:6" x14ac:dyDescent="0.3">
      <c r="A3228" s="36" t="s">
        <v>35</v>
      </c>
      <c r="B3228" s="36" t="str">
        <f t="shared" si="53"/>
        <v>21A_20min</v>
      </c>
      <c r="C3228" s="97" t="s">
        <v>3590</v>
      </c>
      <c r="D3228" s="98" t="s">
        <v>5329</v>
      </c>
      <c r="E3228" s="145" t="s">
        <v>6425</v>
      </c>
      <c r="F3228" s="233">
        <v>2.4901518044891331</v>
      </c>
    </row>
    <row r="3229" spans="1:6" x14ac:dyDescent="0.3">
      <c r="A3229" s="36" t="s">
        <v>35</v>
      </c>
      <c r="B3229" s="36" t="str">
        <f t="shared" si="53"/>
        <v>21A_20min</v>
      </c>
      <c r="C3229" s="97" t="s">
        <v>3591</v>
      </c>
      <c r="D3229" s="98" t="s">
        <v>5329</v>
      </c>
      <c r="E3229" s="145" t="s">
        <v>6426</v>
      </c>
      <c r="F3229" s="233">
        <v>1.3702350199538376</v>
      </c>
    </row>
    <row r="3230" spans="1:6" x14ac:dyDescent="0.3">
      <c r="A3230" s="36" t="s">
        <v>35</v>
      </c>
      <c r="B3230" s="36" t="str">
        <f t="shared" si="53"/>
        <v>21A_20min</v>
      </c>
      <c r="C3230" s="97" t="s">
        <v>3592</v>
      </c>
      <c r="D3230" s="98" t="s">
        <v>5329</v>
      </c>
      <c r="E3230" s="145" t="s">
        <v>6427</v>
      </c>
      <c r="F3230" s="233">
        <v>1.7244904785753628</v>
      </c>
    </row>
    <row r="3231" spans="1:6" x14ac:dyDescent="0.3">
      <c r="A3231" s="36" t="s">
        <v>35</v>
      </c>
      <c r="B3231" s="36" t="str">
        <f t="shared" si="53"/>
        <v>21A_20min</v>
      </c>
      <c r="C3231" s="97" t="s">
        <v>3593</v>
      </c>
      <c r="D3231" s="98" t="s">
        <v>5329</v>
      </c>
      <c r="E3231" s="145" t="s">
        <v>6428</v>
      </c>
      <c r="F3231" s="233">
        <v>2.7757482969358205</v>
      </c>
    </row>
    <row r="3232" spans="1:6" x14ac:dyDescent="0.3">
      <c r="A3232" s="36" t="s">
        <v>35</v>
      </c>
      <c r="B3232" s="36" t="str">
        <f t="shared" si="53"/>
        <v>21A_20min</v>
      </c>
      <c r="C3232" s="97" t="s">
        <v>3594</v>
      </c>
      <c r="D3232" s="98" t="s">
        <v>5329</v>
      </c>
      <c r="E3232" s="145" t="s">
        <v>6429</v>
      </c>
      <c r="F3232" s="233">
        <v>1.9568027007861695</v>
      </c>
    </row>
    <row r="3233" spans="1:6" x14ac:dyDescent="0.3">
      <c r="A3233" s="36" t="s">
        <v>35</v>
      </c>
      <c r="B3233" s="36" t="str">
        <f t="shared" si="53"/>
        <v>21A_20min</v>
      </c>
      <c r="C3233" s="97" t="s">
        <v>3595</v>
      </c>
      <c r="D3233" s="98" t="s">
        <v>5329</v>
      </c>
      <c r="E3233" s="145" t="s">
        <v>6430</v>
      </c>
      <c r="F3233" s="233">
        <v>1.7835992849440554</v>
      </c>
    </row>
    <row r="3234" spans="1:6" x14ac:dyDescent="0.3">
      <c r="A3234" s="36" t="s">
        <v>35</v>
      </c>
      <c r="B3234" s="36" t="str">
        <f t="shared" si="53"/>
        <v>21A_20min</v>
      </c>
      <c r="C3234" s="97" t="s">
        <v>3569</v>
      </c>
      <c r="D3234" s="98" t="s">
        <v>5329</v>
      </c>
      <c r="E3234" s="145" t="s">
        <v>6431</v>
      </c>
      <c r="F3234" s="233">
        <v>2.4250040016927059</v>
      </c>
    </row>
    <row r="3235" spans="1:6" x14ac:dyDescent="0.3">
      <c r="A3235" s="36" t="s">
        <v>35</v>
      </c>
      <c r="B3235" s="36" t="str">
        <f t="shared" si="53"/>
        <v>21A_20min</v>
      </c>
      <c r="C3235" s="97" t="s">
        <v>3596</v>
      </c>
      <c r="D3235" s="98" t="s">
        <v>5329</v>
      </c>
      <c r="E3235" s="145" t="s">
        <v>6432</v>
      </c>
      <c r="F3235" s="233">
        <v>2.5215721701700682</v>
      </c>
    </row>
    <row r="3236" spans="1:6" x14ac:dyDescent="0.3">
      <c r="A3236" s="36" t="s">
        <v>35</v>
      </c>
      <c r="B3236" s="36" t="str">
        <f t="shared" si="53"/>
        <v>21A_20min</v>
      </c>
      <c r="C3236" s="97" t="s">
        <v>3570</v>
      </c>
      <c r="D3236" s="98" t="s">
        <v>5329</v>
      </c>
      <c r="E3236" s="145" t="s">
        <v>6433</v>
      </c>
      <c r="F3236" s="233">
        <v>1.8246292798186938</v>
      </c>
    </row>
    <row r="3237" spans="1:6" x14ac:dyDescent="0.3">
      <c r="A3237" s="36" t="s">
        <v>35</v>
      </c>
      <c r="B3237" s="36" t="str">
        <f t="shared" si="53"/>
        <v>21A_20min</v>
      </c>
      <c r="C3237" s="97" t="s">
        <v>3571</v>
      </c>
      <c r="D3237" s="98" t="s">
        <v>5329</v>
      </c>
      <c r="E3237" s="145" t="s">
        <v>6434</v>
      </c>
      <c r="F3237" s="233">
        <v>1.2568275976004095</v>
      </c>
    </row>
    <row r="3238" spans="1:6" x14ac:dyDescent="0.3">
      <c r="A3238" s="36" t="s">
        <v>35</v>
      </c>
      <c r="B3238" s="36" t="str">
        <f t="shared" si="53"/>
        <v>21A_20min</v>
      </c>
      <c r="C3238" s="97" t="s">
        <v>3572</v>
      </c>
      <c r="D3238" s="98" t="s">
        <v>5329</v>
      </c>
      <c r="E3238" s="145" t="s">
        <v>6435</v>
      </c>
      <c r="F3238" s="233">
        <v>1.4396942765488148</v>
      </c>
    </row>
    <row r="3239" spans="1:6" x14ac:dyDescent="0.3">
      <c r="A3239" s="36" t="s">
        <v>35</v>
      </c>
      <c r="B3239" s="36" t="str">
        <f t="shared" si="53"/>
        <v>21A_20min</v>
      </c>
      <c r="C3239" s="97" t="s">
        <v>3573</v>
      </c>
      <c r="D3239" s="98" t="s">
        <v>5329</v>
      </c>
      <c r="E3239" s="145" t="s">
        <v>6436</v>
      </c>
      <c r="F3239" s="233">
        <v>1.6067950738517363</v>
      </c>
    </row>
    <row r="3240" spans="1:6" x14ac:dyDescent="0.3">
      <c r="A3240" s="36" t="s">
        <v>35</v>
      </c>
      <c r="B3240" s="36" t="str">
        <f t="shared" si="53"/>
        <v>21A_20min</v>
      </c>
      <c r="C3240" s="97" t="s">
        <v>3574</v>
      </c>
      <c r="D3240" s="98" t="s">
        <v>5329</v>
      </c>
      <c r="E3240" s="145" t="s">
        <v>6437</v>
      </c>
      <c r="F3240" s="233">
        <v>1.7654973264779781</v>
      </c>
    </row>
    <row r="3241" spans="1:6" x14ac:dyDescent="0.3">
      <c r="A3241" s="36" t="s">
        <v>35</v>
      </c>
      <c r="B3241" s="36" t="str">
        <f t="shared" si="53"/>
        <v>21A_20min</v>
      </c>
      <c r="C3241" s="97" t="s">
        <v>3575</v>
      </c>
      <c r="D3241" s="98" t="s">
        <v>5329</v>
      </c>
      <c r="E3241" s="145" t="s">
        <v>6438</v>
      </c>
      <c r="F3241" s="233">
        <v>1.0158891719225469</v>
      </c>
    </row>
    <row r="3242" spans="1:6" x14ac:dyDescent="0.3">
      <c r="A3242" s="36" t="s">
        <v>37</v>
      </c>
      <c r="B3242" s="36" t="str">
        <f t="shared" si="53"/>
        <v>22A_20min</v>
      </c>
      <c r="C3242" s="97" t="s">
        <v>3597</v>
      </c>
      <c r="D3242" s="98" t="s">
        <v>5329</v>
      </c>
      <c r="E3242" s="145" t="s">
        <v>6409</v>
      </c>
      <c r="F3242" s="233">
        <v>1.4724681354200366</v>
      </c>
    </row>
    <row r="3243" spans="1:6" x14ac:dyDescent="0.3">
      <c r="A3243" s="36" t="s">
        <v>37</v>
      </c>
      <c r="B3243" s="36" t="str">
        <f t="shared" si="53"/>
        <v>22A_20min</v>
      </c>
      <c r="C3243" s="97" t="s">
        <v>3606</v>
      </c>
      <c r="D3243" s="98" t="s">
        <v>5329</v>
      </c>
      <c r="E3243" s="145" t="s">
        <v>6410</v>
      </c>
      <c r="F3243" s="233">
        <v>2.1592730279746988</v>
      </c>
    </row>
    <row r="3244" spans="1:6" x14ac:dyDescent="0.3">
      <c r="A3244" s="36" t="s">
        <v>37</v>
      </c>
      <c r="B3244" s="36" t="str">
        <f t="shared" si="53"/>
        <v>22A_20min</v>
      </c>
      <c r="C3244" s="97" t="s">
        <v>3607</v>
      </c>
      <c r="D3244" s="98" t="s">
        <v>5329</v>
      </c>
      <c r="E3244" s="145" t="s">
        <v>6411</v>
      </c>
      <c r="F3244" s="233">
        <v>1.3743519964415347</v>
      </c>
    </row>
    <row r="3245" spans="1:6" x14ac:dyDescent="0.3">
      <c r="A3245" s="36" t="s">
        <v>37</v>
      </c>
      <c r="B3245" s="36" t="str">
        <f t="shared" si="53"/>
        <v>22A_20min</v>
      </c>
      <c r="C3245" s="97" t="s">
        <v>3608</v>
      </c>
      <c r="D3245" s="98" t="s">
        <v>5329</v>
      </c>
      <c r="E3245" s="145" t="s">
        <v>6412</v>
      </c>
      <c r="F3245" s="233">
        <v>2.2590800367241664</v>
      </c>
    </row>
    <row r="3246" spans="1:6" x14ac:dyDescent="0.3">
      <c r="A3246" s="36" t="s">
        <v>37</v>
      </c>
      <c r="B3246" s="36" t="str">
        <f t="shared" si="53"/>
        <v>22A_20min</v>
      </c>
      <c r="C3246" s="97" t="s">
        <v>3609</v>
      </c>
      <c r="D3246" s="98" t="s">
        <v>5329</v>
      </c>
      <c r="E3246" s="145" t="s">
        <v>6413</v>
      </c>
      <c r="F3246" s="233">
        <v>2.3730802369626822</v>
      </c>
    </row>
    <row r="3247" spans="1:6" x14ac:dyDescent="0.3">
      <c r="A3247" s="36" t="s">
        <v>37</v>
      </c>
      <c r="B3247" s="36" t="str">
        <f t="shared" si="53"/>
        <v>22A_20min</v>
      </c>
      <c r="C3247" s="97" t="s">
        <v>3610</v>
      </c>
      <c r="D3247" s="98" t="s">
        <v>5329</v>
      </c>
      <c r="E3247" s="145" t="s">
        <v>6414</v>
      </c>
      <c r="F3247" s="233">
        <v>1.2412400292592976</v>
      </c>
    </row>
    <row r="3248" spans="1:6" x14ac:dyDescent="0.3">
      <c r="A3248" s="36" t="s">
        <v>37</v>
      </c>
      <c r="B3248" s="36" t="str">
        <f t="shared" si="53"/>
        <v>22A_20min</v>
      </c>
      <c r="C3248" s="97" t="s">
        <v>3611</v>
      </c>
      <c r="D3248" s="98" t="s">
        <v>5329</v>
      </c>
      <c r="E3248" s="145" t="s">
        <v>6415</v>
      </c>
      <c r="F3248" s="233">
        <v>0.93622658075748943</v>
      </c>
    </row>
    <row r="3249" spans="1:6" x14ac:dyDescent="0.3">
      <c r="A3249" s="36" t="s">
        <v>37</v>
      </c>
      <c r="B3249" s="36" t="str">
        <f t="shared" si="53"/>
        <v>22A_20min</v>
      </c>
      <c r="C3249" s="97" t="s">
        <v>3612</v>
      </c>
      <c r="D3249" s="98" t="s">
        <v>5329</v>
      </c>
      <c r="E3249" s="145" t="s">
        <v>6416</v>
      </c>
      <c r="F3249" s="233">
        <v>1.5162754402541068</v>
      </c>
    </row>
    <row r="3250" spans="1:6" x14ac:dyDescent="0.3">
      <c r="A3250" s="36" t="s">
        <v>37</v>
      </c>
      <c r="B3250" s="36" t="str">
        <f t="shared" si="53"/>
        <v>22A_20min</v>
      </c>
      <c r="C3250" s="97" t="s">
        <v>3613</v>
      </c>
      <c r="D3250" s="98" t="s">
        <v>5329</v>
      </c>
      <c r="E3250" s="145" t="s">
        <v>6417</v>
      </c>
      <c r="F3250" s="233">
        <v>1.7400833914381755</v>
      </c>
    </row>
    <row r="3251" spans="1:6" x14ac:dyDescent="0.3">
      <c r="A3251" s="36" t="s">
        <v>37</v>
      </c>
      <c r="B3251" s="36" t="str">
        <f t="shared" si="53"/>
        <v>22A_20min</v>
      </c>
      <c r="C3251" s="97" t="s">
        <v>3614</v>
      </c>
      <c r="D3251" s="98" t="s">
        <v>5329</v>
      </c>
      <c r="E3251" s="145" t="s">
        <v>6418</v>
      </c>
      <c r="F3251" s="233">
        <v>1.8259415138056903</v>
      </c>
    </row>
    <row r="3252" spans="1:6" x14ac:dyDescent="0.3">
      <c r="A3252" s="36" t="s">
        <v>37</v>
      </c>
      <c r="B3252" s="36" t="str">
        <f t="shared" si="53"/>
        <v>22A_20min</v>
      </c>
      <c r="C3252" s="97" t="s">
        <v>3615</v>
      </c>
      <c r="D3252" s="98" t="s">
        <v>5329</v>
      </c>
      <c r="E3252" s="145" t="s">
        <v>6419</v>
      </c>
      <c r="F3252" s="233">
        <v>1.471291816955546</v>
      </c>
    </row>
    <row r="3253" spans="1:6" x14ac:dyDescent="0.3">
      <c r="A3253" s="36" t="s">
        <v>37</v>
      </c>
      <c r="B3253" s="36" t="str">
        <f t="shared" si="53"/>
        <v>22A_20min</v>
      </c>
      <c r="C3253" s="97" t="s">
        <v>3598</v>
      </c>
      <c r="D3253" s="98" t="s">
        <v>5329</v>
      </c>
      <c r="E3253" s="145" t="s">
        <v>6420</v>
      </c>
      <c r="F3253" s="233">
        <v>2.2181386363547113</v>
      </c>
    </row>
    <row r="3254" spans="1:6" x14ac:dyDescent="0.3">
      <c r="A3254" s="36" t="s">
        <v>37</v>
      </c>
      <c r="B3254" s="36" t="str">
        <f t="shared" si="53"/>
        <v>22A_20min</v>
      </c>
      <c r="C3254" s="97" t="s">
        <v>3616</v>
      </c>
      <c r="D3254" s="98" t="s">
        <v>5329</v>
      </c>
      <c r="E3254" s="145" t="s">
        <v>6421</v>
      </c>
      <c r="F3254" s="233">
        <v>2.1651417992520283</v>
      </c>
    </row>
    <row r="3255" spans="1:6" x14ac:dyDescent="0.3">
      <c r="A3255" s="36" t="s">
        <v>37</v>
      </c>
      <c r="B3255" s="36" t="str">
        <f t="shared" si="53"/>
        <v>22A_20min</v>
      </c>
      <c r="C3255" s="97" t="s">
        <v>3617</v>
      </c>
      <c r="D3255" s="98" t="s">
        <v>5329</v>
      </c>
      <c r="E3255" s="145" t="s">
        <v>6422</v>
      </c>
      <c r="F3255" s="233">
        <v>1.4639831319236309</v>
      </c>
    </row>
    <row r="3256" spans="1:6" x14ac:dyDescent="0.3">
      <c r="A3256" s="36" t="s">
        <v>37</v>
      </c>
      <c r="B3256" s="36" t="str">
        <f t="shared" si="53"/>
        <v>22A_20min</v>
      </c>
      <c r="C3256" s="97" t="s">
        <v>3618</v>
      </c>
      <c r="D3256" s="98" t="s">
        <v>5329</v>
      </c>
      <c r="E3256" s="145" t="s">
        <v>6423</v>
      </c>
      <c r="F3256" s="233">
        <v>2.082166277962882</v>
      </c>
    </row>
    <row r="3257" spans="1:6" x14ac:dyDescent="0.3">
      <c r="A3257" s="36" t="s">
        <v>37</v>
      </c>
      <c r="B3257" s="36" t="str">
        <f t="shared" si="53"/>
        <v>22A_20min</v>
      </c>
      <c r="C3257" s="97" t="s">
        <v>3619</v>
      </c>
      <c r="D3257" s="98" t="s">
        <v>5329</v>
      </c>
      <c r="E3257" s="145" t="s">
        <v>6424</v>
      </c>
      <c r="F3257" s="233">
        <v>2.2737274265750109</v>
      </c>
    </row>
    <row r="3258" spans="1:6" x14ac:dyDescent="0.3">
      <c r="A3258" s="36" t="s">
        <v>37</v>
      </c>
      <c r="B3258" s="36" t="str">
        <f t="shared" si="53"/>
        <v>22A_20min</v>
      </c>
      <c r="C3258" s="97" t="s">
        <v>3620</v>
      </c>
      <c r="D3258" s="98" t="s">
        <v>5329</v>
      </c>
      <c r="E3258" s="145" t="s">
        <v>6425</v>
      </c>
      <c r="F3258" s="233">
        <v>1.2219207055350187</v>
      </c>
    </row>
    <row r="3259" spans="1:6" x14ac:dyDescent="0.3">
      <c r="A3259" s="36" t="s">
        <v>37</v>
      </c>
      <c r="B3259" s="36" t="str">
        <f t="shared" si="53"/>
        <v>22A_20min</v>
      </c>
      <c r="C3259" s="97" t="s">
        <v>3621</v>
      </c>
      <c r="D3259" s="98" t="s">
        <v>5329</v>
      </c>
      <c r="E3259" s="145" t="s">
        <v>6426</v>
      </c>
      <c r="F3259" s="233">
        <v>2.0843960299798634</v>
      </c>
    </row>
    <row r="3260" spans="1:6" x14ac:dyDescent="0.3">
      <c r="A3260" s="36" t="s">
        <v>37</v>
      </c>
      <c r="B3260" s="36" t="str">
        <f t="shared" si="53"/>
        <v>22A_20min</v>
      </c>
      <c r="C3260" s="97" t="s">
        <v>3622</v>
      </c>
      <c r="D3260" s="98" t="s">
        <v>5329</v>
      </c>
      <c r="E3260" s="145" t="s">
        <v>6427</v>
      </c>
      <c r="F3260" s="233">
        <v>1.2255825592071259</v>
      </c>
    </row>
    <row r="3261" spans="1:6" x14ac:dyDescent="0.3">
      <c r="A3261" s="36" t="s">
        <v>37</v>
      </c>
      <c r="B3261" s="36" t="str">
        <f t="shared" si="53"/>
        <v>22A_20min</v>
      </c>
      <c r="C3261" s="97" t="s">
        <v>3623</v>
      </c>
      <c r="D3261" s="98" t="s">
        <v>5329</v>
      </c>
      <c r="E3261" s="145" t="s">
        <v>6428</v>
      </c>
      <c r="F3261" s="233">
        <v>1.9077678605893673</v>
      </c>
    </row>
    <row r="3262" spans="1:6" x14ac:dyDescent="0.3">
      <c r="A3262" s="36" t="s">
        <v>37</v>
      </c>
      <c r="B3262" s="36" t="str">
        <f t="shared" si="53"/>
        <v>22A_20min</v>
      </c>
      <c r="C3262" s="97" t="s">
        <v>3624</v>
      </c>
      <c r="D3262" s="98" t="s">
        <v>5329</v>
      </c>
      <c r="E3262" s="145" t="s">
        <v>6429</v>
      </c>
      <c r="F3262" s="233">
        <v>1.4935309202973202</v>
      </c>
    </row>
    <row r="3263" spans="1:6" x14ac:dyDescent="0.3">
      <c r="A3263" s="36" t="s">
        <v>37</v>
      </c>
      <c r="B3263" s="36" t="str">
        <f t="shared" si="53"/>
        <v>22A_20min</v>
      </c>
      <c r="C3263" s="97" t="s">
        <v>3625</v>
      </c>
      <c r="D3263" s="98" t="s">
        <v>5329</v>
      </c>
      <c r="E3263" s="145" t="s">
        <v>6430</v>
      </c>
      <c r="F3263" s="233">
        <v>0.73602228933858871</v>
      </c>
    </row>
    <row r="3264" spans="1:6" x14ac:dyDescent="0.3">
      <c r="A3264" s="36" t="s">
        <v>37</v>
      </c>
      <c r="B3264" s="36" t="str">
        <f t="shared" si="53"/>
        <v>22A_20min</v>
      </c>
      <c r="C3264" s="97" t="s">
        <v>3599</v>
      </c>
      <c r="D3264" s="98" t="s">
        <v>5329</v>
      </c>
      <c r="E3264" s="145" t="s">
        <v>6431</v>
      </c>
      <c r="F3264" s="233">
        <v>1.3155227135610061</v>
      </c>
    </row>
    <row r="3265" spans="1:6" x14ac:dyDescent="0.3">
      <c r="A3265" s="36" t="s">
        <v>37</v>
      </c>
      <c r="B3265" s="36" t="str">
        <f t="shared" si="53"/>
        <v>22A_20min</v>
      </c>
      <c r="C3265" s="97" t="s">
        <v>3626</v>
      </c>
      <c r="D3265" s="98" t="s">
        <v>5329</v>
      </c>
      <c r="E3265" s="145" t="s">
        <v>6432</v>
      </c>
      <c r="F3265" s="233">
        <v>1.3268494297744433</v>
      </c>
    </row>
    <row r="3266" spans="1:6" x14ac:dyDescent="0.3">
      <c r="A3266" s="36" t="s">
        <v>37</v>
      </c>
      <c r="B3266" s="36" t="str">
        <f t="shared" si="53"/>
        <v>22A_20min</v>
      </c>
      <c r="C3266" s="97" t="s">
        <v>3600</v>
      </c>
      <c r="D3266" s="98" t="s">
        <v>5329</v>
      </c>
      <c r="E3266" s="145" t="s">
        <v>6433</v>
      </c>
      <c r="F3266" s="233">
        <v>2.2362203402094805</v>
      </c>
    </row>
    <row r="3267" spans="1:6" x14ac:dyDescent="0.3">
      <c r="A3267" s="36" t="s">
        <v>37</v>
      </c>
      <c r="B3267" s="36" t="str">
        <f t="shared" si="53"/>
        <v>22A_20min</v>
      </c>
      <c r="C3267" s="97" t="s">
        <v>3601</v>
      </c>
      <c r="D3267" s="98" t="s">
        <v>5329</v>
      </c>
      <c r="E3267" s="145" t="s">
        <v>6434</v>
      </c>
      <c r="F3267" s="233">
        <v>1.9744192085478702</v>
      </c>
    </row>
    <row r="3268" spans="1:6" x14ac:dyDescent="0.3">
      <c r="A3268" s="36" t="s">
        <v>37</v>
      </c>
      <c r="B3268" s="36" t="str">
        <f t="shared" si="53"/>
        <v>22A_20min</v>
      </c>
      <c r="C3268" s="97" t="s">
        <v>3602</v>
      </c>
      <c r="D3268" s="98" t="s">
        <v>5329</v>
      </c>
      <c r="E3268" s="145" t="s">
        <v>6435</v>
      </c>
      <c r="F3268" s="233">
        <v>2.2312377305383531</v>
      </c>
    </row>
    <row r="3269" spans="1:6" x14ac:dyDescent="0.3">
      <c r="A3269" s="36" t="s">
        <v>37</v>
      </c>
      <c r="B3269" s="36" t="str">
        <f t="shared" si="53"/>
        <v>22A_20min</v>
      </c>
      <c r="C3269" s="97" t="s">
        <v>3603</v>
      </c>
      <c r="D3269" s="98" t="s">
        <v>5329</v>
      </c>
      <c r="E3269" s="145" t="s">
        <v>6436</v>
      </c>
      <c r="F3269" s="233">
        <v>1.6807989200636355</v>
      </c>
    </row>
    <row r="3270" spans="1:6" x14ac:dyDescent="0.3">
      <c r="A3270" s="36" t="s">
        <v>37</v>
      </c>
      <c r="B3270" s="36" t="str">
        <f t="shared" si="53"/>
        <v>22A_20min</v>
      </c>
      <c r="C3270" s="97" t="s">
        <v>3604</v>
      </c>
      <c r="D3270" s="98" t="s">
        <v>5329</v>
      </c>
      <c r="E3270" s="145" t="s">
        <v>6437</v>
      </c>
      <c r="F3270" s="233">
        <v>1.9096639000966056</v>
      </c>
    </row>
    <row r="3271" spans="1:6" x14ac:dyDescent="0.3">
      <c r="A3271" s="36" t="s">
        <v>37</v>
      </c>
      <c r="B3271" s="36" t="str">
        <f t="shared" si="53"/>
        <v>22A_20min</v>
      </c>
      <c r="C3271" s="97" t="s">
        <v>3605</v>
      </c>
      <c r="D3271" s="98" t="s">
        <v>5329</v>
      </c>
      <c r="E3271" s="145" t="s">
        <v>6438</v>
      </c>
      <c r="F3271" s="233">
        <v>1.9389356383547967</v>
      </c>
    </row>
    <row r="3272" spans="1:6" x14ac:dyDescent="0.3">
      <c r="A3272" s="36" t="s">
        <v>40</v>
      </c>
      <c r="B3272" s="36" t="str">
        <f t="shared" si="53"/>
        <v>24A_20min</v>
      </c>
      <c r="C3272" s="97" t="s">
        <v>3627</v>
      </c>
      <c r="D3272" s="98" t="s">
        <v>5329</v>
      </c>
      <c r="E3272" s="145" t="s">
        <v>6409</v>
      </c>
      <c r="F3272" s="233">
        <v>2.0831470452357097</v>
      </c>
    </row>
    <row r="3273" spans="1:6" x14ac:dyDescent="0.3">
      <c r="A3273" s="36" t="s">
        <v>40</v>
      </c>
      <c r="B3273" s="36" t="str">
        <f t="shared" si="53"/>
        <v>24A_20min</v>
      </c>
      <c r="C3273" s="97" t="s">
        <v>3636</v>
      </c>
      <c r="D3273" s="98" t="s">
        <v>5329</v>
      </c>
      <c r="E3273" s="145" t="s">
        <v>6410</v>
      </c>
      <c r="F3273" s="233">
        <v>2.0950051579376727</v>
      </c>
    </row>
    <row r="3274" spans="1:6" x14ac:dyDescent="0.3">
      <c r="A3274" s="36" t="s">
        <v>40</v>
      </c>
      <c r="B3274" s="36" t="str">
        <f t="shared" si="53"/>
        <v>24A_20min</v>
      </c>
      <c r="C3274" s="97" t="s">
        <v>3637</v>
      </c>
      <c r="D3274" s="98" t="s">
        <v>5329</v>
      </c>
      <c r="E3274" s="145" t="s">
        <v>6411</v>
      </c>
      <c r="F3274" s="233">
        <v>1.129680313641986</v>
      </c>
    </row>
    <row r="3275" spans="1:6" x14ac:dyDescent="0.3">
      <c r="A3275" s="36" t="s">
        <v>40</v>
      </c>
      <c r="B3275" s="36" t="str">
        <f t="shared" si="53"/>
        <v>24A_20min</v>
      </c>
      <c r="C3275" s="97" t="s">
        <v>3638</v>
      </c>
      <c r="D3275" s="98" t="s">
        <v>5329</v>
      </c>
      <c r="E3275" s="145" t="s">
        <v>6412</v>
      </c>
      <c r="F3275" s="233">
        <v>1.3667866734615091</v>
      </c>
    </row>
    <row r="3276" spans="1:6" x14ac:dyDescent="0.3">
      <c r="A3276" s="36" t="s">
        <v>40</v>
      </c>
      <c r="B3276" s="36" t="str">
        <f t="shared" si="53"/>
        <v>24A_20min</v>
      </c>
      <c r="C3276" s="97" t="s">
        <v>3639</v>
      </c>
      <c r="D3276" s="98" t="s">
        <v>5329</v>
      </c>
      <c r="E3276" s="145" t="s">
        <v>6413</v>
      </c>
      <c r="F3276" s="233">
        <v>1.6053311842155193</v>
      </c>
    </row>
    <row r="3277" spans="1:6" x14ac:dyDescent="0.3">
      <c r="A3277" s="36" t="s">
        <v>40</v>
      </c>
      <c r="B3277" s="36" t="str">
        <f t="shared" si="53"/>
        <v>24A_20min</v>
      </c>
      <c r="C3277" s="97" t="s">
        <v>3640</v>
      </c>
      <c r="D3277" s="98" t="s">
        <v>5329</v>
      </c>
      <c r="E3277" s="145" t="s">
        <v>6414</v>
      </c>
      <c r="F3277" s="233">
        <v>1.4710526205771883</v>
      </c>
    </row>
    <row r="3278" spans="1:6" x14ac:dyDescent="0.3">
      <c r="A3278" s="36" t="s">
        <v>40</v>
      </c>
      <c r="B3278" s="36" t="str">
        <f t="shared" si="53"/>
        <v>24A_20min</v>
      </c>
      <c r="C3278" s="97" t="s">
        <v>3641</v>
      </c>
      <c r="D3278" s="98" t="s">
        <v>5329</v>
      </c>
      <c r="E3278" s="145" t="s">
        <v>6415</v>
      </c>
      <c r="F3278" s="233">
        <v>1.5318074986269963</v>
      </c>
    </row>
    <row r="3279" spans="1:6" x14ac:dyDescent="0.3">
      <c r="A3279" s="36" t="s">
        <v>40</v>
      </c>
      <c r="B3279" s="36" t="str">
        <f t="shared" ref="B3279:B3342" si="54">CONCATENATE(A3279,"_",D3279)</f>
        <v>24A_20min</v>
      </c>
      <c r="C3279" s="97" t="s">
        <v>3642</v>
      </c>
      <c r="D3279" s="98" t="s">
        <v>5329</v>
      </c>
      <c r="E3279" s="145" t="s">
        <v>6416</v>
      </c>
      <c r="F3279" s="233">
        <v>2.7127578248299522</v>
      </c>
    </row>
    <row r="3280" spans="1:6" x14ac:dyDescent="0.3">
      <c r="A3280" s="36" t="s">
        <v>40</v>
      </c>
      <c r="B3280" s="36" t="str">
        <f t="shared" si="54"/>
        <v>24A_20min</v>
      </c>
      <c r="C3280" s="97" t="s">
        <v>3643</v>
      </c>
      <c r="D3280" s="98" t="s">
        <v>5329</v>
      </c>
      <c r="E3280" s="145" t="s">
        <v>6417</v>
      </c>
      <c r="F3280" s="233">
        <v>1.763484225171527</v>
      </c>
    </row>
    <row r="3281" spans="1:6" x14ac:dyDescent="0.3">
      <c r="A3281" s="36" t="s">
        <v>40</v>
      </c>
      <c r="B3281" s="36" t="str">
        <f t="shared" si="54"/>
        <v>24A_20min</v>
      </c>
      <c r="C3281" s="97" t="s">
        <v>3644</v>
      </c>
      <c r="D3281" s="98" t="s">
        <v>5329</v>
      </c>
      <c r="E3281" s="145" t="s">
        <v>6418</v>
      </c>
      <c r="F3281" s="233">
        <v>1.3841268049611171</v>
      </c>
    </row>
    <row r="3282" spans="1:6" x14ac:dyDescent="0.3">
      <c r="A3282" s="36" t="s">
        <v>40</v>
      </c>
      <c r="B3282" s="36" t="str">
        <f t="shared" si="54"/>
        <v>24A_20min</v>
      </c>
      <c r="C3282" s="97" t="s">
        <v>3645</v>
      </c>
      <c r="D3282" s="98" t="s">
        <v>5329</v>
      </c>
      <c r="E3282" s="145" t="s">
        <v>6419</v>
      </c>
      <c r="F3282" s="233">
        <v>1.7221319381267861</v>
      </c>
    </row>
    <row r="3283" spans="1:6" x14ac:dyDescent="0.3">
      <c r="A3283" s="36" t="s">
        <v>40</v>
      </c>
      <c r="B3283" s="36" t="str">
        <f t="shared" si="54"/>
        <v>24A_20min</v>
      </c>
      <c r="C3283" s="97" t="s">
        <v>3628</v>
      </c>
      <c r="D3283" s="98" t="s">
        <v>5329</v>
      </c>
      <c r="E3283" s="145" t="s">
        <v>6420</v>
      </c>
      <c r="F3283" s="233">
        <v>1.7647213976021388</v>
      </c>
    </row>
    <row r="3284" spans="1:6" x14ac:dyDescent="0.3">
      <c r="A3284" s="36" t="s">
        <v>40</v>
      </c>
      <c r="B3284" s="36" t="str">
        <f t="shared" si="54"/>
        <v>24A_20min</v>
      </c>
      <c r="C3284" s="97" t="s">
        <v>3646</v>
      </c>
      <c r="D3284" s="98" t="s">
        <v>5329</v>
      </c>
      <c r="E3284" s="145" t="s">
        <v>6421</v>
      </c>
      <c r="F3284" s="233">
        <v>1.4388157672894859</v>
      </c>
    </row>
    <row r="3285" spans="1:6" x14ac:dyDescent="0.3">
      <c r="A3285" s="36" t="s">
        <v>40</v>
      </c>
      <c r="B3285" s="36" t="str">
        <f t="shared" si="54"/>
        <v>24A_20min</v>
      </c>
      <c r="C3285" s="97" t="s">
        <v>3647</v>
      </c>
      <c r="D3285" s="98" t="s">
        <v>5329</v>
      </c>
      <c r="E3285" s="145" t="s">
        <v>6422</v>
      </c>
      <c r="F3285" s="233">
        <v>1.5658365849822351</v>
      </c>
    </row>
    <row r="3286" spans="1:6" x14ac:dyDescent="0.3">
      <c r="A3286" s="36" t="s">
        <v>40</v>
      </c>
      <c r="B3286" s="36" t="str">
        <f t="shared" si="54"/>
        <v>24A_20min</v>
      </c>
      <c r="C3286" s="97" t="s">
        <v>3648</v>
      </c>
      <c r="D3286" s="98" t="s">
        <v>5329</v>
      </c>
      <c r="E3286" s="145" t="s">
        <v>6423</v>
      </c>
      <c r="F3286" s="233">
        <v>2.5579413230299486</v>
      </c>
    </row>
    <row r="3287" spans="1:6" x14ac:dyDescent="0.3">
      <c r="A3287" s="36" t="s">
        <v>40</v>
      </c>
      <c r="B3287" s="36" t="str">
        <f t="shared" si="54"/>
        <v>24A_20min</v>
      </c>
      <c r="C3287" s="97" t="s">
        <v>3649</v>
      </c>
      <c r="D3287" s="98" t="s">
        <v>5329</v>
      </c>
      <c r="E3287" s="145" t="s">
        <v>6424</v>
      </c>
      <c r="F3287" s="233">
        <v>1.3927695477655495</v>
      </c>
    </row>
    <row r="3288" spans="1:6" x14ac:dyDescent="0.3">
      <c r="A3288" s="36" t="s">
        <v>40</v>
      </c>
      <c r="B3288" s="36" t="str">
        <f t="shared" si="54"/>
        <v>24A_20min</v>
      </c>
      <c r="C3288" s="97" t="s">
        <v>3650</v>
      </c>
      <c r="D3288" s="98" t="s">
        <v>5329</v>
      </c>
      <c r="E3288" s="145" t="s">
        <v>6425</v>
      </c>
      <c r="F3288" s="233">
        <v>2.299688720847699</v>
      </c>
    </row>
    <row r="3289" spans="1:6" x14ac:dyDescent="0.3">
      <c r="A3289" s="36" t="s">
        <v>40</v>
      </c>
      <c r="B3289" s="36" t="str">
        <f t="shared" si="54"/>
        <v>24A_20min</v>
      </c>
      <c r="C3289" s="97" t="s">
        <v>3651</v>
      </c>
      <c r="D3289" s="98" t="s">
        <v>5329</v>
      </c>
      <c r="E3289" s="145" t="s">
        <v>6426</v>
      </c>
      <c r="F3289" s="233">
        <v>1.552137497404841</v>
      </c>
    </row>
    <row r="3290" spans="1:6" x14ac:dyDescent="0.3">
      <c r="A3290" s="36" t="s">
        <v>40</v>
      </c>
      <c r="B3290" s="36" t="str">
        <f t="shared" si="54"/>
        <v>24A_20min</v>
      </c>
      <c r="C3290" s="97" t="s">
        <v>3652</v>
      </c>
      <c r="D3290" s="98" t="s">
        <v>5329</v>
      </c>
      <c r="E3290" s="145" t="s">
        <v>6427</v>
      </c>
      <c r="F3290" s="233">
        <v>1.3240945627485312</v>
      </c>
    </row>
    <row r="3291" spans="1:6" x14ac:dyDescent="0.3">
      <c r="A3291" s="36" t="s">
        <v>40</v>
      </c>
      <c r="B3291" s="36" t="str">
        <f t="shared" si="54"/>
        <v>24A_20min</v>
      </c>
      <c r="C3291" s="97" t="s">
        <v>3653</v>
      </c>
      <c r="D3291" s="98" t="s">
        <v>5329</v>
      </c>
      <c r="E3291" s="145" t="s">
        <v>6428</v>
      </c>
      <c r="F3291" s="233">
        <v>1.8061712574898168</v>
      </c>
    </row>
    <row r="3292" spans="1:6" x14ac:dyDescent="0.3">
      <c r="A3292" s="36" t="s">
        <v>40</v>
      </c>
      <c r="B3292" s="36" t="str">
        <f t="shared" si="54"/>
        <v>24A_20min</v>
      </c>
      <c r="C3292" s="97" t="s">
        <v>3654</v>
      </c>
      <c r="D3292" s="98" t="s">
        <v>5329</v>
      </c>
      <c r="E3292" s="145" t="s">
        <v>6429</v>
      </c>
      <c r="F3292" s="233">
        <v>1.4919352569291688</v>
      </c>
    </row>
    <row r="3293" spans="1:6" x14ac:dyDescent="0.3">
      <c r="A3293" s="36" t="s">
        <v>40</v>
      </c>
      <c r="B3293" s="36" t="str">
        <f t="shared" si="54"/>
        <v>24A_20min</v>
      </c>
      <c r="C3293" s="97" t="s">
        <v>3655</v>
      </c>
      <c r="D3293" s="98" t="s">
        <v>5329</v>
      </c>
      <c r="E3293" s="145" t="s">
        <v>6430</v>
      </c>
      <c r="F3293" s="233">
        <v>2.5015189810570742</v>
      </c>
    </row>
    <row r="3294" spans="1:6" x14ac:dyDescent="0.3">
      <c r="A3294" s="36" t="s">
        <v>40</v>
      </c>
      <c r="B3294" s="36" t="str">
        <f t="shared" si="54"/>
        <v>24A_20min</v>
      </c>
      <c r="C3294" s="97" t="s">
        <v>3629</v>
      </c>
      <c r="D3294" s="98" t="s">
        <v>5329</v>
      </c>
      <c r="E3294" s="145" t="s">
        <v>6431</v>
      </c>
      <c r="F3294" s="233">
        <v>1.4301869148088011</v>
      </c>
    </row>
    <row r="3295" spans="1:6" x14ac:dyDescent="0.3">
      <c r="A3295" s="36" t="s">
        <v>40</v>
      </c>
      <c r="B3295" s="36" t="str">
        <f t="shared" si="54"/>
        <v>24A_20min</v>
      </c>
      <c r="C3295" s="97" t="s">
        <v>3656</v>
      </c>
      <c r="D3295" s="98" t="s">
        <v>5329</v>
      </c>
      <c r="E3295" s="145" t="s">
        <v>6432</v>
      </c>
      <c r="F3295" s="233">
        <v>1.6325240001825159</v>
      </c>
    </row>
    <row r="3296" spans="1:6" x14ac:dyDescent="0.3">
      <c r="A3296" s="36" t="s">
        <v>40</v>
      </c>
      <c r="B3296" s="36" t="str">
        <f t="shared" si="54"/>
        <v>24A_20min</v>
      </c>
      <c r="C3296" s="97" t="s">
        <v>3630</v>
      </c>
      <c r="D3296" s="98" t="s">
        <v>5329</v>
      </c>
      <c r="E3296" s="145" t="s">
        <v>6433</v>
      </c>
      <c r="F3296" s="233">
        <v>1.9026332836166837</v>
      </c>
    </row>
    <row r="3297" spans="1:6" x14ac:dyDescent="0.3">
      <c r="A3297" s="36" t="s">
        <v>40</v>
      </c>
      <c r="B3297" s="36" t="str">
        <f t="shared" si="54"/>
        <v>24A_20min</v>
      </c>
      <c r="C3297" s="97" t="s">
        <v>3631</v>
      </c>
      <c r="D3297" s="98" t="s">
        <v>5329</v>
      </c>
      <c r="E3297" s="145" t="s">
        <v>6434</v>
      </c>
      <c r="F3297" s="233">
        <v>2.0091844646192136</v>
      </c>
    </row>
    <row r="3298" spans="1:6" x14ac:dyDescent="0.3">
      <c r="A3298" s="36" t="s">
        <v>40</v>
      </c>
      <c r="B3298" s="36" t="str">
        <f t="shared" si="54"/>
        <v>24A_20min</v>
      </c>
      <c r="C3298" s="97" t="s">
        <v>3632</v>
      </c>
      <c r="D3298" s="98" t="s">
        <v>5329</v>
      </c>
      <c r="E3298" s="145" t="s">
        <v>6435</v>
      </c>
      <c r="F3298" s="233">
        <v>2.1803583219076916</v>
      </c>
    </row>
    <row r="3299" spans="1:6" x14ac:dyDescent="0.3">
      <c r="A3299" s="36" t="s">
        <v>40</v>
      </c>
      <c r="B3299" s="36" t="str">
        <f t="shared" si="54"/>
        <v>24A_20min</v>
      </c>
      <c r="C3299" s="97" t="s">
        <v>3633</v>
      </c>
      <c r="D3299" s="98" t="s">
        <v>5329</v>
      </c>
      <c r="E3299" s="145" t="s">
        <v>6436</v>
      </c>
      <c r="F3299" s="233">
        <v>2.1617123335294899</v>
      </c>
    </row>
    <row r="3300" spans="1:6" x14ac:dyDescent="0.3">
      <c r="A3300" s="36" t="s">
        <v>40</v>
      </c>
      <c r="B3300" s="36" t="str">
        <f t="shared" si="54"/>
        <v>24A_20min</v>
      </c>
      <c r="C3300" s="97" t="s">
        <v>3634</v>
      </c>
      <c r="D3300" s="98" t="s">
        <v>5329</v>
      </c>
      <c r="E3300" s="145" t="s">
        <v>6437</v>
      </c>
      <c r="F3300" s="233">
        <v>1.851420052538838</v>
      </c>
    </row>
    <row r="3301" spans="1:6" x14ac:dyDescent="0.3">
      <c r="A3301" s="36" t="s">
        <v>40</v>
      </c>
      <c r="B3301" s="36" t="str">
        <f t="shared" si="54"/>
        <v>24A_20min</v>
      </c>
      <c r="C3301" s="97" t="s">
        <v>3635</v>
      </c>
      <c r="D3301" s="98" t="s">
        <v>5329</v>
      </c>
      <c r="E3301" s="145" t="s">
        <v>6438</v>
      </c>
      <c r="F3301" s="233">
        <v>1.6286470501068639</v>
      </c>
    </row>
    <row r="3302" spans="1:6" x14ac:dyDescent="0.3">
      <c r="A3302" s="36" t="s">
        <v>42</v>
      </c>
      <c r="B3302" s="36" t="str">
        <f t="shared" si="54"/>
        <v>26A_20min</v>
      </c>
      <c r="C3302" s="97" t="s">
        <v>3657</v>
      </c>
      <c r="D3302" s="98" t="s">
        <v>5329</v>
      </c>
      <c r="E3302" s="145" t="s">
        <v>6409</v>
      </c>
      <c r="F3302" s="233">
        <v>0.33794320550155577</v>
      </c>
    </row>
    <row r="3303" spans="1:6" x14ac:dyDescent="0.3">
      <c r="A3303" s="36" t="s">
        <v>42</v>
      </c>
      <c r="B3303" s="36" t="str">
        <f t="shared" si="54"/>
        <v>26A_20min</v>
      </c>
      <c r="C3303" s="97" t="s">
        <v>3666</v>
      </c>
      <c r="D3303" s="98" t="s">
        <v>5329</v>
      </c>
      <c r="E3303" s="145" t="s">
        <v>6410</v>
      </c>
      <c r="F3303" s="233">
        <v>0.60737616836275476</v>
      </c>
    </row>
    <row r="3304" spans="1:6" x14ac:dyDescent="0.3">
      <c r="A3304" s="36" t="s">
        <v>42</v>
      </c>
      <c r="B3304" s="36" t="str">
        <f t="shared" si="54"/>
        <v>26A_20min</v>
      </c>
      <c r="C3304" s="97" t="s">
        <v>3667</v>
      </c>
      <c r="D3304" s="98" t="s">
        <v>5329</v>
      </c>
      <c r="E3304" s="145" t="s">
        <v>6411</v>
      </c>
      <c r="F3304" s="233">
        <v>0.36000001426201722</v>
      </c>
    </row>
    <row r="3305" spans="1:6" x14ac:dyDescent="0.3">
      <c r="A3305" s="36" t="s">
        <v>42</v>
      </c>
      <c r="B3305" s="36" t="str">
        <f t="shared" si="54"/>
        <v>26A_20min</v>
      </c>
      <c r="C3305" s="97" t="s">
        <v>3668</v>
      </c>
      <c r="D3305" s="98" t="s">
        <v>5329</v>
      </c>
      <c r="E3305" s="145" t="s">
        <v>6412</v>
      </c>
      <c r="F3305" s="233">
        <v>0.35278493475868367</v>
      </c>
    </row>
    <row r="3306" spans="1:6" x14ac:dyDescent="0.3">
      <c r="A3306" s="36" t="s">
        <v>42</v>
      </c>
      <c r="B3306" s="36" t="str">
        <f t="shared" si="54"/>
        <v>26A_20min</v>
      </c>
      <c r="C3306" s="97" t="s">
        <v>3669</v>
      </c>
      <c r="D3306" s="98" t="s">
        <v>5329</v>
      </c>
      <c r="E3306" s="145" t="s">
        <v>6413</v>
      </c>
      <c r="F3306" s="233">
        <v>0.37186692522313619</v>
      </c>
    </row>
    <row r="3307" spans="1:6" x14ac:dyDescent="0.3">
      <c r="A3307" s="36" t="s">
        <v>42</v>
      </c>
      <c r="B3307" s="36" t="str">
        <f t="shared" si="54"/>
        <v>26A_20min</v>
      </c>
      <c r="C3307" s="97" t="s">
        <v>3670</v>
      </c>
      <c r="D3307" s="98" t="s">
        <v>5329</v>
      </c>
      <c r="E3307" s="145" t="s">
        <v>6414</v>
      </c>
      <c r="F3307" s="233">
        <v>0.47777673648553171</v>
      </c>
    </row>
    <row r="3308" spans="1:6" x14ac:dyDescent="0.3">
      <c r="A3308" s="36" t="s">
        <v>42</v>
      </c>
      <c r="B3308" s="36" t="str">
        <f t="shared" si="54"/>
        <v>26A_20min</v>
      </c>
      <c r="C3308" s="97" t="s">
        <v>3671</v>
      </c>
      <c r="D3308" s="98" t="s">
        <v>5329</v>
      </c>
      <c r="E3308" s="145" t="s">
        <v>6415</v>
      </c>
      <c r="F3308" s="233">
        <v>0.38181567551553391</v>
      </c>
    </row>
    <row r="3309" spans="1:6" x14ac:dyDescent="0.3">
      <c r="A3309" s="36" t="s">
        <v>42</v>
      </c>
      <c r="B3309" s="36" t="str">
        <f t="shared" si="54"/>
        <v>26A_20min</v>
      </c>
      <c r="C3309" s="97" t="s">
        <v>3672</v>
      </c>
      <c r="D3309" s="98" t="s">
        <v>5329</v>
      </c>
      <c r="E3309" s="145" t="s">
        <v>6416</v>
      </c>
      <c r="F3309" s="233">
        <v>0.35167600151456463</v>
      </c>
    </row>
    <row r="3310" spans="1:6" x14ac:dyDescent="0.3">
      <c r="A3310" s="36" t="s">
        <v>42</v>
      </c>
      <c r="B3310" s="36" t="str">
        <f t="shared" si="54"/>
        <v>26A_20min</v>
      </c>
      <c r="C3310" s="97" t="s">
        <v>3673</v>
      </c>
      <c r="D3310" s="98" t="s">
        <v>5329</v>
      </c>
      <c r="E3310" s="145" t="s">
        <v>6417</v>
      </c>
      <c r="F3310" s="233">
        <v>0.3340389352162409</v>
      </c>
    </row>
    <row r="3311" spans="1:6" x14ac:dyDescent="0.3">
      <c r="A3311" s="36" t="s">
        <v>42</v>
      </c>
      <c r="B3311" s="36" t="str">
        <f t="shared" si="54"/>
        <v>26A_20min</v>
      </c>
      <c r="C3311" s="97" t="s">
        <v>3674</v>
      </c>
      <c r="D3311" s="98" t="s">
        <v>5329</v>
      </c>
      <c r="E3311" s="145" t="s">
        <v>6418</v>
      </c>
      <c r="F3311" s="233">
        <v>0.36358851792053404</v>
      </c>
    </row>
    <row r="3312" spans="1:6" x14ac:dyDescent="0.3">
      <c r="A3312" s="36" t="s">
        <v>42</v>
      </c>
      <c r="B3312" s="36" t="str">
        <f t="shared" si="54"/>
        <v>26A_20min</v>
      </c>
      <c r="C3312" s="97" t="s">
        <v>3675</v>
      </c>
      <c r="D3312" s="98" t="s">
        <v>5329</v>
      </c>
      <c r="E3312" s="145" t="s">
        <v>6419</v>
      </c>
      <c r="F3312" s="233">
        <v>0.41857139168387292</v>
      </c>
    </row>
    <row r="3313" spans="1:6" x14ac:dyDescent="0.3">
      <c r="A3313" s="36" t="s">
        <v>42</v>
      </c>
      <c r="B3313" s="36" t="str">
        <f t="shared" si="54"/>
        <v>26A_20min</v>
      </c>
      <c r="C3313" s="97" t="s">
        <v>3658</v>
      </c>
      <c r="D3313" s="98" t="s">
        <v>5329</v>
      </c>
      <c r="E3313" s="145" t="s">
        <v>6420</v>
      </c>
      <c r="F3313" s="233">
        <v>0.35553876043509108</v>
      </c>
    </row>
    <row r="3314" spans="1:6" x14ac:dyDescent="0.3">
      <c r="A3314" s="36" t="s">
        <v>42</v>
      </c>
      <c r="B3314" s="36" t="str">
        <f t="shared" si="54"/>
        <v>26A_20min</v>
      </c>
      <c r="C3314" s="97" t="s">
        <v>3676</v>
      </c>
      <c r="D3314" s="98" t="s">
        <v>5329</v>
      </c>
      <c r="E3314" s="145" t="s">
        <v>6421</v>
      </c>
      <c r="F3314" s="233">
        <v>0.40702065058013087</v>
      </c>
    </row>
    <row r="3315" spans="1:6" x14ac:dyDescent="0.3">
      <c r="A3315" s="36" t="s">
        <v>42</v>
      </c>
      <c r="B3315" s="36" t="str">
        <f t="shared" si="54"/>
        <v>26A_20min</v>
      </c>
      <c r="C3315" s="97" t="s">
        <v>3677</v>
      </c>
      <c r="D3315" s="98" t="s">
        <v>5329</v>
      </c>
      <c r="E3315" s="145" t="s">
        <v>6422</v>
      </c>
      <c r="F3315" s="233">
        <v>0.50649383997994935</v>
      </c>
    </row>
    <row r="3316" spans="1:6" x14ac:dyDescent="0.3">
      <c r="A3316" s="36" t="s">
        <v>42</v>
      </c>
      <c r="B3316" s="36" t="str">
        <f t="shared" si="54"/>
        <v>26A_20min</v>
      </c>
      <c r="C3316" s="97" t="s">
        <v>3678</v>
      </c>
      <c r="D3316" s="98" t="s">
        <v>5329</v>
      </c>
      <c r="E3316" s="145" t="s">
        <v>6423</v>
      </c>
      <c r="F3316" s="233">
        <v>0.35460683890912797</v>
      </c>
    </row>
    <row r="3317" spans="1:6" x14ac:dyDescent="0.3">
      <c r="A3317" s="36" t="s">
        <v>42</v>
      </c>
      <c r="B3317" s="36" t="str">
        <f t="shared" si="54"/>
        <v>26A_20min</v>
      </c>
      <c r="C3317" s="97" t="s">
        <v>3679</v>
      </c>
      <c r="D3317" s="98" t="s">
        <v>5329</v>
      </c>
      <c r="E3317" s="145" t="s">
        <v>6424</v>
      </c>
      <c r="F3317" s="233">
        <v>0.41301453964608664</v>
      </c>
    </row>
    <row r="3318" spans="1:6" x14ac:dyDescent="0.3">
      <c r="A3318" s="36" t="s">
        <v>42</v>
      </c>
      <c r="B3318" s="36" t="str">
        <f t="shared" si="54"/>
        <v>26A_20min</v>
      </c>
      <c r="C3318" s="97" t="s">
        <v>3680</v>
      </c>
      <c r="D3318" s="98" t="s">
        <v>5329</v>
      </c>
      <c r="E3318" s="145" t="s">
        <v>6425</v>
      </c>
      <c r="F3318" s="233">
        <v>0.38917272527424518</v>
      </c>
    </row>
    <row r="3319" spans="1:6" x14ac:dyDescent="0.3">
      <c r="A3319" s="36" t="s">
        <v>42</v>
      </c>
      <c r="B3319" s="36" t="str">
        <f t="shared" si="54"/>
        <v>26A_20min</v>
      </c>
      <c r="C3319" s="97" t="s">
        <v>3681</v>
      </c>
      <c r="D3319" s="98" t="s">
        <v>5329</v>
      </c>
      <c r="E3319" s="145" t="s">
        <v>6426</v>
      </c>
      <c r="F3319" s="233">
        <v>0.48303334300092016</v>
      </c>
    </row>
    <row r="3320" spans="1:6" x14ac:dyDescent="0.3">
      <c r="A3320" s="36" t="s">
        <v>42</v>
      </c>
      <c r="B3320" s="36" t="str">
        <f t="shared" si="54"/>
        <v>26A_20min</v>
      </c>
      <c r="C3320" s="97" t="s">
        <v>3682</v>
      </c>
      <c r="D3320" s="98" t="s">
        <v>5329</v>
      </c>
      <c r="E3320" s="145" t="s">
        <v>6427</v>
      </c>
      <c r="F3320" s="233">
        <v>0.53653798544615638</v>
      </c>
    </row>
    <row r="3321" spans="1:6" x14ac:dyDescent="0.3">
      <c r="A3321" s="36" t="s">
        <v>42</v>
      </c>
      <c r="B3321" s="36" t="str">
        <f t="shared" si="54"/>
        <v>26A_20min</v>
      </c>
      <c r="C3321" s="97" t="s">
        <v>3683</v>
      </c>
      <c r="D3321" s="98" t="s">
        <v>5329</v>
      </c>
      <c r="E3321" s="145" t="s">
        <v>6428</v>
      </c>
      <c r="F3321" s="233">
        <v>0.39044565626144168</v>
      </c>
    </row>
    <row r="3322" spans="1:6" x14ac:dyDescent="0.3">
      <c r="A3322" s="36" t="s">
        <v>42</v>
      </c>
      <c r="B3322" s="36" t="str">
        <f t="shared" si="54"/>
        <v>26A_20min</v>
      </c>
      <c r="C3322" s="97" t="s">
        <v>3684</v>
      </c>
      <c r="D3322" s="98" t="s">
        <v>5329</v>
      </c>
      <c r="E3322" s="145" t="s">
        <v>6429</v>
      </c>
      <c r="F3322" s="233">
        <v>0.56547573754713354</v>
      </c>
    </row>
    <row r="3323" spans="1:6" x14ac:dyDescent="0.3">
      <c r="A3323" s="36" t="s">
        <v>42</v>
      </c>
      <c r="B3323" s="36" t="str">
        <f t="shared" si="54"/>
        <v>26A_20min</v>
      </c>
      <c r="C3323" s="97" t="s">
        <v>3685</v>
      </c>
      <c r="D3323" s="98" t="s">
        <v>5329</v>
      </c>
      <c r="E3323" s="145" t="s">
        <v>6430</v>
      </c>
      <c r="F3323" s="233">
        <v>0.53966916744155458</v>
      </c>
    </row>
    <row r="3324" spans="1:6" x14ac:dyDescent="0.3">
      <c r="A3324" s="36" t="s">
        <v>42</v>
      </c>
      <c r="B3324" s="36" t="str">
        <f t="shared" si="54"/>
        <v>26A_20min</v>
      </c>
      <c r="C3324" s="97" t="s">
        <v>3659</v>
      </c>
      <c r="D3324" s="98" t="s">
        <v>5329</v>
      </c>
      <c r="E3324" s="145" t="s">
        <v>6431</v>
      </c>
      <c r="F3324" s="233">
        <v>0.36230126982228406</v>
      </c>
    </row>
    <row r="3325" spans="1:6" x14ac:dyDescent="0.3">
      <c r="A3325" s="36" t="s">
        <v>42</v>
      </c>
      <c r="B3325" s="36" t="str">
        <f t="shared" si="54"/>
        <v>26A_20min</v>
      </c>
      <c r="C3325" s="97" t="s">
        <v>3686</v>
      </c>
      <c r="D3325" s="98" t="s">
        <v>5329</v>
      </c>
      <c r="E3325" s="145" t="s">
        <v>6432</v>
      </c>
      <c r="F3325" s="233">
        <v>0.36394479000778795</v>
      </c>
    </row>
    <row r="3326" spans="1:6" x14ac:dyDescent="0.3">
      <c r="A3326" s="36" t="s">
        <v>42</v>
      </c>
      <c r="B3326" s="36" t="str">
        <f t="shared" si="54"/>
        <v>26A_20min</v>
      </c>
      <c r="C3326" s="97" t="s">
        <v>3660</v>
      </c>
      <c r="D3326" s="98" t="s">
        <v>5329</v>
      </c>
      <c r="E3326" s="145" t="s">
        <v>6433</v>
      </c>
      <c r="F3326" s="233">
        <v>0.41885105940813389</v>
      </c>
    </row>
    <row r="3327" spans="1:6" x14ac:dyDescent="0.3">
      <c r="A3327" s="36" t="s">
        <v>42</v>
      </c>
      <c r="B3327" s="36" t="str">
        <f t="shared" si="54"/>
        <v>26A_20min</v>
      </c>
      <c r="C3327" s="97" t="s">
        <v>3661</v>
      </c>
      <c r="D3327" s="98" t="s">
        <v>5329</v>
      </c>
      <c r="E3327" s="145" t="s">
        <v>6434</v>
      </c>
      <c r="F3327" s="233">
        <v>0.34066964938245631</v>
      </c>
    </row>
    <row r="3328" spans="1:6" x14ac:dyDescent="0.3">
      <c r="A3328" s="36" t="s">
        <v>42</v>
      </c>
      <c r="B3328" s="36" t="str">
        <f t="shared" si="54"/>
        <v>26A_20min</v>
      </c>
      <c r="C3328" s="97" t="s">
        <v>3662</v>
      </c>
      <c r="D3328" s="98" t="s">
        <v>5329</v>
      </c>
      <c r="E3328" s="145" t="s">
        <v>6435</v>
      </c>
      <c r="F3328" s="233">
        <v>0.38907198578477548</v>
      </c>
    </row>
    <row r="3329" spans="1:6" x14ac:dyDescent="0.3">
      <c r="A3329" s="36" t="s">
        <v>42</v>
      </c>
      <c r="B3329" s="36" t="str">
        <f t="shared" si="54"/>
        <v>26A_20min</v>
      </c>
      <c r="C3329" s="97" t="s">
        <v>3663</v>
      </c>
      <c r="D3329" s="98" t="s">
        <v>5329</v>
      </c>
      <c r="E3329" s="145" t="s">
        <v>6436</v>
      </c>
      <c r="F3329" s="233">
        <v>0.39516858461124832</v>
      </c>
    </row>
    <row r="3330" spans="1:6" x14ac:dyDescent="0.3">
      <c r="A3330" s="36" t="s">
        <v>42</v>
      </c>
      <c r="B3330" s="36" t="str">
        <f t="shared" si="54"/>
        <v>26A_20min</v>
      </c>
      <c r="C3330" s="97" t="s">
        <v>3664</v>
      </c>
      <c r="D3330" s="98" t="s">
        <v>5329</v>
      </c>
      <c r="E3330" s="145" t="s">
        <v>6437</v>
      </c>
      <c r="F3330" s="233">
        <v>0.38004606335839419</v>
      </c>
    </row>
    <row r="3331" spans="1:6" x14ac:dyDescent="0.3">
      <c r="A3331" s="36" t="s">
        <v>42</v>
      </c>
      <c r="B3331" s="36" t="str">
        <f t="shared" si="54"/>
        <v>26A_20min</v>
      </c>
      <c r="C3331" s="97" t="s">
        <v>3665</v>
      </c>
      <c r="D3331" s="98" t="s">
        <v>5329</v>
      </c>
      <c r="E3331" s="145" t="s">
        <v>6438</v>
      </c>
      <c r="F3331" s="233">
        <v>0.42109905001157805</v>
      </c>
    </row>
    <row r="3332" spans="1:6" x14ac:dyDescent="0.3">
      <c r="A3332" s="36" t="s">
        <v>43</v>
      </c>
      <c r="B3332" s="36" t="str">
        <f t="shared" si="54"/>
        <v>27A_20min</v>
      </c>
      <c r="C3332" s="97" t="s">
        <v>3687</v>
      </c>
      <c r="D3332" s="98" t="s">
        <v>5329</v>
      </c>
      <c r="E3332" s="145" t="s">
        <v>6409</v>
      </c>
      <c r="F3332" s="233">
        <v>0.48518677873354388</v>
      </c>
    </row>
    <row r="3333" spans="1:6" x14ac:dyDescent="0.3">
      <c r="A3333" s="36" t="s">
        <v>43</v>
      </c>
      <c r="B3333" s="36" t="str">
        <f t="shared" si="54"/>
        <v>27A_20min</v>
      </c>
      <c r="C3333" s="97" t="s">
        <v>3696</v>
      </c>
      <c r="D3333" s="98" t="s">
        <v>5329</v>
      </c>
      <c r="E3333" s="145" t="s">
        <v>6410</v>
      </c>
      <c r="F3333" s="233">
        <v>2.2505479353249775</v>
      </c>
    </row>
    <row r="3334" spans="1:6" x14ac:dyDescent="0.3">
      <c r="A3334" s="36" t="s">
        <v>43</v>
      </c>
      <c r="B3334" s="36" t="str">
        <f t="shared" si="54"/>
        <v>27A_20min</v>
      </c>
      <c r="C3334" s="97" t="s">
        <v>3697</v>
      </c>
      <c r="D3334" s="98" t="s">
        <v>5329</v>
      </c>
      <c r="E3334" s="145" t="s">
        <v>6411</v>
      </c>
      <c r="F3334" s="233">
        <v>1.8321984636418573</v>
      </c>
    </row>
    <row r="3335" spans="1:6" x14ac:dyDescent="0.3">
      <c r="A3335" s="36" t="s">
        <v>43</v>
      </c>
      <c r="B3335" s="36" t="str">
        <f t="shared" si="54"/>
        <v>27A_20min</v>
      </c>
      <c r="C3335" s="97" t="s">
        <v>3698</v>
      </c>
      <c r="D3335" s="98" t="s">
        <v>5329</v>
      </c>
      <c r="E3335" s="145" t="s">
        <v>6412</v>
      </c>
      <c r="F3335" s="233">
        <v>0.74146369436830906</v>
      </c>
    </row>
    <row r="3336" spans="1:6" x14ac:dyDescent="0.3">
      <c r="A3336" s="36" t="s">
        <v>43</v>
      </c>
      <c r="B3336" s="36" t="str">
        <f t="shared" si="54"/>
        <v>27A_20min</v>
      </c>
      <c r="C3336" s="97" t="s">
        <v>3699</v>
      </c>
      <c r="D3336" s="98" t="s">
        <v>5329</v>
      </c>
      <c r="E3336" s="145" t="s">
        <v>6413</v>
      </c>
      <c r="F3336" s="233">
        <v>1.8097319165196861</v>
      </c>
    </row>
    <row r="3337" spans="1:6" x14ac:dyDescent="0.3">
      <c r="A3337" s="36" t="s">
        <v>43</v>
      </c>
      <c r="B3337" s="36" t="str">
        <f t="shared" si="54"/>
        <v>27A_20min</v>
      </c>
      <c r="C3337" s="97" t="s">
        <v>3700</v>
      </c>
      <c r="D3337" s="98" t="s">
        <v>5329</v>
      </c>
      <c r="E3337" s="145" t="s">
        <v>6414</v>
      </c>
      <c r="F3337" s="233">
        <v>0.39330269510489652</v>
      </c>
    </row>
    <row r="3338" spans="1:6" x14ac:dyDescent="0.3">
      <c r="A3338" s="36" t="s">
        <v>43</v>
      </c>
      <c r="B3338" s="36" t="str">
        <f t="shared" si="54"/>
        <v>27A_20min</v>
      </c>
      <c r="C3338" s="97" t="s">
        <v>3701</v>
      </c>
      <c r="D3338" s="98" t="s">
        <v>5329</v>
      </c>
      <c r="E3338" s="145" t="s">
        <v>6415</v>
      </c>
      <c r="F3338" s="233">
        <v>1.9934668822718802</v>
      </c>
    </row>
    <row r="3339" spans="1:6" x14ac:dyDescent="0.3">
      <c r="A3339" s="36" t="s">
        <v>43</v>
      </c>
      <c r="B3339" s="36" t="str">
        <f t="shared" si="54"/>
        <v>27A_20min</v>
      </c>
      <c r="C3339" s="97" t="s">
        <v>3702</v>
      </c>
      <c r="D3339" s="98" t="s">
        <v>5329</v>
      </c>
      <c r="E3339" s="145" t="s">
        <v>6416</v>
      </c>
      <c r="F3339" s="233">
        <v>1.7140039702299401</v>
      </c>
    </row>
    <row r="3340" spans="1:6" x14ac:dyDescent="0.3">
      <c r="A3340" s="36" t="s">
        <v>43</v>
      </c>
      <c r="B3340" s="36" t="str">
        <f t="shared" si="54"/>
        <v>27A_20min</v>
      </c>
      <c r="C3340" s="97" t="s">
        <v>3703</v>
      </c>
      <c r="D3340" s="98" t="s">
        <v>5329</v>
      </c>
      <c r="E3340" s="145" t="s">
        <v>6417</v>
      </c>
      <c r="F3340" s="233">
        <v>2.1786113030212384</v>
      </c>
    </row>
    <row r="3341" spans="1:6" x14ac:dyDescent="0.3">
      <c r="A3341" s="36" t="s">
        <v>43</v>
      </c>
      <c r="B3341" s="36" t="str">
        <f t="shared" si="54"/>
        <v>27A_20min</v>
      </c>
      <c r="C3341" s="97" t="s">
        <v>3704</v>
      </c>
      <c r="D3341" s="98" t="s">
        <v>5329</v>
      </c>
      <c r="E3341" s="145" t="s">
        <v>6418</v>
      </c>
      <c r="F3341" s="233">
        <v>2.0362255305043813</v>
      </c>
    </row>
    <row r="3342" spans="1:6" x14ac:dyDescent="0.3">
      <c r="A3342" s="36" t="s">
        <v>43</v>
      </c>
      <c r="B3342" s="36" t="str">
        <f t="shared" si="54"/>
        <v>27A_20min</v>
      </c>
      <c r="C3342" s="97" t="s">
        <v>3705</v>
      </c>
      <c r="D3342" s="98" t="s">
        <v>5329</v>
      </c>
      <c r="E3342" s="145" t="s">
        <v>6419</v>
      </c>
      <c r="F3342" s="233">
        <v>1.9893967955566361</v>
      </c>
    </row>
    <row r="3343" spans="1:6" x14ac:dyDescent="0.3">
      <c r="A3343" s="36" t="s">
        <v>43</v>
      </c>
      <c r="B3343" s="36" t="str">
        <f t="shared" ref="B3343:B3406" si="55">CONCATENATE(A3343,"_",D3343)</f>
        <v>27A_20min</v>
      </c>
      <c r="C3343" s="97" t="s">
        <v>3688</v>
      </c>
      <c r="D3343" s="98" t="s">
        <v>5329</v>
      </c>
      <c r="E3343" s="145" t="s">
        <v>6420</v>
      </c>
      <c r="F3343" s="233">
        <v>0.84771528817403119</v>
      </c>
    </row>
    <row r="3344" spans="1:6" x14ac:dyDescent="0.3">
      <c r="A3344" s="36" t="s">
        <v>43</v>
      </c>
      <c r="B3344" s="36" t="str">
        <f t="shared" si="55"/>
        <v>27A_20min</v>
      </c>
      <c r="C3344" s="97" t="s">
        <v>3706</v>
      </c>
      <c r="D3344" s="98" t="s">
        <v>5329</v>
      </c>
      <c r="E3344" s="145" t="s">
        <v>6421</v>
      </c>
      <c r="F3344" s="233">
        <v>1.8089180771281854</v>
      </c>
    </row>
    <row r="3345" spans="1:6" x14ac:dyDescent="0.3">
      <c r="A3345" s="36" t="s">
        <v>43</v>
      </c>
      <c r="B3345" s="36" t="str">
        <f t="shared" si="55"/>
        <v>27A_20min</v>
      </c>
      <c r="C3345" s="97" t="s">
        <v>3707</v>
      </c>
      <c r="D3345" s="98" t="s">
        <v>5329</v>
      </c>
      <c r="E3345" s="145" t="s">
        <v>6422</v>
      </c>
      <c r="F3345" s="233">
        <v>1.0146964126269296</v>
      </c>
    </row>
    <row r="3346" spans="1:6" x14ac:dyDescent="0.3">
      <c r="A3346" s="36" t="s">
        <v>43</v>
      </c>
      <c r="B3346" s="36" t="str">
        <f t="shared" si="55"/>
        <v>27A_20min</v>
      </c>
      <c r="C3346" s="97" t="s">
        <v>3708</v>
      </c>
      <c r="D3346" s="98" t="s">
        <v>5329</v>
      </c>
      <c r="E3346" s="145" t="s">
        <v>6423</v>
      </c>
      <c r="F3346" s="233">
        <v>1.8849007427435038</v>
      </c>
    </row>
    <row r="3347" spans="1:6" x14ac:dyDescent="0.3">
      <c r="A3347" s="36" t="s">
        <v>43</v>
      </c>
      <c r="B3347" s="36" t="str">
        <f t="shared" si="55"/>
        <v>27A_20min</v>
      </c>
      <c r="C3347" s="97" t="s">
        <v>3709</v>
      </c>
      <c r="D3347" s="98" t="s">
        <v>5329</v>
      </c>
      <c r="E3347" s="145" t="s">
        <v>6424</v>
      </c>
      <c r="F3347" s="233">
        <v>2.2401970020819482</v>
      </c>
    </row>
    <row r="3348" spans="1:6" x14ac:dyDescent="0.3">
      <c r="A3348" s="36" t="s">
        <v>43</v>
      </c>
      <c r="B3348" s="36" t="str">
        <f t="shared" si="55"/>
        <v>27A_20min</v>
      </c>
      <c r="C3348" s="97" t="s">
        <v>3710</v>
      </c>
      <c r="D3348" s="98" t="s">
        <v>5329</v>
      </c>
      <c r="E3348" s="145" t="s">
        <v>6425</v>
      </c>
      <c r="F3348" s="233">
        <v>1.4616533823171762</v>
      </c>
    </row>
    <row r="3349" spans="1:6" x14ac:dyDescent="0.3">
      <c r="A3349" s="36" t="s">
        <v>43</v>
      </c>
      <c r="B3349" s="36" t="str">
        <f t="shared" si="55"/>
        <v>27A_20min</v>
      </c>
      <c r="C3349" s="97" t="s">
        <v>3711</v>
      </c>
      <c r="D3349" s="98" t="s">
        <v>5329</v>
      </c>
      <c r="E3349" s="145" t="s">
        <v>6426</v>
      </c>
      <c r="F3349" s="233">
        <v>1.4492622986800634</v>
      </c>
    </row>
    <row r="3350" spans="1:6" x14ac:dyDescent="0.3">
      <c r="A3350" s="36" t="s">
        <v>43</v>
      </c>
      <c r="B3350" s="36" t="str">
        <f t="shared" si="55"/>
        <v>27A_20min</v>
      </c>
      <c r="C3350" s="97" t="s">
        <v>3712</v>
      </c>
      <c r="D3350" s="98" t="s">
        <v>5329</v>
      </c>
      <c r="E3350" s="145" t="s">
        <v>6427</v>
      </c>
      <c r="F3350" s="233">
        <v>0.53929195238981931</v>
      </c>
    </row>
    <row r="3351" spans="1:6" x14ac:dyDescent="0.3">
      <c r="A3351" s="36" t="s">
        <v>43</v>
      </c>
      <c r="B3351" s="36" t="str">
        <f t="shared" si="55"/>
        <v>27A_20min</v>
      </c>
      <c r="C3351" s="97" t="s">
        <v>3713</v>
      </c>
      <c r="D3351" s="98" t="s">
        <v>5329</v>
      </c>
      <c r="E3351" s="145" t="s">
        <v>6428</v>
      </c>
      <c r="F3351" s="233">
        <v>2.1086605728811834</v>
      </c>
    </row>
    <row r="3352" spans="1:6" x14ac:dyDescent="0.3">
      <c r="A3352" s="36" t="s">
        <v>43</v>
      </c>
      <c r="B3352" s="36" t="str">
        <f t="shared" si="55"/>
        <v>27A_20min</v>
      </c>
      <c r="C3352" s="97" t="s">
        <v>3714</v>
      </c>
      <c r="D3352" s="98" t="s">
        <v>5329</v>
      </c>
      <c r="E3352" s="145" t="s">
        <v>6429</v>
      </c>
      <c r="F3352" s="233">
        <v>1.6404515872025052</v>
      </c>
    </row>
    <row r="3353" spans="1:6" x14ac:dyDescent="0.3">
      <c r="A3353" s="36" t="s">
        <v>43</v>
      </c>
      <c r="B3353" s="36" t="str">
        <f t="shared" si="55"/>
        <v>27A_20min</v>
      </c>
      <c r="C3353" s="97" t="s">
        <v>3715</v>
      </c>
      <c r="D3353" s="98" t="s">
        <v>5329</v>
      </c>
      <c r="E3353" s="145" t="s">
        <v>6430</v>
      </c>
      <c r="F3353" s="233">
        <v>1.7347986077381374</v>
      </c>
    </row>
    <row r="3354" spans="1:6" x14ac:dyDescent="0.3">
      <c r="A3354" s="36" t="s">
        <v>43</v>
      </c>
      <c r="B3354" s="36" t="str">
        <f t="shared" si="55"/>
        <v>27A_20min</v>
      </c>
      <c r="C3354" s="97" t="s">
        <v>3689</v>
      </c>
      <c r="D3354" s="98" t="s">
        <v>5329</v>
      </c>
      <c r="E3354" s="145" t="s">
        <v>6431</v>
      </c>
      <c r="F3354" s="233">
        <v>1.1439804237403111</v>
      </c>
    </row>
    <row r="3355" spans="1:6" x14ac:dyDescent="0.3">
      <c r="A3355" s="36" t="s">
        <v>43</v>
      </c>
      <c r="B3355" s="36" t="str">
        <f t="shared" si="55"/>
        <v>27A_20min</v>
      </c>
      <c r="C3355" s="97" t="s">
        <v>3716</v>
      </c>
      <c r="D3355" s="98" t="s">
        <v>5329</v>
      </c>
      <c r="E3355" s="145" t="s">
        <v>6432</v>
      </c>
      <c r="F3355" s="233">
        <v>0.42778126432044405</v>
      </c>
    </row>
    <row r="3356" spans="1:6" x14ac:dyDescent="0.3">
      <c r="A3356" s="36" t="s">
        <v>43</v>
      </c>
      <c r="B3356" s="36" t="str">
        <f t="shared" si="55"/>
        <v>27A_20min</v>
      </c>
      <c r="C3356" s="97" t="s">
        <v>3690</v>
      </c>
      <c r="D3356" s="98" t="s">
        <v>5329</v>
      </c>
      <c r="E3356" s="145" t="s">
        <v>6433</v>
      </c>
      <c r="F3356" s="233">
        <v>1.8109477102908356</v>
      </c>
    </row>
    <row r="3357" spans="1:6" x14ac:dyDescent="0.3">
      <c r="A3357" s="36" t="s">
        <v>43</v>
      </c>
      <c r="B3357" s="36" t="str">
        <f t="shared" si="55"/>
        <v>27A_20min</v>
      </c>
      <c r="C3357" s="97" t="s">
        <v>3691</v>
      </c>
      <c r="D3357" s="98" t="s">
        <v>5329</v>
      </c>
      <c r="E3357" s="145" t="s">
        <v>6434</v>
      </c>
      <c r="F3357" s="233">
        <v>1.6936404015609434</v>
      </c>
    </row>
    <row r="3358" spans="1:6" x14ac:dyDescent="0.3">
      <c r="A3358" s="36" t="s">
        <v>43</v>
      </c>
      <c r="B3358" s="36" t="str">
        <f t="shared" si="55"/>
        <v>27A_20min</v>
      </c>
      <c r="C3358" s="97" t="s">
        <v>3692</v>
      </c>
      <c r="D3358" s="98" t="s">
        <v>5329</v>
      </c>
      <c r="E3358" s="145" t="s">
        <v>6435</v>
      </c>
      <c r="F3358" s="233">
        <v>2.0644926277181996</v>
      </c>
    </row>
    <row r="3359" spans="1:6" x14ac:dyDescent="0.3">
      <c r="A3359" s="36" t="s">
        <v>43</v>
      </c>
      <c r="B3359" s="36" t="str">
        <f t="shared" si="55"/>
        <v>27A_20min</v>
      </c>
      <c r="C3359" s="97" t="s">
        <v>3693</v>
      </c>
      <c r="D3359" s="98" t="s">
        <v>5329</v>
      </c>
      <c r="E3359" s="145" t="s">
        <v>6436</v>
      </c>
      <c r="F3359" s="233">
        <v>1.7668958684711844</v>
      </c>
    </row>
    <row r="3360" spans="1:6" x14ac:dyDescent="0.3">
      <c r="A3360" s="36" t="s">
        <v>43</v>
      </c>
      <c r="B3360" s="36" t="str">
        <f t="shared" si="55"/>
        <v>27A_20min</v>
      </c>
      <c r="C3360" s="97" t="s">
        <v>3694</v>
      </c>
      <c r="D3360" s="98" t="s">
        <v>5329</v>
      </c>
      <c r="E3360" s="145" t="s">
        <v>6437</v>
      </c>
      <c r="F3360" s="233">
        <v>2.7778235383390255</v>
      </c>
    </row>
    <row r="3361" spans="1:6" x14ac:dyDescent="0.3">
      <c r="A3361" s="36" t="s">
        <v>43</v>
      </c>
      <c r="B3361" s="36" t="str">
        <f t="shared" si="55"/>
        <v>27A_20min</v>
      </c>
      <c r="C3361" s="97" t="s">
        <v>3695</v>
      </c>
      <c r="D3361" s="98" t="s">
        <v>5329</v>
      </c>
      <c r="E3361" s="145" t="s">
        <v>6438</v>
      </c>
      <c r="F3361" s="233">
        <v>1.5196040306012153</v>
      </c>
    </row>
    <row r="3362" spans="1:6" x14ac:dyDescent="0.3">
      <c r="A3362" s="36" t="s">
        <v>52</v>
      </c>
      <c r="B3362" s="36" t="str">
        <f t="shared" si="55"/>
        <v>5A_20min</v>
      </c>
      <c r="C3362" s="97" t="s">
        <v>3117</v>
      </c>
      <c r="D3362" s="98" t="s">
        <v>5329</v>
      </c>
      <c r="E3362" s="145" t="s">
        <v>6409</v>
      </c>
      <c r="F3362" s="233">
        <v>0.11983659715333257</v>
      </c>
    </row>
    <row r="3363" spans="1:6" x14ac:dyDescent="0.3">
      <c r="A3363" s="36" t="s">
        <v>52</v>
      </c>
      <c r="B3363" s="36" t="str">
        <f t="shared" si="55"/>
        <v>5A_20min</v>
      </c>
      <c r="C3363" s="97" t="s">
        <v>3126</v>
      </c>
      <c r="D3363" s="98" t="s">
        <v>5329</v>
      </c>
      <c r="E3363" s="145" t="s">
        <v>6410</v>
      </c>
      <c r="F3363" s="233">
        <v>0.17551641031615947</v>
      </c>
    </row>
    <row r="3364" spans="1:6" x14ac:dyDescent="0.3">
      <c r="A3364" s="36" t="s">
        <v>52</v>
      </c>
      <c r="B3364" s="36" t="str">
        <f t="shared" si="55"/>
        <v>5A_20min</v>
      </c>
      <c r="C3364" s="97" t="s">
        <v>3127</v>
      </c>
      <c r="D3364" s="98" t="s">
        <v>5329</v>
      </c>
      <c r="E3364" s="145" t="s">
        <v>6411</v>
      </c>
      <c r="F3364" s="233">
        <v>0.15640079927016209</v>
      </c>
    </row>
    <row r="3365" spans="1:6" x14ac:dyDescent="0.3">
      <c r="A3365" s="36" t="s">
        <v>52</v>
      </c>
      <c r="B3365" s="36" t="str">
        <f t="shared" si="55"/>
        <v>5A_20min</v>
      </c>
      <c r="C3365" s="97" t="s">
        <v>3128</v>
      </c>
      <c r="D3365" s="98" t="s">
        <v>5329</v>
      </c>
      <c r="E3365" s="145" t="s">
        <v>6412</v>
      </c>
      <c r="F3365" s="233">
        <v>0.1061621876174183</v>
      </c>
    </row>
    <row r="3366" spans="1:6" x14ac:dyDescent="0.3">
      <c r="A3366" s="36" t="s">
        <v>52</v>
      </c>
      <c r="B3366" s="36" t="str">
        <f t="shared" si="55"/>
        <v>5A_20min</v>
      </c>
      <c r="C3366" s="97" t="s">
        <v>3129</v>
      </c>
      <c r="D3366" s="98" t="s">
        <v>5329</v>
      </c>
      <c r="E3366" s="145" t="s">
        <v>6413</v>
      </c>
      <c r="F3366" s="233">
        <v>0.14411249075742039</v>
      </c>
    </row>
    <row r="3367" spans="1:6" x14ac:dyDescent="0.3">
      <c r="A3367" s="36" t="s">
        <v>52</v>
      </c>
      <c r="B3367" s="36" t="str">
        <f t="shared" si="55"/>
        <v>5A_20min</v>
      </c>
      <c r="C3367" s="97" t="s">
        <v>3130</v>
      </c>
      <c r="D3367" s="98" t="s">
        <v>5329</v>
      </c>
      <c r="E3367" s="145" t="s">
        <v>6414</v>
      </c>
      <c r="F3367" s="233">
        <v>1.8094475263793767E-2</v>
      </c>
    </row>
    <row r="3368" spans="1:6" x14ac:dyDescent="0.3">
      <c r="A3368" s="36" t="s">
        <v>52</v>
      </c>
      <c r="B3368" s="36" t="str">
        <f t="shared" si="55"/>
        <v>5A_20min</v>
      </c>
      <c r="C3368" s="97" t="s">
        <v>3131</v>
      </c>
      <c r="D3368" s="98" t="s">
        <v>5329</v>
      </c>
      <c r="E3368" s="145" t="s">
        <v>6415</v>
      </c>
      <c r="F3368" s="233">
        <v>0.16765801501922911</v>
      </c>
    </row>
    <row r="3369" spans="1:6" x14ac:dyDescent="0.3">
      <c r="A3369" s="36" t="s">
        <v>52</v>
      </c>
      <c r="B3369" s="36" t="str">
        <f t="shared" si="55"/>
        <v>5A_20min</v>
      </c>
      <c r="C3369" s="97" t="s">
        <v>3132</v>
      </c>
      <c r="D3369" s="98" t="s">
        <v>5329</v>
      </c>
      <c r="E3369" s="145" t="s">
        <v>6416</v>
      </c>
      <c r="F3369" s="233">
        <v>0.22012453281275296</v>
      </c>
    </row>
    <row r="3370" spans="1:6" x14ac:dyDescent="0.3">
      <c r="A3370" s="36" t="s">
        <v>52</v>
      </c>
      <c r="B3370" s="36" t="str">
        <f t="shared" si="55"/>
        <v>5A_20min</v>
      </c>
      <c r="C3370" s="97" t="s">
        <v>3133</v>
      </c>
      <c r="D3370" s="98" t="s">
        <v>5329</v>
      </c>
      <c r="E3370" s="145" t="s">
        <v>6417</v>
      </c>
      <c r="F3370" s="233">
        <v>0.10260609153703924</v>
      </c>
    </row>
    <row r="3371" spans="1:6" x14ac:dyDescent="0.3">
      <c r="A3371" s="36" t="s">
        <v>52</v>
      </c>
      <c r="B3371" s="36" t="str">
        <f t="shared" si="55"/>
        <v>5A_20min</v>
      </c>
      <c r="C3371" s="97" t="s">
        <v>3134</v>
      </c>
      <c r="D3371" s="98" t="s">
        <v>5329</v>
      </c>
      <c r="E3371" s="145" t="s">
        <v>6418</v>
      </c>
      <c r="F3371" s="233">
        <v>0.12311705889083141</v>
      </c>
    </row>
    <row r="3372" spans="1:6" x14ac:dyDescent="0.3">
      <c r="A3372" s="36" t="s">
        <v>52</v>
      </c>
      <c r="B3372" s="36" t="str">
        <f t="shared" si="55"/>
        <v>5A_20min</v>
      </c>
      <c r="C3372" s="97" t="s">
        <v>3135</v>
      </c>
      <c r="D3372" s="98" t="s">
        <v>5329</v>
      </c>
      <c r="E3372" s="145" t="s">
        <v>6419</v>
      </c>
      <c r="F3372" s="233">
        <v>0.14148643060188365</v>
      </c>
    </row>
    <row r="3373" spans="1:6" x14ac:dyDescent="0.3">
      <c r="A3373" s="36" t="s">
        <v>52</v>
      </c>
      <c r="B3373" s="36" t="str">
        <f t="shared" si="55"/>
        <v>5A_20min</v>
      </c>
      <c r="C3373" s="97" t="s">
        <v>3118</v>
      </c>
      <c r="D3373" s="98" t="s">
        <v>5329</v>
      </c>
      <c r="E3373" s="145" t="s">
        <v>6420</v>
      </c>
      <c r="F3373" s="233">
        <v>0.17360648026096953</v>
      </c>
    </row>
    <row r="3374" spans="1:6" x14ac:dyDescent="0.3">
      <c r="A3374" s="36" t="s">
        <v>52</v>
      </c>
      <c r="B3374" s="36" t="str">
        <f t="shared" si="55"/>
        <v>5A_20min</v>
      </c>
      <c r="C3374" s="97" t="s">
        <v>3136</v>
      </c>
      <c r="D3374" s="98" t="s">
        <v>5329</v>
      </c>
      <c r="E3374" s="145" t="s">
        <v>6421</v>
      </c>
      <c r="F3374" s="233">
        <v>0.1924162419257934</v>
      </c>
    </row>
    <row r="3375" spans="1:6" x14ac:dyDescent="0.3">
      <c r="A3375" s="36" t="s">
        <v>52</v>
      </c>
      <c r="B3375" s="36" t="str">
        <f t="shared" si="55"/>
        <v>5A_20min</v>
      </c>
      <c r="C3375" s="97" t="s">
        <v>3137</v>
      </c>
      <c r="D3375" s="98" t="s">
        <v>5329</v>
      </c>
      <c r="E3375" s="145" t="s">
        <v>6422</v>
      </c>
      <c r="F3375" s="233">
        <v>0.12337183675885335</v>
      </c>
    </row>
    <row r="3376" spans="1:6" x14ac:dyDescent="0.3">
      <c r="A3376" s="36" t="s">
        <v>52</v>
      </c>
      <c r="B3376" s="36" t="str">
        <f t="shared" si="55"/>
        <v>5A_20min</v>
      </c>
      <c r="C3376" s="97" t="s">
        <v>3138</v>
      </c>
      <c r="D3376" s="98" t="s">
        <v>5329</v>
      </c>
      <c r="E3376" s="145" t="s">
        <v>6423</v>
      </c>
      <c r="F3376" s="233">
        <v>0.11071047848314722</v>
      </c>
    </row>
    <row r="3377" spans="1:6" x14ac:dyDescent="0.3">
      <c r="A3377" s="36" t="s">
        <v>52</v>
      </c>
      <c r="B3377" s="36" t="str">
        <f t="shared" si="55"/>
        <v>5A_20min</v>
      </c>
      <c r="C3377" s="97" t="s">
        <v>3139</v>
      </c>
      <c r="D3377" s="98" t="s">
        <v>5329</v>
      </c>
      <c r="E3377" s="145" t="s">
        <v>6424</v>
      </c>
      <c r="F3377" s="233">
        <v>0.13143975819344994</v>
      </c>
    </row>
    <row r="3378" spans="1:6" x14ac:dyDescent="0.3">
      <c r="A3378" s="36" t="s">
        <v>52</v>
      </c>
      <c r="B3378" s="36" t="str">
        <f t="shared" si="55"/>
        <v>5A_20min</v>
      </c>
      <c r="C3378" s="97" t="s">
        <v>3140</v>
      </c>
      <c r="D3378" s="98" t="s">
        <v>5329</v>
      </c>
      <c r="E3378" s="145" t="s">
        <v>6425</v>
      </c>
      <c r="F3378" s="233">
        <v>0.3716159451733832</v>
      </c>
    </row>
    <row r="3379" spans="1:6" x14ac:dyDescent="0.3">
      <c r="A3379" s="36" t="s">
        <v>52</v>
      </c>
      <c r="B3379" s="36" t="str">
        <f t="shared" si="55"/>
        <v>5A_20min</v>
      </c>
      <c r="C3379" s="97" t="s">
        <v>3141</v>
      </c>
      <c r="D3379" s="98" t="s">
        <v>5329</v>
      </c>
      <c r="E3379" s="145" t="s">
        <v>6426</v>
      </c>
      <c r="F3379" s="233">
        <v>4.3817918848384436E-2</v>
      </c>
    </row>
    <row r="3380" spans="1:6" x14ac:dyDescent="0.3">
      <c r="A3380" s="36" t="s">
        <v>52</v>
      </c>
      <c r="B3380" s="36" t="str">
        <f t="shared" si="55"/>
        <v>5A_20min</v>
      </c>
      <c r="C3380" s="97" t="s">
        <v>3142</v>
      </c>
      <c r="D3380" s="98" t="s">
        <v>5329</v>
      </c>
      <c r="E3380" s="145" t="s">
        <v>6427</v>
      </c>
      <c r="F3380" s="233">
        <v>0.11408685293105202</v>
      </c>
    </row>
    <row r="3381" spans="1:6" x14ac:dyDescent="0.3">
      <c r="A3381" s="36" t="s">
        <v>52</v>
      </c>
      <c r="B3381" s="36" t="str">
        <f t="shared" si="55"/>
        <v>5A_20min</v>
      </c>
      <c r="C3381" s="97" t="s">
        <v>3143</v>
      </c>
      <c r="D3381" s="98" t="s">
        <v>5329</v>
      </c>
      <c r="E3381" s="145" t="s">
        <v>6428</v>
      </c>
      <c r="F3381" s="233">
        <v>3.0463256717620204E-2</v>
      </c>
    </row>
    <row r="3382" spans="1:6" x14ac:dyDescent="0.3">
      <c r="A3382" s="36" t="s">
        <v>52</v>
      </c>
      <c r="B3382" s="36" t="str">
        <f t="shared" si="55"/>
        <v>5A_20min</v>
      </c>
      <c r="C3382" s="97" t="s">
        <v>3144</v>
      </c>
      <c r="D3382" s="98" t="s">
        <v>5329</v>
      </c>
      <c r="E3382" s="145" t="s">
        <v>6429</v>
      </c>
      <c r="F3382" s="233">
        <v>0.12352250815091244</v>
      </c>
    </row>
    <row r="3383" spans="1:6" x14ac:dyDescent="0.3">
      <c r="A3383" s="36" t="s">
        <v>52</v>
      </c>
      <c r="B3383" s="36" t="str">
        <f t="shared" si="55"/>
        <v>5A_20min</v>
      </c>
      <c r="C3383" s="97" t="s">
        <v>3145</v>
      </c>
      <c r="D3383" s="98" t="s">
        <v>5329</v>
      </c>
      <c r="E3383" s="145" t="s">
        <v>6430</v>
      </c>
      <c r="F3383" s="233">
        <v>0.28327867963669218</v>
      </c>
    </row>
    <row r="3384" spans="1:6" x14ac:dyDescent="0.3">
      <c r="A3384" s="36" t="s">
        <v>52</v>
      </c>
      <c r="B3384" s="36" t="str">
        <f t="shared" si="55"/>
        <v>5A_20min</v>
      </c>
      <c r="C3384" s="97" t="s">
        <v>3119</v>
      </c>
      <c r="D3384" s="98" t="s">
        <v>5329</v>
      </c>
      <c r="E3384" s="145" t="s">
        <v>6431</v>
      </c>
      <c r="F3384" s="233">
        <v>0.20073069019149373</v>
      </c>
    </row>
    <row r="3385" spans="1:6" x14ac:dyDescent="0.3">
      <c r="A3385" s="36" t="s">
        <v>52</v>
      </c>
      <c r="B3385" s="36" t="str">
        <f t="shared" si="55"/>
        <v>5A_20min</v>
      </c>
      <c r="C3385" s="97" t="s">
        <v>3146</v>
      </c>
      <c r="D3385" s="98" t="s">
        <v>5329</v>
      </c>
      <c r="E3385" s="145" t="s">
        <v>6432</v>
      </c>
      <c r="F3385" s="233">
        <v>3.6775127684520167E-2</v>
      </c>
    </row>
    <row r="3386" spans="1:6" x14ac:dyDescent="0.3">
      <c r="A3386" s="36" t="s">
        <v>52</v>
      </c>
      <c r="B3386" s="36" t="str">
        <f t="shared" si="55"/>
        <v>5A_20min</v>
      </c>
      <c r="C3386" s="97" t="s">
        <v>3120</v>
      </c>
      <c r="D3386" s="98" t="s">
        <v>5329</v>
      </c>
      <c r="E3386" s="145" t="s">
        <v>6433</v>
      </c>
      <c r="F3386" s="233">
        <v>1.7076592988229087E-2</v>
      </c>
    </row>
    <row r="3387" spans="1:6" x14ac:dyDescent="0.3">
      <c r="A3387" s="36" t="s">
        <v>52</v>
      </c>
      <c r="B3387" s="36" t="str">
        <f t="shared" si="55"/>
        <v>5A_20min</v>
      </c>
      <c r="C3387" s="97" t="s">
        <v>3121</v>
      </c>
      <c r="D3387" s="98" t="s">
        <v>5329</v>
      </c>
      <c r="E3387" s="145" t="s">
        <v>6434</v>
      </c>
      <c r="F3387" s="233">
        <v>0.16248264514880151</v>
      </c>
    </row>
    <row r="3388" spans="1:6" x14ac:dyDescent="0.3">
      <c r="A3388" s="36" t="s">
        <v>52</v>
      </c>
      <c r="B3388" s="36" t="str">
        <f t="shared" si="55"/>
        <v>5A_20min</v>
      </c>
      <c r="C3388" s="97" t="s">
        <v>3122</v>
      </c>
      <c r="D3388" s="98" t="s">
        <v>5329</v>
      </c>
      <c r="E3388" s="145" t="s">
        <v>6435</v>
      </c>
      <c r="F3388" s="233">
        <v>4.5345451950469497E-2</v>
      </c>
    </row>
    <row r="3389" spans="1:6" x14ac:dyDescent="0.3">
      <c r="A3389" s="36" t="s">
        <v>52</v>
      </c>
      <c r="B3389" s="36" t="str">
        <f t="shared" si="55"/>
        <v>5A_20min</v>
      </c>
      <c r="C3389" s="97" t="s">
        <v>3123</v>
      </c>
      <c r="D3389" s="98" t="s">
        <v>5329</v>
      </c>
      <c r="E3389" s="145" t="s">
        <v>6436</v>
      </c>
      <c r="F3389" s="233">
        <v>8.1959807382679065E-2</v>
      </c>
    </row>
    <row r="3390" spans="1:6" x14ac:dyDescent="0.3">
      <c r="A3390" s="36" t="s">
        <v>52</v>
      </c>
      <c r="B3390" s="36" t="str">
        <f t="shared" si="55"/>
        <v>5A_20min</v>
      </c>
      <c r="C3390" s="97" t="s">
        <v>3124</v>
      </c>
      <c r="D3390" s="98" t="s">
        <v>5329</v>
      </c>
      <c r="E3390" s="145" t="s">
        <v>6437</v>
      </c>
      <c r="F3390" s="233">
        <v>6.057565530449685E-2</v>
      </c>
    </row>
    <row r="3391" spans="1:6" x14ac:dyDescent="0.3">
      <c r="A3391" s="36" t="s">
        <v>52</v>
      </c>
      <c r="B3391" s="36" t="str">
        <f t="shared" si="55"/>
        <v>5A_20min</v>
      </c>
      <c r="C3391" s="97" t="s">
        <v>3125</v>
      </c>
      <c r="D3391" s="98" t="s">
        <v>5329</v>
      </c>
      <c r="E3391" s="145" t="s">
        <v>6438</v>
      </c>
      <c r="F3391" s="233">
        <v>0.15841972732819637</v>
      </c>
    </row>
    <row r="3392" spans="1:6" x14ac:dyDescent="0.3">
      <c r="A3392" s="36" t="s">
        <v>55</v>
      </c>
      <c r="B3392" s="36" t="str">
        <f t="shared" si="55"/>
        <v>6A_20min</v>
      </c>
      <c r="C3392" s="97" t="s">
        <v>3147</v>
      </c>
      <c r="D3392" s="98" t="s">
        <v>5329</v>
      </c>
      <c r="E3392" s="145" t="s">
        <v>6409</v>
      </c>
      <c r="F3392" s="233">
        <v>1.1733273244096345</v>
      </c>
    </row>
    <row r="3393" spans="1:6" x14ac:dyDescent="0.3">
      <c r="A3393" s="36" t="s">
        <v>55</v>
      </c>
      <c r="B3393" s="36" t="str">
        <f t="shared" si="55"/>
        <v>6A_20min</v>
      </c>
      <c r="C3393" s="97" t="s">
        <v>3156</v>
      </c>
      <c r="D3393" s="98" t="s">
        <v>5329</v>
      </c>
      <c r="E3393" s="145" t="s">
        <v>6410</v>
      </c>
      <c r="F3393" s="233">
        <v>1.7175973361879666</v>
      </c>
    </row>
    <row r="3394" spans="1:6" x14ac:dyDescent="0.3">
      <c r="A3394" s="36" t="s">
        <v>55</v>
      </c>
      <c r="B3394" s="36" t="str">
        <f t="shared" si="55"/>
        <v>6A_20min</v>
      </c>
      <c r="C3394" s="97" t="s">
        <v>3157</v>
      </c>
      <c r="D3394" s="98" t="s">
        <v>5329</v>
      </c>
      <c r="E3394" s="145" t="s">
        <v>6411</v>
      </c>
      <c r="F3394" s="233">
        <v>0.7821696808151517</v>
      </c>
    </row>
    <row r="3395" spans="1:6" x14ac:dyDescent="0.3">
      <c r="A3395" s="36" t="s">
        <v>55</v>
      </c>
      <c r="B3395" s="36" t="str">
        <f t="shared" si="55"/>
        <v>6A_20min</v>
      </c>
      <c r="C3395" s="97" t="s">
        <v>3158</v>
      </c>
      <c r="D3395" s="98" t="s">
        <v>5329</v>
      </c>
      <c r="E3395" s="145" t="s">
        <v>6412</v>
      </c>
      <c r="F3395" s="233">
        <v>1.9783464331082081</v>
      </c>
    </row>
    <row r="3396" spans="1:6" x14ac:dyDescent="0.3">
      <c r="A3396" s="36" t="s">
        <v>55</v>
      </c>
      <c r="B3396" s="36" t="str">
        <f t="shared" si="55"/>
        <v>6A_20min</v>
      </c>
      <c r="C3396" s="97" t="s">
        <v>3159</v>
      </c>
      <c r="D3396" s="98" t="s">
        <v>5329</v>
      </c>
      <c r="E3396" s="145" t="s">
        <v>6413</v>
      </c>
      <c r="F3396" s="233">
        <v>1.3918260702977301</v>
      </c>
    </row>
    <row r="3397" spans="1:6" x14ac:dyDescent="0.3">
      <c r="A3397" s="36" t="s">
        <v>55</v>
      </c>
      <c r="B3397" s="36" t="str">
        <f t="shared" si="55"/>
        <v>6A_20min</v>
      </c>
      <c r="C3397" s="97" t="s">
        <v>3160</v>
      </c>
      <c r="D3397" s="98" t="s">
        <v>5329</v>
      </c>
      <c r="E3397" s="145" t="s">
        <v>6414</v>
      </c>
      <c r="F3397" s="233">
        <v>2.1130388567010265</v>
      </c>
    </row>
    <row r="3398" spans="1:6" x14ac:dyDescent="0.3">
      <c r="A3398" s="36" t="s">
        <v>55</v>
      </c>
      <c r="B3398" s="36" t="str">
        <f t="shared" si="55"/>
        <v>6A_20min</v>
      </c>
      <c r="C3398" s="97" t="s">
        <v>3161</v>
      </c>
      <c r="D3398" s="98" t="s">
        <v>5329</v>
      </c>
      <c r="E3398" s="145" t="s">
        <v>6415</v>
      </c>
      <c r="F3398" s="233">
        <v>1.2925102745780708</v>
      </c>
    </row>
    <row r="3399" spans="1:6" x14ac:dyDescent="0.3">
      <c r="A3399" s="36" t="s">
        <v>55</v>
      </c>
      <c r="B3399" s="36" t="str">
        <f t="shared" si="55"/>
        <v>6A_20min</v>
      </c>
      <c r="C3399" s="97" t="s">
        <v>3162</v>
      </c>
      <c r="D3399" s="98" t="s">
        <v>5329</v>
      </c>
      <c r="E3399" s="145" t="s">
        <v>6416</v>
      </c>
      <c r="F3399" s="233">
        <v>1.0109231477069105</v>
      </c>
    </row>
    <row r="3400" spans="1:6" x14ac:dyDescent="0.3">
      <c r="A3400" s="36" t="s">
        <v>55</v>
      </c>
      <c r="B3400" s="36" t="str">
        <f t="shared" si="55"/>
        <v>6A_20min</v>
      </c>
      <c r="C3400" s="97" t="s">
        <v>3163</v>
      </c>
      <c r="D3400" s="98" t="s">
        <v>5329</v>
      </c>
      <c r="E3400" s="145" t="s">
        <v>6417</v>
      </c>
      <c r="F3400" s="233">
        <v>1.3558990411692389</v>
      </c>
    </row>
    <row r="3401" spans="1:6" x14ac:dyDescent="0.3">
      <c r="A3401" s="36" t="s">
        <v>55</v>
      </c>
      <c r="B3401" s="36" t="str">
        <f t="shared" si="55"/>
        <v>6A_20min</v>
      </c>
      <c r="C3401" s="97" t="s">
        <v>3164</v>
      </c>
      <c r="D3401" s="98" t="s">
        <v>5329</v>
      </c>
      <c r="E3401" s="145" t="s">
        <v>6418</v>
      </c>
      <c r="F3401" s="233">
        <v>1.2598940472295859</v>
      </c>
    </row>
    <row r="3402" spans="1:6" x14ac:dyDescent="0.3">
      <c r="A3402" s="36" t="s">
        <v>55</v>
      </c>
      <c r="B3402" s="36" t="str">
        <f t="shared" si="55"/>
        <v>6A_20min</v>
      </c>
      <c r="C3402" s="97" t="s">
        <v>3165</v>
      </c>
      <c r="D3402" s="98" t="s">
        <v>5329</v>
      </c>
      <c r="E3402" s="145" t="s">
        <v>6419</v>
      </c>
      <c r="F3402" s="233">
        <v>1.1066803555454814</v>
      </c>
    </row>
    <row r="3403" spans="1:6" x14ac:dyDescent="0.3">
      <c r="A3403" s="36" t="s">
        <v>55</v>
      </c>
      <c r="B3403" s="36" t="str">
        <f t="shared" si="55"/>
        <v>6A_20min</v>
      </c>
      <c r="C3403" s="97" t="s">
        <v>3148</v>
      </c>
      <c r="D3403" s="98" t="s">
        <v>5329</v>
      </c>
      <c r="E3403" s="145" t="s">
        <v>6420</v>
      </c>
      <c r="F3403" s="233">
        <v>0.91989641265955013</v>
      </c>
    </row>
    <row r="3404" spans="1:6" x14ac:dyDescent="0.3">
      <c r="A3404" s="36" t="s">
        <v>55</v>
      </c>
      <c r="B3404" s="36" t="str">
        <f t="shared" si="55"/>
        <v>6A_20min</v>
      </c>
      <c r="C3404" s="97" t="s">
        <v>3166</v>
      </c>
      <c r="D3404" s="98" t="s">
        <v>5329</v>
      </c>
      <c r="E3404" s="145" t="s">
        <v>6421</v>
      </c>
      <c r="F3404" s="233">
        <v>0.92328273558312413</v>
      </c>
    </row>
    <row r="3405" spans="1:6" x14ac:dyDescent="0.3">
      <c r="A3405" s="36" t="s">
        <v>55</v>
      </c>
      <c r="B3405" s="36" t="str">
        <f t="shared" si="55"/>
        <v>6A_20min</v>
      </c>
      <c r="C3405" s="97" t="s">
        <v>3167</v>
      </c>
      <c r="D3405" s="98" t="s">
        <v>5329</v>
      </c>
      <c r="E3405" s="145" t="s">
        <v>6422</v>
      </c>
      <c r="F3405" s="233">
        <v>1.4703413245196213</v>
      </c>
    </row>
    <row r="3406" spans="1:6" x14ac:dyDescent="0.3">
      <c r="A3406" s="36" t="s">
        <v>55</v>
      </c>
      <c r="B3406" s="36" t="str">
        <f t="shared" si="55"/>
        <v>6A_20min</v>
      </c>
      <c r="C3406" s="97" t="s">
        <v>3168</v>
      </c>
      <c r="D3406" s="98" t="s">
        <v>5329</v>
      </c>
      <c r="E3406" s="145" t="s">
        <v>6423</v>
      </c>
      <c r="F3406" s="233">
        <v>1.4449429782150165</v>
      </c>
    </row>
    <row r="3407" spans="1:6" x14ac:dyDescent="0.3">
      <c r="A3407" s="36" t="s">
        <v>55</v>
      </c>
      <c r="B3407" s="36" t="str">
        <f t="shared" ref="B3407:B3470" si="56">CONCATENATE(A3407,"_",D3407)</f>
        <v>6A_20min</v>
      </c>
      <c r="C3407" s="97" t="s">
        <v>3169</v>
      </c>
      <c r="D3407" s="98" t="s">
        <v>5329</v>
      </c>
      <c r="E3407" s="145" t="s">
        <v>6424</v>
      </c>
      <c r="F3407" s="233">
        <v>1.2897040784982843</v>
      </c>
    </row>
    <row r="3408" spans="1:6" x14ac:dyDescent="0.3">
      <c r="A3408" s="36" t="s">
        <v>55</v>
      </c>
      <c r="B3408" s="36" t="str">
        <f t="shared" si="56"/>
        <v>6A_20min</v>
      </c>
      <c r="C3408" s="97" t="s">
        <v>3170</v>
      </c>
      <c r="D3408" s="98" t="s">
        <v>5329</v>
      </c>
      <c r="E3408" s="145" t="s">
        <v>6425</v>
      </c>
      <c r="F3408" s="233">
        <v>0.91753343816730726</v>
      </c>
    </row>
    <row r="3409" spans="1:6" x14ac:dyDescent="0.3">
      <c r="A3409" s="36" t="s">
        <v>55</v>
      </c>
      <c r="B3409" s="36" t="str">
        <f t="shared" si="56"/>
        <v>6A_20min</v>
      </c>
      <c r="C3409" s="97" t="s">
        <v>3171</v>
      </c>
      <c r="D3409" s="98" t="s">
        <v>5329</v>
      </c>
      <c r="E3409" s="145" t="s">
        <v>6426</v>
      </c>
      <c r="F3409" s="233">
        <v>0.47104183479980061</v>
      </c>
    </row>
    <row r="3410" spans="1:6" x14ac:dyDescent="0.3">
      <c r="A3410" s="36" t="s">
        <v>55</v>
      </c>
      <c r="B3410" s="36" t="str">
        <f t="shared" si="56"/>
        <v>6A_20min</v>
      </c>
      <c r="C3410" s="97" t="s">
        <v>3172</v>
      </c>
      <c r="D3410" s="98" t="s">
        <v>5329</v>
      </c>
      <c r="E3410" s="145" t="s">
        <v>6427</v>
      </c>
      <c r="F3410" s="233">
        <v>0.7915174100070721</v>
      </c>
    </row>
    <row r="3411" spans="1:6" x14ac:dyDescent="0.3">
      <c r="A3411" s="36" t="s">
        <v>55</v>
      </c>
      <c r="B3411" s="36" t="str">
        <f t="shared" si="56"/>
        <v>6A_20min</v>
      </c>
      <c r="C3411" s="97" t="s">
        <v>3173</v>
      </c>
      <c r="D3411" s="98" t="s">
        <v>5329</v>
      </c>
      <c r="E3411" s="145" t="s">
        <v>6428</v>
      </c>
      <c r="F3411" s="233">
        <v>1.0401329769818819</v>
      </c>
    </row>
    <row r="3412" spans="1:6" x14ac:dyDescent="0.3">
      <c r="A3412" s="36" t="s">
        <v>55</v>
      </c>
      <c r="B3412" s="36" t="str">
        <f t="shared" si="56"/>
        <v>6A_20min</v>
      </c>
      <c r="C3412" s="97" t="s">
        <v>3174</v>
      </c>
      <c r="D3412" s="98" t="s">
        <v>5329</v>
      </c>
      <c r="E3412" s="145" t="s">
        <v>6429</v>
      </c>
      <c r="F3412" s="233">
        <v>0.39983672917336899</v>
      </c>
    </row>
    <row r="3413" spans="1:6" x14ac:dyDescent="0.3">
      <c r="A3413" s="36" t="s">
        <v>55</v>
      </c>
      <c r="B3413" s="36" t="str">
        <f t="shared" si="56"/>
        <v>6A_20min</v>
      </c>
      <c r="C3413" s="97" t="s">
        <v>3175</v>
      </c>
      <c r="D3413" s="98" t="s">
        <v>5329</v>
      </c>
      <c r="E3413" s="145" t="s">
        <v>6430</v>
      </c>
      <c r="F3413" s="233">
        <v>1.0573354289550159</v>
      </c>
    </row>
    <row r="3414" spans="1:6" x14ac:dyDescent="0.3">
      <c r="A3414" s="36" t="s">
        <v>55</v>
      </c>
      <c r="B3414" s="36" t="str">
        <f t="shared" si="56"/>
        <v>6A_20min</v>
      </c>
      <c r="C3414" s="97" t="s">
        <v>3149</v>
      </c>
      <c r="D3414" s="98" t="s">
        <v>5329</v>
      </c>
      <c r="E3414" s="145" t="s">
        <v>6431</v>
      </c>
      <c r="F3414" s="233">
        <v>0.91702715882022623</v>
      </c>
    </row>
    <row r="3415" spans="1:6" x14ac:dyDescent="0.3">
      <c r="A3415" s="36" t="s">
        <v>55</v>
      </c>
      <c r="B3415" s="36" t="str">
        <f t="shared" si="56"/>
        <v>6A_20min</v>
      </c>
      <c r="C3415" s="97" t="s">
        <v>3176</v>
      </c>
      <c r="D3415" s="98" t="s">
        <v>5329</v>
      </c>
      <c r="E3415" s="145" t="s">
        <v>6432</v>
      </c>
      <c r="F3415" s="233">
        <v>1.37795058313292</v>
      </c>
    </row>
    <row r="3416" spans="1:6" x14ac:dyDescent="0.3">
      <c r="A3416" s="36" t="s">
        <v>55</v>
      </c>
      <c r="B3416" s="36" t="str">
        <f t="shared" si="56"/>
        <v>6A_20min</v>
      </c>
      <c r="C3416" s="97" t="s">
        <v>3150</v>
      </c>
      <c r="D3416" s="98" t="s">
        <v>5329</v>
      </c>
      <c r="E3416" s="145" t="s">
        <v>6433</v>
      </c>
      <c r="F3416" s="233">
        <v>1.4486745010012771</v>
      </c>
    </row>
    <row r="3417" spans="1:6" x14ac:dyDescent="0.3">
      <c r="A3417" s="36" t="s">
        <v>55</v>
      </c>
      <c r="B3417" s="36" t="str">
        <f t="shared" si="56"/>
        <v>6A_20min</v>
      </c>
      <c r="C3417" s="97" t="s">
        <v>3151</v>
      </c>
      <c r="D3417" s="98" t="s">
        <v>5329</v>
      </c>
      <c r="E3417" s="145" t="s">
        <v>6434</v>
      </c>
      <c r="F3417" s="233">
        <v>1.5945189898535697</v>
      </c>
    </row>
    <row r="3418" spans="1:6" x14ac:dyDescent="0.3">
      <c r="A3418" s="36" t="s">
        <v>55</v>
      </c>
      <c r="B3418" s="36" t="str">
        <f t="shared" si="56"/>
        <v>6A_20min</v>
      </c>
      <c r="C3418" s="97" t="s">
        <v>3152</v>
      </c>
      <c r="D3418" s="98" t="s">
        <v>5329</v>
      </c>
      <c r="E3418" s="145" t="s">
        <v>6435</v>
      </c>
      <c r="F3418" s="233">
        <v>0.89469336097729324</v>
      </c>
    </row>
    <row r="3419" spans="1:6" x14ac:dyDescent="0.3">
      <c r="A3419" s="36" t="s">
        <v>55</v>
      </c>
      <c r="B3419" s="36" t="str">
        <f t="shared" si="56"/>
        <v>6A_20min</v>
      </c>
      <c r="C3419" s="97" t="s">
        <v>3153</v>
      </c>
      <c r="D3419" s="98" t="s">
        <v>5329</v>
      </c>
      <c r="E3419" s="145" t="s">
        <v>6436</v>
      </c>
      <c r="F3419" s="233">
        <v>0.72165726665073993</v>
      </c>
    </row>
    <row r="3420" spans="1:6" x14ac:dyDescent="0.3">
      <c r="A3420" s="36" t="s">
        <v>55</v>
      </c>
      <c r="B3420" s="36" t="str">
        <f t="shared" si="56"/>
        <v>6A_20min</v>
      </c>
      <c r="C3420" s="97" t="s">
        <v>3154</v>
      </c>
      <c r="D3420" s="98" t="s">
        <v>5329</v>
      </c>
      <c r="E3420" s="145" t="s">
        <v>6437</v>
      </c>
      <c r="F3420" s="233">
        <v>0.82225495476351507</v>
      </c>
    </row>
    <row r="3421" spans="1:6" x14ac:dyDescent="0.3">
      <c r="A3421" s="36" t="s">
        <v>55</v>
      </c>
      <c r="B3421" s="36" t="str">
        <f t="shared" si="56"/>
        <v>6A_20min</v>
      </c>
      <c r="C3421" s="97" t="s">
        <v>3155</v>
      </c>
      <c r="D3421" s="98" t="s">
        <v>5329</v>
      </c>
      <c r="E3421" s="145" t="s">
        <v>6438</v>
      </c>
      <c r="F3421" s="233">
        <v>1.5386020310357726</v>
      </c>
    </row>
    <row r="3422" spans="1:6" x14ac:dyDescent="0.3">
      <c r="A3422" s="36" t="s">
        <v>56</v>
      </c>
      <c r="B3422" s="36" t="str">
        <f t="shared" si="56"/>
        <v>6B_20min</v>
      </c>
      <c r="C3422" s="97" t="s">
        <v>3177</v>
      </c>
      <c r="D3422" s="98" t="s">
        <v>5329</v>
      </c>
      <c r="E3422" s="145" t="s">
        <v>6409</v>
      </c>
      <c r="F3422" s="233">
        <v>1.1996424513805652</v>
      </c>
    </row>
    <row r="3423" spans="1:6" x14ac:dyDescent="0.3">
      <c r="A3423" s="36" t="s">
        <v>56</v>
      </c>
      <c r="B3423" s="36" t="str">
        <f t="shared" si="56"/>
        <v>6B_20min</v>
      </c>
      <c r="C3423" s="97" t="s">
        <v>3186</v>
      </c>
      <c r="D3423" s="98" t="s">
        <v>5329</v>
      </c>
      <c r="E3423" s="145" t="s">
        <v>6410</v>
      </c>
      <c r="F3423" s="233">
        <v>0.54311970145793409</v>
      </c>
    </row>
    <row r="3424" spans="1:6" x14ac:dyDescent="0.3">
      <c r="A3424" s="36" t="s">
        <v>56</v>
      </c>
      <c r="B3424" s="36" t="str">
        <f t="shared" si="56"/>
        <v>6B_20min</v>
      </c>
      <c r="C3424" s="97" t="s">
        <v>3187</v>
      </c>
      <c r="D3424" s="98" t="s">
        <v>5329</v>
      </c>
      <c r="E3424" s="145" t="s">
        <v>6411</v>
      </c>
      <c r="F3424" s="233">
        <v>0.63975120970816723</v>
      </c>
    </row>
    <row r="3425" spans="1:6" x14ac:dyDescent="0.3">
      <c r="A3425" s="36" t="s">
        <v>56</v>
      </c>
      <c r="B3425" s="36" t="str">
        <f t="shared" si="56"/>
        <v>6B_20min</v>
      </c>
      <c r="C3425" s="97" t="s">
        <v>3188</v>
      </c>
      <c r="D3425" s="98" t="s">
        <v>5329</v>
      </c>
      <c r="E3425" s="145" t="s">
        <v>6412</v>
      </c>
      <c r="F3425" s="233">
        <v>0.68305359280294642</v>
      </c>
    </row>
    <row r="3426" spans="1:6" x14ac:dyDescent="0.3">
      <c r="A3426" s="36" t="s">
        <v>56</v>
      </c>
      <c r="B3426" s="36" t="str">
        <f t="shared" si="56"/>
        <v>6B_20min</v>
      </c>
      <c r="C3426" s="97" t="s">
        <v>3189</v>
      </c>
      <c r="D3426" s="98" t="s">
        <v>5329</v>
      </c>
      <c r="E3426" s="145" t="s">
        <v>6413</v>
      </c>
      <c r="F3426" s="233">
        <v>0.78391964511458445</v>
      </c>
    </row>
    <row r="3427" spans="1:6" x14ac:dyDescent="0.3">
      <c r="A3427" s="36" t="s">
        <v>56</v>
      </c>
      <c r="B3427" s="36" t="str">
        <f t="shared" si="56"/>
        <v>6B_20min</v>
      </c>
      <c r="C3427" s="97" t="s">
        <v>3190</v>
      </c>
      <c r="D3427" s="98" t="s">
        <v>5329</v>
      </c>
      <c r="E3427" s="145" t="s">
        <v>6414</v>
      </c>
      <c r="F3427" s="233">
        <v>1.0278687712494901</v>
      </c>
    </row>
    <row r="3428" spans="1:6" x14ac:dyDescent="0.3">
      <c r="A3428" s="36" t="s">
        <v>56</v>
      </c>
      <c r="B3428" s="36" t="str">
        <f t="shared" si="56"/>
        <v>6B_20min</v>
      </c>
      <c r="C3428" s="97" t="s">
        <v>3191</v>
      </c>
      <c r="D3428" s="98" t="s">
        <v>5329</v>
      </c>
      <c r="E3428" s="145" t="s">
        <v>6415</v>
      </c>
      <c r="F3428" s="233">
        <v>0.97070717010596619</v>
      </c>
    </row>
    <row r="3429" spans="1:6" x14ac:dyDescent="0.3">
      <c r="A3429" s="36" t="s">
        <v>56</v>
      </c>
      <c r="B3429" s="36" t="str">
        <f t="shared" si="56"/>
        <v>6B_20min</v>
      </c>
      <c r="C3429" s="97" t="s">
        <v>3192</v>
      </c>
      <c r="D3429" s="98" t="s">
        <v>5329</v>
      </c>
      <c r="E3429" s="145" t="s">
        <v>6416</v>
      </c>
      <c r="F3429" s="233">
        <v>1.3259610897551737</v>
      </c>
    </row>
    <row r="3430" spans="1:6" x14ac:dyDescent="0.3">
      <c r="A3430" s="36" t="s">
        <v>56</v>
      </c>
      <c r="B3430" s="36" t="str">
        <f t="shared" si="56"/>
        <v>6B_20min</v>
      </c>
      <c r="C3430" s="97" t="s">
        <v>3193</v>
      </c>
      <c r="D3430" s="98" t="s">
        <v>5329</v>
      </c>
      <c r="E3430" s="145" t="s">
        <v>6417</v>
      </c>
      <c r="F3430" s="233">
        <v>1.4394381583911695</v>
      </c>
    </row>
    <row r="3431" spans="1:6" x14ac:dyDescent="0.3">
      <c r="A3431" s="36" t="s">
        <v>56</v>
      </c>
      <c r="B3431" s="36" t="str">
        <f t="shared" si="56"/>
        <v>6B_20min</v>
      </c>
      <c r="C3431" s="97" t="s">
        <v>3194</v>
      </c>
      <c r="D3431" s="98" t="s">
        <v>5329</v>
      </c>
      <c r="E3431" s="145" t="s">
        <v>6418</v>
      </c>
      <c r="F3431" s="233">
        <v>0.70289672833475603</v>
      </c>
    </row>
    <row r="3432" spans="1:6" x14ac:dyDescent="0.3">
      <c r="A3432" s="36" t="s">
        <v>56</v>
      </c>
      <c r="B3432" s="36" t="str">
        <f t="shared" si="56"/>
        <v>6B_20min</v>
      </c>
      <c r="C3432" s="97" t="s">
        <v>3195</v>
      </c>
      <c r="D3432" s="98" t="s">
        <v>5329</v>
      </c>
      <c r="E3432" s="145" t="s">
        <v>6419</v>
      </c>
      <c r="F3432" s="233">
        <v>0.73276095012508669</v>
      </c>
    </row>
    <row r="3433" spans="1:6" x14ac:dyDescent="0.3">
      <c r="A3433" s="36" t="s">
        <v>56</v>
      </c>
      <c r="B3433" s="36" t="str">
        <f t="shared" si="56"/>
        <v>6B_20min</v>
      </c>
      <c r="C3433" s="97" t="s">
        <v>3178</v>
      </c>
      <c r="D3433" s="98" t="s">
        <v>5329</v>
      </c>
      <c r="E3433" s="145" t="s">
        <v>6420</v>
      </c>
      <c r="F3433" s="233">
        <v>1.2118580818891176</v>
      </c>
    </row>
    <row r="3434" spans="1:6" x14ac:dyDescent="0.3">
      <c r="A3434" s="36" t="s">
        <v>56</v>
      </c>
      <c r="B3434" s="36" t="str">
        <f t="shared" si="56"/>
        <v>6B_20min</v>
      </c>
      <c r="C3434" s="97" t="s">
        <v>3196</v>
      </c>
      <c r="D3434" s="98" t="s">
        <v>5329</v>
      </c>
      <c r="E3434" s="145" t="s">
        <v>6421</v>
      </c>
      <c r="F3434" s="233">
        <v>1.0483277211447357</v>
      </c>
    </row>
    <row r="3435" spans="1:6" x14ac:dyDescent="0.3">
      <c r="A3435" s="36" t="s">
        <v>56</v>
      </c>
      <c r="B3435" s="36" t="str">
        <f t="shared" si="56"/>
        <v>6B_20min</v>
      </c>
      <c r="C3435" s="97" t="s">
        <v>3197</v>
      </c>
      <c r="D3435" s="98" t="s">
        <v>5329</v>
      </c>
      <c r="E3435" s="145" t="s">
        <v>6422</v>
      </c>
      <c r="F3435" s="233">
        <v>1.50715347932288</v>
      </c>
    </row>
    <row r="3436" spans="1:6" x14ac:dyDescent="0.3">
      <c r="A3436" s="36" t="s">
        <v>56</v>
      </c>
      <c r="B3436" s="36" t="str">
        <f t="shared" si="56"/>
        <v>6B_20min</v>
      </c>
      <c r="C3436" s="97" t="s">
        <v>3198</v>
      </c>
      <c r="D3436" s="98" t="s">
        <v>5329</v>
      </c>
      <c r="E3436" s="145" t="s">
        <v>6423</v>
      </c>
      <c r="F3436" s="233">
        <v>0.75390424521628308</v>
      </c>
    </row>
    <row r="3437" spans="1:6" x14ac:dyDescent="0.3">
      <c r="A3437" s="36" t="s">
        <v>56</v>
      </c>
      <c r="B3437" s="36" t="str">
        <f t="shared" si="56"/>
        <v>6B_20min</v>
      </c>
      <c r="C3437" s="97" t="s">
        <v>3199</v>
      </c>
      <c r="D3437" s="98" t="s">
        <v>5329</v>
      </c>
      <c r="E3437" s="145" t="s">
        <v>6424</v>
      </c>
      <c r="F3437" s="233">
        <v>0.60733368953165734</v>
      </c>
    </row>
    <row r="3438" spans="1:6" x14ac:dyDescent="0.3">
      <c r="A3438" s="36" t="s">
        <v>56</v>
      </c>
      <c r="B3438" s="36" t="str">
        <f t="shared" si="56"/>
        <v>6B_20min</v>
      </c>
      <c r="C3438" s="97" t="s">
        <v>3200</v>
      </c>
      <c r="D3438" s="98" t="s">
        <v>5329</v>
      </c>
      <c r="E3438" s="145" t="s">
        <v>6425</v>
      </c>
      <c r="F3438" s="233">
        <v>0.39693275253475518</v>
      </c>
    </row>
    <row r="3439" spans="1:6" x14ac:dyDescent="0.3">
      <c r="A3439" s="36" t="s">
        <v>56</v>
      </c>
      <c r="B3439" s="36" t="str">
        <f t="shared" si="56"/>
        <v>6B_20min</v>
      </c>
      <c r="C3439" s="97" t="s">
        <v>3201</v>
      </c>
      <c r="D3439" s="98" t="s">
        <v>5329</v>
      </c>
      <c r="E3439" s="145" t="s">
        <v>6426</v>
      </c>
      <c r="F3439" s="233">
        <v>0.86962693795217971</v>
      </c>
    </row>
    <row r="3440" spans="1:6" x14ac:dyDescent="0.3">
      <c r="A3440" s="36" t="s">
        <v>56</v>
      </c>
      <c r="B3440" s="36" t="str">
        <f t="shared" si="56"/>
        <v>6B_20min</v>
      </c>
      <c r="C3440" s="97" t="s">
        <v>3202</v>
      </c>
      <c r="D3440" s="98" t="s">
        <v>5329</v>
      </c>
      <c r="E3440" s="145" t="s">
        <v>6427</v>
      </c>
      <c r="F3440" s="233">
        <v>0.56638062339103856</v>
      </c>
    </row>
    <row r="3441" spans="1:6" x14ac:dyDescent="0.3">
      <c r="A3441" s="36" t="s">
        <v>56</v>
      </c>
      <c r="B3441" s="36" t="str">
        <f t="shared" si="56"/>
        <v>6B_20min</v>
      </c>
      <c r="C3441" s="97" t="s">
        <v>3203</v>
      </c>
      <c r="D3441" s="98" t="s">
        <v>5329</v>
      </c>
      <c r="E3441" s="145" t="s">
        <v>6428</v>
      </c>
      <c r="F3441" s="233">
        <v>0.56421698909770412</v>
      </c>
    </row>
    <row r="3442" spans="1:6" x14ac:dyDescent="0.3">
      <c r="A3442" s="36" t="s">
        <v>56</v>
      </c>
      <c r="B3442" s="36" t="str">
        <f t="shared" si="56"/>
        <v>6B_20min</v>
      </c>
      <c r="C3442" s="97" t="s">
        <v>3204</v>
      </c>
      <c r="D3442" s="98" t="s">
        <v>5329</v>
      </c>
      <c r="E3442" s="145" t="s">
        <v>6429</v>
      </c>
      <c r="F3442" s="233">
        <v>1.2891294006962457</v>
      </c>
    </row>
    <row r="3443" spans="1:6" x14ac:dyDescent="0.3">
      <c r="A3443" s="36" t="s">
        <v>56</v>
      </c>
      <c r="B3443" s="36" t="str">
        <f t="shared" si="56"/>
        <v>6B_20min</v>
      </c>
      <c r="C3443" s="97" t="s">
        <v>3205</v>
      </c>
      <c r="D3443" s="98" t="s">
        <v>5329</v>
      </c>
      <c r="E3443" s="145" t="s">
        <v>6430</v>
      </c>
      <c r="F3443" s="233">
        <v>0.33022418166748657</v>
      </c>
    </row>
    <row r="3444" spans="1:6" x14ac:dyDescent="0.3">
      <c r="A3444" s="36" t="s">
        <v>56</v>
      </c>
      <c r="B3444" s="36" t="str">
        <f t="shared" si="56"/>
        <v>6B_20min</v>
      </c>
      <c r="C3444" s="97" t="s">
        <v>3179</v>
      </c>
      <c r="D3444" s="98" t="s">
        <v>5329</v>
      </c>
      <c r="E3444" s="145" t="s">
        <v>6431</v>
      </c>
      <c r="F3444" s="233">
        <v>0.91525079100273854</v>
      </c>
    </row>
    <row r="3445" spans="1:6" x14ac:dyDescent="0.3">
      <c r="A3445" s="36" t="s">
        <v>56</v>
      </c>
      <c r="B3445" s="36" t="str">
        <f t="shared" si="56"/>
        <v>6B_20min</v>
      </c>
      <c r="C3445" s="97" t="s">
        <v>3206</v>
      </c>
      <c r="D3445" s="98" t="s">
        <v>5329</v>
      </c>
      <c r="E3445" s="145" t="s">
        <v>6432</v>
      </c>
      <c r="F3445" s="233">
        <v>0.89379796970232772</v>
      </c>
    </row>
    <row r="3446" spans="1:6" x14ac:dyDescent="0.3">
      <c r="A3446" s="36" t="s">
        <v>56</v>
      </c>
      <c r="B3446" s="36" t="str">
        <f t="shared" si="56"/>
        <v>6B_20min</v>
      </c>
      <c r="C3446" s="97" t="s">
        <v>3180</v>
      </c>
      <c r="D3446" s="98" t="s">
        <v>5329</v>
      </c>
      <c r="E3446" s="145" t="s">
        <v>6433</v>
      </c>
      <c r="F3446" s="233">
        <v>0.84119237442811412</v>
      </c>
    </row>
    <row r="3447" spans="1:6" x14ac:dyDescent="0.3">
      <c r="A3447" s="36" t="s">
        <v>56</v>
      </c>
      <c r="B3447" s="36" t="str">
        <f t="shared" si="56"/>
        <v>6B_20min</v>
      </c>
      <c r="C3447" s="97" t="s">
        <v>3181</v>
      </c>
      <c r="D3447" s="98" t="s">
        <v>5329</v>
      </c>
      <c r="E3447" s="145" t="s">
        <v>6434</v>
      </c>
      <c r="F3447" s="233">
        <v>1.3508472938748231</v>
      </c>
    </row>
    <row r="3448" spans="1:6" x14ac:dyDescent="0.3">
      <c r="A3448" s="36" t="s">
        <v>56</v>
      </c>
      <c r="B3448" s="36" t="str">
        <f t="shared" si="56"/>
        <v>6B_20min</v>
      </c>
      <c r="C3448" s="97" t="s">
        <v>3182</v>
      </c>
      <c r="D3448" s="98" t="s">
        <v>5329</v>
      </c>
      <c r="E3448" s="145" t="s">
        <v>6435</v>
      </c>
      <c r="F3448" s="233">
        <v>1.4647181333884385</v>
      </c>
    </row>
    <row r="3449" spans="1:6" x14ac:dyDescent="0.3">
      <c r="A3449" s="36" t="s">
        <v>56</v>
      </c>
      <c r="B3449" s="36" t="str">
        <f t="shared" si="56"/>
        <v>6B_20min</v>
      </c>
      <c r="C3449" s="97" t="s">
        <v>3183</v>
      </c>
      <c r="D3449" s="98" t="s">
        <v>5329</v>
      </c>
      <c r="E3449" s="145" t="s">
        <v>6436</v>
      </c>
      <c r="F3449" s="233">
        <v>1.1363376307228017</v>
      </c>
    </row>
    <row r="3450" spans="1:6" x14ac:dyDescent="0.3">
      <c r="A3450" s="36" t="s">
        <v>56</v>
      </c>
      <c r="B3450" s="36" t="str">
        <f t="shared" si="56"/>
        <v>6B_20min</v>
      </c>
      <c r="C3450" s="97" t="s">
        <v>3184</v>
      </c>
      <c r="D3450" s="98" t="s">
        <v>5329</v>
      </c>
      <c r="E3450" s="145" t="s">
        <v>6437</v>
      </c>
      <c r="F3450" s="233">
        <v>1.0639396648550328</v>
      </c>
    </row>
    <row r="3451" spans="1:6" x14ac:dyDescent="0.3">
      <c r="A3451" s="36" t="s">
        <v>56</v>
      </c>
      <c r="B3451" s="36" t="str">
        <f t="shared" si="56"/>
        <v>6B_20min</v>
      </c>
      <c r="C3451" s="97" t="s">
        <v>3185</v>
      </c>
      <c r="D3451" s="98" t="s">
        <v>5329</v>
      </c>
      <c r="E3451" s="145" t="s">
        <v>6438</v>
      </c>
      <c r="F3451" s="233">
        <v>0.73664809119822583</v>
      </c>
    </row>
    <row r="3452" spans="1:6" x14ac:dyDescent="0.3">
      <c r="A3452" s="36" t="s">
        <v>58</v>
      </c>
      <c r="B3452" s="36" t="str">
        <f t="shared" si="56"/>
        <v>7A_20min</v>
      </c>
      <c r="C3452" s="97" t="s">
        <v>3207</v>
      </c>
      <c r="D3452" s="98" t="s">
        <v>5329</v>
      </c>
      <c r="E3452" s="145" t="s">
        <v>6409</v>
      </c>
      <c r="F3452" s="233">
        <v>1.5726270411692425</v>
      </c>
    </row>
    <row r="3453" spans="1:6" x14ac:dyDescent="0.3">
      <c r="A3453" s="36" t="s">
        <v>58</v>
      </c>
      <c r="B3453" s="36" t="str">
        <f t="shared" si="56"/>
        <v>7A_20min</v>
      </c>
      <c r="C3453" s="97" t="s">
        <v>3216</v>
      </c>
      <c r="D3453" s="98" t="s">
        <v>5329</v>
      </c>
      <c r="E3453" s="145" t="s">
        <v>6410</v>
      </c>
      <c r="F3453" s="233">
        <v>0.79727285787657598</v>
      </c>
    </row>
    <row r="3454" spans="1:6" x14ac:dyDescent="0.3">
      <c r="A3454" s="36" t="s">
        <v>58</v>
      </c>
      <c r="B3454" s="36" t="str">
        <f t="shared" si="56"/>
        <v>7A_20min</v>
      </c>
      <c r="C3454" s="97" t="s">
        <v>3217</v>
      </c>
      <c r="D3454" s="98" t="s">
        <v>5329</v>
      </c>
      <c r="E3454" s="145" t="s">
        <v>6411</v>
      </c>
      <c r="F3454" s="233">
        <v>1.1527468105665954</v>
      </c>
    </row>
    <row r="3455" spans="1:6" x14ac:dyDescent="0.3">
      <c r="A3455" s="36" t="s">
        <v>58</v>
      </c>
      <c r="B3455" s="36" t="str">
        <f t="shared" si="56"/>
        <v>7A_20min</v>
      </c>
      <c r="C3455" s="97" t="s">
        <v>3218</v>
      </c>
      <c r="D3455" s="98" t="s">
        <v>5329</v>
      </c>
      <c r="E3455" s="145" t="s">
        <v>6412</v>
      </c>
      <c r="F3455" s="233">
        <v>2.0278173021093333</v>
      </c>
    </row>
    <row r="3456" spans="1:6" x14ac:dyDescent="0.3">
      <c r="A3456" s="36" t="s">
        <v>58</v>
      </c>
      <c r="B3456" s="36" t="str">
        <f t="shared" si="56"/>
        <v>7A_20min</v>
      </c>
      <c r="C3456" s="97" t="s">
        <v>3219</v>
      </c>
      <c r="D3456" s="98" t="s">
        <v>5329</v>
      </c>
      <c r="E3456" s="145" t="s">
        <v>6413</v>
      </c>
      <c r="F3456" s="233">
        <v>1.2525252132338072</v>
      </c>
    </row>
    <row r="3457" spans="1:6" x14ac:dyDescent="0.3">
      <c r="A3457" s="36" t="s">
        <v>58</v>
      </c>
      <c r="B3457" s="36" t="str">
        <f t="shared" si="56"/>
        <v>7A_20min</v>
      </c>
      <c r="C3457" s="97" t="s">
        <v>3220</v>
      </c>
      <c r="D3457" s="98" t="s">
        <v>5329</v>
      </c>
      <c r="E3457" s="145" t="s">
        <v>6414</v>
      </c>
      <c r="F3457" s="233">
        <v>1.8318287614263646</v>
      </c>
    </row>
    <row r="3458" spans="1:6" x14ac:dyDescent="0.3">
      <c r="A3458" s="36" t="s">
        <v>58</v>
      </c>
      <c r="B3458" s="36" t="str">
        <f t="shared" si="56"/>
        <v>7A_20min</v>
      </c>
      <c r="C3458" s="97" t="s">
        <v>3221</v>
      </c>
      <c r="D3458" s="98" t="s">
        <v>5329</v>
      </c>
      <c r="E3458" s="145" t="s">
        <v>6415</v>
      </c>
      <c r="F3458" s="233">
        <v>0.44916701810507337</v>
      </c>
    </row>
    <row r="3459" spans="1:6" x14ac:dyDescent="0.3">
      <c r="A3459" s="36" t="s">
        <v>58</v>
      </c>
      <c r="B3459" s="36" t="str">
        <f t="shared" si="56"/>
        <v>7A_20min</v>
      </c>
      <c r="C3459" s="97" t="s">
        <v>3222</v>
      </c>
      <c r="D3459" s="98" t="s">
        <v>5329</v>
      </c>
      <c r="E3459" s="145" t="s">
        <v>6416</v>
      </c>
      <c r="F3459" s="233">
        <v>1.1978157665738998</v>
      </c>
    </row>
    <row r="3460" spans="1:6" x14ac:dyDescent="0.3">
      <c r="A3460" s="36" t="s">
        <v>58</v>
      </c>
      <c r="B3460" s="36" t="str">
        <f t="shared" si="56"/>
        <v>7A_20min</v>
      </c>
      <c r="C3460" s="97" t="s">
        <v>3223</v>
      </c>
      <c r="D3460" s="98" t="s">
        <v>5329</v>
      </c>
      <c r="E3460" s="145" t="s">
        <v>6417</v>
      </c>
      <c r="F3460" s="233">
        <v>1.3551032466948869</v>
      </c>
    </row>
    <row r="3461" spans="1:6" x14ac:dyDescent="0.3">
      <c r="A3461" s="36" t="s">
        <v>58</v>
      </c>
      <c r="B3461" s="36" t="str">
        <f t="shared" si="56"/>
        <v>7A_20min</v>
      </c>
      <c r="C3461" s="97" t="s">
        <v>3224</v>
      </c>
      <c r="D3461" s="98" t="s">
        <v>5329</v>
      </c>
      <c r="E3461" s="145" t="s">
        <v>6418</v>
      </c>
      <c r="F3461" s="233">
        <v>0.6023723184707267</v>
      </c>
    </row>
    <row r="3462" spans="1:6" x14ac:dyDescent="0.3">
      <c r="A3462" s="36" t="s">
        <v>58</v>
      </c>
      <c r="B3462" s="36" t="str">
        <f t="shared" si="56"/>
        <v>7A_20min</v>
      </c>
      <c r="C3462" s="97" t="s">
        <v>3225</v>
      </c>
      <c r="D3462" s="98" t="s">
        <v>5329</v>
      </c>
      <c r="E3462" s="145" t="s">
        <v>6419</v>
      </c>
      <c r="F3462" s="233">
        <v>0.14162771654617082</v>
      </c>
    </row>
    <row r="3463" spans="1:6" x14ac:dyDescent="0.3">
      <c r="A3463" s="36" t="s">
        <v>58</v>
      </c>
      <c r="B3463" s="36" t="str">
        <f t="shared" si="56"/>
        <v>7A_20min</v>
      </c>
      <c r="C3463" s="97" t="s">
        <v>3208</v>
      </c>
      <c r="D3463" s="98" t="s">
        <v>5329</v>
      </c>
      <c r="E3463" s="145" t="s">
        <v>6420</v>
      </c>
      <c r="F3463" s="233">
        <v>1.8762770612125166</v>
      </c>
    </row>
    <row r="3464" spans="1:6" x14ac:dyDescent="0.3">
      <c r="A3464" s="36" t="s">
        <v>58</v>
      </c>
      <c r="B3464" s="36" t="str">
        <f t="shared" si="56"/>
        <v>7A_20min</v>
      </c>
      <c r="C3464" s="97" t="s">
        <v>3226</v>
      </c>
      <c r="D3464" s="98" t="s">
        <v>5329</v>
      </c>
      <c r="E3464" s="145" t="s">
        <v>6421</v>
      </c>
      <c r="F3464" s="233">
        <v>1.1034498677792131</v>
      </c>
    </row>
    <row r="3465" spans="1:6" x14ac:dyDescent="0.3">
      <c r="A3465" s="36" t="s">
        <v>58</v>
      </c>
      <c r="B3465" s="36" t="str">
        <f t="shared" si="56"/>
        <v>7A_20min</v>
      </c>
      <c r="C3465" s="97" t="s">
        <v>3227</v>
      </c>
      <c r="D3465" s="98" t="s">
        <v>5329</v>
      </c>
      <c r="E3465" s="145" t="s">
        <v>6422</v>
      </c>
      <c r="F3465" s="233">
        <v>1.034912464887183</v>
      </c>
    </row>
    <row r="3466" spans="1:6" x14ac:dyDescent="0.3">
      <c r="A3466" s="36" t="s">
        <v>58</v>
      </c>
      <c r="B3466" s="36" t="str">
        <f t="shared" si="56"/>
        <v>7A_20min</v>
      </c>
      <c r="C3466" s="97" t="s">
        <v>3228</v>
      </c>
      <c r="D3466" s="98" t="s">
        <v>5329</v>
      </c>
      <c r="E3466" s="145" t="s">
        <v>6423</v>
      </c>
      <c r="F3466" s="233">
        <v>0.41403310283749151</v>
      </c>
    </row>
    <row r="3467" spans="1:6" x14ac:dyDescent="0.3">
      <c r="A3467" s="36" t="s">
        <v>58</v>
      </c>
      <c r="B3467" s="36" t="str">
        <f t="shared" si="56"/>
        <v>7A_20min</v>
      </c>
      <c r="C3467" s="97" t="s">
        <v>3229</v>
      </c>
      <c r="D3467" s="98" t="s">
        <v>5329</v>
      </c>
      <c r="E3467" s="145" t="s">
        <v>6424</v>
      </c>
      <c r="F3467" s="233">
        <v>0.98109785979661968</v>
      </c>
    </row>
    <row r="3468" spans="1:6" x14ac:dyDescent="0.3">
      <c r="A3468" s="36" t="s">
        <v>58</v>
      </c>
      <c r="B3468" s="36" t="str">
        <f t="shared" si="56"/>
        <v>7A_20min</v>
      </c>
      <c r="C3468" s="97" t="s">
        <v>3230</v>
      </c>
      <c r="D3468" s="98" t="s">
        <v>5329</v>
      </c>
      <c r="E3468" s="145" t="s">
        <v>6425</v>
      </c>
      <c r="F3468" s="233">
        <v>0.64840528193364522</v>
      </c>
    </row>
    <row r="3469" spans="1:6" x14ac:dyDescent="0.3">
      <c r="A3469" s="36" t="s">
        <v>58</v>
      </c>
      <c r="B3469" s="36" t="str">
        <f t="shared" si="56"/>
        <v>7A_20min</v>
      </c>
      <c r="C3469" s="97" t="s">
        <v>3231</v>
      </c>
      <c r="D3469" s="98" t="s">
        <v>5329</v>
      </c>
      <c r="E3469" s="145" t="s">
        <v>6426</v>
      </c>
      <c r="F3469" s="233">
        <v>1.2385613469698449</v>
      </c>
    </row>
    <row r="3470" spans="1:6" x14ac:dyDescent="0.3">
      <c r="A3470" s="36" t="s">
        <v>58</v>
      </c>
      <c r="B3470" s="36" t="str">
        <f t="shared" si="56"/>
        <v>7A_20min</v>
      </c>
      <c r="C3470" s="97" t="s">
        <v>3232</v>
      </c>
      <c r="D3470" s="98" t="s">
        <v>5329</v>
      </c>
      <c r="E3470" s="145" t="s">
        <v>6427</v>
      </c>
      <c r="F3470" s="233">
        <v>1.4078186709516707</v>
      </c>
    </row>
    <row r="3471" spans="1:6" x14ac:dyDescent="0.3">
      <c r="A3471" s="36" t="s">
        <v>58</v>
      </c>
      <c r="B3471" s="36" t="str">
        <f t="shared" ref="B3471:B3534" si="57">CONCATENATE(A3471,"_",D3471)</f>
        <v>7A_20min</v>
      </c>
      <c r="C3471" s="97" t="s">
        <v>3233</v>
      </c>
      <c r="D3471" s="98" t="s">
        <v>5329</v>
      </c>
      <c r="E3471" s="145" t="s">
        <v>6428</v>
      </c>
      <c r="F3471" s="233">
        <v>0.31378210583086485</v>
      </c>
    </row>
    <row r="3472" spans="1:6" x14ac:dyDescent="0.3">
      <c r="A3472" s="36" t="s">
        <v>58</v>
      </c>
      <c r="B3472" s="36" t="str">
        <f t="shared" si="57"/>
        <v>7A_20min</v>
      </c>
      <c r="C3472" s="97" t="s">
        <v>3234</v>
      </c>
      <c r="D3472" s="98" t="s">
        <v>5329</v>
      </c>
      <c r="E3472" s="145" t="s">
        <v>6429</v>
      </c>
      <c r="F3472" s="233">
        <v>1.4907248608316404</v>
      </c>
    </row>
    <row r="3473" spans="1:6" x14ac:dyDescent="0.3">
      <c r="A3473" s="36" t="s">
        <v>58</v>
      </c>
      <c r="B3473" s="36" t="str">
        <f t="shared" si="57"/>
        <v>7A_20min</v>
      </c>
      <c r="C3473" s="97" t="s">
        <v>3235</v>
      </c>
      <c r="D3473" s="98" t="s">
        <v>5329</v>
      </c>
      <c r="E3473" s="145" t="s">
        <v>6430</v>
      </c>
      <c r="F3473" s="233">
        <v>0.82906490078423911</v>
      </c>
    </row>
    <row r="3474" spans="1:6" x14ac:dyDescent="0.3">
      <c r="A3474" s="36" t="s">
        <v>58</v>
      </c>
      <c r="B3474" s="36" t="str">
        <f t="shared" si="57"/>
        <v>7A_20min</v>
      </c>
      <c r="C3474" s="97" t="s">
        <v>3209</v>
      </c>
      <c r="D3474" s="98" t="s">
        <v>5329</v>
      </c>
      <c r="E3474" s="145" t="s">
        <v>6431</v>
      </c>
      <c r="F3474" s="233">
        <v>1.383624230029372</v>
      </c>
    </row>
    <row r="3475" spans="1:6" x14ac:dyDescent="0.3">
      <c r="A3475" s="36" t="s">
        <v>58</v>
      </c>
      <c r="B3475" s="36" t="str">
        <f t="shared" si="57"/>
        <v>7A_20min</v>
      </c>
      <c r="C3475" s="97" t="s">
        <v>3236</v>
      </c>
      <c r="D3475" s="98" t="s">
        <v>5329</v>
      </c>
      <c r="E3475" s="145" t="s">
        <v>6432</v>
      </c>
      <c r="F3475" s="233">
        <v>0.94163528531301144</v>
      </c>
    </row>
    <row r="3476" spans="1:6" x14ac:dyDescent="0.3">
      <c r="A3476" s="36" t="s">
        <v>58</v>
      </c>
      <c r="B3476" s="36" t="str">
        <f t="shared" si="57"/>
        <v>7A_20min</v>
      </c>
      <c r="C3476" s="97" t="s">
        <v>3210</v>
      </c>
      <c r="D3476" s="98" t="s">
        <v>5329</v>
      </c>
      <c r="E3476" s="145" t="s">
        <v>6433</v>
      </c>
      <c r="F3476" s="233">
        <v>0.90969017259734797</v>
      </c>
    </row>
    <row r="3477" spans="1:6" x14ac:dyDescent="0.3">
      <c r="A3477" s="36" t="s">
        <v>58</v>
      </c>
      <c r="B3477" s="36" t="str">
        <f t="shared" si="57"/>
        <v>7A_20min</v>
      </c>
      <c r="C3477" s="97" t="s">
        <v>3211</v>
      </c>
      <c r="D3477" s="98" t="s">
        <v>5329</v>
      </c>
      <c r="E3477" s="145" t="s">
        <v>6434</v>
      </c>
      <c r="F3477" s="233">
        <v>1.1191308280721148</v>
      </c>
    </row>
    <row r="3478" spans="1:6" x14ac:dyDescent="0.3">
      <c r="A3478" s="36" t="s">
        <v>58</v>
      </c>
      <c r="B3478" s="36" t="str">
        <f t="shared" si="57"/>
        <v>7A_20min</v>
      </c>
      <c r="C3478" s="97" t="s">
        <v>3212</v>
      </c>
      <c r="D3478" s="98" t="s">
        <v>5329</v>
      </c>
      <c r="E3478" s="145" t="s">
        <v>6435</v>
      </c>
      <c r="F3478" s="233">
        <v>1.0762722747908096</v>
      </c>
    </row>
    <row r="3479" spans="1:6" x14ac:dyDescent="0.3">
      <c r="A3479" s="36" t="s">
        <v>58</v>
      </c>
      <c r="B3479" s="36" t="str">
        <f t="shared" si="57"/>
        <v>7A_20min</v>
      </c>
      <c r="C3479" s="97" t="s">
        <v>3213</v>
      </c>
      <c r="D3479" s="98" t="s">
        <v>5329</v>
      </c>
      <c r="E3479" s="145" t="s">
        <v>6436</v>
      </c>
      <c r="F3479" s="233">
        <v>0.95385680809963691</v>
      </c>
    </row>
    <row r="3480" spans="1:6" x14ac:dyDescent="0.3">
      <c r="A3480" s="36" t="s">
        <v>58</v>
      </c>
      <c r="B3480" s="36" t="str">
        <f t="shared" si="57"/>
        <v>7A_20min</v>
      </c>
      <c r="C3480" s="97" t="s">
        <v>3214</v>
      </c>
      <c r="D3480" s="98" t="s">
        <v>5329</v>
      </c>
      <c r="E3480" s="145" t="s">
        <v>6437</v>
      </c>
      <c r="F3480" s="233">
        <v>1.7850638672853232</v>
      </c>
    </row>
    <row r="3481" spans="1:6" x14ac:dyDescent="0.3">
      <c r="A3481" s="36" t="s">
        <v>58</v>
      </c>
      <c r="B3481" s="36" t="str">
        <f t="shared" si="57"/>
        <v>7A_20min</v>
      </c>
      <c r="C3481" s="97" t="s">
        <v>3215</v>
      </c>
      <c r="D3481" s="98" t="s">
        <v>5329</v>
      </c>
      <c r="E3481" s="145" t="s">
        <v>6438</v>
      </c>
      <c r="F3481" s="233">
        <v>0.73255184771259896</v>
      </c>
    </row>
    <row r="3482" spans="1:6" x14ac:dyDescent="0.3">
      <c r="A3482" s="36" t="s">
        <v>61</v>
      </c>
      <c r="B3482" s="36" t="str">
        <f t="shared" si="57"/>
        <v>8A_20min</v>
      </c>
      <c r="C3482" s="97" t="s">
        <v>3237</v>
      </c>
      <c r="D3482" s="98" t="s">
        <v>5329</v>
      </c>
      <c r="E3482" s="145" t="s">
        <v>6409</v>
      </c>
      <c r="F3482" s="233">
        <v>1.0621014697243381</v>
      </c>
    </row>
    <row r="3483" spans="1:6" x14ac:dyDescent="0.3">
      <c r="A3483" s="36" t="s">
        <v>61</v>
      </c>
      <c r="B3483" s="36" t="str">
        <f t="shared" si="57"/>
        <v>8A_20min</v>
      </c>
      <c r="C3483" s="97" t="s">
        <v>3246</v>
      </c>
      <c r="D3483" s="98" t="s">
        <v>5329</v>
      </c>
      <c r="E3483" s="145" t="s">
        <v>6410</v>
      </c>
      <c r="F3483" s="233">
        <v>0.83091982368473172</v>
      </c>
    </row>
    <row r="3484" spans="1:6" x14ac:dyDescent="0.3">
      <c r="A3484" s="36" t="s">
        <v>61</v>
      </c>
      <c r="B3484" s="36" t="str">
        <f t="shared" si="57"/>
        <v>8A_20min</v>
      </c>
      <c r="C3484" s="97" t="s">
        <v>3247</v>
      </c>
      <c r="D3484" s="98" t="s">
        <v>5329</v>
      </c>
      <c r="E3484" s="145" t="s">
        <v>6411</v>
      </c>
      <c r="F3484" s="233">
        <v>1.7825630679549702</v>
      </c>
    </row>
    <row r="3485" spans="1:6" x14ac:dyDescent="0.3">
      <c r="A3485" s="36" t="s">
        <v>61</v>
      </c>
      <c r="B3485" s="36" t="str">
        <f t="shared" si="57"/>
        <v>8A_20min</v>
      </c>
      <c r="C3485" s="97" t="s">
        <v>3248</v>
      </c>
      <c r="D3485" s="98" t="s">
        <v>5329</v>
      </c>
      <c r="E3485" s="145" t="s">
        <v>6412</v>
      </c>
      <c r="F3485" s="233">
        <v>1.1927415491559847</v>
      </c>
    </row>
    <row r="3486" spans="1:6" x14ac:dyDescent="0.3">
      <c r="A3486" s="36" t="s">
        <v>61</v>
      </c>
      <c r="B3486" s="36" t="str">
        <f t="shared" si="57"/>
        <v>8A_20min</v>
      </c>
      <c r="C3486" s="97" t="s">
        <v>3249</v>
      </c>
      <c r="D3486" s="98" t="s">
        <v>5329</v>
      </c>
      <c r="E3486" s="145" t="s">
        <v>6413</v>
      </c>
      <c r="F3486" s="233">
        <v>1.8935763337159814</v>
      </c>
    </row>
    <row r="3487" spans="1:6" x14ac:dyDescent="0.3">
      <c r="A3487" s="36" t="s">
        <v>61</v>
      </c>
      <c r="B3487" s="36" t="str">
        <f t="shared" si="57"/>
        <v>8A_20min</v>
      </c>
      <c r="C3487" s="97" t="s">
        <v>3250</v>
      </c>
      <c r="D3487" s="98" t="s">
        <v>5329</v>
      </c>
      <c r="E3487" s="145" t="s">
        <v>6414</v>
      </c>
      <c r="F3487" s="233">
        <v>1.6243115758610438</v>
      </c>
    </row>
    <row r="3488" spans="1:6" x14ac:dyDescent="0.3">
      <c r="A3488" s="36" t="s">
        <v>61</v>
      </c>
      <c r="B3488" s="36" t="str">
        <f t="shared" si="57"/>
        <v>8A_20min</v>
      </c>
      <c r="C3488" s="97" t="s">
        <v>3251</v>
      </c>
      <c r="D3488" s="98" t="s">
        <v>5329</v>
      </c>
      <c r="E3488" s="145" t="s">
        <v>6415</v>
      </c>
      <c r="F3488" s="233">
        <v>1.0160792668822689</v>
      </c>
    </row>
    <row r="3489" spans="1:6" x14ac:dyDescent="0.3">
      <c r="A3489" s="36" t="s">
        <v>61</v>
      </c>
      <c r="B3489" s="36" t="str">
        <f t="shared" si="57"/>
        <v>8A_20min</v>
      </c>
      <c r="C3489" s="97" t="s">
        <v>3252</v>
      </c>
      <c r="D3489" s="98" t="s">
        <v>5329</v>
      </c>
      <c r="E3489" s="145" t="s">
        <v>6416</v>
      </c>
      <c r="F3489" s="233">
        <v>1.2272363093806786</v>
      </c>
    </row>
    <row r="3490" spans="1:6" x14ac:dyDescent="0.3">
      <c r="A3490" s="36" t="s">
        <v>61</v>
      </c>
      <c r="B3490" s="36" t="str">
        <f t="shared" si="57"/>
        <v>8A_20min</v>
      </c>
      <c r="C3490" s="97" t="s">
        <v>3253</v>
      </c>
      <c r="D3490" s="98" t="s">
        <v>5329</v>
      </c>
      <c r="E3490" s="145" t="s">
        <v>6417</v>
      </c>
      <c r="F3490" s="233">
        <v>1.6306181334336427</v>
      </c>
    </row>
    <row r="3491" spans="1:6" x14ac:dyDescent="0.3">
      <c r="A3491" s="36" t="s">
        <v>61</v>
      </c>
      <c r="B3491" s="36" t="str">
        <f t="shared" si="57"/>
        <v>8A_20min</v>
      </c>
      <c r="C3491" s="97" t="s">
        <v>3254</v>
      </c>
      <c r="D3491" s="98" t="s">
        <v>5329</v>
      </c>
      <c r="E3491" s="145" t="s">
        <v>6418</v>
      </c>
      <c r="F3491" s="233">
        <v>1.6449836824051935</v>
      </c>
    </row>
    <row r="3492" spans="1:6" x14ac:dyDescent="0.3">
      <c r="A3492" s="36" t="s">
        <v>61</v>
      </c>
      <c r="B3492" s="36" t="str">
        <f t="shared" si="57"/>
        <v>8A_20min</v>
      </c>
      <c r="C3492" s="97" t="s">
        <v>3255</v>
      </c>
      <c r="D3492" s="98" t="s">
        <v>5329</v>
      </c>
      <c r="E3492" s="145" t="s">
        <v>6419</v>
      </c>
      <c r="F3492" s="233">
        <v>1.0214001677660591</v>
      </c>
    </row>
    <row r="3493" spans="1:6" x14ac:dyDescent="0.3">
      <c r="A3493" s="36" t="s">
        <v>61</v>
      </c>
      <c r="B3493" s="36" t="str">
        <f t="shared" si="57"/>
        <v>8A_20min</v>
      </c>
      <c r="C3493" s="97" t="s">
        <v>3238</v>
      </c>
      <c r="D3493" s="98" t="s">
        <v>5329</v>
      </c>
      <c r="E3493" s="145" t="s">
        <v>6420</v>
      </c>
      <c r="F3493" s="233">
        <v>1.0783888336074892</v>
      </c>
    </row>
    <row r="3494" spans="1:6" x14ac:dyDescent="0.3">
      <c r="A3494" s="36" t="s">
        <v>61</v>
      </c>
      <c r="B3494" s="36" t="str">
        <f t="shared" si="57"/>
        <v>8A_20min</v>
      </c>
      <c r="C3494" s="97" t="s">
        <v>3256</v>
      </c>
      <c r="D3494" s="98" t="s">
        <v>5329</v>
      </c>
      <c r="E3494" s="145" t="s">
        <v>6421</v>
      </c>
      <c r="F3494" s="233">
        <v>1.4748658617028529</v>
      </c>
    </row>
    <row r="3495" spans="1:6" x14ac:dyDescent="0.3">
      <c r="A3495" s="36" t="s">
        <v>61</v>
      </c>
      <c r="B3495" s="36" t="str">
        <f t="shared" si="57"/>
        <v>8A_20min</v>
      </c>
      <c r="C3495" s="97" t="s">
        <v>3257</v>
      </c>
      <c r="D3495" s="98" t="s">
        <v>5329</v>
      </c>
      <c r="E3495" s="145" t="s">
        <v>6422</v>
      </c>
      <c r="F3495" s="233">
        <v>2.0448512485466863</v>
      </c>
    </row>
    <row r="3496" spans="1:6" x14ac:dyDescent="0.3">
      <c r="A3496" s="36" t="s">
        <v>61</v>
      </c>
      <c r="B3496" s="36" t="str">
        <f t="shared" si="57"/>
        <v>8A_20min</v>
      </c>
      <c r="C3496" s="97" t="s">
        <v>3258</v>
      </c>
      <c r="D3496" s="98" t="s">
        <v>5329</v>
      </c>
      <c r="E3496" s="145" t="s">
        <v>6423</v>
      </c>
      <c r="F3496" s="233">
        <v>1.5110615048950555</v>
      </c>
    </row>
    <row r="3497" spans="1:6" x14ac:dyDescent="0.3">
      <c r="A3497" s="36" t="s">
        <v>61</v>
      </c>
      <c r="B3497" s="36" t="str">
        <f t="shared" si="57"/>
        <v>8A_20min</v>
      </c>
      <c r="C3497" s="97" t="s">
        <v>3259</v>
      </c>
      <c r="D3497" s="98" t="s">
        <v>5329</v>
      </c>
      <c r="E3497" s="145" t="s">
        <v>6424</v>
      </c>
      <c r="F3497" s="233">
        <v>1.2189467775792389</v>
      </c>
    </row>
    <row r="3498" spans="1:6" x14ac:dyDescent="0.3">
      <c r="A3498" s="36" t="s">
        <v>61</v>
      </c>
      <c r="B3498" s="36" t="str">
        <f t="shared" si="57"/>
        <v>8A_20min</v>
      </c>
      <c r="C3498" s="97" t="s">
        <v>3260</v>
      </c>
      <c r="D3498" s="98" t="s">
        <v>5329</v>
      </c>
      <c r="E3498" s="145" t="s">
        <v>6425</v>
      </c>
      <c r="F3498" s="233">
        <v>2.1047886656256312</v>
      </c>
    </row>
    <row r="3499" spans="1:6" x14ac:dyDescent="0.3">
      <c r="A3499" s="36" t="s">
        <v>61</v>
      </c>
      <c r="B3499" s="36" t="str">
        <f t="shared" si="57"/>
        <v>8A_20min</v>
      </c>
      <c r="C3499" s="97" t="s">
        <v>3261</v>
      </c>
      <c r="D3499" s="98" t="s">
        <v>5329</v>
      </c>
      <c r="E3499" s="145" t="s">
        <v>6426</v>
      </c>
      <c r="F3499" s="233">
        <v>1.7110571899819214</v>
      </c>
    </row>
    <row r="3500" spans="1:6" x14ac:dyDescent="0.3">
      <c r="A3500" s="36" t="s">
        <v>61</v>
      </c>
      <c r="B3500" s="36" t="str">
        <f t="shared" si="57"/>
        <v>8A_20min</v>
      </c>
      <c r="C3500" s="97" t="s">
        <v>3262</v>
      </c>
      <c r="D3500" s="98" t="s">
        <v>5329</v>
      </c>
      <c r="E3500" s="145" t="s">
        <v>6427</v>
      </c>
      <c r="F3500" s="233">
        <v>1.2666397906055074</v>
      </c>
    </row>
    <row r="3501" spans="1:6" x14ac:dyDescent="0.3">
      <c r="A3501" s="36" t="s">
        <v>61</v>
      </c>
      <c r="B3501" s="36" t="str">
        <f t="shared" si="57"/>
        <v>8A_20min</v>
      </c>
      <c r="C3501" s="97" t="s">
        <v>3263</v>
      </c>
      <c r="D3501" s="98" t="s">
        <v>5329</v>
      </c>
      <c r="E3501" s="145" t="s">
        <v>6428</v>
      </c>
      <c r="F3501" s="233">
        <v>1.8574927892045374</v>
      </c>
    </row>
    <row r="3502" spans="1:6" x14ac:dyDescent="0.3">
      <c r="A3502" s="36" t="s">
        <v>61</v>
      </c>
      <c r="B3502" s="36" t="str">
        <f t="shared" si="57"/>
        <v>8A_20min</v>
      </c>
      <c r="C3502" s="97" t="s">
        <v>3264</v>
      </c>
      <c r="D3502" s="98" t="s">
        <v>5329</v>
      </c>
      <c r="E3502" s="145" t="s">
        <v>6429</v>
      </c>
      <c r="F3502" s="233">
        <v>1.5528245268719896</v>
      </c>
    </row>
    <row r="3503" spans="1:6" x14ac:dyDescent="0.3">
      <c r="A3503" s="36" t="s">
        <v>61</v>
      </c>
      <c r="B3503" s="36" t="str">
        <f t="shared" si="57"/>
        <v>8A_20min</v>
      </c>
      <c r="C3503" s="97" t="s">
        <v>3265</v>
      </c>
      <c r="D3503" s="98" t="s">
        <v>5329</v>
      </c>
      <c r="E3503" s="145" t="s">
        <v>6430</v>
      </c>
      <c r="F3503" s="233">
        <v>2.0141214639726366</v>
      </c>
    </row>
    <row r="3504" spans="1:6" x14ac:dyDescent="0.3">
      <c r="A3504" s="36" t="s">
        <v>61</v>
      </c>
      <c r="B3504" s="36" t="str">
        <f t="shared" si="57"/>
        <v>8A_20min</v>
      </c>
      <c r="C3504" s="97" t="s">
        <v>3239</v>
      </c>
      <c r="D3504" s="98" t="s">
        <v>5329</v>
      </c>
      <c r="E3504" s="145" t="s">
        <v>6431</v>
      </c>
      <c r="F3504" s="233">
        <v>1.73936558961364</v>
      </c>
    </row>
    <row r="3505" spans="1:6" x14ac:dyDescent="0.3">
      <c r="A3505" s="36" t="s">
        <v>61</v>
      </c>
      <c r="B3505" s="36" t="str">
        <f t="shared" si="57"/>
        <v>8A_20min</v>
      </c>
      <c r="C3505" s="97" t="s">
        <v>3266</v>
      </c>
      <c r="D3505" s="98" t="s">
        <v>5329</v>
      </c>
      <c r="E3505" s="145" t="s">
        <v>6432</v>
      </c>
      <c r="F3505" s="233">
        <v>0.81521586232644128</v>
      </c>
    </row>
    <row r="3506" spans="1:6" x14ac:dyDescent="0.3">
      <c r="A3506" s="36" t="s">
        <v>61</v>
      </c>
      <c r="B3506" s="36" t="str">
        <f t="shared" si="57"/>
        <v>8A_20min</v>
      </c>
      <c r="C3506" s="97" t="s">
        <v>3240</v>
      </c>
      <c r="D3506" s="98" t="s">
        <v>5329</v>
      </c>
      <c r="E3506" s="145" t="s">
        <v>6433</v>
      </c>
      <c r="F3506" s="233">
        <v>1.8726660684915644</v>
      </c>
    </row>
    <row r="3507" spans="1:6" x14ac:dyDescent="0.3">
      <c r="A3507" s="36" t="s">
        <v>61</v>
      </c>
      <c r="B3507" s="36" t="str">
        <f t="shared" si="57"/>
        <v>8A_20min</v>
      </c>
      <c r="C3507" s="97" t="s">
        <v>3241</v>
      </c>
      <c r="D3507" s="98" t="s">
        <v>5329</v>
      </c>
      <c r="E3507" s="145" t="s">
        <v>6434</v>
      </c>
      <c r="F3507" s="233">
        <v>1.2450133817069513</v>
      </c>
    </row>
    <row r="3508" spans="1:6" x14ac:dyDescent="0.3">
      <c r="A3508" s="36" t="s">
        <v>61</v>
      </c>
      <c r="B3508" s="36" t="str">
        <f t="shared" si="57"/>
        <v>8A_20min</v>
      </c>
      <c r="C3508" s="97" t="s">
        <v>3242</v>
      </c>
      <c r="D3508" s="98" t="s">
        <v>5329</v>
      </c>
      <c r="E3508" s="145" t="s">
        <v>6435</v>
      </c>
      <c r="F3508" s="233">
        <v>1.6168859309611043</v>
      </c>
    </row>
    <row r="3509" spans="1:6" x14ac:dyDescent="0.3">
      <c r="A3509" s="36" t="s">
        <v>61</v>
      </c>
      <c r="B3509" s="36" t="str">
        <f t="shared" si="57"/>
        <v>8A_20min</v>
      </c>
      <c r="C3509" s="97" t="s">
        <v>3243</v>
      </c>
      <c r="D3509" s="98" t="s">
        <v>5329</v>
      </c>
      <c r="E3509" s="145" t="s">
        <v>6436</v>
      </c>
      <c r="F3509" s="233">
        <v>1.7200771585117856</v>
      </c>
    </row>
    <row r="3510" spans="1:6" x14ac:dyDescent="0.3">
      <c r="A3510" s="36" t="s">
        <v>61</v>
      </c>
      <c r="B3510" s="36" t="str">
        <f t="shared" si="57"/>
        <v>8A_20min</v>
      </c>
      <c r="C3510" s="97" t="s">
        <v>3244</v>
      </c>
      <c r="D3510" s="98" t="s">
        <v>5329</v>
      </c>
      <c r="E3510" s="145" t="s">
        <v>6437</v>
      </c>
      <c r="F3510" s="233">
        <v>3.5751364996348212</v>
      </c>
    </row>
    <row r="3511" spans="1:6" x14ac:dyDescent="0.3">
      <c r="A3511" s="36" t="s">
        <v>61</v>
      </c>
      <c r="B3511" s="36" t="str">
        <f t="shared" si="57"/>
        <v>8A_20min</v>
      </c>
      <c r="C3511" s="97" t="s">
        <v>3245</v>
      </c>
      <c r="D3511" s="98" t="s">
        <v>5329</v>
      </c>
      <c r="E3511" s="145" t="s">
        <v>6438</v>
      </c>
      <c r="F3511" s="233">
        <v>1.1813236111659668</v>
      </c>
    </row>
    <row r="3512" spans="1:6" x14ac:dyDescent="0.3">
      <c r="A3512" s="36" t="s">
        <v>62</v>
      </c>
      <c r="B3512" s="36" t="str">
        <f t="shared" si="57"/>
        <v>8B_20min</v>
      </c>
      <c r="C3512" s="97" t="s">
        <v>3267</v>
      </c>
      <c r="D3512" s="98" t="s">
        <v>5329</v>
      </c>
      <c r="E3512" s="145" t="s">
        <v>6409</v>
      </c>
      <c r="F3512" s="233">
        <v>9.5283839270345699E-2</v>
      </c>
    </row>
    <row r="3513" spans="1:6" x14ac:dyDescent="0.3">
      <c r="A3513" s="36" t="s">
        <v>62</v>
      </c>
      <c r="B3513" s="36" t="str">
        <f t="shared" si="57"/>
        <v>8B_20min</v>
      </c>
      <c r="C3513" s="97" t="s">
        <v>3276</v>
      </c>
      <c r="D3513" s="98" t="s">
        <v>5329</v>
      </c>
      <c r="E3513" s="145" t="s">
        <v>6410</v>
      </c>
      <c r="F3513" s="233">
        <v>0.40091995403321035</v>
      </c>
    </row>
    <row r="3514" spans="1:6" x14ac:dyDescent="0.3">
      <c r="A3514" s="36" t="s">
        <v>62</v>
      </c>
      <c r="B3514" s="36" t="str">
        <f t="shared" si="57"/>
        <v>8B_20min</v>
      </c>
      <c r="C3514" s="97" t="s">
        <v>3277</v>
      </c>
      <c r="D3514" s="98" t="s">
        <v>5329</v>
      </c>
      <c r="E3514" s="145" t="s">
        <v>6411</v>
      </c>
      <c r="F3514" s="233">
        <v>0.11233970808953916</v>
      </c>
    </row>
    <row r="3515" spans="1:6" x14ac:dyDescent="0.3">
      <c r="A3515" s="36" t="s">
        <v>62</v>
      </c>
      <c r="B3515" s="36" t="str">
        <f t="shared" si="57"/>
        <v>8B_20min</v>
      </c>
      <c r="C3515" s="97" t="s">
        <v>3278</v>
      </c>
      <c r="D3515" s="98" t="s">
        <v>5329</v>
      </c>
      <c r="E3515" s="145" t="s">
        <v>6412</v>
      </c>
      <c r="F3515" s="233">
        <v>0.58452066726356289</v>
      </c>
    </row>
    <row r="3516" spans="1:6" x14ac:dyDescent="0.3">
      <c r="A3516" s="36" t="s">
        <v>62</v>
      </c>
      <c r="B3516" s="36" t="str">
        <f t="shared" si="57"/>
        <v>8B_20min</v>
      </c>
      <c r="C3516" s="97" t="s">
        <v>3279</v>
      </c>
      <c r="D3516" s="98" t="s">
        <v>5329</v>
      </c>
      <c r="E3516" s="145" t="s">
        <v>6413</v>
      </c>
      <c r="F3516" s="233">
        <v>0.19282066731715836</v>
      </c>
    </row>
    <row r="3517" spans="1:6" x14ac:dyDescent="0.3">
      <c r="A3517" s="36" t="s">
        <v>62</v>
      </c>
      <c r="B3517" s="36" t="str">
        <f t="shared" si="57"/>
        <v>8B_20min</v>
      </c>
      <c r="C3517" s="97" t="s">
        <v>3280</v>
      </c>
      <c r="D3517" s="98" t="s">
        <v>5329</v>
      </c>
      <c r="E3517" s="145" t="s">
        <v>6414</v>
      </c>
      <c r="F3517" s="233">
        <v>0.28503159387800114</v>
      </c>
    </row>
    <row r="3518" spans="1:6" x14ac:dyDescent="0.3">
      <c r="A3518" s="36" t="s">
        <v>62</v>
      </c>
      <c r="B3518" s="36" t="str">
        <f t="shared" si="57"/>
        <v>8B_20min</v>
      </c>
      <c r="C3518" s="97" t="s">
        <v>3281</v>
      </c>
      <c r="D3518" s="98" t="s">
        <v>5329</v>
      </c>
      <c r="E3518" s="145" t="s">
        <v>6415</v>
      </c>
      <c r="F3518" s="233">
        <v>0.3609185640104477</v>
      </c>
    </row>
    <row r="3519" spans="1:6" x14ac:dyDescent="0.3">
      <c r="A3519" s="36" t="s">
        <v>62</v>
      </c>
      <c r="B3519" s="36" t="str">
        <f t="shared" si="57"/>
        <v>8B_20min</v>
      </c>
      <c r="C3519" s="97" t="s">
        <v>3282</v>
      </c>
      <c r="D3519" s="98" t="s">
        <v>5329</v>
      </c>
      <c r="E3519" s="145" t="s">
        <v>6416</v>
      </c>
      <c r="F3519" s="233">
        <v>0.58964769991264077</v>
      </c>
    </row>
    <row r="3520" spans="1:6" x14ac:dyDescent="0.3">
      <c r="A3520" s="36" t="s">
        <v>62</v>
      </c>
      <c r="B3520" s="36" t="str">
        <f t="shared" si="57"/>
        <v>8B_20min</v>
      </c>
      <c r="C3520" s="97" t="s">
        <v>3283</v>
      </c>
      <c r="D3520" s="98" t="s">
        <v>5329</v>
      </c>
      <c r="E3520" s="145" t="s">
        <v>6417</v>
      </c>
      <c r="F3520" s="233">
        <v>0.59710736986435342</v>
      </c>
    </row>
    <row r="3521" spans="1:6" x14ac:dyDescent="0.3">
      <c r="A3521" s="36" t="s">
        <v>62</v>
      </c>
      <c r="B3521" s="36" t="str">
        <f t="shared" si="57"/>
        <v>8B_20min</v>
      </c>
      <c r="C3521" s="97" t="s">
        <v>3284</v>
      </c>
      <c r="D3521" s="98" t="s">
        <v>5329</v>
      </c>
      <c r="E3521" s="145" t="s">
        <v>6418</v>
      </c>
      <c r="F3521" s="233">
        <v>0.56654497700474038</v>
      </c>
    </row>
    <row r="3522" spans="1:6" x14ac:dyDescent="0.3">
      <c r="A3522" s="36" t="s">
        <v>62</v>
      </c>
      <c r="B3522" s="36" t="str">
        <f t="shared" si="57"/>
        <v>8B_20min</v>
      </c>
      <c r="C3522" s="97" t="s">
        <v>3285</v>
      </c>
      <c r="D3522" s="98" t="s">
        <v>5329</v>
      </c>
      <c r="E3522" s="145" t="s">
        <v>6419</v>
      </c>
      <c r="F3522" s="233">
        <v>0.13804785431685923</v>
      </c>
    </row>
    <row r="3523" spans="1:6" x14ac:dyDescent="0.3">
      <c r="A3523" s="36" t="s">
        <v>62</v>
      </c>
      <c r="B3523" s="36" t="str">
        <f t="shared" si="57"/>
        <v>8B_20min</v>
      </c>
      <c r="C3523" s="97" t="s">
        <v>3268</v>
      </c>
      <c r="D3523" s="98" t="s">
        <v>5329</v>
      </c>
      <c r="E3523" s="145" t="s">
        <v>6420</v>
      </c>
      <c r="F3523" s="233">
        <v>0.12868103941770448</v>
      </c>
    </row>
    <row r="3524" spans="1:6" x14ac:dyDescent="0.3">
      <c r="A3524" s="36" t="s">
        <v>62</v>
      </c>
      <c r="B3524" s="36" t="str">
        <f t="shared" si="57"/>
        <v>8B_20min</v>
      </c>
      <c r="C3524" s="97" t="s">
        <v>3286</v>
      </c>
      <c r="D3524" s="98" t="s">
        <v>5329</v>
      </c>
      <c r="E3524" s="145" t="s">
        <v>6421</v>
      </c>
      <c r="F3524" s="233">
        <v>0.17057493880892913</v>
      </c>
    </row>
    <row r="3525" spans="1:6" x14ac:dyDescent="0.3">
      <c r="A3525" s="36" t="s">
        <v>62</v>
      </c>
      <c r="B3525" s="36" t="str">
        <f t="shared" si="57"/>
        <v>8B_20min</v>
      </c>
      <c r="C3525" s="97" t="s">
        <v>3287</v>
      </c>
      <c r="D3525" s="98" t="s">
        <v>5329</v>
      </c>
      <c r="E3525" s="145" t="s">
        <v>6422</v>
      </c>
      <c r="F3525" s="233">
        <v>0.61346068380698793</v>
      </c>
    </row>
    <row r="3526" spans="1:6" x14ac:dyDescent="0.3">
      <c r="A3526" s="36" t="s">
        <v>62</v>
      </c>
      <c r="B3526" s="36" t="str">
        <f t="shared" si="57"/>
        <v>8B_20min</v>
      </c>
      <c r="C3526" s="97" t="s">
        <v>3288</v>
      </c>
      <c r="D3526" s="98" t="s">
        <v>5329</v>
      </c>
      <c r="E3526" s="145" t="s">
        <v>6423</v>
      </c>
      <c r="F3526" s="233">
        <v>0.67090804902156242</v>
      </c>
    </row>
    <row r="3527" spans="1:6" x14ac:dyDescent="0.3">
      <c r="A3527" s="36" t="s">
        <v>62</v>
      </c>
      <c r="B3527" s="36" t="str">
        <f t="shared" si="57"/>
        <v>8B_20min</v>
      </c>
      <c r="C3527" s="97" t="s">
        <v>3289</v>
      </c>
      <c r="D3527" s="98" t="s">
        <v>5329</v>
      </c>
      <c r="E3527" s="145" t="s">
        <v>6424</v>
      </c>
      <c r="F3527" s="233">
        <v>0.20407452078851213</v>
      </c>
    </row>
    <row r="3528" spans="1:6" x14ac:dyDescent="0.3">
      <c r="A3528" s="36" t="s">
        <v>62</v>
      </c>
      <c r="B3528" s="36" t="str">
        <f t="shared" si="57"/>
        <v>8B_20min</v>
      </c>
      <c r="C3528" s="97" t="s">
        <v>3290</v>
      </c>
      <c r="D3528" s="98" t="s">
        <v>5329</v>
      </c>
      <c r="E3528" s="145" t="s">
        <v>6425</v>
      </c>
      <c r="F3528" s="233">
        <v>0.89664720537651632</v>
      </c>
    </row>
    <row r="3529" spans="1:6" x14ac:dyDescent="0.3">
      <c r="A3529" s="36" t="s">
        <v>62</v>
      </c>
      <c r="B3529" s="36" t="str">
        <f t="shared" si="57"/>
        <v>8B_20min</v>
      </c>
      <c r="C3529" s="97" t="s">
        <v>3291</v>
      </c>
      <c r="D3529" s="98" t="s">
        <v>5329</v>
      </c>
      <c r="E3529" s="145" t="s">
        <v>6426</v>
      </c>
      <c r="F3529" s="233">
        <v>0.18205496405455227</v>
      </c>
    </row>
    <row r="3530" spans="1:6" x14ac:dyDescent="0.3">
      <c r="A3530" s="36" t="s">
        <v>62</v>
      </c>
      <c r="B3530" s="36" t="str">
        <f t="shared" si="57"/>
        <v>8B_20min</v>
      </c>
      <c r="C3530" s="97" t="s">
        <v>3292</v>
      </c>
      <c r="D3530" s="98" t="s">
        <v>5329</v>
      </c>
      <c r="E3530" s="145" t="s">
        <v>6427</v>
      </c>
      <c r="F3530" s="233">
        <v>0.12348202298249802</v>
      </c>
    </row>
    <row r="3531" spans="1:6" x14ac:dyDescent="0.3">
      <c r="A3531" s="36" t="s">
        <v>62</v>
      </c>
      <c r="B3531" s="36" t="str">
        <f t="shared" si="57"/>
        <v>8B_20min</v>
      </c>
      <c r="C3531" s="97" t="s">
        <v>3293</v>
      </c>
      <c r="D3531" s="98" t="s">
        <v>5329</v>
      </c>
      <c r="E3531" s="145" t="s">
        <v>6428</v>
      </c>
      <c r="F3531" s="233">
        <v>0.3399094138482433</v>
      </c>
    </row>
    <row r="3532" spans="1:6" x14ac:dyDescent="0.3">
      <c r="A3532" s="36" t="s">
        <v>62</v>
      </c>
      <c r="B3532" s="36" t="str">
        <f t="shared" si="57"/>
        <v>8B_20min</v>
      </c>
      <c r="C3532" s="97" t="s">
        <v>3294</v>
      </c>
      <c r="D3532" s="98" t="s">
        <v>5329</v>
      </c>
      <c r="E3532" s="145" t="s">
        <v>6429</v>
      </c>
      <c r="F3532" s="233">
        <v>0.64956247691826297</v>
      </c>
    </row>
    <row r="3533" spans="1:6" x14ac:dyDescent="0.3">
      <c r="A3533" s="36" t="s">
        <v>62</v>
      </c>
      <c r="B3533" s="36" t="str">
        <f t="shared" si="57"/>
        <v>8B_20min</v>
      </c>
      <c r="C3533" s="97" t="s">
        <v>3295</v>
      </c>
      <c r="D3533" s="98" t="s">
        <v>5329</v>
      </c>
      <c r="E3533" s="145" t="s">
        <v>6430</v>
      </c>
      <c r="F3533" s="233">
        <v>0.99715686407390736</v>
      </c>
    </row>
    <row r="3534" spans="1:6" x14ac:dyDescent="0.3">
      <c r="A3534" s="36" t="s">
        <v>62</v>
      </c>
      <c r="B3534" s="36" t="str">
        <f t="shared" si="57"/>
        <v>8B_20min</v>
      </c>
      <c r="C3534" s="97" t="s">
        <v>3269</v>
      </c>
      <c r="D3534" s="98" t="s">
        <v>5329</v>
      </c>
      <c r="E3534" s="145" t="s">
        <v>6431</v>
      </c>
      <c r="F3534" s="233">
        <v>1.0158207574723848</v>
      </c>
    </row>
    <row r="3535" spans="1:6" x14ac:dyDescent="0.3">
      <c r="A3535" s="36" t="s">
        <v>62</v>
      </c>
      <c r="B3535" s="36" t="str">
        <f t="shared" ref="B3535:B3571" si="58">CONCATENATE(A3535,"_",D3535)</f>
        <v>8B_20min</v>
      </c>
      <c r="C3535" s="97" t="s">
        <v>3296</v>
      </c>
      <c r="D3535" s="98" t="s">
        <v>5329</v>
      </c>
      <c r="E3535" s="145" t="s">
        <v>6432</v>
      </c>
      <c r="F3535" s="233">
        <v>0.10794169760487637</v>
      </c>
    </row>
    <row r="3536" spans="1:6" x14ac:dyDescent="0.3">
      <c r="A3536" s="36" t="s">
        <v>62</v>
      </c>
      <c r="B3536" s="36" t="str">
        <f t="shared" si="58"/>
        <v>8B_20min</v>
      </c>
      <c r="C3536" s="97" t="s">
        <v>3270</v>
      </c>
      <c r="D3536" s="98" t="s">
        <v>5329</v>
      </c>
      <c r="E3536" s="145" t="s">
        <v>6433</v>
      </c>
      <c r="F3536" s="233">
        <v>0.40352770683946748</v>
      </c>
    </row>
    <row r="3537" spans="1:6" x14ac:dyDescent="0.3">
      <c r="A3537" s="36" t="s">
        <v>62</v>
      </c>
      <c r="B3537" s="36" t="str">
        <f t="shared" si="58"/>
        <v>8B_20min</v>
      </c>
      <c r="C3537" s="97" t="s">
        <v>3271</v>
      </c>
      <c r="D3537" s="98" t="s">
        <v>5329</v>
      </c>
      <c r="E3537" s="145" t="s">
        <v>6434</v>
      </c>
      <c r="F3537" s="233">
        <v>0.98301862171198506</v>
      </c>
    </row>
    <row r="3538" spans="1:6" x14ac:dyDescent="0.3">
      <c r="A3538" s="36" t="s">
        <v>62</v>
      </c>
      <c r="B3538" s="36" t="str">
        <f t="shared" si="58"/>
        <v>8B_20min</v>
      </c>
      <c r="C3538" s="97" t="s">
        <v>3272</v>
      </c>
      <c r="D3538" s="98" t="s">
        <v>5329</v>
      </c>
      <c r="E3538" s="145" t="s">
        <v>6435</v>
      </c>
      <c r="F3538" s="233">
        <v>0.88882496072975281</v>
      </c>
    </row>
    <row r="3539" spans="1:6" x14ac:dyDescent="0.3">
      <c r="A3539" s="36" t="s">
        <v>62</v>
      </c>
      <c r="B3539" s="36" t="str">
        <f t="shared" si="58"/>
        <v>8B_20min</v>
      </c>
      <c r="C3539" s="97" t="s">
        <v>3273</v>
      </c>
      <c r="D3539" s="98" t="s">
        <v>5329</v>
      </c>
      <c r="E3539" s="145" t="s">
        <v>6436</v>
      </c>
      <c r="F3539" s="233">
        <v>0.65197761479616145</v>
      </c>
    </row>
    <row r="3540" spans="1:6" x14ac:dyDescent="0.3">
      <c r="A3540" s="36" t="s">
        <v>62</v>
      </c>
      <c r="B3540" s="36" t="str">
        <f t="shared" si="58"/>
        <v>8B_20min</v>
      </c>
      <c r="C3540" s="97" t="s">
        <v>3274</v>
      </c>
      <c r="D3540" s="98" t="s">
        <v>5329</v>
      </c>
      <c r="E3540" s="145" t="s">
        <v>6437</v>
      </c>
      <c r="F3540" s="233">
        <v>0.54624061609236829</v>
      </c>
    </row>
    <row r="3541" spans="1:6" x14ac:dyDescent="0.3">
      <c r="A3541" s="36" t="s">
        <v>62</v>
      </c>
      <c r="B3541" s="36" t="str">
        <f t="shared" si="58"/>
        <v>8B_20min</v>
      </c>
      <c r="C3541" s="97" t="s">
        <v>3275</v>
      </c>
      <c r="D3541" s="98" t="s">
        <v>5329</v>
      </c>
      <c r="E3541" s="145" t="s">
        <v>6438</v>
      </c>
      <c r="F3541" s="233">
        <v>0.30613528059858935</v>
      </c>
    </row>
    <row r="3542" spans="1:6" x14ac:dyDescent="0.3">
      <c r="A3542" s="36" t="s">
        <v>64</v>
      </c>
      <c r="B3542" s="36" t="str">
        <f t="shared" si="58"/>
        <v>9A_20min</v>
      </c>
      <c r="C3542" s="97" t="s">
        <v>3297</v>
      </c>
      <c r="D3542" s="98" t="s">
        <v>5329</v>
      </c>
      <c r="E3542" s="145" t="s">
        <v>6409</v>
      </c>
      <c r="F3542" s="233">
        <v>2.3461516164554941</v>
      </c>
    </row>
    <row r="3543" spans="1:6" x14ac:dyDescent="0.3">
      <c r="A3543" s="36" t="s">
        <v>64</v>
      </c>
      <c r="B3543" s="36" t="str">
        <f t="shared" si="58"/>
        <v>9A_20min</v>
      </c>
      <c r="C3543" s="97" t="s">
        <v>3306</v>
      </c>
      <c r="D3543" s="98" t="s">
        <v>5329</v>
      </c>
      <c r="E3543" s="145" t="s">
        <v>6410</v>
      </c>
      <c r="F3543" s="233">
        <v>2.7047915278360821</v>
      </c>
    </row>
    <row r="3544" spans="1:6" x14ac:dyDescent="0.3">
      <c r="A3544" s="36" t="s">
        <v>64</v>
      </c>
      <c r="B3544" s="36" t="str">
        <f t="shared" si="58"/>
        <v>9A_20min</v>
      </c>
      <c r="C3544" s="97" t="s">
        <v>3307</v>
      </c>
      <c r="D3544" s="98" t="s">
        <v>5329</v>
      </c>
      <c r="E3544" s="145" t="s">
        <v>6411</v>
      </c>
      <c r="F3544" s="233">
        <v>1.9149760864257304</v>
      </c>
    </row>
    <row r="3545" spans="1:6" x14ac:dyDescent="0.3">
      <c r="A3545" s="36" t="s">
        <v>64</v>
      </c>
      <c r="B3545" s="36" t="str">
        <f t="shared" si="58"/>
        <v>9A_20min</v>
      </c>
      <c r="C3545" s="97" t="s">
        <v>3308</v>
      </c>
      <c r="D3545" s="98" t="s">
        <v>5329</v>
      </c>
      <c r="E3545" s="145" t="s">
        <v>6412</v>
      </c>
      <c r="F3545" s="233">
        <v>2.3655048104588792</v>
      </c>
    </row>
    <row r="3546" spans="1:6" x14ac:dyDescent="0.3">
      <c r="A3546" s="36" t="s">
        <v>64</v>
      </c>
      <c r="B3546" s="36" t="str">
        <f t="shared" si="58"/>
        <v>9A_20min</v>
      </c>
      <c r="C3546" s="97" t="s">
        <v>3309</v>
      </c>
      <c r="D3546" s="98" t="s">
        <v>5329</v>
      </c>
      <c r="E3546" s="145" t="s">
        <v>6413</v>
      </c>
      <c r="F3546" s="233">
        <v>1.0630197602101277</v>
      </c>
    </row>
    <row r="3547" spans="1:6" x14ac:dyDescent="0.3">
      <c r="A3547" s="36" t="s">
        <v>64</v>
      </c>
      <c r="B3547" s="36" t="str">
        <f t="shared" si="58"/>
        <v>9A_20min</v>
      </c>
      <c r="C3547" s="97" t="s">
        <v>3310</v>
      </c>
      <c r="D3547" s="98" t="s">
        <v>5329</v>
      </c>
      <c r="E3547" s="145" t="s">
        <v>6414</v>
      </c>
      <c r="F3547" s="233">
        <v>2.7934289694442196</v>
      </c>
    </row>
    <row r="3548" spans="1:6" x14ac:dyDescent="0.3">
      <c r="A3548" s="36" t="s">
        <v>64</v>
      </c>
      <c r="B3548" s="36" t="str">
        <f t="shared" si="58"/>
        <v>9A_20min</v>
      </c>
      <c r="C3548" s="97" t="s">
        <v>3311</v>
      </c>
      <c r="D3548" s="98" t="s">
        <v>5329</v>
      </c>
      <c r="E3548" s="145" t="s">
        <v>6415</v>
      </c>
      <c r="F3548" s="233">
        <v>2.7053231615811089</v>
      </c>
    </row>
    <row r="3549" spans="1:6" x14ac:dyDescent="0.3">
      <c r="A3549" s="36" t="s">
        <v>64</v>
      </c>
      <c r="B3549" s="36" t="str">
        <f t="shared" si="58"/>
        <v>9A_20min</v>
      </c>
      <c r="C3549" s="97" t="s">
        <v>3312</v>
      </c>
      <c r="D3549" s="98" t="s">
        <v>5329</v>
      </c>
      <c r="E3549" s="145" t="s">
        <v>6416</v>
      </c>
      <c r="F3549" s="233">
        <v>2.5894304031680502</v>
      </c>
    </row>
    <row r="3550" spans="1:6" x14ac:dyDescent="0.3">
      <c r="A3550" s="36" t="s">
        <v>64</v>
      </c>
      <c r="B3550" s="36" t="str">
        <f t="shared" si="58"/>
        <v>9A_20min</v>
      </c>
      <c r="C3550" s="97" t="s">
        <v>3313</v>
      </c>
      <c r="D3550" s="98" t="s">
        <v>5329</v>
      </c>
      <c r="E3550" s="145" t="s">
        <v>6417</v>
      </c>
      <c r="F3550" s="233">
        <v>2.1505390514639551</v>
      </c>
    </row>
    <row r="3551" spans="1:6" x14ac:dyDescent="0.3">
      <c r="A3551" s="36" t="s">
        <v>64</v>
      </c>
      <c r="B3551" s="36" t="str">
        <f t="shared" si="58"/>
        <v>9A_20min</v>
      </c>
      <c r="C3551" s="97" t="s">
        <v>3314</v>
      </c>
      <c r="D3551" s="98" t="s">
        <v>5329</v>
      </c>
      <c r="E3551" s="145" t="s">
        <v>6418</v>
      </c>
      <c r="F3551" s="233">
        <v>2.5437490066789166</v>
      </c>
    </row>
    <row r="3552" spans="1:6" x14ac:dyDescent="0.3">
      <c r="A3552" s="36" t="s">
        <v>64</v>
      </c>
      <c r="B3552" s="36" t="str">
        <f t="shared" si="58"/>
        <v>9A_20min</v>
      </c>
      <c r="C3552" s="97" t="s">
        <v>3315</v>
      </c>
      <c r="D3552" s="98" t="s">
        <v>5329</v>
      </c>
      <c r="E3552" s="145" t="s">
        <v>6419</v>
      </c>
      <c r="F3552" s="233">
        <v>2.6047056659299468</v>
      </c>
    </row>
    <row r="3553" spans="1:6" x14ac:dyDescent="0.3">
      <c r="A3553" s="36" t="s">
        <v>64</v>
      </c>
      <c r="B3553" s="36" t="str">
        <f t="shared" si="58"/>
        <v>9A_20min</v>
      </c>
      <c r="C3553" s="97" t="s">
        <v>3298</v>
      </c>
      <c r="D3553" s="98" t="s">
        <v>5329</v>
      </c>
      <c r="E3553" s="145" t="s">
        <v>6420</v>
      </c>
      <c r="F3553" s="233">
        <v>2.5419226596951532</v>
      </c>
    </row>
    <row r="3554" spans="1:6" x14ac:dyDescent="0.3">
      <c r="A3554" s="36" t="s">
        <v>64</v>
      </c>
      <c r="B3554" s="36" t="str">
        <f t="shared" si="58"/>
        <v>9A_20min</v>
      </c>
      <c r="C3554" s="97" t="s">
        <v>3316</v>
      </c>
      <c r="D3554" s="98" t="s">
        <v>5329</v>
      </c>
      <c r="E3554" s="145" t="s">
        <v>6421</v>
      </c>
      <c r="F3554" s="233">
        <v>3.1397085226008588</v>
      </c>
    </row>
    <row r="3555" spans="1:6" x14ac:dyDescent="0.3">
      <c r="A3555" s="36" t="s">
        <v>64</v>
      </c>
      <c r="B3555" s="36" t="str">
        <f t="shared" si="58"/>
        <v>9A_20min</v>
      </c>
      <c r="C3555" s="97" t="s">
        <v>3317</v>
      </c>
      <c r="D3555" s="98" t="s">
        <v>5329</v>
      </c>
      <c r="E3555" s="145" t="s">
        <v>6422</v>
      </c>
      <c r="F3555" s="233">
        <v>1.6036356857858094</v>
      </c>
    </row>
    <row r="3556" spans="1:6" x14ac:dyDescent="0.3">
      <c r="A3556" s="36" t="s">
        <v>64</v>
      </c>
      <c r="B3556" s="36" t="str">
        <f t="shared" si="58"/>
        <v>9A_20min</v>
      </c>
      <c r="C3556" s="97" t="s">
        <v>3318</v>
      </c>
      <c r="D3556" s="98" t="s">
        <v>5329</v>
      </c>
      <c r="E3556" s="145" t="s">
        <v>6423</v>
      </c>
      <c r="F3556" s="233">
        <v>2.1732388753640359</v>
      </c>
    </row>
    <row r="3557" spans="1:6" x14ac:dyDescent="0.3">
      <c r="A3557" s="36" t="s">
        <v>64</v>
      </c>
      <c r="B3557" s="36" t="str">
        <f t="shared" si="58"/>
        <v>9A_20min</v>
      </c>
      <c r="C3557" s="97" t="s">
        <v>3319</v>
      </c>
      <c r="D3557" s="98" t="s">
        <v>5329</v>
      </c>
      <c r="E3557" s="145" t="s">
        <v>6424</v>
      </c>
      <c r="F3557" s="233">
        <v>2.086370775571464</v>
      </c>
    </row>
    <row r="3558" spans="1:6" x14ac:dyDescent="0.3">
      <c r="A3558" s="36" t="s">
        <v>64</v>
      </c>
      <c r="B3558" s="36" t="str">
        <f t="shared" si="58"/>
        <v>9A_20min</v>
      </c>
      <c r="C3558" s="97" t="s">
        <v>3320</v>
      </c>
      <c r="D3558" s="98" t="s">
        <v>5329</v>
      </c>
      <c r="E3558" s="145" t="s">
        <v>6425</v>
      </c>
      <c r="F3558" s="233">
        <v>1.1821136198440492</v>
      </c>
    </row>
    <row r="3559" spans="1:6" x14ac:dyDescent="0.3">
      <c r="A3559" s="36" t="s">
        <v>64</v>
      </c>
      <c r="B3559" s="36" t="str">
        <f t="shared" si="58"/>
        <v>9A_20min</v>
      </c>
      <c r="C3559" s="97" t="s">
        <v>3321</v>
      </c>
      <c r="D3559" s="98" t="s">
        <v>5329</v>
      </c>
      <c r="E3559" s="145" t="s">
        <v>6426</v>
      </c>
      <c r="F3559" s="233">
        <v>3.388785240512886</v>
      </c>
    </row>
    <row r="3560" spans="1:6" x14ac:dyDescent="0.3">
      <c r="A3560" s="36" t="s">
        <v>64</v>
      </c>
      <c r="B3560" s="36" t="str">
        <f t="shared" si="58"/>
        <v>9A_20min</v>
      </c>
      <c r="C3560" s="97" t="s">
        <v>3322</v>
      </c>
      <c r="D3560" s="98" t="s">
        <v>5329</v>
      </c>
      <c r="E3560" s="145" t="s">
        <v>6427</v>
      </c>
      <c r="F3560" s="233">
        <v>3.294423835418903</v>
      </c>
    </row>
    <row r="3561" spans="1:6" x14ac:dyDescent="0.3">
      <c r="A3561" s="36" t="s">
        <v>64</v>
      </c>
      <c r="B3561" s="36" t="str">
        <f t="shared" si="58"/>
        <v>9A_20min</v>
      </c>
      <c r="C3561" s="97" t="s">
        <v>3323</v>
      </c>
      <c r="D3561" s="98" t="s">
        <v>5329</v>
      </c>
      <c r="E3561" s="145" t="s">
        <v>6428</v>
      </c>
      <c r="F3561" s="233">
        <v>1.0223513144150853</v>
      </c>
    </row>
    <row r="3562" spans="1:6" x14ac:dyDescent="0.3">
      <c r="A3562" s="36" t="s">
        <v>64</v>
      </c>
      <c r="B3562" s="36" t="str">
        <f t="shared" si="58"/>
        <v>9A_20min</v>
      </c>
      <c r="C3562" s="97" t="s">
        <v>3324</v>
      </c>
      <c r="D3562" s="98" t="s">
        <v>5329</v>
      </c>
      <c r="E3562" s="145" t="s">
        <v>6429</v>
      </c>
      <c r="F3562" s="233">
        <v>2.5020199054327779</v>
      </c>
    </row>
    <row r="3563" spans="1:6" x14ac:dyDescent="0.3">
      <c r="A3563" s="36" t="s">
        <v>64</v>
      </c>
      <c r="B3563" s="36" t="str">
        <f t="shared" si="58"/>
        <v>9A_20min</v>
      </c>
      <c r="C3563" s="97" t="s">
        <v>3325</v>
      </c>
      <c r="D3563" s="98" t="s">
        <v>5329</v>
      </c>
      <c r="E3563" s="145" t="s">
        <v>6430</v>
      </c>
      <c r="F3563" s="233">
        <v>2.0058452605722592</v>
      </c>
    </row>
    <row r="3564" spans="1:6" x14ac:dyDescent="0.3">
      <c r="A3564" s="36" t="s">
        <v>64</v>
      </c>
      <c r="B3564" s="36" t="str">
        <f t="shared" si="58"/>
        <v>9A_20min</v>
      </c>
      <c r="C3564" s="97" t="s">
        <v>3299</v>
      </c>
      <c r="D3564" s="98" t="s">
        <v>5329</v>
      </c>
      <c r="E3564" s="145" t="s">
        <v>6431</v>
      </c>
      <c r="F3564" s="233">
        <v>2.4090880450559427</v>
      </c>
    </row>
    <row r="3565" spans="1:6" x14ac:dyDescent="0.3">
      <c r="A3565" s="36" t="s">
        <v>64</v>
      </c>
      <c r="B3565" s="36" t="str">
        <f t="shared" si="58"/>
        <v>9A_20min</v>
      </c>
      <c r="C3565" s="97" t="s">
        <v>3326</v>
      </c>
      <c r="D3565" s="98" t="s">
        <v>5329</v>
      </c>
      <c r="E3565" s="145" t="s">
        <v>6432</v>
      </c>
      <c r="F3565" s="233">
        <v>1.2864066271756731</v>
      </c>
    </row>
    <row r="3566" spans="1:6" x14ac:dyDescent="0.3">
      <c r="A3566" s="36" t="s">
        <v>64</v>
      </c>
      <c r="B3566" s="36" t="str">
        <f t="shared" si="58"/>
        <v>9A_20min</v>
      </c>
      <c r="C3566" s="97" t="s">
        <v>3300</v>
      </c>
      <c r="D3566" s="98" t="s">
        <v>5329</v>
      </c>
      <c r="E3566" s="145" t="s">
        <v>6433</v>
      </c>
      <c r="F3566" s="233">
        <v>2.299123487851654</v>
      </c>
    </row>
    <row r="3567" spans="1:6" x14ac:dyDescent="0.3">
      <c r="A3567" s="36" t="s">
        <v>64</v>
      </c>
      <c r="B3567" s="36" t="str">
        <f t="shared" si="58"/>
        <v>9A_20min</v>
      </c>
      <c r="C3567" s="97" t="s">
        <v>3301</v>
      </c>
      <c r="D3567" s="98" t="s">
        <v>5329</v>
      </c>
      <c r="E3567" s="145" t="s">
        <v>6434</v>
      </c>
      <c r="F3567" s="233">
        <v>1.3433781336671775</v>
      </c>
    </row>
    <row r="3568" spans="1:6" x14ac:dyDescent="0.3">
      <c r="A3568" s="36" t="s">
        <v>64</v>
      </c>
      <c r="B3568" s="36" t="str">
        <f t="shared" si="58"/>
        <v>9A_20min</v>
      </c>
      <c r="C3568" s="97" t="s">
        <v>3302</v>
      </c>
      <c r="D3568" s="98" t="s">
        <v>5329</v>
      </c>
      <c r="E3568" s="145" t="s">
        <v>6435</v>
      </c>
      <c r="F3568" s="233">
        <v>1.2940443616207891</v>
      </c>
    </row>
    <row r="3569" spans="1:6" x14ac:dyDescent="0.3">
      <c r="A3569" s="36" t="s">
        <v>64</v>
      </c>
      <c r="B3569" s="36" t="str">
        <f t="shared" si="58"/>
        <v>9A_20min</v>
      </c>
      <c r="C3569" s="97" t="s">
        <v>3303</v>
      </c>
      <c r="D3569" s="98" t="s">
        <v>5329</v>
      </c>
      <c r="E3569" s="145" t="s">
        <v>6436</v>
      </c>
      <c r="F3569" s="233">
        <v>1.316827403395131</v>
      </c>
    </row>
    <row r="3570" spans="1:6" x14ac:dyDescent="0.3">
      <c r="A3570" s="36" t="s">
        <v>64</v>
      </c>
      <c r="B3570" s="36" t="str">
        <f t="shared" si="58"/>
        <v>9A_20min</v>
      </c>
      <c r="C3570" s="97" t="s">
        <v>3304</v>
      </c>
      <c r="D3570" s="98" t="s">
        <v>5329</v>
      </c>
      <c r="E3570" s="145" t="s">
        <v>6437</v>
      </c>
      <c r="F3570" s="233">
        <v>1.5736608938783578</v>
      </c>
    </row>
    <row r="3571" spans="1:6" x14ac:dyDescent="0.3">
      <c r="A3571" s="36" t="s">
        <v>64</v>
      </c>
      <c r="B3571" s="36" t="str">
        <f t="shared" si="58"/>
        <v>9A_20min</v>
      </c>
      <c r="C3571" s="97" t="s">
        <v>3305</v>
      </c>
      <c r="D3571" s="98" t="s">
        <v>5329</v>
      </c>
      <c r="E3571" s="145" t="s">
        <v>6438</v>
      </c>
      <c r="F3571" s="233">
        <v>2.3078840975067436</v>
      </c>
    </row>
    <row r="3572" spans="1:6" x14ac:dyDescent="0.3">
      <c r="A3572" s="36" t="s">
        <v>95</v>
      </c>
      <c r="B3572" s="36" t="str">
        <f t="shared" ref="B3572:B3632" si="59">CONCATENATE(A3572,"_",D3572)</f>
        <v>T5P4_20min</v>
      </c>
      <c r="C3572" s="97" t="s">
        <v>3717</v>
      </c>
      <c r="D3572" s="98" t="s">
        <v>5329</v>
      </c>
      <c r="E3572" s="145" t="s">
        <v>6409</v>
      </c>
      <c r="F3572" s="233">
        <v>1.4661595448829203</v>
      </c>
    </row>
    <row r="3573" spans="1:6" x14ac:dyDescent="0.3">
      <c r="A3573" s="36" t="s">
        <v>95</v>
      </c>
      <c r="B3573" s="36" t="str">
        <f t="shared" si="59"/>
        <v>T5P4_20min</v>
      </c>
      <c r="C3573" s="97" t="s">
        <v>3726</v>
      </c>
      <c r="D3573" s="98" t="s">
        <v>5329</v>
      </c>
      <c r="E3573" s="145" t="s">
        <v>6410</v>
      </c>
      <c r="F3573" s="233">
        <v>1.3328485325385129</v>
      </c>
    </row>
    <row r="3574" spans="1:6" x14ac:dyDescent="0.3">
      <c r="A3574" s="36" t="s">
        <v>95</v>
      </c>
      <c r="B3574" s="36" t="str">
        <f t="shared" si="59"/>
        <v>T5P4_20min</v>
      </c>
      <c r="C3574" s="97" t="s">
        <v>3727</v>
      </c>
      <c r="D3574" s="98" t="s">
        <v>5329</v>
      </c>
      <c r="E3574" s="145" t="s">
        <v>6411</v>
      </c>
      <c r="F3574" s="233">
        <v>1.2878300398255575</v>
      </c>
    </row>
    <row r="3575" spans="1:6" x14ac:dyDescent="0.3">
      <c r="A3575" s="36" t="s">
        <v>95</v>
      </c>
      <c r="B3575" s="36" t="str">
        <f t="shared" si="59"/>
        <v>T5P4_20min</v>
      </c>
      <c r="C3575" s="97" t="s">
        <v>3728</v>
      </c>
      <c r="D3575" s="98" t="s">
        <v>5329</v>
      </c>
      <c r="E3575" s="145" t="s">
        <v>6412</v>
      </c>
      <c r="F3575" s="233">
        <v>1.1999539201186973</v>
      </c>
    </row>
    <row r="3576" spans="1:6" x14ac:dyDescent="0.3">
      <c r="A3576" s="36" t="s">
        <v>95</v>
      </c>
      <c r="B3576" s="36" t="str">
        <f t="shared" si="59"/>
        <v>T5P4_20min</v>
      </c>
      <c r="C3576" s="97" t="s">
        <v>3729</v>
      </c>
      <c r="D3576" s="98" t="s">
        <v>5329</v>
      </c>
      <c r="E3576" s="145" t="s">
        <v>6413</v>
      </c>
      <c r="F3576" s="233">
        <v>1.4783339309561896</v>
      </c>
    </row>
    <row r="3577" spans="1:6" x14ac:dyDescent="0.3">
      <c r="A3577" s="36" t="s">
        <v>95</v>
      </c>
      <c r="B3577" s="36" t="str">
        <f t="shared" si="59"/>
        <v>T5P4_20min</v>
      </c>
      <c r="C3577" s="97" t="s">
        <v>3730</v>
      </c>
      <c r="D3577" s="98" t="s">
        <v>5329</v>
      </c>
      <c r="E3577" s="145" t="s">
        <v>6414</v>
      </c>
      <c r="F3577" s="233">
        <v>1.7157088365927486</v>
      </c>
    </row>
    <row r="3578" spans="1:6" x14ac:dyDescent="0.3">
      <c r="A3578" s="36" t="s">
        <v>95</v>
      </c>
      <c r="B3578" s="36" t="str">
        <f t="shared" si="59"/>
        <v>T5P4_20min</v>
      </c>
      <c r="C3578" s="97" t="s">
        <v>3731</v>
      </c>
      <c r="D3578" s="98" t="s">
        <v>5329</v>
      </c>
      <c r="E3578" s="145" t="s">
        <v>6415</v>
      </c>
      <c r="F3578" s="233">
        <v>3.4992160859211348</v>
      </c>
    </row>
    <row r="3579" spans="1:6" x14ac:dyDescent="0.3">
      <c r="A3579" s="36" t="s">
        <v>95</v>
      </c>
      <c r="B3579" s="36" t="str">
        <f t="shared" si="59"/>
        <v>T5P4_20min</v>
      </c>
      <c r="C3579" s="97" t="s">
        <v>3732</v>
      </c>
      <c r="D3579" s="98" t="s">
        <v>5329</v>
      </c>
      <c r="E3579" s="145" t="s">
        <v>6416</v>
      </c>
      <c r="F3579" s="233">
        <v>0.95268988176422409</v>
      </c>
    </row>
    <row r="3580" spans="1:6" x14ac:dyDescent="0.3">
      <c r="A3580" s="36" t="s">
        <v>95</v>
      </c>
      <c r="B3580" s="36" t="str">
        <f t="shared" si="59"/>
        <v>T5P4_20min</v>
      </c>
      <c r="C3580" s="97" t="s">
        <v>3733</v>
      </c>
      <c r="D3580" s="98" t="s">
        <v>5329</v>
      </c>
      <c r="E3580" s="145" t="s">
        <v>6417</v>
      </c>
      <c r="F3580" s="233">
        <v>1.3527242923081135</v>
      </c>
    </row>
    <row r="3581" spans="1:6" x14ac:dyDescent="0.3">
      <c r="A3581" s="36" t="s">
        <v>95</v>
      </c>
      <c r="B3581" s="36" t="str">
        <f t="shared" si="59"/>
        <v>T5P4_20min</v>
      </c>
      <c r="C3581" s="97" t="s">
        <v>3734</v>
      </c>
      <c r="D3581" s="98" t="s">
        <v>5329</v>
      </c>
      <c r="E3581" s="145" t="s">
        <v>6418</v>
      </c>
      <c r="F3581" s="233">
        <v>1.6672973372436493</v>
      </c>
    </row>
    <row r="3582" spans="1:6" x14ac:dyDescent="0.3">
      <c r="A3582" s="36" t="s">
        <v>95</v>
      </c>
      <c r="B3582" s="36" t="str">
        <f t="shared" si="59"/>
        <v>T5P4_20min</v>
      </c>
      <c r="C3582" s="97" t="s">
        <v>3735</v>
      </c>
      <c r="D3582" s="98" t="s">
        <v>5329</v>
      </c>
      <c r="E3582" s="145" t="s">
        <v>6419</v>
      </c>
      <c r="F3582" s="233">
        <v>1.8794717909148912</v>
      </c>
    </row>
    <row r="3583" spans="1:6" x14ac:dyDescent="0.3">
      <c r="A3583" s="36" t="s">
        <v>95</v>
      </c>
      <c r="B3583" s="36" t="str">
        <f t="shared" si="59"/>
        <v>T5P4_20min</v>
      </c>
      <c r="C3583" s="97" t="s">
        <v>3718</v>
      </c>
      <c r="D3583" s="98" t="s">
        <v>5329</v>
      </c>
      <c r="E3583" s="145" t="s">
        <v>6420</v>
      </c>
      <c r="F3583" s="233">
        <v>1.9351237203405274</v>
      </c>
    </row>
    <row r="3584" spans="1:6" x14ac:dyDescent="0.3">
      <c r="A3584" s="36" t="s">
        <v>95</v>
      </c>
      <c r="B3584" s="36" t="str">
        <f t="shared" si="59"/>
        <v>T5P4_20min</v>
      </c>
      <c r="C3584" s="97" t="s">
        <v>3736</v>
      </c>
      <c r="D3584" s="98" t="s">
        <v>5329</v>
      </c>
      <c r="E3584" s="145" t="s">
        <v>6421</v>
      </c>
      <c r="F3584" s="233">
        <v>3.621790664213405</v>
      </c>
    </row>
    <row r="3585" spans="1:6" x14ac:dyDescent="0.3">
      <c r="A3585" s="36" t="s">
        <v>95</v>
      </c>
      <c r="B3585" s="36" t="str">
        <f t="shared" si="59"/>
        <v>T5P4_20min</v>
      </c>
      <c r="C3585" s="97" t="s">
        <v>3737</v>
      </c>
      <c r="D3585" s="98" t="s">
        <v>5329</v>
      </c>
      <c r="E3585" s="145" t="s">
        <v>6422</v>
      </c>
      <c r="F3585" s="233">
        <v>2.2700530417494633</v>
      </c>
    </row>
    <row r="3586" spans="1:6" x14ac:dyDescent="0.3">
      <c r="A3586" s="36" t="s">
        <v>95</v>
      </c>
      <c r="B3586" s="36" t="str">
        <f t="shared" si="59"/>
        <v>T5P4_20min</v>
      </c>
      <c r="C3586" s="97" t="s">
        <v>3738</v>
      </c>
      <c r="D3586" s="98" t="s">
        <v>5329</v>
      </c>
      <c r="E3586" s="145" t="s">
        <v>6423</v>
      </c>
      <c r="F3586" s="233">
        <v>2.8665542051674398</v>
      </c>
    </row>
    <row r="3587" spans="1:6" x14ac:dyDescent="0.3">
      <c r="A3587" s="36" t="s">
        <v>95</v>
      </c>
      <c r="B3587" s="36" t="str">
        <f t="shared" si="59"/>
        <v>T5P4_20min</v>
      </c>
      <c r="C3587" s="97" t="s">
        <v>3739</v>
      </c>
      <c r="D3587" s="98" t="s">
        <v>5329</v>
      </c>
      <c r="E3587" s="145" t="s">
        <v>6424</v>
      </c>
      <c r="F3587" s="233">
        <v>1.8585648797262122</v>
      </c>
    </row>
    <row r="3588" spans="1:6" x14ac:dyDescent="0.3">
      <c r="A3588" s="36" t="s">
        <v>95</v>
      </c>
      <c r="B3588" s="36" t="str">
        <f t="shared" si="59"/>
        <v>T5P4_20min</v>
      </c>
      <c r="C3588" s="97" t="s">
        <v>3740</v>
      </c>
      <c r="D3588" s="98" t="s">
        <v>5329</v>
      </c>
      <c r="E3588" s="145" t="s">
        <v>6425</v>
      </c>
      <c r="F3588" s="233">
        <v>1.7055911622827125</v>
      </c>
    </row>
    <row r="3589" spans="1:6" x14ac:dyDescent="0.3">
      <c r="A3589" s="36" t="s">
        <v>95</v>
      </c>
      <c r="B3589" s="36" t="str">
        <f t="shared" si="59"/>
        <v>T5P4_20min</v>
      </c>
      <c r="C3589" s="97" t="s">
        <v>3741</v>
      </c>
      <c r="D3589" s="98" t="s">
        <v>5329</v>
      </c>
      <c r="E3589" s="145" t="s">
        <v>6426</v>
      </c>
      <c r="F3589" s="233">
        <v>1.414528901189513</v>
      </c>
    </row>
    <row r="3590" spans="1:6" x14ac:dyDescent="0.3">
      <c r="A3590" s="36" t="s">
        <v>95</v>
      </c>
      <c r="B3590" s="36" t="str">
        <f t="shared" si="59"/>
        <v>T5P4_20min</v>
      </c>
      <c r="C3590" s="97" t="s">
        <v>3742</v>
      </c>
      <c r="D3590" s="98" t="s">
        <v>5329</v>
      </c>
      <c r="E3590" s="145" t="s">
        <v>6427</v>
      </c>
      <c r="F3590" s="233">
        <v>1.6314253922021533</v>
      </c>
    </row>
    <row r="3591" spans="1:6" x14ac:dyDescent="0.3">
      <c r="A3591" s="36" t="s">
        <v>95</v>
      </c>
      <c r="B3591" s="36" t="str">
        <f t="shared" si="59"/>
        <v>T5P4_20min</v>
      </c>
      <c r="C3591" s="97" t="s">
        <v>3743</v>
      </c>
      <c r="D3591" s="98" t="s">
        <v>5329</v>
      </c>
      <c r="E3591" s="145" t="s">
        <v>6428</v>
      </c>
      <c r="F3591" s="233">
        <v>3.2505570311420167</v>
      </c>
    </row>
    <row r="3592" spans="1:6" x14ac:dyDescent="0.3">
      <c r="A3592" s="36" t="s">
        <v>95</v>
      </c>
      <c r="B3592" s="36" t="str">
        <f t="shared" si="59"/>
        <v>T5P4_20min</v>
      </c>
      <c r="C3592" s="97" t="s">
        <v>3744</v>
      </c>
      <c r="D3592" s="98" t="s">
        <v>5329</v>
      </c>
      <c r="E3592" s="145" t="s">
        <v>6429</v>
      </c>
      <c r="F3592" s="233">
        <v>1.5823861129756387</v>
      </c>
    </row>
    <row r="3593" spans="1:6" x14ac:dyDescent="0.3">
      <c r="A3593" s="36" t="s">
        <v>95</v>
      </c>
      <c r="B3593" s="36" t="str">
        <f t="shared" si="59"/>
        <v>T5P4_20min</v>
      </c>
      <c r="C3593" s="97" t="s">
        <v>3745</v>
      </c>
      <c r="D3593" s="98" t="s">
        <v>5329</v>
      </c>
      <c r="E3593" s="145" t="s">
        <v>6430</v>
      </c>
      <c r="F3593" s="233">
        <v>1.4032739619151693</v>
      </c>
    </row>
    <row r="3594" spans="1:6" x14ac:dyDescent="0.3">
      <c r="A3594" s="36" t="s">
        <v>95</v>
      </c>
      <c r="B3594" s="36" t="str">
        <f t="shared" si="59"/>
        <v>T5P4_20min</v>
      </c>
      <c r="C3594" s="97" t="s">
        <v>3719</v>
      </c>
      <c r="D3594" s="98" t="s">
        <v>5329</v>
      </c>
      <c r="E3594" s="145" t="s">
        <v>6431</v>
      </c>
      <c r="F3594" s="233">
        <v>2.3762425828913969</v>
      </c>
    </row>
    <row r="3595" spans="1:6" x14ac:dyDescent="0.3">
      <c r="A3595" s="36" t="s">
        <v>95</v>
      </c>
      <c r="B3595" s="36" t="str">
        <f t="shared" si="59"/>
        <v>T5P4_20min</v>
      </c>
      <c r="C3595" s="97" t="s">
        <v>3746</v>
      </c>
      <c r="D3595" s="98" t="s">
        <v>5329</v>
      </c>
      <c r="E3595" s="145" t="s">
        <v>6432</v>
      </c>
      <c r="F3595" s="233">
        <v>1.6431723620055789</v>
      </c>
    </row>
    <row r="3596" spans="1:6" x14ac:dyDescent="0.3">
      <c r="A3596" s="36" t="s">
        <v>95</v>
      </c>
      <c r="B3596" s="36" t="str">
        <f t="shared" si="59"/>
        <v>T5P4_20min</v>
      </c>
      <c r="C3596" s="97" t="s">
        <v>3720</v>
      </c>
      <c r="D3596" s="98" t="s">
        <v>5329</v>
      </c>
      <c r="E3596" s="145" t="s">
        <v>6433</v>
      </c>
      <c r="F3596" s="233">
        <v>1.0832913786476166</v>
      </c>
    </row>
    <row r="3597" spans="1:6" x14ac:dyDescent="0.3">
      <c r="A3597" s="36" t="s">
        <v>95</v>
      </c>
      <c r="B3597" s="36" t="str">
        <f t="shared" si="59"/>
        <v>T5P4_20min</v>
      </c>
      <c r="C3597" s="97" t="s">
        <v>3721</v>
      </c>
      <c r="D3597" s="98" t="s">
        <v>5329</v>
      </c>
      <c r="E3597" s="145" t="s">
        <v>6434</v>
      </c>
      <c r="F3597" s="233">
        <v>3.4601112140160089</v>
      </c>
    </row>
    <row r="3598" spans="1:6" x14ac:dyDescent="0.3">
      <c r="A3598" s="36" t="s">
        <v>95</v>
      </c>
      <c r="B3598" s="36" t="str">
        <f t="shared" si="59"/>
        <v>T5P4_20min</v>
      </c>
      <c r="C3598" s="97" t="s">
        <v>3722</v>
      </c>
      <c r="D3598" s="98" t="s">
        <v>5329</v>
      </c>
      <c r="E3598" s="145" t="s">
        <v>6435</v>
      </c>
      <c r="F3598" s="233">
        <v>1.2099397547975197</v>
      </c>
    </row>
    <row r="3599" spans="1:6" x14ac:dyDescent="0.3">
      <c r="A3599" s="36" t="s">
        <v>95</v>
      </c>
      <c r="B3599" s="36" t="str">
        <f t="shared" si="59"/>
        <v>T5P4_20min</v>
      </c>
      <c r="C3599" s="97" t="s">
        <v>3723</v>
      </c>
      <c r="D3599" s="98" t="s">
        <v>5329</v>
      </c>
      <c r="E3599" s="145" t="s">
        <v>6436</v>
      </c>
      <c r="F3599" s="233">
        <v>4.5210424475038655</v>
      </c>
    </row>
    <row r="3600" spans="1:6" x14ac:dyDescent="0.3">
      <c r="A3600" s="36" t="s">
        <v>95</v>
      </c>
      <c r="B3600" s="36" t="str">
        <f t="shared" si="59"/>
        <v>T5P4_20min</v>
      </c>
      <c r="C3600" s="97" t="s">
        <v>3724</v>
      </c>
      <c r="D3600" s="98" t="s">
        <v>5329</v>
      </c>
      <c r="E3600" s="145" t="s">
        <v>6437</v>
      </c>
      <c r="F3600" s="233">
        <v>1.5411635902643279</v>
      </c>
    </row>
    <row r="3601" spans="1:6" x14ac:dyDescent="0.3">
      <c r="A3601" s="36" t="s">
        <v>95</v>
      </c>
      <c r="B3601" s="36" t="str">
        <f t="shared" si="59"/>
        <v>T5P4_20min</v>
      </c>
      <c r="C3601" s="97" t="s">
        <v>3725</v>
      </c>
      <c r="D3601" s="98" t="s">
        <v>5329</v>
      </c>
      <c r="E3601" s="145" t="s">
        <v>6438</v>
      </c>
      <c r="F3601" s="233">
        <v>1.3590472442504833</v>
      </c>
    </row>
    <row r="3602" spans="1:6" x14ac:dyDescent="0.3">
      <c r="A3602" s="36" t="s">
        <v>96</v>
      </c>
      <c r="B3602" s="36" t="str">
        <f t="shared" si="59"/>
        <v>T5P5_20min</v>
      </c>
      <c r="C3602" s="97" t="s">
        <v>3747</v>
      </c>
      <c r="D3602" s="98" t="s">
        <v>5329</v>
      </c>
      <c r="E3602" s="145" t="s">
        <v>6409</v>
      </c>
      <c r="F3602" s="233">
        <v>0.2184829737553145</v>
      </c>
    </row>
    <row r="3603" spans="1:6" x14ac:dyDescent="0.3">
      <c r="A3603" s="36" t="s">
        <v>96</v>
      </c>
      <c r="B3603" s="36" t="str">
        <f t="shared" si="59"/>
        <v>T5P5_20min</v>
      </c>
      <c r="C3603" s="97" t="s">
        <v>3756</v>
      </c>
      <c r="D3603" s="98" t="s">
        <v>5329</v>
      </c>
      <c r="E3603" s="145" t="s">
        <v>6410</v>
      </c>
      <c r="F3603" s="233">
        <v>0.77093268823340277</v>
      </c>
    </row>
    <row r="3604" spans="1:6" x14ac:dyDescent="0.3">
      <c r="A3604" s="36" t="s">
        <v>96</v>
      </c>
      <c r="B3604" s="36" t="str">
        <f t="shared" si="59"/>
        <v>T5P5_20min</v>
      </c>
      <c r="C3604" s="97" t="s">
        <v>3757</v>
      </c>
      <c r="D3604" s="98" t="s">
        <v>5329</v>
      </c>
      <c r="E3604" s="145" t="s">
        <v>6411</v>
      </c>
      <c r="F3604" s="233">
        <v>0.62496752719983006</v>
      </c>
    </row>
    <row r="3605" spans="1:6" x14ac:dyDescent="0.3">
      <c r="A3605" s="36" t="s">
        <v>96</v>
      </c>
      <c r="B3605" s="36" t="str">
        <f t="shared" si="59"/>
        <v>T5P5_20min</v>
      </c>
      <c r="C3605" s="97" t="s">
        <v>3758</v>
      </c>
      <c r="D3605" s="98" t="s">
        <v>5329</v>
      </c>
      <c r="E3605" s="145" t="s">
        <v>6412</v>
      </c>
      <c r="F3605" s="233">
        <v>0.51157072820130811</v>
      </c>
    </row>
    <row r="3606" spans="1:6" x14ac:dyDescent="0.3">
      <c r="A3606" s="36" t="s">
        <v>96</v>
      </c>
      <c r="B3606" s="36" t="str">
        <f t="shared" si="59"/>
        <v>T5P5_20min</v>
      </c>
      <c r="C3606" s="97" t="s">
        <v>3759</v>
      </c>
      <c r="D3606" s="98" t="s">
        <v>5329</v>
      </c>
      <c r="E3606" s="145" t="s">
        <v>6413</v>
      </c>
      <c r="F3606" s="233">
        <v>0.65316231512405221</v>
      </c>
    </row>
    <row r="3607" spans="1:6" x14ac:dyDescent="0.3">
      <c r="A3607" s="36" t="s">
        <v>96</v>
      </c>
      <c r="B3607" s="36" t="str">
        <f t="shared" si="59"/>
        <v>T5P5_20min</v>
      </c>
      <c r="C3607" s="97" t="s">
        <v>3760</v>
      </c>
      <c r="D3607" s="98" t="s">
        <v>5329</v>
      </c>
      <c r="E3607" s="145" t="s">
        <v>6414</v>
      </c>
      <c r="F3607" s="233">
        <v>0.6764961272382104</v>
      </c>
    </row>
    <row r="3608" spans="1:6" x14ac:dyDescent="0.3">
      <c r="A3608" s="36" t="s">
        <v>96</v>
      </c>
      <c r="B3608" s="36" t="str">
        <f t="shared" si="59"/>
        <v>T5P5_20min</v>
      </c>
      <c r="C3608" s="97" t="s">
        <v>3761</v>
      </c>
      <c r="D3608" s="98" t="s">
        <v>5329</v>
      </c>
      <c r="E3608" s="145" t="s">
        <v>6415</v>
      </c>
      <c r="F3608" s="233">
        <v>1.597283196446015</v>
      </c>
    </row>
    <row r="3609" spans="1:6" x14ac:dyDescent="0.3">
      <c r="A3609" s="36" t="s">
        <v>96</v>
      </c>
      <c r="B3609" s="36" t="str">
        <f t="shared" si="59"/>
        <v>T5P5_20min</v>
      </c>
      <c r="C3609" s="97" t="s">
        <v>3762</v>
      </c>
      <c r="D3609" s="98" t="s">
        <v>5329</v>
      </c>
      <c r="E3609" s="145" t="s">
        <v>6416</v>
      </c>
      <c r="F3609" s="233">
        <v>0.68098341347212332</v>
      </c>
    </row>
    <row r="3610" spans="1:6" x14ac:dyDescent="0.3">
      <c r="A3610" s="36" t="s">
        <v>96</v>
      </c>
      <c r="B3610" s="36" t="str">
        <f t="shared" si="59"/>
        <v>T5P5_20min</v>
      </c>
      <c r="C3610" s="97" t="s">
        <v>3763</v>
      </c>
      <c r="D3610" s="98" t="s">
        <v>5329</v>
      </c>
      <c r="E3610" s="145" t="s">
        <v>6417</v>
      </c>
      <c r="F3610" s="233">
        <v>0.60378457238586303</v>
      </c>
    </row>
    <row r="3611" spans="1:6" x14ac:dyDescent="0.3">
      <c r="A3611" s="36" t="s">
        <v>96</v>
      </c>
      <c r="B3611" s="36" t="str">
        <f t="shared" si="59"/>
        <v>T5P5_20min</v>
      </c>
      <c r="C3611" s="97" t="s">
        <v>3764</v>
      </c>
      <c r="D3611" s="98" t="s">
        <v>5329</v>
      </c>
      <c r="E3611" s="145" t="s">
        <v>6418</v>
      </c>
      <c r="F3611" s="233">
        <v>0.71663240924548577</v>
      </c>
    </row>
    <row r="3612" spans="1:6" x14ac:dyDescent="0.3">
      <c r="A3612" s="36" t="s">
        <v>96</v>
      </c>
      <c r="B3612" s="36" t="str">
        <f t="shared" si="59"/>
        <v>T5P5_20min</v>
      </c>
      <c r="C3612" s="97" t="s">
        <v>3765</v>
      </c>
      <c r="D3612" s="98" t="s">
        <v>5329</v>
      </c>
      <c r="E3612" s="145" t="s">
        <v>6419</v>
      </c>
      <c r="F3612" s="233">
        <v>0.61438539197764264</v>
      </c>
    </row>
    <row r="3613" spans="1:6" x14ac:dyDescent="0.3">
      <c r="A3613" s="36" t="s">
        <v>96</v>
      </c>
      <c r="B3613" s="36" t="str">
        <f t="shared" si="59"/>
        <v>T5P5_20min</v>
      </c>
      <c r="C3613" s="97" t="s">
        <v>3748</v>
      </c>
      <c r="D3613" s="98" t="s">
        <v>5329</v>
      </c>
      <c r="E3613" s="145" t="s">
        <v>6420</v>
      </c>
      <c r="F3613" s="233">
        <v>0.96586925084264741</v>
      </c>
    </row>
    <row r="3614" spans="1:6" x14ac:dyDescent="0.3">
      <c r="A3614" s="36" t="s">
        <v>96</v>
      </c>
      <c r="B3614" s="36" t="str">
        <f t="shared" si="59"/>
        <v>T5P5_20min</v>
      </c>
      <c r="C3614" s="97" t="s">
        <v>3766</v>
      </c>
      <c r="D3614" s="98" t="s">
        <v>5329</v>
      </c>
      <c r="E3614" s="145" t="s">
        <v>6421</v>
      </c>
      <c r="F3614" s="233">
        <v>2.4059880319471816</v>
      </c>
    </row>
    <row r="3615" spans="1:6" x14ac:dyDescent="0.3">
      <c r="A3615" s="36" t="s">
        <v>96</v>
      </c>
      <c r="B3615" s="36" t="str">
        <f t="shared" si="59"/>
        <v>T5P5_20min</v>
      </c>
      <c r="C3615" s="97" t="s">
        <v>3767</v>
      </c>
      <c r="D3615" s="98" t="s">
        <v>5329</v>
      </c>
      <c r="E3615" s="145" t="s">
        <v>6422</v>
      </c>
      <c r="F3615" s="233">
        <v>0.51827696252173305</v>
      </c>
    </row>
    <row r="3616" spans="1:6" x14ac:dyDescent="0.3">
      <c r="A3616" s="36" t="s">
        <v>96</v>
      </c>
      <c r="B3616" s="36" t="str">
        <f t="shared" si="59"/>
        <v>T5P5_20min</v>
      </c>
      <c r="C3616" s="97" t="s">
        <v>3768</v>
      </c>
      <c r="D3616" s="98" t="s">
        <v>5329</v>
      </c>
      <c r="E3616" s="145" t="s">
        <v>6423</v>
      </c>
      <c r="F3616" s="233">
        <v>0.63240873630850725</v>
      </c>
    </row>
    <row r="3617" spans="1:6" x14ac:dyDescent="0.3">
      <c r="A3617" s="36" t="s">
        <v>96</v>
      </c>
      <c r="B3617" s="36" t="str">
        <f t="shared" si="59"/>
        <v>T5P5_20min</v>
      </c>
      <c r="C3617" s="97" t="s">
        <v>3769</v>
      </c>
      <c r="D3617" s="98" t="s">
        <v>5329</v>
      </c>
      <c r="E3617" s="145" t="s">
        <v>6424</v>
      </c>
      <c r="F3617" s="233">
        <v>0.22113165765070814</v>
      </c>
    </row>
    <row r="3618" spans="1:6" x14ac:dyDescent="0.3">
      <c r="A3618" s="36" t="s">
        <v>96</v>
      </c>
      <c r="B3618" s="36" t="str">
        <f t="shared" si="59"/>
        <v>T5P5_20min</v>
      </c>
      <c r="C3618" s="97" t="s">
        <v>3770</v>
      </c>
      <c r="D3618" s="98" t="s">
        <v>5329</v>
      </c>
      <c r="E3618" s="145" t="s">
        <v>6425</v>
      </c>
      <c r="F3618" s="233">
        <v>1.4521094347425736</v>
      </c>
    </row>
    <row r="3619" spans="1:6" x14ac:dyDescent="0.3">
      <c r="A3619" s="36" t="s">
        <v>96</v>
      </c>
      <c r="B3619" s="36" t="str">
        <f t="shared" si="59"/>
        <v>T5P5_20min</v>
      </c>
      <c r="C3619" s="97" t="s">
        <v>3771</v>
      </c>
      <c r="D3619" s="98" t="s">
        <v>5329</v>
      </c>
      <c r="E3619" s="145" t="s">
        <v>6426</v>
      </c>
      <c r="F3619" s="233">
        <v>0.49875786762976065</v>
      </c>
    </row>
    <row r="3620" spans="1:6" x14ac:dyDescent="0.3">
      <c r="A3620" s="36" t="s">
        <v>96</v>
      </c>
      <c r="B3620" s="36" t="str">
        <f t="shared" si="59"/>
        <v>T5P5_20min</v>
      </c>
      <c r="C3620" s="97" t="s">
        <v>3772</v>
      </c>
      <c r="D3620" s="98" t="s">
        <v>5329</v>
      </c>
      <c r="E3620" s="145" t="s">
        <v>6427</v>
      </c>
      <c r="F3620" s="233">
        <v>0.39679341012201441</v>
      </c>
    </row>
    <row r="3621" spans="1:6" x14ac:dyDescent="0.3">
      <c r="A3621" s="36" t="s">
        <v>96</v>
      </c>
      <c r="B3621" s="36" t="str">
        <f t="shared" si="59"/>
        <v>T5P5_20min</v>
      </c>
      <c r="C3621" s="97" t="s">
        <v>3773</v>
      </c>
      <c r="D3621" s="98" t="s">
        <v>5329</v>
      </c>
      <c r="E3621" s="145" t="s">
        <v>6428</v>
      </c>
      <c r="F3621" s="233">
        <v>0.34855876105646033</v>
      </c>
    </row>
    <row r="3622" spans="1:6" x14ac:dyDescent="0.3">
      <c r="A3622" s="36" t="s">
        <v>96</v>
      </c>
      <c r="B3622" s="36" t="str">
        <f t="shared" si="59"/>
        <v>T5P5_20min</v>
      </c>
      <c r="C3622" s="97" t="s">
        <v>3774</v>
      </c>
      <c r="D3622" s="98" t="s">
        <v>5329</v>
      </c>
      <c r="E3622" s="145" t="s">
        <v>6429</v>
      </c>
      <c r="F3622" s="233">
        <v>0.5669428630672525</v>
      </c>
    </row>
    <row r="3623" spans="1:6" x14ac:dyDescent="0.3">
      <c r="A3623" s="36" t="s">
        <v>96</v>
      </c>
      <c r="B3623" s="36" t="str">
        <f t="shared" si="59"/>
        <v>T5P5_20min</v>
      </c>
      <c r="C3623" s="97" t="s">
        <v>3775</v>
      </c>
      <c r="D3623" s="98" t="s">
        <v>5329</v>
      </c>
      <c r="E3623" s="145" t="s">
        <v>6430</v>
      </c>
      <c r="F3623" s="233">
        <v>0.57685094264845815</v>
      </c>
    </row>
    <row r="3624" spans="1:6" x14ac:dyDescent="0.3">
      <c r="A3624" s="36" t="s">
        <v>96</v>
      </c>
      <c r="B3624" s="36" t="str">
        <f t="shared" si="59"/>
        <v>T5P5_20min</v>
      </c>
      <c r="C3624" s="97" t="s">
        <v>3749</v>
      </c>
      <c r="D3624" s="98" t="s">
        <v>5329</v>
      </c>
      <c r="E3624" s="145" t="s">
        <v>6431</v>
      </c>
      <c r="F3624" s="233">
        <v>0.21222301954746772</v>
      </c>
    </row>
    <row r="3625" spans="1:6" x14ac:dyDescent="0.3">
      <c r="A3625" s="36" t="s">
        <v>96</v>
      </c>
      <c r="B3625" s="36" t="str">
        <f t="shared" si="59"/>
        <v>T5P5_20min</v>
      </c>
      <c r="C3625" s="97" t="s">
        <v>3776</v>
      </c>
      <c r="D3625" s="98" t="s">
        <v>5329</v>
      </c>
      <c r="E3625" s="145" t="s">
        <v>6432</v>
      </c>
      <c r="F3625" s="233">
        <v>2.9292155967073046</v>
      </c>
    </row>
    <row r="3626" spans="1:6" x14ac:dyDescent="0.3">
      <c r="A3626" s="36" t="s">
        <v>96</v>
      </c>
      <c r="B3626" s="36" t="str">
        <f t="shared" si="59"/>
        <v>T5P5_20min</v>
      </c>
      <c r="C3626" s="97" t="s">
        <v>3750</v>
      </c>
      <c r="D3626" s="98" t="s">
        <v>5329</v>
      </c>
      <c r="E3626" s="145" t="s">
        <v>6433</v>
      </c>
      <c r="F3626" s="233">
        <v>0.28001001762419869</v>
      </c>
    </row>
    <row r="3627" spans="1:6" x14ac:dyDescent="0.3">
      <c r="A3627" s="36" t="s">
        <v>96</v>
      </c>
      <c r="B3627" s="36" t="str">
        <f t="shared" si="59"/>
        <v>T5P5_20min</v>
      </c>
      <c r="C3627" s="97" t="s">
        <v>3751</v>
      </c>
      <c r="D3627" s="98" t="s">
        <v>5329</v>
      </c>
      <c r="E3627" s="145" t="s">
        <v>6434</v>
      </c>
      <c r="F3627" s="233">
        <v>1.9264094605873818</v>
      </c>
    </row>
    <row r="3628" spans="1:6" x14ac:dyDescent="0.3">
      <c r="A3628" s="36" t="s">
        <v>96</v>
      </c>
      <c r="B3628" s="36" t="str">
        <f t="shared" si="59"/>
        <v>T5P5_20min</v>
      </c>
      <c r="C3628" s="97" t="s">
        <v>3752</v>
      </c>
      <c r="D3628" s="98" t="s">
        <v>5329</v>
      </c>
      <c r="E3628" s="145" t="s">
        <v>6435</v>
      </c>
      <c r="F3628" s="233">
        <v>0.42963706786644967</v>
      </c>
    </row>
    <row r="3629" spans="1:6" x14ac:dyDescent="0.3">
      <c r="A3629" s="36" t="s">
        <v>96</v>
      </c>
      <c r="B3629" s="36" t="str">
        <f t="shared" si="59"/>
        <v>T5P5_20min</v>
      </c>
      <c r="C3629" s="97" t="s">
        <v>3753</v>
      </c>
      <c r="D3629" s="98" t="s">
        <v>5329</v>
      </c>
      <c r="E3629" s="145" t="s">
        <v>6436</v>
      </c>
      <c r="F3629" s="233">
        <v>0.62669355311048824</v>
      </c>
    </row>
    <row r="3630" spans="1:6" x14ac:dyDescent="0.3">
      <c r="A3630" s="36" t="s">
        <v>96</v>
      </c>
      <c r="B3630" s="36" t="str">
        <f t="shared" si="59"/>
        <v>T5P5_20min</v>
      </c>
      <c r="C3630" s="97" t="s">
        <v>3754</v>
      </c>
      <c r="D3630" s="98" t="s">
        <v>5329</v>
      </c>
      <c r="E3630" s="145" t="s">
        <v>6437</v>
      </c>
      <c r="F3630" s="233">
        <v>0.68593192781917023</v>
      </c>
    </row>
    <row r="3631" spans="1:6" x14ac:dyDescent="0.3">
      <c r="A3631" s="36" t="s">
        <v>96</v>
      </c>
      <c r="B3631" s="36" t="str">
        <f t="shared" si="59"/>
        <v>T5P5_20min</v>
      </c>
      <c r="C3631" s="97" t="s">
        <v>3755</v>
      </c>
      <c r="D3631" s="98" t="s">
        <v>5329</v>
      </c>
      <c r="E3631" s="145" t="s">
        <v>6438</v>
      </c>
      <c r="F3631" s="233">
        <v>0.49699115697120411</v>
      </c>
    </row>
    <row r="3632" spans="1:6" x14ac:dyDescent="0.3">
      <c r="A3632" s="36" t="s">
        <v>98</v>
      </c>
      <c r="B3632" s="36" t="str">
        <f t="shared" si="59"/>
        <v>T6P1_20min</v>
      </c>
      <c r="C3632" s="97" t="s">
        <v>3777</v>
      </c>
      <c r="D3632" s="98" t="s">
        <v>5329</v>
      </c>
      <c r="E3632" s="145" t="s">
        <v>6409</v>
      </c>
      <c r="F3632" s="233">
        <v>0.78815189502947292</v>
      </c>
    </row>
    <row r="3633" spans="1:6" x14ac:dyDescent="0.3">
      <c r="A3633" s="36" t="s">
        <v>98</v>
      </c>
      <c r="B3633" s="36" t="str">
        <f t="shared" ref="B3633:B3666" si="60">CONCATENATE(A3633,"_",D3633)</f>
        <v>T6P1_20min</v>
      </c>
      <c r="C3633" s="97" t="s">
        <v>3786</v>
      </c>
      <c r="D3633" s="98" t="s">
        <v>5329</v>
      </c>
      <c r="E3633" s="145" t="s">
        <v>6410</v>
      </c>
      <c r="F3633" s="233">
        <v>0.28750445176669259</v>
      </c>
    </row>
    <row r="3634" spans="1:6" x14ac:dyDescent="0.3">
      <c r="A3634" s="36" t="s">
        <v>98</v>
      </c>
      <c r="B3634" s="36" t="str">
        <f t="shared" si="60"/>
        <v>T6P1_20min</v>
      </c>
      <c r="C3634" s="97" t="s">
        <v>3787</v>
      </c>
      <c r="D3634" s="98" t="s">
        <v>5329</v>
      </c>
      <c r="E3634" s="145" t="s">
        <v>6411</v>
      </c>
      <c r="F3634" s="233">
        <v>0.39405178551943421</v>
      </c>
    </row>
    <row r="3635" spans="1:6" x14ac:dyDescent="0.3">
      <c r="A3635" s="36" t="s">
        <v>98</v>
      </c>
      <c r="B3635" s="36" t="str">
        <f t="shared" si="60"/>
        <v>T6P1_20min</v>
      </c>
      <c r="C3635" s="97" t="s">
        <v>3788</v>
      </c>
      <c r="D3635" s="98" t="s">
        <v>5329</v>
      </c>
      <c r="E3635" s="145" t="s">
        <v>6412</v>
      </c>
      <c r="F3635" s="233">
        <v>0.310427785278862</v>
      </c>
    </row>
    <row r="3636" spans="1:6" x14ac:dyDescent="0.3">
      <c r="A3636" s="36" t="s">
        <v>98</v>
      </c>
      <c r="B3636" s="36" t="str">
        <f t="shared" si="60"/>
        <v>T6P1_20min</v>
      </c>
      <c r="C3636" s="97" t="s">
        <v>3789</v>
      </c>
      <c r="D3636" s="98" t="s">
        <v>5329</v>
      </c>
      <c r="E3636" s="145" t="s">
        <v>6413</v>
      </c>
      <c r="F3636" s="233">
        <v>1.8124779195079945</v>
      </c>
    </row>
    <row r="3637" spans="1:6" x14ac:dyDescent="0.3">
      <c r="A3637" s="36" t="s">
        <v>98</v>
      </c>
      <c r="B3637" s="36" t="str">
        <f t="shared" si="60"/>
        <v>T6P1_20min</v>
      </c>
      <c r="C3637" s="97" t="s">
        <v>3790</v>
      </c>
      <c r="D3637" s="98" t="s">
        <v>5329</v>
      </c>
      <c r="E3637" s="145" t="s">
        <v>6414</v>
      </c>
      <c r="F3637" s="233">
        <v>0.34582598222481747</v>
      </c>
    </row>
    <row r="3638" spans="1:6" x14ac:dyDescent="0.3">
      <c r="A3638" s="36" t="s">
        <v>98</v>
      </c>
      <c r="B3638" s="36" t="str">
        <f t="shared" si="60"/>
        <v>T6P1_20min</v>
      </c>
      <c r="C3638" s="97" t="s">
        <v>3791</v>
      </c>
      <c r="D3638" s="98" t="s">
        <v>5329</v>
      </c>
      <c r="E3638" s="145" t="s">
        <v>6415</v>
      </c>
      <c r="F3638" s="233">
        <v>0.8211219216939406</v>
      </c>
    </row>
    <row r="3639" spans="1:6" x14ac:dyDescent="0.3">
      <c r="A3639" s="36" t="s">
        <v>98</v>
      </c>
      <c r="B3639" s="36" t="str">
        <f t="shared" si="60"/>
        <v>T6P1_20min</v>
      </c>
      <c r="C3639" s="97" t="s">
        <v>3792</v>
      </c>
      <c r="D3639" s="98" t="s">
        <v>5329</v>
      </c>
      <c r="E3639" s="145" t="s">
        <v>6416</v>
      </c>
      <c r="F3639" s="233">
        <v>0.6482914539657173</v>
      </c>
    </row>
    <row r="3640" spans="1:6" x14ac:dyDescent="0.3">
      <c r="A3640" s="36" t="s">
        <v>98</v>
      </c>
      <c r="B3640" s="36" t="str">
        <f t="shared" si="60"/>
        <v>T6P1_20min</v>
      </c>
      <c r="C3640" s="97" t="s">
        <v>3793</v>
      </c>
      <c r="D3640" s="98" t="s">
        <v>5329</v>
      </c>
      <c r="E3640" s="145" t="s">
        <v>6417</v>
      </c>
      <c r="F3640" s="233">
        <v>1.1542449513740074</v>
      </c>
    </row>
    <row r="3641" spans="1:6" x14ac:dyDescent="0.3">
      <c r="A3641" s="36" t="s">
        <v>98</v>
      </c>
      <c r="B3641" s="36" t="str">
        <f t="shared" si="60"/>
        <v>T6P1_20min</v>
      </c>
      <c r="C3641" s="97" t="s">
        <v>3794</v>
      </c>
      <c r="D3641" s="98" t="s">
        <v>5329</v>
      </c>
      <c r="E3641" s="145" t="s">
        <v>6418</v>
      </c>
      <c r="F3641" s="233">
        <v>0.49640790677713681</v>
      </c>
    </row>
    <row r="3642" spans="1:6" x14ac:dyDescent="0.3">
      <c r="A3642" s="36" t="s">
        <v>98</v>
      </c>
      <c r="B3642" s="36" t="str">
        <f t="shared" si="60"/>
        <v>T6P1_20min</v>
      </c>
      <c r="C3642" s="97" t="s">
        <v>3795</v>
      </c>
      <c r="D3642" s="98" t="s">
        <v>5329</v>
      </c>
      <c r="E3642" s="145" t="s">
        <v>6419</v>
      </c>
      <c r="F3642" s="233">
        <v>0.33860243610903801</v>
      </c>
    </row>
    <row r="3643" spans="1:6" x14ac:dyDescent="0.3">
      <c r="A3643" s="36" t="s">
        <v>98</v>
      </c>
      <c r="B3643" s="36" t="str">
        <f t="shared" si="60"/>
        <v>T6P1_20min</v>
      </c>
      <c r="C3643" s="97" t="s">
        <v>3778</v>
      </c>
      <c r="D3643" s="98" t="s">
        <v>5329</v>
      </c>
      <c r="E3643" s="145" t="s">
        <v>6420</v>
      </c>
      <c r="F3643" s="233">
        <v>1.2910184388536958</v>
      </c>
    </row>
    <row r="3644" spans="1:6" x14ac:dyDescent="0.3">
      <c r="A3644" s="36" t="s">
        <v>98</v>
      </c>
      <c r="B3644" s="36" t="str">
        <f t="shared" si="60"/>
        <v>T6P1_20min</v>
      </c>
      <c r="C3644" s="97" t="s">
        <v>3796</v>
      </c>
      <c r="D3644" s="98" t="s">
        <v>5329</v>
      </c>
      <c r="E3644" s="145" t="s">
        <v>6421</v>
      </c>
      <c r="F3644" s="233">
        <v>0.49984338579074888</v>
      </c>
    </row>
    <row r="3645" spans="1:6" x14ac:dyDescent="0.3">
      <c r="A3645" s="36" t="s">
        <v>98</v>
      </c>
      <c r="B3645" s="36" t="str">
        <f t="shared" si="60"/>
        <v>T6P1_20min</v>
      </c>
      <c r="C3645" s="97" t="s">
        <v>3797</v>
      </c>
      <c r="D3645" s="98" t="s">
        <v>5329</v>
      </c>
      <c r="E3645" s="145" t="s">
        <v>6422</v>
      </c>
      <c r="F3645" s="233">
        <v>0.81450783288986028</v>
      </c>
    </row>
    <row r="3646" spans="1:6" x14ac:dyDescent="0.3">
      <c r="A3646" s="36" t="s">
        <v>98</v>
      </c>
      <c r="B3646" s="36" t="str">
        <f t="shared" si="60"/>
        <v>T6P1_20min</v>
      </c>
      <c r="C3646" s="97" t="s">
        <v>3798</v>
      </c>
      <c r="D3646" s="98" t="s">
        <v>5329</v>
      </c>
      <c r="E3646" s="145" t="s">
        <v>6423</v>
      </c>
      <c r="F3646" s="233">
        <v>0.43456232040020837</v>
      </c>
    </row>
    <row r="3647" spans="1:6" x14ac:dyDescent="0.3">
      <c r="A3647" s="36" t="s">
        <v>98</v>
      </c>
      <c r="B3647" s="36" t="str">
        <f t="shared" si="60"/>
        <v>T6P1_20min</v>
      </c>
      <c r="C3647" s="97" t="s">
        <v>3799</v>
      </c>
      <c r="D3647" s="98" t="s">
        <v>5329</v>
      </c>
      <c r="E3647" s="145" t="s">
        <v>6424</v>
      </c>
      <c r="F3647" s="233">
        <v>1.0655905445844305</v>
      </c>
    </row>
    <row r="3648" spans="1:6" x14ac:dyDescent="0.3">
      <c r="A3648" s="36" t="s">
        <v>98</v>
      </c>
      <c r="B3648" s="36" t="str">
        <f t="shared" si="60"/>
        <v>T6P1_20min</v>
      </c>
      <c r="C3648" s="97" t="s">
        <v>3800</v>
      </c>
      <c r="D3648" s="98" t="s">
        <v>5329</v>
      </c>
      <c r="E3648" s="145" t="s">
        <v>6425</v>
      </c>
      <c r="F3648" s="233">
        <v>0.62075599867937414</v>
      </c>
    </row>
    <row r="3649" spans="1:6" x14ac:dyDescent="0.3">
      <c r="A3649" s="36" t="s">
        <v>98</v>
      </c>
      <c r="B3649" s="36" t="str">
        <f t="shared" si="60"/>
        <v>T6P1_20min</v>
      </c>
      <c r="C3649" s="97" t="s">
        <v>3801</v>
      </c>
      <c r="D3649" s="98" t="s">
        <v>5329</v>
      </c>
      <c r="E3649" s="145" t="s">
        <v>6426</v>
      </c>
      <c r="F3649" s="233">
        <v>0.25024629842081864</v>
      </c>
    </row>
    <row r="3650" spans="1:6" x14ac:dyDescent="0.3">
      <c r="A3650" s="36" t="s">
        <v>98</v>
      </c>
      <c r="B3650" s="36" t="str">
        <f t="shared" si="60"/>
        <v>T6P1_20min</v>
      </c>
      <c r="C3650" s="97" t="s">
        <v>3802</v>
      </c>
      <c r="D3650" s="98" t="s">
        <v>5329</v>
      </c>
      <c r="E3650" s="145" t="s">
        <v>6427</v>
      </c>
      <c r="F3650" s="233">
        <v>0.62005419943106765</v>
      </c>
    </row>
    <row r="3651" spans="1:6" x14ac:dyDescent="0.3">
      <c r="A3651" s="36" t="s">
        <v>98</v>
      </c>
      <c r="B3651" s="36" t="str">
        <f t="shared" si="60"/>
        <v>T6P1_20min</v>
      </c>
      <c r="C3651" s="97" t="s">
        <v>3803</v>
      </c>
      <c r="D3651" s="98" t="s">
        <v>5329</v>
      </c>
      <c r="E3651" s="145" t="s">
        <v>6428</v>
      </c>
      <c r="F3651" s="233">
        <v>0.72029369701214374</v>
      </c>
    </row>
    <row r="3652" spans="1:6" x14ac:dyDescent="0.3">
      <c r="A3652" s="36" t="s">
        <v>98</v>
      </c>
      <c r="B3652" s="36" t="str">
        <f t="shared" si="60"/>
        <v>T6P1_20min</v>
      </c>
      <c r="C3652" s="97" t="s">
        <v>3804</v>
      </c>
      <c r="D3652" s="98" t="s">
        <v>5329</v>
      </c>
      <c r="E3652" s="145" t="s">
        <v>6429</v>
      </c>
      <c r="F3652" s="233">
        <v>0.8777601090659326</v>
      </c>
    </row>
    <row r="3653" spans="1:6" x14ac:dyDescent="0.3">
      <c r="A3653" s="36" t="s">
        <v>98</v>
      </c>
      <c r="B3653" s="36" t="str">
        <f t="shared" si="60"/>
        <v>T6P1_20min</v>
      </c>
      <c r="C3653" s="97" t="s">
        <v>3805</v>
      </c>
      <c r="D3653" s="98" t="s">
        <v>5329</v>
      </c>
      <c r="E3653" s="145" t="s">
        <v>6430</v>
      </c>
      <c r="F3653" s="233">
        <v>0.84372235295170694</v>
      </c>
    </row>
    <row r="3654" spans="1:6" x14ac:dyDescent="0.3">
      <c r="A3654" s="36" t="s">
        <v>98</v>
      </c>
      <c r="B3654" s="36" t="str">
        <f t="shared" si="60"/>
        <v>T6P1_20min</v>
      </c>
      <c r="C3654" s="97" t="s">
        <v>3779</v>
      </c>
      <c r="D3654" s="98" t="s">
        <v>5329</v>
      </c>
      <c r="E3654" s="145" t="s">
        <v>6431</v>
      </c>
      <c r="F3654" s="233">
        <v>0.24655792397026166</v>
      </c>
    </row>
    <row r="3655" spans="1:6" x14ac:dyDescent="0.3">
      <c r="A3655" s="36" t="s">
        <v>98</v>
      </c>
      <c r="B3655" s="36" t="str">
        <f t="shared" si="60"/>
        <v>T6P1_20min</v>
      </c>
      <c r="C3655" s="97" t="s">
        <v>3806</v>
      </c>
      <c r="D3655" s="98" t="s">
        <v>5329</v>
      </c>
      <c r="E3655" s="145" t="s">
        <v>6432</v>
      </c>
      <c r="F3655" s="233">
        <v>1.2824104689754177</v>
      </c>
    </row>
    <row r="3656" spans="1:6" x14ac:dyDescent="0.3">
      <c r="A3656" s="36" t="s">
        <v>98</v>
      </c>
      <c r="B3656" s="36" t="str">
        <f t="shared" si="60"/>
        <v>T6P1_20min</v>
      </c>
      <c r="C3656" s="97" t="s">
        <v>3780</v>
      </c>
      <c r="D3656" s="98" t="s">
        <v>5329</v>
      </c>
      <c r="E3656" s="145" t="s">
        <v>6433</v>
      </c>
      <c r="F3656" s="233">
        <v>0.47708239273487529</v>
      </c>
    </row>
    <row r="3657" spans="1:6" x14ac:dyDescent="0.3">
      <c r="A3657" s="36" t="s">
        <v>98</v>
      </c>
      <c r="B3657" s="36" t="str">
        <f t="shared" si="60"/>
        <v>T6P1_20min</v>
      </c>
      <c r="C3657" s="97" t="s">
        <v>3781</v>
      </c>
      <c r="D3657" s="98" t="s">
        <v>5329</v>
      </c>
      <c r="E3657" s="145" t="s">
        <v>6434</v>
      </c>
      <c r="F3657" s="233">
        <v>0.93695336557677178</v>
      </c>
    </row>
    <row r="3658" spans="1:6" x14ac:dyDescent="0.3">
      <c r="A3658" s="36" t="s">
        <v>98</v>
      </c>
      <c r="B3658" s="36" t="str">
        <f t="shared" si="60"/>
        <v>T6P1_20min</v>
      </c>
      <c r="C3658" s="97" t="s">
        <v>3782</v>
      </c>
      <c r="D3658" s="98" t="s">
        <v>5329</v>
      </c>
      <c r="E3658" s="145" t="s">
        <v>6435</v>
      </c>
      <c r="F3658" s="233">
        <v>0.88320677614116183</v>
      </c>
    </row>
    <row r="3659" spans="1:6" x14ac:dyDescent="0.3">
      <c r="A3659" s="36" t="s">
        <v>98</v>
      </c>
      <c r="B3659" s="36" t="str">
        <f t="shared" si="60"/>
        <v>T6P1_20min</v>
      </c>
      <c r="C3659" s="97" t="s">
        <v>3783</v>
      </c>
      <c r="D3659" s="98" t="s">
        <v>5329</v>
      </c>
      <c r="E3659" s="145" t="s">
        <v>6436</v>
      </c>
      <c r="F3659" s="233">
        <v>0.54590677732005266</v>
      </c>
    </row>
    <row r="3660" spans="1:6" x14ac:dyDescent="0.3">
      <c r="A3660" s="36" t="s">
        <v>98</v>
      </c>
      <c r="B3660" s="36" t="str">
        <f t="shared" si="60"/>
        <v>T6P1_20min</v>
      </c>
      <c r="C3660" s="97" t="s">
        <v>3784</v>
      </c>
      <c r="D3660" s="98" t="s">
        <v>5329</v>
      </c>
      <c r="E3660" s="145" t="s">
        <v>6437</v>
      </c>
      <c r="F3660" s="233">
        <v>0.80627985815332959</v>
      </c>
    </row>
    <row r="3661" spans="1:6" x14ac:dyDescent="0.3">
      <c r="A3661" s="36" t="s">
        <v>98</v>
      </c>
      <c r="B3661" s="36" t="str">
        <f t="shared" si="60"/>
        <v>T6P1_20min</v>
      </c>
      <c r="C3661" s="97" t="s">
        <v>3785</v>
      </c>
      <c r="D3661" s="98" t="s">
        <v>5329</v>
      </c>
      <c r="E3661" s="145" t="s">
        <v>6438</v>
      </c>
      <c r="F3661" s="233">
        <v>0.32955334859267932</v>
      </c>
    </row>
    <row r="3662" spans="1:6" x14ac:dyDescent="0.3">
      <c r="A3662" s="36" t="s">
        <v>100</v>
      </c>
      <c r="B3662" s="36" t="str">
        <f t="shared" si="60"/>
        <v>T6P11_20min</v>
      </c>
      <c r="C3662" s="97" t="s">
        <v>3987</v>
      </c>
      <c r="D3662" s="98" t="s">
        <v>5329</v>
      </c>
      <c r="E3662" s="145" t="s">
        <v>6409</v>
      </c>
      <c r="F3662" s="233">
        <v>2.812676520738338</v>
      </c>
    </row>
    <row r="3663" spans="1:6" x14ac:dyDescent="0.3">
      <c r="A3663" s="36" t="s">
        <v>100</v>
      </c>
      <c r="B3663" s="36" t="str">
        <f t="shared" si="60"/>
        <v>T6P11_20min</v>
      </c>
      <c r="C3663" s="97" t="s">
        <v>3996</v>
      </c>
      <c r="D3663" s="98" t="s">
        <v>5329</v>
      </c>
      <c r="E3663" s="145" t="s">
        <v>6410</v>
      </c>
      <c r="F3663" s="233">
        <v>3.1757391280299996</v>
      </c>
    </row>
    <row r="3664" spans="1:6" x14ac:dyDescent="0.3">
      <c r="A3664" s="36" t="s">
        <v>100</v>
      </c>
      <c r="B3664" s="36" t="str">
        <f t="shared" si="60"/>
        <v>T6P11_20min</v>
      </c>
      <c r="C3664" s="97" t="s">
        <v>3997</v>
      </c>
      <c r="D3664" s="98" t="s">
        <v>5329</v>
      </c>
      <c r="E3664" s="145" t="s">
        <v>6411</v>
      </c>
      <c r="F3664" s="233">
        <v>3.9059121357159068</v>
      </c>
    </row>
    <row r="3665" spans="1:6" x14ac:dyDescent="0.3">
      <c r="A3665" s="36" t="s">
        <v>100</v>
      </c>
      <c r="B3665" s="36" t="str">
        <f t="shared" si="60"/>
        <v>T6P11_20min</v>
      </c>
      <c r="C3665" s="97" t="s">
        <v>3998</v>
      </c>
      <c r="D3665" s="98" t="s">
        <v>5329</v>
      </c>
      <c r="E3665" s="145" t="s">
        <v>6412</v>
      </c>
      <c r="F3665" s="233">
        <v>2.0802540251848884</v>
      </c>
    </row>
    <row r="3666" spans="1:6" x14ac:dyDescent="0.3">
      <c r="A3666" s="36" t="s">
        <v>100</v>
      </c>
      <c r="B3666" s="36" t="str">
        <f t="shared" si="60"/>
        <v>T6P11_20min</v>
      </c>
      <c r="C3666" s="97" t="s">
        <v>3999</v>
      </c>
      <c r="D3666" s="98" t="s">
        <v>5329</v>
      </c>
      <c r="E3666" s="145" t="s">
        <v>6413</v>
      </c>
      <c r="F3666" s="233">
        <v>2.2845680576857892</v>
      </c>
    </row>
    <row r="3667" spans="1:6" x14ac:dyDescent="0.3">
      <c r="A3667" s="36" t="s">
        <v>100</v>
      </c>
      <c r="B3667" s="36" t="str">
        <f t="shared" ref="B3667:B3730" si="61">CONCATENATE(A3667,"_",D3667)</f>
        <v>T6P11_20min</v>
      </c>
      <c r="C3667" s="97" t="s">
        <v>4000</v>
      </c>
      <c r="D3667" s="98" t="s">
        <v>5329</v>
      </c>
      <c r="E3667" s="145" t="s">
        <v>6414</v>
      </c>
      <c r="F3667" s="233">
        <v>2.4946313173035852</v>
      </c>
    </row>
    <row r="3668" spans="1:6" x14ac:dyDescent="0.3">
      <c r="A3668" s="36" t="s">
        <v>100</v>
      </c>
      <c r="B3668" s="36" t="str">
        <f t="shared" si="61"/>
        <v>T6P11_20min</v>
      </c>
      <c r="C3668" s="97" t="s">
        <v>4001</v>
      </c>
      <c r="D3668" s="98" t="s">
        <v>5329</v>
      </c>
      <c r="E3668" s="145" t="s">
        <v>6415</v>
      </c>
      <c r="F3668" s="233">
        <v>2.7122325877622346</v>
      </c>
    </row>
    <row r="3669" spans="1:6" x14ac:dyDescent="0.3">
      <c r="A3669" s="36" t="s">
        <v>100</v>
      </c>
      <c r="B3669" s="36" t="str">
        <f t="shared" si="61"/>
        <v>T6P11_20min</v>
      </c>
      <c r="C3669" s="97" t="s">
        <v>4002</v>
      </c>
      <c r="D3669" s="98" t="s">
        <v>5329</v>
      </c>
      <c r="E3669" s="145" t="s">
        <v>6416</v>
      </c>
      <c r="F3669" s="233">
        <v>2.2567959611851136</v>
      </c>
    </row>
    <row r="3670" spans="1:6" x14ac:dyDescent="0.3">
      <c r="A3670" s="36" t="s">
        <v>100</v>
      </c>
      <c r="B3670" s="36" t="str">
        <f t="shared" si="61"/>
        <v>T6P11_20min</v>
      </c>
      <c r="C3670" s="97" t="s">
        <v>4003</v>
      </c>
      <c r="D3670" s="98" t="s">
        <v>5329</v>
      </c>
      <c r="E3670" s="145" t="s">
        <v>6417</v>
      </c>
      <c r="F3670" s="233">
        <v>2.7503532518076206</v>
      </c>
    </row>
    <row r="3671" spans="1:6" x14ac:dyDescent="0.3">
      <c r="A3671" s="36" t="s">
        <v>100</v>
      </c>
      <c r="B3671" s="36" t="str">
        <f t="shared" si="61"/>
        <v>T6P11_20min</v>
      </c>
      <c r="C3671" s="97" t="s">
        <v>4004</v>
      </c>
      <c r="D3671" s="98" t="s">
        <v>5329</v>
      </c>
      <c r="E3671" s="145" t="s">
        <v>6418</v>
      </c>
      <c r="F3671" s="233">
        <v>3.479231985670439</v>
      </c>
    </row>
    <row r="3672" spans="1:6" x14ac:dyDescent="0.3">
      <c r="A3672" s="36" t="s">
        <v>100</v>
      </c>
      <c r="B3672" s="36" t="str">
        <f t="shared" si="61"/>
        <v>T6P11_20min</v>
      </c>
      <c r="C3672" s="97" t="s">
        <v>4005</v>
      </c>
      <c r="D3672" s="98" t="s">
        <v>5329</v>
      </c>
      <c r="E3672" s="145" t="s">
        <v>6419</v>
      </c>
      <c r="F3672" s="233">
        <v>2.0688597849010266</v>
      </c>
    </row>
    <row r="3673" spans="1:6" x14ac:dyDescent="0.3">
      <c r="A3673" s="36" t="s">
        <v>100</v>
      </c>
      <c r="B3673" s="36" t="str">
        <f t="shared" si="61"/>
        <v>T6P11_20min</v>
      </c>
      <c r="C3673" s="97" t="s">
        <v>3988</v>
      </c>
      <c r="D3673" s="98" t="s">
        <v>5329</v>
      </c>
      <c r="E3673" s="145" t="s">
        <v>6420</v>
      </c>
      <c r="F3673" s="233">
        <v>2.385879336803725</v>
      </c>
    </row>
    <row r="3674" spans="1:6" x14ac:dyDescent="0.3">
      <c r="A3674" s="36" t="s">
        <v>100</v>
      </c>
      <c r="B3674" s="36" t="str">
        <f t="shared" si="61"/>
        <v>T6P11_20min</v>
      </c>
      <c r="C3674" s="97" t="s">
        <v>4006</v>
      </c>
      <c r="D3674" s="98" t="s">
        <v>5329</v>
      </c>
      <c r="E3674" s="145" t="s">
        <v>6421</v>
      </c>
      <c r="F3674" s="233">
        <v>2.2796712943393134</v>
      </c>
    </row>
    <row r="3675" spans="1:6" x14ac:dyDescent="0.3">
      <c r="A3675" s="36" t="s">
        <v>100</v>
      </c>
      <c r="B3675" s="36" t="str">
        <f t="shared" si="61"/>
        <v>T6P11_20min</v>
      </c>
      <c r="C3675" s="97" t="s">
        <v>4007</v>
      </c>
      <c r="D3675" s="98" t="s">
        <v>5329</v>
      </c>
      <c r="E3675" s="145" t="s">
        <v>6422</v>
      </c>
      <c r="F3675" s="233">
        <v>3.3486442643876608</v>
      </c>
    </row>
    <row r="3676" spans="1:6" x14ac:dyDescent="0.3">
      <c r="A3676" s="36" t="s">
        <v>100</v>
      </c>
      <c r="B3676" s="36" t="str">
        <f t="shared" si="61"/>
        <v>T6P11_20min</v>
      </c>
      <c r="C3676" s="97" t="s">
        <v>4008</v>
      </c>
      <c r="D3676" s="98" t="s">
        <v>5329</v>
      </c>
      <c r="E3676" s="145" t="s">
        <v>6423</v>
      </c>
      <c r="F3676" s="233">
        <v>3.4054857527423179</v>
      </c>
    </row>
    <row r="3677" spans="1:6" x14ac:dyDescent="0.3">
      <c r="A3677" s="36" t="s">
        <v>100</v>
      </c>
      <c r="B3677" s="36" t="str">
        <f t="shared" si="61"/>
        <v>T6P11_20min</v>
      </c>
      <c r="C3677" s="97" t="s">
        <v>4009</v>
      </c>
      <c r="D3677" s="98" t="s">
        <v>5329</v>
      </c>
      <c r="E3677" s="145" t="s">
        <v>6424</v>
      </c>
      <c r="F3677" s="233">
        <v>2.2534202913866102</v>
      </c>
    </row>
    <row r="3678" spans="1:6" x14ac:dyDescent="0.3">
      <c r="A3678" s="36" t="s">
        <v>100</v>
      </c>
      <c r="B3678" s="36" t="str">
        <f t="shared" si="61"/>
        <v>T6P11_20min</v>
      </c>
      <c r="C3678" s="97" t="s">
        <v>4010</v>
      </c>
      <c r="D3678" s="98" t="s">
        <v>5329</v>
      </c>
      <c r="E3678" s="145" t="s">
        <v>6425</v>
      </c>
      <c r="F3678" s="233">
        <v>2.5990541374757008</v>
      </c>
    </row>
    <row r="3679" spans="1:6" x14ac:dyDescent="0.3">
      <c r="A3679" s="36" t="s">
        <v>100</v>
      </c>
      <c r="B3679" s="36" t="str">
        <f t="shared" si="61"/>
        <v>T6P11_20min</v>
      </c>
      <c r="C3679" s="97" t="s">
        <v>4011</v>
      </c>
      <c r="D3679" s="98" t="s">
        <v>5329</v>
      </c>
      <c r="E3679" s="145" t="s">
        <v>6426</v>
      </c>
      <c r="F3679" s="233">
        <v>2.3710888659238525</v>
      </c>
    </row>
    <row r="3680" spans="1:6" x14ac:dyDescent="0.3">
      <c r="A3680" s="36" t="s">
        <v>100</v>
      </c>
      <c r="B3680" s="36" t="str">
        <f t="shared" si="61"/>
        <v>T6P11_20min</v>
      </c>
      <c r="C3680" s="97" t="s">
        <v>4012</v>
      </c>
      <c r="D3680" s="98" t="s">
        <v>5329</v>
      </c>
      <c r="E3680" s="145" t="s">
        <v>6427</v>
      </c>
      <c r="F3680" s="233">
        <v>3.0776583000427835</v>
      </c>
    </row>
    <row r="3681" spans="1:6" x14ac:dyDescent="0.3">
      <c r="A3681" s="36" t="s">
        <v>100</v>
      </c>
      <c r="B3681" s="36" t="str">
        <f t="shared" si="61"/>
        <v>T6P11_20min</v>
      </c>
      <c r="C3681" s="97" t="s">
        <v>4013</v>
      </c>
      <c r="D3681" s="98" t="s">
        <v>5329</v>
      </c>
      <c r="E3681" s="145" t="s">
        <v>6428</v>
      </c>
      <c r="F3681" s="233">
        <v>2.3286040045180103</v>
      </c>
    </row>
    <row r="3682" spans="1:6" x14ac:dyDescent="0.3">
      <c r="A3682" s="36" t="s">
        <v>100</v>
      </c>
      <c r="B3682" s="36" t="str">
        <f t="shared" si="61"/>
        <v>T6P11_20min</v>
      </c>
      <c r="C3682" s="97" t="s">
        <v>4014</v>
      </c>
      <c r="D3682" s="98" t="s">
        <v>5329</v>
      </c>
      <c r="E3682" s="145" t="s">
        <v>6429</v>
      </c>
      <c r="F3682" s="233">
        <v>2.9359960507267084</v>
      </c>
    </row>
    <row r="3683" spans="1:6" x14ac:dyDescent="0.3">
      <c r="A3683" s="36" t="s">
        <v>100</v>
      </c>
      <c r="B3683" s="36" t="str">
        <f t="shared" si="61"/>
        <v>T6P11_20min</v>
      </c>
      <c r="C3683" s="97" t="s">
        <v>4015</v>
      </c>
      <c r="D3683" s="98" t="s">
        <v>5329</v>
      </c>
      <c r="E3683" s="145" t="s">
        <v>6430</v>
      </c>
      <c r="F3683" s="233">
        <v>2.4002839436190126</v>
      </c>
    </row>
    <row r="3684" spans="1:6" x14ac:dyDescent="0.3">
      <c r="A3684" s="36" t="s">
        <v>100</v>
      </c>
      <c r="B3684" s="36" t="str">
        <f t="shared" si="61"/>
        <v>T6P11_20min</v>
      </c>
      <c r="C3684" s="97" t="s">
        <v>3989</v>
      </c>
      <c r="D3684" s="98" t="s">
        <v>5329</v>
      </c>
      <c r="E3684" s="145" t="s">
        <v>6431</v>
      </c>
      <c r="F3684" s="233">
        <v>2.2161739123388347</v>
      </c>
    </row>
    <row r="3685" spans="1:6" x14ac:dyDescent="0.3">
      <c r="A3685" s="36" t="s">
        <v>100</v>
      </c>
      <c r="B3685" s="36" t="str">
        <f t="shared" si="61"/>
        <v>T6P11_20min</v>
      </c>
      <c r="C3685" s="97" t="s">
        <v>4016</v>
      </c>
      <c r="D3685" s="98" t="s">
        <v>5329</v>
      </c>
      <c r="E3685" s="145" t="s">
        <v>6432</v>
      </c>
      <c r="F3685" s="233">
        <v>1.9604167438973277</v>
      </c>
    </row>
    <row r="3686" spans="1:6" x14ac:dyDescent="0.3">
      <c r="A3686" s="36" t="s">
        <v>100</v>
      </c>
      <c r="B3686" s="36" t="str">
        <f t="shared" si="61"/>
        <v>T6P11_20min</v>
      </c>
      <c r="C3686" s="97" t="s">
        <v>3990</v>
      </c>
      <c r="D3686" s="98" t="s">
        <v>5329</v>
      </c>
      <c r="E3686" s="145" t="s">
        <v>6433</v>
      </c>
      <c r="F3686" s="233">
        <v>1.7833488187287057</v>
      </c>
    </row>
    <row r="3687" spans="1:6" x14ac:dyDescent="0.3">
      <c r="A3687" s="36" t="s">
        <v>100</v>
      </c>
      <c r="B3687" s="36" t="str">
        <f t="shared" si="61"/>
        <v>T6P11_20min</v>
      </c>
      <c r="C3687" s="97" t="s">
        <v>3991</v>
      </c>
      <c r="D3687" s="98" t="s">
        <v>5329</v>
      </c>
      <c r="E3687" s="145" t="s">
        <v>6434</v>
      </c>
      <c r="F3687" s="233">
        <v>2.6263412215660638</v>
      </c>
    </row>
    <row r="3688" spans="1:6" x14ac:dyDescent="0.3">
      <c r="A3688" s="36" t="s">
        <v>100</v>
      </c>
      <c r="B3688" s="36" t="str">
        <f t="shared" si="61"/>
        <v>T6P11_20min</v>
      </c>
      <c r="C3688" s="97" t="s">
        <v>3992</v>
      </c>
      <c r="D3688" s="98" t="s">
        <v>5329</v>
      </c>
      <c r="E3688" s="145" t="s">
        <v>6435</v>
      </c>
      <c r="F3688" s="233">
        <v>3.5310662429336723</v>
      </c>
    </row>
    <row r="3689" spans="1:6" x14ac:dyDescent="0.3">
      <c r="A3689" s="36" t="s">
        <v>100</v>
      </c>
      <c r="B3689" s="36" t="str">
        <f t="shared" si="61"/>
        <v>T6P11_20min</v>
      </c>
      <c r="C3689" s="97" t="s">
        <v>3993</v>
      </c>
      <c r="D3689" s="98" t="s">
        <v>5329</v>
      </c>
      <c r="E3689" s="145" t="s">
        <v>6436</v>
      </c>
      <c r="F3689" s="233">
        <v>2.6536050214567188</v>
      </c>
    </row>
    <row r="3690" spans="1:6" x14ac:dyDescent="0.3">
      <c r="A3690" s="36" t="s">
        <v>100</v>
      </c>
      <c r="B3690" s="36" t="str">
        <f t="shared" si="61"/>
        <v>T6P11_20min</v>
      </c>
      <c r="C3690" s="97" t="s">
        <v>3994</v>
      </c>
      <c r="D3690" s="98" t="s">
        <v>5329</v>
      </c>
      <c r="E3690" s="145" t="s">
        <v>6437</v>
      </c>
      <c r="F3690" s="233">
        <v>2.615253641589546</v>
      </c>
    </row>
    <row r="3691" spans="1:6" x14ac:dyDescent="0.3">
      <c r="A3691" s="36" t="s">
        <v>100</v>
      </c>
      <c r="B3691" s="36" t="str">
        <f t="shared" si="61"/>
        <v>T6P11_20min</v>
      </c>
      <c r="C3691" s="97" t="s">
        <v>3995</v>
      </c>
      <c r="D3691" s="98" t="s">
        <v>5329</v>
      </c>
      <c r="E3691" s="145" t="s">
        <v>6438</v>
      </c>
      <c r="F3691" s="233">
        <v>1.886570329989345</v>
      </c>
    </row>
    <row r="3692" spans="1:6" x14ac:dyDescent="0.3">
      <c r="A3692" s="36" t="s">
        <v>101</v>
      </c>
      <c r="B3692" s="36" t="str">
        <f t="shared" si="61"/>
        <v>T6P12_20min</v>
      </c>
      <c r="C3692" s="97" t="s">
        <v>4017</v>
      </c>
      <c r="D3692" s="98" t="s">
        <v>5329</v>
      </c>
      <c r="E3692" s="145" t="s">
        <v>6409</v>
      </c>
      <c r="F3692" s="233">
        <v>0.78020010964576347</v>
      </c>
    </row>
    <row r="3693" spans="1:6" x14ac:dyDescent="0.3">
      <c r="A3693" s="36" t="s">
        <v>101</v>
      </c>
      <c r="B3693" s="36" t="str">
        <f t="shared" si="61"/>
        <v>T6P12_20min</v>
      </c>
      <c r="C3693" s="97" t="s">
        <v>4026</v>
      </c>
      <c r="D3693" s="98" t="s">
        <v>5329</v>
      </c>
      <c r="E3693" s="145" t="s">
        <v>6410</v>
      </c>
      <c r="F3693" s="233">
        <v>4.0835191701064408</v>
      </c>
    </row>
    <row r="3694" spans="1:6" x14ac:dyDescent="0.3">
      <c r="A3694" s="36" t="s">
        <v>101</v>
      </c>
      <c r="B3694" s="36" t="str">
        <f t="shared" si="61"/>
        <v>T6P12_20min</v>
      </c>
      <c r="C3694" s="97" t="s">
        <v>4027</v>
      </c>
      <c r="D3694" s="98" t="s">
        <v>5329</v>
      </c>
      <c r="E3694" s="145" t="s">
        <v>6411</v>
      </c>
      <c r="F3694" s="233">
        <v>3.9928121682748223</v>
      </c>
    </row>
    <row r="3695" spans="1:6" x14ac:dyDescent="0.3">
      <c r="A3695" s="36" t="s">
        <v>101</v>
      </c>
      <c r="B3695" s="36" t="str">
        <f t="shared" si="61"/>
        <v>T6P12_20min</v>
      </c>
      <c r="C3695" s="97" t="s">
        <v>4028</v>
      </c>
      <c r="D3695" s="98" t="s">
        <v>5329</v>
      </c>
      <c r="E3695" s="145" t="s">
        <v>6412</v>
      </c>
      <c r="F3695" s="233">
        <v>3.8231984009353694</v>
      </c>
    </row>
    <row r="3696" spans="1:6" x14ac:dyDescent="0.3">
      <c r="A3696" s="36" t="s">
        <v>101</v>
      </c>
      <c r="B3696" s="36" t="str">
        <f t="shared" si="61"/>
        <v>T6P12_20min</v>
      </c>
      <c r="C3696" s="97" t="s">
        <v>4029</v>
      </c>
      <c r="D3696" s="98" t="s">
        <v>5329</v>
      </c>
      <c r="E3696" s="145" t="s">
        <v>6413</v>
      </c>
      <c r="F3696" s="233">
        <v>0.28336127172726011</v>
      </c>
    </row>
    <row r="3697" spans="1:6" x14ac:dyDescent="0.3">
      <c r="A3697" s="36" t="s">
        <v>101</v>
      </c>
      <c r="B3697" s="36" t="str">
        <f t="shared" si="61"/>
        <v>T6P12_20min</v>
      </c>
      <c r="C3697" s="97" t="s">
        <v>4030</v>
      </c>
      <c r="D3697" s="98" t="s">
        <v>5329</v>
      </c>
      <c r="E3697" s="145" t="s">
        <v>6414</v>
      </c>
      <c r="F3697" s="233">
        <v>4.4187911481099418</v>
      </c>
    </row>
    <row r="3698" spans="1:6" x14ac:dyDescent="0.3">
      <c r="A3698" s="36" t="s">
        <v>101</v>
      </c>
      <c r="B3698" s="36" t="str">
        <f t="shared" si="61"/>
        <v>T6P12_20min</v>
      </c>
      <c r="C3698" s="97" t="s">
        <v>4031</v>
      </c>
      <c r="D3698" s="98" t="s">
        <v>5329</v>
      </c>
      <c r="E3698" s="145" t="s">
        <v>6415</v>
      </c>
      <c r="F3698" s="233">
        <v>0.43601193783954412</v>
      </c>
    </row>
    <row r="3699" spans="1:6" x14ac:dyDescent="0.3">
      <c r="A3699" s="36" t="s">
        <v>101</v>
      </c>
      <c r="B3699" s="36" t="str">
        <f t="shared" si="61"/>
        <v>T6P12_20min</v>
      </c>
      <c r="C3699" s="97" t="s">
        <v>4032</v>
      </c>
      <c r="D3699" s="98" t="s">
        <v>5329</v>
      </c>
      <c r="E3699" s="145" t="s">
        <v>6416</v>
      </c>
      <c r="F3699" s="233">
        <v>2.0602605194229739</v>
      </c>
    </row>
    <row r="3700" spans="1:6" x14ac:dyDescent="0.3">
      <c r="A3700" s="36" t="s">
        <v>101</v>
      </c>
      <c r="B3700" s="36" t="str">
        <f t="shared" si="61"/>
        <v>T6P12_20min</v>
      </c>
      <c r="C3700" s="97" t="s">
        <v>4033</v>
      </c>
      <c r="D3700" s="98" t="s">
        <v>5329</v>
      </c>
      <c r="E3700" s="145" t="s">
        <v>6417</v>
      </c>
      <c r="F3700" s="233">
        <v>1.5531213765671497</v>
      </c>
    </row>
    <row r="3701" spans="1:6" x14ac:dyDescent="0.3">
      <c r="A3701" s="36" t="s">
        <v>101</v>
      </c>
      <c r="B3701" s="36" t="str">
        <f t="shared" si="61"/>
        <v>T6P12_20min</v>
      </c>
      <c r="C3701" s="97" t="s">
        <v>4034</v>
      </c>
      <c r="D3701" s="98" t="s">
        <v>5329</v>
      </c>
      <c r="E3701" s="145" t="s">
        <v>6418</v>
      </c>
      <c r="F3701" s="233">
        <v>0.52263181189184982</v>
      </c>
    </row>
    <row r="3702" spans="1:6" x14ac:dyDescent="0.3">
      <c r="A3702" s="36" t="s">
        <v>101</v>
      </c>
      <c r="B3702" s="36" t="str">
        <f t="shared" si="61"/>
        <v>T6P12_20min</v>
      </c>
      <c r="C3702" s="97" t="s">
        <v>4035</v>
      </c>
      <c r="D3702" s="98" t="s">
        <v>5329</v>
      </c>
      <c r="E3702" s="145" t="s">
        <v>6419</v>
      </c>
      <c r="F3702" s="233">
        <v>0.20652314619468845</v>
      </c>
    </row>
    <row r="3703" spans="1:6" x14ac:dyDescent="0.3">
      <c r="A3703" s="36" t="s">
        <v>101</v>
      </c>
      <c r="B3703" s="36" t="str">
        <f t="shared" si="61"/>
        <v>T6P12_20min</v>
      </c>
      <c r="C3703" s="97" t="s">
        <v>4018</v>
      </c>
      <c r="D3703" s="98" t="s">
        <v>5329</v>
      </c>
      <c r="E3703" s="145" t="s">
        <v>6420</v>
      </c>
      <c r="F3703" s="233">
        <v>0.61246339551864559</v>
      </c>
    </row>
    <row r="3704" spans="1:6" x14ac:dyDescent="0.3">
      <c r="A3704" s="36" t="s">
        <v>101</v>
      </c>
      <c r="B3704" s="36" t="str">
        <f t="shared" si="61"/>
        <v>T6P12_20min</v>
      </c>
      <c r="C3704" s="97" t="s">
        <v>4036</v>
      </c>
      <c r="D3704" s="98" t="s">
        <v>5329</v>
      </c>
      <c r="E3704" s="145" t="s">
        <v>6421</v>
      </c>
      <c r="F3704" s="233">
        <v>1.0293392095989709</v>
      </c>
    </row>
    <row r="3705" spans="1:6" x14ac:dyDescent="0.3">
      <c r="A3705" s="36" t="s">
        <v>101</v>
      </c>
      <c r="B3705" s="36" t="str">
        <f t="shared" si="61"/>
        <v>T6P12_20min</v>
      </c>
      <c r="C3705" s="97" t="s">
        <v>4037</v>
      </c>
      <c r="D3705" s="98" t="s">
        <v>5329</v>
      </c>
      <c r="E3705" s="145" t="s">
        <v>6422</v>
      </c>
      <c r="F3705" s="233">
        <v>1.3651648280861759</v>
      </c>
    </row>
    <row r="3706" spans="1:6" x14ac:dyDescent="0.3">
      <c r="A3706" s="36" t="s">
        <v>101</v>
      </c>
      <c r="B3706" s="36" t="str">
        <f t="shared" si="61"/>
        <v>T6P12_20min</v>
      </c>
      <c r="C3706" s="97" t="s">
        <v>4038</v>
      </c>
      <c r="D3706" s="98" t="s">
        <v>5329</v>
      </c>
      <c r="E3706" s="145" t="s">
        <v>6423</v>
      </c>
      <c r="F3706" s="233">
        <v>0.15737029516075357</v>
      </c>
    </row>
    <row r="3707" spans="1:6" x14ac:dyDescent="0.3">
      <c r="A3707" s="36" t="s">
        <v>101</v>
      </c>
      <c r="B3707" s="36" t="str">
        <f t="shared" si="61"/>
        <v>T6P12_20min</v>
      </c>
      <c r="C3707" s="97" t="s">
        <v>4039</v>
      </c>
      <c r="D3707" s="98" t="s">
        <v>5329</v>
      </c>
      <c r="E3707" s="145" t="s">
        <v>6424</v>
      </c>
      <c r="F3707" s="233">
        <v>0.47881521416919681</v>
      </c>
    </row>
    <row r="3708" spans="1:6" x14ac:dyDescent="0.3">
      <c r="A3708" s="36" t="s">
        <v>101</v>
      </c>
      <c r="B3708" s="36" t="str">
        <f t="shared" si="61"/>
        <v>T6P12_20min</v>
      </c>
      <c r="C3708" s="97" t="s">
        <v>4040</v>
      </c>
      <c r="D3708" s="98" t="s">
        <v>5329</v>
      </c>
      <c r="E3708" s="145" t="s">
        <v>6425</v>
      </c>
      <c r="F3708" s="233">
        <v>1.4337579335593527</v>
      </c>
    </row>
    <row r="3709" spans="1:6" x14ac:dyDescent="0.3">
      <c r="A3709" s="36" t="s">
        <v>101</v>
      </c>
      <c r="B3709" s="36" t="str">
        <f t="shared" si="61"/>
        <v>T6P12_20min</v>
      </c>
      <c r="C3709" s="97" t="s">
        <v>4041</v>
      </c>
      <c r="D3709" s="98" t="s">
        <v>5329</v>
      </c>
      <c r="E3709" s="145" t="s">
        <v>6426</v>
      </c>
      <c r="F3709" s="233">
        <v>4.6516213534369584</v>
      </c>
    </row>
    <row r="3710" spans="1:6" x14ac:dyDescent="0.3">
      <c r="A3710" s="36" t="s">
        <v>101</v>
      </c>
      <c r="B3710" s="36" t="str">
        <f t="shared" si="61"/>
        <v>T6P12_20min</v>
      </c>
      <c r="C3710" s="97" t="s">
        <v>4042</v>
      </c>
      <c r="D3710" s="98" t="s">
        <v>5329</v>
      </c>
      <c r="E3710" s="145" t="s">
        <v>6427</v>
      </c>
      <c r="F3710" s="233">
        <v>2.1168007954304726</v>
      </c>
    </row>
    <row r="3711" spans="1:6" x14ac:dyDescent="0.3">
      <c r="A3711" s="36" t="s">
        <v>101</v>
      </c>
      <c r="B3711" s="36" t="str">
        <f t="shared" si="61"/>
        <v>T6P12_20min</v>
      </c>
      <c r="C3711" s="97" t="s">
        <v>4043</v>
      </c>
      <c r="D3711" s="98" t="s">
        <v>5329</v>
      </c>
      <c r="E3711" s="145" t="s">
        <v>6428</v>
      </c>
      <c r="F3711" s="233">
        <v>3.9421931220166577</v>
      </c>
    </row>
    <row r="3712" spans="1:6" x14ac:dyDescent="0.3">
      <c r="A3712" s="36" t="s">
        <v>101</v>
      </c>
      <c r="B3712" s="36" t="str">
        <f t="shared" si="61"/>
        <v>T6P12_20min</v>
      </c>
      <c r="C3712" s="97" t="s">
        <v>4044</v>
      </c>
      <c r="D3712" s="98" t="s">
        <v>5329</v>
      </c>
      <c r="E3712" s="145" t="s">
        <v>6429</v>
      </c>
      <c r="F3712" s="233">
        <v>0.43531575832930142</v>
      </c>
    </row>
    <row r="3713" spans="1:6" x14ac:dyDescent="0.3">
      <c r="A3713" s="36" t="s">
        <v>101</v>
      </c>
      <c r="B3713" s="36" t="str">
        <f t="shared" si="61"/>
        <v>T6P12_20min</v>
      </c>
      <c r="C3713" s="97" t="s">
        <v>4045</v>
      </c>
      <c r="D3713" s="98" t="s">
        <v>5329</v>
      </c>
      <c r="E3713" s="145" t="s">
        <v>6430</v>
      </c>
      <c r="F3713" s="233">
        <v>4.2640672616152395</v>
      </c>
    </row>
    <row r="3714" spans="1:6" x14ac:dyDescent="0.3">
      <c r="A3714" s="36" t="s">
        <v>101</v>
      </c>
      <c r="B3714" s="36" t="str">
        <f t="shared" si="61"/>
        <v>T6P12_20min</v>
      </c>
      <c r="C3714" s="97" t="s">
        <v>4019</v>
      </c>
      <c r="D3714" s="98" t="s">
        <v>5329</v>
      </c>
      <c r="E3714" s="145" t="s">
        <v>6431</v>
      </c>
      <c r="F3714" s="233">
        <v>2.3518233795087338</v>
      </c>
    </row>
    <row r="3715" spans="1:6" x14ac:dyDescent="0.3">
      <c r="A3715" s="36" t="s">
        <v>101</v>
      </c>
      <c r="B3715" s="36" t="str">
        <f t="shared" si="61"/>
        <v>T6P12_20min</v>
      </c>
      <c r="C3715" s="97" t="s">
        <v>4046</v>
      </c>
      <c r="D3715" s="98" t="s">
        <v>5329</v>
      </c>
      <c r="E3715" s="145" t="s">
        <v>6432</v>
      </c>
      <c r="F3715" s="233">
        <v>0.28418235283986559</v>
      </c>
    </row>
    <row r="3716" spans="1:6" x14ac:dyDescent="0.3">
      <c r="A3716" s="36" t="s">
        <v>101</v>
      </c>
      <c r="B3716" s="36" t="str">
        <f t="shared" si="61"/>
        <v>T6P12_20min</v>
      </c>
      <c r="C3716" s="97" t="s">
        <v>4020</v>
      </c>
      <c r="D3716" s="98" t="s">
        <v>5329</v>
      </c>
      <c r="E3716" s="145" t="s">
        <v>6433</v>
      </c>
      <c r="F3716" s="233">
        <v>3.8053187793633843</v>
      </c>
    </row>
    <row r="3717" spans="1:6" x14ac:dyDescent="0.3">
      <c r="A3717" s="36" t="s">
        <v>101</v>
      </c>
      <c r="B3717" s="36" t="str">
        <f t="shared" si="61"/>
        <v>T6P12_20min</v>
      </c>
      <c r="C3717" s="97" t="s">
        <v>4021</v>
      </c>
      <c r="D3717" s="98" t="s">
        <v>5329</v>
      </c>
      <c r="E3717" s="145" t="s">
        <v>6434</v>
      </c>
      <c r="F3717" s="233">
        <v>0.52618723862801964</v>
      </c>
    </row>
    <row r="3718" spans="1:6" x14ac:dyDescent="0.3">
      <c r="A3718" s="36" t="s">
        <v>101</v>
      </c>
      <c r="B3718" s="36" t="str">
        <f t="shared" si="61"/>
        <v>T6P12_20min</v>
      </c>
      <c r="C3718" s="97" t="s">
        <v>4022</v>
      </c>
      <c r="D3718" s="98" t="s">
        <v>5329</v>
      </c>
      <c r="E3718" s="145" t="s">
        <v>6435</v>
      </c>
      <c r="F3718" s="233">
        <v>3.5965673374923939</v>
      </c>
    </row>
    <row r="3719" spans="1:6" x14ac:dyDescent="0.3">
      <c r="A3719" s="36" t="s">
        <v>101</v>
      </c>
      <c r="B3719" s="36" t="str">
        <f t="shared" si="61"/>
        <v>T6P12_20min</v>
      </c>
      <c r="C3719" s="97" t="s">
        <v>4023</v>
      </c>
      <c r="D3719" s="98" t="s">
        <v>5329</v>
      </c>
      <c r="E3719" s="145" t="s">
        <v>6436</v>
      </c>
      <c r="F3719" s="233">
        <v>4.1497269563687622</v>
      </c>
    </row>
    <row r="3720" spans="1:6" x14ac:dyDescent="0.3">
      <c r="A3720" s="36" t="s">
        <v>101</v>
      </c>
      <c r="B3720" s="36" t="str">
        <f t="shared" si="61"/>
        <v>T6P12_20min</v>
      </c>
      <c r="C3720" s="97" t="s">
        <v>4024</v>
      </c>
      <c r="D3720" s="98" t="s">
        <v>5329</v>
      </c>
      <c r="E3720" s="145" t="s">
        <v>6437</v>
      </c>
      <c r="F3720" s="233">
        <v>0.69860633349857337</v>
      </c>
    </row>
    <row r="3721" spans="1:6" x14ac:dyDescent="0.3">
      <c r="A3721" s="36" t="s">
        <v>101</v>
      </c>
      <c r="B3721" s="36" t="str">
        <f t="shared" si="61"/>
        <v>T6P12_20min</v>
      </c>
      <c r="C3721" s="97" t="s">
        <v>4025</v>
      </c>
      <c r="D3721" s="98" t="s">
        <v>5329</v>
      </c>
      <c r="E3721" s="145" t="s">
        <v>6438</v>
      </c>
      <c r="F3721" s="233">
        <v>2.0909925410075334</v>
      </c>
    </row>
    <row r="3722" spans="1:6" x14ac:dyDescent="0.3">
      <c r="A3722" s="36" t="s">
        <v>102</v>
      </c>
      <c r="B3722" s="36" t="str">
        <f t="shared" si="61"/>
        <v>T6P13_20min</v>
      </c>
      <c r="C3722" s="97" t="s">
        <v>4047</v>
      </c>
      <c r="D3722" s="98" t="s">
        <v>5329</v>
      </c>
      <c r="E3722" s="145" t="s">
        <v>6409</v>
      </c>
      <c r="F3722" s="233">
        <v>2.7761919258658687</v>
      </c>
    </row>
    <row r="3723" spans="1:6" x14ac:dyDescent="0.3">
      <c r="A3723" s="36" t="s">
        <v>102</v>
      </c>
      <c r="B3723" s="36" t="str">
        <f t="shared" si="61"/>
        <v>T6P13_20min</v>
      </c>
      <c r="C3723" s="97" t="s">
        <v>4056</v>
      </c>
      <c r="D3723" s="98" t="s">
        <v>5329</v>
      </c>
      <c r="E3723" s="145" t="s">
        <v>6410</v>
      </c>
      <c r="F3723" s="233">
        <v>4.2253513234561622</v>
      </c>
    </row>
    <row r="3724" spans="1:6" x14ac:dyDescent="0.3">
      <c r="A3724" s="36" t="s">
        <v>102</v>
      </c>
      <c r="B3724" s="36" t="str">
        <f t="shared" si="61"/>
        <v>T6P13_20min</v>
      </c>
      <c r="C3724" s="97" t="s">
        <v>4057</v>
      </c>
      <c r="D3724" s="98" t="s">
        <v>5329</v>
      </c>
      <c r="E3724" s="145" t="s">
        <v>6411</v>
      </c>
      <c r="F3724" s="233">
        <v>2.6949015214968792</v>
      </c>
    </row>
    <row r="3725" spans="1:6" x14ac:dyDescent="0.3">
      <c r="A3725" s="36" t="s">
        <v>102</v>
      </c>
      <c r="B3725" s="36" t="str">
        <f t="shared" si="61"/>
        <v>T6P13_20min</v>
      </c>
      <c r="C3725" s="97" t="s">
        <v>4058</v>
      </c>
      <c r="D3725" s="98" t="s">
        <v>5329</v>
      </c>
      <c r="E3725" s="145" t="s">
        <v>6412</v>
      </c>
      <c r="F3725" s="233">
        <v>4.5242117996406108</v>
      </c>
    </row>
    <row r="3726" spans="1:6" x14ac:dyDescent="0.3">
      <c r="A3726" s="36" t="s">
        <v>102</v>
      </c>
      <c r="B3726" s="36" t="str">
        <f t="shared" si="61"/>
        <v>T6P13_20min</v>
      </c>
      <c r="C3726" s="97" t="s">
        <v>4059</v>
      </c>
      <c r="D3726" s="98" t="s">
        <v>5329</v>
      </c>
      <c r="E3726" s="145" t="s">
        <v>6413</v>
      </c>
      <c r="F3726" s="233">
        <v>4.3826926435949716</v>
      </c>
    </row>
    <row r="3727" spans="1:6" x14ac:dyDescent="0.3">
      <c r="A3727" s="36" t="s">
        <v>102</v>
      </c>
      <c r="B3727" s="36" t="str">
        <f t="shared" si="61"/>
        <v>T6P13_20min</v>
      </c>
      <c r="C3727" s="97" t="s">
        <v>4060</v>
      </c>
      <c r="D3727" s="98" t="s">
        <v>5329</v>
      </c>
      <c r="E3727" s="145" t="s">
        <v>6414</v>
      </c>
      <c r="F3727" s="233">
        <v>4.1457237978156956</v>
      </c>
    </row>
    <row r="3728" spans="1:6" x14ac:dyDescent="0.3">
      <c r="A3728" s="36" t="s">
        <v>102</v>
      </c>
      <c r="B3728" s="36" t="str">
        <f t="shared" si="61"/>
        <v>T6P13_20min</v>
      </c>
      <c r="C3728" s="97" t="s">
        <v>4061</v>
      </c>
      <c r="D3728" s="98" t="s">
        <v>5329</v>
      </c>
      <c r="E3728" s="145" t="s">
        <v>6415</v>
      </c>
      <c r="F3728" s="233">
        <v>4.0546975731350408</v>
      </c>
    </row>
    <row r="3729" spans="1:6" x14ac:dyDescent="0.3">
      <c r="A3729" s="36" t="s">
        <v>102</v>
      </c>
      <c r="B3729" s="36" t="str">
        <f t="shared" si="61"/>
        <v>T6P13_20min</v>
      </c>
      <c r="C3729" s="97" t="s">
        <v>4062</v>
      </c>
      <c r="D3729" s="98" t="s">
        <v>5329</v>
      </c>
      <c r="E3729" s="145" t="s">
        <v>6416</v>
      </c>
      <c r="F3729" s="233">
        <v>3.6052545551678734</v>
      </c>
    </row>
    <row r="3730" spans="1:6" x14ac:dyDescent="0.3">
      <c r="A3730" s="36" t="s">
        <v>102</v>
      </c>
      <c r="B3730" s="36" t="str">
        <f t="shared" si="61"/>
        <v>T6P13_20min</v>
      </c>
      <c r="C3730" s="97" t="s">
        <v>4063</v>
      </c>
      <c r="D3730" s="98" t="s">
        <v>5329</v>
      </c>
      <c r="E3730" s="145" t="s">
        <v>6417</v>
      </c>
      <c r="F3730" s="233">
        <v>4.0124686428364873</v>
      </c>
    </row>
    <row r="3731" spans="1:6" x14ac:dyDescent="0.3">
      <c r="A3731" s="36" t="s">
        <v>102</v>
      </c>
      <c r="B3731" s="36" t="str">
        <f t="shared" ref="B3731:B3794" si="62">CONCATENATE(A3731,"_",D3731)</f>
        <v>T6P13_20min</v>
      </c>
      <c r="C3731" s="97" t="s">
        <v>4064</v>
      </c>
      <c r="D3731" s="98" t="s">
        <v>5329</v>
      </c>
      <c r="E3731" s="145" t="s">
        <v>6418</v>
      </c>
      <c r="F3731" s="233">
        <v>5.4290642853263149</v>
      </c>
    </row>
    <row r="3732" spans="1:6" x14ac:dyDescent="0.3">
      <c r="A3732" s="36" t="s">
        <v>102</v>
      </c>
      <c r="B3732" s="36" t="str">
        <f t="shared" si="62"/>
        <v>T6P13_20min</v>
      </c>
      <c r="C3732" s="97" t="s">
        <v>4065</v>
      </c>
      <c r="D3732" s="98" t="s">
        <v>5329</v>
      </c>
      <c r="E3732" s="145" t="s">
        <v>6419</v>
      </c>
      <c r="F3732" s="233">
        <v>4.4395525010272987</v>
      </c>
    </row>
    <row r="3733" spans="1:6" x14ac:dyDescent="0.3">
      <c r="A3733" s="36" t="s">
        <v>102</v>
      </c>
      <c r="B3733" s="36" t="str">
        <f t="shared" si="62"/>
        <v>T6P13_20min</v>
      </c>
      <c r="C3733" s="97" t="s">
        <v>4048</v>
      </c>
      <c r="D3733" s="98" t="s">
        <v>5329</v>
      </c>
      <c r="E3733" s="145" t="s">
        <v>6420</v>
      </c>
      <c r="F3733" s="233">
        <v>4.2576725109587157</v>
      </c>
    </row>
    <row r="3734" spans="1:6" x14ac:dyDescent="0.3">
      <c r="A3734" s="36" t="s">
        <v>102</v>
      </c>
      <c r="B3734" s="36" t="str">
        <f t="shared" si="62"/>
        <v>T6P13_20min</v>
      </c>
      <c r="C3734" s="97" t="s">
        <v>4066</v>
      </c>
      <c r="D3734" s="98" t="s">
        <v>5329</v>
      </c>
      <c r="E3734" s="145" t="s">
        <v>6421</v>
      </c>
      <c r="F3734" s="233">
        <v>3.9868157230993622</v>
      </c>
    </row>
    <row r="3735" spans="1:6" x14ac:dyDescent="0.3">
      <c r="A3735" s="36" t="s">
        <v>102</v>
      </c>
      <c r="B3735" s="36" t="str">
        <f t="shared" si="62"/>
        <v>T6P13_20min</v>
      </c>
      <c r="C3735" s="97" t="s">
        <v>4067</v>
      </c>
      <c r="D3735" s="98" t="s">
        <v>5329</v>
      </c>
      <c r="E3735" s="145" t="s">
        <v>6422</v>
      </c>
      <c r="F3735" s="233">
        <v>2.7307760086712065</v>
      </c>
    </row>
    <row r="3736" spans="1:6" x14ac:dyDescent="0.3">
      <c r="A3736" s="36" t="s">
        <v>102</v>
      </c>
      <c r="B3736" s="36" t="str">
        <f t="shared" si="62"/>
        <v>T6P13_20min</v>
      </c>
      <c r="C3736" s="97" t="s">
        <v>4068</v>
      </c>
      <c r="D3736" s="98" t="s">
        <v>5329</v>
      </c>
      <c r="E3736" s="145" t="s">
        <v>6423</v>
      </c>
      <c r="F3736" s="233">
        <v>4.2598021565660815</v>
      </c>
    </row>
    <row r="3737" spans="1:6" x14ac:dyDescent="0.3">
      <c r="A3737" s="36" t="s">
        <v>102</v>
      </c>
      <c r="B3737" s="36" t="str">
        <f t="shared" si="62"/>
        <v>T6P13_20min</v>
      </c>
      <c r="C3737" s="97" t="s">
        <v>4069</v>
      </c>
      <c r="D3737" s="98" t="s">
        <v>5329</v>
      </c>
      <c r="E3737" s="145" t="s">
        <v>6424</v>
      </c>
      <c r="F3737" s="233">
        <v>4.5910962316211013</v>
      </c>
    </row>
    <row r="3738" spans="1:6" x14ac:dyDescent="0.3">
      <c r="A3738" s="36" t="s">
        <v>102</v>
      </c>
      <c r="B3738" s="36" t="str">
        <f t="shared" si="62"/>
        <v>T6P13_20min</v>
      </c>
      <c r="C3738" s="97" t="s">
        <v>4070</v>
      </c>
      <c r="D3738" s="98" t="s">
        <v>5329</v>
      </c>
      <c r="E3738" s="145" t="s">
        <v>6425</v>
      </c>
      <c r="F3738" s="233">
        <v>4.0305686209556058</v>
      </c>
    </row>
    <row r="3739" spans="1:6" x14ac:dyDescent="0.3">
      <c r="A3739" s="36" t="s">
        <v>102</v>
      </c>
      <c r="B3739" s="36" t="str">
        <f t="shared" si="62"/>
        <v>T6P13_20min</v>
      </c>
      <c r="C3739" s="97" t="s">
        <v>4071</v>
      </c>
      <c r="D3739" s="98" t="s">
        <v>5329</v>
      </c>
      <c r="E3739" s="145" t="s">
        <v>6426</v>
      </c>
      <c r="F3739" s="233">
        <v>4.4855908654851167</v>
      </c>
    </row>
    <row r="3740" spans="1:6" x14ac:dyDescent="0.3">
      <c r="A3740" s="36" t="s">
        <v>102</v>
      </c>
      <c r="B3740" s="36" t="str">
        <f t="shared" si="62"/>
        <v>T6P13_20min</v>
      </c>
      <c r="C3740" s="97" t="s">
        <v>4072</v>
      </c>
      <c r="D3740" s="98" t="s">
        <v>5329</v>
      </c>
      <c r="E3740" s="145" t="s">
        <v>6427</v>
      </c>
      <c r="F3740" s="233">
        <v>4.6984699430843673</v>
      </c>
    </row>
    <row r="3741" spans="1:6" x14ac:dyDescent="0.3">
      <c r="A3741" s="36" t="s">
        <v>102</v>
      </c>
      <c r="B3741" s="36" t="str">
        <f t="shared" si="62"/>
        <v>T6P13_20min</v>
      </c>
      <c r="C3741" s="97" t="s">
        <v>4073</v>
      </c>
      <c r="D3741" s="98" t="s">
        <v>5329</v>
      </c>
      <c r="E3741" s="145" t="s">
        <v>6428</v>
      </c>
      <c r="F3741" s="233">
        <v>4.3301415460323325</v>
      </c>
    </row>
    <row r="3742" spans="1:6" x14ac:dyDescent="0.3">
      <c r="A3742" s="36" t="s">
        <v>102</v>
      </c>
      <c r="B3742" s="36" t="str">
        <f t="shared" si="62"/>
        <v>T6P13_20min</v>
      </c>
      <c r="C3742" s="97" t="s">
        <v>4074</v>
      </c>
      <c r="D3742" s="98" t="s">
        <v>5329</v>
      </c>
      <c r="E3742" s="145" t="s">
        <v>6429</v>
      </c>
      <c r="F3742" s="233">
        <v>4.2098139641591796</v>
      </c>
    </row>
    <row r="3743" spans="1:6" x14ac:dyDescent="0.3">
      <c r="A3743" s="36" t="s">
        <v>102</v>
      </c>
      <c r="B3743" s="36" t="str">
        <f t="shared" si="62"/>
        <v>T6P13_20min</v>
      </c>
      <c r="C3743" s="97" t="s">
        <v>4075</v>
      </c>
      <c r="D3743" s="98" t="s">
        <v>5329</v>
      </c>
      <c r="E3743" s="145" t="s">
        <v>6430</v>
      </c>
      <c r="F3743" s="233">
        <v>5.3211349736264895</v>
      </c>
    </row>
    <row r="3744" spans="1:6" x14ac:dyDescent="0.3">
      <c r="A3744" s="36" t="s">
        <v>102</v>
      </c>
      <c r="B3744" s="36" t="str">
        <f t="shared" si="62"/>
        <v>T6P13_20min</v>
      </c>
      <c r="C3744" s="97" t="s">
        <v>4049</v>
      </c>
      <c r="D3744" s="98" t="s">
        <v>5329</v>
      </c>
      <c r="E3744" s="145" t="s">
        <v>6431</v>
      </c>
      <c r="F3744" s="233">
        <v>3.2133058383767059</v>
      </c>
    </row>
    <row r="3745" spans="1:6" x14ac:dyDescent="0.3">
      <c r="A3745" s="36" t="s">
        <v>102</v>
      </c>
      <c r="B3745" s="36" t="str">
        <f t="shared" si="62"/>
        <v>T6P13_20min</v>
      </c>
      <c r="C3745" s="97" t="s">
        <v>4076</v>
      </c>
      <c r="D3745" s="98" t="s">
        <v>5329</v>
      </c>
      <c r="E3745" s="145" t="s">
        <v>6432</v>
      </c>
      <c r="F3745" s="233">
        <v>4.5885513843667125</v>
      </c>
    </row>
    <row r="3746" spans="1:6" x14ac:dyDescent="0.3">
      <c r="A3746" s="36" t="s">
        <v>102</v>
      </c>
      <c r="B3746" s="36" t="str">
        <f t="shared" si="62"/>
        <v>T6P13_20min</v>
      </c>
      <c r="C3746" s="97" t="s">
        <v>4050</v>
      </c>
      <c r="D3746" s="98" t="s">
        <v>5329</v>
      </c>
      <c r="E3746" s="145" t="s">
        <v>6433</v>
      </c>
      <c r="F3746" s="233">
        <v>4.1570268717052459</v>
      </c>
    </row>
    <row r="3747" spans="1:6" x14ac:dyDescent="0.3">
      <c r="A3747" s="36" t="s">
        <v>102</v>
      </c>
      <c r="B3747" s="36" t="str">
        <f t="shared" si="62"/>
        <v>T6P13_20min</v>
      </c>
      <c r="C3747" s="97" t="s">
        <v>4051</v>
      </c>
      <c r="D3747" s="98" t="s">
        <v>5329</v>
      </c>
      <c r="E3747" s="145" t="s">
        <v>6434</v>
      </c>
      <c r="F3747" s="233">
        <v>4.0477473006025466</v>
      </c>
    </row>
    <row r="3748" spans="1:6" x14ac:dyDescent="0.3">
      <c r="A3748" s="36" t="s">
        <v>102</v>
      </c>
      <c r="B3748" s="36" t="str">
        <f t="shared" si="62"/>
        <v>T6P13_20min</v>
      </c>
      <c r="C3748" s="97" t="s">
        <v>4052</v>
      </c>
      <c r="D3748" s="98" t="s">
        <v>5329</v>
      </c>
      <c r="E3748" s="145" t="s">
        <v>6435</v>
      </c>
      <c r="F3748" s="233">
        <v>4.3161284750464342</v>
      </c>
    </row>
    <row r="3749" spans="1:6" x14ac:dyDescent="0.3">
      <c r="A3749" s="36" t="s">
        <v>102</v>
      </c>
      <c r="B3749" s="36" t="str">
        <f t="shared" si="62"/>
        <v>T6P13_20min</v>
      </c>
      <c r="C3749" s="97" t="s">
        <v>4053</v>
      </c>
      <c r="D3749" s="98" t="s">
        <v>5329</v>
      </c>
      <c r="E3749" s="145" t="s">
        <v>6436</v>
      </c>
      <c r="F3749" s="233">
        <v>4.423912726765491</v>
      </c>
    </row>
    <row r="3750" spans="1:6" x14ac:dyDescent="0.3">
      <c r="A3750" s="36" t="s">
        <v>102</v>
      </c>
      <c r="B3750" s="36" t="str">
        <f t="shared" si="62"/>
        <v>T6P13_20min</v>
      </c>
      <c r="C3750" s="97" t="s">
        <v>4054</v>
      </c>
      <c r="D3750" s="98" t="s">
        <v>5329</v>
      </c>
      <c r="E3750" s="145" t="s">
        <v>6437</v>
      </c>
      <c r="F3750" s="233">
        <v>4.2364250269408634</v>
      </c>
    </row>
    <row r="3751" spans="1:6" x14ac:dyDescent="0.3">
      <c r="A3751" s="36" t="s">
        <v>102</v>
      </c>
      <c r="B3751" s="36" t="str">
        <f t="shared" si="62"/>
        <v>T6P13_20min</v>
      </c>
      <c r="C3751" s="97" t="s">
        <v>4055</v>
      </c>
      <c r="D3751" s="98" t="s">
        <v>5329</v>
      </c>
      <c r="E3751" s="145" t="s">
        <v>6438</v>
      </c>
      <c r="F3751" s="233">
        <v>4.0493411078137829</v>
      </c>
    </row>
    <row r="3752" spans="1:6" x14ac:dyDescent="0.3">
      <c r="A3752" s="36" t="s">
        <v>103</v>
      </c>
      <c r="B3752" s="36" t="str">
        <f t="shared" si="62"/>
        <v>T6P14_20min</v>
      </c>
      <c r="C3752" s="97" t="s">
        <v>4077</v>
      </c>
      <c r="D3752" s="98" t="s">
        <v>5329</v>
      </c>
      <c r="E3752" s="145" t="s">
        <v>6409</v>
      </c>
      <c r="F3752" s="233">
        <v>0.74970701614135038</v>
      </c>
    </row>
    <row r="3753" spans="1:6" x14ac:dyDescent="0.3">
      <c r="A3753" s="36" t="s">
        <v>103</v>
      </c>
      <c r="B3753" s="36" t="str">
        <f t="shared" si="62"/>
        <v>T6P14_20min</v>
      </c>
      <c r="C3753" s="97" t="s">
        <v>4086</v>
      </c>
      <c r="D3753" s="98" t="s">
        <v>5329</v>
      </c>
      <c r="E3753" s="145" t="s">
        <v>6410</v>
      </c>
      <c r="F3753" s="233">
        <v>0.96863822509870423</v>
      </c>
    </row>
    <row r="3754" spans="1:6" x14ac:dyDescent="0.3">
      <c r="A3754" s="36" t="s">
        <v>103</v>
      </c>
      <c r="B3754" s="36" t="str">
        <f t="shared" si="62"/>
        <v>T6P14_20min</v>
      </c>
      <c r="C3754" s="97" t="s">
        <v>4087</v>
      </c>
      <c r="D3754" s="98" t="s">
        <v>5329</v>
      </c>
      <c r="E3754" s="145" t="s">
        <v>6411</v>
      </c>
      <c r="F3754" s="233">
        <v>0.54788503393349774</v>
      </c>
    </row>
    <row r="3755" spans="1:6" x14ac:dyDescent="0.3">
      <c r="A3755" s="36" t="s">
        <v>103</v>
      </c>
      <c r="B3755" s="36" t="str">
        <f t="shared" si="62"/>
        <v>T6P14_20min</v>
      </c>
      <c r="C3755" s="97" t="s">
        <v>4088</v>
      </c>
      <c r="D3755" s="98" t="s">
        <v>5329</v>
      </c>
      <c r="E3755" s="145" t="s">
        <v>6412</v>
      </c>
      <c r="F3755" s="233">
        <v>1.1516087920675016</v>
      </c>
    </row>
    <row r="3756" spans="1:6" x14ac:dyDescent="0.3">
      <c r="A3756" s="36" t="s">
        <v>103</v>
      </c>
      <c r="B3756" s="36" t="str">
        <f t="shared" si="62"/>
        <v>T6P14_20min</v>
      </c>
      <c r="C3756" s="97" t="s">
        <v>4089</v>
      </c>
      <c r="D3756" s="98" t="s">
        <v>5329</v>
      </c>
      <c r="E3756" s="145" t="s">
        <v>6413</v>
      </c>
      <c r="F3756" s="233">
        <v>1.6052278998037905</v>
      </c>
    </row>
    <row r="3757" spans="1:6" x14ac:dyDescent="0.3">
      <c r="A3757" s="36" t="s">
        <v>103</v>
      </c>
      <c r="B3757" s="36" t="str">
        <f t="shared" si="62"/>
        <v>T6P14_20min</v>
      </c>
      <c r="C3757" s="97" t="s">
        <v>4090</v>
      </c>
      <c r="D3757" s="98" t="s">
        <v>5329</v>
      </c>
      <c r="E3757" s="145" t="s">
        <v>6414</v>
      </c>
      <c r="F3757" s="233">
        <v>0.94146662710637874</v>
      </c>
    </row>
    <row r="3758" spans="1:6" x14ac:dyDescent="0.3">
      <c r="A3758" s="36" t="s">
        <v>103</v>
      </c>
      <c r="B3758" s="36" t="str">
        <f t="shared" si="62"/>
        <v>T6P14_20min</v>
      </c>
      <c r="C3758" s="97" t="s">
        <v>4091</v>
      </c>
      <c r="D3758" s="98" t="s">
        <v>5329</v>
      </c>
      <c r="E3758" s="145" t="s">
        <v>6415</v>
      </c>
      <c r="F3758" s="233">
        <v>0.41102920790828845</v>
      </c>
    </row>
    <row r="3759" spans="1:6" x14ac:dyDescent="0.3">
      <c r="A3759" s="36" t="s">
        <v>103</v>
      </c>
      <c r="B3759" s="36" t="str">
        <f t="shared" si="62"/>
        <v>T6P14_20min</v>
      </c>
      <c r="C3759" s="97" t="s">
        <v>4092</v>
      </c>
      <c r="D3759" s="98" t="s">
        <v>5329</v>
      </c>
      <c r="E3759" s="145" t="s">
        <v>6416</v>
      </c>
      <c r="F3759" s="233">
        <v>0.65128013155285547</v>
      </c>
    </row>
    <row r="3760" spans="1:6" x14ac:dyDescent="0.3">
      <c r="A3760" s="36" t="s">
        <v>103</v>
      </c>
      <c r="B3760" s="36" t="str">
        <f t="shared" si="62"/>
        <v>T6P14_20min</v>
      </c>
      <c r="C3760" s="97" t="s">
        <v>4093</v>
      </c>
      <c r="D3760" s="98" t="s">
        <v>5329</v>
      </c>
      <c r="E3760" s="145" t="s">
        <v>6417</v>
      </c>
      <c r="F3760" s="233">
        <v>0.87547416248700383</v>
      </c>
    </row>
    <row r="3761" spans="1:6" x14ac:dyDescent="0.3">
      <c r="A3761" s="36" t="s">
        <v>103</v>
      </c>
      <c r="B3761" s="36" t="str">
        <f t="shared" si="62"/>
        <v>T6P14_20min</v>
      </c>
      <c r="C3761" s="97" t="s">
        <v>4094</v>
      </c>
      <c r="D3761" s="98" t="s">
        <v>5329</v>
      </c>
      <c r="E3761" s="145" t="s">
        <v>6418</v>
      </c>
      <c r="F3761" s="233">
        <v>1.4998231263957189</v>
      </c>
    </row>
    <row r="3762" spans="1:6" x14ac:dyDescent="0.3">
      <c r="A3762" s="36" t="s">
        <v>103</v>
      </c>
      <c r="B3762" s="36" t="str">
        <f t="shared" si="62"/>
        <v>T6P14_20min</v>
      </c>
      <c r="C3762" s="97" t="s">
        <v>4095</v>
      </c>
      <c r="D3762" s="98" t="s">
        <v>5329</v>
      </c>
      <c r="E3762" s="145" t="s">
        <v>6419</v>
      </c>
      <c r="F3762" s="233">
        <v>0.87357118232846043</v>
      </c>
    </row>
    <row r="3763" spans="1:6" x14ac:dyDescent="0.3">
      <c r="A3763" s="36" t="s">
        <v>103</v>
      </c>
      <c r="B3763" s="36" t="str">
        <f t="shared" si="62"/>
        <v>T6P14_20min</v>
      </c>
      <c r="C3763" s="97" t="s">
        <v>4078</v>
      </c>
      <c r="D3763" s="98" t="s">
        <v>5329</v>
      </c>
      <c r="E3763" s="145" t="s">
        <v>6420</v>
      </c>
      <c r="F3763" s="233">
        <v>1.3170657573632611</v>
      </c>
    </row>
    <row r="3764" spans="1:6" x14ac:dyDescent="0.3">
      <c r="A3764" s="36" t="s">
        <v>103</v>
      </c>
      <c r="B3764" s="36" t="str">
        <f t="shared" si="62"/>
        <v>T6P14_20min</v>
      </c>
      <c r="C3764" s="97" t="s">
        <v>4096</v>
      </c>
      <c r="D3764" s="98" t="s">
        <v>5329</v>
      </c>
      <c r="E3764" s="145" t="s">
        <v>6421</v>
      </c>
      <c r="F3764" s="233">
        <v>7.0065754992906903E-2</v>
      </c>
    </row>
    <row r="3765" spans="1:6" x14ac:dyDescent="0.3">
      <c r="A3765" s="36" t="s">
        <v>103</v>
      </c>
      <c r="B3765" s="36" t="str">
        <f t="shared" si="62"/>
        <v>T6P14_20min</v>
      </c>
      <c r="C3765" s="97" t="s">
        <v>4097</v>
      </c>
      <c r="D3765" s="98" t="s">
        <v>5329</v>
      </c>
      <c r="E3765" s="145" t="s">
        <v>6422</v>
      </c>
      <c r="F3765" s="233">
        <v>0.42174922654611463</v>
      </c>
    </row>
    <row r="3766" spans="1:6" x14ac:dyDescent="0.3">
      <c r="A3766" s="36" t="s">
        <v>103</v>
      </c>
      <c r="B3766" s="36" t="str">
        <f t="shared" si="62"/>
        <v>T6P14_20min</v>
      </c>
      <c r="C3766" s="97" t="s">
        <v>4098</v>
      </c>
      <c r="D3766" s="98" t="s">
        <v>5329</v>
      </c>
      <c r="E3766" s="145" t="s">
        <v>6423</v>
      </c>
      <c r="F3766" s="233">
        <v>1.7677799099013132</v>
      </c>
    </row>
    <row r="3767" spans="1:6" x14ac:dyDescent="0.3">
      <c r="A3767" s="36" t="s">
        <v>103</v>
      </c>
      <c r="B3767" s="36" t="str">
        <f t="shared" si="62"/>
        <v>T6P14_20min</v>
      </c>
      <c r="C3767" s="97" t="s">
        <v>4099</v>
      </c>
      <c r="D3767" s="98" t="s">
        <v>5329</v>
      </c>
      <c r="E3767" s="145" t="s">
        <v>6424</v>
      </c>
      <c r="F3767" s="233">
        <v>1.7659810333491242</v>
      </c>
    </row>
    <row r="3768" spans="1:6" x14ac:dyDescent="0.3">
      <c r="A3768" s="36" t="s">
        <v>103</v>
      </c>
      <c r="B3768" s="36" t="str">
        <f t="shared" si="62"/>
        <v>T6P14_20min</v>
      </c>
      <c r="C3768" s="97" t="s">
        <v>4100</v>
      </c>
      <c r="D3768" s="98" t="s">
        <v>5329</v>
      </c>
      <c r="E3768" s="145" t="s">
        <v>6425</v>
      </c>
      <c r="F3768" s="233">
        <v>1.7381487882211226</v>
      </c>
    </row>
    <row r="3769" spans="1:6" x14ac:dyDescent="0.3">
      <c r="A3769" s="36" t="s">
        <v>103</v>
      </c>
      <c r="B3769" s="36" t="str">
        <f t="shared" si="62"/>
        <v>T6P14_20min</v>
      </c>
      <c r="C3769" s="97" t="s">
        <v>4101</v>
      </c>
      <c r="D3769" s="98" t="s">
        <v>5329</v>
      </c>
      <c r="E3769" s="145" t="s">
        <v>6426</v>
      </c>
      <c r="F3769" s="233">
        <v>1.6455732773706699</v>
      </c>
    </row>
    <row r="3770" spans="1:6" x14ac:dyDescent="0.3">
      <c r="A3770" s="36" t="s">
        <v>103</v>
      </c>
      <c r="B3770" s="36" t="str">
        <f t="shared" si="62"/>
        <v>T6P14_20min</v>
      </c>
      <c r="C3770" s="97" t="s">
        <v>4102</v>
      </c>
      <c r="D3770" s="98" t="s">
        <v>5329</v>
      </c>
      <c r="E3770" s="145" t="s">
        <v>6427</v>
      </c>
      <c r="F3770" s="233">
        <v>1.3263467908789484</v>
      </c>
    </row>
    <row r="3771" spans="1:6" x14ac:dyDescent="0.3">
      <c r="A3771" s="36" t="s">
        <v>103</v>
      </c>
      <c r="B3771" s="36" t="str">
        <f t="shared" si="62"/>
        <v>T6P14_20min</v>
      </c>
      <c r="C3771" s="97" t="s">
        <v>4103</v>
      </c>
      <c r="D3771" s="98" t="s">
        <v>5329</v>
      </c>
      <c r="E3771" s="145" t="s">
        <v>6428</v>
      </c>
      <c r="F3771" s="233">
        <v>1.0293834122293815</v>
      </c>
    </row>
    <row r="3772" spans="1:6" x14ac:dyDescent="0.3">
      <c r="A3772" s="36" t="s">
        <v>103</v>
      </c>
      <c r="B3772" s="36" t="str">
        <f t="shared" si="62"/>
        <v>T6P14_20min</v>
      </c>
      <c r="C3772" s="97" t="s">
        <v>4104</v>
      </c>
      <c r="D3772" s="98" t="s">
        <v>5329</v>
      </c>
      <c r="E3772" s="145" t="s">
        <v>6429</v>
      </c>
      <c r="F3772" s="233">
        <v>0.82907635972910432</v>
      </c>
    </row>
    <row r="3773" spans="1:6" x14ac:dyDescent="0.3">
      <c r="A3773" s="36" t="s">
        <v>103</v>
      </c>
      <c r="B3773" s="36" t="str">
        <f t="shared" si="62"/>
        <v>T6P14_20min</v>
      </c>
      <c r="C3773" s="97" t="s">
        <v>4105</v>
      </c>
      <c r="D3773" s="98" t="s">
        <v>5329</v>
      </c>
      <c r="E3773" s="145" t="s">
        <v>6430</v>
      </c>
      <c r="F3773" s="233">
        <v>1.813024657837355</v>
      </c>
    </row>
    <row r="3774" spans="1:6" x14ac:dyDescent="0.3">
      <c r="A3774" s="36" t="s">
        <v>103</v>
      </c>
      <c r="B3774" s="36" t="str">
        <f t="shared" si="62"/>
        <v>T6P14_20min</v>
      </c>
      <c r="C3774" s="97" t="s">
        <v>4079</v>
      </c>
      <c r="D3774" s="98" t="s">
        <v>5329</v>
      </c>
      <c r="E3774" s="145" t="s">
        <v>6431</v>
      </c>
      <c r="F3774" s="233">
        <v>1.8428393338162097</v>
      </c>
    </row>
    <row r="3775" spans="1:6" x14ac:dyDescent="0.3">
      <c r="A3775" s="36" t="s">
        <v>103</v>
      </c>
      <c r="B3775" s="36" t="str">
        <f t="shared" si="62"/>
        <v>T6P14_20min</v>
      </c>
      <c r="C3775" s="97" t="s">
        <v>4106</v>
      </c>
      <c r="D3775" s="98" t="s">
        <v>5329</v>
      </c>
      <c r="E3775" s="145" t="s">
        <v>6432</v>
      </c>
      <c r="F3775" s="233">
        <v>1.4178423073567277</v>
      </c>
    </row>
    <row r="3776" spans="1:6" x14ac:dyDescent="0.3">
      <c r="A3776" s="36" t="s">
        <v>103</v>
      </c>
      <c r="B3776" s="36" t="str">
        <f t="shared" si="62"/>
        <v>T6P14_20min</v>
      </c>
      <c r="C3776" s="97" t="s">
        <v>4080</v>
      </c>
      <c r="D3776" s="98" t="s">
        <v>5329</v>
      </c>
      <c r="E3776" s="145" t="s">
        <v>6433</v>
      </c>
      <c r="F3776" s="233">
        <v>0.9126550338324777</v>
      </c>
    </row>
    <row r="3777" spans="1:6" x14ac:dyDescent="0.3">
      <c r="A3777" s="36" t="s">
        <v>103</v>
      </c>
      <c r="B3777" s="36" t="str">
        <f t="shared" si="62"/>
        <v>T6P14_20min</v>
      </c>
      <c r="C3777" s="97" t="s">
        <v>4081</v>
      </c>
      <c r="D3777" s="98" t="s">
        <v>5329</v>
      </c>
      <c r="E3777" s="145" t="s">
        <v>6434</v>
      </c>
      <c r="F3777" s="233">
        <v>1.7408720830502971</v>
      </c>
    </row>
    <row r="3778" spans="1:6" x14ac:dyDescent="0.3">
      <c r="A3778" s="36" t="s">
        <v>103</v>
      </c>
      <c r="B3778" s="36" t="str">
        <f t="shared" si="62"/>
        <v>T6P14_20min</v>
      </c>
      <c r="C3778" s="97" t="s">
        <v>4082</v>
      </c>
      <c r="D3778" s="98" t="s">
        <v>5329</v>
      </c>
      <c r="E3778" s="145" t="s">
        <v>6435</v>
      </c>
      <c r="F3778" s="233">
        <v>1.2742334989541024</v>
      </c>
    </row>
    <row r="3779" spans="1:6" x14ac:dyDescent="0.3">
      <c r="A3779" s="36" t="s">
        <v>103</v>
      </c>
      <c r="B3779" s="36" t="str">
        <f t="shared" si="62"/>
        <v>T6P14_20min</v>
      </c>
      <c r="C3779" s="97" t="s">
        <v>4083</v>
      </c>
      <c r="D3779" s="98" t="s">
        <v>5329</v>
      </c>
      <c r="E3779" s="145" t="s">
        <v>6436</v>
      </c>
      <c r="F3779" s="233">
        <v>0.23953206471690508</v>
      </c>
    </row>
    <row r="3780" spans="1:6" x14ac:dyDescent="0.3">
      <c r="A3780" s="36" t="s">
        <v>103</v>
      </c>
      <c r="B3780" s="36" t="str">
        <f t="shared" si="62"/>
        <v>T6P14_20min</v>
      </c>
      <c r="C3780" s="97" t="s">
        <v>4084</v>
      </c>
      <c r="D3780" s="98" t="s">
        <v>5329</v>
      </c>
      <c r="E3780" s="145" t="s">
        <v>6437</v>
      </c>
      <c r="F3780" s="233">
        <v>1.3518657515191381</v>
      </c>
    </row>
    <row r="3781" spans="1:6" x14ac:dyDescent="0.3">
      <c r="A3781" s="36" t="s">
        <v>103</v>
      </c>
      <c r="B3781" s="36" t="str">
        <f t="shared" si="62"/>
        <v>T6P14_20min</v>
      </c>
      <c r="C3781" s="97" t="s">
        <v>4085</v>
      </c>
      <c r="D3781" s="98" t="s">
        <v>5329</v>
      </c>
      <c r="E3781" s="145" t="s">
        <v>6438</v>
      </c>
      <c r="F3781" s="233">
        <v>0.59818726950840639</v>
      </c>
    </row>
    <row r="3782" spans="1:6" x14ac:dyDescent="0.3">
      <c r="A3782" s="36" t="s">
        <v>104</v>
      </c>
      <c r="B3782" s="36" t="str">
        <f t="shared" si="62"/>
        <v>T6P2_20min</v>
      </c>
      <c r="C3782" s="97" t="s">
        <v>3807</v>
      </c>
      <c r="D3782" s="98" t="s">
        <v>5329</v>
      </c>
      <c r="E3782" s="145" t="s">
        <v>6409</v>
      </c>
      <c r="F3782" s="233">
        <v>3.0291543395961127</v>
      </c>
    </row>
    <row r="3783" spans="1:6" x14ac:dyDescent="0.3">
      <c r="A3783" s="36" t="s">
        <v>104</v>
      </c>
      <c r="B3783" s="36" t="str">
        <f t="shared" si="62"/>
        <v>T6P2_20min</v>
      </c>
      <c r="C3783" s="97" t="s">
        <v>3816</v>
      </c>
      <c r="D3783" s="98" t="s">
        <v>5329</v>
      </c>
      <c r="E3783" s="145" t="s">
        <v>6410</v>
      </c>
      <c r="F3783" s="233">
        <v>1.4568540797596397</v>
      </c>
    </row>
    <row r="3784" spans="1:6" x14ac:dyDescent="0.3">
      <c r="A3784" s="36" t="s">
        <v>104</v>
      </c>
      <c r="B3784" s="36" t="str">
        <f t="shared" si="62"/>
        <v>T6P2_20min</v>
      </c>
      <c r="C3784" s="97" t="s">
        <v>3817</v>
      </c>
      <c r="D3784" s="98" t="s">
        <v>5329</v>
      </c>
      <c r="E3784" s="145" t="s">
        <v>6411</v>
      </c>
      <c r="F3784" s="233">
        <v>1.2111960244241602</v>
      </c>
    </row>
    <row r="3785" spans="1:6" x14ac:dyDescent="0.3">
      <c r="A3785" s="36" t="s">
        <v>104</v>
      </c>
      <c r="B3785" s="36" t="str">
        <f t="shared" si="62"/>
        <v>T6P2_20min</v>
      </c>
      <c r="C3785" s="97" t="s">
        <v>3818</v>
      </c>
      <c r="D3785" s="98" t="s">
        <v>5329</v>
      </c>
      <c r="E3785" s="145" t="s">
        <v>6412</v>
      </c>
      <c r="F3785" s="233">
        <v>3.5933080314926111</v>
      </c>
    </row>
    <row r="3786" spans="1:6" x14ac:dyDescent="0.3">
      <c r="A3786" s="36" t="s">
        <v>104</v>
      </c>
      <c r="B3786" s="36" t="str">
        <f t="shared" si="62"/>
        <v>T6P2_20min</v>
      </c>
      <c r="C3786" s="97" t="s">
        <v>3819</v>
      </c>
      <c r="D3786" s="98" t="s">
        <v>5329</v>
      </c>
      <c r="E3786" s="145" t="s">
        <v>6413</v>
      </c>
      <c r="F3786" s="233">
        <v>1.0406502817468846</v>
      </c>
    </row>
    <row r="3787" spans="1:6" x14ac:dyDescent="0.3">
      <c r="A3787" s="36" t="s">
        <v>104</v>
      </c>
      <c r="B3787" s="36" t="str">
        <f t="shared" si="62"/>
        <v>T6P2_20min</v>
      </c>
      <c r="C3787" s="97" t="s">
        <v>3820</v>
      </c>
      <c r="D3787" s="98" t="s">
        <v>5329</v>
      </c>
      <c r="E3787" s="145" t="s">
        <v>6414</v>
      </c>
      <c r="F3787" s="233">
        <v>2.2171861919204225</v>
      </c>
    </row>
    <row r="3788" spans="1:6" x14ac:dyDescent="0.3">
      <c r="A3788" s="36" t="s">
        <v>104</v>
      </c>
      <c r="B3788" s="36" t="str">
        <f t="shared" si="62"/>
        <v>T6P2_20min</v>
      </c>
      <c r="C3788" s="97" t="s">
        <v>3821</v>
      </c>
      <c r="D3788" s="98" t="s">
        <v>5329</v>
      </c>
      <c r="E3788" s="145" t="s">
        <v>6415</v>
      </c>
      <c r="F3788" s="233">
        <v>1.1533216421475858</v>
      </c>
    </row>
    <row r="3789" spans="1:6" x14ac:dyDescent="0.3">
      <c r="A3789" s="36" t="s">
        <v>104</v>
      </c>
      <c r="B3789" s="36" t="str">
        <f t="shared" si="62"/>
        <v>T6P2_20min</v>
      </c>
      <c r="C3789" s="97" t="s">
        <v>3822</v>
      </c>
      <c r="D3789" s="98" t="s">
        <v>5329</v>
      </c>
      <c r="E3789" s="145" t="s">
        <v>6416</v>
      </c>
      <c r="F3789" s="233">
        <v>0.88713979173462321</v>
      </c>
    </row>
    <row r="3790" spans="1:6" x14ac:dyDescent="0.3">
      <c r="A3790" s="36" t="s">
        <v>104</v>
      </c>
      <c r="B3790" s="36" t="str">
        <f t="shared" si="62"/>
        <v>T6P2_20min</v>
      </c>
      <c r="C3790" s="97" t="s">
        <v>3823</v>
      </c>
      <c r="D3790" s="98" t="s">
        <v>5329</v>
      </c>
      <c r="E3790" s="145" t="s">
        <v>6417</v>
      </c>
      <c r="F3790" s="233">
        <v>1.0123358186857492</v>
      </c>
    </row>
    <row r="3791" spans="1:6" x14ac:dyDescent="0.3">
      <c r="A3791" s="36" t="s">
        <v>104</v>
      </c>
      <c r="B3791" s="36" t="str">
        <f t="shared" si="62"/>
        <v>T6P2_20min</v>
      </c>
      <c r="C3791" s="97" t="s">
        <v>3824</v>
      </c>
      <c r="D3791" s="98" t="s">
        <v>5329</v>
      </c>
      <c r="E3791" s="145" t="s">
        <v>6418</v>
      </c>
      <c r="F3791" s="233">
        <v>2.1736468460754073</v>
      </c>
    </row>
    <row r="3792" spans="1:6" x14ac:dyDescent="0.3">
      <c r="A3792" s="36" t="s">
        <v>104</v>
      </c>
      <c r="B3792" s="36" t="str">
        <f t="shared" si="62"/>
        <v>T6P2_20min</v>
      </c>
      <c r="C3792" s="97" t="s">
        <v>3825</v>
      </c>
      <c r="D3792" s="98" t="s">
        <v>5329</v>
      </c>
      <c r="E3792" s="145" t="s">
        <v>6419</v>
      </c>
      <c r="F3792" s="233">
        <v>2.0914310913149996</v>
      </c>
    </row>
    <row r="3793" spans="1:6" x14ac:dyDescent="0.3">
      <c r="A3793" s="36" t="s">
        <v>104</v>
      </c>
      <c r="B3793" s="36" t="str">
        <f t="shared" si="62"/>
        <v>T6P2_20min</v>
      </c>
      <c r="C3793" s="97" t="s">
        <v>3808</v>
      </c>
      <c r="D3793" s="98" t="s">
        <v>5329</v>
      </c>
      <c r="E3793" s="145" t="s">
        <v>6420</v>
      </c>
      <c r="F3793" s="233">
        <v>0.89064460349998376</v>
      </c>
    </row>
    <row r="3794" spans="1:6" x14ac:dyDescent="0.3">
      <c r="A3794" s="36" t="s">
        <v>104</v>
      </c>
      <c r="B3794" s="36" t="str">
        <f t="shared" si="62"/>
        <v>T6P2_20min</v>
      </c>
      <c r="C3794" s="97" t="s">
        <v>3826</v>
      </c>
      <c r="D3794" s="98" t="s">
        <v>5329</v>
      </c>
      <c r="E3794" s="145" t="s">
        <v>6421</v>
      </c>
      <c r="F3794" s="233">
        <v>1.0363294889591943</v>
      </c>
    </row>
    <row r="3795" spans="1:6" x14ac:dyDescent="0.3">
      <c r="A3795" s="36" t="s">
        <v>104</v>
      </c>
      <c r="B3795" s="36" t="str">
        <f t="shared" ref="B3795:B3858" si="63">CONCATENATE(A3795,"_",D3795)</f>
        <v>T6P2_20min</v>
      </c>
      <c r="C3795" s="97" t="s">
        <v>3827</v>
      </c>
      <c r="D3795" s="98" t="s">
        <v>5329</v>
      </c>
      <c r="E3795" s="145" t="s">
        <v>6422</v>
      </c>
      <c r="F3795" s="233">
        <v>2.7292020469820812</v>
      </c>
    </row>
    <row r="3796" spans="1:6" x14ac:dyDescent="0.3">
      <c r="A3796" s="36" t="s">
        <v>104</v>
      </c>
      <c r="B3796" s="36" t="str">
        <f t="shared" si="63"/>
        <v>T6P2_20min</v>
      </c>
      <c r="C3796" s="97" t="s">
        <v>3828</v>
      </c>
      <c r="D3796" s="98" t="s">
        <v>5329</v>
      </c>
      <c r="E3796" s="145" t="s">
        <v>6423</v>
      </c>
      <c r="F3796" s="233">
        <v>2.7393490488661492</v>
      </c>
    </row>
    <row r="3797" spans="1:6" x14ac:dyDescent="0.3">
      <c r="A3797" s="36" t="s">
        <v>104</v>
      </c>
      <c r="B3797" s="36" t="str">
        <f t="shared" si="63"/>
        <v>T6P2_20min</v>
      </c>
      <c r="C3797" s="97" t="s">
        <v>3829</v>
      </c>
      <c r="D3797" s="98" t="s">
        <v>5329</v>
      </c>
      <c r="E3797" s="145" t="s">
        <v>6424</v>
      </c>
      <c r="F3797" s="233">
        <v>1.1390274840015724</v>
      </c>
    </row>
    <row r="3798" spans="1:6" x14ac:dyDescent="0.3">
      <c r="A3798" s="36" t="s">
        <v>104</v>
      </c>
      <c r="B3798" s="36" t="str">
        <f t="shared" si="63"/>
        <v>T6P2_20min</v>
      </c>
      <c r="C3798" s="97" t="s">
        <v>3830</v>
      </c>
      <c r="D3798" s="98" t="s">
        <v>5329</v>
      </c>
      <c r="E3798" s="145" t="s">
        <v>6425</v>
      </c>
      <c r="F3798" s="233">
        <v>3.2544993184575501</v>
      </c>
    </row>
    <row r="3799" spans="1:6" x14ac:dyDescent="0.3">
      <c r="A3799" s="36" t="s">
        <v>104</v>
      </c>
      <c r="B3799" s="36" t="str">
        <f t="shared" si="63"/>
        <v>T6P2_20min</v>
      </c>
      <c r="C3799" s="97" t="s">
        <v>3831</v>
      </c>
      <c r="D3799" s="98" t="s">
        <v>5329</v>
      </c>
      <c r="E3799" s="145" t="s">
        <v>6426</v>
      </c>
      <c r="F3799" s="233">
        <v>1.2889746351383056</v>
      </c>
    </row>
    <row r="3800" spans="1:6" x14ac:dyDescent="0.3">
      <c r="A3800" s="36" t="s">
        <v>104</v>
      </c>
      <c r="B3800" s="36" t="str">
        <f t="shared" si="63"/>
        <v>T6P2_20min</v>
      </c>
      <c r="C3800" s="97" t="s">
        <v>3832</v>
      </c>
      <c r="D3800" s="98" t="s">
        <v>5329</v>
      </c>
      <c r="E3800" s="145" t="s">
        <v>6427</v>
      </c>
      <c r="F3800" s="233">
        <v>2.2243386009841841</v>
      </c>
    </row>
    <row r="3801" spans="1:6" x14ac:dyDescent="0.3">
      <c r="A3801" s="36" t="s">
        <v>104</v>
      </c>
      <c r="B3801" s="36" t="str">
        <f t="shared" si="63"/>
        <v>T6P2_20min</v>
      </c>
      <c r="C3801" s="97" t="s">
        <v>3833</v>
      </c>
      <c r="D3801" s="98" t="s">
        <v>5329</v>
      </c>
      <c r="E3801" s="145" t="s">
        <v>6428</v>
      </c>
      <c r="F3801" s="233">
        <v>2.3417103605114664</v>
      </c>
    </row>
    <row r="3802" spans="1:6" x14ac:dyDescent="0.3">
      <c r="A3802" s="36" t="s">
        <v>104</v>
      </c>
      <c r="B3802" s="36" t="str">
        <f t="shared" si="63"/>
        <v>T6P2_20min</v>
      </c>
      <c r="C3802" s="97" t="s">
        <v>3834</v>
      </c>
      <c r="D3802" s="98" t="s">
        <v>5329</v>
      </c>
      <c r="E3802" s="145" t="s">
        <v>6429</v>
      </c>
      <c r="F3802" s="233">
        <v>1.8239422722139063</v>
      </c>
    </row>
    <row r="3803" spans="1:6" x14ac:dyDescent="0.3">
      <c r="A3803" s="36" t="s">
        <v>104</v>
      </c>
      <c r="B3803" s="36" t="str">
        <f t="shared" si="63"/>
        <v>T6P2_20min</v>
      </c>
      <c r="C3803" s="97" t="s">
        <v>3835</v>
      </c>
      <c r="D3803" s="98" t="s">
        <v>5329</v>
      </c>
      <c r="E3803" s="145" t="s">
        <v>6430</v>
      </c>
      <c r="F3803" s="233">
        <v>1.88041979630551</v>
      </c>
    </row>
    <row r="3804" spans="1:6" x14ac:dyDescent="0.3">
      <c r="A3804" s="36" t="s">
        <v>104</v>
      </c>
      <c r="B3804" s="36" t="str">
        <f t="shared" si="63"/>
        <v>T6P2_20min</v>
      </c>
      <c r="C3804" s="97" t="s">
        <v>3809</v>
      </c>
      <c r="D3804" s="98" t="s">
        <v>5329</v>
      </c>
      <c r="E3804" s="145" t="s">
        <v>6431</v>
      </c>
      <c r="F3804" s="233">
        <v>0.96166002820556495</v>
      </c>
    </row>
    <row r="3805" spans="1:6" x14ac:dyDescent="0.3">
      <c r="A3805" s="36" t="s">
        <v>104</v>
      </c>
      <c r="B3805" s="36" t="str">
        <f t="shared" si="63"/>
        <v>T6P2_20min</v>
      </c>
      <c r="C3805" s="97" t="s">
        <v>3836</v>
      </c>
      <c r="D3805" s="98" t="s">
        <v>5329</v>
      </c>
      <c r="E3805" s="145" t="s">
        <v>6432</v>
      </c>
      <c r="F3805" s="233">
        <v>1.313945436747934</v>
      </c>
    </row>
    <row r="3806" spans="1:6" x14ac:dyDescent="0.3">
      <c r="A3806" s="36" t="s">
        <v>104</v>
      </c>
      <c r="B3806" s="36" t="str">
        <f t="shared" si="63"/>
        <v>T6P2_20min</v>
      </c>
      <c r="C3806" s="97" t="s">
        <v>3810</v>
      </c>
      <c r="D3806" s="98" t="s">
        <v>5329</v>
      </c>
      <c r="E3806" s="145" t="s">
        <v>6433</v>
      </c>
      <c r="F3806" s="233">
        <v>0.82176882981336241</v>
      </c>
    </row>
    <row r="3807" spans="1:6" x14ac:dyDescent="0.3">
      <c r="A3807" s="36" t="s">
        <v>104</v>
      </c>
      <c r="B3807" s="36" t="str">
        <f t="shared" si="63"/>
        <v>T6P2_20min</v>
      </c>
      <c r="C3807" s="97" t="s">
        <v>3811</v>
      </c>
      <c r="D3807" s="98" t="s">
        <v>5329</v>
      </c>
      <c r="E3807" s="145" t="s">
        <v>6434</v>
      </c>
      <c r="F3807" s="233">
        <v>1.3200126550033795</v>
      </c>
    </row>
    <row r="3808" spans="1:6" x14ac:dyDescent="0.3">
      <c r="A3808" s="36" t="s">
        <v>104</v>
      </c>
      <c r="B3808" s="36" t="str">
        <f t="shared" si="63"/>
        <v>T6P2_20min</v>
      </c>
      <c r="C3808" s="97" t="s">
        <v>3812</v>
      </c>
      <c r="D3808" s="98" t="s">
        <v>5329</v>
      </c>
      <c r="E3808" s="145" t="s">
        <v>6435</v>
      </c>
      <c r="F3808" s="233">
        <v>1.1738250336186047</v>
      </c>
    </row>
    <row r="3809" spans="1:6" x14ac:dyDescent="0.3">
      <c r="A3809" s="36" t="s">
        <v>104</v>
      </c>
      <c r="B3809" s="36" t="str">
        <f t="shared" si="63"/>
        <v>T6P2_20min</v>
      </c>
      <c r="C3809" s="97" t="s">
        <v>3813</v>
      </c>
      <c r="D3809" s="98" t="s">
        <v>5329</v>
      </c>
      <c r="E3809" s="145" t="s">
        <v>6436</v>
      </c>
      <c r="F3809" s="233">
        <v>2.3672440540927231</v>
      </c>
    </row>
    <row r="3810" spans="1:6" x14ac:dyDescent="0.3">
      <c r="A3810" s="36" t="s">
        <v>104</v>
      </c>
      <c r="B3810" s="36" t="str">
        <f t="shared" si="63"/>
        <v>T6P2_20min</v>
      </c>
      <c r="C3810" s="97" t="s">
        <v>3814</v>
      </c>
      <c r="D3810" s="98" t="s">
        <v>5329</v>
      </c>
      <c r="E3810" s="145" t="s">
        <v>6437</v>
      </c>
      <c r="F3810" s="233">
        <v>1.0733408636786315</v>
      </c>
    </row>
    <row r="3811" spans="1:6" x14ac:dyDescent="0.3">
      <c r="A3811" s="36" t="s">
        <v>104</v>
      </c>
      <c r="B3811" s="36" t="str">
        <f t="shared" si="63"/>
        <v>T6P2_20min</v>
      </c>
      <c r="C3811" s="97" t="s">
        <v>3815</v>
      </c>
      <c r="D3811" s="98" t="s">
        <v>5329</v>
      </c>
      <c r="E3811" s="145" t="s">
        <v>6438</v>
      </c>
      <c r="F3811" s="233">
        <v>0.83805155534838571</v>
      </c>
    </row>
    <row r="3812" spans="1:6" x14ac:dyDescent="0.3">
      <c r="A3812" s="36" t="s">
        <v>105</v>
      </c>
      <c r="B3812" s="36" t="str">
        <f t="shared" si="63"/>
        <v>T6P3_20min</v>
      </c>
      <c r="C3812" s="97" t="s">
        <v>3837</v>
      </c>
      <c r="D3812" s="98" t="s">
        <v>5329</v>
      </c>
      <c r="E3812" s="145" t="s">
        <v>6409</v>
      </c>
      <c r="F3812" s="233">
        <v>0.64060987356547239</v>
      </c>
    </row>
    <row r="3813" spans="1:6" x14ac:dyDescent="0.3">
      <c r="A3813" s="36" t="s">
        <v>105</v>
      </c>
      <c r="B3813" s="36" t="str">
        <f t="shared" si="63"/>
        <v>T6P3_20min</v>
      </c>
      <c r="C3813" s="97" t="s">
        <v>3846</v>
      </c>
      <c r="D3813" s="98" t="s">
        <v>5329</v>
      </c>
      <c r="E3813" s="145" t="s">
        <v>6410</v>
      </c>
      <c r="F3813" s="233">
        <v>1.5200157927700988</v>
      </c>
    </row>
    <row r="3814" spans="1:6" x14ac:dyDescent="0.3">
      <c r="A3814" s="36" t="s">
        <v>105</v>
      </c>
      <c r="B3814" s="36" t="str">
        <f t="shared" si="63"/>
        <v>T6P3_20min</v>
      </c>
      <c r="C3814" s="97" t="s">
        <v>3847</v>
      </c>
      <c r="D3814" s="98" t="s">
        <v>5329</v>
      </c>
      <c r="E3814" s="145" t="s">
        <v>6411</v>
      </c>
      <c r="F3814" s="233">
        <v>1.4076298553613267</v>
      </c>
    </row>
    <row r="3815" spans="1:6" x14ac:dyDescent="0.3">
      <c r="A3815" s="36" t="s">
        <v>105</v>
      </c>
      <c r="B3815" s="36" t="str">
        <f t="shared" si="63"/>
        <v>T6P3_20min</v>
      </c>
      <c r="C3815" s="97" t="s">
        <v>3848</v>
      </c>
      <c r="D3815" s="98" t="s">
        <v>5329</v>
      </c>
      <c r="E3815" s="145" t="s">
        <v>6412</v>
      </c>
      <c r="F3815" s="233">
        <v>1.6861107940470617</v>
      </c>
    </row>
    <row r="3816" spans="1:6" x14ac:dyDescent="0.3">
      <c r="A3816" s="36" t="s">
        <v>105</v>
      </c>
      <c r="B3816" s="36" t="str">
        <f t="shared" si="63"/>
        <v>T6P3_20min</v>
      </c>
      <c r="C3816" s="97" t="s">
        <v>3849</v>
      </c>
      <c r="D3816" s="98" t="s">
        <v>5329</v>
      </c>
      <c r="E3816" s="145" t="s">
        <v>6413</v>
      </c>
      <c r="F3816" s="233">
        <v>1.2123285899568372</v>
      </c>
    </row>
    <row r="3817" spans="1:6" x14ac:dyDescent="0.3">
      <c r="A3817" s="36" t="s">
        <v>105</v>
      </c>
      <c r="B3817" s="36" t="str">
        <f t="shared" si="63"/>
        <v>T6P3_20min</v>
      </c>
      <c r="C3817" s="97" t="s">
        <v>3850</v>
      </c>
      <c r="D3817" s="98" t="s">
        <v>5329</v>
      </c>
      <c r="E3817" s="145" t="s">
        <v>6414</v>
      </c>
      <c r="F3817" s="233">
        <v>1.6678352467260098</v>
      </c>
    </row>
    <row r="3818" spans="1:6" x14ac:dyDescent="0.3">
      <c r="A3818" s="36" t="s">
        <v>105</v>
      </c>
      <c r="B3818" s="36" t="str">
        <f t="shared" si="63"/>
        <v>T6P3_20min</v>
      </c>
      <c r="C3818" s="97" t="s">
        <v>3851</v>
      </c>
      <c r="D3818" s="98" t="s">
        <v>5329</v>
      </c>
      <c r="E3818" s="145" t="s">
        <v>6415</v>
      </c>
      <c r="F3818" s="233">
        <v>1.2770129247528152</v>
      </c>
    </row>
    <row r="3819" spans="1:6" x14ac:dyDescent="0.3">
      <c r="A3819" s="36" t="s">
        <v>105</v>
      </c>
      <c r="B3819" s="36" t="str">
        <f t="shared" si="63"/>
        <v>T6P3_20min</v>
      </c>
      <c r="C3819" s="97" t="s">
        <v>3852</v>
      </c>
      <c r="D3819" s="98" t="s">
        <v>5329</v>
      </c>
      <c r="E3819" s="145" t="s">
        <v>6416</v>
      </c>
      <c r="F3819" s="233">
        <v>1.5274611648346557</v>
      </c>
    </row>
    <row r="3820" spans="1:6" x14ac:dyDescent="0.3">
      <c r="A3820" s="36" t="s">
        <v>105</v>
      </c>
      <c r="B3820" s="36" t="str">
        <f t="shared" si="63"/>
        <v>T6P3_20min</v>
      </c>
      <c r="C3820" s="97" t="s">
        <v>3853</v>
      </c>
      <c r="D3820" s="98" t="s">
        <v>5329</v>
      </c>
      <c r="E3820" s="145" t="s">
        <v>6417</v>
      </c>
      <c r="F3820" s="233">
        <v>1.4588782706937251</v>
      </c>
    </row>
    <row r="3821" spans="1:6" x14ac:dyDescent="0.3">
      <c r="A3821" s="36" t="s">
        <v>105</v>
      </c>
      <c r="B3821" s="36" t="str">
        <f t="shared" si="63"/>
        <v>T6P3_20min</v>
      </c>
      <c r="C3821" s="97" t="s">
        <v>3854</v>
      </c>
      <c r="D3821" s="98" t="s">
        <v>5329</v>
      </c>
      <c r="E3821" s="145" t="s">
        <v>6418</v>
      </c>
      <c r="F3821" s="233">
        <v>1.0626062345691665</v>
      </c>
    </row>
    <row r="3822" spans="1:6" x14ac:dyDescent="0.3">
      <c r="A3822" s="36" t="s">
        <v>105</v>
      </c>
      <c r="B3822" s="36" t="str">
        <f t="shared" si="63"/>
        <v>T6P3_20min</v>
      </c>
      <c r="C3822" s="97" t="s">
        <v>3855</v>
      </c>
      <c r="D3822" s="98" t="s">
        <v>5329</v>
      </c>
      <c r="E3822" s="145" t="s">
        <v>6419</v>
      </c>
      <c r="F3822" s="233">
        <v>1.3495445935422545</v>
      </c>
    </row>
    <row r="3823" spans="1:6" x14ac:dyDescent="0.3">
      <c r="A3823" s="36" t="s">
        <v>105</v>
      </c>
      <c r="B3823" s="36" t="str">
        <f t="shared" si="63"/>
        <v>T6P3_20min</v>
      </c>
      <c r="C3823" s="97" t="s">
        <v>3838</v>
      </c>
      <c r="D3823" s="98" t="s">
        <v>5329</v>
      </c>
      <c r="E3823" s="145" t="s">
        <v>6420</v>
      </c>
      <c r="F3823" s="233">
        <v>1.7298360067518121</v>
      </c>
    </row>
    <row r="3824" spans="1:6" x14ac:dyDescent="0.3">
      <c r="A3824" s="36" t="s">
        <v>105</v>
      </c>
      <c r="B3824" s="36" t="str">
        <f t="shared" si="63"/>
        <v>T6P3_20min</v>
      </c>
      <c r="C3824" s="97" t="s">
        <v>3856</v>
      </c>
      <c r="D3824" s="98" t="s">
        <v>5329</v>
      </c>
      <c r="E3824" s="145" t="s">
        <v>6421</v>
      </c>
      <c r="F3824" s="233">
        <v>1.2867584893448067</v>
      </c>
    </row>
    <row r="3825" spans="1:6" x14ac:dyDescent="0.3">
      <c r="A3825" s="36" t="s">
        <v>105</v>
      </c>
      <c r="B3825" s="36" t="str">
        <f t="shared" si="63"/>
        <v>T6P3_20min</v>
      </c>
      <c r="C3825" s="97" t="s">
        <v>3857</v>
      </c>
      <c r="D3825" s="98" t="s">
        <v>5329</v>
      </c>
      <c r="E3825" s="145" t="s">
        <v>6422</v>
      </c>
      <c r="F3825" s="233">
        <v>1.3070655721133317</v>
      </c>
    </row>
    <row r="3826" spans="1:6" x14ac:dyDescent="0.3">
      <c r="A3826" s="36" t="s">
        <v>105</v>
      </c>
      <c r="B3826" s="36" t="str">
        <f t="shared" si="63"/>
        <v>T6P3_20min</v>
      </c>
      <c r="C3826" s="97" t="s">
        <v>3858</v>
      </c>
      <c r="D3826" s="98" t="s">
        <v>5329</v>
      </c>
      <c r="E3826" s="145" t="s">
        <v>6423</v>
      </c>
      <c r="F3826" s="233">
        <v>2.0374751556729165</v>
      </c>
    </row>
    <row r="3827" spans="1:6" x14ac:dyDescent="0.3">
      <c r="A3827" s="36" t="s">
        <v>105</v>
      </c>
      <c r="B3827" s="36" t="str">
        <f t="shared" si="63"/>
        <v>T6P3_20min</v>
      </c>
      <c r="C3827" s="97" t="s">
        <v>3859</v>
      </c>
      <c r="D3827" s="98" t="s">
        <v>5329</v>
      </c>
      <c r="E3827" s="145" t="s">
        <v>6424</v>
      </c>
      <c r="F3827" s="233">
        <v>1.2070055550232657</v>
      </c>
    </row>
    <row r="3828" spans="1:6" x14ac:dyDescent="0.3">
      <c r="A3828" s="36" t="s">
        <v>105</v>
      </c>
      <c r="B3828" s="36" t="str">
        <f t="shared" si="63"/>
        <v>T6P3_20min</v>
      </c>
      <c r="C3828" s="97" t="s">
        <v>3860</v>
      </c>
      <c r="D3828" s="98" t="s">
        <v>5329</v>
      </c>
      <c r="E3828" s="145" t="s">
        <v>6425</v>
      </c>
      <c r="F3828" s="233">
        <v>0.94852348941661702</v>
      </c>
    </row>
    <row r="3829" spans="1:6" x14ac:dyDescent="0.3">
      <c r="A3829" s="36" t="s">
        <v>105</v>
      </c>
      <c r="B3829" s="36" t="str">
        <f t="shared" si="63"/>
        <v>T6P3_20min</v>
      </c>
      <c r="C3829" s="97" t="s">
        <v>3861</v>
      </c>
      <c r="D3829" s="98" t="s">
        <v>5329</v>
      </c>
      <c r="E3829" s="145" t="s">
        <v>6426</v>
      </c>
      <c r="F3829" s="233">
        <v>1.5859771152836499</v>
      </c>
    </row>
    <row r="3830" spans="1:6" x14ac:dyDescent="0.3">
      <c r="A3830" s="36" t="s">
        <v>105</v>
      </c>
      <c r="B3830" s="36" t="str">
        <f t="shared" si="63"/>
        <v>T6P3_20min</v>
      </c>
      <c r="C3830" s="97" t="s">
        <v>3862</v>
      </c>
      <c r="D3830" s="98" t="s">
        <v>5329</v>
      </c>
      <c r="E3830" s="145" t="s">
        <v>6427</v>
      </c>
      <c r="F3830" s="233">
        <v>1.9915519099087542</v>
      </c>
    </row>
    <row r="3831" spans="1:6" x14ac:dyDescent="0.3">
      <c r="A3831" s="36" t="s">
        <v>105</v>
      </c>
      <c r="B3831" s="36" t="str">
        <f t="shared" si="63"/>
        <v>T6P3_20min</v>
      </c>
      <c r="C3831" s="97" t="s">
        <v>3863</v>
      </c>
      <c r="D3831" s="98" t="s">
        <v>5329</v>
      </c>
      <c r="E3831" s="145" t="s">
        <v>6428</v>
      </c>
      <c r="F3831" s="233">
        <v>1.4814207403573205</v>
      </c>
    </row>
    <row r="3832" spans="1:6" x14ac:dyDescent="0.3">
      <c r="A3832" s="36" t="s">
        <v>105</v>
      </c>
      <c r="B3832" s="36" t="str">
        <f t="shared" si="63"/>
        <v>T6P3_20min</v>
      </c>
      <c r="C3832" s="97" t="s">
        <v>3864</v>
      </c>
      <c r="D3832" s="98" t="s">
        <v>5329</v>
      </c>
      <c r="E3832" s="145" t="s">
        <v>6429</v>
      </c>
      <c r="F3832" s="233">
        <v>0.86791244365290066</v>
      </c>
    </row>
    <row r="3833" spans="1:6" x14ac:dyDescent="0.3">
      <c r="A3833" s="36" t="s">
        <v>105</v>
      </c>
      <c r="B3833" s="36" t="str">
        <f t="shared" si="63"/>
        <v>T6P3_20min</v>
      </c>
      <c r="C3833" s="97" t="s">
        <v>3865</v>
      </c>
      <c r="D3833" s="98" t="s">
        <v>5329</v>
      </c>
      <c r="E3833" s="145" t="s">
        <v>6430</v>
      </c>
      <c r="F3833" s="233">
        <v>1.2578027705985466</v>
      </c>
    </row>
    <row r="3834" spans="1:6" x14ac:dyDescent="0.3">
      <c r="A3834" s="36" t="s">
        <v>105</v>
      </c>
      <c r="B3834" s="36" t="str">
        <f t="shared" si="63"/>
        <v>T6P3_20min</v>
      </c>
      <c r="C3834" s="97" t="s">
        <v>3839</v>
      </c>
      <c r="D3834" s="98" t="s">
        <v>5329</v>
      </c>
      <c r="E3834" s="145" t="s">
        <v>6431</v>
      </c>
      <c r="F3834" s="233">
        <v>1.4299314703471444</v>
      </c>
    </row>
    <row r="3835" spans="1:6" x14ac:dyDescent="0.3">
      <c r="A3835" s="36" t="s">
        <v>105</v>
      </c>
      <c r="B3835" s="36" t="str">
        <f t="shared" si="63"/>
        <v>T6P3_20min</v>
      </c>
      <c r="C3835" s="97" t="s">
        <v>3866</v>
      </c>
      <c r="D3835" s="98" t="s">
        <v>5329</v>
      </c>
      <c r="E3835" s="145" t="s">
        <v>6432</v>
      </c>
      <c r="F3835" s="233">
        <v>1.2581927554973236</v>
      </c>
    </row>
    <row r="3836" spans="1:6" x14ac:dyDescent="0.3">
      <c r="A3836" s="36" t="s">
        <v>105</v>
      </c>
      <c r="B3836" s="36" t="str">
        <f t="shared" si="63"/>
        <v>T6P3_20min</v>
      </c>
      <c r="C3836" s="97" t="s">
        <v>3840</v>
      </c>
      <c r="D3836" s="98" t="s">
        <v>5329</v>
      </c>
      <c r="E3836" s="145" t="s">
        <v>6433</v>
      </c>
      <c r="F3836" s="233">
        <v>1.7386973888981099</v>
      </c>
    </row>
    <row r="3837" spans="1:6" x14ac:dyDescent="0.3">
      <c r="A3837" s="36" t="s">
        <v>105</v>
      </c>
      <c r="B3837" s="36" t="str">
        <f t="shared" si="63"/>
        <v>T6P3_20min</v>
      </c>
      <c r="C3837" s="97" t="s">
        <v>3841</v>
      </c>
      <c r="D3837" s="98" t="s">
        <v>5329</v>
      </c>
      <c r="E3837" s="145" t="s">
        <v>6434</v>
      </c>
      <c r="F3837" s="233">
        <v>1.0791641256127671</v>
      </c>
    </row>
    <row r="3838" spans="1:6" x14ac:dyDescent="0.3">
      <c r="A3838" s="36" t="s">
        <v>105</v>
      </c>
      <c r="B3838" s="36" t="str">
        <f t="shared" si="63"/>
        <v>T6P3_20min</v>
      </c>
      <c r="C3838" s="97" t="s">
        <v>3842</v>
      </c>
      <c r="D3838" s="98" t="s">
        <v>5329</v>
      </c>
      <c r="E3838" s="145" t="s">
        <v>6435</v>
      </c>
      <c r="F3838" s="233">
        <v>1.4304604188490271</v>
      </c>
    </row>
    <row r="3839" spans="1:6" x14ac:dyDescent="0.3">
      <c r="A3839" s="36" t="s">
        <v>105</v>
      </c>
      <c r="B3839" s="36" t="str">
        <f t="shared" si="63"/>
        <v>T6P3_20min</v>
      </c>
      <c r="C3839" s="97" t="s">
        <v>3843</v>
      </c>
      <c r="D3839" s="98" t="s">
        <v>5329</v>
      </c>
      <c r="E3839" s="145" t="s">
        <v>6436</v>
      </c>
      <c r="F3839" s="233">
        <v>1.4141851400160621</v>
      </c>
    </row>
    <row r="3840" spans="1:6" x14ac:dyDescent="0.3">
      <c r="A3840" s="36" t="s">
        <v>105</v>
      </c>
      <c r="B3840" s="36" t="str">
        <f t="shared" si="63"/>
        <v>T6P3_20min</v>
      </c>
      <c r="C3840" s="97" t="s">
        <v>3844</v>
      </c>
      <c r="D3840" s="98" t="s">
        <v>5329</v>
      </c>
      <c r="E3840" s="145" t="s">
        <v>6437</v>
      </c>
      <c r="F3840" s="233">
        <v>1.4198254855685923</v>
      </c>
    </row>
    <row r="3841" spans="1:6" x14ac:dyDescent="0.3">
      <c r="A3841" s="36" t="s">
        <v>105</v>
      </c>
      <c r="B3841" s="36" t="str">
        <f t="shared" si="63"/>
        <v>T6P3_20min</v>
      </c>
      <c r="C3841" s="97" t="s">
        <v>3845</v>
      </c>
      <c r="D3841" s="98" t="s">
        <v>5329</v>
      </c>
      <c r="E3841" s="145" t="s">
        <v>6438</v>
      </c>
      <c r="F3841" s="233">
        <v>1.8481043286876151</v>
      </c>
    </row>
    <row r="3842" spans="1:6" x14ac:dyDescent="0.3">
      <c r="A3842" s="36" t="s">
        <v>106</v>
      </c>
      <c r="B3842" s="36" t="str">
        <f t="shared" si="63"/>
        <v>T6P4_20min</v>
      </c>
      <c r="C3842" s="97" t="s">
        <v>3867</v>
      </c>
      <c r="D3842" s="98" t="s">
        <v>5329</v>
      </c>
      <c r="E3842" s="145" t="s">
        <v>6409</v>
      </c>
      <c r="F3842" s="233">
        <v>0.82940268222465285</v>
      </c>
    </row>
    <row r="3843" spans="1:6" x14ac:dyDescent="0.3">
      <c r="A3843" s="36" t="s">
        <v>106</v>
      </c>
      <c r="B3843" s="36" t="str">
        <f t="shared" si="63"/>
        <v>T6P4_20min</v>
      </c>
      <c r="C3843" s="97" t="s">
        <v>3876</v>
      </c>
      <c r="D3843" s="98" t="s">
        <v>5329</v>
      </c>
      <c r="E3843" s="145" t="s">
        <v>6410</v>
      </c>
      <c r="F3843" s="233">
        <v>1.1628176166011295</v>
      </c>
    </row>
    <row r="3844" spans="1:6" x14ac:dyDescent="0.3">
      <c r="A3844" s="36" t="s">
        <v>106</v>
      </c>
      <c r="B3844" s="36" t="str">
        <f t="shared" si="63"/>
        <v>T6P4_20min</v>
      </c>
      <c r="C3844" s="97" t="s">
        <v>3877</v>
      </c>
      <c r="D3844" s="98" t="s">
        <v>5329</v>
      </c>
      <c r="E3844" s="145" t="s">
        <v>6411</v>
      </c>
      <c r="F3844" s="233">
        <v>0.41585960366530278</v>
      </c>
    </row>
    <row r="3845" spans="1:6" x14ac:dyDescent="0.3">
      <c r="A3845" s="36" t="s">
        <v>106</v>
      </c>
      <c r="B3845" s="36" t="str">
        <f t="shared" si="63"/>
        <v>T6P4_20min</v>
      </c>
      <c r="C3845" s="97" t="s">
        <v>3878</v>
      </c>
      <c r="D3845" s="98" t="s">
        <v>5329</v>
      </c>
      <c r="E3845" s="145" t="s">
        <v>6412</v>
      </c>
      <c r="F3845" s="233">
        <v>0.98529691443639777</v>
      </c>
    </row>
    <row r="3846" spans="1:6" x14ac:dyDescent="0.3">
      <c r="A3846" s="36" t="s">
        <v>106</v>
      </c>
      <c r="B3846" s="36" t="str">
        <f t="shared" si="63"/>
        <v>T6P4_20min</v>
      </c>
      <c r="C3846" s="97" t="s">
        <v>3879</v>
      </c>
      <c r="D3846" s="98" t="s">
        <v>5329</v>
      </c>
      <c r="E3846" s="145" t="s">
        <v>6413</v>
      </c>
      <c r="F3846" s="233">
        <v>0.39465910587332798</v>
      </c>
    </row>
    <row r="3847" spans="1:6" x14ac:dyDescent="0.3">
      <c r="A3847" s="36" t="s">
        <v>106</v>
      </c>
      <c r="B3847" s="36" t="str">
        <f t="shared" si="63"/>
        <v>T6P4_20min</v>
      </c>
      <c r="C3847" s="97" t="s">
        <v>3880</v>
      </c>
      <c r="D3847" s="98" t="s">
        <v>5329</v>
      </c>
      <c r="E3847" s="145" t="s">
        <v>6414</v>
      </c>
      <c r="F3847" s="233">
        <v>1.4179245428993066</v>
      </c>
    </row>
    <row r="3848" spans="1:6" x14ac:dyDescent="0.3">
      <c r="A3848" s="36" t="s">
        <v>106</v>
      </c>
      <c r="B3848" s="36" t="str">
        <f t="shared" si="63"/>
        <v>T6P4_20min</v>
      </c>
      <c r="C3848" s="97" t="s">
        <v>3881</v>
      </c>
      <c r="D3848" s="98" t="s">
        <v>5329</v>
      </c>
      <c r="E3848" s="145" t="s">
        <v>6415</v>
      </c>
      <c r="F3848" s="233">
        <v>0.61061510782505946</v>
      </c>
    </row>
    <row r="3849" spans="1:6" x14ac:dyDescent="0.3">
      <c r="A3849" s="36" t="s">
        <v>106</v>
      </c>
      <c r="B3849" s="36" t="str">
        <f t="shared" si="63"/>
        <v>T6P4_20min</v>
      </c>
      <c r="C3849" s="97" t="s">
        <v>3882</v>
      </c>
      <c r="D3849" s="98" t="s">
        <v>5329</v>
      </c>
      <c r="E3849" s="145" t="s">
        <v>6416</v>
      </c>
      <c r="F3849" s="233">
        <v>0.43459729651367041</v>
      </c>
    </row>
    <row r="3850" spans="1:6" x14ac:dyDescent="0.3">
      <c r="A3850" s="36" t="s">
        <v>106</v>
      </c>
      <c r="B3850" s="36" t="str">
        <f t="shared" si="63"/>
        <v>T6P4_20min</v>
      </c>
      <c r="C3850" s="97" t="s">
        <v>3883</v>
      </c>
      <c r="D3850" s="98" t="s">
        <v>5329</v>
      </c>
      <c r="E3850" s="145" t="s">
        <v>6417</v>
      </c>
      <c r="F3850" s="233">
        <v>0.93804104917106179</v>
      </c>
    </row>
    <row r="3851" spans="1:6" x14ac:dyDescent="0.3">
      <c r="A3851" s="36" t="s">
        <v>106</v>
      </c>
      <c r="B3851" s="36" t="str">
        <f t="shared" si="63"/>
        <v>T6P4_20min</v>
      </c>
      <c r="C3851" s="97" t="s">
        <v>3884</v>
      </c>
      <c r="D3851" s="98" t="s">
        <v>5329</v>
      </c>
      <c r="E3851" s="145" t="s">
        <v>6418</v>
      </c>
      <c r="F3851" s="233">
        <v>1.3358065016893015</v>
      </c>
    </row>
    <row r="3852" spans="1:6" x14ac:dyDescent="0.3">
      <c r="A3852" s="36" t="s">
        <v>106</v>
      </c>
      <c r="B3852" s="36" t="str">
        <f t="shared" si="63"/>
        <v>T6P4_20min</v>
      </c>
      <c r="C3852" s="97" t="s">
        <v>3885</v>
      </c>
      <c r="D3852" s="98" t="s">
        <v>5329</v>
      </c>
      <c r="E3852" s="145" t="s">
        <v>6419</v>
      </c>
      <c r="F3852" s="233">
        <v>1.3729214144241</v>
      </c>
    </row>
    <row r="3853" spans="1:6" x14ac:dyDescent="0.3">
      <c r="A3853" s="36" t="s">
        <v>106</v>
      </c>
      <c r="B3853" s="36" t="str">
        <f t="shared" si="63"/>
        <v>T6P4_20min</v>
      </c>
      <c r="C3853" s="97" t="s">
        <v>3868</v>
      </c>
      <c r="D3853" s="98" t="s">
        <v>5329</v>
      </c>
      <c r="E3853" s="145" t="s">
        <v>6420</v>
      </c>
      <c r="F3853" s="233">
        <v>0.90840432075865429</v>
      </c>
    </row>
    <row r="3854" spans="1:6" x14ac:dyDescent="0.3">
      <c r="A3854" s="36" t="s">
        <v>106</v>
      </c>
      <c r="B3854" s="36" t="str">
        <f t="shared" si="63"/>
        <v>T6P4_20min</v>
      </c>
      <c r="C3854" s="97" t="s">
        <v>3886</v>
      </c>
      <c r="D3854" s="98" t="s">
        <v>5329</v>
      </c>
      <c r="E3854" s="145" t="s">
        <v>6421</v>
      </c>
      <c r="F3854" s="233">
        <v>0.77059834540992178</v>
      </c>
    </row>
    <row r="3855" spans="1:6" x14ac:dyDescent="0.3">
      <c r="A3855" s="36" t="s">
        <v>106</v>
      </c>
      <c r="B3855" s="36" t="str">
        <f t="shared" si="63"/>
        <v>T6P4_20min</v>
      </c>
      <c r="C3855" s="97" t="s">
        <v>3887</v>
      </c>
      <c r="D3855" s="98" t="s">
        <v>5329</v>
      </c>
      <c r="E3855" s="145" t="s">
        <v>6422</v>
      </c>
      <c r="F3855" s="233">
        <v>0.60898900656037647</v>
      </c>
    </row>
    <row r="3856" spans="1:6" x14ac:dyDescent="0.3">
      <c r="A3856" s="36" t="s">
        <v>106</v>
      </c>
      <c r="B3856" s="36" t="str">
        <f t="shared" si="63"/>
        <v>T6P4_20min</v>
      </c>
      <c r="C3856" s="97" t="s">
        <v>3888</v>
      </c>
      <c r="D3856" s="98" t="s">
        <v>5329</v>
      </c>
      <c r="E3856" s="145" t="s">
        <v>6423</v>
      </c>
      <c r="F3856" s="233">
        <v>1.0499602894972584</v>
      </c>
    </row>
    <row r="3857" spans="1:6" x14ac:dyDescent="0.3">
      <c r="A3857" s="36" t="s">
        <v>106</v>
      </c>
      <c r="B3857" s="36" t="str">
        <f t="shared" si="63"/>
        <v>T6P4_20min</v>
      </c>
      <c r="C3857" s="97" t="s">
        <v>3889</v>
      </c>
      <c r="D3857" s="98" t="s">
        <v>5329</v>
      </c>
      <c r="E3857" s="145" t="s">
        <v>6424</v>
      </c>
      <c r="F3857" s="233">
        <v>2.3064535130886163</v>
      </c>
    </row>
    <row r="3858" spans="1:6" x14ac:dyDescent="0.3">
      <c r="A3858" s="36" t="s">
        <v>106</v>
      </c>
      <c r="B3858" s="36" t="str">
        <f t="shared" si="63"/>
        <v>T6P4_20min</v>
      </c>
      <c r="C3858" s="97" t="s">
        <v>3890</v>
      </c>
      <c r="D3858" s="98" t="s">
        <v>5329</v>
      </c>
      <c r="E3858" s="145" t="s">
        <v>6425</v>
      </c>
      <c r="F3858" s="233">
        <v>0.80466838522406736</v>
      </c>
    </row>
    <row r="3859" spans="1:6" x14ac:dyDescent="0.3">
      <c r="A3859" s="36" t="s">
        <v>106</v>
      </c>
      <c r="B3859" s="36" t="str">
        <f t="shared" ref="B3859:B3922" si="64">CONCATENATE(A3859,"_",D3859)</f>
        <v>T6P4_20min</v>
      </c>
      <c r="C3859" s="97" t="s">
        <v>3891</v>
      </c>
      <c r="D3859" s="98" t="s">
        <v>5329</v>
      </c>
      <c r="E3859" s="145" t="s">
        <v>6426</v>
      </c>
      <c r="F3859" s="233">
        <v>2.3942374172286724</v>
      </c>
    </row>
    <row r="3860" spans="1:6" x14ac:dyDescent="0.3">
      <c r="A3860" s="36" t="s">
        <v>106</v>
      </c>
      <c r="B3860" s="36" t="str">
        <f t="shared" si="64"/>
        <v>T6P4_20min</v>
      </c>
      <c r="C3860" s="97" t="s">
        <v>3892</v>
      </c>
      <c r="D3860" s="98" t="s">
        <v>5329</v>
      </c>
      <c r="E3860" s="145" t="s">
        <v>6427</v>
      </c>
      <c r="F3860" s="233">
        <v>1.3119956592444795</v>
      </c>
    </row>
    <row r="3861" spans="1:6" x14ac:dyDescent="0.3">
      <c r="A3861" s="36" t="s">
        <v>106</v>
      </c>
      <c r="B3861" s="36" t="str">
        <f t="shared" si="64"/>
        <v>T6P4_20min</v>
      </c>
      <c r="C3861" s="97" t="s">
        <v>3893</v>
      </c>
      <c r="D3861" s="98" t="s">
        <v>5329</v>
      </c>
      <c r="E3861" s="145" t="s">
        <v>6428</v>
      </c>
      <c r="F3861" s="233">
        <v>0.52680414756466387</v>
      </c>
    </row>
    <row r="3862" spans="1:6" x14ac:dyDescent="0.3">
      <c r="A3862" s="36" t="s">
        <v>106</v>
      </c>
      <c r="B3862" s="36" t="str">
        <f t="shared" si="64"/>
        <v>T6P4_20min</v>
      </c>
      <c r="C3862" s="97" t="s">
        <v>3894</v>
      </c>
      <c r="D3862" s="98" t="s">
        <v>5329</v>
      </c>
      <c r="E3862" s="145" t="s">
        <v>6429</v>
      </c>
      <c r="F3862" s="233">
        <v>0.74755562354259653</v>
      </c>
    </row>
    <row r="3863" spans="1:6" x14ac:dyDescent="0.3">
      <c r="A3863" s="36" t="s">
        <v>106</v>
      </c>
      <c r="B3863" s="36" t="str">
        <f t="shared" si="64"/>
        <v>T6P4_20min</v>
      </c>
      <c r="C3863" s="97" t="s">
        <v>3895</v>
      </c>
      <c r="D3863" s="98" t="s">
        <v>5329</v>
      </c>
      <c r="E3863" s="145" t="s">
        <v>6430</v>
      </c>
      <c r="F3863" s="233">
        <v>0.56114366254418502</v>
      </c>
    </row>
    <row r="3864" spans="1:6" x14ac:dyDescent="0.3">
      <c r="A3864" s="36" t="s">
        <v>106</v>
      </c>
      <c r="B3864" s="36" t="str">
        <f t="shared" si="64"/>
        <v>T6P4_20min</v>
      </c>
      <c r="C3864" s="97" t="s">
        <v>3869</v>
      </c>
      <c r="D3864" s="98" t="s">
        <v>5329</v>
      </c>
      <c r="E3864" s="145" t="s">
        <v>6431</v>
      </c>
      <c r="F3864" s="233">
        <v>1.0486937640397469</v>
      </c>
    </row>
    <row r="3865" spans="1:6" x14ac:dyDescent="0.3">
      <c r="A3865" s="36" t="s">
        <v>106</v>
      </c>
      <c r="B3865" s="36" t="str">
        <f t="shared" si="64"/>
        <v>T6P4_20min</v>
      </c>
      <c r="C3865" s="97" t="s">
        <v>3896</v>
      </c>
      <c r="D3865" s="98" t="s">
        <v>5329</v>
      </c>
      <c r="E3865" s="145" t="s">
        <v>6432</v>
      </c>
      <c r="F3865" s="233">
        <v>1.1241056043801294</v>
      </c>
    </row>
    <row r="3866" spans="1:6" x14ac:dyDescent="0.3">
      <c r="A3866" s="36" t="s">
        <v>106</v>
      </c>
      <c r="B3866" s="36" t="str">
        <f t="shared" si="64"/>
        <v>T6P4_20min</v>
      </c>
      <c r="C3866" s="97" t="s">
        <v>3870</v>
      </c>
      <c r="D3866" s="98" t="s">
        <v>5329</v>
      </c>
      <c r="E3866" s="145" t="s">
        <v>6433</v>
      </c>
      <c r="F3866" s="233">
        <v>1.3835867918980784</v>
      </c>
    </row>
    <row r="3867" spans="1:6" x14ac:dyDescent="0.3">
      <c r="A3867" s="36" t="s">
        <v>106</v>
      </c>
      <c r="B3867" s="36" t="str">
        <f t="shared" si="64"/>
        <v>T6P4_20min</v>
      </c>
      <c r="C3867" s="97" t="s">
        <v>3871</v>
      </c>
      <c r="D3867" s="98" t="s">
        <v>5329</v>
      </c>
      <c r="E3867" s="145" t="s">
        <v>6434</v>
      </c>
      <c r="F3867" s="233">
        <v>0.48549542692621167</v>
      </c>
    </row>
    <row r="3868" spans="1:6" x14ac:dyDescent="0.3">
      <c r="A3868" s="36" t="s">
        <v>106</v>
      </c>
      <c r="B3868" s="36" t="str">
        <f t="shared" si="64"/>
        <v>T6P4_20min</v>
      </c>
      <c r="C3868" s="97" t="s">
        <v>3872</v>
      </c>
      <c r="D3868" s="98" t="s">
        <v>5329</v>
      </c>
      <c r="E3868" s="145" t="s">
        <v>6435</v>
      </c>
      <c r="F3868" s="233">
        <v>0.42628067024191646</v>
      </c>
    </row>
    <row r="3869" spans="1:6" x14ac:dyDescent="0.3">
      <c r="A3869" s="36" t="s">
        <v>106</v>
      </c>
      <c r="B3869" s="36" t="str">
        <f t="shared" si="64"/>
        <v>T6P4_20min</v>
      </c>
      <c r="C3869" s="97" t="s">
        <v>3873</v>
      </c>
      <c r="D3869" s="98" t="s">
        <v>5329</v>
      </c>
      <c r="E3869" s="145" t="s">
        <v>6436</v>
      </c>
      <c r="F3869" s="233">
        <v>1.7629955787085327</v>
      </c>
    </row>
    <row r="3870" spans="1:6" x14ac:dyDescent="0.3">
      <c r="A3870" s="36" t="s">
        <v>106</v>
      </c>
      <c r="B3870" s="36" t="str">
        <f t="shared" si="64"/>
        <v>T6P4_20min</v>
      </c>
      <c r="C3870" s="97" t="s">
        <v>3874</v>
      </c>
      <c r="D3870" s="98" t="s">
        <v>5329</v>
      </c>
      <c r="E3870" s="145" t="s">
        <v>6437</v>
      </c>
      <c r="F3870" s="233">
        <v>0.57354582167421719</v>
      </c>
    </row>
    <row r="3871" spans="1:6" x14ac:dyDescent="0.3">
      <c r="A3871" s="36" t="s">
        <v>106</v>
      </c>
      <c r="B3871" s="36" t="str">
        <f t="shared" si="64"/>
        <v>T6P4_20min</v>
      </c>
      <c r="C3871" s="97" t="s">
        <v>3875</v>
      </c>
      <c r="D3871" s="98" t="s">
        <v>5329</v>
      </c>
      <c r="E3871" s="145" t="s">
        <v>6438</v>
      </c>
      <c r="F3871" s="233">
        <v>0.76530569729108866</v>
      </c>
    </row>
    <row r="3872" spans="1:6" x14ac:dyDescent="0.3">
      <c r="A3872" s="36" t="s">
        <v>107</v>
      </c>
      <c r="B3872" s="36" t="str">
        <f t="shared" si="64"/>
        <v>T6P5_20min</v>
      </c>
      <c r="C3872" s="97" t="s">
        <v>3897</v>
      </c>
      <c r="D3872" s="98" t="s">
        <v>5329</v>
      </c>
      <c r="E3872" s="145" t="s">
        <v>6409</v>
      </c>
      <c r="F3872" s="233">
        <v>1.5896227256264264</v>
      </c>
    </row>
    <row r="3873" spans="1:6" x14ac:dyDescent="0.3">
      <c r="A3873" s="36" t="s">
        <v>107</v>
      </c>
      <c r="B3873" s="36" t="str">
        <f t="shared" si="64"/>
        <v>T6P5_20min</v>
      </c>
      <c r="C3873" s="97" t="s">
        <v>3906</v>
      </c>
      <c r="D3873" s="98" t="s">
        <v>5329</v>
      </c>
      <c r="E3873" s="145" t="s">
        <v>6410</v>
      </c>
      <c r="F3873" s="233">
        <v>2.3812025131080219</v>
      </c>
    </row>
    <row r="3874" spans="1:6" x14ac:dyDescent="0.3">
      <c r="A3874" s="36" t="s">
        <v>107</v>
      </c>
      <c r="B3874" s="36" t="str">
        <f t="shared" si="64"/>
        <v>T6P5_20min</v>
      </c>
      <c r="C3874" s="97" t="s">
        <v>3907</v>
      </c>
      <c r="D3874" s="98" t="s">
        <v>5329</v>
      </c>
      <c r="E3874" s="145" t="s">
        <v>6411</v>
      </c>
      <c r="F3874" s="233">
        <v>1.6378559792240777</v>
      </c>
    </row>
    <row r="3875" spans="1:6" x14ac:dyDescent="0.3">
      <c r="A3875" s="36" t="s">
        <v>107</v>
      </c>
      <c r="B3875" s="36" t="str">
        <f t="shared" si="64"/>
        <v>T6P5_20min</v>
      </c>
      <c r="C3875" s="97" t="s">
        <v>3908</v>
      </c>
      <c r="D3875" s="98" t="s">
        <v>5329</v>
      </c>
      <c r="E3875" s="145" t="s">
        <v>6412</v>
      </c>
      <c r="F3875" s="233">
        <v>3.987416307170621</v>
      </c>
    </row>
    <row r="3876" spans="1:6" x14ac:dyDescent="0.3">
      <c r="A3876" s="36" t="s">
        <v>107</v>
      </c>
      <c r="B3876" s="36" t="str">
        <f t="shared" si="64"/>
        <v>T6P5_20min</v>
      </c>
      <c r="C3876" s="97" t="s">
        <v>3909</v>
      </c>
      <c r="D3876" s="98" t="s">
        <v>5329</v>
      </c>
      <c r="E3876" s="145" t="s">
        <v>6413</v>
      </c>
      <c r="F3876" s="233">
        <v>6.2041400209898203</v>
      </c>
    </row>
    <row r="3877" spans="1:6" x14ac:dyDescent="0.3">
      <c r="A3877" s="36" t="s">
        <v>107</v>
      </c>
      <c r="B3877" s="36" t="str">
        <f t="shared" si="64"/>
        <v>T6P5_20min</v>
      </c>
      <c r="C3877" s="97" t="s">
        <v>3910</v>
      </c>
      <c r="D3877" s="98" t="s">
        <v>5329</v>
      </c>
      <c r="E3877" s="145" t="s">
        <v>6414</v>
      </c>
      <c r="F3877" s="233">
        <v>6.1982238913702119</v>
      </c>
    </row>
    <row r="3878" spans="1:6" x14ac:dyDescent="0.3">
      <c r="A3878" s="36" t="s">
        <v>107</v>
      </c>
      <c r="B3878" s="36" t="str">
        <f t="shared" si="64"/>
        <v>T6P5_20min</v>
      </c>
      <c r="C3878" s="97" t="s">
        <v>3911</v>
      </c>
      <c r="D3878" s="98" t="s">
        <v>5329</v>
      </c>
      <c r="E3878" s="145" t="s">
        <v>6415</v>
      </c>
      <c r="F3878" s="233">
        <v>2.6206061526768494</v>
      </c>
    </row>
    <row r="3879" spans="1:6" x14ac:dyDescent="0.3">
      <c r="A3879" s="36" t="s">
        <v>107</v>
      </c>
      <c r="B3879" s="36" t="str">
        <f t="shared" si="64"/>
        <v>T6P5_20min</v>
      </c>
      <c r="C3879" s="97" t="s">
        <v>3912</v>
      </c>
      <c r="D3879" s="98" t="s">
        <v>5329</v>
      </c>
      <c r="E3879" s="145" t="s">
        <v>6416</v>
      </c>
      <c r="F3879" s="233">
        <v>6.4006409059437237</v>
      </c>
    </row>
    <row r="3880" spans="1:6" x14ac:dyDescent="0.3">
      <c r="A3880" s="36" t="s">
        <v>107</v>
      </c>
      <c r="B3880" s="36" t="str">
        <f t="shared" si="64"/>
        <v>T6P5_20min</v>
      </c>
      <c r="C3880" s="97" t="s">
        <v>3913</v>
      </c>
      <c r="D3880" s="98" t="s">
        <v>5329</v>
      </c>
      <c r="E3880" s="145" t="s">
        <v>6417</v>
      </c>
      <c r="F3880" s="233">
        <v>5.4309173997575195</v>
      </c>
    </row>
    <row r="3881" spans="1:6" x14ac:dyDescent="0.3">
      <c r="A3881" s="36" t="s">
        <v>107</v>
      </c>
      <c r="B3881" s="36" t="str">
        <f t="shared" si="64"/>
        <v>T6P5_20min</v>
      </c>
      <c r="C3881" s="97" t="s">
        <v>3914</v>
      </c>
      <c r="D3881" s="98" t="s">
        <v>5329</v>
      </c>
      <c r="E3881" s="145" t="s">
        <v>6418</v>
      </c>
      <c r="F3881" s="233">
        <v>3.5180761799983555</v>
      </c>
    </row>
    <row r="3882" spans="1:6" x14ac:dyDescent="0.3">
      <c r="A3882" s="36" t="s">
        <v>107</v>
      </c>
      <c r="B3882" s="36" t="str">
        <f t="shared" si="64"/>
        <v>T6P5_20min</v>
      </c>
      <c r="C3882" s="97" t="s">
        <v>3915</v>
      </c>
      <c r="D3882" s="98" t="s">
        <v>5329</v>
      </c>
      <c r="E3882" s="145" t="s">
        <v>6419</v>
      </c>
      <c r="F3882" s="233">
        <v>4.0223384994195266</v>
      </c>
    </row>
    <row r="3883" spans="1:6" x14ac:dyDescent="0.3">
      <c r="A3883" s="36" t="s">
        <v>107</v>
      </c>
      <c r="B3883" s="36" t="str">
        <f t="shared" si="64"/>
        <v>T6P5_20min</v>
      </c>
      <c r="C3883" s="97" t="s">
        <v>3898</v>
      </c>
      <c r="D3883" s="98" t="s">
        <v>5329</v>
      </c>
      <c r="E3883" s="145" t="s">
        <v>6420</v>
      </c>
      <c r="F3883" s="233">
        <v>5.0136205884711904</v>
      </c>
    </row>
    <row r="3884" spans="1:6" x14ac:dyDescent="0.3">
      <c r="A3884" s="36" t="s">
        <v>107</v>
      </c>
      <c r="B3884" s="36" t="str">
        <f t="shared" si="64"/>
        <v>T6P5_20min</v>
      </c>
      <c r="C3884" s="97" t="s">
        <v>3916</v>
      </c>
      <c r="D3884" s="98" t="s">
        <v>5329</v>
      </c>
      <c r="E3884" s="145" t="s">
        <v>6421</v>
      </c>
      <c r="F3884" s="233">
        <v>5.3849092293186924</v>
      </c>
    </row>
    <row r="3885" spans="1:6" x14ac:dyDescent="0.3">
      <c r="A3885" s="36" t="s">
        <v>107</v>
      </c>
      <c r="B3885" s="36" t="str">
        <f t="shared" si="64"/>
        <v>T6P5_20min</v>
      </c>
      <c r="C3885" s="97" t="s">
        <v>3917</v>
      </c>
      <c r="D3885" s="98" t="s">
        <v>5329</v>
      </c>
      <c r="E3885" s="145" t="s">
        <v>6422</v>
      </c>
      <c r="F3885" s="233">
        <v>5.1836127369122336</v>
      </c>
    </row>
    <row r="3886" spans="1:6" x14ac:dyDescent="0.3">
      <c r="A3886" s="36" t="s">
        <v>107</v>
      </c>
      <c r="B3886" s="36" t="str">
        <f t="shared" si="64"/>
        <v>T6P5_20min</v>
      </c>
      <c r="C3886" s="97" t="s">
        <v>3918</v>
      </c>
      <c r="D3886" s="98" t="s">
        <v>5329</v>
      </c>
      <c r="E3886" s="145" t="s">
        <v>6423</v>
      </c>
      <c r="F3886" s="233">
        <v>3.3727858522050278</v>
      </c>
    </row>
    <row r="3887" spans="1:6" x14ac:dyDescent="0.3">
      <c r="A3887" s="36" t="s">
        <v>107</v>
      </c>
      <c r="B3887" s="36" t="str">
        <f t="shared" si="64"/>
        <v>T6P5_20min</v>
      </c>
      <c r="C3887" s="97" t="s">
        <v>3919</v>
      </c>
      <c r="D3887" s="98" t="s">
        <v>5329</v>
      </c>
      <c r="E3887" s="145" t="s">
        <v>6424</v>
      </c>
      <c r="F3887" s="233">
        <v>3.2718461769773897</v>
      </c>
    </row>
    <row r="3888" spans="1:6" x14ac:dyDescent="0.3">
      <c r="A3888" s="36" t="s">
        <v>107</v>
      </c>
      <c r="B3888" s="36" t="str">
        <f t="shared" si="64"/>
        <v>T6P5_20min</v>
      </c>
      <c r="C3888" s="97" t="s">
        <v>3920</v>
      </c>
      <c r="D3888" s="98" t="s">
        <v>5329</v>
      </c>
      <c r="E3888" s="145" t="s">
        <v>6425</v>
      </c>
      <c r="F3888" s="233">
        <v>2.1027286577540343</v>
      </c>
    </row>
    <row r="3889" spans="1:6" x14ac:dyDescent="0.3">
      <c r="A3889" s="36" t="s">
        <v>107</v>
      </c>
      <c r="B3889" s="36" t="str">
        <f t="shared" si="64"/>
        <v>T6P5_20min</v>
      </c>
      <c r="C3889" s="97" t="s">
        <v>3921</v>
      </c>
      <c r="D3889" s="98" t="s">
        <v>5329</v>
      </c>
      <c r="E3889" s="145" t="s">
        <v>6426</v>
      </c>
      <c r="F3889" s="233">
        <v>2.8754305773979065</v>
      </c>
    </row>
    <row r="3890" spans="1:6" x14ac:dyDescent="0.3">
      <c r="A3890" s="36" t="s">
        <v>107</v>
      </c>
      <c r="B3890" s="36" t="str">
        <f t="shared" si="64"/>
        <v>T6P5_20min</v>
      </c>
      <c r="C3890" s="97" t="s">
        <v>3922</v>
      </c>
      <c r="D3890" s="98" t="s">
        <v>5329</v>
      </c>
      <c r="E3890" s="145" t="s">
        <v>6427</v>
      </c>
      <c r="F3890" s="233">
        <v>2.8233237514725325</v>
      </c>
    </row>
    <row r="3891" spans="1:6" x14ac:dyDescent="0.3">
      <c r="A3891" s="36" t="s">
        <v>107</v>
      </c>
      <c r="B3891" s="36" t="str">
        <f t="shared" si="64"/>
        <v>T6P5_20min</v>
      </c>
      <c r="C3891" s="97" t="s">
        <v>3923</v>
      </c>
      <c r="D3891" s="98" t="s">
        <v>5329</v>
      </c>
      <c r="E3891" s="145" t="s">
        <v>6428</v>
      </c>
      <c r="F3891" s="233">
        <v>2.8322578989596296</v>
      </c>
    </row>
    <row r="3892" spans="1:6" x14ac:dyDescent="0.3">
      <c r="A3892" s="36" t="s">
        <v>107</v>
      </c>
      <c r="B3892" s="36" t="str">
        <f t="shared" si="64"/>
        <v>T6P5_20min</v>
      </c>
      <c r="C3892" s="97" t="s">
        <v>3924</v>
      </c>
      <c r="D3892" s="98" t="s">
        <v>5329</v>
      </c>
      <c r="E3892" s="145" t="s">
        <v>6429</v>
      </c>
      <c r="F3892" s="233">
        <v>4.044642729209702</v>
      </c>
    </row>
    <row r="3893" spans="1:6" x14ac:dyDescent="0.3">
      <c r="A3893" s="36" t="s">
        <v>107</v>
      </c>
      <c r="B3893" s="36" t="str">
        <f t="shared" si="64"/>
        <v>T6P5_20min</v>
      </c>
      <c r="C3893" s="97" t="s">
        <v>3925</v>
      </c>
      <c r="D3893" s="98" t="s">
        <v>5329</v>
      </c>
      <c r="E3893" s="145" t="s">
        <v>6430</v>
      </c>
      <c r="F3893" s="233">
        <v>5.1235030599002132</v>
      </c>
    </row>
    <row r="3894" spans="1:6" x14ac:dyDescent="0.3">
      <c r="A3894" s="36" t="s">
        <v>107</v>
      </c>
      <c r="B3894" s="36" t="str">
        <f t="shared" si="64"/>
        <v>T6P5_20min</v>
      </c>
      <c r="C3894" s="97" t="s">
        <v>3899</v>
      </c>
      <c r="D3894" s="98" t="s">
        <v>5329</v>
      </c>
      <c r="E3894" s="145" t="s">
        <v>6431</v>
      </c>
      <c r="F3894" s="233">
        <v>5.2089966214653467</v>
      </c>
    </row>
    <row r="3895" spans="1:6" x14ac:dyDescent="0.3">
      <c r="A3895" s="36" t="s">
        <v>107</v>
      </c>
      <c r="B3895" s="36" t="str">
        <f t="shared" si="64"/>
        <v>T6P5_20min</v>
      </c>
      <c r="C3895" s="97" t="s">
        <v>3926</v>
      </c>
      <c r="D3895" s="98" t="s">
        <v>5329</v>
      </c>
      <c r="E3895" s="145" t="s">
        <v>6432</v>
      </c>
      <c r="F3895" s="233">
        <v>2.5275885757462375</v>
      </c>
    </row>
    <row r="3896" spans="1:6" x14ac:dyDescent="0.3">
      <c r="A3896" s="36" t="s">
        <v>107</v>
      </c>
      <c r="B3896" s="36" t="str">
        <f t="shared" si="64"/>
        <v>T6P5_20min</v>
      </c>
      <c r="C3896" s="97" t="s">
        <v>3900</v>
      </c>
      <c r="D3896" s="98" t="s">
        <v>5329</v>
      </c>
      <c r="E3896" s="145" t="s">
        <v>6433</v>
      </c>
      <c r="F3896" s="233">
        <v>5.0616328001730029</v>
      </c>
    </row>
    <row r="3897" spans="1:6" x14ac:dyDescent="0.3">
      <c r="A3897" s="36" t="s">
        <v>107</v>
      </c>
      <c r="B3897" s="36" t="str">
        <f t="shared" si="64"/>
        <v>T6P5_20min</v>
      </c>
      <c r="C3897" s="97" t="s">
        <v>3901</v>
      </c>
      <c r="D3897" s="98" t="s">
        <v>5329</v>
      </c>
      <c r="E3897" s="145" t="s">
        <v>6434</v>
      </c>
      <c r="F3897" s="233">
        <v>3.7815073990417489</v>
      </c>
    </row>
    <row r="3898" spans="1:6" x14ac:dyDescent="0.3">
      <c r="A3898" s="36" t="s">
        <v>107</v>
      </c>
      <c r="B3898" s="36" t="str">
        <f t="shared" si="64"/>
        <v>T6P5_20min</v>
      </c>
      <c r="C3898" s="97" t="s">
        <v>3902</v>
      </c>
      <c r="D3898" s="98" t="s">
        <v>5329</v>
      </c>
      <c r="E3898" s="145" t="s">
        <v>6435</v>
      </c>
      <c r="F3898" s="233">
        <v>2.655431567330381</v>
      </c>
    </row>
    <row r="3899" spans="1:6" x14ac:dyDescent="0.3">
      <c r="A3899" s="36" t="s">
        <v>107</v>
      </c>
      <c r="B3899" s="36" t="str">
        <f t="shared" si="64"/>
        <v>T6P5_20min</v>
      </c>
      <c r="C3899" s="97" t="s">
        <v>3903</v>
      </c>
      <c r="D3899" s="98" t="s">
        <v>5329</v>
      </c>
      <c r="E3899" s="145" t="s">
        <v>6436</v>
      </c>
      <c r="F3899" s="233">
        <v>1.0054715364761762</v>
      </c>
    </row>
    <row r="3900" spans="1:6" x14ac:dyDescent="0.3">
      <c r="A3900" s="36" t="s">
        <v>107</v>
      </c>
      <c r="B3900" s="36" t="str">
        <f t="shared" si="64"/>
        <v>T6P5_20min</v>
      </c>
      <c r="C3900" s="97" t="s">
        <v>3904</v>
      </c>
      <c r="D3900" s="98" t="s">
        <v>5329</v>
      </c>
      <c r="E3900" s="145" t="s">
        <v>6437</v>
      </c>
      <c r="F3900" s="233">
        <v>1.2213698908401356</v>
      </c>
    </row>
    <row r="3901" spans="1:6" x14ac:dyDescent="0.3">
      <c r="A3901" s="36" t="s">
        <v>107</v>
      </c>
      <c r="B3901" s="36" t="str">
        <f t="shared" si="64"/>
        <v>T6P5_20min</v>
      </c>
      <c r="C3901" s="98" t="s">
        <v>3905</v>
      </c>
      <c r="D3901" s="98" t="s">
        <v>5329</v>
      </c>
      <c r="E3901" s="145" t="s">
        <v>6438</v>
      </c>
      <c r="F3901" s="233">
        <v>8.3687073912628271</v>
      </c>
    </row>
    <row r="3902" spans="1:6" x14ac:dyDescent="0.3">
      <c r="A3902" s="36" t="s">
        <v>108</v>
      </c>
      <c r="B3902" s="36" t="str">
        <f t="shared" si="64"/>
        <v>T6P6_20min</v>
      </c>
      <c r="C3902" s="97" t="s">
        <v>3927</v>
      </c>
      <c r="D3902" s="98" t="s">
        <v>5329</v>
      </c>
      <c r="E3902" s="145" t="s">
        <v>6409</v>
      </c>
      <c r="F3902" s="233">
        <v>1.9798914641897085</v>
      </c>
    </row>
    <row r="3903" spans="1:6" x14ac:dyDescent="0.3">
      <c r="A3903" s="36" t="s">
        <v>108</v>
      </c>
      <c r="B3903" s="36" t="str">
        <f t="shared" si="64"/>
        <v>T6P6_20min</v>
      </c>
      <c r="C3903" s="97" t="s">
        <v>3936</v>
      </c>
      <c r="D3903" s="98" t="s">
        <v>5329</v>
      </c>
      <c r="E3903" s="145" t="s">
        <v>6410</v>
      </c>
      <c r="F3903" s="233">
        <v>2.5585089428950512</v>
      </c>
    </row>
    <row r="3904" spans="1:6" x14ac:dyDescent="0.3">
      <c r="A3904" s="36" t="s">
        <v>108</v>
      </c>
      <c r="B3904" s="36" t="str">
        <f t="shared" si="64"/>
        <v>T6P6_20min</v>
      </c>
      <c r="C3904" s="97" t="s">
        <v>3937</v>
      </c>
      <c r="D3904" s="98" t="s">
        <v>5329</v>
      </c>
      <c r="E3904" s="145" t="s">
        <v>6411</v>
      </c>
      <c r="F3904" s="233">
        <v>1.7472057721589325</v>
      </c>
    </row>
    <row r="3905" spans="1:6" x14ac:dyDescent="0.3">
      <c r="A3905" s="36" t="s">
        <v>108</v>
      </c>
      <c r="B3905" s="36" t="str">
        <f t="shared" si="64"/>
        <v>T6P6_20min</v>
      </c>
      <c r="C3905" s="97" t="s">
        <v>3938</v>
      </c>
      <c r="D3905" s="98" t="s">
        <v>5329</v>
      </c>
      <c r="E3905" s="145" t="s">
        <v>6412</v>
      </c>
      <c r="F3905" s="233">
        <v>2.7314228180220681</v>
      </c>
    </row>
    <row r="3906" spans="1:6" x14ac:dyDescent="0.3">
      <c r="A3906" s="36" t="s">
        <v>108</v>
      </c>
      <c r="B3906" s="36" t="str">
        <f t="shared" si="64"/>
        <v>T6P6_20min</v>
      </c>
      <c r="C3906" s="97" t="s">
        <v>3939</v>
      </c>
      <c r="D3906" s="98" t="s">
        <v>5329</v>
      </c>
      <c r="E3906" s="145" t="s">
        <v>6413</v>
      </c>
      <c r="F3906" s="233">
        <v>1.4825490251212612</v>
      </c>
    </row>
    <row r="3907" spans="1:6" x14ac:dyDescent="0.3">
      <c r="A3907" s="36" t="s">
        <v>108</v>
      </c>
      <c r="B3907" s="36" t="str">
        <f t="shared" si="64"/>
        <v>T6P6_20min</v>
      </c>
      <c r="C3907" s="97" t="s">
        <v>3940</v>
      </c>
      <c r="D3907" s="98" t="s">
        <v>5329</v>
      </c>
      <c r="E3907" s="145" t="s">
        <v>6414</v>
      </c>
      <c r="F3907" s="233">
        <v>7.6462843138708889</v>
      </c>
    </row>
    <row r="3908" spans="1:6" x14ac:dyDescent="0.3">
      <c r="A3908" s="36" t="s">
        <v>108</v>
      </c>
      <c r="B3908" s="36" t="str">
        <f t="shared" si="64"/>
        <v>T6P6_20min</v>
      </c>
      <c r="C3908" s="97" t="s">
        <v>3941</v>
      </c>
      <c r="D3908" s="98" t="s">
        <v>5329</v>
      </c>
      <c r="E3908" s="145" t="s">
        <v>6415</v>
      </c>
      <c r="F3908" s="233">
        <v>3.0649301476760886</v>
      </c>
    </row>
    <row r="3909" spans="1:6" x14ac:dyDescent="0.3">
      <c r="A3909" s="36" t="s">
        <v>108</v>
      </c>
      <c r="B3909" s="36" t="str">
        <f t="shared" si="64"/>
        <v>T6P6_20min</v>
      </c>
      <c r="C3909" s="97" t="s">
        <v>3942</v>
      </c>
      <c r="D3909" s="98" t="s">
        <v>5329</v>
      </c>
      <c r="E3909" s="145" t="s">
        <v>6416</v>
      </c>
      <c r="F3909" s="233">
        <v>2.8720911565623135</v>
      </c>
    </row>
    <row r="3910" spans="1:6" x14ac:dyDescent="0.3">
      <c r="A3910" s="36" t="s">
        <v>108</v>
      </c>
      <c r="B3910" s="36" t="str">
        <f t="shared" si="64"/>
        <v>T6P6_20min</v>
      </c>
      <c r="C3910" s="97" t="s">
        <v>3943</v>
      </c>
      <c r="D3910" s="98" t="s">
        <v>5329</v>
      </c>
      <c r="E3910" s="145" t="s">
        <v>6417</v>
      </c>
      <c r="F3910" s="233">
        <v>3.7747971350187721</v>
      </c>
    </row>
    <row r="3911" spans="1:6" x14ac:dyDescent="0.3">
      <c r="A3911" s="36" t="s">
        <v>108</v>
      </c>
      <c r="B3911" s="36" t="str">
        <f t="shared" si="64"/>
        <v>T6P6_20min</v>
      </c>
      <c r="C3911" s="97" t="s">
        <v>3944</v>
      </c>
      <c r="D3911" s="98" t="s">
        <v>5329</v>
      </c>
      <c r="E3911" s="145" t="s">
        <v>6418</v>
      </c>
      <c r="F3911" s="233">
        <v>2.7417836911314932</v>
      </c>
    </row>
    <row r="3912" spans="1:6" x14ac:dyDescent="0.3">
      <c r="A3912" s="36" t="s">
        <v>108</v>
      </c>
      <c r="B3912" s="36" t="str">
        <f t="shared" si="64"/>
        <v>T6P6_20min</v>
      </c>
      <c r="C3912" s="97" t="s">
        <v>3945</v>
      </c>
      <c r="D3912" s="98" t="s">
        <v>5329</v>
      </c>
      <c r="E3912" s="145" t="s">
        <v>6419</v>
      </c>
      <c r="F3912" s="233">
        <v>2.6014680106369643</v>
      </c>
    </row>
    <row r="3913" spans="1:6" x14ac:dyDescent="0.3">
      <c r="A3913" s="36" t="s">
        <v>108</v>
      </c>
      <c r="B3913" s="36" t="str">
        <f t="shared" si="64"/>
        <v>T6P6_20min</v>
      </c>
      <c r="C3913" s="97" t="s">
        <v>3928</v>
      </c>
      <c r="D3913" s="98" t="s">
        <v>5329</v>
      </c>
      <c r="E3913" s="145" t="s">
        <v>6420</v>
      </c>
      <c r="F3913" s="233">
        <v>2.6276650488319655</v>
      </c>
    </row>
    <row r="3914" spans="1:6" x14ac:dyDescent="0.3">
      <c r="A3914" s="36" t="s">
        <v>108</v>
      </c>
      <c r="B3914" s="36" t="str">
        <f t="shared" si="64"/>
        <v>T6P6_20min</v>
      </c>
      <c r="C3914" s="97" t="s">
        <v>3946</v>
      </c>
      <c r="D3914" s="98" t="s">
        <v>5329</v>
      </c>
      <c r="E3914" s="145" t="s">
        <v>6421</v>
      </c>
      <c r="F3914" s="233">
        <v>4.041502618122168</v>
      </c>
    </row>
    <row r="3915" spans="1:6" x14ac:dyDescent="0.3">
      <c r="A3915" s="36" t="s">
        <v>108</v>
      </c>
      <c r="B3915" s="36" t="str">
        <f t="shared" si="64"/>
        <v>T6P6_20min</v>
      </c>
      <c r="C3915" s="97" t="s">
        <v>3947</v>
      </c>
      <c r="D3915" s="98" t="s">
        <v>5329</v>
      </c>
      <c r="E3915" s="145" t="s">
        <v>6422</v>
      </c>
      <c r="F3915" s="233">
        <v>1.9776466343029793</v>
      </c>
    </row>
    <row r="3916" spans="1:6" x14ac:dyDescent="0.3">
      <c r="A3916" s="36" t="s">
        <v>108</v>
      </c>
      <c r="B3916" s="36" t="str">
        <f t="shared" si="64"/>
        <v>T6P6_20min</v>
      </c>
      <c r="C3916" s="97" t="s">
        <v>3948</v>
      </c>
      <c r="D3916" s="98" t="s">
        <v>5329</v>
      </c>
      <c r="E3916" s="145" t="s">
        <v>6423</v>
      </c>
      <c r="F3916" s="233">
        <v>3.0383635747546589</v>
      </c>
    </row>
    <row r="3917" spans="1:6" x14ac:dyDescent="0.3">
      <c r="A3917" s="36" t="s">
        <v>108</v>
      </c>
      <c r="B3917" s="36" t="str">
        <f t="shared" si="64"/>
        <v>T6P6_20min</v>
      </c>
      <c r="C3917" s="97" t="s">
        <v>3949</v>
      </c>
      <c r="D3917" s="98" t="s">
        <v>5329</v>
      </c>
      <c r="E3917" s="145" t="s">
        <v>6424</v>
      </c>
      <c r="F3917" s="233">
        <v>1.0991619582010741</v>
      </c>
    </row>
    <row r="3918" spans="1:6" x14ac:dyDescent="0.3">
      <c r="A3918" s="36" t="s">
        <v>108</v>
      </c>
      <c r="B3918" s="36" t="str">
        <f t="shared" si="64"/>
        <v>T6P6_20min</v>
      </c>
      <c r="C3918" s="97" t="s">
        <v>3950</v>
      </c>
      <c r="D3918" s="98" t="s">
        <v>5329</v>
      </c>
      <c r="E3918" s="145" t="s">
        <v>6425</v>
      </c>
      <c r="F3918" s="233">
        <v>2.9374303077006494</v>
      </c>
    </row>
    <row r="3919" spans="1:6" x14ac:dyDescent="0.3">
      <c r="A3919" s="36" t="s">
        <v>108</v>
      </c>
      <c r="B3919" s="36" t="str">
        <f t="shared" si="64"/>
        <v>T6P6_20min</v>
      </c>
      <c r="C3919" s="97" t="s">
        <v>3951</v>
      </c>
      <c r="D3919" s="98" t="s">
        <v>5329</v>
      </c>
      <c r="E3919" s="145" t="s">
        <v>6426</v>
      </c>
      <c r="F3919" s="233">
        <v>1.7948892474185896</v>
      </c>
    </row>
    <row r="3920" spans="1:6" x14ac:dyDescent="0.3">
      <c r="A3920" s="36" t="s">
        <v>108</v>
      </c>
      <c r="B3920" s="36" t="str">
        <f t="shared" si="64"/>
        <v>T6P6_20min</v>
      </c>
      <c r="C3920" s="97" t="s">
        <v>3952</v>
      </c>
      <c r="D3920" s="98" t="s">
        <v>5329</v>
      </c>
      <c r="E3920" s="145" t="s">
        <v>6427</v>
      </c>
      <c r="F3920" s="233">
        <v>1.2601324579327358</v>
      </c>
    </row>
    <row r="3921" spans="1:6" x14ac:dyDescent="0.3">
      <c r="A3921" s="36" t="s">
        <v>108</v>
      </c>
      <c r="B3921" s="36" t="str">
        <f t="shared" si="64"/>
        <v>T6P6_20min</v>
      </c>
      <c r="C3921" s="97" t="s">
        <v>3953</v>
      </c>
      <c r="D3921" s="98" t="s">
        <v>5329</v>
      </c>
      <c r="E3921" s="145" t="s">
        <v>6428</v>
      </c>
      <c r="F3921" s="233">
        <v>3.9899944878318347</v>
      </c>
    </row>
    <row r="3922" spans="1:6" x14ac:dyDescent="0.3">
      <c r="A3922" s="36" t="s">
        <v>108</v>
      </c>
      <c r="B3922" s="36" t="str">
        <f t="shared" si="64"/>
        <v>T6P6_20min</v>
      </c>
      <c r="C3922" s="97" t="s">
        <v>3954</v>
      </c>
      <c r="D3922" s="98" t="s">
        <v>5329</v>
      </c>
      <c r="E3922" s="145" t="s">
        <v>6429</v>
      </c>
      <c r="F3922" s="233">
        <v>3.9575290032745745</v>
      </c>
    </row>
    <row r="3923" spans="1:6" x14ac:dyDescent="0.3">
      <c r="A3923" s="36" t="s">
        <v>108</v>
      </c>
      <c r="B3923" s="36" t="str">
        <f t="shared" ref="B3923:B3986" si="65">CONCATENATE(A3923,"_",D3923)</f>
        <v>T6P6_20min</v>
      </c>
      <c r="C3923" s="97" t="s">
        <v>3955</v>
      </c>
      <c r="D3923" s="98" t="s">
        <v>5329</v>
      </c>
      <c r="E3923" s="145" t="s">
        <v>6430</v>
      </c>
      <c r="F3923" s="233">
        <v>1.6194247155704951</v>
      </c>
    </row>
    <row r="3924" spans="1:6" x14ac:dyDescent="0.3">
      <c r="A3924" s="36" t="s">
        <v>108</v>
      </c>
      <c r="B3924" s="36" t="str">
        <f t="shared" si="65"/>
        <v>T6P6_20min</v>
      </c>
      <c r="C3924" s="97" t="s">
        <v>3929</v>
      </c>
      <c r="D3924" s="98" t="s">
        <v>5329</v>
      </c>
      <c r="E3924" s="145" t="s">
        <v>6431</v>
      </c>
      <c r="F3924" s="233">
        <v>2.6671317576250444</v>
      </c>
    </row>
    <row r="3925" spans="1:6" x14ac:dyDescent="0.3">
      <c r="A3925" s="36" t="s">
        <v>108</v>
      </c>
      <c r="B3925" s="36" t="str">
        <f t="shared" si="65"/>
        <v>T6P6_20min</v>
      </c>
      <c r="C3925" s="97" t="s">
        <v>3956</v>
      </c>
      <c r="D3925" s="98" t="s">
        <v>5329</v>
      </c>
      <c r="E3925" s="145" t="s">
        <v>6432</v>
      </c>
      <c r="F3925" s="233">
        <v>3.0180184575020759</v>
      </c>
    </row>
    <row r="3926" spans="1:6" x14ac:dyDescent="0.3">
      <c r="A3926" s="36" t="s">
        <v>108</v>
      </c>
      <c r="B3926" s="36" t="str">
        <f t="shared" si="65"/>
        <v>T6P6_20min</v>
      </c>
      <c r="C3926" s="97" t="s">
        <v>3930</v>
      </c>
      <c r="D3926" s="98" t="s">
        <v>5329</v>
      </c>
      <c r="E3926" s="145" t="s">
        <v>6433</v>
      </c>
      <c r="F3926" s="233">
        <v>2.7617819270438231</v>
      </c>
    </row>
    <row r="3927" spans="1:6" x14ac:dyDescent="0.3">
      <c r="A3927" s="36" t="s">
        <v>108</v>
      </c>
      <c r="B3927" s="36" t="str">
        <f t="shared" si="65"/>
        <v>T6P6_20min</v>
      </c>
      <c r="C3927" s="97" t="s">
        <v>3931</v>
      </c>
      <c r="D3927" s="98" t="s">
        <v>5329</v>
      </c>
      <c r="E3927" s="145" t="s">
        <v>6434</v>
      </c>
      <c r="F3927" s="233">
        <v>2.6248729137430971</v>
      </c>
    </row>
    <row r="3928" spans="1:6" x14ac:dyDescent="0.3">
      <c r="A3928" s="36" t="s">
        <v>108</v>
      </c>
      <c r="B3928" s="36" t="str">
        <f t="shared" si="65"/>
        <v>T6P6_20min</v>
      </c>
      <c r="C3928" s="97" t="s">
        <v>3932</v>
      </c>
      <c r="D3928" s="98" t="s">
        <v>5329</v>
      </c>
      <c r="E3928" s="145" t="s">
        <v>6435</v>
      </c>
      <c r="F3928" s="233">
        <v>2.3861574573489559</v>
      </c>
    </row>
    <row r="3929" spans="1:6" x14ac:dyDescent="0.3">
      <c r="A3929" s="36" t="s">
        <v>108</v>
      </c>
      <c r="B3929" s="36" t="str">
        <f t="shared" si="65"/>
        <v>T6P6_20min</v>
      </c>
      <c r="C3929" s="97" t="s">
        <v>3933</v>
      </c>
      <c r="D3929" s="98" t="s">
        <v>5329</v>
      </c>
      <c r="E3929" s="145" t="s">
        <v>6436</v>
      </c>
      <c r="F3929" s="233">
        <v>3.5052898893914577</v>
      </c>
    </row>
    <row r="3930" spans="1:6" x14ac:dyDescent="0.3">
      <c r="A3930" s="36" t="s">
        <v>108</v>
      </c>
      <c r="B3930" s="36" t="str">
        <f t="shared" si="65"/>
        <v>T6P6_20min</v>
      </c>
      <c r="C3930" s="97" t="s">
        <v>3934</v>
      </c>
      <c r="D3930" s="98" t="s">
        <v>5329</v>
      </c>
      <c r="E3930" s="145" t="s">
        <v>6437</v>
      </c>
      <c r="F3930" s="233">
        <v>3.6630748030718254</v>
      </c>
    </row>
    <row r="3931" spans="1:6" x14ac:dyDescent="0.3">
      <c r="A3931" s="36" t="s">
        <v>108</v>
      </c>
      <c r="B3931" s="36" t="str">
        <f t="shared" si="65"/>
        <v>T6P6_20min</v>
      </c>
      <c r="C3931" s="97" t="s">
        <v>3935</v>
      </c>
      <c r="D3931" s="98" t="s">
        <v>5329</v>
      </c>
      <c r="E3931" s="145" t="s">
        <v>6438</v>
      </c>
      <c r="F3931" s="233">
        <v>3.302347469832231</v>
      </c>
    </row>
    <row r="3932" spans="1:6" x14ac:dyDescent="0.3">
      <c r="A3932" s="36" t="s">
        <v>109</v>
      </c>
      <c r="B3932" s="36" t="str">
        <f t="shared" si="65"/>
        <v>T6P8_20min</v>
      </c>
      <c r="C3932" s="97" t="s">
        <v>3957</v>
      </c>
      <c r="D3932" s="98" t="s">
        <v>5329</v>
      </c>
      <c r="E3932" s="145" t="s">
        <v>6409</v>
      </c>
      <c r="F3932" s="233">
        <v>1.3819295242539309</v>
      </c>
    </row>
    <row r="3933" spans="1:6" x14ac:dyDescent="0.3">
      <c r="A3933" s="36" t="s">
        <v>109</v>
      </c>
      <c r="B3933" s="36" t="str">
        <f t="shared" si="65"/>
        <v>T6P8_20min</v>
      </c>
      <c r="C3933" s="97" t="s">
        <v>3966</v>
      </c>
      <c r="D3933" s="98" t="s">
        <v>5329</v>
      </c>
      <c r="E3933" s="145" t="s">
        <v>6410</v>
      </c>
      <c r="F3933" s="233">
        <v>2.4056310210159735</v>
      </c>
    </row>
    <row r="3934" spans="1:6" x14ac:dyDescent="0.3">
      <c r="A3934" s="36" t="s">
        <v>109</v>
      </c>
      <c r="B3934" s="36" t="str">
        <f t="shared" si="65"/>
        <v>T6P8_20min</v>
      </c>
      <c r="C3934" s="97" t="s">
        <v>3967</v>
      </c>
      <c r="D3934" s="98" t="s">
        <v>5329</v>
      </c>
      <c r="E3934" s="145" t="s">
        <v>6411</v>
      </c>
      <c r="F3934" s="233">
        <v>1.8477597274185047</v>
      </c>
    </row>
    <row r="3935" spans="1:6" x14ac:dyDescent="0.3">
      <c r="A3935" s="36" t="s">
        <v>109</v>
      </c>
      <c r="B3935" s="36" t="str">
        <f t="shared" si="65"/>
        <v>T6P8_20min</v>
      </c>
      <c r="C3935" s="97" t="s">
        <v>3968</v>
      </c>
      <c r="D3935" s="98" t="s">
        <v>5329</v>
      </c>
      <c r="E3935" s="145" t="s">
        <v>6412</v>
      </c>
      <c r="F3935" s="233">
        <v>3.1386767607063346</v>
      </c>
    </row>
    <row r="3936" spans="1:6" x14ac:dyDescent="0.3">
      <c r="A3936" s="36" t="s">
        <v>109</v>
      </c>
      <c r="B3936" s="36" t="str">
        <f t="shared" si="65"/>
        <v>T6P8_20min</v>
      </c>
      <c r="C3936" s="97" t="s">
        <v>3969</v>
      </c>
      <c r="D3936" s="98" t="s">
        <v>5329</v>
      </c>
      <c r="E3936" s="145" t="s">
        <v>6413</v>
      </c>
      <c r="F3936" s="233">
        <v>2.2206606695150524</v>
      </c>
    </row>
    <row r="3937" spans="1:6" x14ac:dyDescent="0.3">
      <c r="A3937" s="36" t="s">
        <v>109</v>
      </c>
      <c r="B3937" s="36" t="str">
        <f t="shared" si="65"/>
        <v>T6P8_20min</v>
      </c>
      <c r="C3937" s="97" t="s">
        <v>3970</v>
      </c>
      <c r="D3937" s="98" t="s">
        <v>5329</v>
      </c>
      <c r="E3937" s="145" t="s">
        <v>6414</v>
      </c>
      <c r="F3937" s="233">
        <v>2.0407517267513375</v>
      </c>
    </row>
    <row r="3938" spans="1:6" x14ac:dyDescent="0.3">
      <c r="A3938" s="36" t="s">
        <v>109</v>
      </c>
      <c r="B3938" s="36" t="str">
        <f t="shared" si="65"/>
        <v>T6P8_20min</v>
      </c>
      <c r="C3938" s="97" t="s">
        <v>3971</v>
      </c>
      <c r="D3938" s="98" t="s">
        <v>5329</v>
      </c>
      <c r="E3938" s="145" t="s">
        <v>6415</v>
      </c>
      <c r="F3938" s="233">
        <v>2.8613216891673821</v>
      </c>
    </row>
    <row r="3939" spans="1:6" x14ac:dyDescent="0.3">
      <c r="A3939" s="36" t="s">
        <v>109</v>
      </c>
      <c r="B3939" s="36" t="str">
        <f t="shared" si="65"/>
        <v>T6P8_20min</v>
      </c>
      <c r="C3939" s="97" t="s">
        <v>3972</v>
      </c>
      <c r="D3939" s="98" t="s">
        <v>5329</v>
      </c>
      <c r="E3939" s="145" t="s">
        <v>6416</v>
      </c>
      <c r="F3939" s="233">
        <v>2.6291656108514272</v>
      </c>
    </row>
    <row r="3940" spans="1:6" x14ac:dyDescent="0.3">
      <c r="A3940" s="36" t="s">
        <v>109</v>
      </c>
      <c r="B3940" s="36" t="str">
        <f t="shared" si="65"/>
        <v>T6P8_20min</v>
      </c>
      <c r="C3940" s="97" t="s">
        <v>3973</v>
      </c>
      <c r="D3940" s="98" t="s">
        <v>5329</v>
      </c>
      <c r="E3940" s="145" t="s">
        <v>6417</v>
      </c>
      <c r="F3940" s="233">
        <v>1.9992328051692105</v>
      </c>
    </row>
    <row r="3941" spans="1:6" x14ac:dyDescent="0.3">
      <c r="A3941" s="36" t="s">
        <v>109</v>
      </c>
      <c r="B3941" s="36" t="str">
        <f t="shared" si="65"/>
        <v>T6P8_20min</v>
      </c>
      <c r="C3941" s="97" t="s">
        <v>3974</v>
      </c>
      <c r="D3941" s="98" t="s">
        <v>5329</v>
      </c>
      <c r="E3941" s="145" t="s">
        <v>6418</v>
      </c>
      <c r="F3941" s="233">
        <v>3.2267013822938972</v>
      </c>
    </row>
    <row r="3942" spans="1:6" x14ac:dyDescent="0.3">
      <c r="A3942" s="36" t="s">
        <v>109</v>
      </c>
      <c r="B3942" s="36" t="str">
        <f t="shared" si="65"/>
        <v>T6P8_20min</v>
      </c>
      <c r="C3942" s="97" t="s">
        <v>3975</v>
      </c>
      <c r="D3942" s="98" t="s">
        <v>5329</v>
      </c>
      <c r="E3942" s="145" t="s">
        <v>6419</v>
      </c>
      <c r="F3942" s="233">
        <v>2.5574187009476179</v>
      </c>
    </row>
    <row r="3943" spans="1:6" x14ac:dyDescent="0.3">
      <c r="A3943" s="36" t="s">
        <v>109</v>
      </c>
      <c r="B3943" s="36" t="str">
        <f t="shared" si="65"/>
        <v>T6P8_20min</v>
      </c>
      <c r="C3943" s="97" t="s">
        <v>3958</v>
      </c>
      <c r="D3943" s="98" t="s">
        <v>5329</v>
      </c>
      <c r="E3943" s="145" t="s">
        <v>6420</v>
      </c>
      <c r="F3943" s="233">
        <v>2.7741353985915809</v>
      </c>
    </row>
    <row r="3944" spans="1:6" x14ac:dyDescent="0.3">
      <c r="A3944" s="36" t="s">
        <v>109</v>
      </c>
      <c r="B3944" s="36" t="str">
        <f t="shared" si="65"/>
        <v>T6P8_20min</v>
      </c>
      <c r="C3944" s="97" t="s">
        <v>3976</v>
      </c>
      <c r="D3944" s="98" t="s">
        <v>5329</v>
      </c>
      <c r="E3944" s="145" t="s">
        <v>6421</v>
      </c>
      <c r="F3944" s="233">
        <v>2.0237809695427007</v>
      </c>
    </row>
    <row r="3945" spans="1:6" x14ac:dyDescent="0.3">
      <c r="A3945" s="36" t="s">
        <v>109</v>
      </c>
      <c r="B3945" s="36" t="str">
        <f t="shared" si="65"/>
        <v>T6P8_20min</v>
      </c>
      <c r="C3945" s="97" t="s">
        <v>3977</v>
      </c>
      <c r="D3945" s="98" t="s">
        <v>5329</v>
      </c>
      <c r="E3945" s="145" t="s">
        <v>6422</v>
      </c>
      <c r="F3945" s="233">
        <v>1.6352082470050779</v>
      </c>
    </row>
    <row r="3946" spans="1:6" x14ac:dyDescent="0.3">
      <c r="A3946" s="36" t="s">
        <v>109</v>
      </c>
      <c r="B3946" s="36" t="str">
        <f t="shared" si="65"/>
        <v>T6P8_20min</v>
      </c>
      <c r="C3946" s="97" t="s">
        <v>3978</v>
      </c>
      <c r="D3946" s="98" t="s">
        <v>5329</v>
      </c>
      <c r="E3946" s="145" t="s">
        <v>6423</v>
      </c>
      <c r="F3946" s="233">
        <v>2.3827259619492862</v>
      </c>
    </row>
    <row r="3947" spans="1:6" x14ac:dyDescent="0.3">
      <c r="A3947" s="36" t="s">
        <v>109</v>
      </c>
      <c r="B3947" s="36" t="str">
        <f t="shared" si="65"/>
        <v>T6P8_20min</v>
      </c>
      <c r="C3947" s="97" t="s">
        <v>3979</v>
      </c>
      <c r="D3947" s="98" t="s">
        <v>5329</v>
      </c>
      <c r="E3947" s="145" t="s">
        <v>6424</v>
      </c>
      <c r="F3947" s="233">
        <v>1.3101085488693325</v>
      </c>
    </row>
    <row r="3948" spans="1:6" x14ac:dyDescent="0.3">
      <c r="A3948" s="36" t="s">
        <v>109</v>
      </c>
      <c r="B3948" s="36" t="str">
        <f t="shared" si="65"/>
        <v>T6P8_20min</v>
      </c>
      <c r="C3948" s="97" t="s">
        <v>3980</v>
      </c>
      <c r="D3948" s="98" t="s">
        <v>5329</v>
      </c>
      <c r="E3948" s="145" t="s">
        <v>6425</v>
      </c>
      <c r="F3948" s="233">
        <v>1.2631274717633338</v>
      </c>
    </row>
    <row r="3949" spans="1:6" x14ac:dyDescent="0.3">
      <c r="A3949" s="36" t="s">
        <v>109</v>
      </c>
      <c r="B3949" s="36" t="str">
        <f t="shared" si="65"/>
        <v>T6P8_20min</v>
      </c>
      <c r="C3949" s="97" t="s">
        <v>3981</v>
      </c>
      <c r="D3949" s="98" t="s">
        <v>5329</v>
      </c>
      <c r="E3949" s="145" t="s">
        <v>6426</v>
      </c>
      <c r="F3949" s="233">
        <v>2.3591344195912267</v>
      </c>
    </row>
    <row r="3950" spans="1:6" x14ac:dyDescent="0.3">
      <c r="A3950" s="36" t="s">
        <v>109</v>
      </c>
      <c r="B3950" s="36" t="str">
        <f t="shared" si="65"/>
        <v>T6P8_20min</v>
      </c>
      <c r="C3950" s="97" t="s">
        <v>3982</v>
      </c>
      <c r="D3950" s="98" t="s">
        <v>5329</v>
      </c>
      <c r="E3950" s="145" t="s">
        <v>6427</v>
      </c>
      <c r="F3950" s="233">
        <v>1.8269447746678933</v>
      </c>
    </row>
    <row r="3951" spans="1:6" x14ac:dyDescent="0.3">
      <c r="A3951" s="36" t="s">
        <v>109</v>
      </c>
      <c r="B3951" s="36" t="str">
        <f t="shared" si="65"/>
        <v>T6P8_20min</v>
      </c>
      <c r="C3951" s="97" t="s">
        <v>3983</v>
      </c>
      <c r="D3951" s="98" t="s">
        <v>5329</v>
      </c>
      <c r="E3951" s="145" t="s">
        <v>6428</v>
      </c>
      <c r="F3951" s="233">
        <v>2.110027016515065</v>
      </c>
    </row>
    <row r="3952" spans="1:6" x14ac:dyDescent="0.3">
      <c r="A3952" s="36" t="s">
        <v>109</v>
      </c>
      <c r="B3952" s="36" t="str">
        <f t="shared" si="65"/>
        <v>T6P8_20min</v>
      </c>
      <c r="C3952" s="97" t="s">
        <v>3984</v>
      </c>
      <c r="D3952" s="98" t="s">
        <v>5329</v>
      </c>
      <c r="E3952" s="145" t="s">
        <v>6429</v>
      </c>
      <c r="F3952" s="233">
        <v>1.6808099867629762</v>
      </c>
    </row>
    <row r="3953" spans="1:6" x14ac:dyDescent="0.3">
      <c r="A3953" s="36" t="s">
        <v>109</v>
      </c>
      <c r="B3953" s="36" t="str">
        <f t="shared" si="65"/>
        <v>T6P8_20min</v>
      </c>
      <c r="C3953" s="97" t="s">
        <v>3985</v>
      </c>
      <c r="D3953" s="98" t="s">
        <v>5329</v>
      </c>
      <c r="E3953" s="145" t="s">
        <v>6430</v>
      </c>
      <c r="F3953" s="233">
        <v>2.7609772922422331</v>
      </c>
    </row>
    <row r="3954" spans="1:6" x14ac:dyDescent="0.3">
      <c r="A3954" s="36" t="s">
        <v>109</v>
      </c>
      <c r="B3954" s="36" t="str">
        <f t="shared" si="65"/>
        <v>T6P8_20min</v>
      </c>
      <c r="C3954" s="97" t="s">
        <v>3959</v>
      </c>
      <c r="D3954" s="98" t="s">
        <v>5329</v>
      </c>
      <c r="E3954" s="145" t="s">
        <v>6431</v>
      </c>
      <c r="F3954" s="233">
        <v>2.8837396574060756</v>
      </c>
    </row>
    <row r="3955" spans="1:6" x14ac:dyDescent="0.3">
      <c r="A3955" s="36" t="s">
        <v>109</v>
      </c>
      <c r="B3955" s="36" t="str">
        <f t="shared" si="65"/>
        <v>T6P8_20min</v>
      </c>
      <c r="C3955" s="97" t="s">
        <v>3986</v>
      </c>
      <c r="D3955" s="98" t="s">
        <v>5329</v>
      </c>
      <c r="E3955" s="145" t="s">
        <v>6432</v>
      </c>
      <c r="F3955" s="233">
        <v>3.1950539292197195</v>
      </c>
    </row>
    <row r="3956" spans="1:6" x14ac:dyDescent="0.3">
      <c r="A3956" s="36" t="s">
        <v>109</v>
      </c>
      <c r="B3956" s="36" t="str">
        <f t="shared" si="65"/>
        <v>T6P8_20min</v>
      </c>
      <c r="C3956" s="97" t="s">
        <v>3960</v>
      </c>
      <c r="D3956" s="98" t="s">
        <v>5329</v>
      </c>
      <c r="E3956" s="145" t="s">
        <v>6433</v>
      </c>
      <c r="F3956" s="233">
        <v>2.8719220062293775</v>
      </c>
    </row>
    <row r="3957" spans="1:6" x14ac:dyDescent="0.3">
      <c r="A3957" s="36" t="s">
        <v>109</v>
      </c>
      <c r="B3957" s="36" t="str">
        <f t="shared" si="65"/>
        <v>T6P8_20min</v>
      </c>
      <c r="C3957" s="97" t="s">
        <v>3961</v>
      </c>
      <c r="D3957" s="98" t="s">
        <v>5329</v>
      </c>
      <c r="E3957" s="145" t="s">
        <v>6434</v>
      </c>
      <c r="F3957" s="233">
        <v>2.9014594278109427</v>
      </c>
    </row>
    <row r="3958" spans="1:6" x14ac:dyDescent="0.3">
      <c r="A3958" s="36" t="s">
        <v>109</v>
      </c>
      <c r="B3958" s="36" t="str">
        <f t="shared" si="65"/>
        <v>T6P8_20min</v>
      </c>
      <c r="C3958" s="97" t="s">
        <v>3962</v>
      </c>
      <c r="D3958" s="98" t="s">
        <v>5329</v>
      </c>
      <c r="E3958" s="145" t="s">
        <v>6435</v>
      </c>
      <c r="F3958" s="233">
        <v>1.8167933321266712</v>
      </c>
    </row>
    <row r="3959" spans="1:6" x14ac:dyDescent="0.3">
      <c r="A3959" s="36" t="s">
        <v>109</v>
      </c>
      <c r="B3959" s="36" t="str">
        <f t="shared" si="65"/>
        <v>T6P8_20min</v>
      </c>
      <c r="C3959" s="97" t="s">
        <v>3963</v>
      </c>
      <c r="D3959" s="98" t="s">
        <v>5329</v>
      </c>
      <c r="E3959" s="145" t="s">
        <v>6436</v>
      </c>
      <c r="F3959" s="233">
        <v>1.9827418919342357</v>
      </c>
    </row>
    <row r="3960" spans="1:6" x14ac:dyDescent="0.3">
      <c r="A3960" s="36" t="s">
        <v>109</v>
      </c>
      <c r="B3960" s="36" t="str">
        <f t="shared" si="65"/>
        <v>T6P8_20min</v>
      </c>
      <c r="C3960" s="97" t="s">
        <v>3964</v>
      </c>
      <c r="D3960" s="98" t="s">
        <v>5329</v>
      </c>
      <c r="E3960" s="145" t="s">
        <v>6437</v>
      </c>
      <c r="F3960" s="233">
        <v>1.964428774210182</v>
      </c>
    </row>
    <row r="3961" spans="1:6" x14ac:dyDescent="0.3">
      <c r="A3961" s="36" t="s">
        <v>109</v>
      </c>
      <c r="B3961" s="36" t="str">
        <f t="shared" si="65"/>
        <v>T6P8_20min</v>
      </c>
      <c r="C3961" s="97" t="s">
        <v>3965</v>
      </c>
      <c r="D3961" s="98" t="s">
        <v>5329</v>
      </c>
      <c r="E3961" s="145" t="s">
        <v>6438</v>
      </c>
      <c r="F3961" s="233">
        <v>0.91604345418826005</v>
      </c>
    </row>
    <row r="3962" spans="1:6" x14ac:dyDescent="0.3">
      <c r="A3962" s="36" t="s">
        <v>5</v>
      </c>
      <c r="B3962" s="36" t="str">
        <f t="shared" si="65"/>
        <v>10A_30min</v>
      </c>
      <c r="C3962" s="98" t="s">
        <v>4321</v>
      </c>
      <c r="D3962" s="98" t="s">
        <v>5330</v>
      </c>
      <c r="E3962" s="145" t="s">
        <v>6409</v>
      </c>
      <c r="F3962" s="233">
        <v>0.40519971555009099</v>
      </c>
    </row>
    <row r="3963" spans="1:6" x14ac:dyDescent="0.3">
      <c r="A3963" s="36" t="s">
        <v>5</v>
      </c>
      <c r="B3963" s="36" t="str">
        <f t="shared" si="65"/>
        <v>10A_30min</v>
      </c>
      <c r="C3963" s="98" t="s">
        <v>4330</v>
      </c>
      <c r="D3963" s="98" t="s">
        <v>5330</v>
      </c>
      <c r="E3963" s="145" t="s">
        <v>6410</v>
      </c>
      <c r="F3963" s="233">
        <v>0.25176737235002783</v>
      </c>
    </row>
    <row r="3964" spans="1:6" x14ac:dyDescent="0.3">
      <c r="A3964" s="36" t="s">
        <v>5</v>
      </c>
      <c r="B3964" s="36" t="str">
        <f t="shared" si="65"/>
        <v>10A_30min</v>
      </c>
      <c r="C3964" s="98" t="s">
        <v>4331</v>
      </c>
      <c r="D3964" s="98" t="s">
        <v>5330</v>
      </c>
      <c r="E3964" s="145" t="s">
        <v>6411</v>
      </c>
      <c r="F3964" s="233">
        <v>0.48111912206432367</v>
      </c>
    </row>
    <row r="3965" spans="1:6" x14ac:dyDescent="0.3">
      <c r="A3965" s="36" t="s">
        <v>5</v>
      </c>
      <c r="B3965" s="36" t="str">
        <f t="shared" si="65"/>
        <v>10A_30min</v>
      </c>
      <c r="C3965" s="98" t="s">
        <v>4332</v>
      </c>
      <c r="D3965" s="98" t="s">
        <v>5330</v>
      </c>
      <c r="E3965" s="145" t="s">
        <v>6412</v>
      </c>
      <c r="F3965" s="233">
        <v>0.20815093068783871</v>
      </c>
    </row>
    <row r="3966" spans="1:6" x14ac:dyDescent="0.3">
      <c r="A3966" s="36" t="s">
        <v>5</v>
      </c>
      <c r="B3966" s="36" t="str">
        <f t="shared" si="65"/>
        <v>10A_30min</v>
      </c>
      <c r="C3966" s="98" t="s">
        <v>4333</v>
      </c>
      <c r="D3966" s="98" t="s">
        <v>5330</v>
      </c>
      <c r="E3966" s="145" t="s">
        <v>6413</v>
      </c>
      <c r="F3966" s="233">
        <v>0.77931662984229233</v>
      </c>
    </row>
    <row r="3967" spans="1:6" x14ac:dyDescent="0.3">
      <c r="A3967" s="36" t="s">
        <v>5</v>
      </c>
      <c r="B3967" s="36" t="str">
        <f t="shared" si="65"/>
        <v>10A_30min</v>
      </c>
      <c r="C3967" s="98" t="s">
        <v>4334</v>
      </c>
      <c r="D3967" s="98" t="s">
        <v>5330</v>
      </c>
      <c r="E3967" s="145" t="s">
        <v>6414</v>
      </c>
      <c r="F3967" s="233">
        <v>2.6627941356038485</v>
      </c>
    </row>
    <row r="3968" spans="1:6" x14ac:dyDescent="0.3">
      <c r="A3968" s="36" t="s">
        <v>5</v>
      </c>
      <c r="B3968" s="36" t="str">
        <f t="shared" si="65"/>
        <v>10A_30min</v>
      </c>
      <c r="C3968" s="98" t="s">
        <v>4335</v>
      </c>
      <c r="D3968" s="98" t="s">
        <v>5330</v>
      </c>
      <c r="E3968" s="145" t="s">
        <v>6415</v>
      </c>
      <c r="F3968" s="233">
        <v>2.7010732322559838</v>
      </c>
    </row>
    <row r="3969" spans="1:6" x14ac:dyDescent="0.3">
      <c r="A3969" s="36" t="s">
        <v>5</v>
      </c>
      <c r="B3969" s="36" t="str">
        <f t="shared" si="65"/>
        <v>10A_30min</v>
      </c>
      <c r="C3969" s="98" t="s">
        <v>4336</v>
      </c>
      <c r="D3969" s="98" t="s">
        <v>5330</v>
      </c>
      <c r="E3969" s="145" t="s">
        <v>6416</v>
      </c>
      <c r="F3969" s="233">
        <v>1.2247940276329718</v>
      </c>
    </row>
    <row r="3970" spans="1:6" x14ac:dyDescent="0.3">
      <c r="A3970" s="36" t="s">
        <v>5</v>
      </c>
      <c r="B3970" s="36" t="str">
        <f t="shared" si="65"/>
        <v>10A_30min</v>
      </c>
      <c r="C3970" s="98" t="s">
        <v>4337</v>
      </c>
      <c r="D3970" s="98" t="s">
        <v>5330</v>
      </c>
      <c r="E3970" s="145" t="s">
        <v>6417</v>
      </c>
      <c r="F3970" s="233">
        <v>1.2430004867387212</v>
      </c>
    </row>
    <row r="3971" spans="1:6" x14ac:dyDescent="0.3">
      <c r="A3971" s="36" t="s">
        <v>5</v>
      </c>
      <c r="B3971" s="36" t="str">
        <f t="shared" si="65"/>
        <v>10A_30min</v>
      </c>
      <c r="C3971" s="98" t="s">
        <v>4338</v>
      </c>
      <c r="D3971" s="98" t="s">
        <v>5330</v>
      </c>
      <c r="E3971" s="145" t="s">
        <v>6418</v>
      </c>
      <c r="F3971" s="233">
        <v>0.62172164907276672</v>
      </c>
    </row>
    <row r="3972" spans="1:6" x14ac:dyDescent="0.3">
      <c r="A3972" s="36" t="s">
        <v>5</v>
      </c>
      <c r="B3972" s="36" t="str">
        <f t="shared" si="65"/>
        <v>10A_30min</v>
      </c>
      <c r="C3972" s="98" t="s">
        <v>4339</v>
      </c>
      <c r="D3972" s="98" t="s">
        <v>5330</v>
      </c>
      <c r="E3972" s="145" t="s">
        <v>6419</v>
      </c>
      <c r="F3972" s="233">
        <v>2.2344299068295475</v>
      </c>
    </row>
    <row r="3973" spans="1:6" x14ac:dyDescent="0.3">
      <c r="A3973" s="36" t="s">
        <v>5</v>
      </c>
      <c r="B3973" s="36" t="str">
        <f t="shared" si="65"/>
        <v>10A_30min</v>
      </c>
      <c r="C3973" s="98" t="s">
        <v>4322</v>
      </c>
      <c r="D3973" s="98" t="s">
        <v>5330</v>
      </c>
      <c r="E3973" s="145" t="s">
        <v>6420</v>
      </c>
      <c r="F3973" s="233">
        <v>2.0665233140491091</v>
      </c>
    </row>
    <row r="3974" spans="1:6" x14ac:dyDescent="0.3">
      <c r="A3974" s="36" t="s">
        <v>5</v>
      </c>
      <c r="B3974" s="36" t="str">
        <f t="shared" si="65"/>
        <v>10A_30min</v>
      </c>
      <c r="C3974" s="98" t="s">
        <v>4340</v>
      </c>
      <c r="D3974" s="98" t="s">
        <v>5330</v>
      </c>
      <c r="E3974" s="145" t="s">
        <v>6421</v>
      </c>
      <c r="F3974" s="233">
        <v>3.0056086583701851</v>
      </c>
    </row>
    <row r="3975" spans="1:6" x14ac:dyDescent="0.3">
      <c r="A3975" s="36" t="s">
        <v>5</v>
      </c>
      <c r="B3975" s="36" t="str">
        <f t="shared" si="65"/>
        <v>10A_30min</v>
      </c>
      <c r="C3975" s="98" t="s">
        <v>4341</v>
      </c>
      <c r="D3975" s="98" t="s">
        <v>5330</v>
      </c>
      <c r="E3975" s="145" t="s">
        <v>6422</v>
      </c>
      <c r="F3975" s="233">
        <v>0.57054799041957216</v>
      </c>
    </row>
    <row r="3976" spans="1:6" x14ac:dyDescent="0.3">
      <c r="A3976" s="36" t="s">
        <v>5</v>
      </c>
      <c r="B3976" s="36" t="str">
        <f t="shared" si="65"/>
        <v>10A_30min</v>
      </c>
      <c r="C3976" s="98" t="s">
        <v>4342</v>
      </c>
      <c r="D3976" s="98" t="s">
        <v>5330</v>
      </c>
      <c r="E3976" s="145" t="s">
        <v>6423</v>
      </c>
      <c r="F3976" s="233">
        <v>1.1996041887587643</v>
      </c>
    </row>
    <row r="3977" spans="1:6" x14ac:dyDescent="0.3">
      <c r="A3977" s="36" t="s">
        <v>5</v>
      </c>
      <c r="B3977" s="36" t="str">
        <f t="shared" si="65"/>
        <v>10A_30min</v>
      </c>
      <c r="C3977" s="98" t="s">
        <v>4343</v>
      </c>
      <c r="D3977" s="98" t="s">
        <v>5330</v>
      </c>
      <c r="E3977" s="145" t="s">
        <v>6424</v>
      </c>
      <c r="F3977" s="233">
        <v>0.74387902835693531</v>
      </c>
    </row>
    <row r="3978" spans="1:6" x14ac:dyDescent="0.3">
      <c r="A3978" s="36" t="s">
        <v>5</v>
      </c>
      <c r="B3978" s="36" t="str">
        <f t="shared" si="65"/>
        <v>10A_30min</v>
      </c>
      <c r="C3978" s="98" t="s">
        <v>4344</v>
      </c>
      <c r="D3978" s="98" t="s">
        <v>5330</v>
      </c>
      <c r="E3978" s="145" t="s">
        <v>6425</v>
      </c>
      <c r="F3978" s="233">
        <v>3.0403687619050945</v>
      </c>
    </row>
    <row r="3979" spans="1:6" x14ac:dyDescent="0.3">
      <c r="A3979" s="36" t="s">
        <v>5</v>
      </c>
      <c r="B3979" s="36" t="str">
        <f t="shared" si="65"/>
        <v>10A_30min</v>
      </c>
      <c r="C3979" s="98" t="s">
        <v>4345</v>
      </c>
      <c r="D3979" s="98" t="s">
        <v>5330</v>
      </c>
      <c r="E3979" s="145" t="s">
        <v>6426</v>
      </c>
      <c r="F3979" s="233">
        <v>2.0924179807928045</v>
      </c>
    </row>
    <row r="3980" spans="1:6" x14ac:dyDescent="0.3">
      <c r="A3980" s="36" t="s">
        <v>5</v>
      </c>
      <c r="B3980" s="36" t="str">
        <f t="shared" si="65"/>
        <v>10A_30min</v>
      </c>
      <c r="C3980" s="98" t="s">
        <v>4346</v>
      </c>
      <c r="D3980" s="98" t="s">
        <v>5330</v>
      </c>
      <c r="E3980" s="145" t="s">
        <v>6427</v>
      </c>
      <c r="F3980" s="233">
        <v>2.8096657110833636</v>
      </c>
    </row>
    <row r="3981" spans="1:6" x14ac:dyDescent="0.3">
      <c r="A3981" s="36" t="s">
        <v>5</v>
      </c>
      <c r="B3981" s="36" t="str">
        <f t="shared" si="65"/>
        <v>10A_30min</v>
      </c>
      <c r="C3981" s="98" t="s">
        <v>4347</v>
      </c>
      <c r="D3981" s="98" t="s">
        <v>5330</v>
      </c>
      <c r="E3981" s="145" t="s">
        <v>6428</v>
      </c>
      <c r="F3981" s="233">
        <v>3.183559330041545</v>
      </c>
    </row>
    <row r="3982" spans="1:6" x14ac:dyDescent="0.3">
      <c r="A3982" s="36" t="s">
        <v>5</v>
      </c>
      <c r="B3982" s="36" t="str">
        <f t="shared" si="65"/>
        <v>10A_30min</v>
      </c>
      <c r="C3982" s="98" t="s">
        <v>4348</v>
      </c>
      <c r="D3982" s="98" t="s">
        <v>5330</v>
      </c>
      <c r="E3982" s="145" t="s">
        <v>6429</v>
      </c>
      <c r="F3982" s="233">
        <v>0.21760746775323248</v>
      </c>
    </row>
    <row r="3983" spans="1:6" x14ac:dyDescent="0.3">
      <c r="A3983" s="36" t="s">
        <v>5</v>
      </c>
      <c r="B3983" s="36" t="str">
        <f t="shared" si="65"/>
        <v>10A_30min</v>
      </c>
      <c r="C3983" s="98" t="s">
        <v>4349</v>
      </c>
      <c r="D3983" s="98" t="s">
        <v>5330</v>
      </c>
      <c r="E3983" s="145" t="s">
        <v>6430</v>
      </c>
      <c r="F3983" s="233">
        <v>0.23129679989718707</v>
      </c>
    </row>
    <row r="3984" spans="1:6" x14ac:dyDescent="0.3">
      <c r="A3984" s="36" t="s">
        <v>5</v>
      </c>
      <c r="B3984" s="36" t="str">
        <f t="shared" si="65"/>
        <v>10A_30min</v>
      </c>
      <c r="C3984" s="98" t="s">
        <v>4323</v>
      </c>
      <c r="D3984" s="98" t="s">
        <v>5330</v>
      </c>
      <c r="E3984" s="145" t="s">
        <v>6431</v>
      </c>
      <c r="F3984" s="233">
        <v>0.768453648338425</v>
      </c>
    </row>
    <row r="3985" spans="1:6" x14ac:dyDescent="0.3">
      <c r="A3985" s="36" t="s">
        <v>5</v>
      </c>
      <c r="B3985" s="36" t="str">
        <f t="shared" si="65"/>
        <v>10A_30min</v>
      </c>
      <c r="C3985" s="98" t="s">
        <v>4350</v>
      </c>
      <c r="D3985" s="98" t="s">
        <v>5330</v>
      </c>
      <c r="E3985" s="145" t="s">
        <v>6432</v>
      </c>
      <c r="F3985" s="233">
        <v>3.1151877003672919</v>
      </c>
    </row>
    <row r="3986" spans="1:6" x14ac:dyDescent="0.3">
      <c r="A3986" s="36" t="s">
        <v>5</v>
      </c>
      <c r="B3986" s="36" t="str">
        <f t="shared" si="65"/>
        <v>10A_30min</v>
      </c>
      <c r="C3986" s="98" t="s">
        <v>4324</v>
      </c>
      <c r="D3986" s="98" t="s">
        <v>5330</v>
      </c>
      <c r="E3986" s="145" t="s">
        <v>6433</v>
      </c>
      <c r="F3986" s="233">
        <v>0.16757210407753759</v>
      </c>
    </row>
    <row r="3987" spans="1:6" x14ac:dyDescent="0.3">
      <c r="A3987" s="36" t="s">
        <v>5</v>
      </c>
      <c r="B3987" s="36" t="str">
        <f t="shared" ref="B3987:B4050" si="66">CONCATENATE(A3987,"_",D3987)</f>
        <v>10A_30min</v>
      </c>
      <c r="C3987" s="98" t="s">
        <v>4325</v>
      </c>
      <c r="D3987" s="98" t="s">
        <v>5330</v>
      </c>
      <c r="E3987" s="145" t="s">
        <v>6434</v>
      </c>
      <c r="F3987" s="233">
        <v>2.9222848949075502</v>
      </c>
    </row>
    <row r="3988" spans="1:6" x14ac:dyDescent="0.3">
      <c r="A3988" s="36" t="s">
        <v>5</v>
      </c>
      <c r="B3988" s="36" t="str">
        <f t="shared" si="66"/>
        <v>10A_30min</v>
      </c>
      <c r="C3988" s="98" t="s">
        <v>4326</v>
      </c>
      <c r="D3988" s="98" t="s">
        <v>5330</v>
      </c>
      <c r="E3988" s="145" t="s">
        <v>6435</v>
      </c>
      <c r="F3988" s="233">
        <v>3.2870825981316889</v>
      </c>
    </row>
    <row r="3989" spans="1:6" x14ac:dyDescent="0.3">
      <c r="A3989" s="36" t="s">
        <v>5</v>
      </c>
      <c r="B3989" s="36" t="str">
        <f t="shared" si="66"/>
        <v>10A_30min</v>
      </c>
      <c r="C3989" s="98" t="s">
        <v>4327</v>
      </c>
      <c r="D3989" s="98" t="s">
        <v>5330</v>
      </c>
      <c r="E3989" s="145" t="s">
        <v>6436</v>
      </c>
      <c r="F3989" s="233">
        <v>2.382254899740146</v>
      </c>
    </row>
    <row r="3990" spans="1:6" x14ac:dyDescent="0.3">
      <c r="A3990" s="36" t="s">
        <v>5</v>
      </c>
      <c r="B3990" s="36" t="str">
        <f t="shared" si="66"/>
        <v>10A_30min</v>
      </c>
      <c r="C3990" s="98" t="s">
        <v>4328</v>
      </c>
      <c r="D3990" s="98" t="s">
        <v>5330</v>
      </c>
      <c r="E3990" s="145" t="s">
        <v>6437</v>
      </c>
      <c r="F3990" s="233">
        <v>2.9205031088178268</v>
      </c>
    </row>
    <row r="3991" spans="1:6" x14ac:dyDescent="0.3">
      <c r="A3991" s="36" t="s">
        <v>5</v>
      </c>
      <c r="B3991" s="36" t="str">
        <f t="shared" si="66"/>
        <v>10A_30min</v>
      </c>
      <c r="C3991" s="98" t="s">
        <v>4329</v>
      </c>
      <c r="D3991" s="98" t="s">
        <v>5330</v>
      </c>
      <c r="E3991" s="145" t="s">
        <v>6438</v>
      </c>
      <c r="F3991" s="233">
        <v>1.1240237583815151</v>
      </c>
    </row>
    <row r="3992" spans="1:6" x14ac:dyDescent="0.3">
      <c r="A3992" s="36" t="s">
        <v>8</v>
      </c>
      <c r="B3992" s="36" t="str">
        <f t="shared" si="66"/>
        <v>11A_30min</v>
      </c>
      <c r="C3992" s="98" t="s">
        <v>4351</v>
      </c>
      <c r="D3992" s="98" t="s">
        <v>5330</v>
      </c>
      <c r="E3992" s="145" t="s">
        <v>6409</v>
      </c>
      <c r="F3992" s="233">
        <v>3.5372435044685853</v>
      </c>
    </row>
    <row r="3993" spans="1:6" x14ac:dyDescent="0.3">
      <c r="A3993" s="36" t="s">
        <v>8</v>
      </c>
      <c r="B3993" s="36" t="str">
        <f t="shared" si="66"/>
        <v>11A_30min</v>
      </c>
      <c r="C3993" s="98" t="s">
        <v>4360</v>
      </c>
      <c r="D3993" s="98" t="s">
        <v>5330</v>
      </c>
      <c r="E3993" s="145" t="s">
        <v>6410</v>
      </c>
      <c r="F3993" s="233">
        <v>3.1504373997480379</v>
      </c>
    </row>
    <row r="3994" spans="1:6" x14ac:dyDescent="0.3">
      <c r="A3994" s="36" t="s">
        <v>8</v>
      </c>
      <c r="B3994" s="36" t="str">
        <f t="shared" si="66"/>
        <v>11A_30min</v>
      </c>
      <c r="C3994" s="98" t="s">
        <v>4361</v>
      </c>
      <c r="D3994" s="98" t="s">
        <v>5330</v>
      </c>
      <c r="E3994" s="145" t="s">
        <v>6411</v>
      </c>
      <c r="F3994" s="233">
        <v>3.0312327212074095</v>
      </c>
    </row>
    <row r="3995" spans="1:6" x14ac:dyDescent="0.3">
      <c r="A3995" s="36" t="s">
        <v>8</v>
      </c>
      <c r="B3995" s="36" t="str">
        <f t="shared" si="66"/>
        <v>11A_30min</v>
      </c>
      <c r="C3995" s="98" t="s">
        <v>4362</v>
      </c>
      <c r="D3995" s="98" t="s">
        <v>5330</v>
      </c>
      <c r="E3995" s="145" t="s">
        <v>6412</v>
      </c>
      <c r="F3995" s="233">
        <v>2.7613530034743694</v>
      </c>
    </row>
    <row r="3996" spans="1:6" x14ac:dyDescent="0.3">
      <c r="A3996" s="36" t="s">
        <v>8</v>
      </c>
      <c r="B3996" s="36" t="str">
        <f t="shared" si="66"/>
        <v>11A_30min</v>
      </c>
      <c r="C3996" s="98" t="s">
        <v>4363</v>
      </c>
      <c r="D3996" s="98" t="s">
        <v>5330</v>
      </c>
      <c r="E3996" s="145" t="s">
        <v>6413</v>
      </c>
      <c r="F3996" s="233">
        <v>3.3249137446661701</v>
      </c>
    </row>
    <row r="3997" spans="1:6" x14ac:dyDescent="0.3">
      <c r="A3997" s="36" t="s">
        <v>8</v>
      </c>
      <c r="B3997" s="36" t="str">
        <f t="shared" si="66"/>
        <v>11A_30min</v>
      </c>
      <c r="C3997" s="98" t="s">
        <v>4364</v>
      </c>
      <c r="D3997" s="98" t="s">
        <v>5330</v>
      </c>
      <c r="E3997" s="145" t="s">
        <v>6414</v>
      </c>
      <c r="F3997" s="233">
        <v>3.2465960342814411</v>
      </c>
    </row>
    <row r="3998" spans="1:6" x14ac:dyDescent="0.3">
      <c r="A3998" s="36" t="s">
        <v>8</v>
      </c>
      <c r="B3998" s="36" t="str">
        <f t="shared" si="66"/>
        <v>11A_30min</v>
      </c>
      <c r="C3998" s="98" t="s">
        <v>4365</v>
      </c>
      <c r="D3998" s="98" t="s">
        <v>5330</v>
      </c>
      <c r="E3998" s="145" t="s">
        <v>6415</v>
      </c>
      <c r="F3998" s="233">
        <v>3.4685755302501269</v>
      </c>
    </row>
    <row r="3999" spans="1:6" x14ac:dyDescent="0.3">
      <c r="A3999" s="36" t="s">
        <v>8</v>
      </c>
      <c r="B3999" s="36" t="str">
        <f t="shared" si="66"/>
        <v>11A_30min</v>
      </c>
      <c r="C3999" s="98" t="s">
        <v>4366</v>
      </c>
      <c r="D3999" s="98" t="s">
        <v>5330</v>
      </c>
      <c r="E3999" s="145" t="s">
        <v>6416</v>
      </c>
      <c r="F3999" s="233">
        <v>3.1106621497206284</v>
      </c>
    </row>
    <row r="4000" spans="1:6" x14ac:dyDescent="0.3">
      <c r="A4000" s="36" t="s">
        <v>8</v>
      </c>
      <c r="B4000" s="36" t="str">
        <f t="shared" si="66"/>
        <v>11A_30min</v>
      </c>
      <c r="C4000" s="98" t="s">
        <v>4367</v>
      </c>
      <c r="D4000" s="98" t="s">
        <v>5330</v>
      </c>
      <c r="E4000" s="145" t="s">
        <v>6417</v>
      </c>
      <c r="F4000" s="233">
        <v>2.7947215978936195</v>
      </c>
    </row>
    <row r="4001" spans="1:6" x14ac:dyDescent="0.3">
      <c r="A4001" s="36" t="s">
        <v>8</v>
      </c>
      <c r="B4001" s="36" t="str">
        <f t="shared" si="66"/>
        <v>11A_30min</v>
      </c>
      <c r="C4001" s="98" t="s">
        <v>4368</v>
      </c>
      <c r="D4001" s="98" t="s">
        <v>5330</v>
      </c>
      <c r="E4001" s="145" t="s">
        <v>6418</v>
      </c>
      <c r="F4001" s="233">
        <v>3.0629114270483155</v>
      </c>
    </row>
    <row r="4002" spans="1:6" x14ac:dyDescent="0.3">
      <c r="A4002" s="36" t="s">
        <v>8</v>
      </c>
      <c r="B4002" s="36" t="str">
        <f t="shared" si="66"/>
        <v>11A_30min</v>
      </c>
      <c r="C4002" s="98" t="s">
        <v>4369</v>
      </c>
      <c r="D4002" s="98" t="s">
        <v>5330</v>
      </c>
      <c r="E4002" s="145" t="s">
        <v>6419</v>
      </c>
      <c r="F4002" s="233">
        <v>2.6016200740917612</v>
      </c>
    </row>
    <row r="4003" spans="1:6" x14ac:dyDescent="0.3">
      <c r="A4003" s="36" t="s">
        <v>8</v>
      </c>
      <c r="B4003" s="36" t="str">
        <f t="shared" si="66"/>
        <v>11A_30min</v>
      </c>
      <c r="C4003" s="98" t="s">
        <v>4352</v>
      </c>
      <c r="D4003" s="98" t="s">
        <v>5330</v>
      </c>
      <c r="E4003" s="145" t="s">
        <v>6420</v>
      </c>
      <c r="F4003" s="233">
        <v>2.8362223837398992</v>
      </c>
    </row>
    <row r="4004" spans="1:6" x14ac:dyDescent="0.3">
      <c r="A4004" s="36" t="s">
        <v>8</v>
      </c>
      <c r="B4004" s="36" t="str">
        <f t="shared" si="66"/>
        <v>11A_30min</v>
      </c>
      <c r="C4004" s="98" t="s">
        <v>4370</v>
      </c>
      <c r="D4004" s="98" t="s">
        <v>5330</v>
      </c>
      <c r="E4004" s="145" t="s">
        <v>6421</v>
      </c>
      <c r="F4004" s="233">
        <v>2.7905920177182897</v>
      </c>
    </row>
    <row r="4005" spans="1:6" x14ac:dyDescent="0.3">
      <c r="A4005" s="36" t="s">
        <v>8</v>
      </c>
      <c r="B4005" s="36" t="str">
        <f t="shared" si="66"/>
        <v>11A_30min</v>
      </c>
      <c r="C4005" s="98" t="s">
        <v>4371</v>
      </c>
      <c r="D4005" s="98" t="s">
        <v>5330</v>
      </c>
      <c r="E4005" s="145" t="s">
        <v>6422</v>
      </c>
      <c r="F4005" s="233">
        <v>3.0172419208355707</v>
      </c>
    </row>
    <row r="4006" spans="1:6" x14ac:dyDescent="0.3">
      <c r="A4006" s="36" t="s">
        <v>8</v>
      </c>
      <c r="B4006" s="36" t="str">
        <f t="shared" si="66"/>
        <v>11A_30min</v>
      </c>
      <c r="C4006" s="98" t="s">
        <v>4372</v>
      </c>
      <c r="D4006" s="98" t="s">
        <v>5330</v>
      </c>
      <c r="E4006" s="145" t="s">
        <v>6423</v>
      </c>
      <c r="F4006" s="233">
        <v>3.1896492299342927</v>
      </c>
    </row>
    <row r="4007" spans="1:6" x14ac:dyDescent="0.3">
      <c r="A4007" s="36" t="s">
        <v>8</v>
      </c>
      <c r="B4007" s="36" t="str">
        <f t="shared" si="66"/>
        <v>11A_30min</v>
      </c>
      <c r="C4007" s="98" t="s">
        <v>4373</v>
      </c>
      <c r="D4007" s="98" t="s">
        <v>5330</v>
      </c>
      <c r="E4007" s="145" t="s">
        <v>6424</v>
      </c>
      <c r="F4007" s="233">
        <v>3.0591189597260895</v>
      </c>
    </row>
    <row r="4008" spans="1:6" x14ac:dyDescent="0.3">
      <c r="A4008" s="36" t="s">
        <v>8</v>
      </c>
      <c r="B4008" s="36" t="str">
        <f t="shared" si="66"/>
        <v>11A_30min</v>
      </c>
      <c r="C4008" s="98" t="s">
        <v>4374</v>
      </c>
      <c r="D4008" s="98" t="s">
        <v>5330</v>
      </c>
      <c r="E4008" s="145" t="s">
        <v>6425</v>
      </c>
      <c r="F4008" s="233">
        <v>3.4604888974464054</v>
      </c>
    </row>
    <row r="4009" spans="1:6" x14ac:dyDescent="0.3">
      <c r="A4009" s="36" t="s">
        <v>8</v>
      </c>
      <c r="B4009" s="36" t="str">
        <f t="shared" si="66"/>
        <v>11A_30min</v>
      </c>
      <c r="C4009" s="98" t="s">
        <v>4375</v>
      </c>
      <c r="D4009" s="98" t="s">
        <v>5330</v>
      </c>
      <c r="E4009" s="145" t="s">
        <v>6426</v>
      </c>
      <c r="F4009" s="233">
        <v>2.9616010551248935</v>
      </c>
    </row>
    <row r="4010" spans="1:6" x14ac:dyDescent="0.3">
      <c r="A4010" s="36" t="s">
        <v>8</v>
      </c>
      <c r="B4010" s="36" t="str">
        <f t="shared" si="66"/>
        <v>11A_30min</v>
      </c>
      <c r="C4010" s="98" t="s">
        <v>4376</v>
      </c>
      <c r="D4010" s="98" t="s">
        <v>5330</v>
      </c>
      <c r="E4010" s="145" t="s">
        <v>6427</v>
      </c>
      <c r="F4010" s="233">
        <v>2.9827610715767636</v>
      </c>
    </row>
    <row r="4011" spans="1:6" x14ac:dyDescent="0.3">
      <c r="A4011" s="36" t="s">
        <v>8</v>
      </c>
      <c r="B4011" s="36" t="str">
        <f t="shared" si="66"/>
        <v>11A_30min</v>
      </c>
      <c r="C4011" s="98" t="s">
        <v>4377</v>
      </c>
      <c r="D4011" s="98" t="s">
        <v>5330</v>
      </c>
      <c r="E4011" s="145" t="s">
        <v>6428</v>
      </c>
      <c r="F4011" s="233">
        <v>3.2804043058475365</v>
      </c>
    </row>
    <row r="4012" spans="1:6" x14ac:dyDescent="0.3">
      <c r="A4012" s="36" t="s">
        <v>8</v>
      </c>
      <c r="B4012" s="36" t="str">
        <f t="shared" si="66"/>
        <v>11A_30min</v>
      </c>
      <c r="C4012" s="98" t="s">
        <v>4378</v>
      </c>
      <c r="D4012" s="98" t="s">
        <v>5330</v>
      </c>
      <c r="E4012" s="145" t="s">
        <v>6429</v>
      </c>
      <c r="F4012" s="233">
        <v>2.6630329344564467</v>
      </c>
    </row>
    <row r="4013" spans="1:6" x14ac:dyDescent="0.3">
      <c r="A4013" s="36" t="s">
        <v>8</v>
      </c>
      <c r="B4013" s="36" t="str">
        <f t="shared" si="66"/>
        <v>11A_30min</v>
      </c>
      <c r="C4013" s="98" t="s">
        <v>4379</v>
      </c>
      <c r="D4013" s="98" t="s">
        <v>5330</v>
      </c>
      <c r="E4013" s="145" t="s">
        <v>6430</v>
      </c>
      <c r="F4013" s="233">
        <v>2.9340811866125689</v>
      </c>
    </row>
    <row r="4014" spans="1:6" x14ac:dyDescent="0.3">
      <c r="A4014" s="36" t="s">
        <v>8</v>
      </c>
      <c r="B4014" s="36" t="str">
        <f t="shared" si="66"/>
        <v>11A_30min</v>
      </c>
      <c r="C4014" s="98" t="s">
        <v>4353</v>
      </c>
      <c r="D4014" s="98" t="s">
        <v>5330</v>
      </c>
      <c r="E4014" s="145" t="s">
        <v>6431</v>
      </c>
      <c r="F4014" s="233">
        <v>2.9745227195724731</v>
      </c>
    </row>
    <row r="4015" spans="1:6" x14ac:dyDescent="0.3">
      <c r="A4015" s="36" t="s">
        <v>8</v>
      </c>
      <c r="B4015" s="36" t="str">
        <f t="shared" si="66"/>
        <v>11A_30min</v>
      </c>
      <c r="C4015" s="98" t="s">
        <v>4380</v>
      </c>
      <c r="D4015" s="98" t="s">
        <v>5330</v>
      </c>
      <c r="E4015" s="145" t="s">
        <v>6432</v>
      </c>
      <c r="F4015" s="233">
        <v>2.7811810098726539</v>
      </c>
    </row>
    <row r="4016" spans="1:6" x14ac:dyDescent="0.3">
      <c r="A4016" s="36" t="s">
        <v>8</v>
      </c>
      <c r="B4016" s="36" t="str">
        <f t="shared" si="66"/>
        <v>11A_30min</v>
      </c>
      <c r="C4016" s="98" t="s">
        <v>4354</v>
      </c>
      <c r="D4016" s="98" t="s">
        <v>5330</v>
      </c>
      <c r="E4016" s="145" t="s">
        <v>6433</v>
      </c>
      <c r="F4016" s="233">
        <v>3.0297524007122703</v>
      </c>
    </row>
    <row r="4017" spans="1:6" x14ac:dyDescent="0.3">
      <c r="A4017" s="36" t="s">
        <v>8</v>
      </c>
      <c r="B4017" s="36" t="str">
        <f t="shared" si="66"/>
        <v>11A_30min</v>
      </c>
      <c r="C4017" s="98" t="s">
        <v>4355</v>
      </c>
      <c r="D4017" s="98" t="s">
        <v>5330</v>
      </c>
      <c r="E4017" s="145" t="s">
        <v>6434</v>
      </c>
      <c r="F4017" s="233">
        <v>3.1119416463183147</v>
      </c>
    </row>
    <row r="4018" spans="1:6" x14ac:dyDescent="0.3">
      <c r="A4018" s="36" t="s">
        <v>8</v>
      </c>
      <c r="B4018" s="36" t="str">
        <f t="shared" si="66"/>
        <v>11A_30min</v>
      </c>
      <c r="C4018" s="98" t="s">
        <v>4356</v>
      </c>
      <c r="D4018" s="98" t="s">
        <v>5330</v>
      </c>
      <c r="E4018" s="145" t="s">
        <v>6435</v>
      </c>
      <c r="F4018" s="233">
        <v>2.6678131512327514</v>
      </c>
    </row>
    <row r="4019" spans="1:6" x14ac:dyDescent="0.3">
      <c r="A4019" s="36" t="s">
        <v>8</v>
      </c>
      <c r="B4019" s="36" t="str">
        <f t="shared" si="66"/>
        <v>11A_30min</v>
      </c>
      <c r="C4019" s="98" t="s">
        <v>4357</v>
      </c>
      <c r="D4019" s="98" t="s">
        <v>5330</v>
      </c>
      <c r="E4019" s="145" t="s">
        <v>6436</v>
      </c>
      <c r="F4019" s="233">
        <v>2.8491447857032779</v>
      </c>
    </row>
    <row r="4020" spans="1:6" x14ac:dyDescent="0.3">
      <c r="A4020" s="36" t="s">
        <v>8</v>
      </c>
      <c r="B4020" s="36" t="str">
        <f t="shared" si="66"/>
        <v>11A_30min</v>
      </c>
      <c r="C4020" s="98" t="s">
        <v>4358</v>
      </c>
      <c r="D4020" s="98" t="s">
        <v>5330</v>
      </c>
      <c r="E4020" s="145" t="s">
        <v>6437</v>
      </c>
      <c r="F4020" s="233">
        <v>2.9683862972412638</v>
      </c>
    </row>
    <row r="4021" spans="1:6" x14ac:dyDescent="0.3">
      <c r="A4021" s="36" t="s">
        <v>8</v>
      </c>
      <c r="B4021" s="36" t="str">
        <f t="shared" si="66"/>
        <v>11A_30min</v>
      </c>
      <c r="C4021" s="98" t="s">
        <v>4359</v>
      </c>
      <c r="D4021" s="98" t="s">
        <v>5330</v>
      </c>
      <c r="E4021" s="145" t="s">
        <v>6438</v>
      </c>
      <c r="F4021" s="233">
        <v>2.8086518490406673</v>
      </c>
    </row>
    <row r="4022" spans="1:6" x14ac:dyDescent="0.3">
      <c r="A4022" s="36" t="s">
        <v>11</v>
      </c>
      <c r="B4022" s="36" t="str">
        <f t="shared" si="66"/>
        <v>12A_30min</v>
      </c>
      <c r="C4022" s="98" t="s">
        <v>4381</v>
      </c>
      <c r="D4022" s="98" t="s">
        <v>5330</v>
      </c>
      <c r="E4022" s="145" t="s">
        <v>6409</v>
      </c>
      <c r="F4022" s="233">
        <v>2.5218659384000142</v>
      </c>
    </row>
    <row r="4023" spans="1:6" x14ac:dyDescent="0.3">
      <c r="A4023" s="36" t="s">
        <v>11</v>
      </c>
      <c r="B4023" s="36" t="str">
        <f t="shared" si="66"/>
        <v>12A_30min</v>
      </c>
      <c r="C4023" s="98" t="s">
        <v>4390</v>
      </c>
      <c r="D4023" s="98" t="s">
        <v>5330</v>
      </c>
      <c r="E4023" s="145" t="s">
        <v>6410</v>
      </c>
      <c r="F4023" s="233">
        <v>2.4609254378498475</v>
      </c>
    </row>
    <row r="4024" spans="1:6" x14ac:dyDescent="0.3">
      <c r="A4024" s="36" t="s">
        <v>11</v>
      </c>
      <c r="B4024" s="36" t="str">
        <f t="shared" si="66"/>
        <v>12A_30min</v>
      </c>
      <c r="C4024" s="98" t="s">
        <v>4391</v>
      </c>
      <c r="D4024" s="98" t="s">
        <v>5330</v>
      </c>
      <c r="E4024" s="145" t="s">
        <v>6411</v>
      </c>
      <c r="F4024" s="233">
        <v>2.8534377884037028</v>
      </c>
    </row>
    <row r="4025" spans="1:6" x14ac:dyDescent="0.3">
      <c r="A4025" s="36" t="s">
        <v>11</v>
      </c>
      <c r="B4025" s="36" t="str">
        <f t="shared" si="66"/>
        <v>12A_30min</v>
      </c>
      <c r="C4025" s="98" t="s">
        <v>4392</v>
      </c>
      <c r="D4025" s="98" t="s">
        <v>5330</v>
      </c>
      <c r="E4025" s="145" t="s">
        <v>6412</v>
      </c>
      <c r="F4025" s="233">
        <v>2.1184384839974877</v>
      </c>
    </row>
    <row r="4026" spans="1:6" x14ac:dyDescent="0.3">
      <c r="A4026" s="36" t="s">
        <v>11</v>
      </c>
      <c r="B4026" s="36" t="str">
        <f t="shared" si="66"/>
        <v>12A_30min</v>
      </c>
      <c r="C4026" s="98" t="s">
        <v>4393</v>
      </c>
      <c r="D4026" s="98" t="s">
        <v>5330</v>
      </c>
      <c r="E4026" s="145" t="s">
        <v>6413</v>
      </c>
      <c r="F4026" s="233">
        <v>2.4665101682684845</v>
      </c>
    </row>
    <row r="4027" spans="1:6" x14ac:dyDescent="0.3">
      <c r="A4027" s="36" t="s">
        <v>11</v>
      </c>
      <c r="B4027" s="36" t="str">
        <f t="shared" si="66"/>
        <v>12A_30min</v>
      </c>
      <c r="C4027" s="98" t="s">
        <v>4394</v>
      </c>
      <c r="D4027" s="98" t="s">
        <v>5330</v>
      </c>
      <c r="E4027" s="145" t="s">
        <v>6414</v>
      </c>
      <c r="F4027" s="233">
        <v>2.9193022817191205</v>
      </c>
    </row>
    <row r="4028" spans="1:6" x14ac:dyDescent="0.3">
      <c r="A4028" s="36" t="s">
        <v>11</v>
      </c>
      <c r="B4028" s="36" t="str">
        <f t="shared" si="66"/>
        <v>12A_30min</v>
      </c>
      <c r="C4028" s="98" t="s">
        <v>4395</v>
      </c>
      <c r="D4028" s="98" t="s">
        <v>5330</v>
      </c>
      <c r="E4028" s="145" t="s">
        <v>6415</v>
      </c>
      <c r="F4028" s="233">
        <v>2.5657563429521981</v>
      </c>
    </row>
    <row r="4029" spans="1:6" x14ac:dyDescent="0.3">
      <c r="A4029" s="36" t="s">
        <v>11</v>
      </c>
      <c r="B4029" s="36" t="str">
        <f t="shared" si="66"/>
        <v>12A_30min</v>
      </c>
      <c r="C4029" s="98" t="s">
        <v>4396</v>
      </c>
      <c r="D4029" s="98" t="s">
        <v>5330</v>
      </c>
      <c r="E4029" s="145" t="s">
        <v>6416</v>
      </c>
      <c r="F4029" s="233">
        <v>2.5356664233915729</v>
      </c>
    </row>
    <row r="4030" spans="1:6" x14ac:dyDescent="0.3">
      <c r="A4030" s="36" t="s">
        <v>11</v>
      </c>
      <c r="B4030" s="36" t="str">
        <f t="shared" si="66"/>
        <v>12A_30min</v>
      </c>
      <c r="C4030" s="98" t="s">
        <v>4397</v>
      </c>
      <c r="D4030" s="98" t="s">
        <v>5330</v>
      </c>
      <c r="E4030" s="145" t="s">
        <v>6417</v>
      </c>
      <c r="F4030" s="233">
        <v>2.7304011452074137</v>
      </c>
    </row>
    <row r="4031" spans="1:6" x14ac:dyDescent="0.3">
      <c r="A4031" s="36" t="s">
        <v>11</v>
      </c>
      <c r="B4031" s="36" t="str">
        <f t="shared" si="66"/>
        <v>12A_30min</v>
      </c>
      <c r="C4031" s="98" t="s">
        <v>4398</v>
      </c>
      <c r="D4031" s="98" t="s">
        <v>5330</v>
      </c>
      <c r="E4031" s="145" t="s">
        <v>6418</v>
      </c>
      <c r="F4031" s="233">
        <v>2.6576267252689929</v>
      </c>
    </row>
    <row r="4032" spans="1:6" x14ac:dyDescent="0.3">
      <c r="A4032" s="36" t="s">
        <v>11</v>
      </c>
      <c r="B4032" s="36" t="str">
        <f t="shared" si="66"/>
        <v>12A_30min</v>
      </c>
      <c r="C4032" s="98" t="s">
        <v>4399</v>
      </c>
      <c r="D4032" s="98" t="s">
        <v>5330</v>
      </c>
      <c r="E4032" s="145" t="s">
        <v>6419</v>
      </c>
      <c r="F4032" s="233">
        <v>2.3567356258351815</v>
      </c>
    </row>
    <row r="4033" spans="1:6" x14ac:dyDescent="0.3">
      <c r="A4033" s="36" t="s">
        <v>11</v>
      </c>
      <c r="B4033" s="36" t="str">
        <f t="shared" si="66"/>
        <v>12A_30min</v>
      </c>
      <c r="C4033" s="98" t="s">
        <v>4382</v>
      </c>
      <c r="D4033" s="98" t="s">
        <v>5330</v>
      </c>
      <c r="E4033" s="145" t="s">
        <v>6420</v>
      </c>
      <c r="F4033" s="233">
        <v>2.5193026040213637</v>
      </c>
    </row>
    <row r="4034" spans="1:6" x14ac:dyDescent="0.3">
      <c r="A4034" s="36" t="s">
        <v>11</v>
      </c>
      <c r="B4034" s="36" t="str">
        <f t="shared" si="66"/>
        <v>12A_30min</v>
      </c>
      <c r="C4034" s="98" t="s">
        <v>4400</v>
      </c>
      <c r="D4034" s="98" t="s">
        <v>5330</v>
      </c>
      <c r="E4034" s="145" t="s">
        <v>6421</v>
      </c>
      <c r="F4034" s="233">
        <v>2.6285866945996861</v>
      </c>
    </row>
    <row r="4035" spans="1:6" x14ac:dyDescent="0.3">
      <c r="A4035" s="36" t="s">
        <v>11</v>
      </c>
      <c r="B4035" s="36" t="str">
        <f t="shared" si="66"/>
        <v>12A_30min</v>
      </c>
      <c r="C4035" s="98" t="s">
        <v>4401</v>
      </c>
      <c r="D4035" s="98" t="s">
        <v>5330</v>
      </c>
      <c r="E4035" s="145" t="s">
        <v>6422</v>
      </c>
      <c r="F4035" s="233">
        <v>2.5715984157385763</v>
      </c>
    </row>
    <row r="4036" spans="1:6" x14ac:dyDescent="0.3">
      <c r="A4036" s="36" t="s">
        <v>11</v>
      </c>
      <c r="B4036" s="36" t="str">
        <f t="shared" si="66"/>
        <v>12A_30min</v>
      </c>
      <c r="C4036" s="98" t="s">
        <v>4402</v>
      </c>
      <c r="D4036" s="98" t="s">
        <v>5330</v>
      </c>
      <c r="E4036" s="145" t="s">
        <v>6423</v>
      </c>
      <c r="F4036" s="233">
        <v>2.3707052979908672</v>
      </c>
    </row>
    <row r="4037" spans="1:6" x14ac:dyDescent="0.3">
      <c r="A4037" s="36" t="s">
        <v>11</v>
      </c>
      <c r="B4037" s="36" t="str">
        <f t="shared" si="66"/>
        <v>12A_30min</v>
      </c>
      <c r="C4037" s="98" t="s">
        <v>4403</v>
      </c>
      <c r="D4037" s="98" t="s">
        <v>5330</v>
      </c>
      <c r="E4037" s="145" t="s">
        <v>6424</v>
      </c>
      <c r="F4037" s="233">
        <v>1.8014077301421552</v>
      </c>
    </row>
    <row r="4038" spans="1:6" x14ac:dyDescent="0.3">
      <c r="A4038" s="36" t="s">
        <v>11</v>
      </c>
      <c r="B4038" s="36" t="str">
        <f t="shared" si="66"/>
        <v>12A_30min</v>
      </c>
      <c r="C4038" s="98" t="s">
        <v>4404</v>
      </c>
      <c r="D4038" s="98" t="s">
        <v>5330</v>
      </c>
      <c r="E4038" s="145" t="s">
        <v>6425</v>
      </c>
      <c r="F4038" s="233">
        <v>2.5131239148045506</v>
      </c>
    </row>
    <row r="4039" spans="1:6" x14ac:dyDescent="0.3">
      <c r="A4039" s="36" t="s">
        <v>11</v>
      </c>
      <c r="B4039" s="36" t="str">
        <f t="shared" si="66"/>
        <v>12A_30min</v>
      </c>
      <c r="C4039" s="98" t="s">
        <v>4405</v>
      </c>
      <c r="D4039" s="98" t="s">
        <v>5330</v>
      </c>
      <c r="E4039" s="145" t="s">
        <v>6426</v>
      </c>
      <c r="F4039" s="233">
        <v>2.2866795598954428</v>
      </c>
    </row>
    <row r="4040" spans="1:6" x14ac:dyDescent="0.3">
      <c r="A4040" s="36" t="s">
        <v>11</v>
      </c>
      <c r="B4040" s="36" t="str">
        <f t="shared" si="66"/>
        <v>12A_30min</v>
      </c>
      <c r="C4040" s="98" t="s">
        <v>4406</v>
      </c>
      <c r="D4040" s="98" t="s">
        <v>5330</v>
      </c>
      <c r="E4040" s="145" t="s">
        <v>6427</v>
      </c>
      <c r="F4040" s="233">
        <v>2.4402662171786718</v>
      </c>
    </row>
    <row r="4041" spans="1:6" x14ac:dyDescent="0.3">
      <c r="A4041" s="36" t="s">
        <v>11</v>
      </c>
      <c r="B4041" s="36" t="str">
        <f t="shared" si="66"/>
        <v>12A_30min</v>
      </c>
      <c r="C4041" s="98" t="s">
        <v>4407</v>
      </c>
      <c r="D4041" s="98" t="s">
        <v>5330</v>
      </c>
      <c r="E4041" s="145" t="s">
        <v>6428</v>
      </c>
      <c r="F4041" s="233">
        <v>2.6550077612736187</v>
      </c>
    </row>
    <row r="4042" spans="1:6" x14ac:dyDescent="0.3">
      <c r="A4042" s="36" t="s">
        <v>11</v>
      </c>
      <c r="B4042" s="36" t="str">
        <f t="shared" si="66"/>
        <v>12A_30min</v>
      </c>
      <c r="C4042" s="98" t="s">
        <v>4408</v>
      </c>
      <c r="D4042" s="98" t="s">
        <v>5330</v>
      </c>
      <c r="E4042" s="145" t="s">
        <v>6429</v>
      </c>
      <c r="F4042" s="233">
        <v>1.8718842945308747</v>
      </c>
    </row>
    <row r="4043" spans="1:6" x14ac:dyDescent="0.3">
      <c r="A4043" s="36" t="s">
        <v>11</v>
      </c>
      <c r="B4043" s="36" t="str">
        <f t="shared" si="66"/>
        <v>12A_30min</v>
      </c>
      <c r="C4043" s="98" t="s">
        <v>4409</v>
      </c>
      <c r="D4043" s="98" t="s">
        <v>5330</v>
      </c>
      <c r="E4043" s="145" t="s">
        <v>6430</v>
      </c>
      <c r="F4043" s="233">
        <v>1.8921623638513614</v>
      </c>
    </row>
    <row r="4044" spans="1:6" x14ac:dyDescent="0.3">
      <c r="A4044" s="36" t="s">
        <v>11</v>
      </c>
      <c r="B4044" s="36" t="str">
        <f t="shared" si="66"/>
        <v>12A_30min</v>
      </c>
      <c r="C4044" s="98" t="s">
        <v>4383</v>
      </c>
      <c r="D4044" s="98" t="s">
        <v>5330</v>
      </c>
      <c r="E4044" s="145" t="s">
        <v>6431</v>
      </c>
      <c r="F4044" s="233">
        <v>2.2329108378795341</v>
      </c>
    </row>
    <row r="4045" spans="1:6" x14ac:dyDescent="0.3">
      <c r="A4045" s="36" t="s">
        <v>11</v>
      </c>
      <c r="B4045" s="36" t="str">
        <f t="shared" si="66"/>
        <v>12A_30min</v>
      </c>
      <c r="C4045" s="98" t="s">
        <v>4410</v>
      </c>
      <c r="D4045" s="98" t="s">
        <v>5330</v>
      </c>
      <c r="E4045" s="145" t="s">
        <v>6432</v>
      </c>
      <c r="F4045" s="233">
        <v>2.5853784656675098</v>
      </c>
    </row>
    <row r="4046" spans="1:6" x14ac:dyDescent="0.3">
      <c r="A4046" s="36" t="s">
        <v>11</v>
      </c>
      <c r="B4046" s="36" t="str">
        <f t="shared" si="66"/>
        <v>12A_30min</v>
      </c>
      <c r="C4046" s="98" t="s">
        <v>4384</v>
      </c>
      <c r="D4046" s="98" t="s">
        <v>5330</v>
      </c>
      <c r="E4046" s="145" t="s">
        <v>6433</v>
      </c>
      <c r="F4046" s="233">
        <v>1.9399736108434715</v>
      </c>
    </row>
    <row r="4047" spans="1:6" x14ac:dyDescent="0.3">
      <c r="A4047" s="36" t="s">
        <v>11</v>
      </c>
      <c r="B4047" s="36" t="str">
        <f t="shared" si="66"/>
        <v>12A_30min</v>
      </c>
      <c r="C4047" s="98" t="s">
        <v>4385</v>
      </c>
      <c r="D4047" s="98" t="s">
        <v>5330</v>
      </c>
      <c r="E4047" s="145" t="s">
        <v>6434</v>
      </c>
      <c r="F4047" s="233">
        <v>2.4388772033615833</v>
      </c>
    </row>
    <row r="4048" spans="1:6" x14ac:dyDescent="0.3">
      <c r="A4048" s="36" t="s">
        <v>11</v>
      </c>
      <c r="B4048" s="36" t="str">
        <f t="shared" si="66"/>
        <v>12A_30min</v>
      </c>
      <c r="C4048" s="98" t="s">
        <v>4386</v>
      </c>
      <c r="D4048" s="98" t="s">
        <v>5330</v>
      </c>
      <c r="E4048" s="145" t="s">
        <v>6435</v>
      </c>
      <c r="F4048" s="233">
        <v>2.3581572488800409</v>
      </c>
    </row>
    <row r="4049" spans="1:6" x14ac:dyDescent="0.3">
      <c r="A4049" s="36" t="s">
        <v>11</v>
      </c>
      <c r="B4049" s="36" t="str">
        <f t="shared" si="66"/>
        <v>12A_30min</v>
      </c>
      <c r="C4049" s="98" t="s">
        <v>4387</v>
      </c>
      <c r="D4049" s="98" t="s">
        <v>5330</v>
      </c>
      <c r="E4049" s="145" t="s">
        <v>6436</v>
      </c>
      <c r="F4049" s="233">
        <v>2.7601576425666363</v>
      </c>
    </row>
    <row r="4050" spans="1:6" x14ac:dyDescent="0.3">
      <c r="A4050" s="36" t="s">
        <v>11</v>
      </c>
      <c r="B4050" s="36" t="str">
        <f t="shared" si="66"/>
        <v>12A_30min</v>
      </c>
      <c r="C4050" s="98" t="s">
        <v>4388</v>
      </c>
      <c r="D4050" s="98" t="s">
        <v>5330</v>
      </c>
      <c r="E4050" s="145" t="s">
        <v>6437</v>
      </c>
      <c r="F4050" s="233">
        <v>2.9703500826832836</v>
      </c>
    </row>
    <row r="4051" spans="1:6" x14ac:dyDescent="0.3">
      <c r="A4051" s="36" t="s">
        <v>11</v>
      </c>
      <c r="B4051" s="36" t="str">
        <f t="shared" ref="B4051:B4114" si="67">CONCATENATE(A4051,"_",D4051)</f>
        <v>12A_30min</v>
      </c>
      <c r="C4051" s="98" t="s">
        <v>4389</v>
      </c>
      <c r="D4051" s="98" t="s">
        <v>5330</v>
      </c>
      <c r="E4051" s="145" t="s">
        <v>6438</v>
      </c>
      <c r="F4051" s="233">
        <v>1.785471985224474</v>
      </c>
    </row>
    <row r="4052" spans="1:6" x14ac:dyDescent="0.3">
      <c r="A4052" s="36" t="s">
        <v>14</v>
      </c>
      <c r="B4052" s="36" t="str">
        <f t="shared" si="67"/>
        <v>13A_30min</v>
      </c>
      <c r="C4052" s="98" t="s">
        <v>4411</v>
      </c>
      <c r="D4052" s="98" t="s">
        <v>5330</v>
      </c>
      <c r="E4052" s="145" t="s">
        <v>6409</v>
      </c>
      <c r="F4052" s="233">
        <v>1.9086085533245551</v>
      </c>
    </row>
    <row r="4053" spans="1:6" x14ac:dyDescent="0.3">
      <c r="A4053" s="36" t="s">
        <v>14</v>
      </c>
      <c r="B4053" s="36" t="str">
        <f t="shared" si="67"/>
        <v>13A_30min</v>
      </c>
      <c r="C4053" s="98" t="s">
        <v>4420</v>
      </c>
      <c r="D4053" s="98" t="s">
        <v>5330</v>
      </c>
      <c r="E4053" s="145" t="s">
        <v>6410</v>
      </c>
      <c r="F4053" s="233">
        <v>2.2471016911583681</v>
      </c>
    </row>
    <row r="4054" spans="1:6" x14ac:dyDescent="0.3">
      <c r="A4054" s="36" t="s">
        <v>14</v>
      </c>
      <c r="B4054" s="36" t="str">
        <f t="shared" si="67"/>
        <v>13A_30min</v>
      </c>
      <c r="C4054" s="98" t="s">
        <v>4421</v>
      </c>
      <c r="D4054" s="98" t="s">
        <v>5330</v>
      </c>
      <c r="E4054" s="145" t="s">
        <v>6411</v>
      </c>
      <c r="F4054" s="233">
        <v>2.7076724340195799</v>
      </c>
    </row>
    <row r="4055" spans="1:6" x14ac:dyDescent="0.3">
      <c r="A4055" s="36" t="s">
        <v>14</v>
      </c>
      <c r="B4055" s="36" t="str">
        <f t="shared" si="67"/>
        <v>13A_30min</v>
      </c>
      <c r="C4055" s="98" t="s">
        <v>4422</v>
      </c>
      <c r="D4055" s="98" t="s">
        <v>5330</v>
      </c>
      <c r="E4055" s="145" t="s">
        <v>6412</v>
      </c>
      <c r="F4055" s="233">
        <v>2.0722809199931378</v>
      </c>
    </row>
    <row r="4056" spans="1:6" x14ac:dyDescent="0.3">
      <c r="A4056" s="36" t="s">
        <v>14</v>
      </c>
      <c r="B4056" s="36" t="str">
        <f t="shared" si="67"/>
        <v>13A_30min</v>
      </c>
      <c r="C4056" s="98" t="s">
        <v>4423</v>
      </c>
      <c r="D4056" s="98" t="s">
        <v>5330</v>
      </c>
      <c r="E4056" s="145" t="s">
        <v>6413</v>
      </c>
      <c r="F4056" s="233">
        <v>2.1645484081502468</v>
      </c>
    </row>
    <row r="4057" spans="1:6" x14ac:dyDescent="0.3">
      <c r="A4057" s="36" t="s">
        <v>14</v>
      </c>
      <c r="B4057" s="36" t="str">
        <f t="shared" si="67"/>
        <v>13A_30min</v>
      </c>
      <c r="C4057" s="98" t="s">
        <v>4424</v>
      </c>
      <c r="D4057" s="98" t="s">
        <v>5330</v>
      </c>
      <c r="E4057" s="145" t="s">
        <v>6414</v>
      </c>
      <c r="F4057" s="233">
        <v>2.0598295586156334</v>
      </c>
    </row>
    <row r="4058" spans="1:6" x14ac:dyDescent="0.3">
      <c r="A4058" s="36" t="s">
        <v>14</v>
      </c>
      <c r="B4058" s="36" t="str">
        <f t="shared" si="67"/>
        <v>13A_30min</v>
      </c>
      <c r="C4058" s="98" t="s">
        <v>4425</v>
      </c>
      <c r="D4058" s="98" t="s">
        <v>5330</v>
      </c>
      <c r="E4058" s="145" t="s">
        <v>6415</v>
      </c>
      <c r="F4058" s="233">
        <v>2.8039017834339353</v>
      </c>
    </row>
    <row r="4059" spans="1:6" x14ac:dyDescent="0.3">
      <c r="A4059" s="36" t="s">
        <v>14</v>
      </c>
      <c r="B4059" s="36" t="str">
        <f t="shared" si="67"/>
        <v>13A_30min</v>
      </c>
      <c r="C4059" s="98" t="s">
        <v>4426</v>
      </c>
      <c r="D4059" s="98" t="s">
        <v>5330</v>
      </c>
      <c r="E4059" s="145" t="s">
        <v>6416</v>
      </c>
      <c r="F4059" s="233">
        <v>2.2754745463280206</v>
      </c>
    </row>
    <row r="4060" spans="1:6" x14ac:dyDescent="0.3">
      <c r="A4060" s="36" t="s">
        <v>14</v>
      </c>
      <c r="B4060" s="36" t="str">
        <f t="shared" si="67"/>
        <v>13A_30min</v>
      </c>
      <c r="C4060" s="98" t="s">
        <v>4427</v>
      </c>
      <c r="D4060" s="98" t="s">
        <v>5330</v>
      </c>
      <c r="E4060" s="145" t="s">
        <v>6417</v>
      </c>
      <c r="F4060" s="233">
        <v>3.242591588603196</v>
      </c>
    </row>
    <row r="4061" spans="1:6" x14ac:dyDescent="0.3">
      <c r="A4061" s="36" t="s">
        <v>14</v>
      </c>
      <c r="B4061" s="36" t="str">
        <f t="shared" si="67"/>
        <v>13A_30min</v>
      </c>
      <c r="C4061" s="98" t="s">
        <v>4428</v>
      </c>
      <c r="D4061" s="98" t="s">
        <v>5330</v>
      </c>
      <c r="E4061" s="145" t="s">
        <v>6418</v>
      </c>
      <c r="F4061" s="233">
        <v>2.6501727888062785</v>
      </c>
    </row>
    <row r="4062" spans="1:6" x14ac:dyDescent="0.3">
      <c r="A4062" s="36" t="s">
        <v>14</v>
      </c>
      <c r="B4062" s="36" t="str">
        <f t="shared" si="67"/>
        <v>13A_30min</v>
      </c>
      <c r="C4062" s="98" t="s">
        <v>4429</v>
      </c>
      <c r="D4062" s="98" t="s">
        <v>5330</v>
      </c>
      <c r="E4062" s="145" t="s">
        <v>6419</v>
      </c>
      <c r="F4062" s="233">
        <v>2.0704172067857294</v>
      </c>
    </row>
    <row r="4063" spans="1:6" x14ac:dyDescent="0.3">
      <c r="A4063" s="36" t="s">
        <v>14</v>
      </c>
      <c r="B4063" s="36" t="str">
        <f t="shared" si="67"/>
        <v>13A_30min</v>
      </c>
      <c r="C4063" s="98" t="s">
        <v>4412</v>
      </c>
      <c r="D4063" s="98" t="s">
        <v>5330</v>
      </c>
      <c r="E4063" s="145" t="s">
        <v>6420</v>
      </c>
      <c r="F4063" s="233">
        <v>2.7131939871937192</v>
      </c>
    </row>
    <row r="4064" spans="1:6" x14ac:dyDescent="0.3">
      <c r="A4064" s="36" t="s">
        <v>14</v>
      </c>
      <c r="B4064" s="36" t="str">
        <f t="shared" si="67"/>
        <v>13A_30min</v>
      </c>
      <c r="C4064" s="98" t="s">
        <v>4430</v>
      </c>
      <c r="D4064" s="98" t="s">
        <v>5330</v>
      </c>
      <c r="E4064" s="145" t="s">
        <v>6421</v>
      </c>
      <c r="F4064" s="233">
        <v>2.77133253343393</v>
      </c>
    </row>
    <row r="4065" spans="1:6" x14ac:dyDescent="0.3">
      <c r="A4065" s="36" t="s">
        <v>14</v>
      </c>
      <c r="B4065" s="36" t="str">
        <f t="shared" si="67"/>
        <v>13A_30min</v>
      </c>
      <c r="C4065" s="98" t="s">
        <v>4431</v>
      </c>
      <c r="D4065" s="98" t="s">
        <v>5330</v>
      </c>
      <c r="E4065" s="145" t="s">
        <v>6422</v>
      </c>
      <c r="F4065" s="233">
        <v>2.4240320564361131</v>
      </c>
    </row>
    <row r="4066" spans="1:6" x14ac:dyDescent="0.3">
      <c r="A4066" s="36" t="s">
        <v>14</v>
      </c>
      <c r="B4066" s="36" t="str">
        <f t="shared" si="67"/>
        <v>13A_30min</v>
      </c>
      <c r="C4066" s="98" t="s">
        <v>4432</v>
      </c>
      <c r="D4066" s="98" t="s">
        <v>5330</v>
      </c>
      <c r="E4066" s="145" t="s">
        <v>6423</v>
      </c>
      <c r="F4066" s="233">
        <v>2.2868708336201311</v>
      </c>
    </row>
    <row r="4067" spans="1:6" x14ac:dyDescent="0.3">
      <c r="A4067" s="36" t="s">
        <v>14</v>
      </c>
      <c r="B4067" s="36" t="str">
        <f t="shared" si="67"/>
        <v>13A_30min</v>
      </c>
      <c r="C4067" s="98" t="s">
        <v>4433</v>
      </c>
      <c r="D4067" s="98" t="s">
        <v>5330</v>
      </c>
      <c r="E4067" s="145" t="s">
        <v>6424</v>
      </c>
      <c r="F4067" s="233">
        <v>2.0763242066904541</v>
      </c>
    </row>
    <row r="4068" spans="1:6" x14ac:dyDescent="0.3">
      <c r="A4068" s="36" t="s">
        <v>14</v>
      </c>
      <c r="B4068" s="36" t="str">
        <f t="shared" si="67"/>
        <v>13A_30min</v>
      </c>
      <c r="C4068" s="98" t="s">
        <v>4434</v>
      </c>
      <c r="D4068" s="98" t="s">
        <v>5330</v>
      </c>
      <c r="E4068" s="145" t="s">
        <v>6425</v>
      </c>
      <c r="F4068" s="233">
        <v>2.2584314050969199</v>
      </c>
    </row>
    <row r="4069" spans="1:6" x14ac:dyDescent="0.3">
      <c r="A4069" s="36" t="s">
        <v>14</v>
      </c>
      <c r="B4069" s="36" t="str">
        <f t="shared" si="67"/>
        <v>13A_30min</v>
      </c>
      <c r="C4069" s="98" t="s">
        <v>4435</v>
      </c>
      <c r="D4069" s="98" t="s">
        <v>5330</v>
      </c>
      <c r="E4069" s="145" t="s">
        <v>6426</v>
      </c>
      <c r="F4069" s="233">
        <v>2.0136492272538034</v>
      </c>
    </row>
    <row r="4070" spans="1:6" x14ac:dyDescent="0.3">
      <c r="A4070" s="36" t="s">
        <v>14</v>
      </c>
      <c r="B4070" s="36" t="str">
        <f t="shared" si="67"/>
        <v>13A_30min</v>
      </c>
      <c r="C4070" s="98" t="s">
        <v>4436</v>
      </c>
      <c r="D4070" s="98" t="s">
        <v>5330</v>
      </c>
      <c r="E4070" s="145" t="s">
        <v>6427</v>
      </c>
      <c r="F4070" s="233">
        <v>2.0662832841160297</v>
      </c>
    </row>
    <row r="4071" spans="1:6" x14ac:dyDescent="0.3">
      <c r="A4071" s="36" t="s">
        <v>14</v>
      </c>
      <c r="B4071" s="36" t="str">
        <f t="shared" si="67"/>
        <v>13A_30min</v>
      </c>
      <c r="C4071" s="98" t="s">
        <v>4437</v>
      </c>
      <c r="D4071" s="98" t="s">
        <v>5330</v>
      </c>
      <c r="E4071" s="145" t="s">
        <v>6428</v>
      </c>
      <c r="F4071" s="233">
        <v>1.9645953301176353</v>
      </c>
    </row>
    <row r="4072" spans="1:6" x14ac:dyDescent="0.3">
      <c r="A4072" s="36" t="s">
        <v>14</v>
      </c>
      <c r="B4072" s="36" t="str">
        <f t="shared" si="67"/>
        <v>13A_30min</v>
      </c>
      <c r="C4072" s="98" t="s">
        <v>4438</v>
      </c>
      <c r="D4072" s="98" t="s">
        <v>5330</v>
      </c>
      <c r="E4072" s="145" t="s">
        <v>6429</v>
      </c>
      <c r="F4072" s="233">
        <v>2.4561606239895499</v>
      </c>
    </row>
    <row r="4073" spans="1:6" x14ac:dyDescent="0.3">
      <c r="A4073" s="36" t="s">
        <v>14</v>
      </c>
      <c r="B4073" s="36" t="str">
        <f t="shared" si="67"/>
        <v>13A_30min</v>
      </c>
      <c r="C4073" s="98" t="s">
        <v>4439</v>
      </c>
      <c r="D4073" s="98" t="s">
        <v>5330</v>
      </c>
      <c r="E4073" s="145" t="s">
        <v>6430</v>
      </c>
      <c r="F4073" s="233">
        <v>1.8391650850627552</v>
      </c>
    </row>
    <row r="4074" spans="1:6" x14ac:dyDescent="0.3">
      <c r="A4074" s="36" t="s">
        <v>14</v>
      </c>
      <c r="B4074" s="36" t="str">
        <f t="shared" si="67"/>
        <v>13A_30min</v>
      </c>
      <c r="C4074" s="98" t="s">
        <v>4413</v>
      </c>
      <c r="D4074" s="98" t="s">
        <v>5330</v>
      </c>
      <c r="E4074" s="145" t="s">
        <v>6431</v>
      </c>
      <c r="F4074" s="233">
        <v>2.0708761458344176</v>
      </c>
    </row>
    <row r="4075" spans="1:6" x14ac:dyDescent="0.3">
      <c r="A4075" s="36" t="s">
        <v>14</v>
      </c>
      <c r="B4075" s="36" t="str">
        <f t="shared" si="67"/>
        <v>13A_30min</v>
      </c>
      <c r="C4075" s="98" t="s">
        <v>4440</v>
      </c>
      <c r="D4075" s="98" t="s">
        <v>5330</v>
      </c>
      <c r="E4075" s="145" t="s">
        <v>6432</v>
      </c>
      <c r="F4075" s="233">
        <v>3.0258596151988186</v>
      </c>
    </row>
    <row r="4076" spans="1:6" x14ac:dyDescent="0.3">
      <c r="A4076" s="36" t="s">
        <v>14</v>
      </c>
      <c r="B4076" s="36" t="str">
        <f t="shared" si="67"/>
        <v>13A_30min</v>
      </c>
      <c r="C4076" s="98" t="s">
        <v>4414</v>
      </c>
      <c r="D4076" s="98" t="s">
        <v>5330</v>
      </c>
      <c r="E4076" s="145" t="s">
        <v>6433</v>
      </c>
      <c r="F4076" s="233">
        <v>2.2915174470728847</v>
      </c>
    </row>
    <row r="4077" spans="1:6" x14ac:dyDescent="0.3">
      <c r="A4077" s="36" t="s">
        <v>14</v>
      </c>
      <c r="B4077" s="36" t="str">
        <f t="shared" si="67"/>
        <v>13A_30min</v>
      </c>
      <c r="C4077" s="98" t="s">
        <v>4415</v>
      </c>
      <c r="D4077" s="98" t="s">
        <v>5330</v>
      </c>
      <c r="E4077" s="145" t="s">
        <v>6434</v>
      </c>
      <c r="F4077" s="233">
        <v>2.1188920243284661</v>
      </c>
    </row>
    <row r="4078" spans="1:6" x14ac:dyDescent="0.3">
      <c r="A4078" s="36" t="s">
        <v>14</v>
      </c>
      <c r="B4078" s="36" t="str">
        <f t="shared" si="67"/>
        <v>13A_30min</v>
      </c>
      <c r="C4078" s="98" t="s">
        <v>4416</v>
      </c>
      <c r="D4078" s="98" t="s">
        <v>5330</v>
      </c>
      <c r="E4078" s="145" t="s">
        <v>6435</v>
      </c>
      <c r="F4078" s="233">
        <v>1.9019556804428872</v>
      </c>
    </row>
    <row r="4079" spans="1:6" x14ac:dyDescent="0.3">
      <c r="A4079" s="36" t="s">
        <v>14</v>
      </c>
      <c r="B4079" s="36" t="str">
        <f t="shared" si="67"/>
        <v>13A_30min</v>
      </c>
      <c r="C4079" s="98" t="s">
        <v>4417</v>
      </c>
      <c r="D4079" s="98" t="s">
        <v>5330</v>
      </c>
      <c r="E4079" s="145" t="s">
        <v>6436</v>
      </c>
      <c r="F4079" s="233">
        <v>2.8443482225868841</v>
      </c>
    </row>
    <row r="4080" spans="1:6" x14ac:dyDescent="0.3">
      <c r="A4080" s="36" t="s">
        <v>14</v>
      </c>
      <c r="B4080" s="36" t="str">
        <f t="shared" si="67"/>
        <v>13A_30min</v>
      </c>
      <c r="C4080" s="98" t="s">
        <v>4418</v>
      </c>
      <c r="D4080" s="98" t="s">
        <v>5330</v>
      </c>
      <c r="E4080" s="145" t="s">
        <v>6437</v>
      </c>
      <c r="F4080" s="233">
        <v>1.4878680754972358</v>
      </c>
    </row>
    <row r="4081" spans="1:6" x14ac:dyDescent="0.3">
      <c r="A4081" s="36" t="s">
        <v>14</v>
      </c>
      <c r="B4081" s="36" t="str">
        <f t="shared" si="67"/>
        <v>13A_30min</v>
      </c>
      <c r="C4081" s="98" t="s">
        <v>4419</v>
      </c>
      <c r="D4081" s="98" t="s">
        <v>5330</v>
      </c>
      <c r="E4081" s="145" t="s">
        <v>6438</v>
      </c>
      <c r="F4081" s="233">
        <v>2.1849127241154527</v>
      </c>
    </row>
    <row r="4082" spans="1:6" x14ac:dyDescent="0.3">
      <c r="A4082" s="36" t="s">
        <v>17</v>
      </c>
      <c r="B4082" s="36" t="str">
        <f t="shared" si="67"/>
        <v>14A_30min</v>
      </c>
      <c r="C4082" s="98" t="s">
        <v>4441</v>
      </c>
      <c r="D4082" s="98" t="s">
        <v>5330</v>
      </c>
      <c r="E4082" s="145" t="s">
        <v>6409</v>
      </c>
      <c r="F4082" s="233">
        <v>1.6060237886363538</v>
      </c>
    </row>
    <row r="4083" spans="1:6" x14ac:dyDescent="0.3">
      <c r="A4083" s="36" t="s">
        <v>17</v>
      </c>
      <c r="B4083" s="36" t="str">
        <f t="shared" si="67"/>
        <v>14A_30min</v>
      </c>
      <c r="C4083" s="98" t="s">
        <v>4450</v>
      </c>
      <c r="D4083" s="98" t="s">
        <v>5330</v>
      </c>
      <c r="E4083" s="145" t="s">
        <v>6410</v>
      </c>
      <c r="F4083" s="233">
        <v>1.6499188496315933</v>
      </c>
    </row>
    <row r="4084" spans="1:6" x14ac:dyDescent="0.3">
      <c r="A4084" s="36" t="s">
        <v>17</v>
      </c>
      <c r="B4084" s="36" t="str">
        <f t="shared" si="67"/>
        <v>14A_30min</v>
      </c>
      <c r="C4084" s="98" t="s">
        <v>4451</v>
      </c>
      <c r="D4084" s="98" t="s">
        <v>5330</v>
      </c>
      <c r="E4084" s="145" t="s">
        <v>6411</v>
      </c>
      <c r="F4084" s="233">
        <v>1.9573382971929709</v>
      </c>
    </row>
    <row r="4085" spans="1:6" x14ac:dyDescent="0.3">
      <c r="A4085" s="36" t="s">
        <v>17</v>
      </c>
      <c r="B4085" s="36" t="str">
        <f t="shared" si="67"/>
        <v>14A_30min</v>
      </c>
      <c r="C4085" s="98" t="s">
        <v>4452</v>
      </c>
      <c r="D4085" s="98" t="s">
        <v>5330</v>
      </c>
      <c r="E4085" s="145" t="s">
        <v>6412</v>
      </c>
      <c r="F4085" s="233">
        <v>1.7247623637689644</v>
      </c>
    </row>
    <row r="4086" spans="1:6" x14ac:dyDescent="0.3">
      <c r="A4086" s="36" t="s">
        <v>17</v>
      </c>
      <c r="B4086" s="36" t="str">
        <f t="shared" si="67"/>
        <v>14A_30min</v>
      </c>
      <c r="C4086" s="98" t="s">
        <v>4453</v>
      </c>
      <c r="D4086" s="98" t="s">
        <v>5330</v>
      </c>
      <c r="E4086" s="145" t="s">
        <v>6413</v>
      </c>
      <c r="F4086" s="233">
        <v>1.7594453134727328</v>
      </c>
    </row>
    <row r="4087" spans="1:6" x14ac:dyDescent="0.3">
      <c r="A4087" s="36" t="s">
        <v>17</v>
      </c>
      <c r="B4087" s="36" t="str">
        <f t="shared" si="67"/>
        <v>14A_30min</v>
      </c>
      <c r="C4087" s="98" t="s">
        <v>4454</v>
      </c>
      <c r="D4087" s="98" t="s">
        <v>5330</v>
      </c>
      <c r="E4087" s="145" t="s">
        <v>6414</v>
      </c>
      <c r="F4087" s="233">
        <v>1.1090798934874941</v>
      </c>
    </row>
    <row r="4088" spans="1:6" x14ac:dyDescent="0.3">
      <c r="A4088" s="36" t="s">
        <v>17</v>
      </c>
      <c r="B4088" s="36" t="str">
        <f t="shared" si="67"/>
        <v>14A_30min</v>
      </c>
      <c r="C4088" s="98" t="s">
        <v>4455</v>
      </c>
      <c r="D4088" s="98" t="s">
        <v>5330</v>
      </c>
      <c r="E4088" s="145" t="s">
        <v>6415</v>
      </c>
      <c r="F4088" s="233">
        <v>1.5571735964975313</v>
      </c>
    </row>
    <row r="4089" spans="1:6" x14ac:dyDescent="0.3">
      <c r="A4089" s="36" t="s">
        <v>17</v>
      </c>
      <c r="B4089" s="36" t="str">
        <f t="shared" si="67"/>
        <v>14A_30min</v>
      </c>
      <c r="C4089" s="98" t="s">
        <v>4456</v>
      </c>
      <c r="D4089" s="98" t="s">
        <v>5330</v>
      </c>
      <c r="E4089" s="145" t="s">
        <v>6416</v>
      </c>
      <c r="F4089" s="233">
        <v>1.6166093559790122</v>
      </c>
    </row>
    <row r="4090" spans="1:6" x14ac:dyDescent="0.3">
      <c r="A4090" s="36" t="s">
        <v>17</v>
      </c>
      <c r="B4090" s="36" t="str">
        <f t="shared" si="67"/>
        <v>14A_30min</v>
      </c>
      <c r="C4090" s="98" t="s">
        <v>4457</v>
      </c>
      <c r="D4090" s="98" t="s">
        <v>5330</v>
      </c>
      <c r="E4090" s="145" t="s">
        <v>6417</v>
      </c>
      <c r="F4090" s="233">
        <v>1.6067706151481971</v>
      </c>
    </row>
    <row r="4091" spans="1:6" x14ac:dyDescent="0.3">
      <c r="A4091" s="36" t="s">
        <v>17</v>
      </c>
      <c r="B4091" s="36" t="str">
        <f t="shared" si="67"/>
        <v>14A_30min</v>
      </c>
      <c r="C4091" s="98" t="s">
        <v>4458</v>
      </c>
      <c r="D4091" s="98" t="s">
        <v>5330</v>
      </c>
      <c r="E4091" s="145" t="s">
        <v>6418</v>
      </c>
      <c r="F4091" s="233">
        <v>1.7263737170118025</v>
      </c>
    </row>
    <row r="4092" spans="1:6" x14ac:dyDescent="0.3">
      <c r="A4092" s="36" t="s">
        <v>17</v>
      </c>
      <c r="B4092" s="36" t="str">
        <f t="shared" si="67"/>
        <v>14A_30min</v>
      </c>
      <c r="C4092" s="98" t="s">
        <v>4459</v>
      </c>
      <c r="D4092" s="98" t="s">
        <v>5330</v>
      </c>
      <c r="E4092" s="145" t="s">
        <v>6419</v>
      </c>
      <c r="F4092" s="233">
        <v>1.3151786228213527</v>
      </c>
    </row>
    <row r="4093" spans="1:6" x14ac:dyDescent="0.3">
      <c r="A4093" s="36" t="s">
        <v>17</v>
      </c>
      <c r="B4093" s="36" t="str">
        <f t="shared" si="67"/>
        <v>14A_30min</v>
      </c>
      <c r="C4093" s="98" t="s">
        <v>4442</v>
      </c>
      <c r="D4093" s="98" t="s">
        <v>5330</v>
      </c>
      <c r="E4093" s="145" t="s">
        <v>6420</v>
      </c>
      <c r="F4093" s="233">
        <v>1.9272937535029953</v>
      </c>
    </row>
    <row r="4094" spans="1:6" x14ac:dyDescent="0.3">
      <c r="A4094" s="36" t="s">
        <v>17</v>
      </c>
      <c r="B4094" s="36" t="str">
        <f t="shared" si="67"/>
        <v>14A_30min</v>
      </c>
      <c r="C4094" s="98" t="s">
        <v>4460</v>
      </c>
      <c r="D4094" s="98" t="s">
        <v>5330</v>
      </c>
      <c r="E4094" s="145" t="s">
        <v>6421</v>
      </c>
      <c r="F4094" s="233">
        <v>1.6133003470911753</v>
      </c>
    </row>
    <row r="4095" spans="1:6" x14ac:dyDescent="0.3">
      <c r="A4095" s="36" t="s">
        <v>17</v>
      </c>
      <c r="B4095" s="36" t="str">
        <f t="shared" si="67"/>
        <v>14A_30min</v>
      </c>
      <c r="C4095" s="98" t="s">
        <v>4461</v>
      </c>
      <c r="D4095" s="98" t="s">
        <v>5330</v>
      </c>
      <c r="E4095" s="145" t="s">
        <v>6422</v>
      </c>
      <c r="F4095" s="233">
        <v>1.9006554684709218</v>
      </c>
    </row>
    <row r="4096" spans="1:6" x14ac:dyDescent="0.3">
      <c r="A4096" s="36" t="s">
        <v>17</v>
      </c>
      <c r="B4096" s="36" t="str">
        <f t="shared" si="67"/>
        <v>14A_30min</v>
      </c>
      <c r="C4096" s="98" t="s">
        <v>4462</v>
      </c>
      <c r="D4096" s="98" t="s">
        <v>5330</v>
      </c>
      <c r="E4096" s="145" t="s">
        <v>6423</v>
      </c>
      <c r="F4096" s="233">
        <v>1.8607045467957131</v>
      </c>
    </row>
    <row r="4097" spans="1:6" x14ac:dyDescent="0.3">
      <c r="A4097" s="36" t="s">
        <v>17</v>
      </c>
      <c r="B4097" s="36" t="str">
        <f t="shared" si="67"/>
        <v>14A_30min</v>
      </c>
      <c r="C4097" s="98" t="s">
        <v>4463</v>
      </c>
      <c r="D4097" s="98" t="s">
        <v>5330</v>
      </c>
      <c r="E4097" s="145" t="s">
        <v>6424</v>
      </c>
      <c r="F4097" s="233">
        <v>1.8667253707363791</v>
      </c>
    </row>
    <row r="4098" spans="1:6" x14ac:dyDescent="0.3">
      <c r="A4098" s="36" t="s">
        <v>17</v>
      </c>
      <c r="B4098" s="36" t="str">
        <f t="shared" si="67"/>
        <v>14A_30min</v>
      </c>
      <c r="C4098" s="98" t="s">
        <v>4464</v>
      </c>
      <c r="D4098" s="98" t="s">
        <v>5330</v>
      </c>
      <c r="E4098" s="145" t="s">
        <v>6425</v>
      </c>
      <c r="F4098" s="233">
        <v>1.8674269489431277</v>
      </c>
    </row>
    <row r="4099" spans="1:6" x14ac:dyDescent="0.3">
      <c r="A4099" s="36" t="s">
        <v>17</v>
      </c>
      <c r="B4099" s="36" t="str">
        <f t="shared" si="67"/>
        <v>14A_30min</v>
      </c>
      <c r="C4099" s="98" t="s">
        <v>4465</v>
      </c>
      <c r="D4099" s="98" t="s">
        <v>5330</v>
      </c>
      <c r="E4099" s="145" t="s">
        <v>6426</v>
      </c>
      <c r="F4099" s="233">
        <v>1.7896566182288136</v>
      </c>
    </row>
    <row r="4100" spans="1:6" x14ac:dyDescent="0.3">
      <c r="A4100" s="36" t="s">
        <v>17</v>
      </c>
      <c r="B4100" s="36" t="str">
        <f t="shared" si="67"/>
        <v>14A_30min</v>
      </c>
      <c r="C4100" s="98" t="s">
        <v>4466</v>
      </c>
      <c r="D4100" s="98" t="s">
        <v>5330</v>
      </c>
      <c r="E4100" s="145" t="s">
        <v>6427</v>
      </c>
      <c r="F4100" s="233">
        <v>1.7136035743029643</v>
      </c>
    </row>
    <row r="4101" spans="1:6" x14ac:dyDescent="0.3">
      <c r="A4101" s="36" t="s">
        <v>17</v>
      </c>
      <c r="B4101" s="36" t="str">
        <f t="shared" si="67"/>
        <v>14A_30min</v>
      </c>
      <c r="C4101" s="98" t="s">
        <v>4467</v>
      </c>
      <c r="D4101" s="98" t="s">
        <v>5330</v>
      </c>
      <c r="E4101" s="145" t="s">
        <v>6428</v>
      </c>
      <c r="F4101" s="233">
        <v>2.0371665153407097</v>
      </c>
    </row>
    <row r="4102" spans="1:6" x14ac:dyDescent="0.3">
      <c r="A4102" s="36" t="s">
        <v>17</v>
      </c>
      <c r="B4102" s="36" t="str">
        <f t="shared" si="67"/>
        <v>14A_30min</v>
      </c>
      <c r="C4102" s="98" t="s">
        <v>4468</v>
      </c>
      <c r="D4102" s="98" t="s">
        <v>5330</v>
      </c>
      <c r="E4102" s="145" t="s">
        <v>6429</v>
      </c>
      <c r="F4102" s="233">
        <v>1.3757304279483118</v>
      </c>
    </row>
    <row r="4103" spans="1:6" x14ac:dyDescent="0.3">
      <c r="A4103" s="36" t="s">
        <v>17</v>
      </c>
      <c r="B4103" s="36" t="str">
        <f t="shared" si="67"/>
        <v>14A_30min</v>
      </c>
      <c r="C4103" s="98" t="s">
        <v>4469</v>
      </c>
      <c r="D4103" s="98" t="s">
        <v>5330</v>
      </c>
      <c r="E4103" s="145" t="s">
        <v>6430</v>
      </c>
      <c r="F4103" s="233">
        <v>1.6218722544932893</v>
      </c>
    </row>
    <row r="4104" spans="1:6" x14ac:dyDescent="0.3">
      <c r="A4104" s="36" t="s">
        <v>17</v>
      </c>
      <c r="B4104" s="36" t="str">
        <f t="shared" si="67"/>
        <v>14A_30min</v>
      </c>
      <c r="C4104" s="98" t="s">
        <v>4443</v>
      </c>
      <c r="D4104" s="98" t="s">
        <v>5330</v>
      </c>
      <c r="E4104" s="145" t="s">
        <v>6431</v>
      </c>
      <c r="F4104" s="233">
        <v>1.7730868026380529</v>
      </c>
    </row>
    <row r="4105" spans="1:6" x14ac:dyDescent="0.3">
      <c r="A4105" s="36" t="s">
        <v>17</v>
      </c>
      <c r="B4105" s="36" t="str">
        <f t="shared" si="67"/>
        <v>14A_30min</v>
      </c>
      <c r="C4105" s="98" t="s">
        <v>4470</v>
      </c>
      <c r="D4105" s="98" t="s">
        <v>5330</v>
      </c>
      <c r="E4105" s="145" t="s">
        <v>6432</v>
      </c>
      <c r="F4105" s="233">
        <v>1.7802036427764165</v>
      </c>
    </row>
    <row r="4106" spans="1:6" x14ac:dyDescent="0.3">
      <c r="A4106" s="36" t="s">
        <v>17</v>
      </c>
      <c r="B4106" s="36" t="str">
        <f t="shared" si="67"/>
        <v>14A_30min</v>
      </c>
      <c r="C4106" s="98" t="s">
        <v>4444</v>
      </c>
      <c r="D4106" s="98" t="s">
        <v>5330</v>
      </c>
      <c r="E4106" s="145" t="s">
        <v>6433</v>
      </c>
      <c r="F4106" s="233">
        <v>1.9853135294473905</v>
      </c>
    </row>
    <row r="4107" spans="1:6" x14ac:dyDescent="0.3">
      <c r="A4107" s="36" t="s">
        <v>17</v>
      </c>
      <c r="B4107" s="36" t="str">
        <f t="shared" si="67"/>
        <v>14A_30min</v>
      </c>
      <c r="C4107" s="98" t="s">
        <v>4445</v>
      </c>
      <c r="D4107" s="98" t="s">
        <v>5330</v>
      </c>
      <c r="E4107" s="145" t="s">
        <v>6434</v>
      </c>
      <c r="F4107" s="233">
        <v>1.8540319874172673</v>
      </c>
    </row>
    <row r="4108" spans="1:6" x14ac:dyDescent="0.3">
      <c r="A4108" s="36" t="s">
        <v>17</v>
      </c>
      <c r="B4108" s="36" t="str">
        <f t="shared" si="67"/>
        <v>14A_30min</v>
      </c>
      <c r="C4108" s="98" t="s">
        <v>4446</v>
      </c>
      <c r="D4108" s="98" t="s">
        <v>5330</v>
      </c>
      <c r="E4108" s="145" t="s">
        <v>6435</v>
      </c>
      <c r="F4108" s="233">
        <v>1.8048103532007644</v>
      </c>
    </row>
    <row r="4109" spans="1:6" x14ac:dyDescent="0.3">
      <c r="A4109" s="36" t="s">
        <v>17</v>
      </c>
      <c r="B4109" s="36" t="str">
        <f t="shared" si="67"/>
        <v>14A_30min</v>
      </c>
      <c r="C4109" s="98" t="s">
        <v>4447</v>
      </c>
      <c r="D4109" s="98" t="s">
        <v>5330</v>
      </c>
      <c r="E4109" s="145" t="s">
        <v>6436</v>
      </c>
      <c r="F4109" s="233">
        <v>1.7294603230715471</v>
      </c>
    </row>
    <row r="4110" spans="1:6" x14ac:dyDescent="0.3">
      <c r="A4110" s="36" t="s">
        <v>17</v>
      </c>
      <c r="B4110" s="36" t="str">
        <f t="shared" si="67"/>
        <v>14A_30min</v>
      </c>
      <c r="C4110" s="98" t="s">
        <v>4448</v>
      </c>
      <c r="D4110" s="98" t="s">
        <v>5330</v>
      </c>
      <c r="E4110" s="145" t="s">
        <v>6437</v>
      </c>
      <c r="F4110" s="233">
        <v>1.3979774711332462</v>
      </c>
    </row>
    <row r="4111" spans="1:6" x14ac:dyDescent="0.3">
      <c r="A4111" s="36" t="s">
        <v>17</v>
      </c>
      <c r="B4111" s="36" t="str">
        <f t="shared" si="67"/>
        <v>14A_30min</v>
      </c>
      <c r="C4111" s="98" t="s">
        <v>4449</v>
      </c>
      <c r="D4111" s="98" t="s">
        <v>5330</v>
      </c>
      <c r="E4111" s="145" t="s">
        <v>6438</v>
      </c>
      <c r="F4111" s="233">
        <v>1.7309045062481867</v>
      </c>
    </row>
    <row r="4112" spans="1:6" x14ac:dyDescent="0.3">
      <c r="A4112" s="36" t="s">
        <v>20</v>
      </c>
      <c r="B4112" s="36" t="str">
        <f t="shared" si="67"/>
        <v>15A_30min</v>
      </c>
      <c r="C4112" s="98" t="s">
        <v>4471</v>
      </c>
      <c r="D4112" s="98" t="s">
        <v>5330</v>
      </c>
      <c r="E4112" s="145" t="s">
        <v>6409</v>
      </c>
      <c r="F4112" s="233">
        <v>0.24927336426095237</v>
      </c>
    </row>
    <row r="4113" spans="1:6" x14ac:dyDescent="0.3">
      <c r="A4113" s="36" t="s">
        <v>20</v>
      </c>
      <c r="B4113" s="36" t="str">
        <f t="shared" si="67"/>
        <v>15A_30min</v>
      </c>
      <c r="C4113" s="98" t="s">
        <v>4480</v>
      </c>
      <c r="D4113" s="98" t="s">
        <v>5330</v>
      </c>
      <c r="E4113" s="145" t="s">
        <v>6410</v>
      </c>
      <c r="F4113" s="233">
        <v>1.1677194918489426</v>
      </c>
    </row>
    <row r="4114" spans="1:6" x14ac:dyDescent="0.3">
      <c r="A4114" s="36" t="s">
        <v>20</v>
      </c>
      <c r="B4114" s="36" t="str">
        <f t="shared" si="67"/>
        <v>15A_30min</v>
      </c>
      <c r="C4114" s="98" t="s">
        <v>4481</v>
      </c>
      <c r="D4114" s="98" t="s">
        <v>5330</v>
      </c>
      <c r="E4114" s="145" t="s">
        <v>6411</v>
      </c>
      <c r="F4114" s="233">
        <v>1.3410308017502768</v>
      </c>
    </row>
    <row r="4115" spans="1:6" x14ac:dyDescent="0.3">
      <c r="A4115" s="36" t="s">
        <v>20</v>
      </c>
      <c r="B4115" s="36" t="str">
        <f t="shared" ref="B4115:B4178" si="68">CONCATENATE(A4115,"_",D4115)</f>
        <v>15A_30min</v>
      </c>
      <c r="C4115" s="98" t="s">
        <v>4482</v>
      </c>
      <c r="D4115" s="98" t="s">
        <v>5330</v>
      </c>
      <c r="E4115" s="145" t="s">
        <v>6412</v>
      </c>
      <c r="F4115" s="233">
        <v>1.1971087715869271</v>
      </c>
    </row>
    <row r="4116" spans="1:6" x14ac:dyDescent="0.3">
      <c r="A4116" s="36" t="s">
        <v>20</v>
      </c>
      <c r="B4116" s="36" t="str">
        <f t="shared" si="68"/>
        <v>15A_30min</v>
      </c>
      <c r="C4116" s="98" t="s">
        <v>4483</v>
      </c>
      <c r="D4116" s="98" t="s">
        <v>5330</v>
      </c>
      <c r="E4116" s="145" t="s">
        <v>6413</v>
      </c>
      <c r="F4116" s="233">
        <v>0.94674727928512148</v>
      </c>
    </row>
    <row r="4117" spans="1:6" x14ac:dyDescent="0.3">
      <c r="A4117" s="36" t="s">
        <v>20</v>
      </c>
      <c r="B4117" s="36" t="str">
        <f t="shared" si="68"/>
        <v>15A_30min</v>
      </c>
      <c r="C4117" s="98" t="s">
        <v>4484</v>
      </c>
      <c r="D4117" s="98" t="s">
        <v>5330</v>
      </c>
      <c r="E4117" s="145" t="s">
        <v>6414</v>
      </c>
      <c r="F4117" s="233">
        <v>1.0564964795194296</v>
      </c>
    </row>
    <row r="4118" spans="1:6" x14ac:dyDescent="0.3">
      <c r="A4118" s="36" t="s">
        <v>20</v>
      </c>
      <c r="B4118" s="36" t="str">
        <f t="shared" si="68"/>
        <v>15A_30min</v>
      </c>
      <c r="C4118" s="98" t="s">
        <v>4485</v>
      </c>
      <c r="D4118" s="98" t="s">
        <v>5330</v>
      </c>
      <c r="E4118" s="145" t="s">
        <v>6415</v>
      </c>
      <c r="F4118" s="233">
        <v>1.0145168361339338</v>
      </c>
    </row>
    <row r="4119" spans="1:6" x14ac:dyDescent="0.3">
      <c r="A4119" s="36" t="s">
        <v>20</v>
      </c>
      <c r="B4119" s="36" t="str">
        <f t="shared" si="68"/>
        <v>15A_30min</v>
      </c>
      <c r="C4119" s="98" t="s">
        <v>4486</v>
      </c>
      <c r="D4119" s="98" t="s">
        <v>5330</v>
      </c>
      <c r="E4119" s="145" t="s">
        <v>6416</v>
      </c>
      <c r="F4119" s="233">
        <v>1.1178414967732018</v>
      </c>
    </row>
    <row r="4120" spans="1:6" x14ac:dyDescent="0.3">
      <c r="A4120" s="36" t="s">
        <v>20</v>
      </c>
      <c r="B4120" s="36" t="str">
        <f t="shared" si="68"/>
        <v>15A_30min</v>
      </c>
      <c r="C4120" s="98" t="s">
        <v>4487</v>
      </c>
      <c r="D4120" s="98" t="s">
        <v>5330</v>
      </c>
      <c r="E4120" s="145" t="s">
        <v>6417</v>
      </c>
      <c r="F4120" s="233">
        <v>1.2422088439270373</v>
      </c>
    </row>
    <row r="4121" spans="1:6" x14ac:dyDescent="0.3">
      <c r="A4121" s="36" t="s">
        <v>20</v>
      </c>
      <c r="B4121" s="36" t="str">
        <f t="shared" si="68"/>
        <v>15A_30min</v>
      </c>
      <c r="C4121" s="98" t="s">
        <v>4488</v>
      </c>
      <c r="D4121" s="98" t="s">
        <v>5330</v>
      </c>
      <c r="E4121" s="145" t="s">
        <v>6418</v>
      </c>
      <c r="F4121" s="233">
        <v>0.93582039427554708</v>
      </c>
    </row>
    <row r="4122" spans="1:6" x14ac:dyDescent="0.3">
      <c r="A4122" s="36" t="s">
        <v>20</v>
      </c>
      <c r="B4122" s="36" t="str">
        <f t="shared" si="68"/>
        <v>15A_30min</v>
      </c>
      <c r="C4122" s="98" t="s">
        <v>4489</v>
      </c>
      <c r="D4122" s="98" t="s">
        <v>5330</v>
      </c>
      <c r="E4122" s="145" t="s">
        <v>6419</v>
      </c>
      <c r="F4122" s="233">
        <v>1.9724500024259315</v>
      </c>
    </row>
    <row r="4123" spans="1:6" x14ac:dyDescent="0.3">
      <c r="A4123" s="36" t="s">
        <v>20</v>
      </c>
      <c r="B4123" s="36" t="str">
        <f t="shared" si="68"/>
        <v>15A_30min</v>
      </c>
      <c r="C4123" s="98" t="s">
        <v>4472</v>
      </c>
      <c r="D4123" s="98" t="s">
        <v>5330</v>
      </c>
      <c r="E4123" s="145" t="s">
        <v>6420</v>
      </c>
      <c r="F4123" s="233">
        <v>0.99809899843089767</v>
      </c>
    </row>
    <row r="4124" spans="1:6" x14ac:dyDescent="0.3">
      <c r="A4124" s="36" t="s">
        <v>20</v>
      </c>
      <c r="B4124" s="36" t="str">
        <f t="shared" si="68"/>
        <v>15A_30min</v>
      </c>
      <c r="C4124" s="98" t="s">
        <v>4490</v>
      </c>
      <c r="D4124" s="98" t="s">
        <v>5330</v>
      </c>
      <c r="E4124" s="145" t="s">
        <v>6421</v>
      </c>
      <c r="F4124" s="233">
        <v>1.3725347395925858</v>
      </c>
    </row>
    <row r="4125" spans="1:6" x14ac:dyDescent="0.3">
      <c r="A4125" s="36" t="s">
        <v>20</v>
      </c>
      <c r="B4125" s="36" t="str">
        <f t="shared" si="68"/>
        <v>15A_30min</v>
      </c>
      <c r="C4125" s="98" t="s">
        <v>4491</v>
      </c>
      <c r="D4125" s="98" t="s">
        <v>5330</v>
      </c>
      <c r="E4125" s="145" t="s">
        <v>6422</v>
      </c>
      <c r="F4125" s="233">
        <v>1.975211282433105</v>
      </c>
    </row>
    <row r="4126" spans="1:6" x14ac:dyDescent="0.3">
      <c r="A4126" s="36" t="s">
        <v>20</v>
      </c>
      <c r="B4126" s="36" t="str">
        <f t="shared" si="68"/>
        <v>15A_30min</v>
      </c>
      <c r="C4126" s="98" t="s">
        <v>4492</v>
      </c>
      <c r="D4126" s="98" t="s">
        <v>5330</v>
      </c>
      <c r="E4126" s="145" t="s">
        <v>6423</v>
      </c>
      <c r="F4126" s="233">
        <v>1.2480181930636609</v>
      </c>
    </row>
    <row r="4127" spans="1:6" x14ac:dyDescent="0.3">
      <c r="A4127" s="36" t="s">
        <v>20</v>
      </c>
      <c r="B4127" s="36" t="str">
        <f t="shared" si="68"/>
        <v>15A_30min</v>
      </c>
      <c r="C4127" s="98" t="s">
        <v>4493</v>
      </c>
      <c r="D4127" s="98" t="s">
        <v>5330</v>
      </c>
      <c r="E4127" s="145" t="s">
        <v>6424</v>
      </c>
      <c r="F4127" s="233">
        <v>0.95257724602936134</v>
      </c>
    </row>
    <row r="4128" spans="1:6" x14ac:dyDescent="0.3">
      <c r="A4128" s="36" t="s">
        <v>20</v>
      </c>
      <c r="B4128" s="36" t="str">
        <f t="shared" si="68"/>
        <v>15A_30min</v>
      </c>
      <c r="C4128" s="98" t="s">
        <v>4494</v>
      </c>
      <c r="D4128" s="98" t="s">
        <v>5330</v>
      </c>
      <c r="E4128" s="145" t="s">
        <v>6425</v>
      </c>
      <c r="F4128" s="233">
        <v>1.2094497139168847</v>
      </c>
    </row>
    <row r="4129" spans="1:6" x14ac:dyDescent="0.3">
      <c r="A4129" s="36" t="s">
        <v>20</v>
      </c>
      <c r="B4129" s="36" t="str">
        <f t="shared" si="68"/>
        <v>15A_30min</v>
      </c>
      <c r="C4129" s="98" t="s">
        <v>4495</v>
      </c>
      <c r="D4129" s="98" t="s">
        <v>5330</v>
      </c>
      <c r="E4129" s="145" t="s">
        <v>6426</v>
      </c>
      <c r="F4129" s="233">
        <v>2.1996722962919191</v>
      </c>
    </row>
    <row r="4130" spans="1:6" x14ac:dyDescent="0.3">
      <c r="A4130" s="36" t="s">
        <v>20</v>
      </c>
      <c r="B4130" s="36" t="str">
        <f t="shared" si="68"/>
        <v>15A_30min</v>
      </c>
      <c r="C4130" s="98" t="s">
        <v>4496</v>
      </c>
      <c r="D4130" s="98" t="s">
        <v>5330</v>
      </c>
      <c r="E4130" s="145" t="s">
        <v>6427</v>
      </c>
      <c r="F4130" s="233">
        <v>0.86690715243474414</v>
      </c>
    </row>
    <row r="4131" spans="1:6" x14ac:dyDescent="0.3">
      <c r="A4131" s="36" t="s">
        <v>20</v>
      </c>
      <c r="B4131" s="36" t="str">
        <f t="shared" si="68"/>
        <v>15A_30min</v>
      </c>
      <c r="C4131" s="98" t="s">
        <v>4497</v>
      </c>
      <c r="D4131" s="98" t="s">
        <v>5330</v>
      </c>
      <c r="E4131" s="145" t="s">
        <v>6428</v>
      </c>
      <c r="F4131" s="233">
        <v>1.1407062776611814</v>
      </c>
    </row>
    <row r="4132" spans="1:6" x14ac:dyDescent="0.3">
      <c r="A4132" s="36" t="s">
        <v>20</v>
      </c>
      <c r="B4132" s="36" t="str">
        <f t="shared" si="68"/>
        <v>15A_30min</v>
      </c>
      <c r="C4132" s="98" t="s">
        <v>4498</v>
      </c>
      <c r="D4132" s="98" t="s">
        <v>5330</v>
      </c>
      <c r="E4132" s="145" t="s">
        <v>6429</v>
      </c>
      <c r="F4132" s="233">
        <v>1.2502363821511211</v>
      </c>
    </row>
    <row r="4133" spans="1:6" x14ac:dyDescent="0.3">
      <c r="A4133" s="36" t="s">
        <v>20</v>
      </c>
      <c r="B4133" s="36" t="str">
        <f t="shared" si="68"/>
        <v>15A_30min</v>
      </c>
      <c r="C4133" s="98" t="s">
        <v>4499</v>
      </c>
      <c r="D4133" s="98" t="s">
        <v>5330</v>
      </c>
      <c r="E4133" s="145" t="s">
        <v>6430</v>
      </c>
      <c r="F4133" s="233">
        <v>0.66140260834153808</v>
      </c>
    </row>
    <row r="4134" spans="1:6" x14ac:dyDescent="0.3">
      <c r="A4134" s="36" t="s">
        <v>20</v>
      </c>
      <c r="B4134" s="36" t="str">
        <f t="shared" si="68"/>
        <v>15A_30min</v>
      </c>
      <c r="C4134" s="98" t="s">
        <v>4473</v>
      </c>
      <c r="D4134" s="98" t="s">
        <v>5330</v>
      </c>
      <c r="E4134" s="145" t="s">
        <v>6431</v>
      </c>
      <c r="F4134" s="233">
        <v>1.1304600884937746</v>
      </c>
    </row>
    <row r="4135" spans="1:6" x14ac:dyDescent="0.3">
      <c r="A4135" s="36" t="s">
        <v>20</v>
      </c>
      <c r="B4135" s="36" t="str">
        <f t="shared" si="68"/>
        <v>15A_30min</v>
      </c>
      <c r="C4135" s="98" t="s">
        <v>4500</v>
      </c>
      <c r="D4135" s="98" t="s">
        <v>5330</v>
      </c>
      <c r="E4135" s="145" t="s">
        <v>6432</v>
      </c>
      <c r="F4135" s="233">
        <v>1.031628329917714</v>
      </c>
    </row>
    <row r="4136" spans="1:6" x14ac:dyDescent="0.3">
      <c r="A4136" s="36" t="s">
        <v>20</v>
      </c>
      <c r="B4136" s="36" t="str">
        <f t="shared" si="68"/>
        <v>15A_30min</v>
      </c>
      <c r="C4136" s="98" t="s">
        <v>4474</v>
      </c>
      <c r="D4136" s="98" t="s">
        <v>5330</v>
      </c>
      <c r="E4136" s="145" t="s">
        <v>6433</v>
      </c>
      <c r="F4136" s="233">
        <v>0.29310750675268782</v>
      </c>
    </row>
    <row r="4137" spans="1:6" x14ac:dyDescent="0.3">
      <c r="A4137" s="36" t="s">
        <v>20</v>
      </c>
      <c r="B4137" s="36" t="str">
        <f t="shared" si="68"/>
        <v>15A_30min</v>
      </c>
      <c r="C4137" s="98" t="s">
        <v>4475</v>
      </c>
      <c r="D4137" s="98" t="s">
        <v>5330</v>
      </c>
      <c r="E4137" s="145" t="s">
        <v>6434</v>
      </c>
      <c r="F4137" s="233">
        <v>0.94876952423387451</v>
      </c>
    </row>
    <row r="4138" spans="1:6" x14ac:dyDescent="0.3">
      <c r="A4138" s="36" t="s">
        <v>20</v>
      </c>
      <c r="B4138" s="36" t="str">
        <f t="shared" si="68"/>
        <v>15A_30min</v>
      </c>
      <c r="C4138" s="98" t="s">
        <v>4476</v>
      </c>
      <c r="D4138" s="98" t="s">
        <v>5330</v>
      </c>
      <c r="E4138" s="145" t="s">
        <v>6435</v>
      </c>
      <c r="F4138" s="233">
        <v>1.15711417355955</v>
      </c>
    </row>
    <row r="4139" spans="1:6" x14ac:dyDescent="0.3">
      <c r="A4139" s="36" t="s">
        <v>20</v>
      </c>
      <c r="B4139" s="36" t="str">
        <f t="shared" si="68"/>
        <v>15A_30min</v>
      </c>
      <c r="C4139" s="98" t="s">
        <v>4477</v>
      </c>
      <c r="D4139" s="98" t="s">
        <v>5330</v>
      </c>
      <c r="E4139" s="145" t="s">
        <v>6436</v>
      </c>
      <c r="F4139" s="233">
        <v>1.2901970432275929</v>
      </c>
    </row>
    <row r="4140" spans="1:6" x14ac:dyDescent="0.3">
      <c r="A4140" s="36" t="s">
        <v>20</v>
      </c>
      <c r="B4140" s="36" t="str">
        <f t="shared" si="68"/>
        <v>15A_30min</v>
      </c>
      <c r="C4140" s="98" t="s">
        <v>4478</v>
      </c>
      <c r="D4140" s="98" t="s">
        <v>5330</v>
      </c>
      <c r="E4140" s="145" t="s">
        <v>6437</v>
      </c>
      <c r="F4140" s="233">
        <v>0.71150798303086993</v>
      </c>
    </row>
    <row r="4141" spans="1:6" x14ac:dyDescent="0.3">
      <c r="A4141" s="36" t="s">
        <v>20</v>
      </c>
      <c r="B4141" s="36" t="str">
        <f t="shared" si="68"/>
        <v>15A_30min</v>
      </c>
      <c r="C4141" s="98" t="s">
        <v>4479</v>
      </c>
      <c r="D4141" s="98" t="s">
        <v>5330</v>
      </c>
      <c r="E4141" s="145" t="s">
        <v>6438</v>
      </c>
      <c r="F4141" s="233">
        <v>1.9789685221089932</v>
      </c>
    </row>
    <row r="4142" spans="1:6" x14ac:dyDescent="0.3">
      <c r="A4142" s="36" t="s">
        <v>23</v>
      </c>
      <c r="B4142" s="36" t="str">
        <f t="shared" si="68"/>
        <v>16A_30min</v>
      </c>
      <c r="C4142" s="98" t="s">
        <v>4501</v>
      </c>
      <c r="D4142" s="98" t="s">
        <v>5330</v>
      </c>
      <c r="E4142" s="145" t="s">
        <v>6409</v>
      </c>
      <c r="F4142" s="233">
        <v>1.0222602459649754</v>
      </c>
    </row>
    <row r="4143" spans="1:6" x14ac:dyDescent="0.3">
      <c r="A4143" s="36" t="s">
        <v>23</v>
      </c>
      <c r="B4143" s="36" t="str">
        <f t="shared" si="68"/>
        <v>16A_30min</v>
      </c>
      <c r="C4143" s="98" t="s">
        <v>4510</v>
      </c>
      <c r="D4143" s="98" t="s">
        <v>5330</v>
      </c>
      <c r="E4143" s="145" t="s">
        <v>6410</v>
      </c>
      <c r="F4143" s="233">
        <v>0.60270690208943811</v>
      </c>
    </row>
    <row r="4144" spans="1:6" x14ac:dyDescent="0.3">
      <c r="A4144" s="36" t="s">
        <v>23</v>
      </c>
      <c r="B4144" s="36" t="str">
        <f t="shared" si="68"/>
        <v>16A_30min</v>
      </c>
      <c r="C4144" s="98" t="s">
        <v>4511</v>
      </c>
      <c r="D4144" s="98" t="s">
        <v>5330</v>
      </c>
      <c r="E4144" s="145" t="s">
        <v>6411</v>
      </c>
      <c r="F4144" s="233">
        <v>2.1489315048356281</v>
      </c>
    </row>
    <row r="4145" spans="1:6" x14ac:dyDescent="0.3">
      <c r="A4145" s="36" t="s">
        <v>23</v>
      </c>
      <c r="B4145" s="36" t="str">
        <f t="shared" si="68"/>
        <v>16A_30min</v>
      </c>
      <c r="C4145" s="98" t="s">
        <v>4512</v>
      </c>
      <c r="D4145" s="98" t="s">
        <v>5330</v>
      </c>
      <c r="E4145" s="145" t="s">
        <v>6412</v>
      </c>
      <c r="F4145" s="233">
        <v>2.3948546112990017</v>
      </c>
    </row>
    <row r="4146" spans="1:6" x14ac:dyDescent="0.3">
      <c r="A4146" s="36" t="s">
        <v>23</v>
      </c>
      <c r="B4146" s="36" t="str">
        <f t="shared" si="68"/>
        <v>16A_30min</v>
      </c>
      <c r="C4146" s="98" t="s">
        <v>4513</v>
      </c>
      <c r="D4146" s="98" t="s">
        <v>5330</v>
      </c>
      <c r="E4146" s="145" t="s">
        <v>6413</v>
      </c>
      <c r="F4146" s="233">
        <v>2.2784522403541012</v>
      </c>
    </row>
    <row r="4147" spans="1:6" x14ac:dyDescent="0.3">
      <c r="A4147" s="36" t="s">
        <v>23</v>
      </c>
      <c r="B4147" s="36" t="str">
        <f t="shared" si="68"/>
        <v>16A_30min</v>
      </c>
      <c r="C4147" s="98" t="s">
        <v>4514</v>
      </c>
      <c r="D4147" s="98" t="s">
        <v>5330</v>
      </c>
      <c r="E4147" s="145" t="s">
        <v>6414</v>
      </c>
      <c r="F4147" s="233">
        <v>2.1253035103547164</v>
      </c>
    </row>
    <row r="4148" spans="1:6" x14ac:dyDescent="0.3">
      <c r="A4148" s="36" t="s">
        <v>23</v>
      </c>
      <c r="B4148" s="36" t="str">
        <f t="shared" si="68"/>
        <v>16A_30min</v>
      </c>
      <c r="C4148" s="98" t="s">
        <v>4515</v>
      </c>
      <c r="D4148" s="98" t="s">
        <v>5330</v>
      </c>
      <c r="E4148" s="145" t="s">
        <v>6415</v>
      </c>
      <c r="F4148" s="233">
        <v>2.2359189638379586</v>
      </c>
    </row>
    <row r="4149" spans="1:6" x14ac:dyDescent="0.3">
      <c r="A4149" s="36" t="s">
        <v>23</v>
      </c>
      <c r="B4149" s="36" t="str">
        <f t="shared" si="68"/>
        <v>16A_30min</v>
      </c>
      <c r="C4149" s="98" t="s">
        <v>4516</v>
      </c>
      <c r="D4149" s="98" t="s">
        <v>5330</v>
      </c>
      <c r="E4149" s="145" t="s">
        <v>6416</v>
      </c>
      <c r="F4149" s="233">
        <v>2.7034117357404668</v>
      </c>
    </row>
    <row r="4150" spans="1:6" x14ac:dyDescent="0.3">
      <c r="A4150" s="36" t="s">
        <v>23</v>
      </c>
      <c r="B4150" s="36" t="str">
        <f t="shared" si="68"/>
        <v>16A_30min</v>
      </c>
      <c r="C4150" s="98" t="s">
        <v>4517</v>
      </c>
      <c r="D4150" s="98" t="s">
        <v>5330</v>
      </c>
      <c r="E4150" s="145" t="s">
        <v>6417</v>
      </c>
      <c r="F4150" s="233">
        <v>1.8958120188710981</v>
      </c>
    </row>
    <row r="4151" spans="1:6" x14ac:dyDescent="0.3">
      <c r="A4151" s="36" t="s">
        <v>23</v>
      </c>
      <c r="B4151" s="36" t="str">
        <f t="shared" si="68"/>
        <v>16A_30min</v>
      </c>
      <c r="C4151" s="98" t="s">
        <v>4518</v>
      </c>
      <c r="D4151" s="98" t="s">
        <v>5330</v>
      </c>
      <c r="E4151" s="145" t="s">
        <v>6418</v>
      </c>
      <c r="F4151" s="233">
        <v>0.81493423693762934</v>
      </c>
    </row>
    <row r="4152" spans="1:6" x14ac:dyDescent="0.3">
      <c r="A4152" s="36" t="s">
        <v>23</v>
      </c>
      <c r="B4152" s="36" t="str">
        <f t="shared" si="68"/>
        <v>16A_30min</v>
      </c>
      <c r="C4152" s="98" t="s">
        <v>4519</v>
      </c>
      <c r="D4152" s="98" t="s">
        <v>5330</v>
      </c>
      <c r="E4152" s="145" t="s">
        <v>6419</v>
      </c>
      <c r="F4152" s="233">
        <v>2.3965768943723083</v>
      </c>
    </row>
    <row r="4153" spans="1:6" x14ac:dyDescent="0.3">
      <c r="A4153" s="36" t="s">
        <v>23</v>
      </c>
      <c r="B4153" s="36" t="str">
        <f t="shared" si="68"/>
        <v>16A_30min</v>
      </c>
      <c r="C4153" s="98" t="s">
        <v>4502</v>
      </c>
      <c r="D4153" s="98" t="s">
        <v>5330</v>
      </c>
      <c r="E4153" s="145" t="s">
        <v>6420</v>
      </c>
      <c r="F4153" s="233">
        <v>2.3715502122664605</v>
      </c>
    </row>
    <row r="4154" spans="1:6" x14ac:dyDescent="0.3">
      <c r="A4154" s="36" t="s">
        <v>23</v>
      </c>
      <c r="B4154" s="36" t="str">
        <f t="shared" si="68"/>
        <v>16A_30min</v>
      </c>
      <c r="C4154" s="98" t="s">
        <v>4520</v>
      </c>
      <c r="D4154" s="98" t="s">
        <v>5330</v>
      </c>
      <c r="E4154" s="145" t="s">
        <v>6421</v>
      </c>
      <c r="F4154" s="233">
        <v>2.3443561189613318</v>
      </c>
    </row>
    <row r="4155" spans="1:6" x14ac:dyDescent="0.3">
      <c r="A4155" s="36" t="s">
        <v>23</v>
      </c>
      <c r="B4155" s="36" t="str">
        <f t="shared" si="68"/>
        <v>16A_30min</v>
      </c>
      <c r="C4155" s="98" t="s">
        <v>4521</v>
      </c>
      <c r="D4155" s="98" t="s">
        <v>5330</v>
      </c>
      <c r="E4155" s="145" t="s">
        <v>6422</v>
      </c>
      <c r="F4155" s="233">
        <v>2.2695607089975152</v>
      </c>
    </row>
    <row r="4156" spans="1:6" x14ac:dyDescent="0.3">
      <c r="A4156" s="36" t="s">
        <v>23</v>
      </c>
      <c r="B4156" s="36" t="str">
        <f t="shared" si="68"/>
        <v>16A_30min</v>
      </c>
      <c r="C4156" s="98" t="s">
        <v>4522</v>
      </c>
      <c r="D4156" s="98" t="s">
        <v>5330</v>
      </c>
      <c r="E4156" s="145" t="s">
        <v>6423</v>
      </c>
      <c r="F4156" s="233">
        <v>1.4727344673253717</v>
      </c>
    </row>
    <row r="4157" spans="1:6" x14ac:dyDescent="0.3">
      <c r="A4157" s="36" t="s">
        <v>23</v>
      </c>
      <c r="B4157" s="36" t="str">
        <f t="shared" si="68"/>
        <v>16A_30min</v>
      </c>
      <c r="C4157" s="98" t="s">
        <v>4523</v>
      </c>
      <c r="D4157" s="98" t="s">
        <v>5330</v>
      </c>
      <c r="E4157" s="145" t="s">
        <v>6424</v>
      </c>
      <c r="F4157" s="233">
        <v>2.6516899160137597</v>
      </c>
    </row>
    <row r="4158" spans="1:6" x14ac:dyDescent="0.3">
      <c r="A4158" s="36" t="s">
        <v>23</v>
      </c>
      <c r="B4158" s="36" t="str">
        <f t="shared" si="68"/>
        <v>16A_30min</v>
      </c>
      <c r="C4158" s="98" t="s">
        <v>4524</v>
      </c>
      <c r="D4158" s="98" t="s">
        <v>5330</v>
      </c>
      <c r="E4158" s="145" t="s">
        <v>6425</v>
      </c>
      <c r="F4158" s="233">
        <v>2.5749796524412214</v>
      </c>
    </row>
    <row r="4159" spans="1:6" x14ac:dyDescent="0.3">
      <c r="A4159" s="36" t="s">
        <v>23</v>
      </c>
      <c r="B4159" s="36" t="str">
        <f t="shared" si="68"/>
        <v>16A_30min</v>
      </c>
      <c r="C4159" s="98" t="s">
        <v>4525</v>
      </c>
      <c r="D4159" s="98" t="s">
        <v>5330</v>
      </c>
      <c r="E4159" s="145" t="s">
        <v>6426</v>
      </c>
      <c r="F4159" s="233">
        <v>2.3453373341779629</v>
      </c>
    </row>
    <row r="4160" spans="1:6" x14ac:dyDescent="0.3">
      <c r="A4160" s="36" t="s">
        <v>23</v>
      </c>
      <c r="B4160" s="36" t="str">
        <f t="shared" si="68"/>
        <v>16A_30min</v>
      </c>
      <c r="C4160" s="98" t="s">
        <v>4526</v>
      </c>
      <c r="D4160" s="98" t="s">
        <v>5330</v>
      </c>
      <c r="E4160" s="145" t="s">
        <v>6427</v>
      </c>
      <c r="F4160" s="233">
        <v>2.1501121858006735</v>
      </c>
    </row>
    <row r="4161" spans="1:6" x14ac:dyDescent="0.3">
      <c r="A4161" s="36" t="s">
        <v>23</v>
      </c>
      <c r="B4161" s="36" t="str">
        <f t="shared" si="68"/>
        <v>16A_30min</v>
      </c>
      <c r="C4161" s="98" t="s">
        <v>4527</v>
      </c>
      <c r="D4161" s="98" t="s">
        <v>5330</v>
      </c>
      <c r="E4161" s="145" t="s">
        <v>6428</v>
      </c>
      <c r="F4161" s="233">
        <v>0.67467489215282539</v>
      </c>
    </row>
    <row r="4162" spans="1:6" x14ac:dyDescent="0.3">
      <c r="A4162" s="36" t="s">
        <v>23</v>
      </c>
      <c r="B4162" s="36" t="str">
        <f t="shared" si="68"/>
        <v>16A_30min</v>
      </c>
      <c r="C4162" s="98" t="s">
        <v>4528</v>
      </c>
      <c r="D4162" s="98" t="s">
        <v>5330</v>
      </c>
      <c r="E4162" s="145" t="s">
        <v>6429</v>
      </c>
      <c r="F4162" s="233">
        <v>2.2939753287796831</v>
      </c>
    </row>
    <row r="4163" spans="1:6" x14ac:dyDescent="0.3">
      <c r="A4163" s="36" t="s">
        <v>23</v>
      </c>
      <c r="B4163" s="36" t="str">
        <f t="shared" si="68"/>
        <v>16A_30min</v>
      </c>
      <c r="C4163" s="98" t="s">
        <v>4529</v>
      </c>
      <c r="D4163" s="98" t="s">
        <v>5330</v>
      </c>
      <c r="E4163" s="145" t="s">
        <v>6430</v>
      </c>
      <c r="F4163" s="233">
        <v>1.8983416998104152</v>
      </c>
    </row>
    <row r="4164" spans="1:6" x14ac:dyDescent="0.3">
      <c r="A4164" s="36" t="s">
        <v>23</v>
      </c>
      <c r="B4164" s="36" t="str">
        <f t="shared" si="68"/>
        <v>16A_30min</v>
      </c>
      <c r="C4164" s="98" t="s">
        <v>4503</v>
      </c>
      <c r="D4164" s="98" t="s">
        <v>5330</v>
      </c>
      <c r="E4164" s="145" t="s">
        <v>6431</v>
      </c>
      <c r="F4164" s="233">
        <v>2.33131838434725</v>
      </c>
    </row>
    <row r="4165" spans="1:6" x14ac:dyDescent="0.3">
      <c r="A4165" s="36" t="s">
        <v>23</v>
      </c>
      <c r="B4165" s="36" t="str">
        <f t="shared" si="68"/>
        <v>16A_30min</v>
      </c>
      <c r="C4165" s="98" t="s">
        <v>4530</v>
      </c>
      <c r="D4165" s="98" t="s">
        <v>5330</v>
      </c>
      <c r="E4165" s="145" t="s">
        <v>6432</v>
      </c>
      <c r="F4165" s="233">
        <v>0.84712443573495133</v>
      </c>
    </row>
    <row r="4166" spans="1:6" x14ac:dyDescent="0.3">
      <c r="A4166" s="36" t="s">
        <v>23</v>
      </c>
      <c r="B4166" s="36" t="str">
        <f t="shared" si="68"/>
        <v>16A_30min</v>
      </c>
      <c r="C4166" s="98" t="s">
        <v>4504</v>
      </c>
      <c r="D4166" s="98" t="s">
        <v>5330</v>
      </c>
      <c r="E4166" s="145" t="s">
        <v>6433</v>
      </c>
      <c r="F4166" s="233">
        <v>2.3609272778358941</v>
      </c>
    </row>
    <row r="4167" spans="1:6" x14ac:dyDescent="0.3">
      <c r="A4167" s="36" t="s">
        <v>23</v>
      </c>
      <c r="B4167" s="36" t="str">
        <f t="shared" si="68"/>
        <v>16A_30min</v>
      </c>
      <c r="C4167" s="98" t="s">
        <v>4505</v>
      </c>
      <c r="D4167" s="98" t="s">
        <v>5330</v>
      </c>
      <c r="E4167" s="145" t="s">
        <v>6434</v>
      </c>
      <c r="F4167" s="233">
        <v>2.7301749048456831</v>
      </c>
    </row>
    <row r="4168" spans="1:6" x14ac:dyDescent="0.3">
      <c r="A4168" s="36" t="s">
        <v>23</v>
      </c>
      <c r="B4168" s="36" t="str">
        <f t="shared" si="68"/>
        <v>16A_30min</v>
      </c>
      <c r="C4168" s="98" t="s">
        <v>4506</v>
      </c>
      <c r="D4168" s="98" t="s">
        <v>5330</v>
      </c>
      <c r="E4168" s="145" t="s">
        <v>6435</v>
      </c>
      <c r="F4168" s="233">
        <v>2.3451666917283029</v>
      </c>
    </row>
    <row r="4169" spans="1:6" x14ac:dyDescent="0.3">
      <c r="A4169" s="36" t="s">
        <v>23</v>
      </c>
      <c r="B4169" s="36" t="str">
        <f t="shared" si="68"/>
        <v>16A_30min</v>
      </c>
      <c r="C4169" s="98" t="s">
        <v>4507</v>
      </c>
      <c r="D4169" s="98" t="s">
        <v>5330</v>
      </c>
      <c r="E4169" s="145" t="s">
        <v>6436</v>
      </c>
      <c r="F4169" s="233">
        <v>2.5013598323731205</v>
      </c>
    </row>
    <row r="4170" spans="1:6" x14ac:dyDescent="0.3">
      <c r="A4170" s="36" t="s">
        <v>23</v>
      </c>
      <c r="B4170" s="36" t="str">
        <f t="shared" si="68"/>
        <v>16A_30min</v>
      </c>
      <c r="C4170" s="98" t="s">
        <v>4508</v>
      </c>
      <c r="D4170" s="98" t="s">
        <v>5330</v>
      </c>
      <c r="E4170" s="145" t="s">
        <v>6437</v>
      </c>
      <c r="F4170" s="233">
        <v>2.2735708066994733</v>
      </c>
    </row>
    <row r="4171" spans="1:6" x14ac:dyDescent="0.3">
      <c r="A4171" s="36" t="s">
        <v>23</v>
      </c>
      <c r="B4171" s="36" t="str">
        <f t="shared" si="68"/>
        <v>16A_30min</v>
      </c>
      <c r="C4171" s="98" t="s">
        <v>4509</v>
      </c>
      <c r="D4171" s="98" t="s">
        <v>5330</v>
      </c>
      <c r="E4171" s="145" t="s">
        <v>6438</v>
      </c>
      <c r="F4171" s="233">
        <v>0.78142255568322672</v>
      </c>
    </row>
    <row r="4172" spans="1:6" x14ac:dyDescent="0.3">
      <c r="A4172" s="36" t="s">
        <v>25</v>
      </c>
      <c r="B4172" s="36" t="str">
        <f t="shared" si="68"/>
        <v>17A_30min</v>
      </c>
      <c r="C4172" s="98" t="s">
        <v>4531</v>
      </c>
      <c r="D4172" s="98" t="s">
        <v>5330</v>
      </c>
      <c r="E4172" s="145" t="s">
        <v>6409</v>
      </c>
      <c r="F4172" s="233">
        <v>1.7681827421011191</v>
      </c>
    </row>
    <row r="4173" spans="1:6" x14ac:dyDescent="0.3">
      <c r="A4173" s="36" t="s">
        <v>25</v>
      </c>
      <c r="B4173" s="36" t="str">
        <f t="shared" si="68"/>
        <v>17A_30min</v>
      </c>
      <c r="C4173" s="98" t="s">
        <v>4540</v>
      </c>
      <c r="D4173" s="98" t="s">
        <v>5330</v>
      </c>
      <c r="E4173" s="145" t="s">
        <v>6410</v>
      </c>
      <c r="F4173" s="233">
        <v>1.4230209448976301</v>
      </c>
    </row>
    <row r="4174" spans="1:6" x14ac:dyDescent="0.3">
      <c r="A4174" s="36" t="s">
        <v>25</v>
      </c>
      <c r="B4174" s="36" t="str">
        <f t="shared" si="68"/>
        <v>17A_30min</v>
      </c>
      <c r="C4174" s="98" t="s">
        <v>4541</v>
      </c>
      <c r="D4174" s="98" t="s">
        <v>5330</v>
      </c>
      <c r="E4174" s="145" t="s">
        <v>6411</v>
      </c>
      <c r="F4174" s="233">
        <v>1.8635877788778132</v>
      </c>
    </row>
    <row r="4175" spans="1:6" x14ac:dyDescent="0.3">
      <c r="A4175" s="36" t="s">
        <v>25</v>
      </c>
      <c r="B4175" s="36" t="str">
        <f t="shared" si="68"/>
        <v>17A_30min</v>
      </c>
      <c r="C4175" s="98" t="s">
        <v>4542</v>
      </c>
      <c r="D4175" s="98" t="s">
        <v>5330</v>
      </c>
      <c r="E4175" s="145" t="s">
        <v>6412</v>
      </c>
      <c r="F4175" s="233">
        <v>0.68846641797506558</v>
      </c>
    </row>
    <row r="4176" spans="1:6" x14ac:dyDescent="0.3">
      <c r="A4176" s="36" t="s">
        <v>25</v>
      </c>
      <c r="B4176" s="36" t="str">
        <f t="shared" si="68"/>
        <v>17A_30min</v>
      </c>
      <c r="C4176" s="98" t="s">
        <v>4543</v>
      </c>
      <c r="D4176" s="98" t="s">
        <v>5330</v>
      </c>
      <c r="E4176" s="145" t="s">
        <v>6413</v>
      </c>
      <c r="F4176" s="233">
        <v>1.6527059058482636</v>
      </c>
    </row>
    <row r="4177" spans="1:6" x14ac:dyDescent="0.3">
      <c r="A4177" s="36" t="s">
        <v>25</v>
      </c>
      <c r="B4177" s="36" t="str">
        <f t="shared" si="68"/>
        <v>17A_30min</v>
      </c>
      <c r="C4177" s="98" t="s">
        <v>4544</v>
      </c>
      <c r="D4177" s="98" t="s">
        <v>5330</v>
      </c>
      <c r="E4177" s="145" t="s">
        <v>6414</v>
      </c>
      <c r="F4177" s="233">
        <v>0.43476385521060612</v>
      </c>
    </row>
    <row r="4178" spans="1:6" x14ac:dyDescent="0.3">
      <c r="A4178" s="36" t="s">
        <v>25</v>
      </c>
      <c r="B4178" s="36" t="str">
        <f t="shared" si="68"/>
        <v>17A_30min</v>
      </c>
      <c r="C4178" s="98" t="s">
        <v>4545</v>
      </c>
      <c r="D4178" s="98" t="s">
        <v>5330</v>
      </c>
      <c r="E4178" s="145" t="s">
        <v>6415</v>
      </c>
      <c r="F4178" s="233">
        <v>1.974415004372561</v>
      </c>
    </row>
    <row r="4179" spans="1:6" x14ac:dyDescent="0.3">
      <c r="A4179" s="36" t="s">
        <v>25</v>
      </c>
      <c r="B4179" s="36" t="str">
        <f t="shared" ref="B4179:B4242" si="69">CONCATENATE(A4179,"_",D4179)</f>
        <v>17A_30min</v>
      </c>
      <c r="C4179" s="98" t="s">
        <v>4546</v>
      </c>
      <c r="D4179" s="98" t="s">
        <v>5330</v>
      </c>
      <c r="E4179" s="145" t="s">
        <v>6416</v>
      </c>
      <c r="F4179" s="233">
        <v>1.706496238083844</v>
      </c>
    </row>
    <row r="4180" spans="1:6" x14ac:dyDescent="0.3">
      <c r="A4180" s="36" t="s">
        <v>25</v>
      </c>
      <c r="B4180" s="36" t="str">
        <f t="shared" si="69"/>
        <v>17A_30min</v>
      </c>
      <c r="C4180" s="98" t="s">
        <v>4547</v>
      </c>
      <c r="D4180" s="98" t="s">
        <v>5330</v>
      </c>
      <c r="E4180" s="145" t="s">
        <v>6417</v>
      </c>
      <c r="F4180" s="233">
        <v>0.94309862217673612</v>
      </c>
    </row>
    <row r="4181" spans="1:6" x14ac:dyDescent="0.3">
      <c r="A4181" s="36" t="s">
        <v>25</v>
      </c>
      <c r="B4181" s="36" t="str">
        <f t="shared" si="69"/>
        <v>17A_30min</v>
      </c>
      <c r="C4181" s="98" t="s">
        <v>4548</v>
      </c>
      <c r="D4181" s="98" t="s">
        <v>5330</v>
      </c>
      <c r="E4181" s="145" t="s">
        <v>6418</v>
      </c>
      <c r="F4181" s="233">
        <v>1.8198660415152965</v>
      </c>
    </row>
    <row r="4182" spans="1:6" x14ac:dyDescent="0.3">
      <c r="A4182" s="36" t="s">
        <v>25</v>
      </c>
      <c r="B4182" s="36" t="str">
        <f t="shared" si="69"/>
        <v>17A_30min</v>
      </c>
      <c r="C4182" s="98" t="s">
        <v>4549</v>
      </c>
      <c r="D4182" s="98" t="s">
        <v>5330</v>
      </c>
      <c r="E4182" s="145" t="s">
        <v>6419</v>
      </c>
      <c r="F4182" s="233">
        <v>1.5307963969733316</v>
      </c>
    </row>
    <row r="4183" spans="1:6" x14ac:dyDescent="0.3">
      <c r="A4183" s="36" t="s">
        <v>25</v>
      </c>
      <c r="B4183" s="36" t="str">
        <f t="shared" si="69"/>
        <v>17A_30min</v>
      </c>
      <c r="C4183" s="98" t="s">
        <v>4532</v>
      </c>
      <c r="D4183" s="98" t="s">
        <v>5330</v>
      </c>
      <c r="E4183" s="145" t="s">
        <v>6420</v>
      </c>
      <c r="F4183" s="233">
        <v>1.5032847402771843</v>
      </c>
    </row>
    <row r="4184" spans="1:6" x14ac:dyDescent="0.3">
      <c r="A4184" s="36" t="s">
        <v>25</v>
      </c>
      <c r="B4184" s="36" t="str">
        <f t="shared" si="69"/>
        <v>17A_30min</v>
      </c>
      <c r="C4184" s="98" t="s">
        <v>4550</v>
      </c>
      <c r="D4184" s="98" t="s">
        <v>5330</v>
      </c>
      <c r="E4184" s="145" t="s">
        <v>6421</v>
      </c>
      <c r="F4184" s="233">
        <v>1.810621332528938</v>
      </c>
    </row>
    <row r="4185" spans="1:6" x14ac:dyDescent="0.3">
      <c r="A4185" s="36" t="s">
        <v>25</v>
      </c>
      <c r="B4185" s="36" t="str">
        <f t="shared" si="69"/>
        <v>17A_30min</v>
      </c>
      <c r="C4185" s="98" t="s">
        <v>4551</v>
      </c>
      <c r="D4185" s="98" t="s">
        <v>5330</v>
      </c>
      <c r="E4185" s="145" t="s">
        <v>6422</v>
      </c>
      <c r="F4185" s="233">
        <v>0.6802520191745044</v>
      </c>
    </row>
    <row r="4186" spans="1:6" x14ac:dyDescent="0.3">
      <c r="A4186" s="36" t="s">
        <v>25</v>
      </c>
      <c r="B4186" s="36" t="str">
        <f t="shared" si="69"/>
        <v>17A_30min</v>
      </c>
      <c r="C4186" s="98" t="s">
        <v>4552</v>
      </c>
      <c r="D4186" s="98" t="s">
        <v>5330</v>
      </c>
      <c r="E4186" s="145" t="s">
        <v>6423</v>
      </c>
      <c r="F4186" s="233">
        <v>1.8649844529142201</v>
      </c>
    </row>
    <row r="4187" spans="1:6" x14ac:dyDescent="0.3">
      <c r="A4187" s="36" t="s">
        <v>25</v>
      </c>
      <c r="B4187" s="36" t="str">
        <f t="shared" si="69"/>
        <v>17A_30min</v>
      </c>
      <c r="C4187" s="98" t="s">
        <v>4553</v>
      </c>
      <c r="D4187" s="98" t="s">
        <v>5330</v>
      </c>
      <c r="E4187" s="145" t="s">
        <v>6424</v>
      </c>
      <c r="F4187" s="233">
        <v>0.90764872704111021</v>
      </c>
    </row>
    <row r="4188" spans="1:6" x14ac:dyDescent="0.3">
      <c r="A4188" s="36" t="s">
        <v>25</v>
      </c>
      <c r="B4188" s="36" t="str">
        <f t="shared" si="69"/>
        <v>17A_30min</v>
      </c>
      <c r="C4188" s="98" t="s">
        <v>4554</v>
      </c>
      <c r="D4188" s="98" t="s">
        <v>5330</v>
      </c>
      <c r="E4188" s="145" t="s">
        <v>6425</v>
      </c>
      <c r="F4188" s="233">
        <v>1.5883619898128971</v>
      </c>
    </row>
    <row r="4189" spans="1:6" x14ac:dyDescent="0.3">
      <c r="A4189" s="36" t="s">
        <v>25</v>
      </c>
      <c r="B4189" s="36" t="str">
        <f t="shared" si="69"/>
        <v>17A_30min</v>
      </c>
      <c r="C4189" s="98" t="s">
        <v>4555</v>
      </c>
      <c r="D4189" s="98" t="s">
        <v>5330</v>
      </c>
      <c r="E4189" s="145" t="s">
        <v>6426</v>
      </c>
      <c r="F4189" s="233">
        <v>1.810621332528938</v>
      </c>
    </row>
    <row r="4190" spans="1:6" x14ac:dyDescent="0.3">
      <c r="A4190" s="36" t="s">
        <v>25</v>
      </c>
      <c r="B4190" s="36" t="str">
        <f t="shared" si="69"/>
        <v>17A_30min</v>
      </c>
      <c r="C4190" s="98" t="s">
        <v>4556</v>
      </c>
      <c r="D4190" s="98" t="s">
        <v>5330</v>
      </c>
      <c r="E4190" s="145" t="s">
        <v>6427</v>
      </c>
      <c r="F4190" s="233">
        <v>1.0989165615229959</v>
      </c>
    </row>
    <row r="4191" spans="1:6" x14ac:dyDescent="0.3">
      <c r="A4191" s="36" t="s">
        <v>25</v>
      </c>
      <c r="B4191" s="36" t="str">
        <f t="shared" si="69"/>
        <v>17A_30min</v>
      </c>
      <c r="C4191" s="98" t="s">
        <v>4557</v>
      </c>
      <c r="D4191" s="98" t="s">
        <v>5330</v>
      </c>
      <c r="E4191" s="145" t="s">
        <v>6428</v>
      </c>
      <c r="F4191" s="233">
        <v>1.4736553905732799</v>
      </c>
    </row>
    <row r="4192" spans="1:6" x14ac:dyDescent="0.3">
      <c r="A4192" s="36" t="s">
        <v>25</v>
      </c>
      <c r="B4192" s="36" t="str">
        <f t="shared" si="69"/>
        <v>17A_30min</v>
      </c>
      <c r="C4192" s="98" t="s">
        <v>4558</v>
      </c>
      <c r="D4192" s="98" t="s">
        <v>5330</v>
      </c>
      <c r="E4192" s="145" t="s">
        <v>6429</v>
      </c>
      <c r="F4192" s="233">
        <v>1.3642567242684929</v>
      </c>
    </row>
    <row r="4193" spans="1:6" x14ac:dyDescent="0.3">
      <c r="A4193" s="36" t="s">
        <v>25</v>
      </c>
      <c r="B4193" s="36" t="str">
        <f t="shared" si="69"/>
        <v>17A_30min</v>
      </c>
      <c r="C4193" s="98" t="s">
        <v>4559</v>
      </c>
      <c r="D4193" s="98" t="s">
        <v>5330</v>
      </c>
      <c r="E4193" s="145" t="s">
        <v>6430</v>
      </c>
      <c r="F4193" s="233">
        <v>1.7628605759697018</v>
      </c>
    </row>
    <row r="4194" spans="1:6" x14ac:dyDescent="0.3">
      <c r="A4194" s="36" t="s">
        <v>25</v>
      </c>
      <c r="B4194" s="36" t="str">
        <f t="shared" si="69"/>
        <v>17A_30min</v>
      </c>
      <c r="C4194" s="98" t="s">
        <v>4533</v>
      </c>
      <c r="D4194" s="98" t="s">
        <v>5330</v>
      </c>
      <c r="E4194" s="145" t="s">
        <v>6431</v>
      </c>
      <c r="F4194" s="233">
        <v>0.65245307054743262</v>
      </c>
    </row>
    <row r="4195" spans="1:6" x14ac:dyDescent="0.3">
      <c r="A4195" s="36" t="s">
        <v>25</v>
      </c>
      <c r="B4195" s="36" t="str">
        <f t="shared" si="69"/>
        <v>17A_30min</v>
      </c>
      <c r="C4195" s="98" t="s">
        <v>4560</v>
      </c>
      <c r="D4195" s="98" t="s">
        <v>5330</v>
      </c>
      <c r="E4195" s="145" t="s">
        <v>6432</v>
      </c>
      <c r="F4195" s="233">
        <v>1.7884034248663352</v>
      </c>
    </row>
    <row r="4196" spans="1:6" x14ac:dyDescent="0.3">
      <c r="A4196" s="36" t="s">
        <v>25</v>
      </c>
      <c r="B4196" s="36" t="str">
        <f t="shared" si="69"/>
        <v>17A_30min</v>
      </c>
      <c r="C4196" s="98" t="s">
        <v>4534</v>
      </c>
      <c r="D4196" s="98" t="s">
        <v>5330</v>
      </c>
      <c r="E4196" s="145" t="s">
        <v>6433</v>
      </c>
      <c r="F4196" s="233">
        <v>1.2347871913373532</v>
      </c>
    </row>
    <row r="4197" spans="1:6" x14ac:dyDescent="0.3">
      <c r="A4197" s="36" t="s">
        <v>25</v>
      </c>
      <c r="B4197" s="36" t="str">
        <f t="shared" si="69"/>
        <v>17A_30min</v>
      </c>
      <c r="C4197" s="98" t="s">
        <v>4535</v>
      </c>
      <c r="D4197" s="98" t="s">
        <v>5330</v>
      </c>
      <c r="E4197" s="145" t="s">
        <v>6434</v>
      </c>
      <c r="F4197" s="233">
        <v>1.2832326403917311</v>
      </c>
    </row>
    <row r="4198" spans="1:6" x14ac:dyDescent="0.3">
      <c r="A4198" s="36" t="s">
        <v>25</v>
      </c>
      <c r="B4198" s="36" t="str">
        <f t="shared" si="69"/>
        <v>17A_30min</v>
      </c>
      <c r="C4198" s="98" t="s">
        <v>4536</v>
      </c>
      <c r="D4198" s="98" t="s">
        <v>5330</v>
      </c>
      <c r="E4198" s="145" t="s">
        <v>6435</v>
      </c>
      <c r="F4198" s="233">
        <v>1.8109332982737369</v>
      </c>
    </row>
    <row r="4199" spans="1:6" x14ac:dyDescent="0.3">
      <c r="A4199" s="36" t="s">
        <v>25</v>
      </c>
      <c r="B4199" s="36" t="str">
        <f t="shared" si="69"/>
        <v>17A_30min</v>
      </c>
      <c r="C4199" s="98" t="s">
        <v>4537</v>
      </c>
      <c r="D4199" s="98" t="s">
        <v>5330</v>
      </c>
      <c r="E4199" s="145" t="s">
        <v>6436</v>
      </c>
      <c r="F4199" s="233">
        <v>1.4661747540161614</v>
      </c>
    </row>
    <row r="4200" spans="1:6" x14ac:dyDescent="0.3">
      <c r="A4200" s="36" t="s">
        <v>25</v>
      </c>
      <c r="B4200" s="36" t="str">
        <f t="shared" si="69"/>
        <v>17A_30min</v>
      </c>
      <c r="C4200" s="98" t="s">
        <v>4538</v>
      </c>
      <c r="D4200" s="98" t="s">
        <v>5330</v>
      </c>
      <c r="E4200" s="145" t="s">
        <v>6437</v>
      </c>
      <c r="F4200" s="233">
        <v>1.8072819954404697</v>
      </c>
    </row>
    <row r="4201" spans="1:6" x14ac:dyDescent="0.3">
      <c r="A4201" s="36" t="s">
        <v>25</v>
      </c>
      <c r="B4201" s="36" t="str">
        <f t="shared" si="69"/>
        <v>17A_30min</v>
      </c>
      <c r="C4201" s="98" t="s">
        <v>4539</v>
      </c>
      <c r="D4201" s="98" t="s">
        <v>5330</v>
      </c>
      <c r="E4201" s="145" t="s">
        <v>6438</v>
      </c>
      <c r="F4201" s="233">
        <v>1.7693676296804552</v>
      </c>
    </row>
    <row r="4202" spans="1:6" x14ac:dyDescent="0.3">
      <c r="A4202" s="36" t="s">
        <v>35</v>
      </c>
      <c r="B4202" s="36" t="str">
        <f t="shared" si="69"/>
        <v>21A_30min</v>
      </c>
      <c r="C4202" s="98" t="s">
        <v>4561</v>
      </c>
      <c r="D4202" s="98" t="s">
        <v>5330</v>
      </c>
      <c r="E4202" s="145" t="s">
        <v>6409</v>
      </c>
      <c r="F4202" s="233">
        <v>1.0887384487321494</v>
      </c>
    </row>
    <row r="4203" spans="1:6" x14ac:dyDescent="0.3">
      <c r="A4203" s="36" t="s">
        <v>35</v>
      </c>
      <c r="B4203" s="36" t="str">
        <f t="shared" si="69"/>
        <v>21A_30min</v>
      </c>
      <c r="C4203" s="98" t="s">
        <v>4570</v>
      </c>
      <c r="D4203" s="98" t="s">
        <v>5330</v>
      </c>
      <c r="E4203" s="145" t="s">
        <v>6410</v>
      </c>
      <c r="F4203" s="233">
        <v>1.3348390202160647</v>
      </c>
    </row>
    <row r="4204" spans="1:6" x14ac:dyDescent="0.3">
      <c r="A4204" s="36" t="s">
        <v>35</v>
      </c>
      <c r="B4204" s="36" t="str">
        <f t="shared" si="69"/>
        <v>21A_30min</v>
      </c>
      <c r="C4204" s="98" t="s">
        <v>4571</v>
      </c>
      <c r="D4204" s="98" t="s">
        <v>5330</v>
      </c>
      <c r="E4204" s="145" t="s">
        <v>6411</v>
      </c>
      <c r="F4204" s="233">
        <v>1.8105642793198495</v>
      </c>
    </row>
    <row r="4205" spans="1:6" x14ac:dyDescent="0.3">
      <c r="A4205" s="36" t="s">
        <v>35</v>
      </c>
      <c r="B4205" s="36" t="str">
        <f t="shared" si="69"/>
        <v>21A_30min</v>
      </c>
      <c r="C4205" s="98" t="s">
        <v>4572</v>
      </c>
      <c r="D4205" s="98" t="s">
        <v>5330</v>
      </c>
      <c r="E4205" s="145" t="s">
        <v>6412</v>
      </c>
      <c r="F4205" s="233">
        <v>1.74137290942929</v>
      </c>
    </row>
    <row r="4206" spans="1:6" x14ac:dyDescent="0.3">
      <c r="A4206" s="36" t="s">
        <v>35</v>
      </c>
      <c r="B4206" s="36" t="str">
        <f t="shared" si="69"/>
        <v>21A_30min</v>
      </c>
      <c r="C4206" s="98" t="s">
        <v>4573</v>
      </c>
      <c r="D4206" s="98" t="s">
        <v>5330</v>
      </c>
      <c r="E4206" s="145" t="s">
        <v>6413</v>
      </c>
      <c r="F4206" s="233">
        <v>1.1062989695603069</v>
      </c>
    </row>
    <row r="4207" spans="1:6" x14ac:dyDescent="0.3">
      <c r="A4207" s="36" t="s">
        <v>35</v>
      </c>
      <c r="B4207" s="36" t="str">
        <f t="shared" si="69"/>
        <v>21A_30min</v>
      </c>
      <c r="C4207" s="98" t="s">
        <v>4574</v>
      </c>
      <c r="D4207" s="98" t="s">
        <v>5330</v>
      </c>
      <c r="E4207" s="145" t="s">
        <v>6414</v>
      </c>
      <c r="F4207" s="233">
        <v>1.4076123081351446</v>
      </c>
    </row>
    <row r="4208" spans="1:6" x14ac:dyDescent="0.3">
      <c r="A4208" s="36" t="s">
        <v>35</v>
      </c>
      <c r="B4208" s="36" t="str">
        <f t="shared" si="69"/>
        <v>21A_30min</v>
      </c>
      <c r="C4208" s="98" t="s">
        <v>4575</v>
      </c>
      <c r="D4208" s="98" t="s">
        <v>5330</v>
      </c>
      <c r="E4208" s="145" t="s">
        <v>6415</v>
      </c>
      <c r="F4208" s="233">
        <v>1.5027544075450485</v>
      </c>
    </row>
    <row r="4209" spans="1:6" x14ac:dyDescent="0.3">
      <c r="A4209" s="36" t="s">
        <v>35</v>
      </c>
      <c r="B4209" s="36" t="str">
        <f t="shared" si="69"/>
        <v>21A_30min</v>
      </c>
      <c r="C4209" s="98" t="s">
        <v>4576</v>
      </c>
      <c r="D4209" s="98" t="s">
        <v>5330</v>
      </c>
      <c r="E4209" s="145" t="s">
        <v>6416</v>
      </c>
      <c r="F4209" s="233">
        <v>1.0394781430621149</v>
      </c>
    </row>
    <row r="4210" spans="1:6" x14ac:dyDescent="0.3">
      <c r="A4210" s="36" t="s">
        <v>35</v>
      </c>
      <c r="B4210" s="36" t="str">
        <f t="shared" si="69"/>
        <v>21A_30min</v>
      </c>
      <c r="C4210" s="98" t="s">
        <v>4577</v>
      </c>
      <c r="D4210" s="98" t="s">
        <v>5330</v>
      </c>
      <c r="E4210" s="145" t="s">
        <v>6417</v>
      </c>
      <c r="F4210" s="233">
        <v>2.3469552209386046</v>
      </c>
    </row>
    <row r="4211" spans="1:6" x14ac:dyDescent="0.3">
      <c r="A4211" s="36" t="s">
        <v>35</v>
      </c>
      <c r="B4211" s="36" t="str">
        <f t="shared" si="69"/>
        <v>21A_30min</v>
      </c>
      <c r="C4211" s="98" t="s">
        <v>4578</v>
      </c>
      <c r="D4211" s="98" t="s">
        <v>5330</v>
      </c>
      <c r="E4211" s="145" t="s">
        <v>6418</v>
      </c>
      <c r="F4211" s="233">
        <v>1.177807204103219</v>
      </c>
    </row>
    <row r="4212" spans="1:6" x14ac:dyDescent="0.3">
      <c r="A4212" s="36" t="s">
        <v>35</v>
      </c>
      <c r="B4212" s="36" t="str">
        <f t="shared" si="69"/>
        <v>21A_30min</v>
      </c>
      <c r="C4212" s="98" t="s">
        <v>4579</v>
      </c>
      <c r="D4212" s="98" t="s">
        <v>5330</v>
      </c>
      <c r="E4212" s="145" t="s">
        <v>6419</v>
      </c>
      <c r="F4212" s="233">
        <v>1.7910696830282045</v>
      </c>
    </row>
    <row r="4213" spans="1:6" x14ac:dyDescent="0.3">
      <c r="A4213" s="36" t="s">
        <v>35</v>
      </c>
      <c r="B4213" s="36" t="str">
        <f t="shared" si="69"/>
        <v>21A_30min</v>
      </c>
      <c r="C4213" s="98" t="s">
        <v>4562</v>
      </c>
      <c r="D4213" s="98" t="s">
        <v>5330</v>
      </c>
      <c r="E4213" s="145" t="s">
        <v>6420</v>
      </c>
      <c r="F4213" s="233">
        <v>1.002479032027918</v>
      </c>
    </row>
    <row r="4214" spans="1:6" x14ac:dyDescent="0.3">
      <c r="A4214" s="36" t="s">
        <v>35</v>
      </c>
      <c r="B4214" s="36" t="str">
        <f t="shared" si="69"/>
        <v>21A_30min</v>
      </c>
      <c r="C4214" s="98" t="s">
        <v>4580</v>
      </c>
      <c r="D4214" s="98" t="s">
        <v>5330</v>
      </c>
      <c r="E4214" s="145" t="s">
        <v>6421</v>
      </c>
      <c r="F4214" s="233">
        <v>1.9738971120293505</v>
      </c>
    </row>
    <row r="4215" spans="1:6" x14ac:dyDescent="0.3">
      <c r="A4215" s="36" t="s">
        <v>35</v>
      </c>
      <c r="B4215" s="36" t="str">
        <f t="shared" si="69"/>
        <v>21A_30min</v>
      </c>
      <c r="C4215" s="98" t="s">
        <v>4581</v>
      </c>
      <c r="D4215" s="98" t="s">
        <v>5330</v>
      </c>
      <c r="E4215" s="145" t="s">
        <v>6422</v>
      </c>
      <c r="F4215" s="233">
        <v>1.8999902657052676</v>
      </c>
    </row>
    <row r="4216" spans="1:6" x14ac:dyDescent="0.3">
      <c r="A4216" s="36" t="s">
        <v>35</v>
      </c>
      <c r="B4216" s="36" t="str">
        <f t="shared" si="69"/>
        <v>21A_30min</v>
      </c>
      <c r="C4216" s="98" t="s">
        <v>4582</v>
      </c>
      <c r="D4216" s="98" t="s">
        <v>5330</v>
      </c>
      <c r="E4216" s="145" t="s">
        <v>6423</v>
      </c>
      <c r="F4216" s="233">
        <v>1.8619807219126014</v>
      </c>
    </row>
    <row r="4217" spans="1:6" x14ac:dyDescent="0.3">
      <c r="A4217" s="36" t="s">
        <v>35</v>
      </c>
      <c r="B4217" s="36" t="str">
        <f t="shared" si="69"/>
        <v>21A_30min</v>
      </c>
      <c r="C4217" s="98" t="s">
        <v>4583</v>
      </c>
      <c r="D4217" s="98" t="s">
        <v>5330</v>
      </c>
      <c r="E4217" s="145" t="s">
        <v>6424</v>
      </c>
      <c r="F4217" s="233">
        <v>1.9001654690858418</v>
      </c>
    </row>
    <row r="4218" spans="1:6" x14ac:dyDescent="0.3">
      <c r="A4218" s="36" t="s">
        <v>35</v>
      </c>
      <c r="B4218" s="36" t="str">
        <f t="shared" si="69"/>
        <v>21A_30min</v>
      </c>
      <c r="C4218" s="98" t="s">
        <v>4584</v>
      </c>
      <c r="D4218" s="98" t="s">
        <v>5330</v>
      </c>
      <c r="E4218" s="145" t="s">
        <v>6425</v>
      </c>
      <c r="F4218" s="233">
        <v>0.98463953291286754</v>
      </c>
    </row>
    <row r="4219" spans="1:6" x14ac:dyDescent="0.3">
      <c r="A4219" s="36" t="s">
        <v>35</v>
      </c>
      <c r="B4219" s="36" t="str">
        <f t="shared" si="69"/>
        <v>21A_30min</v>
      </c>
      <c r="C4219" s="98" t="s">
        <v>4585</v>
      </c>
      <c r="D4219" s="98" t="s">
        <v>5330</v>
      </c>
      <c r="E4219" s="145" t="s">
        <v>6426</v>
      </c>
      <c r="F4219" s="233">
        <v>1.3139454362181071</v>
      </c>
    </row>
    <row r="4220" spans="1:6" x14ac:dyDescent="0.3">
      <c r="A4220" s="36" t="s">
        <v>35</v>
      </c>
      <c r="B4220" s="36" t="str">
        <f t="shared" si="69"/>
        <v>21A_30min</v>
      </c>
      <c r="C4220" s="98" t="s">
        <v>4586</v>
      </c>
      <c r="D4220" s="98" t="s">
        <v>5330</v>
      </c>
      <c r="E4220" s="145" t="s">
        <v>6427</v>
      </c>
      <c r="F4220" s="233">
        <v>0.93420822625765676</v>
      </c>
    </row>
    <row r="4221" spans="1:6" x14ac:dyDescent="0.3">
      <c r="A4221" s="36" t="s">
        <v>35</v>
      </c>
      <c r="B4221" s="36" t="str">
        <f t="shared" si="69"/>
        <v>21A_30min</v>
      </c>
      <c r="C4221" s="98" t="s">
        <v>4587</v>
      </c>
      <c r="D4221" s="98" t="s">
        <v>5330</v>
      </c>
      <c r="E4221" s="145" t="s">
        <v>6428</v>
      </c>
      <c r="F4221" s="233">
        <v>1.1456833811492659</v>
      </c>
    </row>
    <row r="4222" spans="1:6" x14ac:dyDescent="0.3">
      <c r="A4222" s="36" t="s">
        <v>35</v>
      </c>
      <c r="B4222" s="36" t="str">
        <f t="shared" si="69"/>
        <v>21A_30min</v>
      </c>
      <c r="C4222" s="98" t="s">
        <v>4588</v>
      </c>
      <c r="D4222" s="98" t="s">
        <v>5330</v>
      </c>
      <c r="E4222" s="145" t="s">
        <v>6429</v>
      </c>
      <c r="F4222" s="233">
        <v>1.1230249372603844</v>
      </c>
    </row>
    <row r="4223" spans="1:6" x14ac:dyDescent="0.3">
      <c r="A4223" s="36" t="s">
        <v>35</v>
      </c>
      <c r="B4223" s="36" t="str">
        <f t="shared" si="69"/>
        <v>21A_30min</v>
      </c>
      <c r="C4223" s="98" t="s">
        <v>4589</v>
      </c>
      <c r="D4223" s="98" t="s">
        <v>5330</v>
      </c>
      <c r="E4223" s="145" t="s">
        <v>6430</v>
      </c>
      <c r="F4223" s="233">
        <v>1.0979056470834074</v>
      </c>
    </row>
    <row r="4224" spans="1:6" x14ac:dyDescent="0.3">
      <c r="A4224" s="36" t="s">
        <v>35</v>
      </c>
      <c r="B4224" s="36" t="str">
        <f t="shared" si="69"/>
        <v>21A_30min</v>
      </c>
      <c r="C4224" s="98" t="s">
        <v>4563</v>
      </c>
      <c r="D4224" s="98" t="s">
        <v>5330</v>
      </c>
      <c r="E4224" s="145" t="s">
        <v>6431</v>
      </c>
      <c r="F4224" s="233">
        <v>1.5864586379287389</v>
      </c>
    </row>
    <row r="4225" spans="1:6" x14ac:dyDescent="0.3">
      <c r="A4225" s="36" t="s">
        <v>35</v>
      </c>
      <c r="B4225" s="36" t="str">
        <f t="shared" si="69"/>
        <v>21A_30min</v>
      </c>
      <c r="C4225" s="98" t="s">
        <v>4590</v>
      </c>
      <c r="D4225" s="98" t="s">
        <v>5330</v>
      </c>
      <c r="E4225" s="145" t="s">
        <v>6432</v>
      </c>
      <c r="F4225" s="233">
        <v>1.0811820427870369</v>
      </c>
    </row>
    <row r="4226" spans="1:6" x14ac:dyDescent="0.3">
      <c r="A4226" s="36" t="s">
        <v>35</v>
      </c>
      <c r="B4226" s="36" t="str">
        <f t="shared" si="69"/>
        <v>21A_30min</v>
      </c>
      <c r="C4226" s="98" t="s">
        <v>4564</v>
      </c>
      <c r="D4226" s="98" t="s">
        <v>5330</v>
      </c>
      <c r="E4226" s="145" t="s">
        <v>6433</v>
      </c>
      <c r="F4226" s="233">
        <v>1.8164474696335891</v>
      </c>
    </row>
    <row r="4227" spans="1:6" x14ac:dyDescent="0.3">
      <c r="A4227" s="36" t="s">
        <v>35</v>
      </c>
      <c r="B4227" s="36" t="str">
        <f t="shared" si="69"/>
        <v>21A_30min</v>
      </c>
      <c r="C4227" s="98" t="s">
        <v>4565</v>
      </c>
      <c r="D4227" s="98" t="s">
        <v>5330</v>
      </c>
      <c r="E4227" s="145" t="s">
        <v>6434</v>
      </c>
      <c r="F4227" s="233">
        <v>1.3010920064084996</v>
      </c>
    </row>
    <row r="4228" spans="1:6" x14ac:dyDescent="0.3">
      <c r="A4228" s="36" t="s">
        <v>35</v>
      </c>
      <c r="B4228" s="36" t="str">
        <f t="shared" si="69"/>
        <v>21A_30min</v>
      </c>
      <c r="C4228" s="98" t="s">
        <v>4566</v>
      </c>
      <c r="D4228" s="98" t="s">
        <v>5330</v>
      </c>
      <c r="E4228" s="145" t="s">
        <v>6435</v>
      </c>
      <c r="F4228" s="233">
        <v>1.5625730734506789</v>
      </c>
    </row>
    <row r="4229" spans="1:6" x14ac:dyDescent="0.3">
      <c r="A4229" s="36" t="s">
        <v>35</v>
      </c>
      <c r="B4229" s="36" t="str">
        <f t="shared" si="69"/>
        <v>21A_30min</v>
      </c>
      <c r="C4229" s="98" t="s">
        <v>4567</v>
      </c>
      <c r="D4229" s="98" t="s">
        <v>5330</v>
      </c>
      <c r="E4229" s="145" t="s">
        <v>6436</v>
      </c>
      <c r="F4229" s="233">
        <v>1.4939441789763572</v>
      </c>
    </row>
    <row r="4230" spans="1:6" x14ac:dyDescent="0.3">
      <c r="A4230" s="36" t="s">
        <v>35</v>
      </c>
      <c r="B4230" s="36" t="str">
        <f t="shared" si="69"/>
        <v>21A_30min</v>
      </c>
      <c r="C4230" s="98" t="s">
        <v>4568</v>
      </c>
      <c r="D4230" s="98" t="s">
        <v>5330</v>
      </c>
      <c r="E4230" s="145" t="s">
        <v>6437</v>
      </c>
      <c r="F4230" s="233">
        <v>1.0906314729628022</v>
      </c>
    </row>
    <row r="4231" spans="1:6" x14ac:dyDescent="0.3">
      <c r="A4231" s="36" t="s">
        <v>35</v>
      </c>
      <c r="B4231" s="36" t="str">
        <f t="shared" si="69"/>
        <v>21A_30min</v>
      </c>
      <c r="C4231" s="98" t="s">
        <v>4569</v>
      </c>
      <c r="D4231" s="98" t="s">
        <v>5330</v>
      </c>
      <c r="E4231" s="145" t="s">
        <v>6438</v>
      </c>
      <c r="F4231" s="233">
        <v>1.74137290942929</v>
      </c>
    </row>
    <row r="4232" spans="1:6" x14ac:dyDescent="0.3">
      <c r="A4232" s="36" t="s">
        <v>37</v>
      </c>
      <c r="B4232" s="36" t="str">
        <f t="shared" si="69"/>
        <v>22A_30min</v>
      </c>
      <c r="C4232" s="98" t="s">
        <v>4591</v>
      </c>
      <c r="D4232" s="98" t="s">
        <v>5330</v>
      </c>
      <c r="E4232" s="145" t="s">
        <v>6409</v>
      </c>
      <c r="F4232" s="233">
        <v>1.5912676738659102</v>
      </c>
    </row>
    <row r="4233" spans="1:6" x14ac:dyDescent="0.3">
      <c r="A4233" s="36" t="s">
        <v>37</v>
      </c>
      <c r="B4233" s="36" t="str">
        <f t="shared" si="69"/>
        <v>22A_30min</v>
      </c>
      <c r="C4233" s="98" t="s">
        <v>4600</v>
      </c>
      <c r="D4233" s="98" t="s">
        <v>5330</v>
      </c>
      <c r="E4233" s="145" t="s">
        <v>6410</v>
      </c>
      <c r="F4233" s="233">
        <v>2.1701270957357135</v>
      </c>
    </row>
    <row r="4234" spans="1:6" x14ac:dyDescent="0.3">
      <c r="A4234" s="36" t="s">
        <v>37</v>
      </c>
      <c r="B4234" s="36" t="str">
        <f t="shared" si="69"/>
        <v>22A_30min</v>
      </c>
      <c r="C4234" s="98" t="s">
        <v>4601</v>
      </c>
      <c r="D4234" s="98" t="s">
        <v>5330</v>
      </c>
      <c r="E4234" s="145" t="s">
        <v>6411</v>
      </c>
      <c r="F4234" s="233">
        <v>1.8065097320321364</v>
      </c>
    </row>
    <row r="4235" spans="1:6" x14ac:dyDescent="0.3">
      <c r="A4235" s="36" t="s">
        <v>37</v>
      </c>
      <c r="B4235" s="36" t="str">
        <f t="shared" si="69"/>
        <v>22A_30min</v>
      </c>
      <c r="C4235" s="98" t="s">
        <v>4602</v>
      </c>
      <c r="D4235" s="98" t="s">
        <v>5330</v>
      </c>
      <c r="E4235" s="145" t="s">
        <v>6412</v>
      </c>
      <c r="F4235" s="233">
        <v>1.4103366299367421</v>
      </c>
    </row>
    <row r="4236" spans="1:6" x14ac:dyDescent="0.3">
      <c r="A4236" s="36" t="s">
        <v>37</v>
      </c>
      <c r="B4236" s="36" t="str">
        <f t="shared" si="69"/>
        <v>22A_30min</v>
      </c>
      <c r="C4236" s="98" t="s">
        <v>4603</v>
      </c>
      <c r="D4236" s="98" t="s">
        <v>5330</v>
      </c>
      <c r="E4236" s="145" t="s">
        <v>6413</v>
      </c>
      <c r="F4236" s="233">
        <v>2.1705079614003306</v>
      </c>
    </row>
    <row r="4237" spans="1:6" x14ac:dyDescent="0.3">
      <c r="A4237" s="36" t="s">
        <v>37</v>
      </c>
      <c r="B4237" s="36" t="str">
        <f t="shared" si="69"/>
        <v>22A_30min</v>
      </c>
      <c r="C4237" s="98" t="s">
        <v>4604</v>
      </c>
      <c r="D4237" s="98" t="s">
        <v>5330</v>
      </c>
      <c r="E4237" s="145" t="s">
        <v>6414</v>
      </c>
      <c r="F4237" s="233">
        <v>1.4054545211702418</v>
      </c>
    </row>
    <row r="4238" spans="1:6" x14ac:dyDescent="0.3">
      <c r="A4238" s="36" t="s">
        <v>37</v>
      </c>
      <c r="B4238" s="36" t="str">
        <f t="shared" si="69"/>
        <v>22A_30min</v>
      </c>
      <c r="C4238" s="98" t="s">
        <v>4605</v>
      </c>
      <c r="D4238" s="98" t="s">
        <v>5330</v>
      </c>
      <c r="E4238" s="145" t="s">
        <v>6415</v>
      </c>
      <c r="F4238" s="233">
        <v>1.335989674671346</v>
      </c>
    </row>
    <row r="4239" spans="1:6" x14ac:dyDescent="0.3">
      <c r="A4239" s="36" t="s">
        <v>37</v>
      </c>
      <c r="B4239" s="36" t="str">
        <f t="shared" si="69"/>
        <v>22A_30min</v>
      </c>
      <c r="C4239" s="98" t="s">
        <v>4606</v>
      </c>
      <c r="D4239" s="98" t="s">
        <v>5330</v>
      </c>
      <c r="E4239" s="145" t="s">
        <v>6416</v>
      </c>
      <c r="F4239" s="233">
        <v>2.0878969349696157</v>
      </c>
    </row>
    <row r="4240" spans="1:6" x14ac:dyDescent="0.3">
      <c r="A4240" s="36" t="s">
        <v>37</v>
      </c>
      <c r="B4240" s="36" t="str">
        <f t="shared" si="69"/>
        <v>22A_30min</v>
      </c>
      <c r="C4240" s="98" t="s">
        <v>4607</v>
      </c>
      <c r="D4240" s="98" t="s">
        <v>5330</v>
      </c>
      <c r="E4240" s="145" t="s">
        <v>6417</v>
      </c>
      <c r="F4240" s="233">
        <v>2.1012124621004706</v>
      </c>
    </row>
    <row r="4241" spans="1:6" x14ac:dyDescent="0.3">
      <c r="A4241" s="36" t="s">
        <v>37</v>
      </c>
      <c r="B4241" s="36" t="str">
        <f t="shared" si="69"/>
        <v>22A_30min</v>
      </c>
      <c r="C4241" s="98" t="s">
        <v>4608</v>
      </c>
      <c r="D4241" s="98" t="s">
        <v>5330</v>
      </c>
      <c r="E4241" s="145" t="s">
        <v>6418</v>
      </c>
      <c r="F4241" s="233">
        <v>2.3018005147700289</v>
      </c>
    </row>
    <row r="4242" spans="1:6" x14ac:dyDescent="0.3">
      <c r="A4242" s="36" t="s">
        <v>37</v>
      </c>
      <c r="B4242" s="36" t="str">
        <f t="shared" si="69"/>
        <v>22A_30min</v>
      </c>
      <c r="C4242" s="98" t="s">
        <v>4609</v>
      </c>
      <c r="D4242" s="98" t="s">
        <v>5330</v>
      </c>
      <c r="E4242" s="145" t="s">
        <v>6419</v>
      </c>
      <c r="F4242" s="233">
        <v>2.0988306292452288</v>
      </c>
    </row>
    <row r="4243" spans="1:6" x14ac:dyDescent="0.3">
      <c r="A4243" s="36" t="s">
        <v>37</v>
      </c>
      <c r="B4243" s="36" t="str">
        <f t="shared" ref="B4243:B4306" si="70">CONCATENATE(A4243,"_",D4243)</f>
        <v>22A_30min</v>
      </c>
      <c r="C4243" s="98" t="s">
        <v>4592</v>
      </c>
      <c r="D4243" s="98" t="s">
        <v>5330</v>
      </c>
      <c r="E4243" s="145" t="s">
        <v>6420</v>
      </c>
      <c r="F4243" s="233">
        <v>1.5722177363670229</v>
      </c>
    </row>
    <row r="4244" spans="1:6" x14ac:dyDescent="0.3">
      <c r="A4244" s="36" t="s">
        <v>37</v>
      </c>
      <c r="B4244" s="36" t="str">
        <f t="shared" si="70"/>
        <v>22A_30min</v>
      </c>
      <c r="C4244" s="98" t="s">
        <v>4610</v>
      </c>
      <c r="D4244" s="98" t="s">
        <v>5330</v>
      </c>
      <c r="E4244" s="145" t="s">
        <v>6421</v>
      </c>
      <c r="F4244" s="233">
        <v>2.2792952881648567</v>
      </c>
    </row>
    <row r="4245" spans="1:6" x14ac:dyDescent="0.3">
      <c r="A4245" s="36" t="s">
        <v>37</v>
      </c>
      <c r="B4245" s="36" t="str">
        <f t="shared" si="70"/>
        <v>22A_30min</v>
      </c>
      <c r="C4245" s="98" t="s">
        <v>4611</v>
      </c>
      <c r="D4245" s="98" t="s">
        <v>5330</v>
      </c>
      <c r="E4245" s="145" t="s">
        <v>6422</v>
      </c>
      <c r="F4245" s="233">
        <v>1.6714431523156987</v>
      </c>
    </row>
    <row r="4246" spans="1:6" x14ac:dyDescent="0.3">
      <c r="A4246" s="36" t="s">
        <v>37</v>
      </c>
      <c r="B4246" s="36" t="str">
        <f t="shared" si="70"/>
        <v>22A_30min</v>
      </c>
      <c r="C4246" s="98" t="s">
        <v>4612</v>
      </c>
      <c r="D4246" s="98" t="s">
        <v>5330</v>
      </c>
      <c r="E4246" s="145" t="s">
        <v>6423</v>
      </c>
      <c r="F4246" s="233">
        <v>1.3868616405570426</v>
      </c>
    </row>
    <row r="4247" spans="1:6" x14ac:dyDescent="0.3">
      <c r="A4247" s="36" t="s">
        <v>37</v>
      </c>
      <c r="B4247" s="36" t="str">
        <f t="shared" si="70"/>
        <v>22A_30min</v>
      </c>
      <c r="C4247" s="98" t="s">
        <v>4613</v>
      </c>
      <c r="D4247" s="98" t="s">
        <v>5330</v>
      </c>
      <c r="E4247" s="145" t="s">
        <v>6424</v>
      </c>
      <c r="F4247" s="233">
        <v>2.2773332672296984</v>
      </c>
    </row>
    <row r="4248" spans="1:6" x14ac:dyDescent="0.3">
      <c r="A4248" s="36" t="s">
        <v>37</v>
      </c>
      <c r="B4248" s="36" t="str">
        <f t="shared" si="70"/>
        <v>22A_30min</v>
      </c>
      <c r="C4248" s="98" t="s">
        <v>4614</v>
      </c>
      <c r="D4248" s="98" t="s">
        <v>5330</v>
      </c>
      <c r="E4248" s="145" t="s">
        <v>6425</v>
      </c>
      <c r="F4248" s="233">
        <v>2.192823935142838</v>
      </c>
    </row>
    <row r="4249" spans="1:6" x14ac:dyDescent="0.3">
      <c r="A4249" s="36" t="s">
        <v>37</v>
      </c>
      <c r="B4249" s="36" t="str">
        <f t="shared" si="70"/>
        <v>22A_30min</v>
      </c>
      <c r="C4249" s="98" t="s">
        <v>4615</v>
      </c>
      <c r="D4249" s="98" t="s">
        <v>5330</v>
      </c>
      <c r="E4249" s="145" t="s">
        <v>6426</v>
      </c>
      <c r="F4249" s="233">
        <v>1.9644420605338406</v>
      </c>
    </row>
    <row r="4250" spans="1:6" x14ac:dyDescent="0.3">
      <c r="A4250" s="36" t="s">
        <v>37</v>
      </c>
      <c r="B4250" s="36" t="str">
        <f t="shared" si="70"/>
        <v>22A_30min</v>
      </c>
      <c r="C4250" s="98" t="s">
        <v>4616</v>
      </c>
      <c r="D4250" s="98" t="s">
        <v>5330</v>
      </c>
      <c r="E4250" s="145" t="s">
        <v>6427</v>
      </c>
      <c r="F4250" s="233">
        <v>1.8284194298619605</v>
      </c>
    </row>
    <row r="4251" spans="1:6" x14ac:dyDescent="0.3">
      <c r="A4251" s="36" t="s">
        <v>37</v>
      </c>
      <c r="B4251" s="36" t="str">
        <f t="shared" si="70"/>
        <v>22A_30min</v>
      </c>
      <c r="C4251" s="98" t="s">
        <v>4617</v>
      </c>
      <c r="D4251" s="98" t="s">
        <v>5330</v>
      </c>
      <c r="E4251" s="145" t="s">
        <v>6428</v>
      </c>
      <c r="F4251" s="233">
        <v>2.2502122144439012</v>
      </c>
    </row>
    <row r="4252" spans="1:6" x14ac:dyDescent="0.3">
      <c r="A4252" s="36" t="s">
        <v>37</v>
      </c>
      <c r="B4252" s="36" t="str">
        <f t="shared" si="70"/>
        <v>22A_30min</v>
      </c>
      <c r="C4252" s="98" t="s">
        <v>4618</v>
      </c>
      <c r="D4252" s="98" t="s">
        <v>5330</v>
      </c>
      <c r="E4252" s="145" t="s">
        <v>6429</v>
      </c>
      <c r="F4252" s="233">
        <v>1.8335019523053233</v>
      </c>
    </row>
    <row r="4253" spans="1:6" x14ac:dyDescent="0.3">
      <c r="A4253" s="36" t="s">
        <v>37</v>
      </c>
      <c r="B4253" s="36" t="str">
        <f t="shared" si="70"/>
        <v>22A_30min</v>
      </c>
      <c r="C4253" s="98" t="s">
        <v>4619</v>
      </c>
      <c r="D4253" s="98" t="s">
        <v>5330</v>
      </c>
      <c r="E4253" s="145" t="s">
        <v>6430</v>
      </c>
      <c r="F4253" s="233">
        <v>2.3875613520352941</v>
      </c>
    </row>
    <row r="4254" spans="1:6" x14ac:dyDescent="0.3">
      <c r="A4254" s="36" t="s">
        <v>37</v>
      </c>
      <c r="B4254" s="36" t="str">
        <f t="shared" si="70"/>
        <v>22A_30min</v>
      </c>
      <c r="C4254" s="98" t="s">
        <v>4593</v>
      </c>
      <c r="D4254" s="98" t="s">
        <v>5330</v>
      </c>
      <c r="E4254" s="145" t="s">
        <v>6431</v>
      </c>
      <c r="F4254" s="233">
        <v>2.2130702226612575</v>
      </c>
    </row>
    <row r="4255" spans="1:6" x14ac:dyDescent="0.3">
      <c r="A4255" s="36" t="s">
        <v>37</v>
      </c>
      <c r="B4255" s="36" t="str">
        <f t="shared" si="70"/>
        <v>22A_30min</v>
      </c>
      <c r="C4255" s="98" t="s">
        <v>4620</v>
      </c>
      <c r="D4255" s="98" t="s">
        <v>5330</v>
      </c>
      <c r="E4255" s="145" t="s">
        <v>6432</v>
      </c>
      <c r="F4255" s="233">
        <v>1.4135601189921863</v>
      </c>
    </row>
    <row r="4256" spans="1:6" x14ac:dyDescent="0.3">
      <c r="A4256" s="36" t="s">
        <v>37</v>
      </c>
      <c r="B4256" s="36" t="str">
        <f t="shared" si="70"/>
        <v>22A_30min</v>
      </c>
      <c r="C4256" s="98" t="s">
        <v>4594</v>
      </c>
      <c r="D4256" s="98" t="s">
        <v>5330</v>
      </c>
      <c r="E4256" s="145" t="s">
        <v>6433</v>
      </c>
      <c r="F4256" s="233">
        <v>1.6739657735701867</v>
      </c>
    </row>
    <row r="4257" spans="1:6" x14ac:dyDescent="0.3">
      <c r="A4257" s="36" t="s">
        <v>37</v>
      </c>
      <c r="B4257" s="36" t="str">
        <f t="shared" si="70"/>
        <v>22A_30min</v>
      </c>
      <c r="C4257" s="98" t="s">
        <v>4595</v>
      </c>
      <c r="D4257" s="98" t="s">
        <v>5330</v>
      </c>
      <c r="E4257" s="145" t="s">
        <v>6434</v>
      </c>
      <c r="F4257" s="233">
        <v>2.2666202179770321</v>
      </c>
    </row>
    <row r="4258" spans="1:6" x14ac:dyDescent="0.3">
      <c r="A4258" s="36" t="s">
        <v>37</v>
      </c>
      <c r="B4258" s="36" t="str">
        <f t="shared" si="70"/>
        <v>22A_30min</v>
      </c>
      <c r="C4258" s="98" t="s">
        <v>4596</v>
      </c>
      <c r="D4258" s="98" t="s">
        <v>5330</v>
      </c>
      <c r="E4258" s="145" t="s">
        <v>6435</v>
      </c>
      <c r="F4258" s="233">
        <v>2.3842134573697753</v>
      </c>
    </row>
    <row r="4259" spans="1:6" x14ac:dyDescent="0.3">
      <c r="A4259" s="36" t="s">
        <v>37</v>
      </c>
      <c r="B4259" s="36" t="str">
        <f t="shared" si="70"/>
        <v>22A_30min</v>
      </c>
      <c r="C4259" s="98" t="s">
        <v>4597</v>
      </c>
      <c r="D4259" s="98" t="s">
        <v>5330</v>
      </c>
      <c r="E4259" s="145" t="s">
        <v>6436</v>
      </c>
      <c r="F4259" s="233">
        <v>2.0784754053665755</v>
      </c>
    </row>
    <row r="4260" spans="1:6" x14ac:dyDescent="0.3">
      <c r="A4260" s="36" t="s">
        <v>37</v>
      </c>
      <c r="B4260" s="36" t="str">
        <f t="shared" si="70"/>
        <v>22A_30min</v>
      </c>
      <c r="C4260" s="98" t="s">
        <v>4598</v>
      </c>
      <c r="D4260" s="98" t="s">
        <v>5330</v>
      </c>
      <c r="E4260" s="145" t="s">
        <v>6437</v>
      </c>
      <c r="F4260" s="233">
        <v>1.8524385035076538</v>
      </c>
    </row>
    <row r="4261" spans="1:6" x14ac:dyDescent="0.3">
      <c r="A4261" s="36" t="s">
        <v>37</v>
      </c>
      <c r="B4261" s="36" t="str">
        <f t="shared" si="70"/>
        <v>22A_30min</v>
      </c>
      <c r="C4261" s="98" t="s">
        <v>4599</v>
      </c>
      <c r="D4261" s="98" t="s">
        <v>5330</v>
      </c>
      <c r="E4261" s="145" t="s">
        <v>6438</v>
      </c>
      <c r="F4261" s="233">
        <v>1.1930850809079547</v>
      </c>
    </row>
    <row r="4262" spans="1:6" x14ac:dyDescent="0.3">
      <c r="A4262" s="36" t="s">
        <v>40</v>
      </c>
      <c r="B4262" s="36" t="str">
        <f t="shared" si="70"/>
        <v>24A_30min</v>
      </c>
      <c r="C4262" s="98" t="s">
        <v>4621</v>
      </c>
      <c r="D4262" s="98" t="s">
        <v>5330</v>
      </c>
      <c r="E4262" s="145" t="s">
        <v>6409</v>
      </c>
      <c r="F4262" s="233">
        <v>1.2708506641289441</v>
      </c>
    </row>
    <row r="4263" spans="1:6" x14ac:dyDescent="0.3">
      <c r="A4263" s="36" t="s">
        <v>40</v>
      </c>
      <c r="B4263" s="36" t="str">
        <f t="shared" si="70"/>
        <v>24A_30min</v>
      </c>
      <c r="C4263" s="98" t="s">
        <v>4630</v>
      </c>
      <c r="D4263" s="98" t="s">
        <v>5330</v>
      </c>
      <c r="E4263" s="145" t="s">
        <v>6410</v>
      </c>
      <c r="F4263" s="233">
        <v>1.5378221002870043</v>
      </c>
    </row>
    <row r="4264" spans="1:6" x14ac:dyDescent="0.3">
      <c r="A4264" s="36" t="s">
        <v>40</v>
      </c>
      <c r="B4264" s="36" t="str">
        <f t="shared" si="70"/>
        <v>24A_30min</v>
      </c>
      <c r="C4264" s="98" t="s">
        <v>4631</v>
      </c>
      <c r="D4264" s="98" t="s">
        <v>5330</v>
      </c>
      <c r="E4264" s="145" t="s">
        <v>6411</v>
      </c>
      <c r="F4264" s="233">
        <v>1.6862271529480057</v>
      </c>
    </row>
    <row r="4265" spans="1:6" x14ac:dyDescent="0.3">
      <c r="A4265" s="36" t="s">
        <v>40</v>
      </c>
      <c r="B4265" s="36" t="str">
        <f t="shared" si="70"/>
        <v>24A_30min</v>
      </c>
      <c r="C4265" s="98" t="s">
        <v>4632</v>
      </c>
      <c r="D4265" s="98" t="s">
        <v>5330</v>
      </c>
      <c r="E4265" s="145" t="s">
        <v>6412</v>
      </c>
      <c r="F4265" s="233">
        <v>1.8310563101062729</v>
      </c>
    </row>
    <row r="4266" spans="1:6" x14ac:dyDescent="0.3">
      <c r="A4266" s="36" t="s">
        <v>40</v>
      </c>
      <c r="B4266" s="36" t="str">
        <f t="shared" si="70"/>
        <v>24A_30min</v>
      </c>
      <c r="C4266" s="98" t="s">
        <v>4633</v>
      </c>
      <c r="D4266" s="98" t="s">
        <v>5330</v>
      </c>
      <c r="E4266" s="145" t="s">
        <v>6413</v>
      </c>
      <c r="F4266" s="233">
        <v>2.0149347907650754</v>
      </c>
    </row>
    <row r="4267" spans="1:6" x14ac:dyDescent="0.3">
      <c r="A4267" s="36" t="s">
        <v>40</v>
      </c>
      <c r="B4267" s="36" t="str">
        <f t="shared" si="70"/>
        <v>24A_30min</v>
      </c>
      <c r="C4267" s="98" t="s">
        <v>4634</v>
      </c>
      <c r="D4267" s="98" t="s">
        <v>5330</v>
      </c>
      <c r="E4267" s="145" t="s">
        <v>6414</v>
      </c>
      <c r="F4267" s="233">
        <v>1.4587509764935014</v>
      </c>
    </row>
    <row r="4268" spans="1:6" x14ac:dyDescent="0.3">
      <c r="A4268" s="36" t="s">
        <v>40</v>
      </c>
      <c r="B4268" s="36" t="str">
        <f t="shared" si="70"/>
        <v>24A_30min</v>
      </c>
      <c r="C4268" s="98" t="s">
        <v>4635</v>
      </c>
      <c r="D4268" s="98" t="s">
        <v>5330</v>
      </c>
      <c r="E4268" s="145" t="s">
        <v>6415</v>
      </c>
      <c r="F4268" s="233">
        <v>1.9271530852637384</v>
      </c>
    </row>
    <row r="4269" spans="1:6" x14ac:dyDescent="0.3">
      <c r="A4269" s="36" t="s">
        <v>40</v>
      </c>
      <c r="B4269" s="36" t="str">
        <f t="shared" si="70"/>
        <v>24A_30min</v>
      </c>
      <c r="C4269" s="98" t="s">
        <v>4636</v>
      </c>
      <c r="D4269" s="98" t="s">
        <v>5330</v>
      </c>
      <c r="E4269" s="145" t="s">
        <v>6416</v>
      </c>
      <c r="F4269" s="233">
        <v>1.8836490683860172</v>
      </c>
    </row>
    <row r="4270" spans="1:6" x14ac:dyDescent="0.3">
      <c r="A4270" s="36" t="s">
        <v>40</v>
      </c>
      <c r="B4270" s="36" t="str">
        <f t="shared" si="70"/>
        <v>24A_30min</v>
      </c>
      <c r="C4270" s="98" t="s">
        <v>4637</v>
      </c>
      <c r="D4270" s="98" t="s">
        <v>5330</v>
      </c>
      <c r="E4270" s="145" t="s">
        <v>6417</v>
      </c>
      <c r="F4270" s="233">
        <v>1.886252584735769</v>
      </c>
    </row>
    <row r="4271" spans="1:6" x14ac:dyDescent="0.3">
      <c r="A4271" s="36" t="s">
        <v>40</v>
      </c>
      <c r="B4271" s="36" t="str">
        <f t="shared" si="70"/>
        <v>24A_30min</v>
      </c>
      <c r="C4271" s="98" t="s">
        <v>4638</v>
      </c>
      <c r="D4271" s="98" t="s">
        <v>5330</v>
      </c>
      <c r="E4271" s="145" t="s">
        <v>6418</v>
      </c>
      <c r="F4271" s="233">
        <v>0.889035438276225</v>
      </c>
    </row>
    <row r="4272" spans="1:6" x14ac:dyDescent="0.3">
      <c r="A4272" s="36" t="s">
        <v>40</v>
      </c>
      <c r="B4272" s="36" t="str">
        <f t="shared" si="70"/>
        <v>24A_30min</v>
      </c>
      <c r="C4272" s="98" t="s">
        <v>4639</v>
      </c>
      <c r="D4272" s="98" t="s">
        <v>5330</v>
      </c>
      <c r="E4272" s="145" t="s">
        <v>6419</v>
      </c>
      <c r="F4272" s="233">
        <v>1.1767213824590907</v>
      </c>
    </row>
    <row r="4273" spans="1:6" x14ac:dyDescent="0.3">
      <c r="A4273" s="36" t="s">
        <v>40</v>
      </c>
      <c r="B4273" s="36" t="str">
        <f t="shared" si="70"/>
        <v>24A_30min</v>
      </c>
      <c r="C4273" s="98" t="s">
        <v>4622</v>
      </c>
      <c r="D4273" s="98" t="s">
        <v>5330</v>
      </c>
      <c r="E4273" s="145" t="s">
        <v>6420</v>
      </c>
      <c r="F4273" s="233">
        <v>1.1682740312888067</v>
      </c>
    </row>
    <row r="4274" spans="1:6" x14ac:dyDescent="0.3">
      <c r="A4274" s="36" t="s">
        <v>40</v>
      </c>
      <c r="B4274" s="36" t="str">
        <f t="shared" si="70"/>
        <v>24A_30min</v>
      </c>
      <c r="C4274" s="98" t="s">
        <v>4640</v>
      </c>
      <c r="D4274" s="98" t="s">
        <v>5330</v>
      </c>
      <c r="E4274" s="145" t="s">
        <v>6421</v>
      </c>
      <c r="F4274" s="233">
        <v>1.3330378880667004</v>
      </c>
    </row>
    <row r="4275" spans="1:6" x14ac:dyDescent="0.3">
      <c r="A4275" s="36" t="s">
        <v>40</v>
      </c>
      <c r="B4275" s="36" t="str">
        <f t="shared" si="70"/>
        <v>24A_30min</v>
      </c>
      <c r="C4275" s="98" t="s">
        <v>4641</v>
      </c>
      <c r="D4275" s="98" t="s">
        <v>5330</v>
      </c>
      <c r="E4275" s="145" t="s">
        <v>6422</v>
      </c>
      <c r="F4275" s="233">
        <v>2.2077686504200402</v>
      </c>
    </row>
    <row r="4276" spans="1:6" x14ac:dyDescent="0.3">
      <c r="A4276" s="36" t="s">
        <v>40</v>
      </c>
      <c r="B4276" s="36" t="str">
        <f t="shared" si="70"/>
        <v>24A_30min</v>
      </c>
      <c r="C4276" s="98" t="s">
        <v>4642</v>
      </c>
      <c r="D4276" s="98" t="s">
        <v>5330</v>
      </c>
      <c r="E4276" s="145" t="s">
        <v>6423</v>
      </c>
      <c r="F4276" s="233">
        <v>1.3540221607179224</v>
      </c>
    </row>
    <row r="4277" spans="1:6" x14ac:dyDescent="0.3">
      <c r="A4277" s="36" t="s">
        <v>40</v>
      </c>
      <c r="B4277" s="36" t="str">
        <f t="shared" si="70"/>
        <v>24A_30min</v>
      </c>
      <c r="C4277" s="98" t="s">
        <v>4643</v>
      </c>
      <c r="D4277" s="98" t="s">
        <v>5330</v>
      </c>
      <c r="E4277" s="145" t="s">
        <v>6424</v>
      </c>
      <c r="F4277" s="233">
        <v>1.1701756327240334</v>
      </c>
    </row>
    <row r="4278" spans="1:6" x14ac:dyDescent="0.3">
      <c r="A4278" s="36" t="s">
        <v>40</v>
      </c>
      <c r="B4278" s="36" t="str">
        <f t="shared" si="70"/>
        <v>24A_30min</v>
      </c>
      <c r="C4278" s="98" t="s">
        <v>4644</v>
      </c>
      <c r="D4278" s="98" t="s">
        <v>5330</v>
      </c>
      <c r="E4278" s="145" t="s">
        <v>6425</v>
      </c>
      <c r="F4278" s="233">
        <v>2.4916555969905985</v>
      </c>
    </row>
    <row r="4279" spans="1:6" x14ac:dyDescent="0.3">
      <c r="A4279" s="36" t="s">
        <v>40</v>
      </c>
      <c r="B4279" s="36" t="str">
        <f t="shared" si="70"/>
        <v>24A_30min</v>
      </c>
      <c r="C4279" s="98" t="s">
        <v>4645</v>
      </c>
      <c r="D4279" s="98" t="s">
        <v>5330</v>
      </c>
      <c r="E4279" s="145" t="s">
        <v>6426</v>
      </c>
      <c r="F4279" s="233">
        <v>1.4865151231536671</v>
      </c>
    </row>
    <row r="4280" spans="1:6" x14ac:dyDescent="0.3">
      <c r="A4280" s="36" t="s">
        <v>40</v>
      </c>
      <c r="B4280" s="36" t="str">
        <f t="shared" si="70"/>
        <v>24A_30min</v>
      </c>
      <c r="C4280" s="98" t="s">
        <v>4646</v>
      </c>
      <c r="D4280" s="98" t="s">
        <v>5330</v>
      </c>
      <c r="E4280" s="145" t="s">
        <v>6427</v>
      </c>
      <c r="F4280" s="233">
        <v>1.5594277833789425</v>
      </c>
    </row>
    <row r="4281" spans="1:6" x14ac:dyDescent="0.3">
      <c r="A4281" s="36" t="s">
        <v>40</v>
      </c>
      <c r="B4281" s="36" t="str">
        <f t="shared" si="70"/>
        <v>24A_30min</v>
      </c>
      <c r="C4281" s="98" t="s">
        <v>4647</v>
      </c>
      <c r="D4281" s="98" t="s">
        <v>5330</v>
      </c>
      <c r="E4281" s="145" t="s">
        <v>6428</v>
      </c>
      <c r="F4281" s="233">
        <v>1.8021715264068132</v>
      </c>
    </row>
    <row r="4282" spans="1:6" x14ac:dyDescent="0.3">
      <c r="A4282" s="36" t="s">
        <v>40</v>
      </c>
      <c r="B4282" s="36" t="str">
        <f t="shared" si="70"/>
        <v>24A_30min</v>
      </c>
      <c r="C4282" s="98" t="s">
        <v>4648</v>
      </c>
      <c r="D4282" s="98" t="s">
        <v>5330</v>
      </c>
      <c r="E4282" s="145" t="s">
        <v>6429</v>
      </c>
      <c r="F4282" s="233">
        <v>1.1991901479293969</v>
      </c>
    </row>
    <row r="4283" spans="1:6" x14ac:dyDescent="0.3">
      <c r="A4283" s="36" t="s">
        <v>40</v>
      </c>
      <c r="B4283" s="36" t="str">
        <f t="shared" si="70"/>
        <v>24A_30min</v>
      </c>
      <c r="C4283" s="98" t="s">
        <v>4649</v>
      </c>
      <c r="D4283" s="98" t="s">
        <v>5330</v>
      </c>
      <c r="E4283" s="145" t="s">
        <v>6430</v>
      </c>
      <c r="F4283" s="233">
        <v>1.322419377819736</v>
      </c>
    </row>
    <row r="4284" spans="1:6" x14ac:dyDescent="0.3">
      <c r="A4284" s="36" t="s">
        <v>40</v>
      </c>
      <c r="B4284" s="36" t="str">
        <f t="shared" si="70"/>
        <v>24A_30min</v>
      </c>
      <c r="C4284" s="98" t="s">
        <v>4623</v>
      </c>
      <c r="D4284" s="98" t="s">
        <v>5330</v>
      </c>
      <c r="E4284" s="145" t="s">
        <v>6431</v>
      </c>
      <c r="F4284" s="233">
        <v>1.8444765142061803</v>
      </c>
    </row>
    <row r="4285" spans="1:6" x14ac:dyDescent="0.3">
      <c r="A4285" s="36" t="s">
        <v>40</v>
      </c>
      <c r="B4285" s="36" t="str">
        <f t="shared" si="70"/>
        <v>24A_30min</v>
      </c>
      <c r="C4285" s="98" t="s">
        <v>4650</v>
      </c>
      <c r="D4285" s="98" t="s">
        <v>5330</v>
      </c>
      <c r="E4285" s="145" t="s">
        <v>6432</v>
      </c>
      <c r="F4285" s="233">
        <v>1.7636273451264119</v>
      </c>
    </row>
    <row r="4286" spans="1:6" x14ac:dyDescent="0.3">
      <c r="A4286" s="36" t="s">
        <v>40</v>
      </c>
      <c r="B4286" s="36" t="str">
        <f t="shared" si="70"/>
        <v>24A_30min</v>
      </c>
      <c r="C4286" s="98" t="s">
        <v>4624</v>
      </c>
      <c r="D4286" s="98" t="s">
        <v>5330</v>
      </c>
      <c r="E4286" s="145" t="s">
        <v>6433</v>
      </c>
      <c r="F4286" s="233">
        <v>1.7898249666927568</v>
      </c>
    </row>
    <row r="4287" spans="1:6" x14ac:dyDescent="0.3">
      <c r="A4287" s="36" t="s">
        <v>40</v>
      </c>
      <c r="B4287" s="36" t="str">
        <f t="shared" si="70"/>
        <v>24A_30min</v>
      </c>
      <c r="C4287" s="98" t="s">
        <v>4625</v>
      </c>
      <c r="D4287" s="98" t="s">
        <v>5330</v>
      </c>
      <c r="E4287" s="145" t="s">
        <v>6434</v>
      </c>
      <c r="F4287" s="233">
        <v>0.9774655039483342</v>
      </c>
    </row>
    <row r="4288" spans="1:6" x14ac:dyDescent="0.3">
      <c r="A4288" s="36" t="s">
        <v>40</v>
      </c>
      <c r="B4288" s="36" t="str">
        <f t="shared" si="70"/>
        <v>24A_30min</v>
      </c>
      <c r="C4288" s="98" t="s">
        <v>4626</v>
      </c>
      <c r="D4288" s="98" t="s">
        <v>5330</v>
      </c>
      <c r="E4288" s="145" t="s">
        <v>6435</v>
      </c>
      <c r="F4288" s="233">
        <v>1.8286256621923822</v>
      </c>
    </row>
    <row r="4289" spans="1:6" x14ac:dyDescent="0.3">
      <c r="A4289" s="36" t="s">
        <v>40</v>
      </c>
      <c r="B4289" s="36" t="str">
        <f t="shared" si="70"/>
        <v>24A_30min</v>
      </c>
      <c r="C4289" s="98" t="s">
        <v>4627</v>
      </c>
      <c r="D4289" s="98" t="s">
        <v>5330</v>
      </c>
      <c r="E4289" s="145" t="s">
        <v>6436</v>
      </c>
      <c r="F4289" s="233">
        <v>1.0078418580763944</v>
      </c>
    </row>
    <row r="4290" spans="1:6" x14ac:dyDescent="0.3">
      <c r="A4290" s="36" t="s">
        <v>40</v>
      </c>
      <c r="B4290" s="36" t="str">
        <f t="shared" si="70"/>
        <v>24A_30min</v>
      </c>
      <c r="C4290" s="98" t="s">
        <v>4628</v>
      </c>
      <c r="D4290" s="98" t="s">
        <v>5330</v>
      </c>
      <c r="E4290" s="145" t="s">
        <v>6437</v>
      </c>
      <c r="F4290" s="233">
        <v>1.3928320829773568</v>
      </c>
    </row>
    <row r="4291" spans="1:6" x14ac:dyDescent="0.3">
      <c r="A4291" s="36" t="s">
        <v>40</v>
      </c>
      <c r="B4291" s="36" t="str">
        <f t="shared" si="70"/>
        <v>24A_30min</v>
      </c>
      <c r="C4291" s="98" t="s">
        <v>4629</v>
      </c>
      <c r="D4291" s="98" t="s">
        <v>5330</v>
      </c>
      <c r="E4291" s="145" t="s">
        <v>6438</v>
      </c>
      <c r="F4291" s="233">
        <v>1.2448014344280767</v>
      </c>
    </row>
    <row r="4292" spans="1:6" x14ac:dyDescent="0.3">
      <c r="A4292" s="36" t="s">
        <v>42</v>
      </c>
      <c r="B4292" s="36" t="str">
        <f t="shared" si="70"/>
        <v>26A_30min</v>
      </c>
      <c r="C4292" s="98" t="s">
        <v>4651</v>
      </c>
      <c r="D4292" s="98" t="s">
        <v>5330</v>
      </c>
      <c r="E4292" s="145" t="s">
        <v>6409</v>
      </c>
      <c r="F4292" s="233">
        <v>0.39837922945582899</v>
      </c>
    </row>
    <row r="4293" spans="1:6" x14ac:dyDescent="0.3">
      <c r="A4293" s="36" t="s">
        <v>42</v>
      </c>
      <c r="B4293" s="36" t="str">
        <f t="shared" si="70"/>
        <v>26A_30min</v>
      </c>
      <c r="C4293" s="98" t="s">
        <v>4660</v>
      </c>
      <c r="D4293" s="98" t="s">
        <v>5330</v>
      </c>
      <c r="E4293" s="145" t="s">
        <v>6410</v>
      </c>
      <c r="F4293" s="233">
        <v>0.39236565852979893</v>
      </c>
    </row>
    <row r="4294" spans="1:6" x14ac:dyDescent="0.3">
      <c r="A4294" s="36" t="s">
        <v>42</v>
      </c>
      <c r="B4294" s="36" t="str">
        <f t="shared" si="70"/>
        <v>26A_30min</v>
      </c>
      <c r="C4294" s="98" t="s">
        <v>4661</v>
      </c>
      <c r="D4294" s="98" t="s">
        <v>5330</v>
      </c>
      <c r="E4294" s="145" t="s">
        <v>6411</v>
      </c>
      <c r="F4294" s="233">
        <v>0.3899928333075946</v>
      </c>
    </row>
    <row r="4295" spans="1:6" x14ac:dyDescent="0.3">
      <c r="A4295" s="36" t="s">
        <v>42</v>
      </c>
      <c r="B4295" s="36" t="str">
        <f t="shared" si="70"/>
        <v>26A_30min</v>
      </c>
      <c r="C4295" s="98" t="s">
        <v>4662</v>
      </c>
      <c r="D4295" s="98" t="s">
        <v>5330</v>
      </c>
      <c r="E4295" s="145" t="s">
        <v>6412</v>
      </c>
      <c r="F4295" s="233">
        <v>0.40428357613321103</v>
      </c>
    </row>
    <row r="4296" spans="1:6" x14ac:dyDescent="0.3">
      <c r="A4296" s="36" t="s">
        <v>42</v>
      </c>
      <c r="B4296" s="36" t="str">
        <f t="shared" si="70"/>
        <v>26A_30min</v>
      </c>
      <c r="C4296" s="98" t="s">
        <v>4663</v>
      </c>
      <c r="D4296" s="98" t="s">
        <v>5330</v>
      </c>
      <c r="E4296" s="145" t="s">
        <v>6413</v>
      </c>
      <c r="F4296" s="233">
        <v>0.36772681484883685</v>
      </c>
    </row>
    <row r="4297" spans="1:6" x14ac:dyDescent="0.3">
      <c r="A4297" s="36" t="s">
        <v>42</v>
      </c>
      <c r="B4297" s="36" t="str">
        <f t="shared" si="70"/>
        <v>26A_30min</v>
      </c>
      <c r="C4297" s="98" t="s">
        <v>4664</v>
      </c>
      <c r="D4297" s="98" t="s">
        <v>5330</v>
      </c>
      <c r="E4297" s="145" t="s">
        <v>6414</v>
      </c>
      <c r="F4297" s="233">
        <v>0.49681164438944325</v>
      </c>
    </row>
    <row r="4298" spans="1:6" x14ac:dyDescent="0.3">
      <c r="A4298" s="36" t="s">
        <v>42</v>
      </c>
      <c r="B4298" s="36" t="str">
        <f t="shared" si="70"/>
        <v>26A_30min</v>
      </c>
      <c r="C4298" s="98" t="s">
        <v>4665</v>
      </c>
      <c r="D4298" s="98" t="s">
        <v>5330</v>
      </c>
      <c r="E4298" s="145" t="s">
        <v>6415</v>
      </c>
      <c r="F4298" s="233">
        <v>0.38774219520843151</v>
      </c>
    </row>
    <row r="4299" spans="1:6" x14ac:dyDescent="0.3">
      <c r="A4299" s="36" t="s">
        <v>42</v>
      </c>
      <c r="B4299" s="36" t="str">
        <f t="shared" si="70"/>
        <v>26A_30min</v>
      </c>
      <c r="C4299" s="98" t="s">
        <v>4666</v>
      </c>
      <c r="D4299" s="98" t="s">
        <v>5330</v>
      </c>
      <c r="E4299" s="145" t="s">
        <v>6416</v>
      </c>
      <c r="F4299" s="233">
        <v>0.38329232990523354</v>
      </c>
    </row>
    <row r="4300" spans="1:6" x14ac:dyDescent="0.3">
      <c r="A4300" s="36" t="s">
        <v>42</v>
      </c>
      <c r="B4300" s="36" t="str">
        <f t="shared" si="70"/>
        <v>26A_30min</v>
      </c>
      <c r="C4300" s="98" t="s">
        <v>4667</v>
      </c>
      <c r="D4300" s="98" t="s">
        <v>5330</v>
      </c>
      <c r="E4300" s="145" t="s">
        <v>6417</v>
      </c>
      <c r="F4300" s="233">
        <v>0.44762262007461578</v>
      </c>
    </row>
    <row r="4301" spans="1:6" x14ac:dyDescent="0.3">
      <c r="A4301" s="36" t="s">
        <v>42</v>
      </c>
      <c r="B4301" s="36" t="str">
        <f t="shared" si="70"/>
        <v>26A_30min</v>
      </c>
      <c r="C4301" s="98" t="s">
        <v>4668</v>
      </c>
      <c r="D4301" s="98" t="s">
        <v>5330</v>
      </c>
      <c r="E4301" s="145" t="s">
        <v>6418</v>
      </c>
      <c r="F4301" s="233">
        <v>0.39677627200124393</v>
      </c>
    </row>
    <row r="4302" spans="1:6" x14ac:dyDescent="0.3">
      <c r="A4302" s="36" t="s">
        <v>42</v>
      </c>
      <c r="B4302" s="36" t="str">
        <f t="shared" si="70"/>
        <v>26A_30min</v>
      </c>
      <c r="C4302" s="98" t="s">
        <v>4669</v>
      </c>
      <c r="D4302" s="98" t="s">
        <v>5330</v>
      </c>
      <c r="E4302" s="145" t="s">
        <v>6419</v>
      </c>
      <c r="F4302" s="233">
        <v>0.34275590466165767</v>
      </c>
    </row>
    <row r="4303" spans="1:6" x14ac:dyDescent="0.3">
      <c r="A4303" s="36" t="s">
        <v>42</v>
      </c>
      <c r="B4303" s="36" t="str">
        <f t="shared" si="70"/>
        <v>26A_30min</v>
      </c>
      <c r="C4303" s="98" t="s">
        <v>4652</v>
      </c>
      <c r="D4303" s="98" t="s">
        <v>5330</v>
      </c>
      <c r="E4303" s="145" t="s">
        <v>6420</v>
      </c>
      <c r="F4303" s="233">
        <v>0.38481061578611925</v>
      </c>
    </row>
    <row r="4304" spans="1:6" x14ac:dyDescent="0.3">
      <c r="A4304" s="36" t="s">
        <v>42</v>
      </c>
      <c r="B4304" s="36" t="str">
        <f t="shared" si="70"/>
        <v>26A_30min</v>
      </c>
      <c r="C4304" s="98" t="s">
        <v>4670</v>
      </c>
      <c r="D4304" s="98" t="s">
        <v>5330</v>
      </c>
      <c r="E4304" s="145" t="s">
        <v>6421</v>
      </c>
      <c r="F4304" s="233">
        <v>0.33440755089795093</v>
      </c>
    </row>
    <row r="4305" spans="1:6" x14ac:dyDescent="0.3">
      <c r="A4305" s="36" t="s">
        <v>42</v>
      </c>
      <c r="B4305" s="36" t="str">
        <f t="shared" si="70"/>
        <v>26A_30min</v>
      </c>
      <c r="C4305" s="98" t="s">
        <v>4671</v>
      </c>
      <c r="D4305" s="98" t="s">
        <v>5330</v>
      </c>
      <c r="E4305" s="145" t="s">
        <v>6422</v>
      </c>
      <c r="F4305" s="233">
        <v>0.38044527892968555</v>
      </c>
    </row>
    <row r="4306" spans="1:6" x14ac:dyDescent="0.3">
      <c r="A4306" s="36" t="s">
        <v>42</v>
      </c>
      <c r="B4306" s="36" t="str">
        <f t="shared" si="70"/>
        <v>26A_30min</v>
      </c>
      <c r="C4306" s="98" t="s">
        <v>4672</v>
      </c>
      <c r="D4306" s="98" t="s">
        <v>5330</v>
      </c>
      <c r="E4306" s="145" t="s">
        <v>6423</v>
      </c>
      <c r="F4306" s="233">
        <v>0.37923766960739086</v>
      </c>
    </row>
    <row r="4307" spans="1:6" x14ac:dyDescent="0.3">
      <c r="A4307" s="36" t="s">
        <v>42</v>
      </c>
      <c r="B4307" s="36" t="str">
        <f t="shared" ref="B4307:B4370" si="71">CONCATENATE(A4307,"_",D4307)</f>
        <v>26A_30min</v>
      </c>
      <c r="C4307" s="98" t="s">
        <v>4673</v>
      </c>
      <c r="D4307" s="98" t="s">
        <v>5330</v>
      </c>
      <c r="E4307" s="145" t="s">
        <v>6424</v>
      </c>
      <c r="F4307" s="233">
        <v>0.32929744936337302</v>
      </c>
    </row>
    <row r="4308" spans="1:6" x14ac:dyDescent="0.3">
      <c r="A4308" s="36" t="s">
        <v>42</v>
      </c>
      <c r="B4308" s="36" t="str">
        <f t="shared" si="71"/>
        <v>26A_30min</v>
      </c>
      <c r="C4308" s="98" t="s">
        <v>4674</v>
      </c>
      <c r="D4308" s="98" t="s">
        <v>5330</v>
      </c>
      <c r="E4308" s="145" t="s">
        <v>6425</v>
      </c>
      <c r="F4308" s="233">
        <v>0.39782912206888832</v>
      </c>
    </row>
    <row r="4309" spans="1:6" x14ac:dyDescent="0.3">
      <c r="A4309" s="36" t="s">
        <v>42</v>
      </c>
      <c r="B4309" s="36" t="str">
        <f t="shared" si="71"/>
        <v>26A_30min</v>
      </c>
      <c r="C4309" s="98" t="s">
        <v>4675</v>
      </c>
      <c r="D4309" s="98" t="s">
        <v>5330</v>
      </c>
      <c r="E4309" s="145" t="s">
        <v>6426</v>
      </c>
      <c r="F4309" s="233">
        <v>0.37601756641583151</v>
      </c>
    </row>
    <row r="4310" spans="1:6" x14ac:dyDescent="0.3">
      <c r="A4310" s="36" t="s">
        <v>42</v>
      </c>
      <c r="B4310" s="36" t="str">
        <f t="shared" si="71"/>
        <v>26A_30min</v>
      </c>
      <c r="C4310" s="98" t="s">
        <v>4676</v>
      </c>
      <c r="D4310" s="98" t="s">
        <v>5330</v>
      </c>
      <c r="E4310" s="145" t="s">
        <v>6427</v>
      </c>
      <c r="F4310" s="233">
        <v>0.39862013235901356</v>
      </c>
    </row>
    <row r="4311" spans="1:6" x14ac:dyDescent="0.3">
      <c r="A4311" s="36" t="s">
        <v>42</v>
      </c>
      <c r="B4311" s="36" t="str">
        <f t="shared" si="71"/>
        <v>26A_30min</v>
      </c>
      <c r="C4311" s="98" t="s">
        <v>4677</v>
      </c>
      <c r="D4311" s="98" t="s">
        <v>5330</v>
      </c>
      <c r="E4311" s="145" t="s">
        <v>6428</v>
      </c>
      <c r="F4311" s="233">
        <v>0.39570116261115101</v>
      </c>
    </row>
    <row r="4312" spans="1:6" x14ac:dyDescent="0.3">
      <c r="A4312" s="36" t="s">
        <v>42</v>
      </c>
      <c r="B4312" s="36" t="str">
        <f t="shared" si="71"/>
        <v>26A_30min</v>
      </c>
      <c r="C4312" s="98" t="s">
        <v>4678</v>
      </c>
      <c r="D4312" s="98" t="s">
        <v>5330</v>
      </c>
      <c r="E4312" s="145" t="s">
        <v>6429</v>
      </c>
      <c r="F4312" s="233">
        <v>0.38000501341525023</v>
      </c>
    </row>
    <row r="4313" spans="1:6" x14ac:dyDescent="0.3">
      <c r="A4313" s="36" t="s">
        <v>42</v>
      </c>
      <c r="B4313" s="36" t="str">
        <f t="shared" si="71"/>
        <v>26A_30min</v>
      </c>
      <c r="C4313" s="98" t="s">
        <v>4679</v>
      </c>
      <c r="D4313" s="98" t="s">
        <v>5330</v>
      </c>
      <c r="E4313" s="145" t="s">
        <v>6430</v>
      </c>
      <c r="F4313" s="233">
        <v>0.46262188660066322</v>
      </c>
    </row>
    <row r="4314" spans="1:6" x14ac:dyDescent="0.3">
      <c r="A4314" s="36" t="s">
        <v>42</v>
      </c>
      <c r="B4314" s="36" t="str">
        <f t="shared" si="71"/>
        <v>26A_30min</v>
      </c>
      <c r="C4314" s="98" t="s">
        <v>4653</v>
      </c>
      <c r="D4314" s="98" t="s">
        <v>5330</v>
      </c>
      <c r="E4314" s="145" t="s">
        <v>6431</v>
      </c>
      <c r="F4314" s="233">
        <v>0.39309135080020924</v>
      </c>
    </row>
    <row r="4315" spans="1:6" x14ac:dyDescent="0.3">
      <c r="A4315" s="36" t="s">
        <v>42</v>
      </c>
      <c r="B4315" s="36" t="str">
        <f t="shared" si="71"/>
        <v>26A_30min</v>
      </c>
      <c r="C4315" s="98" t="s">
        <v>4680</v>
      </c>
      <c r="D4315" s="98" t="s">
        <v>5330</v>
      </c>
      <c r="E4315" s="145" t="s">
        <v>6432</v>
      </c>
      <c r="F4315" s="233">
        <v>0.35215310622131601</v>
      </c>
    </row>
    <row r="4316" spans="1:6" x14ac:dyDescent="0.3">
      <c r="A4316" s="36" t="s">
        <v>42</v>
      </c>
      <c r="B4316" s="36" t="str">
        <f t="shared" si="71"/>
        <v>26A_30min</v>
      </c>
      <c r="C4316" s="98" t="s">
        <v>4654</v>
      </c>
      <c r="D4316" s="98" t="s">
        <v>5330</v>
      </c>
      <c r="E4316" s="145" t="s">
        <v>6433</v>
      </c>
      <c r="F4316" s="233">
        <v>0.32310340452890651</v>
      </c>
    </row>
    <row r="4317" spans="1:6" x14ac:dyDescent="0.3">
      <c r="A4317" s="36" t="s">
        <v>42</v>
      </c>
      <c r="B4317" s="36" t="str">
        <f t="shared" si="71"/>
        <v>26A_30min</v>
      </c>
      <c r="C4317" s="98" t="s">
        <v>4655</v>
      </c>
      <c r="D4317" s="98" t="s">
        <v>5330</v>
      </c>
      <c r="E4317" s="145" t="s">
        <v>6434</v>
      </c>
      <c r="F4317" s="233">
        <v>0.44070240524390503</v>
      </c>
    </row>
    <row r="4318" spans="1:6" x14ac:dyDescent="0.3">
      <c r="A4318" s="36" t="s">
        <v>42</v>
      </c>
      <c r="B4318" s="36" t="str">
        <f t="shared" si="71"/>
        <v>26A_30min</v>
      </c>
      <c r="C4318" s="98" t="s">
        <v>4656</v>
      </c>
      <c r="D4318" s="98" t="s">
        <v>5330</v>
      </c>
      <c r="E4318" s="145" t="s">
        <v>6435</v>
      </c>
      <c r="F4318" s="233">
        <v>0.40451799717028342</v>
      </c>
    </row>
    <row r="4319" spans="1:6" x14ac:dyDescent="0.3">
      <c r="A4319" s="36" t="s">
        <v>42</v>
      </c>
      <c r="B4319" s="36" t="str">
        <f t="shared" si="71"/>
        <v>26A_30min</v>
      </c>
      <c r="C4319" s="98" t="s">
        <v>4657</v>
      </c>
      <c r="D4319" s="98" t="s">
        <v>5330</v>
      </c>
      <c r="E4319" s="145" t="s">
        <v>6436</v>
      </c>
      <c r="F4319" s="233">
        <v>0.41082187138932325</v>
      </c>
    </row>
    <row r="4320" spans="1:6" x14ac:dyDescent="0.3">
      <c r="A4320" s="36" t="s">
        <v>42</v>
      </c>
      <c r="B4320" s="36" t="str">
        <f t="shared" si="71"/>
        <v>26A_30min</v>
      </c>
      <c r="C4320" s="98" t="s">
        <v>4658</v>
      </c>
      <c r="D4320" s="98" t="s">
        <v>5330</v>
      </c>
      <c r="E4320" s="145" t="s">
        <v>6437</v>
      </c>
      <c r="F4320" s="233">
        <v>0.39424257756431119</v>
      </c>
    </row>
    <row r="4321" spans="1:6" x14ac:dyDescent="0.3">
      <c r="A4321" s="36" t="s">
        <v>42</v>
      </c>
      <c r="B4321" s="36" t="str">
        <f t="shared" si="71"/>
        <v>26A_30min</v>
      </c>
      <c r="C4321" s="98" t="s">
        <v>4659</v>
      </c>
      <c r="D4321" s="98" t="s">
        <v>5330</v>
      </c>
      <c r="E4321" s="145" t="s">
        <v>6438</v>
      </c>
      <c r="F4321" s="233">
        <v>0.38674256289348108</v>
      </c>
    </row>
    <row r="4322" spans="1:6" x14ac:dyDescent="0.3">
      <c r="A4322" s="36" t="s">
        <v>43</v>
      </c>
      <c r="B4322" s="36" t="str">
        <f t="shared" si="71"/>
        <v>27A_30min</v>
      </c>
      <c r="C4322" s="98" t="s">
        <v>4681</v>
      </c>
      <c r="D4322" s="98" t="s">
        <v>5330</v>
      </c>
      <c r="E4322" s="145" t="s">
        <v>6409</v>
      </c>
      <c r="F4322" s="233">
        <v>1.6954806426722215</v>
      </c>
    </row>
    <row r="4323" spans="1:6" x14ac:dyDescent="0.3">
      <c r="A4323" s="36" t="s">
        <v>43</v>
      </c>
      <c r="B4323" s="36" t="str">
        <f t="shared" si="71"/>
        <v>27A_30min</v>
      </c>
      <c r="C4323" s="98" t="s">
        <v>4690</v>
      </c>
      <c r="D4323" s="98" t="s">
        <v>5330</v>
      </c>
      <c r="E4323" s="145" t="s">
        <v>6410</v>
      </c>
      <c r="F4323" s="233">
        <v>1.4995773438185271</v>
      </c>
    </row>
    <row r="4324" spans="1:6" x14ac:dyDescent="0.3">
      <c r="A4324" s="36" t="s">
        <v>43</v>
      </c>
      <c r="B4324" s="36" t="str">
        <f t="shared" si="71"/>
        <v>27A_30min</v>
      </c>
      <c r="C4324" s="98" t="s">
        <v>4691</v>
      </c>
      <c r="D4324" s="98" t="s">
        <v>5330</v>
      </c>
      <c r="E4324" s="145" t="s">
        <v>6411</v>
      </c>
      <c r="F4324" s="233">
        <v>1.6552462081325747</v>
      </c>
    </row>
    <row r="4325" spans="1:6" x14ac:dyDescent="0.3">
      <c r="A4325" s="36" t="s">
        <v>43</v>
      </c>
      <c r="B4325" s="36" t="str">
        <f t="shared" si="71"/>
        <v>27A_30min</v>
      </c>
      <c r="C4325" s="98" t="s">
        <v>4692</v>
      </c>
      <c r="D4325" s="98" t="s">
        <v>5330</v>
      </c>
      <c r="E4325" s="145" t="s">
        <v>6412</v>
      </c>
      <c r="F4325" s="233">
        <v>1.7662400773787614</v>
      </c>
    </row>
    <row r="4326" spans="1:6" x14ac:dyDescent="0.3">
      <c r="A4326" s="36" t="s">
        <v>43</v>
      </c>
      <c r="B4326" s="36" t="str">
        <f t="shared" si="71"/>
        <v>27A_30min</v>
      </c>
      <c r="C4326" s="98" t="s">
        <v>4693</v>
      </c>
      <c r="D4326" s="98" t="s">
        <v>5330</v>
      </c>
      <c r="E4326" s="145" t="s">
        <v>6413</v>
      </c>
      <c r="F4326" s="233">
        <v>1.556125897907326</v>
      </c>
    </row>
    <row r="4327" spans="1:6" x14ac:dyDescent="0.3">
      <c r="A4327" s="36" t="s">
        <v>43</v>
      </c>
      <c r="B4327" s="36" t="str">
        <f t="shared" si="71"/>
        <v>27A_30min</v>
      </c>
      <c r="C4327" s="98" t="s">
        <v>4694</v>
      </c>
      <c r="D4327" s="98" t="s">
        <v>5330</v>
      </c>
      <c r="E4327" s="145" t="s">
        <v>6414</v>
      </c>
      <c r="F4327" s="233">
        <v>1.5432784614858901</v>
      </c>
    </row>
    <row r="4328" spans="1:6" x14ac:dyDescent="0.3">
      <c r="A4328" s="36" t="s">
        <v>43</v>
      </c>
      <c r="B4328" s="36" t="str">
        <f t="shared" si="71"/>
        <v>27A_30min</v>
      </c>
      <c r="C4328" s="98" t="s">
        <v>4695</v>
      </c>
      <c r="D4328" s="98" t="s">
        <v>5330</v>
      </c>
      <c r="E4328" s="145" t="s">
        <v>6415</v>
      </c>
      <c r="F4328" s="233">
        <v>1.2903518937823457</v>
      </c>
    </row>
    <row r="4329" spans="1:6" x14ac:dyDescent="0.3">
      <c r="A4329" s="36" t="s">
        <v>43</v>
      </c>
      <c r="B4329" s="36" t="str">
        <f t="shared" si="71"/>
        <v>27A_30min</v>
      </c>
      <c r="C4329" s="98" t="s">
        <v>4696</v>
      </c>
      <c r="D4329" s="98" t="s">
        <v>5330</v>
      </c>
      <c r="E4329" s="145" t="s">
        <v>6416</v>
      </c>
      <c r="F4329" s="233">
        <v>1.7026735475700991</v>
      </c>
    </row>
    <row r="4330" spans="1:6" x14ac:dyDescent="0.3">
      <c r="A4330" s="36" t="s">
        <v>43</v>
      </c>
      <c r="B4330" s="36" t="str">
        <f t="shared" si="71"/>
        <v>27A_30min</v>
      </c>
      <c r="C4330" s="98" t="s">
        <v>4697</v>
      </c>
      <c r="D4330" s="98" t="s">
        <v>5330</v>
      </c>
      <c r="E4330" s="145" t="s">
        <v>6417</v>
      </c>
      <c r="F4330" s="233">
        <v>1.4377775940674342</v>
      </c>
    </row>
    <row r="4331" spans="1:6" x14ac:dyDescent="0.3">
      <c r="A4331" s="36" t="s">
        <v>43</v>
      </c>
      <c r="B4331" s="36" t="str">
        <f t="shared" si="71"/>
        <v>27A_30min</v>
      </c>
      <c r="C4331" s="98" t="s">
        <v>4698</v>
      </c>
      <c r="D4331" s="98" t="s">
        <v>5330</v>
      </c>
      <c r="E4331" s="145" t="s">
        <v>6418</v>
      </c>
      <c r="F4331" s="233">
        <v>1.8088520144391571</v>
      </c>
    </row>
    <row r="4332" spans="1:6" x14ac:dyDescent="0.3">
      <c r="A4332" s="36" t="s">
        <v>43</v>
      </c>
      <c r="B4332" s="36" t="str">
        <f t="shared" si="71"/>
        <v>27A_30min</v>
      </c>
      <c r="C4332" s="98" t="s">
        <v>4699</v>
      </c>
      <c r="D4332" s="98" t="s">
        <v>5330</v>
      </c>
      <c r="E4332" s="145" t="s">
        <v>6419</v>
      </c>
      <c r="F4332" s="233">
        <v>1.5511807789647067</v>
      </c>
    </row>
    <row r="4333" spans="1:6" x14ac:dyDescent="0.3">
      <c r="A4333" s="36" t="s">
        <v>43</v>
      </c>
      <c r="B4333" s="36" t="str">
        <f t="shared" si="71"/>
        <v>27A_30min</v>
      </c>
      <c r="C4333" s="98" t="s">
        <v>4682</v>
      </c>
      <c r="D4333" s="98" t="s">
        <v>5330</v>
      </c>
      <c r="E4333" s="145" t="s">
        <v>6420</v>
      </c>
      <c r="F4333" s="233">
        <v>1.4756021177287793</v>
      </c>
    </row>
    <row r="4334" spans="1:6" x14ac:dyDescent="0.3">
      <c r="A4334" s="36" t="s">
        <v>43</v>
      </c>
      <c r="B4334" s="36" t="str">
        <f t="shared" si="71"/>
        <v>27A_30min</v>
      </c>
      <c r="C4334" s="98" t="s">
        <v>4700</v>
      </c>
      <c r="D4334" s="98" t="s">
        <v>5330</v>
      </c>
      <c r="E4334" s="145" t="s">
        <v>6421</v>
      </c>
      <c r="F4334" s="233">
        <v>0.91827077161086246</v>
      </c>
    </row>
    <row r="4335" spans="1:6" x14ac:dyDescent="0.3">
      <c r="A4335" s="36" t="s">
        <v>43</v>
      </c>
      <c r="B4335" s="36" t="str">
        <f t="shared" si="71"/>
        <v>27A_30min</v>
      </c>
      <c r="C4335" s="98" t="s">
        <v>4701</v>
      </c>
      <c r="D4335" s="98" t="s">
        <v>5330</v>
      </c>
      <c r="E4335" s="145" t="s">
        <v>6422</v>
      </c>
      <c r="F4335" s="233">
        <v>1.6176673358370808</v>
      </c>
    </row>
    <row r="4336" spans="1:6" x14ac:dyDescent="0.3">
      <c r="A4336" s="36" t="s">
        <v>43</v>
      </c>
      <c r="B4336" s="36" t="str">
        <f t="shared" si="71"/>
        <v>27A_30min</v>
      </c>
      <c r="C4336" s="98" t="s">
        <v>4702</v>
      </c>
      <c r="D4336" s="98" t="s">
        <v>5330</v>
      </c>
      <c r="E4336" s="145" t="s">
        <v>6423</v>
      </c>
      <c r="F4336" s="233">
        <v>1.4470638581993949</v>
      </c>
    </row>
    <row r="4337" spans="1:6" x14ac:dyDescent="0.3">
      <c r="A4337" s="36" t="s">
        <v>43</v>
      </c>
      <c r="B4337" s="36" t="str">
        <f t="shared" si="71"/>
        <v>27A_30min</v>
      </c>
      <c r="C4337" s="98" t="s">
        <v>4703</v>
      </c>
      <c r="D4337" s="98" t="s">
        <v>5330</v>
      </c>
      <c r="E4337" s="145" t="s">
        <v>6424</v>
      </c>
      <c r="F4337" s="233">
        <v>1.5574209483348158</v>
      </c>
    </row>
    <row r="4338" spans="1:6" x14ac:dyDescent="0.3">
      <c r="A4338" s="36" t="s">
        <v>43</v>
      </c>
      <c r="B4338" s="36" t="str">
        <f t="shared" si="71"/>
        <v>27A_30min</v>
      </c>
      <c r="C4338" s="98" t="s">
        <v>4704</v>
      </c>
      <c r="D4338" s="98" t="s">
        <v>5330</v>
      </c>
      <c r="E4338" s="145" t="s">
        <v>6425</v>
      </c>
      <c r="F4338" s="233">
        <v>1.666059365874333</v>
      </c>
    </row>
    <row r="4339" spans="1:6" x14ac:dyDescent="0.3">
      <c r="A4339" s="36" t="s">
        <v>43</v>
      </c>
      <c r="B4339" s="36" t="str">
        <f t="shared" si="71"/>
        <v>27A_30min</v>
      </c>
      <c r="C4339" s="98" t="s">
        <v>4705</v>
      </c>
      <c r="D4339" s="98" t="s">
        <v>5330</v>
      </c>
      <c r="E4339" s="145" t="s">
        <v>6426</v>
      </c>
      <c r="F4339" s="233">
        <v>1.7927260275210912</v>
      </c>
    </row>
    <row r="4340" spans="1:6" x14ac:dyDescent="0.3">
      <c r="A4340" s="36" t="s">
        <v>43</v>
      </c>
      <c r="B4340" s="36" t="str">
        <f t="shared" si="71"/>
        <v>27A_30min</v>
      </c>
      <c r="C4340" s="98" t="s">
        <v>4706</v>
      </c>
      <c r="D4340" s="98" t="s">
        <v>5330</v>
      </c>
      <c r="E4340" s="145" t="s">
        <v>6427</v>
      </c>
      <c r="F4340" s="233">
        <v>1.6475284548097588</v>
      </c>
    </row>
    <row r="4341" spans="1:6" x14ac:dyDescent="0.3">
      <c r="A4341" s="36" t="s">
        <v>43</v>
      </c>
      <c r="B4341" s="36" t="str">
        <f t="shared" si="71"/>
        <v>27A_30min</v>
      </c>
      <c r="C4341" s="98" t="s">
        <v>4707</v>
      </c>
      <c r="D4341" s="98" t="s">
        <v>5330</v>
      </c>
      <c r="E4341" s="145" t="s">
        <v>6428</v>
      </c>
      <c r="F4341" s="233">
        <v>0.9791337038710789</v>
      </c>
    </row>
    <row r="4342" spans="1:6" x14ac:dyDescent="0.3">
      <c r="A4342" s="36" t="s">
        <v>43</v>
      </c>
      <c r="B4342" s="36" t="str">
        <f t="shared" si="71"/>
        <v>27A_30min</v>
      </c>
      <c r="C4342" s="98" t="s">
        <v>4708</v>
      </c>
      <c r="D4342" s="98" t="s">
        <v>5330</v>
      </c>
      <c r="E4342" s="145" t="s">
        <v>6429</v>
      </c>
      <c r="F4342" s="233">
        <v>1.9738538977281721</v>
      </c>
    </row>
    <row r="4343" spans="1:6" x14ac:dyDescent="0.3">
      <c r="A4343" s="36" t="s">
        <v>43</v>
      </c>
      <c r="B4343" s="36" t="str">
        <f t="shared" si="71"/>
        <v>27A_30min</v>
      </c>
      <c r="C4343" s="98" t="s">
        <v>4709</v>
      </c>
      <c r="D4343" s="98" t="s">
        <v>5330</v>
      </c>
      <c r="E4343" s="145" t="s">
        <v>6430</v>
      </c>
      <c r="F4343" s="233">
        <v>1.6570175647738272</v>
      </c>
    </row>
    <row r="4344" spans="1:6" x14ac:dyDescent="0.3">
      <c r="A4344" s="36" t="s">
        <v>43</v>
      </c>
      <c r="B4344" s="36" t="str">
        <f t="shared" si="71"/>
        <v>27A_30min</v>
      </c>
      <c r="C4344" s="98" t="s">
        <v>4683</v>
      </c>
      <c r="D4344" s="98" t="s">
        <v>5330</v>
      </c>
      <c r="E4344" s="145" t="s">
        <v>6431</v>
      </c>
      <c r="F4344" s="233">
        <v>1.6478612836300512</v>
      </c>
    </row>
    <row r="4345" spans="1:6" x14ac:dyDescent="0.3">
      <c r="A4345" s="36" t="s">
        <v>43</v>
      </c>
      <c r="B4345" s="36" t="str">
        <f t="shared" si="71"/>
        <v>27A_30min</v>
      </c>
      <c r="C4345" s="98" t="s">
        <v>4710</v>
      </c>
      <c r="D4345" s="98" t="s">
        <v>5330</v>
      </c>
      <c r="E4345" s="145" t="s">
        <v>6432</v>
      </c>
      <c r="F4345" s="233">
        <v>1.4148662162150609</v>
      </c>
    </row>
    <row r="4346" spans="1:6" x14ac:dyDescent="0.3">
      <c r="A4346" s="36" t="s">
        <v>43</v>
      </c>
      <c r="B4346" s="36" t="str">
        <f t="shared" si="71"/>
        <v>27A_30min</v>
      </c>
      <c r="C4346" s="98" t="s">
        <v>4684</v>
      </c>
      <c r="D4346" s="98" t="s">
        <v>5330</v>
      </c>
      <c r="E4346" s="145" t="s">
        <v>6433</v>
      </c>
      <c r="F4346" s="233">
        <v>1.8347954681982135</v>
      </c>
    </row>
    <row r="4347" spans="1:6" x14ac:dyDescent="0.3">
      <c r="A4347" s="36" t="s">
        <v>43</v>
      </c>
      <c r="B4347" s="36" t="str">
        <f t="shared" si="71"/>
        <v>27A_30min</v>
      </c>
      <c r="C4347" s="98" t="s">
        <v>4685</v>
      </c>
      <c r="D4347" s="98" t="s">
        <v>5330</v>
      </c>
      <c r="E4347" s="145" t="s">
        <v>6434</v>
      </c>
      <c r="F4347" s="233">
        <v>1.8618762606559989</v>
      </c>
    </row>
    <row r="4348" spans="1:6" x14ac:dyDescent="0.3">
      <c r="A4348" s="36" t="s">
        <v>43</v>
      </c>
      <c r="B4348" s="36" t="str">
        <f t="shared" si="71"/>
        <v>27A_30min</v>
      </c>
      <c r="C4348" s="98" t="s">
        <v>4686</v>
      </c>
      <c r="D4348" s="98" t="s">
        <v>5330</v>
      </c>
      <c r="E4348" s="145" t="s">
        <v>6435</v>
      </c>
      <c r="F4348" s="233">
        <v>1.395055271282629</v>
      </c>
    </row>
    <row r="4349" spans="1:6" x14ac:dyDescent="0.3">
      <c r="A4349" s="36" t="s">
        <v>43</v>
      </c>
      <c r="B4349" s="36" t="str">
        <f t="shared" si="71"/>
        <v>27A_30min</v>
      </c>
      <c r="C4349" s="98" t="s">
        <v>4687</v>
      </c>
      <c r="D4349" s="98" t="s">
        <v>5330</v>
      </c>
      <c r="E4349" s="145" t="s">
        <v>6436</v>
      </c>
      <c r="F4349" s="233">
        <v>1.574223621399196</v>
      </c>
    </row>
    <row r="4350" spans="1:6" x14ac:dyDescent="0.3">
      <c r="A4350" s="36" t="s">
        <v>43</v>
      </c>
      <c r="B4350" s="36" t="str">
        <f t="shared" si="71"/>
        <v>27A_30min</v>
      </c>
      <c r="C4350" s="98" t="s">
        <v>4688</v>
      </c>
      <c r="D4350" s="98" t="s">
        <v>5330</v>
      </c>
      <c r="E4350" s="145" t="s">
        <v>6437</v>
      </c>
      <c r="F4350" s="233">
        <v>1.8793151438122357</v>
      </c>
    </row>
    <row r="4351" spans="1:6" x14ac:dyDescent="0.3">
      <c r="A4351" s="36" t="s">
        <v>43</v>
      </c>
      <c r="B4351" s="36" t="str">
        <f t="shared" si="71"/>
        <v>27A_30min</v>
      </c>
      <c r="C4351" s="98" t="s">
        <v>4689</v>
      </c>
      <c r="D4351" s="98" t="s">
        <v>5330</v>
      </c>
      <c r="E4351" s="145" t="s">
        <v>6438</v>
      </c>
      <c r="F4351" s="233">
        <v>1.7604685767926898</v>
      </c>
    </row>
    <row r="4352" spans="1:6" x14ac:dyDescent="0.3">
      <c r="A4352" s="36" t="s">
        <v>52</v>
      </c>
      <c r="B4352" s="36" t="str">
        <f t="shared" si="71"/>
        <v>5A_30min</v>
      </c>
      <c r="C4352" s="98" t="s">
        <v>4111</v>
      </c>
      <c r="D4352" s="98" t="s">
        <v>5330</v>
      </c>
      <c r="E4352" s="145" t="s">
        <v>6409</v>
      </c>
      <c r="F4352" s="233">
        <v>0.1768423309072982</v>
      </c>
    </row>
    <row r="4353" spans="1:6" x14ac:dyDescent="0.3">
      <c r="A4353" s="36" t="s">
        <v>52</v>
      </c>
      <c r="B4353" s="36" t="str">
        <f t="shared" si="71"/>
        <v>5A_30min</v>
      </c>
      <c r="C4353" s="98" t="s">
        <v>4120</v>
      </c>
      <c r="D4353" s="98" t="s">
        <v>5330</v>
      </c>
      <c r="E4353" s="145" t="s">
        <v>6410</v>
      </c>
      <c r="F4353" s="233">
        <v>3.8220544945617968E-2</v>
      </c>
    </row>
    <row r="4354" spans="1:6" x14ac:dyDescent="0.3">
      <c r="A4354" s="36" t="s">
        <v>52</v>
      </c>
      <c r="B4354" s="36" t="str">
        <f t="shared" si="71"/>
        <v>5A_30min</v>
      </c>
      <c r="C4354" s="98" t="s">
        <v>4121</v>
      </c>
      <c r="D4354" s="98" t="s">
        <v>5330</v>
      </c>
      <c r="E4354" s="145" t="s">
        <v>6411</v>
      </c>
      <c r="F4354" s="233">
        <v>0.12582611034263314</v>
      </c>
    </row>
    <row r="4355" spans="1:6" x14ac:dyDescent="0.3">
      <c r="A4355" s="36" t="s">
        <v>52</v>
      </c>
      <c r="B4355" s="36" t="str">
        <f t="shared" si="71"/>
        <v>5A_30min</v>
      </c>
      <c r="C4355" s="98" t="s">
        <v>4122</v>
      </c>
      <c r="D4355" s="98" t="s">
        <v>5330</v>
      </c>
      <c r="E4355" s="145" t="s">
        <v>6412</v>
      </c>
      <c r="F4355" s="233">
        <v>5.3079280734316094E-2</v>
      </c>
    </row>
    <row r="4356" spans="1:6" x14ac:dyDescent="0.3">
      <c r="A4356" s="36" t="s">
        <v>52</v>
      </c>
      <c r="B4356" s="36" t="str">
        <f t="shared" si="71"/>
        <v>5A_30min</v>
      </c>
      <c r="C4356" s="98" t="s">
        <v>4123</v>
      </c>
      <c r="D4356" s="98" t="s">
        <v>5330</v>
      </c>
      <c r="E4356" s="145" t="s">
        <v>6413</v>
      </c>
      <c r="F4356" s="233">
        <v>0.17172131491075129</v>
      </c>
    </row>
    <row r="4357" spans="1:6" x14ac:dyDescent="0.3">
      <c r="A4357" s="36" t="s">
        <v>52</v>
      </c>
      <c r="B4357" s="36" t="str">
        <f t="shared" si="71"/>
        <v>5A_30min</v>
      </c>
      <c r="C4357" s="98" t="s">
        <v>4124</v>
      </c>
      <c r="D4357" s="98" t="s">
        <v>5330</v>
      </c>
      <c r="E4357" s="145" t="s">
        <v>6414</v>
      </c>
      <c r="F4357" s="233">
        <v>4.742583757502504E-2</v>
      </c>
    </row>
    <row r="4358" spans="1:6" x14ac:dyDescent="0.3">
      <c r="A4358" s="36" t="s">
        <v>52</v>
      </c>
      <c r="B4358" s="36" t="str">
        <f t="shared" si="71"/>
        <v>5A_30min</v>
      </c>
      <c r="C4358" s="98" t="s">
        <v>4125</v>
      </c>
      <c r="D4358" s="98" t="s">
        <v>5330</v>
      </c>
      <c r="E4358" s="145" t="s">
        <v>6415</v>
      </c>
      <c r="F4358" s="233">
        <v>0.16188332216312848</v>
      </c>
    </row>
    <row r="4359" spans="1:6" x14ac:dyDescent="0.3">
      <c r="A4359" s="36" t="s">
        <v>52</v>
      </c>
      <c r="B4359" s="36" t="str">
        <f t="shared" si="71"/>
        <v>5A_30min</v>
      </c>
      <c r="C4359" s="98" t="s">
        <v>4126</v>
      </c>
      <c r="D4359" s="98" t="s">
        <v>5330</v>
      </c>
      <c r="E4359" s="145" t="s">
        <v>6416</v>
      </c>
      <c r="F4359" s="233">
        <v>5.8268431319238298E-2</v>
      </c>
    </row>
    <row r="4360" spans="1:6" x14ac:dyDescent="0.3">
      <c r="A4360" s="36" t="s">
        <v>52</v>
      </c>
      <c r="B4360" s="36" t="str">
        <f t="shared" si="71"/>
        <v>5A_30min</v>
      </c>
      <c r="C4360" s="98" t="s">
        <v>4127</v>
      </c>
      <c r="D4360" s="98" t="s">
        <v>5330</v>
      </c>
      <c r="E4360" s="145" t="s">
        <v>6417</v>
      </c>
      <c r="F4360" s="233">
        <v>0.16068108168277859</v>
      </c>
    </row>
    <row r="4361" spans="1:6" x14ac:dyDescent="0.3">
      <c r="A4361" s="36" t="s">
        <v>52</v>
      </c>
      <c r="B4361" s="36" t="str">
        <f t="shared" si="71"/>
        <v>5A_30min</v>
      </c>
      <c r="C4361" s="98" t="s">
        <v>4128</v>
      </c>
      <c r="D4361" s="98" t="s">
        <v>5330</v>
      </c>
      <c r="E4361" s="145" t="s">
        <v>6418</v>
      </c>
      <c r="F4361" s="233">
        <v>0.17278312994244885</v>
      </c>
    </row>
    <row r="4362" spans="1:6" x14ac:dyDescent="0.3">
      <c r="A4362" s="36" t="s">
        <v>52</v>
      </c>
      <c r="B4362" s="36" t="str">
        <f t="shared" si="71"/>
        <v>5A_30min</v>
      </c>
      <c r="C4362" s="98" t="s">
        <v>4129</v>
      </c>
      <c r="D4362" s="98" t="s">
        <v>5330</v>
      </c>
      <c r="E4362" s="145" t="s">
        <v>6419</v>
      </c>
      <c r="F4362" s="233">
        <v>7.272145547984378E-2</v>
      </c>
    </row>
    <row r="4363" spans="1:6" x14ac:dyDescent="0.3">
      <c r="A4363" s="36" t="s">
        <v>52</v>
      </c>
      <c r="B4363" s="36" t="str">
        <f t="shared" si="71"/>
        <v>5A_30min</v>
      </c>
      <c r="C4363" s="98" t="s">
        <v>4112</v>
      </c>
      <c r="D4363" s="98" t="s">
        <v>5330</v>
      </c>
      <c r="E4363" s="145" t="s">
        <v>6420</v>
      </c>
      <c r="F4363" s="233">
        <v>0.15490516455071487</v>
      </c>
    </row>
    <row r="4364" spans="1:6" x14ac:dyDescent="0.3">
      <c r="A4364" s="36" t="s">
        <v>52</v>
      </c>
      <c r="B4364" s="36" t="str">
        <f t="shared" si="71"/>
        <v>5A_30min</v>
      </c>
      <c r="C4364" s="98" t="s">
        <v>4130</v>
      </c>
      <c r="D4364" s="98" t="s">
        <v>5330</v>
      </c>
      <c r="E4364" s="145" t="s">
        <v>6421</v>
      </c>
      <c r="F4364" s="233">
        <v>0.16821120645776697</v>
      </c>
    </row>
    <row r="4365" spans="1:6" x14ac:dyDescent="0.3">
      <c r="A4365" s="36" t="s">
        <v>52</v>
      </c>
      <c r="B4365" s="36" t="str">
        <f t="shared" si="71"/>
        <v>5A_30min</v>
      </c>
      <c r="C4365" s="98" t="s">
        <v>4131</v>
      </c>
      <c r="D4365" s="98" t="s">
        <v>5330</v>
      </c>
      <c r="E4365" s="145" t="s">
        <v>6422</v>
      </c>
      <c r="F4365" s="233">
        <v>5.4721203278822628E-2</v>
      </c>
    </row>
    <row r="4366" spans="1:6" x14ac:dyDescent="0.3">
      <c r="A4366" s="36" t="s">
        <v>52</v>
      </c>
      <c r="B4366" s="36" t="str">
        <f t="shared" si="71"/>
        <v>5A_30min</v>
      </c>
      <c r="C4366" s="98" t="s">
        <v>4132</v>
      </c>
      <c r="D4366" s="98" t="s">
        <v>5330</v>
      </c>
      <c r="E4366" s="145" t="s">
        <v>6423</v>
      </c>
      <c r="F4366" s="233">
        <v>8.5427220540935656E-2</v>
      </c>
    </row>
    <row r="4367" spans="1:6" x14ac:dyDescent="0.3">
      <c r="A4367" s="36" t="s">
        <v>52</v>
      </c>
      <c r="B4367" s="36" t="str">
        <f t="shared" si="71"/>
        <v>5A_30min</v>
      </c>
      <c r="C4367" s="98" t="s">
        <v>4133</v>
      </c>
      <c r="D4367" s="98" t="s">
        <v>5330</v>
      </c>
      <c r="E4367" s="145" t="s">
        <v>6424</v>
      </c>
      <c r="F4367" s="233">
        <v>0.13566653972032813</v>
      </c>
    </row>
    <row r="4368" spans="1:6" x14ac:dyDescent="0.3">
      <c r="A4368" s="36" t="s">
        <v>52</v>
      </c>
      <c r="B4368" s="36" t="str">
        <f t="shared" si="71"/>
        <v>5A_30min</v>
      </c>
      <c r="C4368" s="98" t="s">
        <v>4134</v>
      </c>
      <c r="D4368" s="98" t="s">
        <v>5330</v>
      </c>
      <c r="E4368" s="145" t="s">
        <v>6425</v>
      </c>
      <c r="F4368" s="233">
        <v>0.16035775639647237</v>
      </c>
    </row>
    <row r="4369" spans="1:6" x14ac:dyDescent="0.3">
      <c r="A4369" s="36" t="s">
        <v>52</v>
      </c>
      <c r="B4369" s="36" t="str">
        <f t="shared" si="71"/>
        <v>5A_30min</v>
      </c>
      <c r="C4369" s="98" t="s">
        <v>4135</v>
      </c>
      <c r="D4369" s="98" t="s">
        <v>5330</v>
      </c>
      <c r="E4369" s="145" t="s">
        <v>6426</v>
      </c>
      <c r="F4369" s="233">
        <v>4.2199644983090541E-2</v>
      </c>
    </row>
    <row r="4370" spans="1:6" x14ac:dyDescent="0.3">
      <c r="A4370" s="36" t="s">
        <v>52</v>
      </c>
      <c r="B4370" s="36" t="str">
        <f t="shared" si="71"/>
        <v>5A_30min</v>
      </c>
      <c r="C4370" s="98" t="s">
        <v>4136</v>
      </c>
      <c r="D4370" s="98" t="s">
        <v>5330</v>
      </c>
      <c r="E4370" s="145" t="s">
        <v>6427</v>
      </c>
      <c r="F4370" s="233">
        <v>0.16752614721677872</v>
      </c>
    </row>
    <row r="4371" spans="1:6" x14ac:dyDescent="0.3">
      <c r="A4371" s="36" t="s">
        <v>52</v>
      </c>
      <c r="B4371" s="36" t="str">
        <f t="shared" ref="B4371:B4434" si="72">CONCATENATE(A4371,"_",D4371)</f>
        <v>5A_30min</v>
      </c>
      <c r="C4371" s="98" t="s">
        <v>4137</v>
      </c>
      <c r="D4371" s="98" t="s">
        <v>5330</v>
      </c>
      <c r="E4371" s="145" t="s">
        <v>6428</v>
      </c>
      <c r="F4371" s="233">
        <v>0.1626776260092235</v>
      </c>
    </row>
    <row r="4372" spans="1:6" x14ac:dyDescent="0.3">
      <c r="A4372" s="36" t="s">
        <v>52</v>
      </c>
      <c r="B4372" s="36" t="str">
        <f t="shared" si="72"/>
        <v>5A_30min</v>
      </c>
      <c r="C4372" s="98" t="s">
        <v>4138</v>
      </c>
      <c r="D4372" s="98" t="s">
        <v>5330</v>
      </c>
      <c r="E4372" s="145" t="s">
        <v>6429</v>
      </c>
      <c r="F4372" s="233">
        <v>0.15826247197556456</v>
      </c>
    </row>
    <row r="4373" spans="1:6" x14ac:dyDescent="0.3">
      <c r="A4373" s="36" t="s">
        <v>52</v>
      </c>
      <c r="B4373" s="36" t="str">
        <f t="shared" si="72"/>
        <v>5A_30min</v>
      </c>
      <c r="C4373" s="98" t="s">
        <v>4139</v>
      </c>
      <c r="D4373" s="98" t="s">
        <v>5330</v>
      </c>
      <c r="E4373" s="145" t="s">
        <v>6430</v>
      </c>
      <c r="F4373" s="233">
        <v>0.16956594585896123</v>
      </c>
    </row>
    <row r="4374" spans="1:6" x14ac:dyDescent="0.3">
      <c r="A4374" s="36" t="s">
        <v>52</v>
      </c>
      <c r="B4374" s="36" t="str">
        <f t="shared" si="72"/>
        <v>5A_30min</v>
      </c>
      <c r="C4374" s="98" t="s">
        <v>4113</v>
      </c>
      <c r="D4374" s="98" t="s">
        <v>5330</v>
      </c>
      <c r="E4374" s="145" t="s">
        <v>6431</v>
      </c>
      <c r="F4374" s="233">
        <v>0.17292775947754765</v>
      </c>
    </row>
    <row r="4375" spans="1:6" x14ac:dyDescent="0.3">
      <c r="A4375" s="36" t="s">
        <v>52</v>
      </c>
      <c r="B4375" s="36" t="str">
        <f t="shared" si="72"/>
        <v>5A_30min</v>
      </c>
      <c r="C4375" s="98" t="s">
        <v>4140</v>
      </c>
      <c r="D4375" s="98" t="s">
        <v>5330</v>
      </c>
      <c r="E4375" s="145" t="s">
        <v>6432</v>
      </c>
      <c r="F4375" s="233">
        <v>0.16772897778598372</v>
      </c>
    </row>
    <row r="4376" spans="1:6" x14ac:dyDescent="0.3">
      <c r="A4376" s="36" t="s">
        <v>52</v>
      </c>
      <c r="B4376" s="36" t="str">
        <f t="shared" si="72"/>
        <v>5A_30min</v>
      </c>
      <c r="C4376" s="98" t="s">
        <v>4114</v>
      </c>
      <c r="D4376" s="98" t="s">
        <v>5330</v>
      </c>
      <c r="E4376" s="145" t="s">
        <v>6433</v>
      </c>
      <c r="F4376" s="233">
        <v>5.3803439039813002E-2</v>
      </c>
    </row>
    <row r="4377" spans="1:6" x14ac:dyDescent="0.3">
      <c r="A4377" s="36" t="s">
        <v>52</v>
      </c>
      <c r="B4377" s="36" t="str">
        <f t="shared" si="72"/>
        <v>5A_30min</v>
      </c>
      <c r="C4377" s="98" t="s">
        <v>4115</v>
      </c>
      <c r="D4377" s="98" t="s">
        <v>5330</v>
      </c>
      <c r="E4377" s="145" t="s">
        <v>6434</v>
      </c>
      <c r="F4377" s="233">
        <v>0.16866775038523268</v>
      </c>
    </row>
    <row r="4378" spans="1:6" x14ac:dyDescent="0.3">
      <c r="A4378" s="36" t="s">
        <v>52</v>
      </c>
      <c r="B4378" s="36" t="str">
        <f t="shared" si="72"/>
        <v>5A_30min</v>
      </c>
      <c r="C4378" s="98" t="s">
        <v>4116</v>
      </c>
      <c r="D4378" s="98" t="s">
        <v>5330</v>
      </c>
      <c r="E4378" s="145" t="s">
        <v>6435</v>
      </c>
      <c r="F4378" s="233">
        <v>0.14942091558154227</v>
      </c>
    </row>
    <row r="4379" spans="1:6" x14ac:dyDescent="0.3">
      <c r="A4379" s="36" t="s">
        <v>52</v>
      </c>
      <c r="B4379" s="36" t="str">
        <f t="shared" si="72"/>
        <v>5A_30min</v>
      </c>
      <c r="C4379" s="98" t="s">
        <v>4117</v>
      </c>
      <c r="D4379" s="98" t="s">
        <v>5330</v>
      </c>
      <c r="E4379" s="145" t="s">
        <v>6436</v>
      </c>
      <c r="F4379" s="233">
        <v>0.15040083116037531</v>
      </c>
    </row>
    <row r="4380" spans="1:6" x14ac:dyDescent="0.3">
      <c r="A4380" s="36" t="s">
        <v>52</v>
      </c>
      <c r="B4380" s="36" t="str">
        <f t="shared" si="72"/>
        <v>5A_30min</v>
      </c>
      <c r="C4380" s="98" t="s">
        <v>4118</v>
      </c>
      <c r="D4380" s="98" t="s">
        <v>5330</v>
      </c>
      <c r="E4380" s="145" t="s">
        <v>6437</v>
      </c>
      <c r="F4380" s="233">
        <v>4.0929329858178702E-2</v>
      </c>
    </row>
    <row r="4381" spans="1:6" x14ac:dyDescent="0.3">
      <c r="A4381" s="36" t="s">
        <v>52</v>
      </c>
      <c r="B4381" s="36" t="str">
        <f t="shared" si="72"/>
        <v>5A_30min</v>
      </c>
      <c r="C4381" s="98" t="s">
        <v>4119</v>
      </c>
      <c r="D4381" s="98" t="s">
        <v>5330</v>
      </c>
      <c r="E4381" s="145" t="s">
        <v>6438</v>
      </c>
      <c r="F4381" s="233">
        <v>0.16866775038523268</v>
      </c>
    </row>
    <row r="4382" spans="1:6" x14ac:dyDescent="0.3">
      <c r="A4382" s="36" t="s">
        <v>55</v>
      </c>
      <c r="B4382" s="36" t="str">
        <f t="shared" si="72"/>
        <v>6A_30min</v>
      </c>
      <c r="C4382" s="98" t="s">
        <v>4141</v>
      </c>
      <c r="D4382" s="98" t="s">
        <v>5330</v>
      </c>
      <c r="E4382" s="145" t="s">
        <v>6409</v>
      </c>
      <c r="F4382" s="233">
        <v>1.1805506384964433</v>
      </c>
    </row>
    <row r="4383" spans="1:6" x14ac:dyDescent="0.3">
      <c r="A4383" s="36" t="s">
        <v>55</v>
      </c>
      <c r="B4383" s="36" t="str">
        <f t="shared" si="72"/>
        <v>6A_30min</v>
      </c>
      <c r="C4383" s="98" t="s">
        <v>4150</v>
      </c>
      <c r="D4383" s="98" t="s">
        <v>5330</v>
      </c>
      <c r="E4383" s="145" t="s">
        <v>6410</v>
      </c>
      <c r="F4383" s="233">
        <v>1.7889840719525221</v>
      </c>
    </row>
    <row r="4384" spans="1:6" x14ac:dyDescent="0.3">
      <c r="A4384" s="36" t="s">
        <v>55</v>
      </c>
      <c r="B4384" s="36" t="str">
        <f t="shared" si="72"/>
        <v>6A_30min</v>
      </c>
      <c r="C4384" s="98" t="s">
        <v>4151</v>
      </c>
      <c r="D4384" s="98" t="s">
        <v>5330</v>
      </c>
      <c r="E4384" s="145" t="s">
        <v>6411</v>
      </c>
      <c r="F4384" s="233">
        <v>0.57892625621777916</v>
      </c>
    </row>
    <row r="4385" spans="1:6" x14ac:dyDescent="0.3">
      <c r="A4385" s="36" t="s">
        <v>55</v>
      </c>
      <c r="B4385" s="36" t="str">
        <f t="shared" si="72"/>
        <v>6A_30min</v>
      </c>
      <c r="C4385" s="98" t="s">
        <v>4152</v>
      </c>
      <c r="D4385" s="98" t="s">
        <v>5330</v>
      </c>
      <c r="E4385" s="145" t="s">
        <v>6412</v>
      </c>
      <c r="F4385" s="233">
        <v>1.0248796077018458</v>
      </c>
    </row>
    <row r="4386" spans="1:6" x14ac:dyDescent="0.3">
      <c r="A4386" s="36" t="s">
        <v>55</v>
      </c>
      <c r="B4386" s="36" t="str">
        <f t="shared" si="72"/>
        <v>6A_30min</v>
      </c>
      <c r="C4386" s="98" t="s">
        <v>4153</v>
      </c>
      <c r="D4386" s="98" t="s">
        <v>5330</v>
      </c>
      <c r="E4386" s="145" t="s">
        <v>6413</v>
      </c>
      <c r="F4386" s="233">
        <v>1.3076145494304743</v>
      </c>
    </row>
    <row r="4387" spans="1:6" x14ac:dyDescent="0.3">
      <c r="A4387" s="36" t="s">
        <v>55</v>
      </c>
      <c r="B4387" s="36" t="str">
        <f t="shared" si="72"/>
        <v>6A_30min</v>
      </c>
      <c r="C4387" s="98" t="s">
        <v>4154</v>
      </c>
      <c r="D4387" s="98" t="s">
        <v>5330</v>
      </c>
      <c r="E4387" s="145" t="s">
        <v>6414</v>
      </c>
      <c r="F4387" s="233">
        <v>0.61408615851785076</v>
      </c>
    </row>
    <row r="4388" spans="1:6" x14ac:dyDescent="0.3">
      <c r="A4388" s="36" t="s">
        <v>55</v>
      </c>
      <c r="B4388" s="36" t="str">
        <f t="shared" si="72"/>
        <v>6A_30min</v>
      </c>
      <c r="C4388" s="98" t="s">
        <v>4155</v>
      </c>
      <c r="D4388" s="98" t="s">
        <v>5330</v>
      </c>
      <c r="E4388" s="145" t="s">
        <v>6415</v>
      </c>
      <c r="F4388" s="233">
        <v>0.53857739473076305</v>
      </c>
    </row>
    <row r="4389" spans="1:6" x14ac:dyDescent="0.3">
      <c r="A4389" s="36" t="s">
        <v>55</v>
      </c>
      <c r="B4389" s="36" t="str">
        <f t="shared" si="72"/>
        <v>6A_30min</v>
      </c>
      <c r="C4389" s="98" t="s">
        <v>4156</v>
      </c>
      <c r="D4389" s="98" t="s">
        <v>5330</v>
      </c>
      <c r="E4389" s="145" t="s">
        <v>6416</v>
      </c>
      <c r="F4389" s="233">
        <v>0.83040123437167335</v>
      </c>
    </row>
    <row r="4390" spans="1:6" x14ac:dyDescent="0.3">
      <c r="A4390" s="36" t="s">
        <v>55</v>
      </c>
      <c r="B4390" s="36" t="str">
        <f t="shared" si="72"/>
        <v>6A_30min</v>
      </c>
      <c r="C4390" s="98" t="s">
        <v>4157</v>
      </c>
      <c r="D4390" s="98" t="s">
        <v>5330</v>
      </c>
      <c r="E4390" s="145" t="s">
        <v>6417</v>
      </c>
      <c r="F4390" s="233">
        <v>1.108567458213966</v>
      </c>
    </row>
    <row r="4391" spans="1:6" x14ac:dyDescent="0.3">
      <c r="A4391" s="36" t="s">
        <v>55</v>
      </c>
      <c r="B4391" s="36" t="str">
        <f t="shared" si="72"/>
        <v>6A_30min</v>
      </c>
      <c r="C4391" s="98" t="s">
        <v>4158</v>
      </c>
      <c r="D4391" s="98" t="s">
        <v>5330</v>
      </c>
      <c r="E4391" s="145" t="s">
        <v>6418</v>
      </c>
      <c r="F4391" s="233">
        <v>0.89426775071791786</v>
      </c>
    </row>
    <row r="4392" spans="1:6" x14ac:dyDescent="0.3">
      <c r="A4392" s="36" t="s">
        <v>55</v>
      </c>
      <c r="B4392" s="36" t="str">
        <f t="shared" si="72"/>
        <v>6A_30min</v>
      </c>
      <c r="C4392" s="98" t="s">
        <v>4159</v>
      </c>
      <c r="D4392" s="98" t="s">
        <v>5330</v>
      </c>
      <c r="E4392" s="145" t="s">
        <v>6419</v>
      </c>
      <c r="F4392" s="233">
        <v>1.1388048164423825</v>
      </c>
    </row>
    <row r="4393" spans="1:6" x14ac:dyDescent="0.3">
      <c r="A4393" s="36" t="s">
        <v>55</v>
      </c>
      <c r="B4393" s="36" t="str">
        <f t="shared" si="72"/>
        <v>6A_30min</v>
      </c>
      <c r="C4393" s="98" t="s">
        <v>4142</v>
      </c>
      <c r="D4393" s="98" t="s">
        <v>5330</v>
      </c>
      <c r="E4393" s="145" t="s">
        <v>6420</v>
      </c>
      <c r="F4393" s="233">
        <v>0.6701241751169823</v>
      </c>
    </row>
    <row r="4394" spans="1:6" x14ac:dyDescent="0.3">
      <c r="A4394" s="36" t="s">
        <v>55</v>
      </c>
      <c r="B4394" s="36" t="str">
        <f t="shared" si="72"/>
        <v>6A_30min</v>
      </c>
      <c r="C4394" s="98" t="s">
        <v>4160</v>
      </c>
      <c r="D4394" s="98" t="s">
        <v>5330</v>
      </c>
      <c r="E4394" s="145" t="s">
        <v>6421</v>
      </c>
      <c r="F4394" s="233">
        <v>0.89893103733427693</v>
      </c>
    </row>
    <row r="4395" spans="1:6" x14ac:dyDescent="0.3">
      <c r="A4395" s="36" t="s">
        <v>55</v>
      </c>
      <c r="B4395" s="36" t="str">
        <f t="shared" si="72"/>
        <v>6A_30min</v>
      </c>
      <c r="C4395" s="98" t="s">
        <v>4161</v>
      </c>
      <c r="D4395" s="98" t="s">
        <v>5330</v>
      </c>
      <c r="E4395" s="145" t="s">
        <v>6422</v>
      </c>
      <c r="F4395" s="233">
        <v>0.99589015952740356</v>
      </c>
    </row>
    <row r="4396" spans="1:6" x14ac:dyDescent="0.3">
      <c r="A4396" s="36" t="s">
        <v>55</v>
      </c>
      <c r="B4396" s="36" t="str">
        <f t="shared" si="72"/>
        <v>6A_30min</v>
      </c>
      <c r="C4396" s="98" t="s">
        <v>4162</v>
      </c>
      <c r="D4396" s="98" t="s">
        <v>5330</v>
      </c>
      <c r="E4396" s="145" t="s">
        <v>6423</v>
      </c>
      <c r="F4396" s="233">
        <v>1.0934473055724385</v>
      </c>
    </row>
    <row r="4397" spans="1:6" x14ac:dyDescent="0.3">
      <c r="A4397" s="36" t="s">
        <v>55</v>
      </c>
      <c r="B4397" s="36" t="str">
        <f t="shared" si="72"/>
        <v>6A_30min</v>
      </c>
      <c r="C4397" s="98" t="s">
        <v>4163</v>
      </c>
      <c r="D4397" s="98" t="s">
        <v>5330</v>
      </c>
      <c r="E4397" s="145" t="s">
        <v>6424</v>
      </c>
      <c r="F4397" s="233">
        <v>0.91442211820514085</v>
      </c>
    </row>
    <row r="4398" spans="1:6" x14ac:dyDescent="0.3">
      <c r="A4398" s="36" t="s">
        <v>55</v>
      </c>
      <c r="B4398" s="36" t="str">
        <f t="shared" si="72"/>
        <v>6A_30min</v>
      </c>
      <c r="C4398" s="98" t="s">
        <v>4164</v>
      </c>
      <c r="D4398" s="98" t="s">
        <v>5330</v>
      </c>
      <c r="E4398" s="145" t="s">
        <v>6425</v>
      </c>
      <c r="F4398" s="233">
        <v>1.4343580477919278</v>
      </c>
    </row>
    <row r="4399" spans="1:6" x14ac:dyDescent="0.3">
      <c r="A4399" s="36" t="s">
        <v>55</v>
      </c>
      <c r="B4399" s="36" t="str">
        <f t="shared" si="72"/>
        <v>6A_30min</v>
      </c>
      <c r="C4399" s="98" t="s">
        <v>4165</v>
      </c>
      <c r="D4399" s="98" t="s">
        <v>5330</v>
      </c>
      <c r="E4399" s="145" t="s">
        <v>6426</v>
      </c>
      <c r="F4399" s="233">
        <v>1.4210256191306039</v>
      </c>
    </row>
    <row r="4400" spans="1:6" x14ac:dyDescent="0.3">
      <c r="A4400" s="36" t="s">
        <v>55</v>
      </c>
      <c r="B4400" s="36" t="str">
        <f t="shared" si="72"/>
        <v>6A_30min</v>
      </c>
      <c r="C4400" s="98" t="s">
        <v>4166</v>
      </c>
      <c r="D4400" s="98" t="s">
        <v>5330</v>
      </c>
      <c r="E4400" s="145" t="s">
        <v>6427</v>
      </c>
      <c r="F4400" s="233">
        <v>2.1593303159225457</v>
      </c>
    </row>
    <row r="4401" spans="1:6" x14ac:dyDescent="0.3">
      <c r="A4401" s="36" t="s">
        <v>55</v>
      </c>
      <c r="B4401" s="36" t="str">
        <f t="shared" si="72"/>
        <v>6A_30min</v>
      </c>
      <c r="C4401" s="98" t="s">
        <v>4167</v>
      </c>
      <c r="D4401" s="98" t="s">
        <v>5330</v>
      </c>
      <c r="E4401" s="145" t="s">
        <v>6428</v>
      </c>
      <c r="F4401" s="233">
        <v>1.0395634709818502</v>
      </c>
    </row>
    <row r="4402" spans="1:6" x14ac:dyDescent="0.3">
      <c r="A4402" s="36" t="s">
        <v>55</v>
      </c>
      <c r="B4402" s="36" t="str">
        <f t="shared" si="72"/>
        <v>6A_30min</v>
      </c>
      <c r="C4402" s="98" t="s">
        <v>4168</v>
      </c>
      <c r="D4402" s="98" t="s">
        <v>5330</v>
      </c>
      <c r="E4402" s="145" t="s">
        <v>6429</v>
      </c>
      <c r="F4402" s="233">
        <v>0.59538526191516494</v>
      </c>
    </row>
    <row r="4403" spans="1:6" x14ac:dyDescent="0.3">
      <c r="A4403" s="36" t="s">
        <v>55</v>
      </c>
      <c r="B4403" s="36" t="str">
        <f t="shared" si="72"/>
        <v>6A_30min</v>
      </c>
      <c r="C4403" s="98" t="s">
        <v>4169</v>
      </c>
      <c r="D4403" s="98" t="s">
        <v>5330</v>
      </c>
      <c r="E4403" s="145" t="s">
        <v>6430</v>
      </c>
      <c r="F4403" s="233">
        <v>0.51747638605061741</v>
      </c>
    </row>
    <row r="4404" spans="1:6" x14ac:dyDescent="0.3">
      <c r="A4404" s="36" t="s">
        <v>55</v>
      </c>
      <c r="B4404" s="36" t="str">
        <f t="shared" si="72"/>
        <v>6A_30min</v>
      </c>
      <c r="C4404" s="98" t="s">
        <v>4143</v>
      </c>
      <c r="D4404" s="98" t="s">
        <v>5330</v>
      </c>
      <c r="E4404" s="145" t="s">
        <v>6431</v>
      </c>
      <c r="F4404" s="233">
        <v>1.2055845927539697</v>
      </c>
    </row>
    <row r="4405" spans="1:6" x14ac:dyDescent="0.3">
      <c r="A4405" s="36" t="s">
        <v>55</v>
      </c>
      <c r="B4405" s="36" t="str">
        <f t="shared" si="72"/>
        <v>6A_30min</v>
      </c>
      <c r="C4405" s="98" t="s">
        <v>4170</v>
      </c>
      <c r="D4405" s="98" t="s">
        <v>5330</v>
      </c>
      <c r="E4405" s="145" t="s">
        <v>6432</v>
      </c>
      <c r="F4405" s="233">
        <v>0.71546880444967231</v>
      </c>
    </row>
    <row r="4406" spans="1:6" x14ac:dyDescent="0.3">
      <c r="A4406" s="36" t="s">
        <v>55</v>
      </c>
      <c r="B4406" s="36" t="str">
        <f t="shared" si="72"/>
        <v>6A_30min</v>
      </c>
      <c r="C4406" s="98" t="s">
        <v>4144</v>
      </c>
      <c r="D4406" s="98" t="s">
        <v>5330</v>
      </c>
      <c r="E4406" s="145" t="s">
        <v>6433</v>
      </c>
      <c r="F4406" s="233">
        <v>1.0896852798192878</v>
      </c>
    </row>
    <row r="4407" spans="1:6" x14ac:dyDescent="0.3">
      <c r="A4407" s="36" t="s">
        <v>55</v>
      </c>
      <c r="B4407" s="36" t="str">
        <f t="shared" si="72"/>
        <v>6A_30min</v>
      </c>
      <c r="C4407" s="98" t="s">
        <v>4145</v>
      </c>
      <c r="D4407" s="98" t="s">
        <v>5330</v>
      </c>
      <c r="E4407" s="145" t="s">
        <v>6434</v>
      </c>
      <c r="F4407" s="233">
        <v>1.0356825815914583</v>
      </c>
    </row>
    <row r="4408" spans="1:6" x14ac:dyDescent="0.3">
      <c r="A4408" s="36" t="s">
        <v>55</v>
      </c>
      <c r="B4408" s="36" t="str">
        <f t="shared" si="72"/>
        <v>6A_30min</v>
      </c>
      <c r="C4408" s="98" t="s">
        <v>4146</v>
      </c>
      <c r="D4408" s="98" t="s">
        <v>5330</v>
      </c>
      <c r="E4408" s="145" t="s">
        <v>6435</v>
      </c>
      <c r="F4408" s="233">
        <v>0.9292414156483626</v>
      </c>
    </row>
    <row r="4409" spans="1:6" x14ac:dyDescent="0.3">
      <c r="A4409" s="36" t="s">
        <v>55</v>
      </c>
      <c r="B4409" s="36" t="str">
        <f t="shared" si="72"/>
        <v>6A_30min</v>
      </c>
      <c r="C4409" s="98" t="s">
        <v>4147</v>
      </c>
      <c r="D4409" s="98" t="s">
        <v>5330</v>
      </c>
      <c r="E4409" s="145" t="s">
        <v>6436</v>
      </c>
      <c r="F4409" s="233">
        <v>1.0452220864485109</v>
      </c>
    </row>
    <row r="4410" spans="1:6" x14ac:dyDescent="0.3">
      <c r="A4410" s="36" t="s">
        <v>55</v>
      </c>
      <c r="B4410" s="36" t="str">
        <f t="shared" si="72"/>
        <v>6A_30min</v>
      </c>
      <c r="C4410" s="98" t="s">
        <v>4148</v>
      </c>
      <c r="D4410" s="98" t="s">
        <v>5330</v>
      </c>
      <c r="E4410" s="145" t="s">
        <v>6437</v>
      </c>
      <c r="F4410" s="233">
        <v>1.3105324147560802</v>
      </c>
    </row>
    <row r="4411" spans="1:6" x14ac:dyDescent="0.3">
      <c r="A4411" s="36" t="s">
        <v>55</v>
      </c>
      <c r="B4411" s="36" t="str">
        <f t="shared" si="72"/>
        <v>6A_30min</v>
      </c>
      <c r="C4411" s="98" t="s">
        <v>4149</v>
      </c>
      <c r="D4411" s="98" t="s">
        <v>5330</v>
      </c>
      <c r="E4411" s="145" t="s">
        <v>6438</v>
      </c>
      <c r="F4411" s="233">
        <v>0.42974086386796756</v>
      </c>
    </row>
    <row r="4412" spans="1:6" x14ac:dyDescent="0.3">
      <c r="A4412" s="36" t="s">
        <v>56</v>
      </c>
      <c r="B4412" s="36" t="str">
        <f t="shared" si="72"/>
        <v>6B_30min</v>
      </c>
      <c r="C4412" s="98" t="s">
        <v>4171</v>
      </c>
      <c r="D4412" s="98" t="s">
        <v>5330</v>
      </c>
      <c r="E4412" s="145" t="s">
        <v>6409</v>
      </c>
      <c r="F4412" s="233">
        <v>1.0649327730451796</v>
      </c>
    </row>
    <row r="4413" spans="1:6" x14ac:dyDescent="0.3">
      <c r="A4413" s="36" t="s">
        <v>56</v>
      </c>
      <c r="B4413" s="36" t="str">
        <f t="shared" si="72"/>
        <v>6B_30min</v>
      </c>
      <c r="C4413" s="98" t="s">
        <v>4180</v>
      </c>
      <c r="D4413" s="98" t="s">
        <v>5330</v>
      </c>
      <c r="E4413" s="145" t="s">
        <v>6410</v>
      </c>
      <c r="F4413" s="233">
        <v>0.83405096451312166</v>
      </c>
    </row>
    <row r="4414" spans="1:6" x14ac:dyDescent="0.3">
      <c r="A4414" s="36" t="s">
        <v>56</v>
      </c>
      <c r="B4414" s="36" t="str">
        <f t="shared" si="72"/>
        <v>6B_30min</v>
      </c>
      <c r="C4414" s="98" t="s">
        <v>4181</v>
      </c>
      <c r="D4414" s="98" t="s">
        <v>5330</v>
      </c>
      <c r="E4414" s="145" t="s">
        <v>6411</v>
      </c>
      <c r="F4414" s="233">
        <v>1.1849606794264604</v>
      </c>
    </row>
    <row r="4415" spans="1:6" x14ac:dyDescent="0.3">
      <c r="A4415" s="36" t="s">
        <v>56</v>
      </c>
      <c r="B4415" s="36" t="str">
        <f t="shared" si="72"/>
        <v>6B_30min</v>
      </c>
      <c r="C4415" s="98" t="s">
        <v>4182</v>
      </c>
      <c r="D4415" s="98" t="s">
        <v>5330</v>
      </c>
      <c r="E4415" s="145" t="s">
        <v>6412</v>
      </c>
      <c r="F4415" s="233">
        <v>1.0942700809936619</v>
      </c>
    </row>
    <row r="4416" spans="1:6" x14ac:dyDescent="0.3">
      <c r="A4416" s="36" t="s">
        <v>56</v>
      </c>
      <c r="B4416" s="36" t="str">
        <f t="shared" si="72"/>
        <v>6B_30min</v>
      </c>
      <c r="C4416" s="98" t="s">
        <v>4183</v>
      </c>
      <c r="D4416" s="98" t="s">
        <v>5330</v>
      </c>
      <c r="E4416" s="145" t="s">
        <v>6413</v>
      </c>
      <c r="F4416" s="233">
        <v>0.80841066927061955</v>
      </c>
    </row>
    <row r="4417" spans="1:6" x14ac:dyDescent="0.3">
      <c r="A4417" s="36" t="s">
        <v>56</v>
      </c>
      <c r="B4417" s="36" t="str">
        <f t="shared" si="72"/>
        <v>6B_30min</v>
      </c>
      <c r="C4417" s="98" t="s">
        <v>4184</v>
      </c>
      <c r="D4417" s="98" t="s">
        <v>5330</v>
      </c>
      <c r="E4417" s="145" t="s">
        <v>6414</v>
      </c>
      <c r="F4417" s="233">
        <v>1.0823158554071453</v>
      </c>
    </row>
    <row r="4418" spans="1:6" x14ac:dyDescent="0.3">
      <c r="A4418" s="36" t="s">
        <v>56</v>
      </c>
      <c r="B4418" s="36" t="str">
        <f t="shared" si="72"/>
        <v>6B_30min</v>
      </c>
      <c r="C4418" s="98" t="s">
        <v>4185</v>
      </c>
      <c r="D4418" s="98" t="s">
        <v>5330</v>
      </c>
      <c r="E4418" s="145" t="s">
        <v>6415</v>
      </c>
      <c r="F4418" s="233">
        <v>0.87508297355572418</v>
      </c>
    </row>
    <row r="4419" spans="1:6" x14ac:dyDescent="0.3">
      <c r="A4419" s="36" t="s">
        <v>56</v>
      </c>
      <c r="B4419" s="36" t="str">
        <f t="shared" si="72"/>
        <v>6B_30min</v>
      </c>
      <c r="C4419" s="98" t="s">
        <v>4186</v>
      </c>
      <c r="D4419" s="98" t="s">
        <v>5330</v>
      </c>
      <c r="E4419" s="145" t="s">
        <v>6416</v>
      </c>
      <c r="F4419" s="233">
        <v>0.79833301955152713</v>
      </c>
    </row>
    <row r="4420" spans="1:6" x14ac:dyDescent="0.3">
      <c r="A4420" s="36" t="s">
        <v>56</v>
      </c>
      <c r="B4420" s="36" t="str">
        <f t="shared" si="72"/>
        <v>6B_30min</v>
      </c>
      <c r="C4420" s="98" t="s">
        <v>4187</v>
      </c>
      <c r="D4420" s="98" t="s">
        <v>5330</v>
      </c>
      <c r="E4420" s="145" t="s">
        <v>6417</v>
      </c>
      <c r="F4420" s="233">
        <v>0.79417769454882181</v>
      </c>
    </row>
    <row r="4421" spans="1:6" x14ac:dyDescent="0.3">
      <c r="A4421" s="36" t="s">
        <v>56</v>
      </c>
      <c r="B4421" s="36" t="str">
        <f t="shared" si="72"/>
        <v>6B_30min</v>
      </c>
      <c r="C4421" s="98" t="s">
        <v>4188</v>
      </c>
      <c r="D4421" s="98" t="s">
        <v>5330</v>
      </c>
      <c r="E4421" s="145" t="s">
        <v>6418</v>
      </c>
      <c r="F4421" s="233">
        <v>0.63889373982784392</v>
      </c>
    </row>
    <row r="4422" spans="1:6" x14ac:dyDescent="0.3">
      <c r="A4422" s="36" t="s">
        <v>56</v>
      </c>
      <c r="B4422" s="36" t="str">
        <f t="shared" si="72"/>
        <v>6B_30min</v>
      </c>
      <c r="C4422" s="98" t="s">
        <v>4189</v>
      </c>
      <c r="D4422" s="98" t="s">
        <v>5330</v>
      </c>
      <c r="E4422" s="145" t="s">
        <v>6419</v>
      </c>
      <c r="F4422" s="233">
        <v>1.0407852859074647</v>
      </c>
    </row>
    <row r="4423" spans="1:6" x14ac:dyDescent="0.3">
      <c r="A4423" s="36" t="s">
        <v>56</v>
      </c>
      <c r="B4423" s="36" t="str">
        <f t="shared" si="72"/>
        <v>6B_30min</v>
      </c>
      <c r="C4423" s="98" t="s">
        <v>4172</v>
      </c>
      <c r="D4423" s="98" t="s">
        <v>5330</v>
      </c>
      <c r="E4423" s="145" t="s">
        <v>6420</v>
      </c>
      <c r="F4423" s="233">
        <v>0.83945613972835875</v>
      </c>
    </row>
    <row r="4424" spans="1:6" x14ac:dyDescent="0.3">
      <c r="A4424" s="36" t="s">
        <v>56</v>
      </c>
      <c r="B4424" s="36" t="str">
        <f t="shared" si="72"/>
        <v>6B_30min</v>
      </c>
      <c r="C4424" s="98" t="s">
        <v>4190</v>
      </c>
      <c r="D4424" s="98" t="s">
        <v>5330</v>
      </c>
      <c r="E4424" s="145" t="s">
        <v>6421</v>
      </c>
      <c r="F4424" s="233">
        <v>0.84556845396285052</v>
      </c>
    </row>
    <row r="4425" spans="1:6" x14ac:dyDescent="0.3">
      <c r="A4425" s="36" t="s">
        <v>56</v>
      </c>
      <c r="B4425" s="36" t="str">
        <f t="shared" si="72"/>
        <v>6B_30min</v>
      </c>
      <c r="C4425" s="98" t="s">
        <v>4191</v>
      </c>
      <c r="D4425" s="98" t="s">
        <v>5330</v>
      </c>
      <c r="E4425" s="145" t="s">
        <v>6422</v>
      </c>
      <c r="F4425" s="233">
        <v>0.98513258530736658</v>
      </c>
    </row>
    <row r="4426" spans="1:6" x14ac:dyDescent="0.3">
      <c r="A4426" s="36" t="s">
        <v>56</v>
      </c>
      <c r="B4426" s="36" t="str">
        <f t="shared" si="72"/>
        <v>6B_30min</v>
      </c>
      <c r="C4426" s="98" t="s">
        <v>4192</v>
      </c>
      <c r="D4426" s="98" t="s">
        <v>5330</v>
      </c>
      <c r="E4426" s="145" t="s">
        <v>6423</v>
      </c>
      <c r="F4426" s="233">
        <v>0.53827038788979809</v>
      </c>
    </row>
    <row r="4427" spans="1:6" x14ac:dyDescent="0.3">
      <c r="A4427" s="36" t="s">
        <v>56</v>
      </c>
      <c r="B4427" s="36" t="str">
        <f t="shared" si="72"/>
        <v>6B_30min</v>
      </c>
      <c r="C4427" s="98" t="s">
        <v>4193</v>
      </c>
      <c r="D4427" s="98" t="s">
        <v>5330</v>
      </c>
      <c r="E4427" s="145" t="s">
        <v>6424</v>
      </c>
      <c r="F4427" s="233">
        <v>1.3953797371560062</v>
      </c>
    </row>
    <row r="4428" spans="1:6" x14ac:dyDescent="0.3">
      <c r="A4428" s="36" t="s">
        <v>56</v>
      </c>
      <c r="B4428" s="36" t="str">
        <f t="shared" si="72"/>
        <v>6B_30min</v>
      </c>
      <c r="C4428" s="98" t="s">
        <v>4194</v>
      </c>
      <c r="D4428" s="98" t="s">
        <v>5330</v>
      </c>
      <c r="E4428" s="145" t="s">
        <v>6425</v>
      </c>
      <c r="F4428" s="233">
        <v>1.0248100365670563</v>
      </c>
    </row>
    <row r="4429" spans="1:6" x14ac:dyDescent="0.3">
      <c r="A4429" s="36" t="s">
        <v>56</v>
      </c>
      <c r="B4429" s="36" t="str">
        <f t="shared" si="72"/>
        <v>6B_30min</v>
      </c>
      <c r="C4429" s="98" t="s">
        <v>4195</v>
      </c>
      <c r="D4429" s="98" t="s">
        <v>5330</v>
      </c>
      <c r="E4429" s="145" t="s">
        <v>6426</v>
      </c>
      <c r="F4429" s="233">
        <v>1.1645787265009173</v>
      </c>
    </row>
    <row r="4430" spans="1:6" x14ac:dyDescent="0.3">
      <c r="A4430" s="36" t="s">
        <v>56</v>
      </c>
      <c r="B4430" s="36" t="str">
        <f t="shared" si="72"/>
        <v>6B_30min</v>
      </c>
      <c r="C4430" s="98" t="s">
        <v>4196</v>
      </c>
      <c r="D4430" s="98" t="s">
        <v>5330</v>
      </c>
      <c r="E4430" s="145" t="s">
        <v>6427</v>
      </c>
      <c r="F4430" s="233">
        <v>0.52554563080323757</v>
      </c>
    </row>
    <row r="4431" spans="1:6" x14ac:dyDescent="0.3">
      <c r="A4431" s="36" t="s">
        <v>56</v>
      </c>
      <c r="B4431" s="36" t="str">
        <f t="shared" si="72"/>
        <v>6B_30min</v>
      </c>
      <c r="C4431" s="98" t="s">
        <v>4197</v>
      </c>
      <c r="D4431" s="98" t="s">
        <v>5330</v>
      </c>
      <c r="E4431" s="145" t="s">
        <v>6428</v>
      </c>
      <c r="F4431" s="233">
        <v>1.2543422222483691</v>
      </c>
    </row>
    <row r="4432" spans="1:6" x14ac:dyDescent="0.3">
      <c r="A4432" s="36" t="s">
        <v>56</v>
      </c>
      <c r="B4432" s="36" t="str">
        <f t="shared" si="72"/>
        <v>6B_30min</v>
      </c>
      <c r="C4432" s="98" t="s">
        <v>4198</v>
      </c>
      <c r="D4432" s="98" t="s">
        <v>5330</v>
      </c>
      <c r="E4432" s="145" t="s">
        <v>6429</v>
      </c>
      <c r="F4432" s="233">
        <v>0.87100965009414544</v>
      </c>
    </row>
    <row r="4433" spans="1:6" x14ac:dyDescent="0.3">
      <c r="A4433" s="36" t="s">
        <v>56</v>
      </c>
      <c r="B4433" s="36" t="str">
        <f t="shared" si="72"/>
        <v>6B_30min</v>
      </c>
      <c r="C4433" s="98" t="s">
        <v>4199</v>
      </c>
      <c r="D4433" s="98" t="s">
        <v>5330</v>
      </c>
      <c r="E4433" s="145" t="s">
        <v>6430</v>
      </c>
      <c r="F4433" s="233">
        <v>0.49813954915048569</v>
      </c>
    </row>
    <row r="4434" spans="1:6" x14ac:dyDescent="0.3">
      <c r="A4434" s="36" t="s">
        <v>56</v>
      </c>
      <c r="B4434" s="36" t="str">
        <f t="shared" si="72"/>
        <v>6B_30min</v>
      </c>
      <c r="C4434" s="98" t="s">
        <v>4173</v>
      </c>
      <c r="D4434" s="98" t="s">
        <v>5330</v>
      </c>
      <c r="E4434" s="145" t="s">
        <v>6431</v>
      </c>
      <c r="F4434" s="233">
        <v>1.0599160396669187</v>
      </c>
    </row>
    <row r="4435" spans="1:6" x14ac:dyDescent="0.3">
      <c r="A4435" s="36" t="s">
        <v>56</v>
      </c>
      <c r="B4435" s="36" t="str">
        <f t="shared" ref="B4435:B4498" si="73">CONCATENATE(A4435,"_",D4435)</f>
        <v>6B_30min</v>
      </c>
      <c r="C4435" s="98" t="s">
        <v>4200</v>
      </c>
      <c r="D4435" s="98" t="s">
        <v>5330</v>
      </c>
      <c r="E4435" s="145" t="s">
        <v>6432</v>
      </c>
      <c r="F4435" s="233">
        <v>0.58301150135689883</v>
      </c>
    </row>
    <row r="4436" spans="1:6" x14ac:dyDescent="0.3">
      <c r="A4436" s="36" t="s">
        <v>56</v>
      </c>
      <c r="B4436" s="36" t="str">
        <f t="shared" si="73"/>
        <v>6B_30min</v>
      </c>
      <c r="C4436" s="98" t="s">
        <v>4174</v>
      </c>
      <c r="D4436" s="98" t="s">
        <v>5330</v>
      </c>
      <c r="E4436" s="145" t="s">
        <v>6433</v>
      </c>
      <c r="F4436" s="233">
        <v>0.43070408710161512</v>
      </c>
    </row>
    <row r="4437" spans="1:6" x14ac:dyDescent="0.3">
      <c r="A4437" s="36" t="s">
        <v>56</v>
      </c>
      <c r="B4437" s="36" t="str">
        <f t="shared" si="73"/>
        <v>6B_30min</v>
      </c>
      <c r="C4437" s="98" t="s">
        <v>4175</v>
      </c>
      <c r="D4437" s="98" t="s">
        <v>5330</v>
      </c>
      <c r="E4437" s="145" t="s">
        <v>6434</v>
      </c>
      <c r="F4437" s="233">
        <v>0.76695737224348315</v>
      </c>
    </row>
    <row r="4438" spans="1:6" x14ac:dyDescent="0.3">
      <c r="A4438" s="36" t="s">
        <v>56</v>
      </c>
      <c r="B4438" s="36" t="str">
        <f t="shared" si="73"/>
        <v>6B_30min</v>
      </c>
      <c r="C4438" s="98" t="s">
        <v>4176</v>
      </c>
      <c r="D4438" s="98" t="s">
        <v>5330</v>
      </c>
      <c r="E4438" s="145" t="s">
        <v>6435</v>
      </c>
      <c r="F4438" s="233">
        <v>0.97920723576161783</v>
      </c>
    </row>
    <row r="4439" spans="1:6" x14ac:dyDescent="0.3">
      <c r="A4439" s="36" t="s">
        <v>56</v>
      </c>
      <c r="B4439" s="36" t="str">
        <f t="shared" si="73"/>
        <v>6B_30min</v>
      </c>
      <c r="C4439" s="98" t="s">
        <v>4177</v>
      </c>
      <c r="D4439" s="98" t="s">
        <v>5330</v>
      </c>
      <c r="E4439" s="145" t="s">
        <v>6436</v>
      </c>
      <c r="F4439" s="233">
        <v>0.90773322629295272</v>
      </c>
    </row>
    <row r="4440" spans="1:6" x14ac:dyDescent="0.3">
      <c r="A4440" s="36" t="s">
        <v>56</v>
      </c>
      <c r="B4440" s="36" t="str">
        <f t="shared" si="73"/>
        <v>6B_30min</v>
      </c>
      <c r="C4440" s="98" t="s">
        <v>4178</v>
      </c>
      <c r="D4440" s="98" t="s">
        <v>5330</v>
      </c>
      <c r="E4440" s="145" t="s">
        <v>6437</v>
      </c>
      <c r="F4440" s="233">
        <v>1.1794472476433964</v>
      </c>
    </row>
    <row r="4441" spans="1:6" x14ac:dyDescent="0.3">
      <c r="A4441" s="36" t="s">
        <v>56</v>
      </c>
      <c r="B4441" s="36" t="str">
        <f t="shared" si="73"/>
        <v>6B_30min</v>
      </c>
      <c r="C4441" s="98" t="s">
        <v>4179</v>
      </c>
      <c r="D4441" s="98" t="s">
        <v>5330</v>
      </c>
      <c r="E4441" s="145" t="s">
        <v>6438</v>
      </c>
      <c r="F4441" s="233">
        <v>0.46742551353755424</v>
      </c>
    </row>
    <row r="4442" spans="1:6" x14ac:dyDescent="0.3">
      <c r="A4442" s="36" t="s">
        <v>58</v>
      </c>
      <c r="B4442" s="36" t="str">
        <f t="shared" si="73"/>
        <v>7A_30min</v>
      </c>
      <c r="C4442" s="98" t="s">
        <v>4201</v>
      </c>
      <c r="D4442" s="98" t="s">
        <v>5330</v>
      </c>
      <c r="E4442" s="145" t="s">
        <v>6409</v>
      </c>
      <c r="F4442" s="233">
        <v>0.70608640380887533</v>
      </c>
    </row>
    <row r="4443" spans="1:6" x14ac:dyDescent="0.3">
      <c r="A4443" s="36" t="s">
        <v>58</v>
      </c>
      <c r="B4443" s="36" t="str">
        <f t="shared" si="73"/>
        <v>7A_30min</v>
      </c>
      <c r="C4443" s="98" t="s">
        <v>4210</v>
      </c>
      <c r="D4443" s="98" t="s">
        <v>5330</v>
      </c>
      <c r="E4443" s="145" t="s">
        <v>6410</v>
      </c>
      <c r="F4443" s="233">
        <v>0.70258779500980895</v>
      </c>
    </row>
    <row r="4444" spans="1:6" x14ac:dyDescent="0.3">
      <c r="A4444" s="36" t="s">
        <v>58</v>
      </c>
      <c r="B4444" s="36" t="str">
        <f t="shared" si="73"/>
        <v>7A_30min</v>
      </c>
      <c r="C4444" s="98" t="s">
        <v>4211</v>
      </c>
      <c r="D4444" s="98" t="s">
        <v>5330</v>
      </c>
      <c r="E4444" s="145" t="s">
        <v>6411</v>
      </c>
      <c r="F4444" s="233">
        <v>1.1417800183511226</v>
      </c>
    </row>
    <row r="4445" spans="1:6" x14ac:dyDescent="0.3">
      <c r="A4445" s="36" t="s">
        <v>58</v>
      </c>
      <c r="B4445" s="36" t="str">
        <f t="shared" si="73"/>
        <v>7A_30min</v>
      </c>
      <c r="C4445" s="98" t="s">
        <v>4212</v>
      </c>
      <c r="D4445" s="98" t="s">
        <v>5330</v>
      </c>
      <c r="E4445" s="145" t="s">
        <v>6412</v>
      </c>
      <c r="F4445" s="233">
        <v>0.89487072227486197</v>
      </c>
    </row>
    <row r="4446" spans="1:6" x14ac:dyDescent="0.3">
      <c r="A4446" s="36" t="s">
        <v>58</v>
      </c>
      <c r="B4446" s="36" t="str">
        <f t="shared" si="73"/>
        <v>7A_30min</v>
      </c>
      <c r="C4446" s="98" t="s">
        <v>4213</v>
      </c>
      <c r="D4446" s="98" t="s">
        <v>5330</v>
      </c>
      <c r="E4446" s="145" t="s">
        <v>6413</v>
      </c>
      <c r="F4446" s="233">
        <v>0.93682485576880525</v>
      </c>
    </row>
    <row r="4447" spans="1:6" x14ac:dyDescent="0.3">
      <c r="A4447" s="36" t="s">
        <v>58</v>
      </c>
      <c r="B4447" s="36" t="str">
        <f t="shared" si="73"/>
        <v>7A_30min</v>
      </c>
      <c r="C4447" s="98" t="s">
        <v>4214</v>
      </c>
      <c r="D4447" s="98" t="s">
        <v>5330</v>
      </c>
      <c r="E4447" s="145" t="s">
        <v>6414</v>
      </c>
      <c r="F4447" s="233">
        <v>0.97373128238337558</v>
      </c>
    </row>
    <row r="4448" spans="1:6" x14ac:dyDescent="0.3">
      <c r="A4448" s="36" t="s">
        <v>58</v>
      </c>
      <c r="B4448" s="36" t="str">
        <f t="shared" si="73"/>
        <v>7A_30min</v>
      </c>
      <c r="C4448" s="98" t="s">
        <v>4215</v>
      </c>
      <c r="D4448" s="98" t="s">
        <v>5330</v>
      </c>
      <c r="E4448" s="145" t="s">
        <v>6415</v>
      </c>
      <c r="F4448" s="233">
        <v>0.87848347187053644</v>
      </c>
    </row>
    <row r="4449" spans="1:6" x14ac:dyDescent="0.3">
      <c r="A4449" s="36" t="s">
        <v>58</v>
      </c>
      <c r="B4449" s="36" t="str">
        <f t="shared" si="73"/>
        <v>7A_30min</v>
      </c>
      <c r="C4449" s="98" t="s">
        <v>4216</v>
      </c>
      <c r="D4449" s="98" t="s">
        <v>5330</v>
      </c>
      <c r="E4449" s="145" t="s">
        <v>6416</v>
      </c>
      <c r="F4449" s="233">
        <v>0.61719884114207335</v>
      </c>
    </row>
    <row r="4450" spans="1:6" x14ac:dyDescent="0.3">
      <c r="A4450" s="36" t="s">
        <v>58</v>
      </c>
      <c r="B4450" s="36" t="str">
        <f t="shared" si="73"/>
        <v>7A_30min</v>
      </c>
      <c r="C4450" s="98" t="s">
        <v>4217</v>
      </c>
      <c r="D4450" s="98" t="s">
        <v>5330</v>
      </c>
      <c r="E4450" s="145" t="s">
        <v>6417</v>
      </c>
      <c r="F4450" s="233">
        <v>1.0420572967718045</v>
      </c>
    </row>
    <row r="4451" spans="1:6" x14ac:dyDescent="0.3">
      <c r="A4451" s="36" t="s">
        <v>58</v>
      </c>
      <c r="B4451" s="36" t="str">
        <f t="shared" si="73"/>
        <v>7A_30min</v>
      </c>
      <c r="C4451" s="98" t="s">
        <v>4218</v>
      </c>
      <c r="D4451" s="98" t="s">
        <v>5330</v>
      </c>
      <c r="E4451" s="145" t="s">
        <v>6418</v>
      </c>
      <c r="F4451" s="233">
        <v>0.88104063997264426</v>
      </c>
    </row>
    <row r="4452" spans="1:6" x14ac:dyDescent="0.3">
      <c r="A4452" s="36" t="s">
        <v>58</v>
      </c>
      <c r="B4452" s="36" t="str">
        <f t="shared" si="73"/>
        <v>7A_30min</v>
      </c>
      <c r="C4452" s="98" t="s">
        <v>4219</v>
      </c>
      <c r="D4452" s="98" t="s">
        <v>5330</v>
      </c>
      <c r="E4452" s="145" t="s">
        <v>6419</v>
      </c>
      <c r="F4452" s="233">
        <v>0.69966835687070894</v>
      </c>
    </row>
    <row r="4453" spans="1:6" x14ac:dyDescent="0.3">
      <c r="A4453" s="36" t="s">
        <v>58</v>
      </c>
      <c r="B4453" s="36" t="str">
        <f t="shared" si="73"/>
        <v>7A_30min</v>
      </c>
      <c r="C4453" s="98" t="s">
        <v>4202</v>
      </c>
      <c r="D4453" s="98" t="s">
        <v>5330</v>
      </c>
      <c r="E4453" s="145" t="s">
        <v>6420</v>
      </c>
      <c r="F4453" s="233">
        <v>0.95230499839248883</v>
      </c>
    </row>
    <row r="4454" spans="1:6" x14ac:dyDescent="0.3">
      <c r="A4454" s="36" t="s">
        <v>58</v>
      </c>
      <c r="B4454" s="36" t="str">
        <f t="shared" si="73"/>
        <v>7A_30min</v>
      </c>
      <c r="C4454" s="98" t="s">
        <v>4220</v>
      </c>
      <c r="D4454" s="98" t="s">
        <v>5330</v>
      </c>
      <c r="E4454" s="145" t="s">
        <v>6421</v>
      </c>
      <c r="F4454" s="233">
        <v>0.62055443735281557</v>
      </c>
    </row>
    <row r="4455" spans="1:6" x14ac:dyDescent="0.3">
      <c r="A4455" s="36" t="s">
        <v>58</v>
      </c>
      <c r="B4455" s="36" t="str">
        <f t="shared" si="73"/>
        <v>7A_30min</v>
      </c>
      <c r="C4455" s="98" t="s">
        <v>4221</v>
      </c>
      <c r="D4455" s="98" t="s">
        <v>5330</v>
      </c>
      <c r="E4455" s="145" t="s">
        <v>6422</v>
      </c>
      <c r="F4455" s="233">
        <v>0.73642094608018405</v>
      </c>
    </row>
    <row r="4456" spans="1:6" x14ac:dyDescent="0.3">
      <c r="A4456" s="36" t="s">
        <v>58</v>
      </c>
      <c r="B4456" s="36" t="str">
        <f t="shared" si="73"/>
        <v>7A_30min</v>
      </c>
      <c r="C4456" s="98" t="s">
        <v>4222</v>
      </c>
      <c r="D4456" s="98" t="s">
        <v>5330</v>
      </c>
      <c r="E4456" s="145" t="s">
        <v>6423</v>
      </c>
      <c r="F4456" s="233">
        <v>0.60322782627209259</v>
      </c>
    </row>
    <row r="4457" spans="1:6" x14ac:dyDescent="0.3">
      <c r="A4457" s="36" t="s">
        <v>58</v>
      </c>
      <c r="B4457" s="36" t="str">
        <f t="shared" si="73"/>
        <v>7A_30min</v>
      </c>
      <c r="C4457" s="98" t="s">
        <v>4223</v>
      </c>
      <c r="D4457" s="98" t="s">
        <v>5330</v>
      </c>
      <c r="E4457" s="145" t="s">
        <v>6424</v>
      </c>
      <c r="F4457" s="233">
        <v>0.48028596673493512</v>
      </c>
    </row>
    <row r="4458" spans="1:6" x14ac:dyDescent="0.3">
      <c r="A4458" s="36" t="s">
        <v>58</v>
      </c>
      <c r="B4458" s="36" t="str">
        <f t="shared" si="73"/>
        <v>7A_30min</v>
      </c>
      <c r="C4458" s="98" t="s">
        <v>4224</v>
      </c>
      <c r="D4458" s="98" t="s">
        <v>5330</v>
      </c>
      <c r="E4458" s="145" t="s">
        <v>6425</v>
      </c>
      <c r="F4458" s="233">
        <v>0.71925615034511636</v>
      </c>
    </row>
    <row r="4459" spans="1:6" x14ac:dyDescent="0.3">
      <c r="A4459" s="36" t="s">
        <v>58</v>
      </c>
      <c r="B4459" s="36" t="str">
        <f t="shared" si="73"/>
        <v>7A_30min</v>
      </c>
      <c r="C4459" s="98" t="s">
        <v>4225</v>
      </c>
      <c r="D4459" s="98" t="s">
        <v>5330</v>
      </c>
      <c r="E4459" s="145" t="s">
        <v>6426</v>
      </c>
      <c r="F4459" s="233">
        <v>0.71090337599809317</v>
      </c>
    </row>
    <row r="4460" spans="1:6" x14ac:dyDescent="0.3">
      <c r="A4460" s="36" t="s">
        <v>58</v>
      </c>
      <c r="B4460" s="36" t="str">
        <f t="shared" si="73"/>
        <v>7A_30min</v>
      </c>
      <c r="C4460" s="98" t="s">
        <v>4226</v>
      </c>
      <c r="D4460" s="98" t="s">
        <v>5330</v>
      </c>
      <c r="E4460" s="145" t="s">
        <v>6427</v>
      </c>
      <c r="F4460" s="233">
        <v>0.89045123919425784</v>
      </c>
    </row>
    <row r="4461" spans="1:6" x14ac:dyDescent="0.3">
      <c r="A4461" s="36" t="s">
        <v>58</v>
      </c>
      <c r="B4461" s="36" t="str">
        <f t="shared" si="73"/>
        <v>7A_30min</v>
      </c>
      <c r="C4461" s="98" t="s">
        <v>4227</v>
      </c>
      <c r="D4461" s="98" t="s">
        <v>5330</v>
      </c>
      <c r="E4461" s="145" t="s">
        <v>6428</v>
      </c>
      <c r="F4461" s="233">
        <v>0.96270307477360872</v>
      </c>
    </row>
    <row r="4462" spans="1:6" x14ac:dyDescent="0.3">
      <c r="A4462" s="36" t="s">
        <v>58</v>
      </c>
      <c r="B4462" s="36" t="str">
        <f t="shared" si="73"/>
        <v>7A_30min</v>
      </c>
      <c r="C4462" s="98" t="s">
        <v>4228</v>
      </c>
      <c r="D4462" s="98" t="s">
        <v>5330</v>
      </c>
      <c r="E4462" s="145" t="s">
        <v>6429</v>
      </c>
      <c r="F4462" s="233">
        <v>0.83961849091855045</v>
      </c>
    </row>
    <row r="4463" spans="1:6" x14ac:dyDescent="0.3">
      <c r="A4463" s="36" t="s">
        <v>58</v>
      </c>
      <c r="B4463" s="36" t="str">
        <f t="shared" si="73"/>
        <v>7A_30min</v>
      </c>
      <c r="C4463" s="98" t="s">
        <v>4229</v>
      </c>
      <c r="D4463" s="98" t="s">
        <v>5330</v>
      </c>
      <c r="E4463" s="145" t="s">
        <v>6430</v>
      </c>
      <c r="F4463" s="233">
        <v>1.1650829196617252</v>
      </c>
    </row>
    <row r="4464" spans="1:6" x14ac:dyDescent="0.3">
      <c r="A4464" s="36" t="s">
        <v>58</v>
      </c>
      <c r="B4464" s="36" t="str">
        <f t="shared" si="73"/>
        <v>7A_30min</v>
      </c>
      <c r="C4464" s="98" t="s">
        <v>4203</v>
      </c>
      <c r="D4464" s="98" t="s">
        <v>5330</v>
      </c>
      <c r="E4464" s="145" t="s">
        <v>6431</v>
      </c>
      <c r="F4464" s="233">
        <v>0.35931575247581471</v>
      </c>
    </row>
    <row r="4465" spans="1:6" x14ac:dyDescent="0.3">
      <c r="A4465" s="36" t="s">
        <v>58</v>
      </c>
      <c r="B4465" s="36" t="str">
        <f t="shared" si="73"/>
        <v>7A_30min</v>
      </c>
      <c r="C4465" s="98" t="s">
        <v>4230</v>
      </c>
      <c r="D4465" s="98" t="s">
        <v>5330</v>
      </c>
      <c r="E4465" s="145" t="s">
        <v>6432</v>
      </c>
      <c r="F4465" s="233">
        <v>0.83473505383809687</v>
      </c>
    </row>
    <row r="4466" spans="1:6" x14ac:dyDescent="0.3">
      <c r="A4466" s="36" t="s">
        <v>58</v>
      </c>
      <c r="B4466" s="36" t="str">
        <f t="shared" si="73"/>
        <v>7A_30min</v>
      </c>
      <c r="C4466" s="98" t="s">
        <v>4204</v>
      </c>
      <c r="D4466" s="98" t="s">
        <v>5330</v>
      </c>
      <c r="E4466" s="145" t="s">
        <v>6433</v>
      </c>
      <c r="F4466" s="233">
        <v>0.83026357862048883</v>
      </c>
    </row>
    <row r="4467" spans="1:6" x14ac:dyDescent="0.3">
      <c r="A4467" s="36" t="s">
        <v>58</v>
      </c>
      <c r="B4467" s="36" t="str">
        <f t="shared" si="73"/>
        <v>7A_30min</v>
      </c>
      <c r="C4467" s="98" t="s">
        <v>4205</v>
      </c>
      <c r="D4467" s="98" t="s">
        <v>5330</v>
      </c>
      <c r="E4467" s="145" t="s">
        <v>6434</v>
      </c>
      <c r="F4467" s="233">
        <v>1.1368071998731897</v>
      </c>
    </row>
    <row r="4468" spans="1:6" x14ac:dyDescent="0.3">
      <c r="A4468" s="36" t="s">
        <v>58</v>
      </c>
      <c r="B4468" s="36" t="str">
        <f t="shared" si="73"/>
        <v>7A_30min</v>
      </c>
      <c r="C4468" s="98" t="s">
        <v>4206</v>
      </c>
      <c r="D4468" s="98" t="s">
        <v>5330</v>
      </c>
      <c r="E4468" s="145" t="s">
        <v>6435</v>
      </c>
      <c r="F4468" s="233">
        <v>0.73922013617857352</v>
      </c>
    </row>
    <row r="4469" spans="1:6" x14ac:dyDescent="0.3">
      <c r="A4469" s="36" t="s">
        <v>58</v>
      </c>
      <c r="B4469" s="36" t="str">
        <f t="shared" si="73"/>
        <v>7A_30min</v>
      </c>
      <c r="C4469" s="98" t="s">
        <v>4207</v>
      </c>
      <c r="D4469" s="98" t="s">
        <v>5330</v>
      </c>
      <c r="E4469" s="145" t="s">
        <v>6436</v>
      </c>
      <c r="F4469" s="233">
        <v>0.58698007661478069</v>
      </c>
    </row>
    <row r="4470" spans="1:6" x14ac:dyDescent="0.3">
      <c r="A4470" s="36" t="s">
        <v>58</v>
      </c>
      <c r="B4470" s="36" t="str">
        <f t="shared" si="73"/>
        <v>7A_30min</v>
      </c>
      <c r="C4470" s="98" t="s">
        <v>4208</v>
      </c>
      <c r="D4470" s="98" t="s">
        <v>5330</v>
      </c>
      <c r="E4470" s="145" t="s">
        <v>6437</v>
      </c>
      <c r="F4470" s="233">
        <v>0.80704870398946027</v>
      </c>
    </row>
    <row r="4471" spans="1:6" x14ac:dyDescent="0.3">
      <c r="A4471" s="36" t="s">
        <v>58</v>
      </c>
      <c r="B4471" s="36" t="str">
        <f t="shared" si="73"/>
        <v>7A_30min</v>
      </c>
      <c r="C4471" s="98" t="s">
        <v>4209</v>
      </c>
      <c r="D4471" s="98" t="s">
        <v>5330</v>
      </c>
      <c r="E4471" s="145" t="s">
        <v>6438</v>
      </c>
      <c r="F4471" s="233">
        <v>1.0957437701609909</v>
      </c>
    </row>
    <row r="4472" spans="1:6" x14ac:dyDescent="0.3">
      <c r="A4472" s="36" t="s">
        <v>61</v>
      </c>
      <c r="B4472" s="36" t="str">
        <f t="shared" si="73"/>
        <v>8A_30min</v>
      </c>
      <c r="C4472" s="98" t="s">
        <v>4231</v>
      </c>
      <c r="D4472" s="98" t="s">
        <v>5330</v>
      </c>
      <c r="E4472" s="145" t="s">
        <v>6409</v>
      </c>
      <c r="F4472" s="233">
        <v>1.6053004892439866</v>
      </c>
    </row>
    <row r="4473" spans="1:6" x14ac:dyDescent="0.3">
      <c r="A4473" s="36" t="s">
        <v>61</v>
      </c>
      <c r="B4473" s="36" t="str">
        <f t="shared" si="73"/>
        <v>8A_30min</v>
      </c>
      <c r="C4473" s="98" t="s">
        <v>4240</v>
      </c>
      <c r="D4473" s="98" t="s">
        <v>5330</v>
      </c>
      <c r="E4473" s="145" t="s">
        <v>6410</v>
      </c>
      <c r="F4473" s="233">
        <v>1.6242578386516973</v>
      </c>
    </row>
    <row r="4474" spans="1:6" x14ac:dyDescent="0.3">
      <c r="A4474" s="36" t="s">
        <v>61</v>
      </c>
      <c r="B4474" s="36" t="str">
        <f t="shared" si="73"/>
        <v>8A_30min</v>
      </c>
      <c r="C4474" s="98" t="s">
        <v>4241</v>
      </c>
      <c r="D4474" s="98" t="s">
        <v>5330</v>
      </c>
      <c r="E4474" s="145" t="s">
        <v>6411</v>
      </c>
      <c r="F4474" s="233">
        <v>1.4722484194456713</v>
      </c>
    </row>
    <row r="4475" spans="1:6" x14ac:dyDescent="0.3">
      <c r="A4475" s="36" t="s">
        <v>61</v>
      </c>
      <c r="B4475" s="36" t="str">
        <f t="shared" si="73"/>
        <v>8A_30min</v>
      </c>
      <c r="C4475" s="98" t="s">
        <v>4242</v>
      </c>
      <c r="D4475" s="98" t="s">
        <v>5330</v>
      </c>
      <c r="E4475" s="145" t="s">
        <v>6412</v>
      </c>
      <c r="F4475" s="233">
        <v>1.8010697031521556</v>
      </c>
    </row>
    <row r="4476" spans="1:6" x14ac:dyDescent="0.3">
      <c r="A4476" s="36" t="s">
        <v>61</v>
      </c>
      <c r="B4476" s="36" t="str">
        <f t="shared" si="73"/>
        <v>8A_30min</v>
      </c>
      <c r="C4476" s="98" t="s">
        <v>4243</v>
      </c>
      <c r="D4476" s="98" t="s">
        <v>5330</v>
      </c>
      <c r="E4476" s="145" t="s">
        <v>6413</v>
      </c>
      <c r="F4476" s="233">
        <v>2.1051526862308454</v>
      </c>
    </row>
    <row r="4477" spans="1:6" x14ac:dyDescent="0.3">
      <c r="A4477" s="36" t="s">
        <v>61</v>
      </c>
      <c r="B4477" s="36" t="str">
        <f t="shared" si="73"/>
        <v>8A_30min</v>
      </c>
      <c r="C4477" s="98" t="s">
        <v>4244</v>
      </c>
      <c r="D4477" s="98" t="s">
        <v>5330</v>
      </c>
      <c r="E4477" s="145" t="s">
        <v>6414</v>
      </c>
      <c r="F4477" s="233">
        <v>1.4341161790418757</v>
      </c>
    </row>
    <row r="4478" spans="1:6" x14ac:dyDescent="0.3">
      <c r="A4478" s="36" t="s">
        <v>61</v>
      </c>
      <c r="B4478" s="36" t="str">
        <f t="shared" si="73"/>
        <v>8A_30min</v>
      </c>
      <c r="C4478" s="98" t="s">
        <v>4245</v>
      </c>
      <c r="D4478" s="98" t="s">
        <v>5330</v>
      </c>
      <c r="E4478" s="145" t="s">
        <v>6415</v>
      </c>
      <c r="F4478" s="233">
        <v>1.7369076691917724</v>
      </c>
    </row>
    <row r="4479" spans="1:6" x14ac:dyDescent="0.3">
      <c r="A4479" s="36" t="s">
        <v>61</v>
      </c>
      <c r="B4479" s="36" t="str">
        <f t="shared" si="73"/>
        <v>8A_30min</v>
      </c>
      <c r="C4479" s="98" t="s">
        <v>4246</v>
      </c>
      <c r="D4479" s="98" t="s">
        <v>5330</v>
      </c>
      <c r="E4479" s="145" t="s">
        <v>6416</v>
      </c>
      <c r="F4479" s="233">
        <v>2.2230929407343365</v>
      </c>
    </row>
    <row r="4480" spans="1:6" x14ac:dyDescent="0.3">
      <c r="A4480" s="36" t="s">
        <v>61</v>
      </c>
      <c r="B4480" s="36" t="str">
        <f t="shared" si="73"/>
        <v>8A_30min</v>
      </c>
      <c r="C4480" s="98" t="s">
        <v>4247</v>
      </c>
      <c r="D4480" s="98" t="s">
        <v>5330</v>
      </c>
      <c r="E4480" s="145" t="s">
        <v>6417</v>
      </c>
      <c r="F4480" s="233">
        <v>2.3675148358368303</v>
      </c>
    </row>
    <row r="4481" spans="1:6" x14ac:dyDescent="0.3">
      <c r="A4481" s="36" t="s">
        <v>61</v>
      </c>
      <c r="B4481" s="36" t="str">
        <f t="shared" si="73"/>
        <v>8A_30min</v>
      </c>
      <c r="C4481" s="98" t="s">
        <v>4248</v>
      </c>
      <c r="D4481" s="98" t="s">
        <v>5330</v>
      </c>
      <c r="E4481" s="145" t="s">
        <v>6418</v>
      </c>
      <c r="F4481" s="233">
        <v>1.6696970639454358</v>
      </c>
    </row>
    <row r="4482" spans="1:6" x14ac:dyDescent="0.3">
      <c r="A4482" s="36" t="s">
        <v>61</v>
      </c>
      <c r="B4482" s="36" t="str">
        <f t="shared" si="73"/>
        <v>8A_30min</v>
      </c>
      <c r="C4482" s="98" t="s">
        <v>4249</v>
      </c>
      <c r="D4482" s="98" t="s">
        <v>5330</v>
      </c>
      <c r="E4482" s="145" t="s">
        <v>6419</v>
      </c>
      <c r="F4482" s="233">
        <v>1.3097135980661223</v>
      </c>
    </row>
    <row r="4483" spans="1:6" x14ac:dyDescent="0.3">
      <c r="A4483" s="36" t="s">
        <v>61</v>
      </c>
      <c r="B4483" s="36" t="str">
        <f t="shared" si="73"/>
        <v>8A_30min</v>
      </c>
      <c r="C4483" s="98" t="s">
        <v>4232</v>
      </c>
      <c r="D4483" s="98" t="s">
        <v>5330</v>
      </c>
      <c r="E4483" s="145" t="s">
        <v>6420</v>
      </c>
      <c r="F4483" s="233">
        <v>1.1967182663627498</v>
      </c>
    </row>
    <row r="4484" spans="1:6" x14ac:dyDescent="0.3">
      <c r="A4484" s="36" t="s">
        <v>61</v>
      </c>
      <c r="B4484" s="36" t="str">
        <f t="shared" si="73"/>
        <v>8A_30min</v>
      </c>
      <c r="C4484" s="98" t="s">
        <v>4250</v>
      </c>
      <c r="D4484" s="98" t="s">
        <v>5330</v>
      </c>
      <c r="E4484" s="145" t="s">
        <v>6421</v>
      </c>
      <c r="F4484" s="233">
        <v>1.4091578794992525</v>
      </c>
    </row>
    <row r="4485" spans="1:6" x14ac:dyDescent="0.3">
      <c r="A4485" s="36" t="s">
        <v>61</v>
      </c>
      <c r="B4485" s="36" t="str">
        <f t="shared" si="73"/>
        <v>8A_30min</v>
      </c>
      <c r="C4485" s="98" t="s">
        <v>4251</v>
      </c>
      <c r="D4485" s="98" t="s">
        <v>5330</v>
      </c>
      <c r="E4485" s="145" t="s">
        <v>6422</v>
      </c>
      <c r="F4485" s="233">
        <v>1.3938776551370435</v>
      </c>
    </row>
    <row r="4486" spans="1:6" x14ac:dyDescent="0.3">
      <c r="A4486" s="36" t="s">
        <v>61</v>
      </c>
      <c r="B4486" s="36" t="str">
        <f t="shared" si="73"/>
        <v>8A_30min</v>
      </c>
      <c r="C4486" s="98" t="s">
        <v>4252</v>
      </c>
      <c r="D4486" s="98" t="s">
        <v>5330</v>
      </c>
      <c r="E4486" s="145" t="s">
        <v>6423</v>
      </c>
      <c r="F4486" s="233">
        <v>0.48700408763694231</v>
      </c>
    </row>
    <row r="4487" spans="1:6" x14ac:dyDescent="0.3">
      <c r="A4487" s="36" t="s">
        <v>61</v>
      </c>
      <c r="B4487" s="36" t="str">
        <f t="shared" si="73"/>
        <v>8A_30min</v>
      </c>
      <c r="C4487" s="98" t="s">
        <v>4253</v>
      </c>
      <c r="D4487" s="98" t="s">
        <v>5330</v>
      </c>
      <c r="E4487" s="145" t="s">
        <v>6424</v>
      </c>
      <c r="F4487" s="233">
        <v>2.2961315374559002</v>
      </c>
    </row>
    <row r="4488" spans="1:6" x14ac:dyDescent="0.3">
      <c r="A4488" s="36" t="s">
        <v>61</v>
      </c>
      <c r="B4488" s="36" t="str">
        <f t="shared" si="73"/>
        <v>8A_30min</v>
      </c>
      <c r="C4488" s="98" t="s">
        <v>4254</v>
      </c>
      <c r="D4488" s="98" t="s">
        <v>5330</v>
      </c>
      <c r="E4488" s="145" t="s">
        <v>6425</v>
      </c>
      <c r="F4488" s="233">
        <v>2.0102717620552077</v>
      </c>
    </row>
    <row r="4489" spans="1:6" x14ac:dyDescent="0.3">
      <c r="A4489" s="36" t="s">
        <v>61</v>
      </c>
      <c r="B4489" s="36" t="str">
        <f t="shared" si="73"/>
        <v>8A_30min</v>
      </c>
      <c r="C4489" s="98" t="s">
        <v>4255</v>
      </c>
      <c r="D4489" s="98" t="s">
        <v>5330</v>
      </c>
      <c r="E4489" s="145" t="s">
        <v>6426</v>
      </c>
      <c r="F4489" s="233">
        <v>0.80586254055699869</v>
      </c>
    </row>
    <row r="4490" spans="1:6" x14ac:dyDescent="0.3">
      <c r="A4490" s="36" t="s">
        <v>61</v>
      </c>
      <c r="B4490" s="36" t="str">
        <f t="shared" si="73"/>
        <v>8A_30min</v>
      </c>
      <c r="C4490" s="98" t="s">
        <v>4256</v>
      </c>
      <c r="D4490" s="98" t="s">
        <v>5330</v>
      </c>
      <c r="E4490" s="145" t="s">
        <v>6427</v>
      </c>
      <c r="F4490" s="233">
        <v>1.3808750366375404</v>
      </c>
    </row>
    <row r="4491" spans="1:6" x14ac:dyDescent="0.3">
      <c r="A4491" s="36" t="s">
        <v>61</v>
      </c>
      <c r="B4491" s="36" t="str">
        <f t="shared" si="73"/>
        <v>8A_30min</v>
      </c>
      <c r="C4491" s="98" t="s">
        <v>4257</v>
      </c>
      <c r="D4491" s="98" t="s">
        <v>5330</v>
      </c>
      <c r="E4491" s="145" t="s">
        <v>6428</v>
      </c>
      <c r="F4491" s="233">
        <v>2.2985956550661628</v>
      </c>
    </row>
    <row r="4492" spans="1:6" x14ac:dyDescent="0.3">
      <c r="A4492" s="36" t="s">
        <v>61</v>
      </c>
      <c r="B4492" s="36" t="str">
        <f t="shared" si="73"/>
        <v>8A_30min</v>
      </c>
      <c r="C4492" s="98" t="s">
        <v>4258</v>
      </c>
      <c r="D4492" s="98" t="s">
        <v>5330</v>
      </c>
      <c r="E4492" s="145" t="s">
        <v>6429</v>
      </c>
      <c r="F4492" s="233">
        <v>1.8528277009747425</v>
      </c>
    </row>
    <row r="4493" spans="1:6" x14ac:dyDescent="0.3">
      <c r="A4493" s="36" t="s">
        <v>61</v>
      </c>
      <c r="B4493" s="36" t="str">
        <f t="shared" si="73"/>
        <v>8A_30min</v>
      </c>
      <c r="C4493" s="98" t="s">
        <v>4259</v>
      </c>
      <c r="D4493" s="98" t="s">
        <v>5330</v>
      </c>
      <c r="E4493" s="145" t="s">
        <v>6430</v>
      </c>
      <c r="F4493" s="233">
        <v>2.4161634676326731</v>
      </c>
    </row>
    <row r="4494" spans="1:6" x14ac:dyDescent="0.3">
      <c r="A4494" s="36" t="s">
        <v>61</v>
      </c>
      <c r="B4494" s="36" t="str">
        <f t="shared" si="73"/>
        <v>8A_30min</v>
      </c>
      <c r="C4494" s="98" t="s">
        <v>4233</v>
      </c>
      <c r="D4494" s="98" t="s">
        <v>5330</v>
      </c>
      <c r="E4494" s="145" t="s">
        <v>6431</v>
      </c>
      <c r="F4494" s="233">
        <v>0.40728782631716254</v>
      </c>
    </row>
    <row r="4495" spans="1:6" x14ac:dyDescent="0.3">
      <c r="A4495" s="36" t="s">
        <v>61</v>
      </c>
      <c r="B4495" s="36" t="str">
        <f t="shared" si="73"/>
        <v>8A_30min</v>
      </c>
      <c r="C4495" s="98" t="s">
        <v>4260</v>
      </c>
      <c r="D4495" s="98" t="s">
        <v>5330</v>
      </c>
      <c r="E4495" s="145" t="s">
        <v>6432</v>
      </c>
      <c r="F4495" s="233">
        <v>0.67463924407243403</v>
      </c>
    </row>
    <row r="4496" spans="1:6" x14ac:dyDescent="0.3">
      <c r="A4496" s="36" t="s">
        <v>61</v>
      </c>
      <c r="B4496" s="36" t="str">
        <f t="shared" si="73"/>
        <v>8A_30min</v>
      </c>
      <c r="C4496" s="98" t="s">
        <v>4234</v>
      </c>
      <c r="D4496" s="98" t="s">
        <v>5330</v>
      </c>
      <c r="E4496" s="145" t="s">
        <v>6433</v>
      </c>
      <c r="F4496" s="233">
        <v>2.177324561351857</v>
      </c>
    </row>
    <row r="4497" spans="1:6" x14ac:dyDescent="0.3">
      <c r="A4497" s="36" t="s">
        <v>61</v>
      </c>
      <c r="B4497" s="36" t="str">
        <f t="shared" si="73"/>
        <v>8A_30min</v>
      </c>
      <c r="C4497" s="98" t="s">
        <v>4235</v>
      </c>
      <c r="D4497" s="98" t="s">
        <v>5330</v>
      </c>
      <c r="E4497" s="145" t="s">
        <v>6434</v>
      </c>
      <c r="F4497" s="233">
        <v>1.7231018557023574</v>
      </c>
    </row>
    <row r="4498" spans="1:6" x14ac:dyDescent="0.3">
      <c r="A4498" s="36" t="s">
        <v>61</v>
      </c>
      <c r="B4498" s="36" t="str">
        <f t="shared" si="73"/>
        <v>8A_30min</v>
      </c>
      <c r="C4498" s="98" t="s">
        <v>4236</v>
      </c>
      <c r="D4498" s="98" t="s">
        <v>5330</v>
      </c>
      <c r="E4498" s="145" t="s">
        <v>6435</v>
      </c>
      <c r="F4498" s="233">
        <v>0.3561668886841009</v>
      </c>
    </row>
    <row r="4499" spans="1:6" x14ac:dyDescent="0.3">
      <c r="A4499" s="36" t="s">
        <v>61</v>
      </c>
      <c r="B4499" s="36" t="str">
        <f t="shared" ref="B4499:B4561" si="74">CONCATENATE(A4499,"_",D4499)</f>
        <v>8A_30min</v>
      </c>
      <c r="C4499" s="98" t="s">
        <v>4237</v>
      </c>
      <c r="D4499" s="98" t="s">
        <v>5330</v>
      </c>
      <c r="E4499" s="145" t="s">
        <v>6436</v>
      </c>
      <c r="F4499" s="233">
        <v>1.8142619563252727</v>
      </c>
    </row>
    <row r="4500" spans="1:6" x14ac:dyDescent="0.3">
      <c r="A4500" s="36" t="s">
        <v>61</v>
      </c>
      <c r="B4500" s="36" t="str">
        <f t="shared" si="74"/>
        <v>8A_30min</v>
      </c>
      <c r="C4500" s="98" t="s">
        <v>4238</v>
      </c>
      <c r="D4500" s="98" t="s">
        <v>5330</v>
      </c>
      <c r="E4500" s="145" t="s">
        <v>6437</v>
      </c>
      <c r="F4500" s="233">
        <v>1.7388771096382925</v>
      </c>
    </row>
    <row r="4501" spans="1:6" x14ac:dyDescent="0.3">
      <c r="A4501" s="36" t="s">
        <v>61</v>
      </c>
      <c r="B4501" s="36" t="str">
        <f t="shared" si="74"/>
        <v>8A_30min</v>
      </c>
      <c r="C4501" s="98" t="s">
        <v>4239</v>
      </c>
      <c r="D4501" s="98" t="s">
        <v>5330</v>
      </c>
      <c r="E4501" s="145" t="s">
        <v>6438</v>
      </c>
      <c r="F4501" s="233">
        <v>0.9108852904585405</v>
      </c>
    </row>
    <row r="4502" spans="1:6" x14ac:dyDescent="0.3">
      <c r="A4502" s="36" t="s">
        <v>62</v>
      </c>
      <c r="B4502" s="36" t="str">
        <f t="shared" si="74"/>
        <v>8B_30min</v>
      </c>
      <c r="C4502" s="98" t="s">
        <v>4261</v>
      </c>
      <c r="D4502" s="98" t="s">
        <v>5330</v>
      </c>
      <c r="E4502" s="145" t="s">
        <v>6409</v>
      </c>
      <c r="F4502" s="233">
        <v>0.29052437076210491</v>
      </c>
    </row>
    <row r="4503" spans="1:6" x14ac:dyDescent="0.3">
      <c r="A4503" s="36" t="s">
        <v>62</v>
      </c>
      <c r="B4503" s="36" t="str">
        <f t="shared" si="74"/>
        <v>8B_30min</v>
      </c>
      <c r="C4503" s="98" t="s">
        <v>4270</v>
      </c>
      <c r="D4503" s="98" t="s">
        <v>5330</v>
      </c>
      <c r="E4503" s="145" t="s">
        <v>6410</v>
      </c>
      <c r="F4503" s="233">
        <v>0.14842105647002979</v>
      </c>
    </row>
    <row r="4504" spans="1:6" x14ac:dyDescent="0.3">
      <c r="A4504" s="36" t="s">
        <v>62</v>
      </c>
      <c r="B4504" s="36" t="str">
        <f t="shared" si="74"/>
        <v>8B_30min</v>
      </c>
      <c r="C4504" s="98" t="s">
        <v>4271</v>
      </c>
      <c r="D4504" s="98" t="s">
        <v>5330</v>
      </c>
      <c r="E4504" s="145" t="s">
        <v>6411</v>
      </c>
      <c r="F4504" s="233">
        <v>0.24266604687023502</v>
      </c>
    </row>
    <row r="4505" spans="1:6" x14ac:dyDescent="0.3">
      <c r="A4505" s="36" t="s">
        <v>62</v>
      </c>
      <c r="B4505" s="36" t="str">
        <f t="shared" si="74"/>
        <v>8B_30min</v>
      </c>
      <c r="C4505" s="98" t="s">
        <v>4272</v>
      </c>
      <c r="D4505" s="98" t="s">
        <v>5330</v>
      </c>
      <c r="E4505" s="145" t="s">
        <v>6412</v>
      </c>
      <c r="F4505" s="233">
        <v>0.41671286349099135</v>
      </c>
    </row>
    <row r="4506" spans="1:6" x14ac:dyDescent="0.3">
      <c r="A4506" s="36" t="s">
        <v>62</v>
      </c>
      <c r="B4506" s="36" t="str">
        <f t="shared" si="74"/>
        <v>8B_30min</v>
      </c>
      <c r="C4506" s="98" t="s">
        <v>4273</v>
      </c>
      <c r="D4506" s="98" t="s">
        <v>5330</v>
      </c>
      <c r="E4506" s="145" t="s">
        <v>6413</v>
      </c>
      <c r="F4506" s="233">
        <v>0.41636643763198022</v>
      </c>
    </row>
    <row r="4507" spans="1:6" x14ac:dyDescent="0.3">
      <c r="A4507" s="36" t="s">
        <v>62</v>
      </c>
      <c r="B4507" s="36" t="str">
        <f t="shared" si="74"/>
        <v>8B_30min</v>
      </c>
      <c r="C4507" s="98" t="s">
        <v>4274</v>
      </c>
      <c r="D4507" s="98" t="s">
        <v>5330</v>
      </c>
      <c r="E4507" s="145" t="s">
        <v>6414</v>
      </c>
      <c r="F4507" s="233">
        <v>0.23375844404801582</v>
      </c>
    </row>
    <row r="4508" spans="1:6" x14ac:dyDescent="0.3">
      <c r="A4508" s="36" t="s">
        <v>62</v>
      </c>
      <c r="B4508" s="36" t="str">
        <f t="shared" si="74"/>
        <v>8B_30min</v>
      </c>
      <c r="C4508" s="98" t="s">
        <v>4275</v>
      </c>
      <c r="D4508" s="98" t="s">
        <v>5330</v>
      </c>
      <c r="E4508" s="145" t="s">
        <v>6415</v>
      </c>
      <c r="F4508" s="233">
        <v>0.26723661812066962</v>
      </c>
    </row>
    <row r="4509" spans="1:6" x14ac:dyDescent="0.3">
      <c r="A4509" s="36" t="s">
        <v>62</v>
      </c>
      <c r="B4509" s="36" t="str">
        <f t="shared" si="74"/>
        <v>8B_30min</v>
      </c>
      <c r="C4509" s="98" t="s">
        <v>4276</v>
      </c>
      <c r="D4509" s="98" t="s">
        <v>5330</v>
      </c>
      <c r="E4509" s="145" t="s">
        <v>6416</v>
      </c>
      <c r="F4509" s="233">
        <v>0.11106939286316005</v>
      </c>
    </row>
    <row r="4510" spans="1:6" x14ac:dyDescent="0.3">
      <c r="A4510" s="36" t="s">
        <v>62</v>
      </c>
      <c r="B4510" s="36" t="str">
        <f t="shared" si="74"/>
        <v>8B_30min</v>
      </c>
      <c r="C4510" s="98" t="s">
        <v>4277</v>
      </c>
      <c r="D4510" s="98" t="s">
        <v>5330</v>
      </c>
      <c r="E4510" s="145" t="s">
        <v>6417</v>
      </c>
      <c r="F4510" s="233">
        <v>0.11515819571608271</v>
      </c>
    </row>
    <row r="4511" spans="1:6" x14ac:dyDescent="0.3">
      <c r="A4511" s="36" t="s">
        <v>62</v>
      </c>
      <c r="B4511" s="36" t="str">
        <f t="shared" si="74"/>
        <v>8B_30min</v>
      </c>
      <c r="C4511" s="98" t="s">
        <v>4278</v>
      </c>
      <c r="D4511" s="98" t="s">
        <v>5330</v>
      </c>
      <c r="E4511" s="145" t="s">
        <v>6418</v>
      </c>
      <c r="F4511" s="233">
        <v>0.4713103124018414</v>
      </c>
    </row>
    <row r="4512" spans="1:6" x14ac:dyDescent="0.3">
      <c r="A4512" s="36" t="s">
        <v>62</v>
      </c>
      <c r="B4512" s="36" t="str">
        <f t="shared" si="74"/>
        <v>8B_30min</v>
      </c>
      <c r="C4512" s="98" t="s">
        <v>4279</v>
      </c>
      <c r="D4512" s="98" t="s">
        <v>5330</v>
      </c>
      <c r="E4512" s="145" t="s">
        <v>6419</v>
      </c>
      <c r="F4512" s="233">
        <v>0.11349541870861155</v>
      </c>
    </row>
    <row r="4513" spans="1:6" x14ac:dyDescent="0.3">
      <c r="A4513" s="36" t="s">
        <v>62</v>
      </c>
      <c r="B4513" s="36" t="str">
        <f t="shared" si="74"/>
        <v>8B_30min</v>
      </c>
      <c r="C4513" s="98" t="s">
        <v>4262</v>
      </c>
      <c r="D4513" s="98" t="s">
        <v>5330</v>
      </c>
      <c r="E4513" s="145" t="s">
        <v>6420</v>
      </c>
      <c r="F4513" s="233">
        <v>0.39843093535609869</v>
      </c>
    </row>
    <row r="4514" spans="1:6" x14ac:dyDescent="0.3">
      <c r="A4514" s="36" t="s">
        <v>62</v>
      </c>
      <c r="B4514" s="36" t="str">
        <f t="shared" si="74"/>
        <v>8B_30min</v>
      </c>
      <c r="C4514" s="98" t="s">
        <v>4280</v>
      </c>
      <c r="D4514" s="98" t="s">
        <v>5330</v>
      </c>
      <c r="E4514" s="145" t="s">
        <v>6421</v>
      </c>
      <c r="F4514" s="233">
        <v>0.23555595926846826</v>
      </c>
    </row>
    <row r="4515" spans="1:6" x14ac:dyDescent="0.3">
      <c r="A4515" s="36" t="s">
        <v>62</v>
      </c>
      <c r="B4515" s="36" t="str">
        <f t="shared" si="74"/>
        <v>8B_30min</v>
      </c>
      <c r="C4515" s="98" t="s">
        <v>4281</v>
      </c>
      <c r="D4515" s="98" t="s">
        <v>5330</v>
      </c>
      <c r="E4515" s="145" t="s">
        <v>6422</v>
      </c>
      <c r="F4515" s="233">
        <v>0.51684234599910051</v>
      </c>
    </row>
    <row r="4516" spans="1:6" x14ac:dyDescent="0.3">
      <c r="A4516" s="36" t="s">
        <v>62</v>
      </c>
      <c r="B4516" s="36" t="str">
        <f t="shared" si="74"/>
        <v>8B_30min</v>
      </c>
      <c r="C4516" s="98" t="s">
        <v>4282</v>
      </c>
      <c r="D4516" s="98" t="s">
        <v>5330</v>
      </c>
      <c r="E4516" s="145" t="s">
        <v>6423</v>
      </c>
      <c r="F4516" s="233">
        <v>9.7389989869895527E-2</v>
      </c>
    </row>
    <row r="4517" spans="1:6" x14ac:dyDescent="0.3">
      <c r="A4517" s="36" t="s">
        <v>62</v>
      </c>
      <c r="B4517" s="36" t="str">
        <f t="shared" si="74"/>
        <v>8B_30min</v>
      </c>
      <c r="C4517" s="98" t="s">
        <v>4283</v>
      </c>
      <c r="D4517" s="98" t="s">
        <v>5330</v>
      </c>
      <c r="E4517" s="145" t="s">
        <v>6424</v>
      </c>
      <c r="F4517" s="233">
        <v>0.52350511989307813</v>
      </c>
    </row>
    <row r="4518" spans="1:6" x14ac:dyDescent="0.3">
      <c r="A4518" s="36" t="s">
        <v>62</v>
      </c>
      <c r="B4518" s="36" t="str">
        <f t="shared" si="74"/>
        <v>8B_30min</v>
      </c>
      <c r="C4518" s="98" t="s">
        <v>4284</v>
      </c>
      <c r="D4518" s="98" t="s">
        <v>5330</v>
      </c>
      <c r="E4518" s="145" t="s">
        <v>6425</v>
      </c>
      <c r="F4518" s="233">
        <v>9.2187906146722537E-2</v>
      </c>
    </row>
    <row r="4519" spans="1:6" x14ac:dyDescent="0.3">
      <c r="A4519" s="36" t="s">
        <v>62</v>
      </c>
      <c r="B4519" s="36" t="str">
        <f t="shared" si="74"/>
        <v>8B_30min</v>
      </c>
      <c r="C4519" s="98" t="s">
        <v>4285</v>
      </c>
      <c r="D4519" s="98" t="s">
        <v>5330</v>
      </c>
      <c r="E4519" s="145" t="s">
        <v>6426</v>
      </c>
      <c r="F4519" s="233">
        <v>0.20725011436753857</v>
      </c>
    </row>
    <row r="4520" spans="1:6" x14ac:dyDescent="0.3">
      <c r="A4520" s="36" t="s">
        <v>62</v>
      </c>
      <c r="B4520" s="36" t="str">
        <f t="shared" si="74"/>
        <v>8B_30min</v>
      </c>
      <c r="C4520" s="98" t="s">
        <v>4286</v>
      </c>
      <c r="D4520" s="98" t="s">
        <v>5330</v>
      </c>
      <c r="E4520" s="145" t="s">
        <v>6427</v>
      </c>
      <c r="F4520" s="233">
        <v>0.11962194628977477</v>
      </c>
    </row>
    <row r="4521" spans="1:6" x14ac:dyDescent="0.3">
      <c r="A4521" s="36" t="s">
        <v>62</v>
      </c>
      <c r="B4521" s="36" t="str">
        <f t="shared" si="74"/>
        <v>8B_30min</v>
      </c>
      <c r="C4521" s="98" t="s">
        <v>4287</v>
      </c>
      <c r="D4521" s="98" t="s">
        <v>5330</v>
      </c>
      <c r="E4521" s="145" t="s">
        <v>6428</v>
      </c>
      <c r="F4521" s="233">
        <v>0.10316011820480915</v>
      </c>
    </row>
    <row r="4522" spans="1:6" x14ac:dyDescent="0.3">
      <c r="A4522" s="36" t="s">
        <v>62</v>
      </c>
      <c r="B4522" s="36" t="str">
        <f t="shared" si="74"/>
        <v>8B_30min</v>
      </c>
      <c r="C4522" s="98" t="s">
        <v>4288</v>
      </c>
      <c r="D4522" s="98" t="s">
        <v>5330</v>
      </c>
      <c r="E4522" s="145" t="s">
        <v>6429</v>
      </c>
      <c r="F4522" s="233">
        <v>0.2951880928935165</v>
      </c>
    </row>
    <row r="4523" spans="1:6" x14ac:dyDescent="0.3">
      <c r="A4523" s="36" t="s">
        <v>62</v>
      </c>
      <c r="B4523" s="36" t="str">
        <f t="shared" si="74"/>
        <v>8B_30min</v>
      </c>
      <c r="C4523" s="98" t="s">
        <v>4289</v>
      </c>
      <c r="D4523" s="98" t="s">
        <v>5330</v>
      </c>
      <c r="E4523" s="145" t="s">
        <v>6430</v>
      </c>
      <c r="F4523" s="233">
        <v>0.45464932695676508</v>
      </c>
    </row>
    <row r="4524" spans="1:6" x14ac:dyDescent="0.3">
      <c r="A4524" s="36" t="s">
        <v>62</v>
      </c>
      <c r="B4524" s="36" t="str">
        <f t="shared" si="74"/>
        <v>8B_30min</v>
      </c>
      <c r="C4524" s="98" t="s">
        <v>4263</v>
      </c>
      <c r="D4524" s="98" t="s">
        <v>5330</v>
      </c>
      <c r="E4524" s="145" t="s">
        <v>6431</v>
      </c>
      <c r="F4524" s="233">
        <v>0.41704005855776544</v>
      </c>
    </row>
    <row r="4525" spans="1:6" x14ac:dyDescent="0.3">
      <c r="A4525" s="36" t="s">
        <v>62</v>
      </c>
      <c r="B4525" s="36" t="str">
        <f t="shared" si="74"/>
        <v>8B_30min</v>
      </c>
      <c r="C4525" s="98" t="s">
        <v>4290</v>
      </c>
      <c r="D4525" s="98" t="s">
        <v>5330</v>
      </c>
      <c r="E4525" s="145" t="s">
        <v>6432</v>
      </c>
      <c r="F4525" s="233">
        <v>0.54579392675951099</v>
      </c>
    </row>
    <row r="4526" spans="1:6" x14ac:dyDescent="0.3">
      <c r="A4526" s="36" t="s">
        <v>62</v>
      </c>
      <c r="B4526" s="36" t="str">
        <f t="shared" si="74"/>
        <v>8B_30min</v>
      </c>
      <c r="C4526" s="98" t="s">
        <v>4264</v>
      </c>
      <c r="D4526" s="98" t="s">
        <v>5330</v>
      </c>
      <c r="E4526" s="145" t="s">
        <v>6433</v>
      </c>
      <c r="F4526" s="233">
        <v>4.7803870357861614E-2</v>
      </c>
    </row>
    <row r="4527" spans="1:6" x14ac:dyDescent="0.3">
      <c r="A4527" s="36" t="s">
        <v>62</v>
      </c>
      <c r="B4527" s="36" t="str">
        <f t="shared" si="74"/>
        <v>8B_30min</v>
      </c>
      <c r="C4527" s="98" t="s">
        <v>4265</v>
      </c>
      <c r="D4527" s="98" t="s">
        <v>5330</v>
      </c>
      <c r="E4527" s="145" t="s">
        <v>6434</v>
      </c>
      <c r="F4527" s="233">
        <v>0.40281684484412961</v>
      </c>
    </row>
    <row r="4528" spans="1:6" x14ac:dyDescent="0.3">
      <c r="A4528" s="36" t="s">
        <v>62</v>
      </c>
      <c r="B4528" s="36" t="str">
        <f t="shared" si="74"/>
        <v>8B_30min</v>
      </c>
      <c r="C4528" s="98" t="s">
        <v>4266</v>
      </c>
      <c r="D4528" s="98" t="s">
        <v>5330</v>
      </c>
      <c r="E4528" s="145" t="s">
        <v>6435</v>
      </c>
      <c r="F4528" s="233">
        <v>0.55651973038815583</v>
      </c>
    </row>
    <row r="4529" spans="1:6" x14ac:dyDescent="0.3">
      <c r="A4529" s="36" t="s">
        <v>62</v>
      </c>
      <c r="B4529" s="36" t="str">
        <f t="shared" si="74"/>
        <v>8B_30min</v>
      </c>
      <c r="C4529" s="98" t="s">
        <v>4267</v>
      </c>
      <c r="D4529" s="98" t="s">
        <v>5330</v>
      </c>
      <c r="E4529" s="145" t="s">
        <v>6436</v>
      </c>
      <c r="F4529" s="233">
        <v>0.55114409259124375</v>
      </c>
    </row>
    <row r="4530" spans="1:6" x14ac:dyDescent="0.3">
      <c r="A4530" s="36" t="s">
        <v>62</v>
      </c>
      <c r="B4530" s="36" t="str">
        <f t="shared" si="74"/>
        <v>8B_30min</v>
      </c>
      <c r="C4530" s="98" t="s">
        <v>4268</v>
      </c>
      <c r="D4530" s="98" t="s">
        <v>5330</v>
      </c>
      <c r="E4530" s="145" t="s">
        <v>6437</v>
      </c>
      <c r="F4530" s="233">
        <v>0.37458591861350243</v>
      </c>
    </row>
    <row r="4531" spans="1:6" x14ac:dyDescent="0.3">
      <c r="A4531" s="36" t="s">
        <v>62</v>
      </c>
      <c r="B4531" s="36" t="str">
        <f t="shared" si="74"/>
        <v>8B_30min</v>
      </c>
      <c r="C4531" s="98" t="s">
        <v>4269</v>
      </c>
      <c r="D4531" s="98" t="s">
        <v>5330</v>
      </c>
      <c r="E4531" s="145" t="s">
        <v>6438</v>
      </c>
      <c r="F4531" s="233">
        <v>0.42648236795034666</v>
      </c>
    </row>
    <row r="4532" spans="1:6" x14ac:dyDescent="0.3">
      <c r="A4532" s="36" t="s">
        <v>64</v>
      </c>
      <c r="B4532" s="36" t="str">
        <f t="shared" si="74"/>
        <v>9A_30min</v>
      </c>
      <c r="C4532" s="98" t="s">
        <v>4291</v>
      </c>
      <c r="D4532" s="98" t="s">
        <v>5330</v>
      </c>
      <c r="E4532" s="145" t="s">
        <v>6409</v>
      </c>
      <c r="F4532" s="233">
        <v>1.5167253574392243</v>
      </c>
    </row>
    <row r="4533" spans="1:6" x14ac:dyDescent="0.3">
      <c r="A4533" s="36" t="s">
        <v>64</v>
      </c>
      <c r="B4533" s="36" t="str">
        <f t="shared" si="74"/>
        <v>9A_30min</v>
      </c>
      <c r="C4533" s="98" t="s">
        <v>4300</v>
      </c>
      <c r="D4533" s="98" t="s">
        <v>5330</v>
      </c>
      <c r="E4533" s="145" t="s">
        <v>6410</v>
      </c>
      <c r="F4533" s="233">
        <v>1.8603550761998409</v>
      </c>
    </row>
    <row r="4534" spans="1:6" x14ac:dyDescent="0.3">
      <c r="A4534" s="36" t="s">
        <v>64</v>
      </c>
      <c r="B4534" s="36" t="str">
        <f t="shared" si="74"/>
        <v>9A_30min</v>
      </c>
      <c r="C4534" s="98" t="s">
        <v>4301</v>
      </c>
      <c r="D4534" s="98" t="s">
        <v>5330</v>
      </c>
      <c r="E4534" s="145" t="s">
        <v>6411</v>
      </c>
      <c r="F4534" s="233">
        <v>1.6651357932554562</v>
      </c>
    </row>
    <row r="4535" spans="1:6" x14ac:dyDescent="0.3">
      <c r="A4535" s="36" t="s">
        <v>64</v>
      </c>
      <c r="B4535" s="36" t="str">
        <f t="shared" si="74"/>
        <v>9A_30min</v>
      </c>
      <c r="C4535" s="98" t="s">
        <v>4302</v>
      </c>
      <c r="D4535" s="98" t="s">
        <v>5330</v>
      </c>
      <c r="E4535" s="145" t="s">
        <v>6412</v>
      </c>
      <c r="F4535" s="233">
        <v>2.2596195272249888</v>
      </c>
    </row>
    <row r="4536" spans="1:6" x14ac:dyDescent="0.3">
      <c r="A4536" s="36" t="s">
        <v>64</v>
      </c>
      <c r="B4536" s="36" t="str">
        <f t="shared" si="74"/>
        <v>9A_30min</v>
      </c>
      <c r="C4536" s="98" t="s">
        <v>4303</v>
      </c>
      <c r="D4536" s="98" t="s">
        <v>5330</v>
      </c>
      <c r="E4536" s="145" t="s">
        <v>6413</v>
      </c>
      <c r="F4536" s="233">
        <v>2.2380017891153159</v>
      </c>
    </row>
    <row r="4537" spans="1:6" x14ac:dyDescent="0.3">
      <c r="A4537" s="36" t="s">
        <v>64</v>
      </c>
      <c r="B4537" s="36" t="str">
        <f t="shared" si="74"/>
        <v>9A_30min</v>
      </c>
      <c r="C4537" s="98" t="s">
        <v>4304</v>
      </c>
      <c r="D4537" s="98" t="s">
        <v>5330</v>
      </c>
      <c r="E4537" s="145" t="s">
        <v>6414</v>
      </c>
      <c r="F4537" s="233">
        <v>1.6859498242398927</v>
      </c>
    </row>
    <row r="4538" spans="1:6" x14ac:dyDescent="0.3">
      <c r="A4538" s="36" t="s">
        <v>64</v>
      </c>
      <c r="B4538" s="36" t="str">
        <f t="shared" si="74"/>
        <v>9A_30min</v>
      </c>
      <c r="C4538" s="98" t="s">
        <v>4305</v>
      </c>
      <c r="D4538" s="98" t="s">
        <v>5330</v>
      </c>
      <c r="E4538" s="145" t="s">
        <v>6415</v>
      </c>
      <c r="F4538" s="233">
        <v>2.2700986341775833</v>
      </c>
    </row>
    <row r="4539" spans="1:6" x14ac:dyDescent="0.3">
      <c r="A4539" s="36" t="s">
        <v>64</v>
      </c>
      <c r="B4539" s="36" t="str">
        <f t="shared" si="74"/>
        <v>9A_30min</v>
      </c>
      <c r="C4539" s="98" t="s">
        <v>4306</v>
      </c>
      <c r="D4539" s="98" t="s">
        <v>5330</v>
      </c>
      <c r="E4539" s="145" t="s">
        <v>6416</v>
      </c>
      <c r="F4539" s="233">
        <v>1.7740537786519901</v>
      </c>
    </row>
    <row r="4540" spans="1:6" x14ac:dyDescent="0.3">
      <c r="A4540" s="36" t="s">
        <v>64</v>
      </c>
      <c r="B4540" s="36" t="str">
        <f t="shared" si="74"/>
        <v>9A_30min</v>
      </c>
      <c r="C4540" s="98" t="s">
        <v>4307</v>
      </c>
      <c r="D4540" s="98" t="s">
        <v>5330</v>
      </c>
      <c r="E4540" s="145" t="s">
        <v>6417</v>
      </c>
      <c r="F4540" s="233">
        <v>2.3957509902491307</v>
      </c>
    </row>
    <row r="4541" spans="1:6" x14ac:dyDescent="0.3">
      <c r="A4541" s="36" t="s">
        <v>64</v>
      </c>
      <c r="B4541" s="36" t="str">
        <f t="shared" si="74"/>
        <v>9A_30min</v>
      </c>
      <c r="C4541" s="98" t="s">
        <v>4308</v>
      </c>
      <c r="D4541" s="98" t="s">
        <v>5330</v>
      </c>
      <c r="E4541" s="145" t="s">
        <v>6418</v>
      </c>
      <c r="F4541" s="233">
        <v>1.9505441829044441</v>
      </c>
    </row>
    <row r="4542" spans="1:6" x14ac:dyDescent="0.3">
      <c r="A4542" s="36" t="s">
        <v>64</v>
      </c>
      <c r="B4542" s="36" t="str">
        <f t="shared" si="74"/>
        <v>9A_30min</v>
      </c>
      <c r="C4542" s="98" t="s">
        <v>4309</v>
      </c>
      <c r="D4542" s="98" t="s">
        <v>5330</v>
      </c>
      <c r="E4542" s="145" t="s">
        <v>6419</v>
      </c>
      <c r="F4542" s="233">
        <v>1.6317640791227785</v>
      </c>
    </row>
    <row r="4543" spans="1:6" x14ac:dyDescent="0.3">
      <c r="A4543" s="36" t="s">
        <v>64</v>
      </c>
      <c r="B4543" s="36" t="str">
        <f t="shared" si="74"/>
        <v>9A_30min</v>
      </c>
      <c r="C4543" s="98" t="s">
        <v>4292</v>
      </c>
      <c r="D4543" s="98" t="s">
        <v>5330</v>
      </c>
      <c r="E4543" s="145" t="s">
        <v>6420</v>
      </c>
      <c r="F4543" s="233">
        <v>1.459575215469556</v>
      </c>
    </row>
    <row r="4544" spans="1:6" x14ac:dyDescent="0.3">
      <c r="A4544" s="36" t="s">
        <v>64</v>
      </c>
      <c r="B4544" s="36" t="str">
        <f t="shared" si="74"/>
        <v>9A_30min</v>
      </c>
      <c r="C4544" s="98" t="s">
        <v>4310</v>
      </c>
      <c r="D4544" s="98" t="s">
        <v>5330</v>
      </c>
      <c r="E4544" s="145" t="s">
        <v>6421</v>
      </c>
      <c r="F4544" s="233">
        <v>2.0890475840583256</v>
      </c>
    </row>
    <row r="4545" spans="1:6" x14ac:dyDescent="0.3">
      <c r="A4545" s="36" t="s">
        <v>64</v>
      </c>
      <c r="B4545" s="36" t="str">
        <f t="shared" si="74"/>
        <v>9A_30min</v>
      </c>
      <c r="C4545" s="98" t="s">
        <v>4311</v>
      </c>
      <c r="D4545" s="98" t="s">
        <v>5330</v>
      </c>
      <c r="E4545" s="145" t="s">
        <v>6422</v>
      </c>
      <c r="F4545" s="233">
        <v>2.2178407083555114</v>
      </c>
    </row>
    <row r="4546" spans="1:6" x14ac:dyDescent="0.3">
      <c r="A4546" s="36" t="s">
        <v>64</v>
      </c>
      <c r="B4546" s="36" t="str">
        <f t="shared" si="74"/>
        <v>9A_30min</v>
      </c>
      <c r="C4546" s="98" t="s">
        <v>4312</v>
      </c>
      <c r="D4546" s="98" t="s">
        <v>5330</v>
      </c>
      <c r="E4546" s="145" t="s">
        <v>6423</v>
      </c>
      <c r="F4546" s="233">
        <v>1.6928109196712133</v>
      </c>
    </row>
    <row r="4547" spans="1:6" x14ac:dyDescent="0.3">
      <c r="A4547" s="36" t="s">
        <v>64</v>
      </c>
      <c r="B4547" s="36" t="str">
        <f t="shared" si="74"/>
        <v>9A_30min</v>
      </c>
      <c r="C4547" s="98" t="s">
        <v>4313</v>
      </c>
      <c r="D4547" s="98" t="s">
        <v>5330</v>
      </c>
      <c r="E4547" s="145" t="s">
        <v>6424</v>
      </c>
      <c r="F4547" s="233">
        <v>1.2037149208533051</v>
      </c>
    </row>
    <row r="4548" spans="1:6" x14ac:dyDescent="0.3">
      <c r="A4548" s="36" t="s">
        <v>64</v>
      </c>
      <c r="B4548" s="36" t="str">
        <f t="shared" si="74"/>
        <v>9A_30min</v>
      </c>
      <c r="C4548" s="98" t="s">
        <v>4314</v>
      </c>
      <c r="D4548" s="98" t="s">
        <v>5330</v>
      </c>
      <c r="E4548" s="145" t="s">
        <v>6425</v>
      </c>
      <c r="F4548" s="233">
        <v>1.729105031485586</v>
      </c>
    </row>
    <row r="4549" spans="1:6" x14ac:dyDescent="0.3">
      <c r="A4549" s="36" t="s">
        <v>64</v>
      </c>
      <c r="B4549" s="36" t="str">
        <f t="shared" si="74"/>
        <v>9A_30min</v>
      </c>
      <c r="C4549" s="98" t="s">
        <v>4315</v>
      </c>
      <c r="D4549" s="98" t="s">
        <v>5330</v>
      </c>
      <c r="E4549" s="145" t="s">
        <v>6426</v>
      </c>
      <c r="F4549" s="233">
        <v>2.2374383583449893</v>
      </c>
    </row>
    <row r="4550" spans="1:6" x14ac:dyDescent="0.3">
      <c r="A4550" s="36" t="s">
        <v>64</v>
      </c>
      <c r="B4550" s="36" t="str">
        <f t="shared" si="74"/>
        <v>9A_30min</v>
      </c>
      <c r="C4550" s="98" t="s">
        <v>4316</v>
      </c>
      <c r="D4550" s="98" t="s">
        <v>5330</v>
      </c>
      <c r="E4550" s="145" t="s">
        <v>6427</v>
      </c>
      <c r="F4550" s="233">
        <v>2.037828650517036</v>
      </c>
    </row>
    <row r="4551" spans="1:6" x14ac:dyDescent="0.3">
      <c r="A4551" s="36" t="s">
        <v>64</v>
      </c>
      <c r="B4551" s="36" t="str">
        <f t="shared" si="74"/>
        <v>9A_30min</v>
      </c>
      <c r="C4551" s="98" t="s">
        <v>4317</v>
      </c>
      <c r="D4551" s="98" t="s">
        <v>5330</v>
      </c>
      <c r="E4551" s="145" t="s">
        <v>6428</v>
      </c>
      <c r="F4551" s="233">
        <v>1.5499994867746771</v>
      </c>
    </row>
    <row r="4552" spans="1:6" x14ac:dyDescent="0.3">
      <c r="A4552" s="36" t="s">
        <v>64</v>
      </c>
      <c r="B4552" s="36" t="str">
        <f t="shared" si="74"/>
        <v>9A_30min</v>
      </c>
      <c r="C4552" s="98" t="s">
        <v>4318</v>
      </c>
      <c r="D4552" s="98" t="s">
        <v>5330</v>
      </c>
      <c r="E4552" s="145" t="s">
        <v>6429</v>
      </c>
      <c r="F4552" s="233">
        <v>1.2686838890147172</v>
      </c>
    </row>
    <row r="4553" spans="1:6" x14ac:dyDescent="0.3">
      <c r="A4553" s="36" t="s">
        <v>64</v>
      </c>
      <c r="B4553" s="36" t="str">
        <f t="shared" si="74"/>
        <v>9A_30min</v>
      </c>
      <c r="C4553" s="98" t="s">
        <v>4319</v>
      </c>
      <c r="D4553" s="98" t="s">
        <v>5330</v>
      </c>
      <c r="E4553" s="145" t="s">
        <v>6430</v>
      </c>
      <c r="F4553" s="233">
        <v>2.4156658309669452</v>
      </c>
    </row>
    <row r="4554" spans="1:6" x14ac:dyDescent="0.3">
      <c r="A4554" s="36" t="s">
        <v>64</v>
      </c>
      <c r="B4554" s="36" t="str">
        <f t="shared" si="74"/>
        <v>9A_30min</v>
      </c>
      <c r="C4554" s="98" t="s">
        <v>4293</v>
      </c>
      <c r="D4554" s="98" t="s">
        <v>5330</v>
      </c>
      <c r="E4554" s="145" t="s">
        <v>6431</v>
      </c>
      <c r="F4554" s="233">
        <v>1.1798035474417612</v>
      </c>
    </row>
    <row r="4555" spans="1:6" x14ac:dyDescent="0.3">
      <c r="A4555" s="36" t="s">
        <v>64</v>
      </c>
      <c r="B4555" s="36" t="str">
        <f t="shared" si="74"/>
        <v>9A_30min</v>
      </c>
      <c r="C4555" s="98" t="s">
        <v>4320</v>
      </c>
      <c r="D4555" s="98" t="s">
        <v>5330</v>
      </c>
      <c r="E4555" s="145" t="s">
        <v>6432</v>
      </c>
      <c r="F4555" s="233">
        <v>2.1556081761398214</v>
      </c>
    </row>
    <row r="4556" spans="1:6" x14ac:dyDescent="0.3">
      <c r="A4556" s="36" t="s">
        <v>64</v>
      </c>
      <c r="B4556" s="36" t="str">
        <f t="shared" si="74"/>
        <v>9A_30min</v>
      </c>
      <c r="C4556" s="98" t="s">
        <v>4294</v>
      </c>
      <c r="D4556" s="98" t="s">
        <v>5330</v>
      </c>
      <c r="E4556" s="145" t="s">
        <v>6433</v>
      </c>
      <c r="F4556" s="233">
        <v>1.2970624542204363</v>
      </c>
    </row>
    <row r="4557" spans="1:6" x14ac:dyDescent="0.3">
      <c r="A4557" s="36" t="s">
        <v>64</v>
      </c>
      <c r="B4557" s="36" t="str">
        <f t="shared" si="74"/>
        <v>9A_30min</v>
      </c>
      <c r="C4557" s="98" t="s">
        <v>4295</v>
      </c>
      <c r="D4557" s="98" t="s">
        <v>5330</v>
      </c>
      <c r="E4557" s="145" t="s">
        <v>6434</v>
      </c>
      <c r="F4557" s="233">
        <v>1.3761248524649052</v>
      </c>
    </row>
    <row r="4558" spans="1:6" x14ac:dyDescent="0.3">
      <c r="A4558" s="36" t="s">
        <v>64</v>
      </c>
      <c r="B4558" s="36" t="str">
        <f t="shared" si="74"/>
        <v>9A_30min</v>
      </c>
      <c r="C4558" s="98" t="s">
        <v>4296</v>
      </c>
      <c r="D4558" s="98" t="s">
        <v>5330</v>
      </c>
      <c r="E4558" s="145" t="s">
        <v>6435</v>
      </c>
      <c r="F4558" s="233">
        <v>2.3170893398940615</v>
      </c>
    </row>
    <row r="4559" spans="1:6" x14ac:dyDescent="0.3">
      <c r="A4559" s="36" t="s">
        <v>64</v>
      </c>
      <c r="B4559" s="36" t="str">
        <f t="shared" si="74"/>
        <v>9A_30min</v>
      </c>
      <c r="C4559" s="98" t="s">
        <v>4297</v>
      </c>
      <c r="D4559" s="98" t="s">
        <v>5330</v>
      </c>
      <c r="E4559" s="145" t="s">
        <v>6436</v>
      </c>
      <c r="F4559" s="233">
        <v>1.7664974410884038</v>
      </c>
    </row>
    <row r="4560" spans="1:6" x14ac:dyDescent="0.3">
      <c r="A4560" s="36" t="s">
        <v>64</v>
      </c>
      <c r="B4560" s="36" t="str">
        <f t="shared" si="74"/>
        <v>9A_30min</v>
      </c>
      <c r="C4560" s="98" t="s">
        <v>4298</v>
      </c>
      <c r="D4560" s="98" t="s">
        <v>5330</v>
      </c>
      <c r="E4560" s="145" t="s">
        <v>6437</v>
      </c>
      <c r="F4560" s="233">
        <v>2.3498444220025889</v>
      </c>
    </row>
    <row r="4561" spans="1:6" x14ac:dyDescent="0.3">
      <c r="A4561" s="36" t="s">
        <v>64</v>
      </c>
      <c r="B4561" s="36" t="str">
        <f t="shared" si="74"/>
        <v>9A_30min</v>
      </c>
      <c r="C4561" s="98" t="s">
        <v>4299</v>
      </c>
      <c r="D4561" s="98" t="s">
        <v>5330</v>
      </c>
      <c r="E4561" s="145" t="s">
        <v>6438</v>
      </c>
      <c r="F4561" s="233">
        <v>2.0328272945798513</v>
      </c>
    </row>
    <row r="4562" spans="1:6" x14ac:dyDescent="0.3">
      <c r="A4562" s="36" t="s">
        <v>95</v>
      </c>
      <c r="B4562" s="36" t="str">
        <f t="shared" ref="B4562:B4596" si="75">CONCATENATE(A4562,"_",D4562)</f>
        <v>T5P4_30min</v>
      </c>
      <c r="C4562" s="98" t="s">
        <v>4711</v>
      </c>
      <c r="D4562" s="98" t="s">
        <v>5330</v>
      </c>
      <c r="E4562" s="145" t="s">
        <v>6409</v>
      </c>
      <c r="F4562" s="233">
        <v>1.4259893450653776</v>
      </c>
    </row>
    <row r="4563" spans="1:6" x14ac:dyDescent="0.3">
      <c r="A4563" s="36" t="s">
        <v>95</v>
      </c>
      <c r="B4563" s="36" t="str">
        <f t="shared" si="75"/>
        <v>T5P4_30min</v>
      </c>
      <c r="C4563" s="98" t="s">
        <v>4720</v>
      </c>
      <c r="D4563" s="98" t="s">
        <v>5330</v>
      </c>
      <c r="E4563" s="145" t="s">
        <v>6410</v>
      </c>
      <c r="F4563" s="233">
        <v>1.7192073205088843</v>
      </c>
    </row>
    <row r="4564" spans="1:6" x14ac:dyDescent="0.3">
      <c r="A4564" s="36" t="s">
        <v>95</v>
      </c>
      <c r="B4564" s="36" t="str">
        <f t="shared" si="75"/>
        <v>T5P4_30min</v>
      </c>
      <c r="C4564" s="98" t="s">
        <v>4721</v>
      </c>
      <c r="D4564" s="98" t="s">
        <v>5330</v>
      </c>
      <c r="E4564" s="145" t="s">
        <v>6411</v>
      </c>
      <c r="F4564" s="233">
        <v>1.1781853889323737</v>
      </c>
    </row>
    <row r="4565" spans="1:6" x14ac:dyDescent="0.3">
      <c r="A4565" s="36" t="s">
        <v>95</v>
      </c>
      <c r="B4565" s="36" t="str">
        <f t="shared" si="75"/>
        <v>T5P4_30min</v>
      </c>
      <c r="C4565" s="98" t="s">
        <v>4722</v>
      </c>
      <c r="D4565" s="98" t="s">
        <v>5330</v>
      </c>
      <c r="E4565" s="145" t="s">
        <v>6412</v>
      </c>
      <c r="F4565" s="233">
        <v>3.2494805758781142</v>
      </c>
    </row>
    <row r="4566" spans="1:6" x14ac:dyDescent="0.3">
      <c r="A4566" s="36" t="s">
        <v>95</v>
      </c>
      <c r="B4566" s="36" t="str">
        <f t="shared" si="75"/>
        <v>T5P4_30min</v>
      </c>
      <c r="C4566" s="98" t="s">
        <v>4723</v>
      </c>
      <c r="D4566" s="98" t="s">
        <v>5330</v>
      </c>
      <c r="E4566" s="145" t="s">
        <v>6413</v>
      </c>
      <c r="F4566" s="233">
        <v>3.3971437137809688</v>
      </c>
    </row>
    <row r="4567" spans="1:6" x14ac:dyDescent="0.3">
      <c r="A4567" s="36" t="s">
        <v>95</v>
      </c>
      <c r="B4567" s="36" t="str">
        <f t="shared" si="75"/>
        <v>T5P4_30min</v>
      </c>
      <c r="C4567" s="98" t="s">
        <v>4724</v>
      </c>
      <c r="D4567" s="98" t="s">
        <v>5330</v>
      </c>
      <c r="E4567" s="145" t="s">
        <v>6414</v>
      </c>
      <c r="F4567" s="233">
        <v>2.2789727978429504</v>
      </c>
    </row>
    <row r="4568" spans="1:6" x14ac:dyDescent="0.3">
      <c r="A4568" s="36" t="s">
        <v>95</v>
      </c>
      <c r="B4568" s="36" t="str">
        <f t="shared" si="75"/>
        <v>T5P4_30min</v>
      </c>
      <c r="C4568" s="98" t="s">
        <v>4725</v>
      </c>
      <c r="D4568" s="98" t="s">
        <v>5330</v>
      </c>
      <c r="E4568" s="145" t="s">
        <v>6415</v>
      </c>
      <c r="F4568" s="233">
        <v>1.3316621238285311</v>
      </c>
    </row>
    <row r="4569" spans="1:6" x14ac:dyDescent="0.3">
      <c r="A4569" s="36" t="s">
        <v>95</v>
      </c>
      <c r="B4569" s="36" t="str">
        <f t="shared" si="75"/>
        <v>T5P4_30min</v>
      </c>
      <c r="C4569" s="98" t="s">
        <v>4726</v>
      </c>
      <c r="D4569" s="98" t="s">
        <v>5330</v>
      </c>
      <c r="E4569" s="145" t="s">
        <v>6416</v>
      </c>
      <c r="F4569" s="233">
        <v>1.8170718231792493</v>
      </c>
    </row>
    <row r="4570" spans="1:6" x14ac:dyDescent="0.3">
      <c r="A4570" s="36" t="s">
        <v>95</v>
      </c>
      <c r="B4570" s="36" t="str">
        <f t="shared" si="75"/>
        <v>T5P4_30min</v>
      </c>
      <c r="C4570" s="98" t="s">
        <v>4727</v>
      </c>
      <c r="D4570" s="98" t="s">
        <v>5330</v>
      </c>
      <c r="E4570" s="145" t="s">
        <v>6417</v>
      </c>
      <c r="F4570" s="233">
        <v>2.9365849238232373</v>
      </c>
    </row>
    <row r="4571" spans="1:6" x14ac:dyDescent="0.3">
      <c r="A4571" s="36" t="s">
        <v>95</v>
      </c>
      <c r="B4571" s="36" t="str">
        <f t="shared" si="75"/>
        <v>T5P4_30min</v>
      </c>
      <c r="C4571" s="98" t="s">
        <v>4728</v>
      </c>
      <c r="D4571" s="98" t="s">
        <v>5330</v>
      </c>
      <c r="E4571" s="145" t="s">
        <v>6418</v>
      </c>
      <c r="F4571" s="233">
        <v>1.7056589961329724</v>
      </c>
    </row>
    <row r="4572" spans="1:6" x14ac:dyDescent="0.3">
      <c r="A4572" s="36" t="s">
        <v>95</v>
      </c>
      <c r="B4572" s="36" t="str">
        <f t="shared" si="75"/>
        <v>T5P4_30min</v>
      </c>
      <c r="C4572" s="98" t="s">
        <v>4729</v>
      </c>
      <c r="D4572" s="98" t="s">
        <v>5330</v>
      </c>
      <c r="E4572" s="145" t="s">
        <v>6419</v>
      </c>
      <c r="F4572" s="233">
        <v>1.3460861083717344</v>
      </c>
    </row>
    <row r="4573" spans="1:6" x14ac:dyDescent="0.3">
      <c r="A4573" s="36" t="s">
        <v>95</v>
      </c>
      <c r="B4573" s="36" t="str">
        <f t="shared" si="75"/>
        <v>T5P4_30min</v>
      </c>
      <c r="C4573" s="98" t="s">
        <v>4712</v>
      </c>
      <c r="D4573" s="98" t="s">
        <v>5330</v>
      </c>
      <c r="E4573" s="145" t="s">
        <v>6420</v>
      </c>
      <c r="F4573" s="233">
        <v>2.2361082735223827</v>
      </c>
    </row>
    <row r="4574" spans="1:6" x14ac:dyDescent="0.3">
      <c r="A4574" s="36" t="s">
        <v>95</v>
      </c>
      <c r="B4574" s="36" t="str">
        <f t="shared" si="75"/>
        <v>T5P4_30min</v>
      </c>
      <c r="C4574" s="98" t="s">
        <v>4730</v>
      </c>
      <c r="D4574" s="98" t="s">
        <v>5330</v>
      </c>
      <c r="E4574" s="145" t="s">
        <v>6421</v>
      </c>
      <c r="F4574" s="233">
        <v>1.5875373415948213</v>
      </c>
    </row>
    <row r="4575" spans="1:6" x14ac:dyDescent="0.3">
      <c r="A4575" s="36" t="s">
        <v>95</v>
      </c>
      <c r="B4575" s="36" t="str">
        <f t="shared" si="75"/>
        <v>T5P4_30min</v>
      </c>
      <c r="C4575" s="98" t="s">
        <v>4731</v>
      </c>
      <c r="D4575" s="98" t="s">
        <v>5330</v>
      </c>
      <c r="E4575" s="145" t="s">
        <v>6422</v>
      </c>
      <c r="F4575" s="233">
        <v>2.1051417081401049</v>
      </c>
    </row>
    <row r="4576" spans="1:6" x14ac:dyDescent="0.3">
      <c r="A4576" s="36" t="s">
        <v>95</v>
      </c>
      <c r="B4576" s="36" t="str">
        <f t="shared" si="75"/>
        <v>T5P4_30min</v>
      </c>
      <c r="C4576" s="98" t="s">
        <v>4732</v>
      </c>
      <c r="D4576" s="98" t="s">
        <v>5330</v>
      </c>
      <c r="E4576" s="145" t="s">
        <v>6423</v>
      </c>
      <c r="F4576" s="233">
        <v>1.2251426088110129</v>
      </c>
    </row>
    <row r="4577" spans="1:6" x14ac:dyDescent="0.3">
      <c r="A4577" s="36" t="s">
        <v>95</v>
      </c>
      <c r="B4577" s="36" t="str">
        <f t="shared" si="75"/>
        <v>T5P4_30min</v>
      </c>
      <c r="C4577" s="98" t="s">
        <v>4733</v>
      </c>
      <c r="D4577" s="98" t="s">
        <v>5330</v>
      </c>
      <c r="E4577" s="145" t="s">
        <v>6424</v>
      </c>
      <c r="F4577" s="233">
        <v>1.9870330677362118</v>
      </c>
    </row>
    <row r="4578" spans="1:6" x14ac:dyDescent="0.3">
      <c r="A4578" s="36" t="s">
        <v>95</v>
      </c>
      <c r="B4578" s="36" t="str">
        <f t="shared" si="75"/>
        <v>T5P4_30min</v>
      </c>
      <c r="C4578" s="98" t="s">
        <v>4734</v>
      </c>
      <c r="D4578" s="98" t="s">
        <v>5330</v>
      </c>
      <c r="E4578" s="145" t="s">
        <v>6425</v>
      </c>
      <c r="F4578" s="233">
        <v>1.3660198425764205</v>
      </c>
    </row>
    <row r="4579" spans="1:6" x14ac:dyDescent="0.3">
      <c r="A4579" s="36" t="s">
        <v>95</v>
      </c>
      <c r="B4579" s="36" t="str">
        <f t="shared" si="75"/>
        <v>T5P4_30min</v>
      </c>
      <c r="C4579" s="98" t="s">
        <v>4735</v>
      </c>
      <c r="D4579" s="98" t="s">
        <v>5330</v>
      </c>
      <c r="E4579" s="145" t="s">
        <v>6426</v>
      </c>
      <c r="F4579" s="233">
        <v>1.2740894828865508</v>
      </c>
    </row>
    <row r="4580" spans="1:6" x14ac:dyDescent="0.3">
      <c r="A4580" s="36" t="s">
        <v>95</v>
      </c>
      <c r="B4580" s="36" t="str">
        <f t="shared" si="75"/>
        <v>T5P4_30min</v>
      </c>
      <c r="C4580" s="98" t="s">
        <v>4736</v>
      </c>
      <c r="D4580" s="98" t="s">
        <v>5330</v>
      </c>
      <c r="E4580" s="145" t="s">
        <v>6427</v>
      </c>
      <c r="F4580" s="233">
        <v>1.4991125415933482</v>
      </c>
    </row>
    <row r="4581" spans="1:6" x14ac:dyDescent="0.3">
      <c r="A4581" s="36" t="s">
        <v>95</v>
      </c>
      <c r="B4581" s="36" t="str">
        <f t="shared" si="75"/>
        <v>T5P4_30min</v>
      </c>
      <c r="C4581" s="98" t="s">
        <v>4737</v>
      </c>
      <c r="D4581" s="98" t="s">
        <v>5330</v>
      </c>
      <c r="E4581" s="145" t="s">
        <v>6428</v>
      </c>
      <c r="F4581" s="233">
        <v>1.5528746928727779</v>
      </c>
    </row>
    <row r="4582" spans="1:6" x14ac:dyDescent="0.3">
      <c r="A4582" s="36" t="s">
        <v>95</v>
      </c>
      <c r="B4582" s="36" t="str">
        <f t="shared" si="75"/>
        <v>T5P4_30min</v>
      </c>
      <c r="C4582" s="98" t="s">
        <v>4738</v>
      </c>
      <c r="D4582" s="98" t="s">
        <v>5330</v>
      </c>
      <c r="E4582" s="145" t="s">
        <v>6429</v>
      </c>
      <c r="F4582" s="233">
        <v>1.6464110090914952</v>
      </c>
    </row>
    <row r="4583" spans="1:6" x14ac:dyDescent="0.3">
      <c r="A4583" s="36" t="s">
        <v>95</v>
      </c>
      <c r="B4583" s="36" t="str">
        <f t="shared" si="75"/>
        <v>T5P4_30min</v>
      </c>
      <c r="C4583" s="98" t="s">
        <v>4739</v>
      </c>
      <c r="D4583" s="98" t="s">
        <v>5330</v>
      </c>
      <c r="E4583" s="145" t="s">
        <v>6430</v>
      </c>
      <c r="F4583" s="233">
        <v>1.5248598008935861</v>
      </c>
    </row>
    <row r="4584" spans="1:6" x14ac:dyDescent="0.3">
      <c r="A4584" s="36" t="s">
        <v>95</v>
      </c>
      <c r="B4584" s="36" t="str">
        <f t="shared" si="75"/>
        <v>T5P4_30min</v>
      </c>
      <c r="C4584" s="98" t="s">
        <v>4713</v>
      </c>
      <c r="D4584" s="98" t="s">
        <v>5330</v>
      </c>
      <c r="E4584" s="145" t="s">
        <v>6431</v>
      </c>
      <c r="F4584" s="233">
        <v>2.8515986768187562</v>
      </c>
    </row>
    <row r="4585" spans="1:6" x14ac:dyDescent="0.3">
      <c r="A4585" s="36" t="s">
        <v>95</v>
      </c>
      <c r="B4585" s="36" t="str">
        <f t="shared" si="75"/>
        <v>T5P4_30min</v>
      </c>
      <c r="C4585" s="98" t="s">
        <v>4740</v>
      </c>
      <c r="D4585" s="98" t="s">
        <v>5330</v>
      </c>
      <c r="E4585" s="145" t="s">
        <v>6432</v>
      </c>
      <c r="F4585" s="233">
        <v>1.7602750958539539</v>
      </c>
    </row>
    <row r="4586" spans="1:6" x14ac:dyDescent="0.3">
      <c r="A4586" s="36" t="s">
        <v>95</v>
      </c>
      <c r="B4586" s="36" t="str">
        <f t="shared" si="75"/>
        <v>T5P4_30min</v>
      </c>
      <c r="C4586" s="98" t="s">
        <v>4714</v>
      </c>
      <c r="D4586" s="98" t="s">
        <v>5330</v>
      </c>
      <c r="E4586" s="145" t="s">
        <v>6433</v>
      </c>
      <c r="F4586" s="233">
        <v>1.3316621238285311</v>
      </c>
    </row>
    <row r="4587" spans="1:6" x14ac:dyDescent="0.3">
      <c r="A4587" s="36" t="s">
        <v>95</v>
      </c>
      <c r="B4587" s="36" t="str">
        <f t="shared" si="75"/>
        <v>T5P4_30min</v>
      </c>
      <c r="C4587" s="98" t="s">
        <v>4715</v>
      </c>
      <c r="D4587" s="98" t="s">
        <v>5330</v>
      </c>
      <c r="E4587" s="145" t="s">
        <v>6434</v>
      </c>
      <c r="F4587" s="233">
        <v>2.0442331112529071</v>
      </c>
    </row>
    <row r="4588" spans="1:6" x14ac:dyDescent="0.3">
      <c r="A4588" s="36" t="s">
        <v>95</v>
      </c>
      <c r="B4588" s="36" t="str">
        <f t="shared" si="75"/>
        <v>T5P4_30min</v>
      </c>
      <c r="C4588" s="98" t="s">
        <v>4716</v>
      </c>
      <c r="D4588" s="98" t="s">
        <v>5330</v>
      </c>
      <c r="E4588" s="145" t="s">
        <v>6435</v>
      </c>
      <c r="F4588" s="233">
        <v>1.6121075679976444</v>
      </c>
    </row>
    <row r="4589" spans="1:6" x14ac:dyDescent="0.3">
      <c r="A4589" s="36" t="s">
        <v>95</v>
      </c>
      <c r="B4589" s="36" t="str">
        <f t="shared" si="75"/>
        <v>T5P4_30min</v>
      </c>
      <c r="C4589" s="98" t="s">
        <v>4717</v>
      </c>
      <c r="D4589" s="98" t="s">
        <v>5330</v>
      </c>
      <c r="E4589" s="145" t="s">
        <v>6436</v>
      </c>
      <c r="F4589" s="233">
        <v>1.2745133232705599</v>
      </c>
    </row>
    <row r="4590" spans="1:6" x14ac:dyDescent="0.3">
      <c r="A4590" s="36" t="s">
        <v>95</v>
      </c>
      <c r="B4590" s="36" t="str">
        <f t="shared" si="75"/>
        <v>T5P4_30min</v>
      </c>
      <c r="C4590" s="98" t="s">
        <v>4718</v>
      </c>
      <c r="D4590" s="98" t="s">
        <v>5330</v>
      </c>
      <c r="E4590" s="145" t="s">
        <v>6437</v>
      </c>
      <c r="F4590" s="233">
        <v>1.3438305734486164</v>
      </c>
    </row>
    <row r="4591" spans="1:6" x14ac:dyDescent="0.3">
      <c r="A4591" s="36" t="s">
        <v>95</v>
      </c>
      <c r="B4591" s="36" t="str">
        <f t="shared" si="75"/>
        <v>T5P4_30min</v>
      </c>
      <c r="C4591" s="98" t="s">
        <v>4719</v>
      </c>
      <c r="D4591" s="98" t="s">
        <v>5330</v>
      </c>
      <c r="E4591" s="145" t="s">
        <v>6438</v>
      </c>
      <c r="F4591" s="233">
        <v>1.9262052883129674</v>
      </c>
    </row>
    <row r="4592" spans="1:6" x14ac:dyDescent="0.3">
      <c r="A4592" s="36" t="s">
        <v>96</v>
      </c>
      <c r="B4592" s="36" t="str">
        <f t="shared" si="75"/>
        <v>T5P5_30min</v>
      </c>
      <c r="C4592" s="98" t="s">
        <v>4741</v>
      </c>
      <c r="D4592" s="98" t="s">
        <v>5330</v>
      </c>
      <c r="E4592" s="145" t="s">
        <v>6409</v>
      </c>
      <c r="F4592" s="233">
        <v>1.0641179494695232</v>
      </c>
    </row>
    <row r="4593" spans="1:6" x14ac:dyDescent="0.3">
      <c r="A4593" s="36" t="s">
        <v>96</v>
      </c>
      <c r="B4593" s="36" t="str">
        <f t="shared" si="75"/>
        <v>T5P5_30min</v>
      </c>
      <c r="C4593" s="98" t="s">
        <v>4750</v>
      </c>
      <c r="D4593" s="98" t="s">
        <v>5330</v>
      </c>
      <c r="E4593" s="145" t="s">
        <v>6410</v>
      </c>
      <c r="F4593" s="233">
        <v>0.2536765854232273</v>
      </c>
    </row>
    <row r="4594" spans="1:6" x14ac:dyDescent="0.3">
      <c r="A4594" s="36" t="s">
        <v>96</v>
      </c>
      <c r="B4594" s="36" t="str">
        <f t="shared" si="75"/>
        <v>T5P5_30min</v>
      </c>
      <c r="C4594" s="98" t="s">
        <v>4751</v>
      </c>
      <c r="D4594" s="98" t="s">
        <v>5330</v>
      </c>
      <c r="E4594" s="145" t="s">
        <v>6411</v>
      </c>
      <c r="F4594" s="233">
        <v>0.3913635269472282</v>
      </c>
    </row>
    <row r="4595" spans="1:6" x14ac:dyDescent="0.3">
      <c r="A4595" s="36" t="s">
        <v>96</v>
      </c>
      <c r="B4595" s="36" t="str">
        <f t="shared" si="75"/>
        <v>T5P5_30min</v>
      </c>
      <c r="C4595" s="98" t="s">
        <v>4752</v>
      </c>
      <c r="D4595" s="98" t="s">
        <v>5330</v>
      </c>
      <c r="E4595" s="145" t="s">
        <v>6412</v>
      </c>
      <c r="F4595" s="233">
        <v>0.23443295429955521</v>
      </c>
    </row>
    <row r="4596" spans="1:6" x14ac:dyDescent="0.3">
      <c r="A4596" s="36" t="s">
        <v>96</v>
      </c>
      <c r="B4596" s="36" t="str">
        <f t="shared" si="75"/>
        <v>T5P5_30min</v>
      </c>
      <c r="C4596" s="98" t="s">
        <v>4753</v>
      </c>
      <c r="D4596" s="98" t="s">
        <v>5330</v>
      </c>
      <c r="E4596" s="145" t="s">
        <v>6413</v>
      </c>
      <c r="F4596" s="233">
        <v>0.80887688196054031</v>
      </c>
    </row>
    <row r="4597" spans="1:6" x14ac:dyDescent="0.3">
      <c r="A4597" s="36" t="s">
        <v>96</v>
      </c>
      <c r="B4597" s="36" t="str">
        <f t="shared" ref="B4597:B4651" si="76">CONCATENATE(A4597,"_",D4597)</f>
        <v>T5P5_30min</v>
      </c>
      <c r="C4597" s="98" t="s">
        <v>4754</v>
      </c>
      <c r="D4597" s="98" t="s">
        <v>5330</v>
      </c>
      <c r="E4597" s="145" t="s">
        <v>6414</v>
      </c>
      <c r="F4597" s="233">
        <v>0.7085277761926827</v>
      </c>
    </row>
    <row r="4598" spans="1:6" x14ac:dyDescent="0.3">
      <c r="A4598" s="36" t="s">
        <v>96</v>
      </c>
      <c r="B4598" s="36" t="str">
        <f t="shared" si="76"/>
        <v>T5P5_30min</v>
      </c>
      <c r="C4598" s="98" t="s">
        <v>4755</v>
      </c>
      <c r="D4598" s="98" t="s">
        <v>5330</v>
      </c>
      <c r="E4598" s="145" t="s">
        <v>6415</v>
      </c>
      <c r="F4598" s="233">
        <v>0.83459212181832299</v>
      </c>
    </row>
    <row r="4599" spans="1:6" x14ac:dyDescent="0.3">
      <c r="A4599" s="36" t="s">
        <v>96</v>
      </c>
      <c r="B4599" s="36" t="str">
        <f t="shared" si="76"/>
        <v>T5P5_30min</v>
      </c>
      <c r="C4599" s="98" t="s">
        <v>4756</v>
      </c>
      <c r="D4599" s="98" t="s">
        <v>5330</v>
      </c>
      <c r="E4599" s="145" t="s">
        <v>6416</v>
      </c>
      <c r="F4599" s="233">
        <v>0.91072949323200258</v>
      </c>
    </row>
    <row r="4600" spans="1:6" x14ac:dyDescent="0.3">
      <c r="A4600" s="36" t="s">
        <v>96</v>
      </c>
      <c r="B4600" s="36" t="str">
        <f t="shared" si="76"/>
        <v>T5P5_30min</v>
      </c>
      <c r="C4600" s="98" t="s">
        <v>4757</v>
      </c>
      <c r="D4600" s="98" t="s">
        <v>5330</v>
      </c>
      <c r="E4600" s="145" t="s">
        <v>6417</v>
      </c>
      <c r="F4600" s="233">
        <v>0.71346437158711895</v>
      </c>
    </row>
    <row r="4601" spans="1:6" x14ac:dyDescent="0.3">
      <c r="A4601" s="36" t="s">
        <v>96</v>
      </c>
      <c r="B4601" s="36" t="str">
        <f t="shared" si="76"/>
        <v>T5P5_30min</v>
      </c>
      <c r="C4601" s="98" t="s">
        <v>4758</v>
      </c>
      <c r="D4601" s="98" t="s">
        <v>5330</v>
      </c>
      <c r="E4601" s="145" t="s">
        <v>6418</v>
      </c>
      <c r="F4601" s="233">
        <v>0.82765464392064136</v>
      </c>
    </row>
    <row r="4602" spans="1:6" x14ac:dyDescent="0.3">
      <c r="A4602" s="36" t="s">
        <v>96</v>
      </c>
      <c r="B4602" s="36" t="str">
        <f t="shared" si="76"/>
        <v>T5P5_30min</v>
      </c>
      <c r="C4602" s="98" t="s">
        <v>4759</v>
      </c>
      <c r="D4602" s="98" t="s">
        <v>5330</v>
      </c>
      <c r="E4602" s="145" t="s">
        <v>6419</v>
      </c>
      <c r="F4602" s="233">
        <v>0.55441321227195695</v>
      </c>
    </row>
    <row r="4603" spans="1:6" x14ac:dyDescent="0.3">
      <c r="A4603" s="36" t="s">
        <v>96</v>
      </c>
      <c r="B4603" s="36" t="str">
        <f t="shared" si="76"/>
        <v>T5P5_30min</v>
      </c>
      <c r="C4603" s="98" t="s">
        <v>4742</v>
      </c>
      <c r="D4603" s="98" t="s">
        <v>5330</v>
      </c>
      <c r="E4603" s="145" t="s">
        <v>6420</v>
      </c>
      <c r="F4603" s="233">
        <v>0.67821545990090926</v>
      </c>
    </row>
    <row r="4604" spans="1:6" x14ac:dyDescent="0.3">
      <c r="A4604" s="36" t="s">
        <v>96</v>
      </c>
      <c r="B4604" s="36" t="str">
        <f t="shared" si="76"/>
        <v>T5P5_30min</v>
      </c>
      <c r="C4604" s="98" t="s">
        <v>4760</v>
      </c>
      <c r="D4604" s="98" t="s">
        <v>5330</v>
      </c>
      <c r="E4604" s="145" t="s">
        <v>6421</v>
      </c>
      <c r="F4604" s="233">
        <v>0.33782630169752742</v>
      </c>
    </row>
    <row r="4605" spans="1:6" x14ac:dyDescent="0.3">
      <c r="A4605" s="36" t="s">
        <v>96</v>
      </c>
      <c r="B4605" s="36" t="str">
        <f t="shared" si="76"/>
        <v>T5P5_30min</v>
      </c>
      <c r="C4605" s="98" t="s">
        <v>4761</v>
      </c>
      <c r="D4605" s="98" t="s">
        <v>5330</v>
      </c>
      <c r="E4605" s="145" t="s">
        <v>6422</v>
      </c>
      <c r="F4605" s="233">
        <v>0.81092232029155009</v>
      </c>
    </row>
    <row r="4606" spans="1:6" x14ac:dyDescent="0.3">
      <c r="A4606" s="36" t="s">
        <v>96</v>
      </c>
      <c r="B4606" s="36" t="str">
        <f t="shared" si="76"/>
        <v>T5P5_30min</v>
      </c>
      <c r="C4606" s="98" t="s">
        <v>4762</v>
      </c>
      <c r="D4606" s="98" t="s">
        <v>5330</v>
      </c>
      <c r="E4606" s="145" t="s">
        <v>6423</v>
      </c>
      <c r="F4606" s="233">
        <v>0.74159072898346523</v>
      </c>
    </row>
    <row r="4607" spans="1:6" x14ac:dyDescent="0.3">
      <c r="A4607" s="36" t="s">
        <v>96</v>
      </c>
      <c r="B4607" s="36" t="str">
        <f t="shared" si="76"/>
        <v>T5P5_30min</v>
      </c>
      <c r="C4607" s="98" t="s">
        <v>4763</v>
      </c>
      <c r="D4607" s="98" t="s">
        <v>5330</v>
      </c>
      <c r="E4607" s="145" t="s">
        <v>6424</v>
      </c>
      <c r="F4607" s="233">
        <v>0.70573522676779255</v>
      </c>
    </row>
    <row r="4608" spans="1:6" x14ac:dyDescent="0.3">
      <c r="A4608" s="36" t="s">
        <v>96</v>
      </c>
      <c r="B4608" s="36" t="str">
        <f t="shared" si="76"/>
        <v>T5P5_30min</v>
      </c>
      <c r="C4608" s="98" t="s">
        <v>4764</v>
      </c>
      <c r="D4608" s="98" t="s">
        <v>5330</v>
      </c>
      <c r="E4608" s="145" t="s">
        <v>6425</v>
      </c>
      <c r="F4608" s="233">
        <v>0.8982977291011256</v>
      </c>
    </row>
    <row r="4609" spans="1:6" x14ac:dyDescent="0.3">
      <c r="A4609" s="36" t="s">
        <v>96</v>
      </c>
      <c r="B4609" s="36" t="str">
        <f t="shared" si="76"/>
        <v>T5P5_30min</v>
      </c>
      <c r="C4609" s="98" t="s">
        <v>4765</v>
      </c>
      <c r="D4609" s="98" t="s">
        <v>5330</v>
      </c>
      <c r="E4609" s="145" t="s">
        <v>6426</v>
      </c>
      <c r="F4609" s="233">
        <v>0.430546408789096</v>
      </c>
    </row>
    <row r="4610" spans="1:6" x14ac:dyDescent="0.3">
      <c r="A4610" s="36" t="s">
        <v>96</v>
      </c>
      <c r="B4610" s="36" t="str">
        <f t="shared" si="76"/>
        <v>T5P5_30min</v>
      </c>
      <c r="C4610" s="98" t="s">
        <v>4766</v>
      </c>
      <c r="D4610" s="98" t="s">
        <v>5330</v>
      </c>
      <c r="E4610" s="145" t="s">
        <v>6427</v>
      </c>
      <c r="F4610" s="233">
        <v>0.68075194430602981</v>
      </c>
    </row>
    <row r="4611" spans="1:6" x14ac:dyDescent="0.3">
      <c r="A4611" s="36" t="s">
        <v>96</v>
      </c>
      <c r="B4611" s="36" t="str">
        <f t="shared" si="76"/>
        <v>T5P5_30min</v>
      </c>
      <c r="C4611" s="98" t="s">
        <v>4767</v>
      </c>
      <c r="D4611" s="98" t="s">
        <v>5330</v>
      </c>
      <c r="E4611" s="145" t="s">
        <v>6428</v>
      </c>
      <c r="F4611" s="233">
        <v>0.86857262773732224</v>
      </c>
    </row>
    <row r="4612" spans="1:6" x14ac:dyDescent="0.3">
      <c r="A4612" s="36" t="s">
        <v>96</v>
      </c>
      <c r="B4612" s="36" t="str">
        <f t="shared" si="76"/>
        <v>T5P5_30min</v>
      </c>
      <c r="C4612" s="98" t="s">
        <v>4768</v>
      </c>
      <c r="D4612" s="98" t="s">
        <v>5330</v>
      </c>
      <c r="E4612" s="145" t="s">
        <v>6429</v>
      </c>
      <c r="F4612" s="233">
        <v>0.49367318134494681</v>
      </c>
    </row>
    <row r="4613" spans="1:6" x14ac:dyDescent="0.3">
      <c r="A4613" s="36" t="s">
        <v>96</v>
      </c>
      <c r="B4613" s="36" t="str">
        <f t="shared" si="76"/>
        <v>T5P5_30min</v>
      </c>
      <c r="C4613" s="98" t="s">
        <v>4769</v>
      </c>
      <c r="D4613" s="98" t="s">
        <v>5330</v>
      </c>
      <c r="E4613" s="145" t="s">
        <v>6430</v>
      </c>
      <c r="F4613" s="233">
        <v>0.91969158384572347</v>
      </c>
    </row>
    <row r="4614" spans="1:6" x14ac:dyDescent="0.3">
      <c r="A4614" s="36" t="s">
        <v>96</v>
      </c>
      <c r="B4614" s="36" t="str">
        <f t="shared" si="76"/>
        <v>T5P5_30min</v>
      </c>
      <c r="C4614" s="98" t="s">
        <v>4743</v>
      </c>
      <c r="D4614" s="98" t="s">
        <v>5330</v>
      </c>
      <c r="E4614" s="145" t="s">
        <v>6431</v>
      </c>
      <c r="F4614" s="233">
        <v>0.58933302155246725</v>
      </c>
    </row>
    <row r="4615" spans="1:6" x14ac:dyDescent="0.3">
      <c r="A4615" s="36" t="s">
        <v>96</v>
      </c>
      <c r="B4615" s="36" t="str">
        <f t="shared" si="76"/>
        <v>T5P5_30min</v>
      </c>
      <c r="C4615" s="98" t="s">
        <v>4770</v>
      </c>
      <c r="D4615" s="98" t="s">
        <v>5330</v>
      </c>
      <c r="E4615" s="145" t="s">
        <v>6432</v>
      </c>
      <c r="F4615" s="233">
        <v>0.7601877467856557</v>
      </c>
    </row>
    <row r="4616" spans="1:6" x14ac:dyDescent="0.3">
      <c r="A4616" s="36" t="s">
        <v>96</v>
      </c>
      <c r="B4616" s="36" t="str">
        <f t="shared" si="76"/>
        <v>T5P5_30min</v>
      </c>
      <c r="C4616" s="98" t="s">
        <v>4744</v>
      </c>
      <c r="D4616" s="98" t="s">
        <v>5330</v>
      </c>
      <c r="E4616" s="145" t="s">
        <v>6433</v>
      </c>
      <c r="F4616" s="233">
        <v>0.74225562270379597</v>
      </c>
    </row>
    <row r="4617" spans="1:6" x14ac:dyDescent="0.3">
      <c r="A4617" s="36" t="s">
        <v>96</v>
      </c>
      <c r="B4617" s="36" t="str">
        <f t="shared" si="76"/>
        <v>T5P5_30min</v>
      </c>
      <c r="C4617" s="98" t="s">
        <v>4745</v>
      </c>
      <c r="D4617" s="98" t="s">
        <v>5330</v>
      </c>
      <c r="E4617" s="145" t="s">
        <v>6434</v>
      </c>
      <c r="F4617" s="233">
        <v>0.73050010911170249</v>
      </c>
    </row>
    <row r="4618" spans="1:6" x14ac:dyDescent="0.3">
      <c r="A4618" s="36" t="s">
        <v>96</v>
      </c>
      <c r="B4618" s="36" t="str">
        <f t="shared" si="76"/>
        <v>T5P5_30min</v>
      </c>
      <c r="C4618" s="98" t="s">
        <v>4746</v>
      </c>
      <c r="D4618" s="98" t="s">
        <v>5330</v>
      </c>
      <c r="E4618" s="145" t="s">
        <v>6435</v>
      </c>
      <c r="F4618" s="233">
        <v>0.7646983784693292</v>
      </c>
    </row>
    <row r="4619" spans="1:6" x14ac:dyDescent="0.3">
      <c r="A4619" s="36" t="s">
        <v>96</v>
      </c>
      <c r="B4619" s="36" t="str">
        <f t="shared" si="76"/>
        <v>T5P5_30min</v>
      </c>
      <c r="C4619" s="98" t="s">
        <v>4747</v>
      </c>
      <c r="D4619" s="98" t="s">
        <v>5330</v>
      </c>
      <c r="E4619" s="145" t="s">
        <v>6436</v>
      </c>
      <c r="F4619" s="233">
        <v>0.61330286981388082</v>
      </c>
    </row>
    <row r="4620" spans="1:6" x14ac:dyDescent="0.3">
      <c r="A4620" s="36" t="s">
        <v>96</v>
      </c>
      <c r="B4620" s="36" t="str">
        <f t="shared" si="76"/>
        <v>T5P5_30min</v>
      </c>
      <c r="C4620" s="98" t="s">
        <v>4748</v>
      </c>
      <c r="D4620" s="98" t="s">
        <v>5330</v>
      </c>
      <c r="E4620" s="145" t="s">
        <v>6437</v>
      </c>
      <c r="F4620" s="233">
        <v>0.77650242075668852</v>
      </c>
    </row>
    <row r="4621" spans="1:6" x14ac:dyDescent="0.3">
      <c r="A4621" s="36" t="s">
        <v>96</v>
      </c>
      <c r="B4621" s="36" t="str">
        <f t="shared" si="76"/>
        <v>T5P5_30min</v>
      </c>
      <c r="C4621" s="98" t="s">
        <v>4749</v>
      </c>
      <c r="D4621" s="98" t="s">
        <v>5330</v>
      </c>
      <c r="E4621" s="145" t="s">
        <v>6438</v>
      </c>
      <c r="F4621" s="233">
        <v>0.56242635983682665</v>
      </c>
    </row>
    <row r="4622" spans="1:6" x14ac:dyDescent="0.3">
      <c r="A4622" s="36" t="s">
        <v>98</v>
      </c>
      <c r="B4622" s="36" t="str">
        <f t="shared" si="76"/>
        <v>T6P1_30min</v>
      </c>
      <c r="C4622" s="98" t="s">
        <v>4771</v>
      </c>
      <c r="D4622" s="98" t="s">
        <v>5330</v>
      </c>
      <c r="E4622" s="145" t="s">
        <v>6409</v>
      </c>
      <c r="F4622" s="233">
        <v>0.52114701328334312</v>
      </c>
    </row>
    <row r="4623" spans="1:6" x14ac:dyDescent="0.3">
      <c r="A4623" s="36" t="s">
        <v>98</v>
      </c>
      <c r="B4623" s="36" t="str">
        <f t="shared" si="76"/>
        <v>T6P1_30min</v>
      </c>
      <c r="C4623" s="98" t="s">
        <v>4780</v>
      </c>
      <c r="D4623" s="98" t="s">
        <v>5330</v>
      </c>
      <c r="E4623" s="145" t="s">
        <v>6410</v>
      </c>
      <c r="F4623" s="233">
        <v>0.53486840391737944</v>
      </c>
    </row>
    <row r="4624" spans="1:6" x14ac:dyDescent="0.3">
      <c r="A4624" s="36" t="s">
        <v>98</v>
      </c>
      <c r="B4624" s="36" t="str">
        <f t="shared" si="76"/>
        <v>T6P1_30min</v>
      </c>
      <c r="C4624" s="98" t="s">
        <v>4781</v>
      </c>
      <c r="D4624" s="98" t="s">
        <v>5330</v>
      </c>
      <c r="E4624" s="145" t="s">
        <v>6411</v>
      </c>
      <c r="F4624" s="233">
        <v>0.60174330893779848</v>
      </c>
    </row>
    <row r="4625" spans="1:6" x14ac:dyDescent="0.3">
      <c r="A4625" s="36" t="s">
        <v>98</v>
      </c>
      <c r="B4625" s="36" t="str">
        <f t="shared" si="76"/>
        <v>T6P1_30min</v>
      </c>
      <c r="C4625" s="98" t="s">
        <v>4782</v>
      </c>
      <c r="D4625" s="98" t="s">
        <v>5330</v>
      </c>
      <c r="E4625" s="145" t="s">
        <v>6412</v>
      </c>
      <c r="F4625" s="233">
        <v>0.55408123047957125</v>
      </c>
    </row>
    <row r="4626" spans="1:6" x14ac:dyDescent="0.3">
      <c r="A4626" s="36" t="s">
        <v>98</v>
      </c>
      <c r="B4626" s="36" t="str">
        <f t="shared" si="76"/>
        <v>T6P1_30min</v>
      </c>
      <c r="C4626" s="98" t="s">
        <v>4783</v>
      </c>
      <c r="D4626" s="98" t="s">
        <v>5330</v>
      </c>
      <c r="E4626" s="145" t="s">
        <v>6413</v>
      </c>
      <c r="F4626" s="233">
        <v>0.45686213449240204</v>
      </c>
    </row>
    <row r="4627" spans="1:6" x14ac:dyDescent="0.3">
      <c r="A4627" s="36" t="s">
        <v>98</v>
      </c>
      <c r="B4627" s="36" t="str">
        <f t="shared" si="76"/>
        <v>T6P1_30min</v>
      </c>
      <c r="C4627" s="98" t="s">
        <v>4784</v>
      </c>
      <c r="D4627" s="98" t="s">
        <v>5330</v>
      </c>
      <c r="E4627" s="145" t="s">
        <v>6414</v>
      </c>
      <c r="F4627" s="233">
        <v>0.76627371651549003</v>
      </c>
    </row>
    <row r="4628" spans="1:6" x14ac:dyDescent="0.3">
      <c r="A4628" s="36" t="s">
        <v>98</v>
      </c>
      <c r="B4628" s="36" t="str">
        <f t="shared" si="76"/>
        <v>T6P1_30min</v>
      </c>
      <c r="C4628" s="98" t="s">
        <v>4785</v>
      </c>
      <c r="D4628" s="98" t="s">
        <v>5330</v>
      </c>
      <c r="E4628" s="145" t="s">
        <v>6415</v>
      </c>
      <c r="F4628" s="233">
        <v>0.59806923491804076</v>
      </c>
    </row>
    <row r="4629" spans="1:6" x14ac:dyDescent="0.3">
      <c r="A4629" s="36" t="s">
        <v>98</v>
      </c>
      <c r="B4629" s="36" t="str">
        <f t="shared" si="76"/>
        <v>T6P1_30min</v>
      </c>
      <c r="C4629" s="98" t="s">
        <v>4786</v>
      </c>
      <c r="D4629" s="98" t="s">
        <v>5330</v>
      </c>
      <c r="E4629" s="145" t="s">
        <v>6416</v>
      </c>
      <c r="F4629" s="233">
        <v>0.43801416591240733</v>
      </c>
    </row>
    <row r="4630" spans="1:6" x14ac:dyDescent="0.3">
      <c r="A4630" s="36" t="s">
        <v>98</v>
      </c>
      <c r="B4630" s="36" t="str">
        <f t="shared" si="76"/>
        <v>T6P1_30min</v>
      </c>
      <c r="C4630" s="98" t="s">
        <v>4787</v>
      </c>
      <c r="D4630" s="98" t="s">
        <v>5330</v>
      </c>
      <c r="E4630" s="145" t="s">
        <v>6417</v>
      </c>
      <c r="F4630" s="233">
        <v>0.62462421500106291</v>
      </c>
    </row>
    <row r="4631" spans="1:6" x14ac:dyDescent="0.3">
      <c r="A4631" s="36" t="s">
        <v>98</v>
      </c>
      <c r="B4631" s="36" t="str">
        <f t="shared" si="76"/>
        <v>T6P1_30min</v>
      </c>
      <c r="C4631" s="98" t="s">
        <v>4788</v>
      </c>
      <c r="D4631" s="98" t="s">
        <v>5330</v>
      </c>
      <c r="E4631" s="145" t="s">
        <v>6418</v>
      </c>
      <c r="F4631" s="233">
        <v>1.2649826914441602</v>
      </c>
    </row>
    <row r="4632" spans="1:6" x14ac:dyDescent="0.3">
      <c r="A4632" s="36" t="s">
        <v>98</v>
      </c>
      <c r="B4632" s="36" t="str">
        <f t="shared" si="76"/>
        <v>T6P1_30min</v>
      </c>
      <c r="C4632" s="98" t="s">
        <v>4789</v>
      </c>
      <c r="D4632" s="98" t="s">
        <v>5330</v>
      </c>
      <c r="E4632" s="145" t="s">
        <v>6419</v>
      </c>
      <c r="F4632" s="233">
        <v>0.59333802310918127</v>
      </c>
    </row>
    <row r="4633" spans="1:6" x14ac:dyDescent="0.3">
      <c r="A4633" s="36" t="s">
        <v>98</v>
      </c>
      <c r="B4633" s="36" t="str">
        <f t="shared" si="76"/>
        <v>T6P1_30min</v>
      </c>
      <c r="C4633" s="98" t="s">
        <v>4772</v>
      </c>
      <c r="D4633" s="98" t="s">
        <v>5330</v>
      </c>
      <c r="E4633" s="145" t="s">
        <v>6420</v>
      </c>
      <c r="F4633" s="233">
        <v>0.4642844063084805</v>
      </c>
    </row>
    <row r="4634" spans="1:6" x14ac:dyDescent="0.3">
      <c r="A4634" s="36" t="s">
        <v>98</v>
      </c>
      <c r="B4634" s="36" t="str">
        <f t="shared" si="76"/>
        <v>T6P1_30min</v>
      </c>
      <c r="C4634" s="98" t="s">
        <v>4790</v>
      </c>
      <c r="D4634" s="98" t="s">
        <v>5330</v>
      </c>
      <c r="E4634" s="145" t="s">
        <v>6421</v>
      </c>
      <c r="F4634" s="233">
        <v>0.80677159706582535</v>
      </c>
    </row>
    <row r="4635" spans="1:6" x14ac:dyDescent="0.3">
      <c r="A4635" s="36" t="s">
        <v>98</v>
      </c>
      <c r="B4635" s="36" t="str">
        <f t="shared" si="76"/>
        <v>T6P1_30min</v>
      </c>
      <c r="C4635" s="98" t="s">
        <v>4791</v>
      </c>
      <c r="D4635" s="98" t="s">
        <v>5330</v>
      </c>
      <c r="E4635" s="145" t="s">
        <v>6422</v>
      </c>
      <c r="F4635" s="233">
        <v>0.64216634090097369</v>
      </c>
    </row>
    <row r="4636" spans="1:6" x14ac:dyDescent="0.3">
      <c r="A4636" s="36" t="s">
        <v>98</v>
      </c>
      <c r="B4636" s="36" t="str">
        <f t="shared" si="76"/>
        <v>T6P1_30min</v>
      </c>
      <c r="C4636" s="98" t="s">
        <v>4792</v>
      </c>
      <c r="D4636" s="98" t="s">
        <v>5330</v>
      </c>
      <c r="E4636" s="145" t="s">
        <v>6423</v>
      </c>
      <c r="F4636" s="233">
        <v>0.44721069902730065</v>
      </c>
    </row>
    <row r="4637" spans="1:6" x14ac:dyDescent="0.3">
      <c r="A4637" s="36" t="s">
        <v>98</v>
      </c>
      <c r="B4637" s="36" t="str">
        <f t="shared" si="76"/>
        <v>T6P1_30min</v>
      </c>
      <c r="C4637" s="98" t="s">
        <v>4793</v>
      </c>
      <c r="D4637" s="98" t="s">
        <v>5330</v>
      </c>
      <c r="E4637" s="145" t="s">
        <v>6424</v>
      </c>
      <c r="F4637" s="233">
        <v>0.82734709085168678</v>
      </c>
    </row>
    <row r="4638" spans="1:6" x14ac:dyDescent="0.3">
      <c r="A4638" s="36" t="s">
        <v>98</v>
      </c>
      <c r="B4638" s="36" t="str">
        <f t="shared" si="76"/>
        <v>T6P1_30min</v>
      </c>
      <c r="C4638" s="98" t="s">
        <v>4794</v>
      </c>
      <c r="D4638" s="98" t="s">
        <v>5330</v>
      </c>
      <c r="E4638" s="145" t="s">
        <v>6425</v>
      </c>
      <c r="F4638" s="233">
        <v>0.90904213819113278</v>
      </c>
    </row>
    <row r="4639" spans="1:6" x14ac:dyDescent="0.3">
      <c r="A4639" s="36" t="s">
        <v>98</v>
      </c>
      <c r="B4639" s="36" t="str">
        <f t="shared" si="76"/>
        <v>T6P1_30min</v>
      </c>
      <c r="C4639" s="98" t="s">
        <v>4795</v>
      </c>
      <c r="D4639" s="98" t="s">
        <v>5330</v>
      </c>
      <c r="E4639" s="145" t="s">
        <v>6426</v>
      </c>
      <c r="F4639" s="233">
        <v>0.2558558382296795</v>
      </c>
    </row>
    <row r="4640" spans="1:6" x14ac:dyDescent="0.3">
      <c r="A4640" s="36" t="s">
        <v>98</v>
      </c>
      <c r="B4640" s="36" t="str">
        <f t="shared" si="76"/>
        <v>T6P1_30min</v>
      </c>
      <c r="C4640" s="98" t="s">
        <v>4796</v>
      </c>
      <c r="D4640" s="98" t="s">
        <v>5330</v>
      </c>
      <c r="E4640" s="145" t="s">
        <v>6427</v>
      </c>
      <c r="F4640" s="233">
        <v>0.4689707977450549</v>
      </c>
    </row>
    <row r="4641" spans="1:6" x14ac:dyDescent="0.3">
      <c r="A4641" s="36" t="s">
        <v>98</v>
      </c>
      <c r="B4641" s="36" t="str">
        <f t="shared" si="76"/>
        <v>T6P1_30min</v>
      </c>
      <c r="C4641" s="98" t="s">
        <v>4797</v>
      </c>
      <c r="D4641" s="98" t="s">
        <v>5330</v>
      </c>
      <c r="E4641" s="145" t="s">
        <v>6428</v>
      </c>
      <c r="F4641" s="233">
        <v>9.588435665155115E-2</v>
      </c>
    </row>
    <row r="4642" spans="1:6" x14ac:dyDescent="0.3">
      <c r="A4642" s="36" t="s">
        <v>98</v>
      </c>
      <c r="B4642" s="36" t="str">
        <f t="shared" si="76"/>
        <v>T6P1_30min</v>
      </c>
      <c r="C4642" s="98" t="s">
        <v>4798</v>
      </c>
      <c r="D4642" s="98" t="s">
        <v>5330</v>
      </c>
      <c r="E4642" s="145" t="s">
        <v>6429</v>
      </c>
      <c r="F4642" s="233">
        <v>0.75383845069754696</v>
      </c>
    </row>
    <row r="4643" spans="1:6" x14ac:dyDescent="0.3">
      <c r="A4643" s="36" t="s">
        <v>98</v>
      </c>
      <c r="B4643" s="36" t="str">
        <f t="shared" si="76"/>
        <v>T6P1_30min</v>
      </c>
      <c r="C4643" s="98" t="s">
        <v>4799</v>
      </c>
      <c r="D4643" s="98" t="s">
        <v>5330</v>
      </c>
      <c r="E4643" s="145" t="s">
        <v>6430</v>
      </c>
      <c r="F4643" s="233">
        <v>0.65406040190635872</v>
      </c>
    </row>
    <row r="4644" spans="1:6" x14ac:dyDescent="0.3">
      <c r="A4644" s="36" t="s">
        <v>98</v>
      </c>
      <c r="B4644" s="36" t="str">
        <f t="shared" si="76"/>
        <v>T6P1_30min</v>
      </c>
      <c r="C4644" s="98" t="s">
        <v>4773</v>
      </c>
      <c r="D4644" s="98" t="s">
        <v>5330</v>
      </c>
      <c r="E4644" s="145" t="s">
        <v>6431</v>
      </c>
      <c r="F4644" s="233">
        <v>0.75128796657831765</v>
      </c>
    </row>
    <row r="4645" spans="1:6" x14ac:dyDescent="0.3">
      <c r="A4645" s="36" t="s">
        <v>98</v>
      </c>
      <c r="B4645" s="36" t="str">
        <f t="shared" si="76"/>
        <v>T6P1_30min</v>
      </c>
      <c r="C4645" s="98" t="s">
        <v>4800</v>
      </c>
      <c r="D4645" s="98" t="s">
        <v>5330</v>
      </c>
      <c r="E4645" s="145" t="s">
        <v>6432</v>
      </c>
      <c r="F4645" s="233">
        <v>0.40325848942828113</v>
      </c>
    </row>
    <row r="4646" spans="1:6" x14ac:dyDescent="0.3">
      <c r="A4646" s="36" t="s">
        <v>98</v>
      </c>
      <c r="B4646" s="36" t="str">
        <f t="shared" si="76"/>
        <v>T6P1_30min</v>
      </c>
      <c r="C4646" s="98" t="s">
        <v>4774</v>
      </c>
      <c r="D4646" s="98" t="s">
        <v>5330</v>
      </c>
      <c r="E4646" s="145" t="s">
        <v>6433</v>
      </c>
      <c r="F4646" s="233">
        <v>0.34751663191364007</v>
      </c>
    </row>
    <row r="4647" spans="1:6" x14ac:dyDescent="0.3">
      <c r="A4647" s="36" t="s">
        <v>98</v>
      </c>
      <c r="B4647" s="36" t="str">
        <f t="shared" si="76"/>
        <v>T6P1_30min</v>
      </c>
      <c r="C4647" s="98" t="s">
        <v>4775</v>
      </c>
      <c r="D4647" s="98" t="s">
        <v>5330</v>
      </c>
      <c r="E4647" s="145" t="s">
        <v>6434</v>
      </c>
      <c r="F4647" s="233">
        <v>0.81148161415842823</v>
      </c>
    </row>
    <row r="4648" spans="1:6" x14ac:dyDescent="0.3">
      <c r="A4648" s="36" t="s">
        <v>98</v>
      </c>
      <c r="B4648" s="36" t="str">
        <f t="shared" si="76"/>
        <v>T6P1_30min</v>
      </c>
      <c r="C4648" s="98" t="s">
        <v>4776</v>
      </c>
      <c r="D4648" s="98" t="s">
        <v>5330</v>
      </c>
      <c r="E4648" s="145" t="s">
        <v>6435</v>
      </c>
      <c r="F4648" s="233">
        <v>0.36047553224254275</v>
      </c>
    </row>
    <row r="4649" spans="1:6" x14ac:dyDescent="0.3">
      <c r="A4649" s="36" t="s">
        <v>98</v>
      </c>
      <c r="B4649" s="36" t="str">
        <f t="shared" si="76"/>
        <v>T6P1_30min</v>
      </c>
      <c r="C4649" s="98" t="s">
        <v>4777</v>
      </c>
      <c r="D4649" s="98" t="s">
        <v>5330</v>
      </c>
      <c r="E4649" s="145" t="s">
        <v>6436</v>
      </c>
      <c r="F4649" s="233">
        <v>0.35545212006420163</v>
      </c>
    </row>
    <row r="4650" spans="1:6" x14ac:dyDescent="0.3">
      <c r="A4650" s="36" t="s">
        <v>98</v>
      </c>
      <c r="B4650" s="36" t="str">
        <f t="shared" si="76"/>
        <v>T6P1_30min</v>
      </c>
      <c r="C4650" s="98" t="s">
        <v>4778</v>
      </c>
      <c r="D4650" s="98" t="s">
        <v>5330</v>
      </c>
      <c r="E4650" s="145" t="s">
        <v>6437</v>
      </c>
      <c r="F4650" s="233">
        <v>0.42243012420106552</v>
      </c>
    </row>
    <row r="4651" spans="1:6" x14ac:dyDescent="0.3">
      <c r="A4651" s="36" t="s">
        <v>98</v>
      </c>
      <c r="B4651" s="36" t="str">
        <f t="shared" si="76"/>
        <v>T6P1_30min</v>
      </c>
      <c r="C4651" s="98" t="s">
        <v>4779</v>
      </c>
      <c r="D4651" s="98" t="s">
        <v>5330</v>
      </c>
      <c r="E4651" s="145" t="s">
        <v>6438</v>
      </c>
      <c r="F4651" s="233">
        <v>3.2490151542781585E-2</v>
      </c>
    </row>
    <row r="4652" spans="1:6" x14ac:dyDescent="0.3">
      <c r="A4652" s="36" t="s">
        <v>100</v>
      </c>
      <c r="B4652" s="36" t="str">
        <f t="shared" ref="B4652:B4694" si="77">CONCATENATE(A4652,"_",D4652)</f>
        <v>T6P11_30min</v>
      </c>
      <c r="C4652" s="98" t="s">
        <v>4981</v>
      </c>
      <c r="D4652" s="98" t="s">
        <v>5330</v>
      </c>
      <c r="E4652" s="145" t="s">
        <v>6409</v>
      </c>
      <c r="F4652" s="233">
        <v>2.8543234591886595</v>
      </c>
    </row>
    <row r="4653" spans="1:6" x14ac:dyDescent="0.3">
      <c r="A4653" s="36" t="s">
        <v>100</v>
      </c>
      <c r="B4653" s="36" t="str">
        <f t="shared" si="77"/>
        <v>T6P11_30min</v>
      </c>
      <c r="C4653" s="98" t="s">
        <v>4990</v>
      </c>
      <c r="D4653" s="98" t="s">
        <v>5330</v>
      </c>
      <c r="E4653" s="145" t="s">
        <v>6410</v>
      </c>
      <c r="F4653" s="233">
        <v>2.0681781379007207</v>
      </c>
    </row>
    <row r="4654" spans="1:6" x14ac:dyDescent="0.3">
      <c r="A4654" s="36" t="s">
        <v>100</v>
      </c>
      <c r="B4654" s="36" t="str">
        <f t="shared" si="77"/>
        <v>T6P11_30min</v>
      </c>
      <c r="C4654" s="98" t="s">
        <v>4991</v>
      </c>
      <c r="D4654" s="98" t="s">
        <v>5330</v>
      </c>
      <c r="E4654" s="145" t="s">
        <v>6411</v>
      </c>
      <c r="F4654" s="233">
        <v>2.3852330305360683</v>
      </c>
    </row>
    <row r="4655" spans="1:6" x14ac:dyDescent="0.3">
      <c r="A4655" s="36" t="s">
        <v>100</v>
      </c>
      <c r="B4655" s="36" t="str">
        <f t="shared" si="77"/>
        <v>T6P11_30min</v>
      </c>
      <c r="C4655" s="98" t="s">
        <v>4992</v>
      </c>
      <c r="D4655" s="98" t="s">
        <v>5330</v>
      </c>
      <c r="E4655" s="145" t="s">
        <v>6412</v>
      </c>
      <c r="F4655" s="233">
        <v>1.9613116554951515</v>
      </c>
    </row>
    <row r="4656" spans="1:6" x14ac:dyDescent="0.3">
      <c r="A4656" s="36" t="s">
        <v>100</v>
      </c>
      <c r="B4656" s="36" t="str">
        <f t="shared" si="77"/>
        <v>T6P11_30min</v>
      </c>
      <c r="C4656" s="98" t="s">
        <v>4993</v>
      </c>
      <c r="D4656" s="98" t="s">
        <v>5330</v>
      </c>
      <c r="E4656" s="145" t="s">
        <v>6413</v>
      </c>
      <c r="F4656" s="233">
        <v>2.2861685873764124</v>
      </c>
    </row>
    <row r="4657" spans="1:6" x14ac:dyDescent="0.3">
      <c r="A4657" s="36" t="s">
        <v>100</v>
      </c>
      <c r="B4657" s="36" t="str">
        <f t="shared" si="77"/>
        <v>T6P11_30min</v>
      </c>
      <c r="C4657" s="98" t="s">
        <v>4994</v>
      </c>
      <c r="D4657" s="98" t="s">
        <v>5330</v>
      </c>
      <c r="E4657" s="145" t="s">
        <v>6414</v>
      </c>
      <c r="F4657" s="233">
        <v>1.5611186405950697</v>
      </c>
    </row>
    <row r="4658" spans="1:6" x14ac:dyDescent="0.3">
      <c r="A4658" s="36" t="s">
        <v>100</v>
      </c>
      <c r="B4658" s="36" t="str">
        <f t="shared" si="77"/>
        <v>T6P11_30min</v>
      </c>
      <c r="C4658" s="98" t="s">
        <v>4995</v>
      </c>
      <c r="D4658" s="98" t="s">
        <v>5330</v>
      </c>
      <c r="E4658" s="145" t="s">
        <v>6415</v>
      </c>
      <c r="F4658" s="233">
        <v>1.7089273272525611</v>
      </c>
    </row>
    <row r="4659" spans="1:6" x14ac:dyDescent="0.3">
      <c r="A4659" s="36" t="s">
        <v>100</v>
      </c>
      <c r="B4659" s="36" t="str">
        <f t="shared" si="77"/>
        <v>T6P11_30min</v>
      </c>
      <c r="C4659" s="98" t="s">
        <v>4996</v>
      </c>
      <c r="D4659" s="98" t="s">
        <v>5330</v>
      </c>
      <c r="E4659" s="145" t="s">
        <v>6416</v>
      </c>
      <c r="F4659" s="233">
        <v>2.5436286305218152</v>
      </c>
    </row>
    <row r="4660" spans="1:6" x14ac:dyDescent="0.3">
      <c r="A4660" s="36" t="s">
        <v>100</v>
      </c>
      <c r="B4660" s="36" t="str">
        <f t="shared" si="77"/>
        <v>T6P11_30min</v>
      </c>
      <c r="C4660" s="98" t="s">
        <v>4997</v>
      </c>
      <c r="D4660" s="98" t="s">
        <v>5330</v>
      </c>
      <c r="E4660" s="145" t="s">
        <v>6417</v>
      </c>
      <c r="F4660" s="233">
        <v>1.77270009023346</v>
      </c>
    </row>
    <row r="4661" spans="1:6" x14ac:dyDescent="0.3">
      <c r="A4661" s="36" t="s">
        <v>100</v>
      </c>
      <c r="B4661" s="36" t="str">
        <f t="shared" si="77"/>
        <v>T6P11_30min</v>
      </c>
      <c r="C4661" s="98" t="s">
        <v>4998</v>
      </c>
      <c r="D4661" s="98" t="s">
        <v>5330</v>
      </c>
      <c r="E4661" s="145" t="s">
        <v>6418</v>
      </c>
      <c r="F4661" s="233">
        <v>2.5178841931415383</v>
      </c>
    </row>
    <row r="4662" spans="1:6" x14ac:dyDescent="0.3">
      <c r="A4662" s="36" t="s">
        <v>100</v>
      </c>
      <c r="B4662" s="36" t="str">
        <f t="shared" si="77"/>
        <v>T6P11_30min</v>
      </c>
      <c r="C4662" s="98" t="s">
        <v>4999</v>
      </c>
      <c r="D4662" s="98" t="s">
        <v>5330</v>
      </c>
      <c r="E4662" s="145" t="s">
        <v>6419</v>
      </c>
      <c r="F4662" s="233">
        <v>2.1907911378869724</v>
      </c>
    </row>
    <row r="4663" spans="1:6" x14ac:dyDescent="0.3">
      <c r="A4663" s="36" t="s">
        <v>100</v>
      </c>
      <c r="B4663" s="36" t="str">
        <f t="shared" si="77"/>
        <v>T6P11_30min</v>
      </c>
      <c r="C4663" s="98" t="s">
        <v>4982</v>
      </c>
      <c r="D4663" s="98" t="s">
        <v>5330</v>
      </c>
      <c r="E4663" s="145" t="s">
        <v>6420</v>
      </c>
      <c r="F4663" s="233">
        <v>2.4715007605372388</v>
      </c>
    </row>
    <row r="4664" spans="1:6" x14ac:dyDescent="0.3">
      <c r="A4664" s="36" t="s">
        <v>100</v>
      </c>
      <c r="B4664" s="36" t="str">
        <f t="shared" si="77"/>
        <v>T6P11_30min</v>
      </c>
      <c r="C4664" s="98" t="s">
        <v>5000</v>
      </c>
      <c r="D4664" s="98" t="s">
        <v>5330</v>
      </c>
      <c r="E4664" s="145" t="s">
        <v>6421</v>
      </c>
      <c r="F4664" s="233">
        <v>2.3666954197207737</v>
      </c>
    </row>
    <row r="4665" spans="1:6" x14ac:dyDescent="0.3">
      <c r="A4665" s="36" t="s">
        <v>100</v>
      </c>
      <c r="B4665" s="36" t="str">
        <f t="shared" si="77"/>
        <v>T6P11_30min</v>
      </c>
      <c r="C4665" s="98" t="s">
        <v>5001</v>
      </c>
      <c r="D4665" s="98" t="s">
        <v>5330</v>
      </c>
      <c r="E4665" s="145" t="s">
        <v>6422</v>
      </c>
      <c r="F4665" s="233">
        <v>2.4251227617846194</v>
      </c>
    </row>
    <row r="4666" spans="1:6" x14ac:dyDescent="0.3">
      <c r="A4666" s="36" t="s">
        <v>100</v>
      </c>
      <c r="B4666" s="36" t="str">
        <f t="shared" si="77"/>
        <v>T6P11_30min</v>
      </c>
      <c r="C4666" s="98" t="s">
        <v>5002</v>
      </c>
      <c r="D4666" s="98" t="s">
        <v>5330</v>
      </c>
      <c r="E4666" s="145" t="s">
        <v>6423</v>
      </c>
      <c r="F4666" s="233">
        <v>2.0401299983310865</v>
      </c>
    </row>
    <row r="4667" spans="1:6" x14ac:dyDescent="0.3">
      <c r="A4667" s="36" t="s">
        <v>100</v>
      </c>
      <c r="B4667" s="36" t="str">
        <f t="shared" si="77"/>
        <v>T6P11_30min</v>
      </c>
      <c r="C4667" s="98" t="s">
        <v>5003</v>
      </c>
      <c r="D4667" s="98" t="s">
        <v>5330</v>
      </c>
      <c r="E4667" s="145" t="s">
        <v>6424</v>
      </c>
      <c r="F4667" s="233">
        <v>2.734379565911337</v>
      </c>
    </row>
    <row r="4668" spans="1:6" x14ac:dyDescent="0.3">
      <c r="A4668" s="36" t="s">
        <v>100</v>
      </c>
      <c r="B4668" s="36" t="str">
        <f t="shared" si="77"/>
        <v>T6P11_30min</v>
      </c>
      <c r="C4668" s="98" t="s">
        <v>5004</v>
      </c>
      <c r="D4668" s="98" t="s">
        <v>5330</v>
      </c>
      <c r="E4668" s="145" t="s">
        <v>6425</v>
      </c>
      <c r="F4668" s="233">
        <v>2.2240314317918091</v>
      </c>
    </row>
    <row r="4669" spans="1:6" x14ac:dyDescent="0.3">
      <c r="A4669" s="36" t="s">
        <v>100</v>
      </c>
      <c r="B4669" s="36" t="str">
        <f t="shared" si="77"/>
        <v>T6P11_30min</v>
      </c>
      <c r="C4669" s="98" t="s">
        <v>5005</v>
      </c>
      <c r="D4669" s="98" t="s">
        <v>5330</v>
      </c>
      <c r="E4669" s="145" t="s">
        <v>6426</v>
      </c>
      <c r="F4669" s="233">
        <v>2.3204408221803829</v>
      </c>
    </row>
    <row r="4670" spans="1:6" x14ac:dyDescent="0.3">
      <c r="A4670" s="36" t="s">
        <v>100</v>
      </c>
      <c r="B4670" s="36" t="str">
        <f t="shared" si="77"/>
        <v>T6P11_30min</v>
      </c>
      <c r="C4670" s="98" t="s">
        <v>5006</v>
      </c>
      <c r="D4670" s="98" t="s">
        <v>5330</v>
      </c>
      <c r="E4670" s="145" t="s">
        <v>6427</v>
      </c>
      <c r="F4670" s="233">
        <v>2.3754929616805716</v>
      </c>
    </row>
    <row r="4671" spans="1:6" x14ac:dyDescent="0.3">
      <c r="A4671" s="36" t="s">
        <v>100</v>
      </c>
      <c r="B4671" s="36" t="str">
        <f t="shared" si="77"/>
        <v>T6P11_30min</v>
      </c>
      <c r="C4671" s="98" t="s">
        <v>5007</v>
      </c>
      <c r="D4671" s="98" t="s">
        <v>5330</v>
      </c>
      <c r="E4671" s="145" t="s">
        <v>6428</v>
      </c>
      <c r="F4671" s="233">
        <v>3.5040648981477682</v>
      </c>
    </row>
    <row r="4672" spans="1:6" x14ac:dyDescent="0.3">
      <c r="A4672" s="36" t="s">
        <v>100</v>
      </c>
      <c r="B4672" s="36" t="str">
        <f t="shared" si="77"/>
        <v>T6P11_30min</v>
      </c>
      <c r="C4672" s="98" t="s">
        <v>5008</v>
      </c>
      <c r="D4672" s="98" t="s">
        <v>5330</v>
      </c>
      <c r="E4672" s="145" t="s">
        <v>6429</v>
      </c>
      <c r="F4672" s="233">
        <v>2.4266430331923758</v>
      </c>
    </row>
    <row r="4673" spans="1:6" x14ac:dyDescent="0.3">
      <c r="A4673" s="36" t="s">
        <v>100</v>
      </c>
      <c r="B4673" s="36" t="str">
        <f t="shared" si="77"/>
        <v>T6P11_30min</v>
      </c>
      <c r="C4673" s="98" t="s">
        <v>5009</v>
      </c>
      <c r="D4673" s="98" t="s">
        <v>5330</v>
      </c>
      <c r="E4673" s="145" t="s">
        <v>6430</v>
      </c>
      <c r="F4673" s="233">
        <v>2.1969744672451075</v>
      </c>
    </row>
    <row r="4674" spans="1:6" x14ac:dyDescent="0.3">
      <c r="A4674" s="36" t="s">
        <v>100</v>
      </c>
      <c r="B4674" s="36" t="str">
        <f t="shared" si="77"/>
        <v>T6P11_30min</v>
      </c>
      <c r="C4674" s="98" t="s">
        <v>4983</v>
      </c>
      <c r="D4674" s="98" t="s">
        <v>5330</v>
      </c>
      <c r="E4674" s="145" t="s">
        <v>6431</v>
      </c>
      <c r="F4674" s="233">
        <v>2.0964743284634433</v>
      </c>
    </row>
    <row r="4675" spans="1:6" x14ac:dyDescent="0.3">
      <c r="A4675" s="36" t="s">
        <v>100</v>
      </c>
      <c r="B4675" s="36" t="str">
        <f t="shared" si="77"/>
        <v>T6P11_30min</v>
      </c>
      <c r="C4675" s="98" t="s">
        <v>5010</v>
      </c>
      <c r="D4675" s="98" t="s">
        <v>5330</v>
      </c>
      <c r="E4675" s="145" t="s">
        <v>6432</v>
      </c>
      <c r="F4675" s="233">
        <v>1.8471886232434989</v>
      </c>
    </row>
    <row r="4676" spans="1:6" x14ac:dyDescent="0.3">
      <c r="A4676" s="36" t="s">
        <v>100</v>
      </c>
      <c r="B4676" s="36" t="str">
        <f t="shared" si="77"/>
        <v>T6P11_30min</v>
      </c>
      <c r="C4676" s="98" t="s">
        <v>4984</v>
      </c>
      <c r="D4676" s="98" t="s">
        <v>5330</v>
      </c>
      <c r="E4676" s="145" t="s">
        <v>6433</v>
      </c>
      <c r="F4676" s="233">
        <v>3.1262860734287692</v>
      </c>
    </row>
    <row r="4677" spans="1:6" x14ac:dyDescent="0.3">
      <c r="A4677" s="36" t="s">
        <v>100</v>
      </c>
      <c r="B4677" s="36" t="str">
        <f t="shared" si="77"/>
        <v>T6P11_30min</v>
      </c>
      <c r="C4677" s="98" t="s">
        <v>4985</v>
      </c>
      <c r="D4677" s="98" t="s">
        <v>5330</v>
      </c>
      <c r="E4677" s="145" t="s">
        <v>6434</v>
      </c>
      <c r="F4677" s="233">
        <v>2.3614441365411749</v>
      </c>
    </row>
    <row r="4678" spans="1:6" x14ac:dyDescent="0.3">
      <c r="A4678" s="36" t="s">
        <v>100</v>
      </c>
      <c r="B4678" s="36" t="str">
        <f t="shared" si="77"/>
        <v>T6P11_30min</v>
      </c>
      <c r="C4678" s="98" t="s">
        <v>4986</v>
      </c>
      <c r="D4678" s="98" t="s">
        <v>5330</v>
      </c>
      <c r="E4678" s="145" t="s">
        <v>6435</v>
      </c>
      <c r="F4678" s="233">
        <v>2.6607818043276814</v>
      </c>
    </row>
    <row r="4679" spans="1:6" x14ac:dyDescent="0.3">
      <c r="A4679" s="36" t="s">
        <v>100</v>
      </c>
      <c r="B4679" s="36" t="str">
        <f t="shared" si="77"/>
        <v>T6P11_30min</v>
      </c>
      <c r="C4679" s="98" t="s">
        <v>4987</v>
      </c>
      <c r="D4679" s="98" t="s">
        <v>5330</v>
      </c>
      <c r="E4679" s="145" t="s">
        <v>6436</v>
      </c>
      <c r="F4679" s="233">
        <v>3.4230659955396141</v>
      </c>
    </row>
    <row r="4680" spans="1:6" x14ac:dyDescent="0.3">
      <c r="A4680" s="36" t="s">
        <v>100</v>
      </c>
      <c r="B4680" s="36" t="str">
        <f t="shared" si="77"/>
        <v>T6P11_30min</v>
      </c>
      <c r="C4680" s="98" t="s">
        <v>4988</v>
      </c>
      <c r="D4680" s="98" t="s">
        <v>5330</v>
      </c>
      <c r="E4680" s="145" t="s">
        <v>6437</v>
      </c>
      <c r="F4680" s="233">
        <v>1.8257764402734382</v>
      </c>
    </row>
    <row r="4681" spans="1:6" x14ac:dyDescent="0.3">
      <c r="A4681" s="36" t="s">
        <v>100</v>
      </c>
      <c r="B4681" s="36" t="str">
        <f t="shared" si="77"/>
        <v>T6P11_30min</v>
      </c>
      <c r="C4681" s="98" t="s">
        <v>4989</v>
      </c>
      <c r="D4681" s="98" t="s">
        <v>5330</v>
      </c>
      <c r="E4681" s="145" t="s">
        <v>6438</v>
      </c>
      <c r="F4681" s="233">
        <v>2.2468258521511761</v>
      </c>
    </row>
    <row r="4682" spans="1:6" x14ac:dyDescent="0.3">
      <c r="A4682" s="36" t="s">
        <v>101</v>
      </c>
      <c r="B4682" s="36" t="str">
        <f t="shared" si="77"/>
        <v>T6P12_30min</v>
      </c>
      <c r="C4682" s="98" t="s">
        <v>5011</v>
      </c>
      <c r="D4682" s="98" t="s">
        <v>5330</v>
      </c>
      <c r="E4682" s="145" t="s">
        <v>6409</v>
      </c>
      <c r="F4682" s="233">
        <v>1.082381083435169</v>
      </c>
    </row>
    <row r="4683" spans="1:6" x14ac:dyDescent="0.3">
      <c r="A4683" s="36" t="s">
        <v>101</v>
      </c>
      <c r="B4683" s="36" t="str">
        <f t="shared" si="77"/>
        <v>T6P12_30min</v>
      </c>
      <c r="C4683" s="98" t="s">
        <v>5020</v>
      </c>
      <c r="D4683" s="98" t="s">
        <v>5330</v>
      </c>
      <c r="E4683" s="145" t="s">
        <v>6410</v>
      </c>
      <c r="F4683" s="233">
        <v>1.8264700949305734</v>
      </c>
    </row>
    <row r="4684" spans="1:6" x14ac:dyDescent="0.3">
      <c r="A4684" s="36" t="s">
        <v>101</v>
      </c>
      <c r="B4684" s="36" t="str">
        <f t="shared" si="77"/>
        <v>T6P12_30min</v>
      </c>
      <c r="C4684" s="98" t="s">
        <v>5021</v>
      </c>
      <c r="D4684" s="98" t="s">
        <v>5330</v>
      </c>
      <c r="E4684" s="145" t="s">
        <v>6411</v>
      </c>
      <c r="F4684" s="233">
        <v>2.1499510712513548</v>
      </c>
    </row>
    <row r="4685" spans="1:6" x14ac:dyDescent="0.3">
      <c r="A4685" s="36" t="s">
        <v>101</v>
      </c>
      <c r="B4685" s="36" t="str">
        <f t="shared" si="77"/>
        <v>T6P12_30min</v>
      </c>
      <c r="C4685" s="98" t="s">
        <v>5022</v>
      </c>
      <c r="D4685" s="98" t="s">
        <v>5330</v>
      </c>
      <c r="E4685" s="145" t="s">
        <v>6412</v>
      </c>
      <c r="F4685" s="233">
        <v>3.6987484656878507</v>
      </c>
    </row>
    <row r="4686" spans="1:6" x14ac:dyDescent="0.3">
      <c r="A4686" s="36" t="s">
        <v>101</v>
      </c>
      <c r="B4686" s="36" t="str">
        <f t="shared" si="77"/>
        <v>T6P12_30min</v>
      </c>
      <c r="C4686" s="98" t="s">
        <v>5023</v>
      </c>
      <c r="D4686" s="98" t="s">
        <v>5330</v>
      </c>
      <c r="E4686" s="145" t="s">
        <v>6413</v>
      </c>
      <c r="F4686" s="233">
        <v>3.8716671363269994</v>
      </c>
    </row>
    <row r="4687" spans="1:6" x14ac:dyDescent="0.3">
      <c r="A4687" s="36" t="s">
        <v>101</v>
      </c>
      <c r="B4687" s="36" t="str">
        <f t="shared" si="77"/>
        <v>T6P12_30min</v>
      </c>
      <c r="C4687" s="98" t="s">
        <v>5024</v>
      </c>
      <c r="D4687" s="98" t="s">
        <v>5330</v>
      </c>
      <c r="E4687" s="145" t="s">
        <v>6414</v>
      </c>
      <c r="F4687" s="233">
        <v>4.3159466421170833</v>
      </c>
    </row>
    <row r="4688" spans="1:6" x14ac:dyDescent="0.3">
      <c r="A4688" s="36" t="s">
        <v>101</v>
      </c>
      <c r="B4688" s="36" t="str">
        <f t="shared" si="77"/>
        <v>T6P12_30min</v>
      </c>
      <c r="C4688" s="98" t="s">
        <v>5025</v>
      </c>
      <c r="D4688" s="98" t="s">
        <v>5330</v>
      </c>
      <c r="E4688" s="145" t="s">
        <v>6415</v>
      </c>
      <c r="F4688" s="233">
        <v>0.78639367451387887</v>
      </c>
    </row>
    <row r="4689" spans="1:6" x14ac:dyDescent="0.3">
      <c r="A4689" s="36" t="s">
        <v>101</v>
      </c>
      <c r="B4689" s="36" t="str">
        <f t="shared" si="77"/>
        <v>T6P12_30min</v>
      </c>
      <c r="C4689" s="98" t="s">
        <v>5026</v>
      </c>
      <c r="D4689" s="98" t="s">
        <v>5330</v>
      </c>
      <c r="E4689" s="145" t="s">
        <v>6416</v>
      </c>
      <c r="F4689" s="233">
        <v>0.56659351338152153</v>
      </c>
    </row>
    <row r="4690" spans="1:6" x14ac:dyDescent="0.3">
      <c r="A4690" s="36" t="s">
        <v>101</v>
      </c>
      <c r="B4690" s="36" t="str">
        <f t="shared" si="77"/>
        <v>T6P12_30min</v>
      </c>
      <c r="C4690" s="98" t="s">
        <v>5027</v>
      </c>
      <c r="D4690" s="98" t="s">
        <v>5330</v>
      </c>
      <c r="E4690" s="145" t="s">
        <v>6417</v>
      </c>
      <c r="F4690" s="233">
        <v>3.9838164381547303</v>
      </c>
    </row>
    <row r="4691" spans="1:6" x14ac:dyDescent="0.3">
      <c r="A4691" s="36" t="s">
        <v>101</v>
      </c>
      <c r="B4691" s="36" t="str">
        <f t="shared" si="77"/>
        <v>T6P12_30min</v>
      </c>
      <c r="C4691" s="98" t="s">
        <v>5028</v>
      </c>
      <c r="D4691" s="98" t="s">
        <v>5330</v>
      </c>
      <c r="E4691" s="145" t="s">
        <v>6418</v>
      </c>
      <c r="F4691" s="233">
        <v>0.31344187713126281</v>
      </c>
    </row>
    <row r="4692" spans="1:6" x14ac:dyDescent="0.3">
      <c r="A4692" s="36" t="s">
        <v>101</v>
      </c>
      <c r="B4692" s="36" t="str">
        <f t="shared" si="77"/>
        <v>T6P12_30min</v>
      </c>
      <c r="C4692" s="98" t="s">
        <v>5029</v>
      </c>
      <c r="D4692" s="98" t="s">
        <v>5330</v>
      </c>
      <c r="E4692" s="145" t="s">
        <v>6419</v>
      </c>
      <c r="F4692" s="233">
        <v>4.2088141816865141</v>
      </c>
    </row>
    <row r="4693" spans="1:6" x14ac:dyDescent="0.3">
      <c r="A4693" s="36" t="s">
        <v>101</v>
      </c>
      <c r="B4693" s="36" t="str">
        <f t="shared" si="77"/>
        <v>T6P12_30min</v>
      </c>
      <c r="C4693" s="98" t="s">
        <v>5012</v>
      </c>
      <c r="D4693" s="98" t="s">
        <v>5330</v>
      </c>
      <c r="E4693" s="145" t="s">
        <v>6420</v>
      </c>
      <c r="F4693" s="233">
        <v>0.59330785376145445</v>
      </c>
    </row>
    <row r="4694" spans="1:6" x14ac:dyDescent="0.3">
      <c r="A4694" s="36" t="s">
        <v>101</v>
      </c>
      <c r="B4694" s="36" t="str">
        <f t="shared" si="77"/>
        <v>T6P12_30min</v>
      </c>
      <c r="C4694" s="98" t="s">
        <v>5030</v>
      </c>
      <c r="D4694" s="98" t="s">
        <v>5330</v>
      </c>
      <c r="E4694" s="145" t="s">
        <v>6421</v>
      </c>
      <c r="F4694" s="233">
        <v>3.5565081212128309</v>
      </c>
    </row>
    <row r="4695" spans="1:6" x14ac:dyDescent="0.3">
      <c r="A4695" s="36" t="s">
        <v>101</v>
      </c>
      <c r="B4695" s="36" t="str">
        <f t="shared" ref="B4695:B4758" si="78">CONCATENATE(A4695,"_",D4695)</f>
        <v>T6P12_30min</v>
      </c>
      <c r="C4695" s="98" t="s">
        <v>5031</v>
      </c>
      <c r="D4695" s="98" t="s">
        <v>5330</v>
      </c>
      <c r="E4695" s="145" t="s">
        <v>6422</v>
      </c>
      <c r="F4695" s="233">
        <v>0.66995925921084087</v>
      </c>
    </row>
    <row r="4696" spans="1:6" x14ac:dyDescent="0.3">
      <c r="A4696" s="36" t="s">
        <v>101</v>
      </c>
      <c r="B4696" s="36" t="str">
        <f t="shared" si="78"/>
        <v>T6P12_30min</v>
      </c>
      <c r="C4696" s="98" t="s">
        <v>5032</v>
      </c>
      <c r="D4696" s="98" t="s">
        <v>5330</v>
      </c>
      <c r="E4696" s="145" t="s">
        <v>6423</v>
      </c>
      <c r="F4696" s="233">
        <v>1.8962982907761428</v>
      </c>
    </row>
    <row r="4697" spans="1:6" x14ac:dyDescent="0.3">
      <c r="A4697" s="36" t="s">
        <v>101</v>
      </c>
      <c r="B4697" s="36" t="str">
        <f t="shared" si="78"/>
        <v>T6P12_30min</v>
      </c>
      <c r="C4697" s="98" t="s">
        <v>5033</v>
      </c>
      <c r="D4697" s="98" t="s">
        <v>5330</v>
      </c>
      <c r="E4697" s="145" t="s">
        <v>6424</v>
      </c>
      <c r="F4697" s="233">
        <v>4.0925851502609047</v>
      </c>
    </row>
    <row r="4698" spans="1:6" x14ac:dyDescent="0.3">
      <c r="A4698" s="36" t="s">
        <v>101</v>
      </c>
      <c r="B4698" s="36" t="str">
        <f t="shared" si="78"/>
        <v>T6P12_30min</v>
      </c>
      <c r="C4698" s="98" t="s">
        <v>5034</v>
      </c>
      <c r="D4698" s="98" t="s">
        <v>5330</v>
      </c>
      <c r="E4698" s="145" t="s">
        <v>6425</v>
      </c>
      <c r="F4698" s="233">
        <v>0.439647825074857</v>
      </c>
    </row>
    <row r="4699" spans="1:6" x14ac:dyDescent="0.3">
      <c r="A4699" s="36" t="s">
        <v>101</v>
      </c>
      <c r="B4699" s="36" t="str">
        <f t="shared" si="78"/>
        <v>T6P12_30min</v>
      </c>
      <c r="C4699" s="98" t="s">
        <v>5035</v>
      </c>
      <c r="D4699" s="98" t="s">
        <v>5330</v>
      </c>
      <c r="E4699" s="145" t="s">
        <v>6426</v>
      </c>
      <c r="F4699" s="233">
        <v>4.2204012389036345</v>
      </c>
    </row>
    <row r="4700" spans="1:6" x14ac:dyDescent="0.3">
      <c r="A4700" s="36" t="s">
        <v>101</v>
      </c>
      <c r="B4700" s="36" t="str">
        <f t="shared" si="78"/>
        <v>T6P12_30min</v>
      </c>
      <c r="C4700" s="98" t="s">
        <v>5036</v>
      </c>
      <c r="D4700" s="98" t="s">
        <v>5330</v>
      </c>
      <c r="E4700" s="145" t="s">
        <v>6427</v>
      </c>
      <c r="F4700" s="233">
        <v>0.38945938112774614</v>
      </c>
    </row>
    <row r="4701" spans="1:6" x14ac:dyDescent="0.3">
      <c r="A4701" s="36" t="s">
        <v>101</v>
      </c>
      <c r="B4701" s="36" t="str">
        <f t="shared" si="78"/>
        <v>T6P12_30min</v>
      </c>
      <c r="C4701" s="98" t="s">
        <v>5037</v>
      </c>
      <c r="D4701" s="98" t="s">
        <v>5330</v>
      </c>
      <c r="E4701" s="145" t="s">
        <v>6428</v>
      </c>
      <c r="F4701" s="233">
        <v>2.0956816580213524</v>
      </c>
    </row>
    <row r="4702" spans="1:6" x14ac:dyDescent="0.3">
      <c r="A4702" s="36" t="s">
        <v>101</v>
      </c>
      <c r="B4702" s="36" t="str">
        <f t="shared" si="78"/>
        <v>T6P12_30min</v>
      </c>
      <c r="C4702" s="98" t="s">
        <v>5038</v>
      </c>
      <c r="D4702" s="98" t="s">
        <v>5330</v>
      </c>
      <c r="E4702" s="145" t="s">
        <v>6429</v>
      </c>
      <c r="F4702" s="233">
        <v>2.6223778550629055</v>
      </c>
    </row>
    <row r="4703" spans="1:6" x14ac:dyDescent="0.3">
      <c r="A4703" s="36" t="s">
        <v>101</v>
      </c>
      <c r="B4703" s="36" t="str">
        <f t="shared" si="78"/>
        <v>T6P12_30min</v>
      </c>
      <c r="C4703" s="98" t="s">
        <v>5039</v>
      </c>
      <c r="D4703" s="98" t="s">
        <v>5330</v>
      </c>
      <c r="E4703" s="145" t="s">
        <v>6430</v>
      </c>
      <c r="F4703" s="233">
        <v>0.30823564082218907</v>
      </c>
    </row>
    <row r="4704" spans="1:6" x14ac:dyDescent="0.3">
      <c r="A4704" s="36" t="s">
        <v>101</v>
      </c>
      <c r="B4704" s="36" t="str">
        <f t="shared" si="78"/>
        <v>T6P12_30min</v>
      </c>
      <c r="C4704" s="98" t="s">
        <v>5013</v>
      </c>
      <c r="D4704" s="98" t="s">
        <v>5330</v>
      </c>
      <c r="E4704" s="145" t="s">
        <v>6431</v>
      </c>
      <c r="F4704" s="233">
        <v>0.33206506904670835</v>
      </c>
    </row>
    <row r="4705" spans="1:6" x14ac:dyDescent="0.3">
      <c r="A4705" s="36" t="s">
        <v>101</v>
      </c>
      <c r="B4705" s="36" t="str">
        <f t="shared" si="78"/>
        <v>T6P12_30min</v>
      </c>
      <c r="C4705" s="98" t="s">
        <v>5040</v>
      </c>
      <c r="D4705" s="98" t="s">
        <v>5330</v>
      </c>
      <c r="E4705" s="145" t="s">
        <v>6432</v>
      </c>
      <c r="F4705" s="233">
        <v>2.160574879913487</v>
      </c>
    </row>
    <row r="4706" spans="1:6" x14ac:dyDescent="0.3">
      <c r="A4706" s="36" t="s">
        <v>101</v>
      </c>
      <c r="B4706" s="36" t="str">
        <f t="shared" si="78"/>
        <v>T6P12_30min</v>
      </c>
      <c r="C4706" s="98" t="s">
        <v>5014</v>
      </c>
      <c r="D4706" s="98" t="s">
        <v>5330</v>
      </c>
      <c r="E4706" s="145" t="s">
        <v>6433</v>
      </c>
      <c r="F4706" s="233">
        <v>0.38747852850258269</v>
      </c>
    </row>
    <row r="4707" spans="1:6" x14ac:dyDescent="0.3">
      <c r="A4707" s="36" t="s">
        <v>101</v>
      </c>
      <c r="B4707" s="36" t="str">
        <f t="shared" si="78"/>
        <v>T6P12_30min</v>
      </c>
      <c r="C4707" s="98" t="s">
        <v>5015</v>
      </c>
      <c r="D4707" s="98" t="s">
        <v>5330</v>
      </c>
      <c r="E4707" s="145" t="s">
        <v>6434</v>
      </c>
      <c r="F4707" s="233">
        <v>3.9254730944445315</v>
      </c>
    </row>
    <row r="4708" spans="1:6" x14ac:dyDescent="0.3">
      <c r="A4708" s="36" t="s">
        <v>101</v>
      </c>
      <c r="B4708" s="36" t="str">
        <f t="shared" si="78"/>
        <v>T6P12_30min</v>
      </c>
      <c r="C4708" s="98" t="s">
        <v>5016</v>
      </c>
      <c r="D4708" s="98" t="s">
        <v>5330</v>
      </c>
      <c r="E4708" s="145" t="s">
        <v>6435</v>
      </c>
      <c r="F4708" s="233">
        <v>4.2043378090067867</v>
      </c>
    </row>
    <row r="4709" spans="1:6" x14ac:dyDescent="0.3">
      <c r="A4709" s="36" t="s">
        <v>101</v>
      </c>
      <c r="B4709" s="36" t="str">
        <f t="shared" si="78"/>
        <v>T6P12_30min</v>
      </c>
      <c r="C4709" s="98" t="s">
        <v>5017</v>
      </c>
      <c r="D4709" s="98" t="s">
        <v>5330</v>
      </c>
      <c r="E4709" s="145" t="s">
        <v>6436</v>
      </c>
      <c r="F4709" s="233">
        <v>0.27285822317284053</v>
      </c>
    </row>
    <row r="4710" spans="1:6" x14ac:dyDescent="0.3">
      <c r="A4710" s="36" t="s">
        <v>101</v>
      </c>
      <c r="B4710" s="36" t="str">
        <f t="shared" si="78"/>
        <v>T6P12_30min</v>
      </c>
      <c r="C4710" s="98" t="s">
        <v>5018</v>
      </c>
      <c r="D4710" s="98" t="s">
        <v>5330</v>
      </c>
      <c r="E4710" s="145" t="s">
        <v>6437</v>
      </c>
      <c r="F4710" s="233">
        <v>2.6555287636231921</v>
      </c>
    </row>
    <row r="4711" spans="1:6" x14ac:dyDescent="0.3">
      <c r="A4711" s="36" t="s">
        <v>101</v>
      </c>
      <c r="B4711" s="36" t="str">
        <f t="shared" si="78"/>
        <v>T6P12_30min</v>
      </c>
      <c r="C4711" s="98" t="s">
        <v>5019</v>
      </c>
      <c r="D4711" s="98" t="s">
        <v>5330</v>
      </c>
      <c r="E4711" s="145" t="s">
        <v>6438</v>
      </c>
      <c r="F4711" s="233">
        <v>3.6232075311488541</v>
      </c>
    </row>
    <row r="4712" spans="1:6" x14ac:dyDescent="0.3">
      <c r="A4712" s="36" t="s">
        <v>102</v>
      </c>
      <c r="B4712" s="36" t="str">
        <f t="shared" si="78"/>
        <v>T6P13_30min</v>
      </c>
      <c r="C4712" s="98" t="s">
        <v>5041</v>
      </c>
      <c r="D4712" s="98" t="s">
        <v>5330</v>
      </c>
      <c r="E4712" s="145" t="s">
        <v>6409</v>
      </c>
      <c r="F4712" s="233">
        <v>4.2672886251792139</v>
      </c>
    </row>
    <row r="4713" spans="1:6" x14ac:dyDescent="0.3">
      <c r="A4713" s="36" t="s">
        <v>102</v>
      </c>
      <c r="B4713" s="36" t="str">
        <f t="shared" si="78"/>
        <v>T6P13_30min</v>
      </c>
      <c r="C4713" s="98" t="s">
        <v>5050</v>
      </c>
      <c r="D4713" s="98" t="s">
        <v>5330</v>
      </c>
      <c r="E4713" s="145" t="s">
        <v>6410</v>
      </c>
      <c r="F4713" s="233">
        <v>4.2457476153513491</v>
      </c>
    </row>
    <row r="4714" spans="1:6" x14ac:dyDescent="0.3">
      <c r="A4714" s="36" t="s">
        <v>102</v>
      </c>
      <c r="B4714" s="36" t="str">
        <f t="shared" si="78"/>
        <v>T6P13_30min</v>
      </c>
      <c r="C4714" s="98" t="s">
        <v>5051</v>
      </c>
      <c r="D4714" s="98" t="s">
        <v>5330</v>
      </c>
      <c r="E4714" s="145" t="s">
        <v>6411</v>
      </c>
      <c r="F4714" s="233">
        <v>3.938538816649388</v>
      </c>
    </row>
    <row r="4715" spans="1:6" x14ac:dyDescent="0.3">
      <c r="A4715" s="36" t="s">
        <v>102</v>
      </c>
      <c r="B4715" s="36" t="str">
        <f t="shared" si="78"/>
        <v>T6P13_30min</v>
      </c>
      <c r="C4715" s="98" t="s">
        <v>5052</v>
      </c>
      <c r="D4715" s="98" t="s">
        <v>5330</v>
      </c>
      <c r="E4715" s="145" t="s">
        <v>6412</v>
      </c>
      <c r="F4715" s="233">
        <v>4.0429655955508776</v>
      </c>
    </row>
    <row r="4716" spans="1:6" x14ac:dyDescent="0.3">
      <c r="A4716" s="36" t="s">
        <v>102</v>
      </c>
      <c r="B4716" s="36" t="str">
        <f t="shared" si="78"/>
        <v>T6P13_30min</v>
      </c>
      <c r="C4716" s="98" t="s">
        <v>5053</v>
      </c>
      <c r="D4716" s="98" t="s">
        <v>5330</v>
      </c>
      <c r="E4716" s="145" t="s">
        <v>6413</v>
      </c>
      <c r="F4716" s="233">
        <v>4.3623160831740728</v>
      </c>
    </row>
    <row r="4717" spans="1:6" x14ac:dyDescent="0.3">
      <c r="A4717" s="36" t="s">
        <v>102</v>
      </c>
      <c r="B4717" s="36" t="str">
        <f t="shared" si="78"/>
        <v>T6P13_30min</v>
      </c>
      <c r="C4717" s="98" t="s">
        <v>5054</v>
      </c>
      <c r="D4717" s="98" t="s">
        <v>5330</v>
      </c>
      <c r="E4717" s="145" t="s">
        <v>6414</v>
      </c>
      <c r="F4717" s="233">
        <v>4.5665965456863429</v>
      </c>
    </row>
    <row r="4718" spans="1:6" x14ac:dyDescent="0.3">
      <c r="A4718" s="36" t="s">
        <v>102</v>
      </c>
      <c r="B4718" s="36" t="str">
        <f t="shared" si="78"/>
        <v>T6P13_30min</v>
      </c>
      <c r="C4718" s="98" t="s">
        <v>5055</v>
      </c>
      <c r="D4718" s="98" t="s">
        <v>5330</v>
      </c>
      <c r="E4718" s="145" t="s">
        <v>6415</v>
      </c>
      <c r="F4718" s="233">
        <v>4.3735764551593723</v>
      </c>
    </row>
    <row r="4719" spans="1:6" x14ac:dyDescent="0.3">
      <c r="A4719" s="36" t="s">
        <v>102</v>
      </c>
      <c r="B4719" s="36" t="str">
        <f t="shared" si="78"/>
        <v>T6P13_30min</v>
      </c>
      <c r="C4719" s="98" t="s">
        <v>5056</v>
      </c>
      <c r="D4719" s="98" t="s">
        <v>5330</v>
      </c>
      <c r="E4719" s="145" t="s">
        <v>6416</v>
      </c>
      <c r="F4719" s="233">
        <v>4.1490823575983802</v>
      </c>
    </row>
    <row r="4720" spans="1:6" x14ac:dyDescent="0.3">
      <c r="A4720" s="36" t="s">
        <v>102</v>
      </c>
      <c r="B4720" s="36" t="str">
        <f t="shared" si="78"/>
        <v>T6P13_30min</v>
      </c>
      <c r="C4720" s="98" t="s">
        <v>5057</v>
      </c>
      <c r="D4720" s="98" t="s">
        <v>5330</v>
      </c>
      <c r="E4720" s="145" t="s">
        <v>6417</v>
      </c>
      <c r="F4720" s="233">
        <v>4.5522860423174718</v>
      </c>
    </row>
    <row r="4721" spans="1:6" x14ac:dyDescent="0.3">
      <c r="A4721" s="36" t="s">
        <v>102</v>
      </c>
      <c r="B4721" s="36" t="str">
        <f t="shared" si="78"/>
        <v>T6P13_30min</v>
      </c>
      <c r="C4721" s="98" t="s">
        <v>5058</v>
      </c>
      <c r="D4721" s="98" t="s">
        <v>5330</v>
      </c>
      <c r="E4721" s="145" t="s">
        <v>6418</v>
      </c>
      <c r="F4721" s="233">
        <v>4.2092577743597372</v>
      </c>
    </row>
    <row r="4722" spans="1:6" x14ac:dyDescent="0.3">
      <c r="A4722" s="36" t="s">
        <v>102</v>
      </c>
      <c r="B4722" s="36" t="str">
        <f t="shared" si="78"/>
        <v>T6P13_30min</v>
      </c>
      <c r="C4722" s="98" t="s">
        <v>5059</v>
      </c>
      <c r="D4722" s="98" t="s">
        <v>5330</v>
      </c>
      <c r="E4722" s="145" t="s">
        <v>6419</v>
      </c>
      <c r="F4722" s="233">
        <v>4.4843836819474392</v>
      </c>
    </row>
    <row r="4723" spans="1:6" x14ac:dyDescent="0.3">
      <c r="A4723" s="36" t="s">
        <v>102</v>
      </c>
      <c r="B4723" s="36" t="str">
        <f t="shared" si="78"/>
        <v>T6P13_30min</v>
      </c>
      <c r="C4723" s="98" t="s">
        <v>5042</v>
      </c>
      <c r="D4723" s="98" t="s">
        <v>5330</v>
      </c>
      <c r="E4723" s="145" t="s">
        <v>6420</v>
      </c>
      <c r="F4723" s="233">
        <v>4.1593778877626209</v>
      </c>
    </row>
    <row r="4724" spans="1:6" x14ac:dyDescent="0.3">
      <c r="A4724" s="36" t="s">
        <v>102</v>
      </c>
      <c r="B4724" s="36" t="str">
        <f t="shared" si="78"/>
        <v>T6P13_30min</v>
      </c>
      <c r="C4724" s="98" t="s">
        <v>5060</v>
      </c>
      <c r="D4724" s="98" t="s">
        <v>5330</v>
      </c>
      <c r="E4724" s="145" t="s">
        <v>6421</v>
      </c>
      <c r="F4724" s="233">
        <v>4.0764546860794066</v>
      </c>
    </row>
    <row r="4725" spans="1:6" x14ac:dyDescent="0.3">
      <c r="A4725" s="36" t="s">
        <v>102</v>
      </c>
      <c r="B4725" s="36" t="str">
        <f t="shared" si="78"/>
        <v>T6P13_30min</v>
      </c>
      <c r="C4725" s="98" t="s">
        <v>5061</v>
      </c>
      <c r="D4725" s="98" t="s">
        <v>5330</v>
      </c>
      <c r="E4725" s="145" t="s">
        <v>6422</v>
      </c>
      <c r="F4725" s="233">
        <v>4.5978252040620733</v>
      </c>
    </row>
    <row r="4726" spans="1:6" x14ac:dyDescent="0.3">
      <c r="A4726" s="36" t="s">
        <v>102</v>
      </c>
      <c r="B4726" s="36" t="str">
        <f t="shared" si="78"/>
        <v>T6P13_30min</v>
      </c>
      <c r="C4726" s="98" t="s">
        <v>5062</v>
      </c>
      <c r="D4726" s="98" t="s">
        <v>5330</v>
      </c>
      <c r="E4726" s="145" t="s">
        <v>6423</v>
      </c>
      <c r="F4726" s="233">
        <v>4.6793058256365923</v>
      </c>
    </row>
    <row r="4727" spans="1:6" x14ac:dyDescent="0.3">
      <c r="A4727" s="36" t="s">
        <v>102</v>
      </c>
      <c r="B4727" s="36" t="str">
        <f t="shared" si="78"/>
        <v>T6P13_30min</v>
      </c>
      <c r="C4727" s="98" t="s">
        <v>5063</v>
      </c>
      <c r="D4727" s="98" t="s">
        <v>5330</v>
      </c>
      <c r="E4727" s="145" t="s">
        <v>6424</v>
      </c>
      <c r="F4727" s="233">
        <v>4.63385325740862</v>
      </c>
    </row>
    <row r="4728" spans="1:6" x14ac:dyDescent="0.3">
      <c r="A4728" s="36" t="s">
        <v>102</v>
      </c>
      <c r="B4728" s="36" t="str">
        <f t="shared" si="78"/>
        <v>T6P13_30min</v>
      </c>
      <c r="C4728" s="98" t="s">
        <v>5064</v>
      </c>
      <c r="D4728" s="98" t="s">
        <v>5330</v>
      </c>
      <c r="E4728" s="145" t="s">
        <v>6425</v>
      </c>
      <c r="F4728" s="233">
        <v>4.2340821924080156</v>
      </c>
    </row>
    <row r="4729" spans="1:6" x14ac:dyDescent="0.3">
      <c r="A4729" s="36" t="s">
        <v>102</v>
      </c>
      <c r="B4729" s="36" t="str">
        <f t="shared" si="78"/>
        <v>T6P13_30min</v>
      </c>
      <c r="C4729" s="98" t="s">
        <v>5065</v>
      </c>
      <c r="D4729" s="98" t="s">
        <v>5330</v>
      </c>
      <c r="E4729" s="145" t="s">
        <v>6426</v>
      </c>
      <c r="F4729" s="233">
        <v>4.4549824706203802</v>
      </c>
    </row>
    <row r="4730" spans="1:6" x14ac:dyDescent="0.3">
      <c r="A4730" s="36" t="s">
        <v>102</v>
      </c>
      <c r="B4730" s="36" t="str">
        <f t="shared" si="78"/>
        <v>T6P13_30min</v>
      </c>
      <c r="C4730" s="98" t="s">
        <v>5066</v>
      </c>
      <c r="D4730" s="98" t="s">
        <v>5330</v>
      </c>
      <c r="E4730" s="145" t="s">
        <v>6427</v>
      </c>
      <c r="F4730" s="233">
        <v>4.3120476120111597</v>
      </c>
    </row>
    <row r="4731" spans="1:6" x14ac:dyDescent="0.3">
      <c r="A4731" s="36" t="s">
        <v>102</v>
      </c>
      <c r="B4731" s="36" t="str">
        <f t="shared" si="78"/>
        <v>T6P13_30min</v>
      </c>
      <c r="C4731" s="98" t="s">
        <v>5067</v>
      </c>
      <c r="D4731" s="98" t="s">
        <v>5330</v>
      </c>
      <c r="E4731" s="145" t="s">
        <v>6428</v>
      </c>
      <c r="F4731" s="233">
        <v>4.2090786887836806</v>
      </c>
    </row>
    <row r="4732" spans="1:6" x14ac:dyDescent="0.3">
      <c r="A4732" s="36" t="s">
        <v>102</v>
      </c>
      <c r="B4732" s="36" t="str">
        <f t="shared" si="78"/>
        <v>T6P13_30min</v>
      </c>
      <c r="C4732" s="98" t="s">
        <v>5068</v>
      </c>
      <c r="D4732" s="98" t="s">
        <v>5330</v>
      </c>
      <c r="E4732" s="145" t="s">
        <v>6429</v>
      </c>
      <c r="F4732" s="233">
        <v>3.7368468541130668</v>
      </c>
    </row>
    <row r="4733" spans="1:6" x14ac:dyDescent="0.3">
      <c r="A4733" s="36" t="s">
        <v>102</v>
      </c>
      <c r="B4733" s="36" t="str">
        <f t="shared" si="78"/>
        <v>T6P13_30min</v>
      </c>
      <c r="C4733" s="98" t="s">
        <v>5069</v>
      </c>
      <c r="D4733" s="98" t="s">
        <v>5330</v>
      </c>
      <c r="E4733" s="145" t="s">
        <v>6430</v>
      </c>
      <c r="F4733" s="233">
        <v>5.0611381730090184</v>
      </c>
    </row>
    <row r="4734" spans="1:6" x14ac:dyDescent="0.3">
      <c r="A4734" s="36" t="s">
        <v>102</v>
      </c>
      <c r="B4734" s="36" t="str">
        <f t="shared" si="78"/>
        <v>T6P13_30min</v>
      </c>
      <c r="C4734" s="98" t="s">
        <v>5043</v>
      </c>
      <c r="D4734" s="98" t="s">
        <v>5330</v>
      </c>
      <c r="E4734" s="145" t="s">
        <v>6431</v>
      </c>
      <c r="F4734" s="233">
        <v>4.2016120252549447</v>
      </c>
    </row>
    <row r="4735" spans="1:6" x14ac:dyDescent="0.3">
      <c r="A4735" s="36" t="s">
        <v>102</v>
      </c>
      <c r="B4735" s="36" t="str">
        <f t="shared" si="78"/>
        <v>T6P13_30min</v>
      </c>
      <c r="C4735" s="98" t="s">
        <v>5070</v>
      </c>
      <c r="D4735" s="98" t="s">
        <v>5330</v>
      </c>
      <c r="E4735" s="145" t="s">
        <v>6432</v>
      </c>
      <c r="F4735" s="233">
        <v>4.0708072188252782</v>
      </c>
    </row>
    <row r="4736" spans="1:6" x14ac:dyDescent="0.3">
      <c r="A4736" s="36" t="s">
        <v>102</v>
      </c>
      <c r="B4736" s="36" t="str">
        <f t="shared" si="78"/>
        <v>T6P13_30min</v>
      </c>
      <c r="C4736" s="98" t="s">
        <v>5044</v>
      </c>
      <c r="D4736" s="98" t="s">
        <v>5330</v>
      </c>
      <c r="E4736" s="145" t="s">
        <v>6433</v>
      </c>
      <c r="F4736" s="233">
        <v>3.8980732688865354</v>
      </c>
    </row>
    <row r="4737" spans="1:6" x14ac:dyDescent="0.3">
      <c r="A4737" s="36" t="s">
        <v>102</v>
      </c>
      <c r="B4737" s="36" t="str">
        <f t="shared" si="78"/>
        <v>T6P13_30min</v>
      </c>
      <c r="C4737" s="98" t="s">
        <v>5045</v>
      </c>
      <c r="D4737" s="98" t="s">
        <v>5330</v>
      </c>
      <c r="E4737" s="145" t="s">
        <v>6434</v>
      </c>
      <c r="F4737" s="233">
        <v>4.2668143398218934</v>
      </c>
    </row>
    <row r="4738" spans="1:6" x14ac:dyDescent="0.3">
      <c r="A4738" s="36" t="s">
        <v>102</v>
      </c>
      <c r="B4738" s="36" t="str">
        <f t="shared" si="78"/>
        <v>T6P13_30min</v>
      </c>
      <c r="C4738" s="98" t="s">
        <v>5046</v>
      </c>
      <c r="D4738" s="98" t="s">
        <v>5330</v>
      </c>
      <c r="E4738" s="145" t="s">
        <v>6435</v>
      </c>
      <c r="F4738" s="233">
        <v>4.5846063748379198</v>
      </c>
    </row>
    <row r="4739" spans="1:6" x14ac:dyDescent="0.3">
      <c r="A4739" s="36" t="s">
        <v>102</v>
      </c>
      <c r="B4739" s="36" t="str">
        <f t="shared" si="78"/>
        <v>T6P13_30min</v>
      </c>
      <c r="C4739" s="98" t="s">
        <v>5047</v>
      </c>
      <c r="D4739" s="98" t="s">
        <v>5330</v>
      </c>
      <c r="E4739" s="145" t="s">
        <v>6436</v>
      </c>
      <c r="F4739" s="233">
        <v>4.4619220311701602</v>
      </c>
    </row>
    <row r="4740" spans="1:6" x14ac:dyDescent="0.3">
      <c r="A4740" s="36" t="s">
        <v>102</v>
      </c>
      <c r="B4740" s="36" t="str">
        <f t="shared" si="78"/>
        <v>T6P13_30min</v>
      </c>
      <c r="C4740" s="98" t="s">
        <v>5048</v>
      </c>
      <c r="D4740" s="98" t="s">
        <v>5330</v>
      </c>
      <c r="E4740" s="145" t="s">
        <v>6437</v>
      </c>
      <c r="F4740" s="233">
        <v>4.2078496658211648</v>
      </c>
    </row>
    <row r="4741" spans="1:6" x14ac:dyDescent="0.3">
      <c r="A4741" s="36" t="s">
        <v>102</v>
      </c>
      <c r="B4741" s="36" t="str">
        <f t="shared" si="78"/>
        <v>T6P13_30min</v>
      </c>
      <c r="C4741" s="98" t="s">
        <v>5049</v>
      </c>
      <c r="D4741" s="98" t="s">
        <v>5330</v>
      </c>
      <c r="E4741" s="145" t="s">
        <v>6438</v>
      </c>
      <c r="F4741" s="233">
        <v>4.4364829772706891</v>
      </c>
    </row>
    <row r="4742" spans="1:6" x14ac:dyDescent="0.3">
      <c r="A4742" s="36" t="s">
        <v>103</v>
      </c>
      <c r="B4742" s="36" t="str">
        <f t="shared" si="78"/>
        <v>T6P14_30min</v>
      </c>
      <c r="C4742" s="98" t="s">
        <v>5071</v>
      </c>
      <c r="D4742" s="98" t="s">
        <v>5330</v>
      </c>
      <c r="E4742" s="145" t="s">
        <v>6409</v>
      </c>
      <c r="F4742" s="233">
        <v>1.1032515626271933</v>
      </c>
    </row>
    <row r="4743" spans="1:6" x14ac:dyDescent="0.3">
      <c r="A4743" s="36" t="s">
        <v>103</v>
      </c>
      <c r="B4743" s="36" t="str">
        <f t="shared" si="78"/>
        <v>T6P14_30min</v>
      </c>
      <c r="C4743" s="98" t="s">
        <v>5080</v>
      </c>
      <c r="D4743" s="98" t="s">
        <v>5330</v>
      </c>
      <c r="E4743" s="145" t="s">
        <v>6410</v>
      </c>
      <c r="F4743" s="233">
        <v>1.1447489726449125</v>
      </c>
    </row>
    <row r="4744" spans="1:6" x14ac:dyDescent="0.3">
      <c r="A4744" s="36" t="s">
        <v>103</v>
      </c>
      <c r="B4744" s="36" t="str">
        <f t="shared" si="78"/>
        <v>T6P14_30min</v>
      </c>
      <c r="C4744" s="98" t="s">
        <v>5081</v>
      </c>
      <c r="D4744" s="98" t="s">
        <v>5330</v>
      </c>
      <c r="E4744" s="145" t="s">
        <v>6411</v>
      </c>
      <c r="F4744" s="233">
        <v>0.94282915177350113</v>
      </c>
    </row>
    <row r="4745" spans="1:6" x14ac:dyDescent="0.3">
      <c r="A4745" s="36" t="s">
        <v>103</v>
      </c>
      <c r="B4745" s="36" t="str">
        <f t="shared" si="78"/>
        <v>T6P14_30min</v>
      </c>
      <c r="C4745" s="98" t="s">
        <v>5082</v>
      </c>
      <c r="D4745" s="98" t="s">
        <v>5330</v>
      </c>
      <c r="E4745" s="145" t="s">
        <v>6412</v>
      </c>
      <c r="F4745" s="233">
        <v>0.79176638609750438</v>
      </c>
    </row>
    <row r="4746" spans="1:6" x14ac:dyDescent="0.3">
      <c r="A4746" s="36" t="s">
        <v>103</v>
      </c>
      <c r="B4746" s="36" t="str">
        <f t="shared" si="78"/>
        <v>T6P14_30min</v>
      </c>
      <c r="C4746" s="98" t="s">
        <v>5083</v>
      </c>
      <c r="D4746" s="98" t="s">
        <v>5330</v>
      </c>
      <c r="E4746" s="145" t="s">
        <v>6413</v>
      </c>
      <c r="F4746" s="233">
        <v>1.2878831500694521</v>
      </c>
    </row>
    <row r="4747" spans="1:6" x14ac:dyDescent="0.3">
      <c r="A4747" s="36" t="s">
        <v>103</v>
      </c>
      <c r="B4747" s="36" t="str">
        <f t="shared" si="78"/>
        <v>T6P14_30min</v>
      </c>
      <c r="C4747" s="98" t="s">
        <v>5084</v>
      </c>
      <c r="D4747" s="98" t="s">
        <v>5330</v>
      </c>
      <c r="E4747" s="145" t="s">
        <v>6414</v>
      </c>
      <c r="F4747" s="233">
        <v>1.1780247915876967</v>
      </c>
    </row>
    <row r="4748" spans="1:6" x14ac:dyDescent="0.3">
      <c r="A4748" s="36" t="s">
        <v>103</v>
      </c>
      <c r="B4748" s="36" t="str">
        <f t="shared" si="78"/>
        <v>T6P14_30min</v>
      </c>
      <c r="C4748" s="98" t="s">
        <v>5085</v>
      </c>
      <c r="D4748" s="98" t="s">
        <v>5330</v>
      </c>
      <c r="E4748" s="145" t="s">
        <v>6415</v>
      </c>
      <c r="F4748" s="233">
        <v>0.96948863318556633</v>
      </c>
    </row>
    <row r="4749" spans="1:6" x14ac:dyDescent="0.3">
      <c r="A4749" s="36" t="s">
        <v>103</v>
      </c>
      <c r="B4749" s="36" t="str">
        <f t="shared" si="78"/>
        <v>T6P14_30min</v>
      </c>
      <c r="C4749" s="98" t="s">
        <v>5086</v>
      </c>
      <c r="D4749" s="98" t="s">
        <v>5330</v>
      </c>
      <c r="E4749" s="145" t="s">
        <v>6416</v>
      </c>
      <c r="F4749" s="233">
        <v>0.67576342779337273</v>
      </c>
    </row>
    <row r="4750" spans="1:6" x14ac:dyDescent="0.3">
      <c r="A4750" s="36" t="s">
        <v>103</v>
      </c>
      <c r="B4750" s="36" t="str">
        <f t="shared" si="78"/>
        <v>T6P14_30min</v>
      </c>
      <c r="C4750" s="98" t="s">
        <v>5087</v>
      </c>
      <c r="D4750" s="98" t="s">
        <v>5330</v>
      </c>
      <c r="E4750" s="145" t="s">
        <v>6417</v>
      </c>
      <c r="F4750" s="233">
        <v>1.0746534370674166</v>
      </c>
    </row>
    <row r="4751" spans="1:6" x14ac:dyDescent="0.3">
      <c r="A4751" s="36" t="s">
        <v>103</v>
      </c>
      <c r="B4751" s="36" t="str">
        <f t="shared" si="78"/>
        <v>T6P14_30min</v>
      </c>
      <c r="C4751" s="98" t="s">
        <v>5088</v>
      </c>
      <c r="D4751" s="98" t="s">
        <v>5330</v>
      </c>
      <c r="E4751" s="145" t="s">
        <v>6418</v>
      </c>
      <c r="F4751" s="233">
        <v>0.96005333706742757</v>
      </c>
    </row>
    <row r="4752" spans="1:6" x14ac:dyDescent="0.3">
      <c r="A4752" s="36" t="s">
        <v>103</v>
      </c>
      <c r="B4752" s="36" t="str">
        <f t="shared" si="78"/>
        <v>T6P14_30min</v>
      </c>
      <c r="C4752" s="98" t="s">
        <v>5089</v>
      </c>
      <c r="D4752" s="98" t="s">
        <v>5330</v>
      </c>
      <c r="E4752" s="145" t="s">
        <v>6419</v>
      </c>
      <c r="F4752" s="233">
        <v>0.57529853988907431</v>
      </c>
    </row>
    <row r="4753" spans="1:6" x14ac:dyDescent="0.3">
      <c r="A4753" s="36" t="s">
        <v>103</v>
      </c>
      <c r="B4753" s="36" t="str">
        <f t="shared" si="78"/>
        <v>T6P14_30min</v>
      </c>
      <c r="C4753" s="98" t="s">
        <v>5072</v>
      </c>
      <c r="D4753" s="98" t="s">
        <v>5330</v>
      </c>
      <c r="E4753" s="145" t="s">
        <v>6420</v>
      </c>
      <c r="F4753" s="233">
        <v>0.41312807934566109</v>
      </c>
    </row>
    <row r="4754" spans="1:6" x14ac:dyDescent="0.3">
      <c r="A4754" s="36" t="s">
        <v>103</v>
      </c>
      <c r="B4754" s="36" t="str">
        <f t="shared" si="78"/>
        <v>T6P14_30min</v>
      </c>
      <c r="C4754" s="98" t="s">
        <v>5090</v>
      </c>
      <c r="D4754" s="98" t="s">
        <v>5330</v>
      </c>
      <c r="E4754" s="145" t="s">
        <v>6421</v>
      </c>
      <c r="F4754" s="233">
        <v>0.35609438325307724</v>
      </c>
    </row>
    <row r="4755" spans="1:6" x14ac:dyDescent="0.3">
      <c r="A4755" s="36" t="s">
        <v>103</v>
      </c>
      <c r="B4755" s="36" t="str">
        <f t="shared" si="78"/>
        <v>T6P14_30min</v>
      </c>
      <c r="C4755" s="98" t="s">
        <v>5091</v>
      </c>
      <c r="D4755" s="98" t="s">
        <v>5330</v>
      </c>
      <c r="E4755" s="145" t="s">
        <v>6422</v>
      </c>
      <c r="F4755" s="233">
        <v>1.4314887387082857</v>
      </c>
    </row>
    <row r="4756" spans="1:6" x14ac:dyDescent="0.3">
      <c r="A4756" s="36" t="s">
        <v>103</v>
      </c>
      <c r="B4756" s="36" t="str">
        <f t="shared" si="78"/>
        <v>T6P14_30min</v>
      </c>
      <c r="C4756" s="98" t="s">
        <v>5092</v>
      </c>
      <c r="D4756" s="98" t="s">
        <v>5330</v>
      </c>
      <c r="E4756" s="145" t="s">
        <v>6423</v>
      </c>
      <c r="F4756" s="233">
        <v>0.44947170087140104</v>
      </c>
    </row>
    <row r="4757" spans="1:6" x14ac:dyDescent="0.3">
      <c r="A4757" s="36" t="s">
        <v>103</v>
      </c>
      <c r="B4757" s="36" t="str">
        <f t="shared" si="78"/>
        <v>T6P14_30min</v>
      </c>
      <c r="C4757" s="98" t="s">
        <v>5093</v>
      </c>
      <c r="D4757" s="98" t="s">
        <v>5330</v>
      </c>
      <c r="E4757" s="145" t="s">
        <v>6424</v>
      </c>
      <c r="F4757" s="233">
        <v>1.2617571120647151</v>
      </c>
    </row>
    <row r="4758" spans="1:6" x14ac:dyDescent="0.3">
      <c r="A4758" s="36" t="s">
        <v>103</v>
      </c>
      <c r="B4758" s="36" t="str">
        <f t="shared" si="78"/>
        <v>T6P14_30min</v>
      </c>
      <c r="C4758" s="98" t="s">
        <v>5094</v>
      </c>
      <c r="D4758" s="98" t="s">
        <v>5330</v>
      </c>
      <c r="E4758" s="145" t="s">
        <v>6425</v>
      </c>
      <c r="F4758" s="233">
        <v>0.89915427481252042</v>
      </c>
    </row>
    <row r="4759" spans="1:6" x14ac:dyDescent="0.3">
      <c r="A4759" s="36" t="s">
        <v>103</v>
      </c>
      <c r="B4759" s="36" t="str">
        <f t="shared" ref="B4759:B4822" si="79">CONCATENATE(A4759,"_",D4759)</f>
        <v>T6P14_30min</v>
      </c>
      <c r="C4759" s="98" t="s">
        <v>5095</v>
      </c>
      <c r="D4759" s="98" t="s">
        <v>5330</v>
      </c>
      <c r="E4759" s="145" t="s">
        <v>6426</v>
      </c>
      <c r="F4759" s="233">
        <v>0.76775218003796797</v>
      </c>
    </row>
    <row r="4760" spans="1:6" x14ac:dyDescent="0.3">
      <c r="A4760" s="36" t="s">
        <v>103</v>
      </c>
      <c r="B4760" s="36" t="str">
        <f t="shared" si="79"/>
        <v>T6P14_30min</v>
      </c>
      <c r="C4760" s="98" t="s">
        <v>5096</v>
      </c>
      <c r="D4760" s="98" t="s">
        <v>5330</v>
      </c>
      <c r="E4760" s="145" t="s">
        <v>6427</v>
      </c>
      <c r="F4760" s="233">
        <v>0.41035839215610881</v>
      </c>
    </row>
    <row r="4761" spans="1:6" x14ac:dyDescent="0.3">
      <c r="A4761" s="36" t="s">
        <v>103</v>
      </c>
      <c r="B4761" s="36" t="str">
        <f t="shared" si="79"/>
        <v>T6P14_30min</v>
      </c>
      <c r="C4761" s="98" t="s">
        <v>5097</v>
      </c>
      <c r="D4761" s="98" t="s">
        <v>5330</v>
      </c>
      <c r="E4761" s="145" t="s">
        <v>6428</v>
      </c>
      <c r="F4761" s="233">
        <v>0.68690494978171968</v>
      </c>
    </row>
    <row r="4762" spans="1:6" x14ac:dyDescent="0.3">
      <c r="A4762" s="36" t="s">
        <v>103</v>
      </c>
      <c r="B4762" s="36" t="str">
        <f t="shared" si="79"/>
        <v>T6P14_30min</v>
      </c>
      <c r="C4762" s="98" t="s">
        <v>5098</v>
      </c>
      <c r="D4762" s="98" t="s">
        <v>5330</v>
      </c>
      <c r="E4762" s="145" t="s">
        <v>6429</v>
      </c>
      <c r="F4762" s="233">
        <v>0.88108150014729014</v>
      </c>
    </row>
    <row r="4763" spans="1:6" x14ac:dyDescent="0.3">
      <c r="A4763" s="36" t="s">
        <v>103</v>
      </c>
      <c r="B4763" s="36" t="str">
        <f t="shared" si="79"/>
        <v>T6P14_30min</v>
      </c>
      <c r="C4763" s="98" t="s">
        <v>5099</v>
      </c>
      <c r="D4763" s="98" t="s">
        <v>5330</v>
      </c>
      <c r="E4763" s="145" t="s">
        <v>6430</v>
      </c>
      <c r="F4763" s="233">
        <v>0.53780759573802595</v>
      </c>
    </row>
    <row r="4764" spans="1:6" x14ac:dyDescent="0.3">
      <c r="A4764" s="36" t="s">
        <v>103</v>
      </c>
      <c r="B4764" s="36" t="str">
        <f t="shared" si="79"/>
        <v>T6P14_30min</v>
      </c>
      <c r="C4764" s="98" t="s">
        <v>5073</v>
      </c>
      <c r="D4764" s="98" t="s">
        <v>5330</v>
      </c>
      <c r="E4764" s="145" t="s">
        <v>6431</v>
      </c>
      <c r="F4764" s="233">
        <v>0.97750161625865595</v>
      </c>
    </row>
    <row r="4765" spans="1:6" x14ac:dyDescent="0.3">
      <c r="A4765" s="36" t="s">
        <v>103</v>
      </c>
      <c r="B4765" s="36" t="str">
        <f t="shared" si="79"/>
        <v>T6P14_30min</v>
      </c>
      <c r="C4765" s="98" t="s">
        <v>5100</v>
      </c>
      <c r="D4765" s="98" t="s">
        <v>5330</v>
      </c>
      <c r="E4765" s="145" t="s">
        <v>6432</v>
      </c>
      <c r="F4765" s="233">
        <v>0.72084520523917006</v>
      </c>
    </row>
    <row r="4766" spans="1:6" x14ac:dyDescent="0.3">
      <c r="A4766" s="36" t="s">
        <v>103</v>
      </c>
      <c r="B4766" s="36" t="str">
        <f t="shared" si="79"/>
        <v>T6P14_30min</v>
      </c>
      <c r="C4766" s="98" t="s">
        <v>5074</v>
      </c>
      <c r="D4766" s="98" t="s">
        <v>5330</v>
      </c>
      <c r="E4766" s="145" t="s">
        <v>6433</v>
      </c>
      <c r="F4766" s="233">
        <v>1.0005116740681745</v>
      </c>
    </row>
    <row r="4767" spans="1:6" x14ac:dyDescent="0.3">
      <c r="A4767" s="36" t="s">
        <v>103</v>
      </c>
      <c r="B4767" s="36" t="str">
        <f t="shared" si="79"/>
        <v>T6P14_30min</v>
      </c>
      <c r="C4767" s="98" t="s">
        <v>5075</v>
      </c>
      <c r="D4767" s="98" t="s">
        <v>5330</v>
      </c>
      <c r="E4767" s="145" t="s">
        <v>6434</v>
      </c>
      <c r="F4767" s="233">
        <v>1.1513287150756517</v>
      </c>
    </row>
    <row r="4768" spans="1:6" x14ac:dyDescent="0.3">
      <c r="A4768" s="36" t="s">
        <v>103</v>
      </c>
      <c r="B4768" s="36" t="str">
        <f t="shared" si="79"/>
        <v>T6P14_30min</v>
      </c>
      <c r="C4768" s="98" t="s">
        <v>5076</v>
      </c>
      <c r="D4768" s="98" t="s">
        <v>5330</v>
      </c>
      <c r="E4768" s="145" t="s">
        <v>6435</v>
      </c>
      <c r="F4768" s="233">
        <v>0.91803421003973573</v>
      </c>
    </row>
    <row r="4769" spans="1:6" x14ac:dyDescent="0.3">
      <c r="A4769" s="36" t="s">
        <v>103</v>
      </c>
      <c r="B4769" s="36" t="str">
        <f t="shared" si="79"/>
        <v>T6P14_30min</v>
      </c>
      <c r="C4769" s="98" t="s">
        <v>5077</v>
      </c>
      <c r="D4769" s="98" t="s">
        <v>5330</v>
      </c>
      <c r="E4769" s="145" t="s">
        <v>6436</v>
      </c>
      <c r="F4769" s="233">
        <v>0.75818283429424638</v>
      </c>
    </row>
    <row r="4770" spans="1:6" x14ac:dyDescent="0.3">
      <c r="A4770" s="36" t="s">
        <v>103</v>
      </c>
      <c r="B4770" s="36" t="str">
        <f t="shared" si="79"/>
        <v>T6P14_30min</v>
      </c>
      <c r="C4770" s="98" t="s">
        <v>5078</v>
      </c>
      <c r="D4770" s="98" t="s">
        <v>5330</v>
      </c>
      <c r="E4770" s="145" t="s">
        <v>6437</v>
      </c>
      <c r="F4770" s="233">
        <v>1.2418367082452308</v>
      </c>
    </row>
    <row r="4771" spans="1:6" x14ac:dyDescent="0.3">
      <c r="A4771" s="36" t="s">
        <v>103</v>
      </c>
      <c r="B4771" s="36" t="str">
        <f t="shared" si="79"/>
        <v>T6P14_30min</v>
      </c>
      <c r="C4771" s="98" t="s">
        <v>5079</v>
      </c>
      <c r="D4771" s="98" t="s">
        <v>5330</v>
      </c>
      <c r="E4771" s="145" t="s">
        <v>6438</v>
      </c>
      <c r="F4771" s="233">
        <v>1.2944620541961223</v>
      </c>
    </row>
    <row r="4772" spans="1:6" x14ac:dyDescent="0.3">
      <c r="A4772" s="36" t="s">
        <v>104</v>
      </c>
      <c r="B4772" s="36" t="str">
        <f t="shared" si="79"/>
        <v>T6P2_30min</v>
      </c>
      <c r="C4772" s="98" t="s">
        <v>4801</v>
      </c>
      <c r="D4772" s="98" t="s">
        <v>5330</v>
      </c>
      <c r="E4772" s="145" t="s">
        <v>6409</v>
      </c>
      <c r="F4772" s="233">
        <v>1.3114515663413167</v>
      </c>
    </row>
    <row r="4773" spans="1:6" x14ac:dyDescent="0.3">
      <c r="A4773" s="36" t="s">
        <v>104</v>
      </c>
      <c r="B4773" s="36" t="str">
        <f t="shared" si="79"/>
        <v>T6P2_30min</v>
      </c>
      <c r="C4773" s="98" t="s">
        <v>4810</v>
      </c>
      <c r="D4773" s="98" t="s">
        <v>5330</v>
      </c>
      <c r="E4773" s="145" t="s">
        <v>6410</v>
      </c>
      <c r="F4773" s="233">
        <v>1.8512797767685107</v>
      </c>
    </row>
    <row r="4774" spans="1:6" x14ac:dyDescent="0.3">
      <c r="A4774" s="36" t="s">
        <v>104</v>
      </c>
      <c r="B4774" s="36" t="str">
        <f t="shared" si="79"/>
        <v>T6P2_30min</v>
      </c>
      <c r="C4774" s="98" t="s">
        <v>4811</v>
      </c>
      <c r="D4774" s="98" t="s">
        <v>5330</v>
      </c>
      <c r="E4774" s="145" t="s">
        <v>6411</v>
      </c>
      <c r="F4774" s="233">
        <v>0.71833878509366667</v>
      </c>
    </row>
    <row r="4775" spans="1:6" x14ac:dyDescent="0.3">
      <c r="A4775" s="36" t="s">
        <v>104</v>
      </c>
      <c r="B4775" s="36" t="str">
        <f t="shared" si="79"/>
        <v>T6P2_30min</v>
      </c>
      <c r="C4775" s="98" t="s">
        <v>4812</v>
      </c>
      <c r="D4775" s="98" t="s">
        <v>5330</v>
      </c>
      <c r="E4775" s="145" t="s">
        <v>6412</v>
      </c>
      <c r="F4775" s="233">
        <v>1.0832168805830329</v>
      </c>
    </row>
    <row r="4776" spans="1:6" x14ac:dyDescent="0.3">
      <c r="A4776" s="36" t="s">
        <v>104</v>
      </c>
      <c r="B4776" s="36" t="str">
        <f t="shared" si="79"/>
        <v>T6P2_30min</v>
      </c>
      <c r="C4776" s="98" t="s">
        <v>4813</v>
      </c>
      <c r="D4776" s="98" t="s">
        <v>5330</v>
      </c>
      <c r="E4776" s="145" t="s">
        <v>6413</v>
      </c>
      <c r="F4776" s="233">
        <v>0.96211496711439359</v>
      </c>
    </row>
    <row r="4777" spans="1:6" x14ac:dyDescent="0.3">
      <c r="A4777" s="36" t="s">
        <v>104</v>
      </c>
      <c r="B4777" s="36" t="str">
        <f t="shared" si="79"/>
        <v>T6P2_30min</v>
      </c>
      <c r="C4777" s="98" t="s">
        <v>4814</v>
      </c>
      <c r="D4777" s="98" t="s">
        <v>5330</v>
      </c>
      <c r="E4777" s="145" t="s">
        <v>6414</v>
      </c>
      <c r="F4777" s="233">
        <v>2.8553814125307055</v>
      </c>
    </row>
    <row r="4778" spans="1:6" x14ac:dyDescent="0.3">
      <c r="A4778" s="36" t="s">
        <v>104</v>
      </c>
      <c r="B4778" s="36" t="str">
        <f t="shared" si="79"/>
        <v>T6P2_30min</v>
      </c>
      <c r="C4778" s="98" t="s">
        <v>4815</v>
      </c>
      <c r="D4778" s="98" t="s">
        <v>5330</v>
      </c>
      <c r="E4778" s="145" t="s">
        <v>6415</v>
      </c>
      <c r="F4778" s="233">
        <v>1.0081869917428212</v>
      </c>
    </row>
    <row r="4779" spans="1:6" x14ac:dyDescent="0.3">
      <c r="A4779" s="36" t="s">
        <v>104</v>
      </c>
      <c r="B4779" s="36" t="str">
        <f t="shared" si="79"/>
        <v>T6P2_30min</v>
      </c>
      <c r="C4779" s="98" t="s">
        <v>4816</v>
      </c>
      <c r="D4779" s="98" t="s">
        <v>5330</v>
      </c>
      <c r="E4779" s="145" t="s">
        <v>6416</v>
      </c>
      <c r="F4779" s="233">
        <v>2.5763985352094569</v>
      </c>
    </row>
    <row r="4780" spans="1:6" x14ac:dyDescent="0.3">
      <c r="A4780" s="36" t="s">
        <v>104</v>
      </c>
      <c r="B4780" s="36" t="str">
        <f t="shared" si="79"/>
        <v>T6P2_30min</v>
      </c>
      <c r="C4780" s="98" t="s">
        <v>4817</v>
      </c>
      <c r="D4780" s="98" t="s">
        <v>5330</v>
      </c>
      <c r="E4780" s="145" t="s">
        <v>6417</v>
      </c>
      <c r="F4780" s="233">
        <v>2.3533406491973992</v>
      </c>
    </row>
    <row r="4781" spans="1:6" x14ac:dyDescent="0.3">
      <c r="A4781" s="36" t="s">
        <v>104</v>
      </c>
      <c r="B4781" s="36" t="str">
        <f t="shared" si="79"/>
        <v>T6P2_30min</v>
      </c>
      <c r="C4781" s="98" t="s">
        <v>4818</v>
      </c>
      <c r="D4781" s="98" t="s">
        <v>5330</v>
      </c>
      <c r="E4781" s="145" t="s">
        <v>6418</v>
      </c>
      <c r="F4781" s="233">
        <v>0.86473846335459159</v>
      </c>
    </row>
    <row r="4782" spans="1:6" x14ac:dyDescent="0.3">
      <c r="A4782" s="36" t="s">
        <v>104</v>
      </c>
      <c r="B4782" s="36" t="str">
        <f t="shared" si="79"/>
        <v>T6P2_30min</v>
      </c>
      <c r="C4782" s="98" t="s">
        <v>4819</v>
      </c>
      <c r="D4782" s="98" t="s">
        <v>5330</v>
      </c>
      <c r="E4782" s="145" t="s">
        <v>6419</v>
      </c>
      <c r="F4782" s="233">
        <v>1.1449525797582916</v>
      </c>
    </row>
    <row r="4783" spans="1:6" x14ac:dyDescent="0.3">
      <c r="A4783" s="36" t="s">
        <v>104</v>
      </c>
      <c r="B4783" s="36" t="str">
        <f t="shared" si="79"/>
        <v>T6P2_30min</v>
      </c>
      <c r="C4783" s="98" t="s">
        <v>4802</v>
      </c>
      <c r="D4783" s="98" t="s">
        <v>5330</v>
      </c>
      <c r="E4783" s="145" t="s">
        <v>6420</v>
      </c>
      <c r="F4783" s="233">
        <v>1.4910401106944553</v>
      </c>
    </row>
    <row r="4784" spans="1:6" x14ac:dyDescent="0.3">
      <c r="A4784" s="36" t="s">
        <v>104</v>
      </c>
      <c r="B4784" s="36" t="str">
        <f t="shared" si="79"/>
        <v>T6P2_30min</v>
      </c>
      <c r="C4784" s="98" t="s">
        <v>4820</v>
      </c>
      <c r="D4784" s="98" t="s">
        <v>5330</v>
      </c>
      <c r="E4784" s="145" t="s">
        <v>6421</v>
      </c>
      <c r="F4784" s="233">
        <v>1.2692491521934763</v>
      </c>
    </row>
    <row r="4785" spans="1:6" x14ac:dyDescent="0.3">
      <c r="A4785" s="36" t="s">
        <v>104</v>
      </c>
      <c r="B4785" s="36" t="str">
        <f t="shared" si="79"/>
        <v>T6P2_30min</v>
      </c>
      <c r="C4785" s="98" t="s">
        <v>4821</v>
      </c>
      <c r="D4785" s="98" t="s">
        <v>5330</v>
      </c>
      <c r="E4785" s="145" t="s">
        <v>6422</v>
      </c>
      <c r="F4785" s="233">
        <v>0.55855296043189129</v>
      </c>
    </row>
    <row r="4786" spans="1:6" x14ac:dyDescent="0.3">
      <c r="A4786" s="36" t="s">
        <v>104</v>
      </c>
      <c r="B4786" s="36" t="str">
        <f t="shared" si="79"/>
        <v>T6P2_30min</v>
      </c>
      <c r="C4786" s="98" t="s">
        <v>4822</v>
      </c>
      <c r="D4786" s="98" t="s">
        <v>5330</v>
      </c>
      <c r="E4786" s="145" t="s">
        <v>6423</v>
      </c>
      <c r="F4786" s="233">
        <v>1.5165338805274915</v>
      </c>
    </row>
    <row r="4787" spans="1:6" x14ac:dyDescent="0.3">
      <c r="A4787" s="36" t="s">
        <v>104</v>
      </c>
      <c r="B4787" s="36" t="str">
        <f t="shared" si="79"/>
        <v>T6P2_30min</v>
      </c>
      <c r="C4787" s="98" t="s">
        <v>4823</v>
      </c>
      <c r="D4787" s="98" t="s">
        <v>5330</v>
      </c>
      <c r="E4787" s="145" t="s">
        <v>6424</v>
      </c>
      <c r="F4787" s="233">
        <v>0.73570279997387311</v>
      </c>
    </row>
    <row r="4788" spans="1:6" x14ac:dyDescent="0.3">
      <c r="A4788" s="36" t="s">
        <v>104</v>
      </c>
      <c r="B4788" s="36" t="str">
        <f t="shared" si="79"/>
        <v>T6P2_30min</v>
      </c>
      <c r="C4788" s="98" t="s">
        <v>4824</v>
      </c>
      <c r="D4788" s="98" t="s">
        <v>5330</v>
      </c>
      <c r="E4788" s="145" t="s">
        <v>6425</v>
      </c>
      <c r="F4788" s="233">
        <v>1.1051337524738565</v>
      </c>
    </row>
    <row r="4789" spans="1:6" x14ac:dyDescent="0.3">
      <c r="A4789" s="36" t="s">
        <v>104</v>
      </c>
      <c r="B4789" s="36" t="str">
        <f t="shared" si="79"/>
        <v>T6P2_30min</v>
      </c>
      <c r="C4789" s="98" t="s">
        <v>4825</v>
      </c>
      <c r="D4789" s="98" t="s">
        <v>5330</v>
      </c>
      <c r="E4789" s="145" t="s">
        <v>6426</v>
      </c>
      <c r="F4789" s="233">
        <v>1.0429070956257946</v>
      </c>
    </row>
    <row r="4790" spans="1:6" x14ac:dyDescent="0.3">
      <c r="A4790" s="36" t="s">
        <v>104</v>
      </c>
      <c r="B4790" s="36" t="str">
        <f t="shared" si="79"/>
        <v>T6P2_30min</v>
      </c>
      <c r="C4790" s="98" t="s">
        <v>4826</v>
      </c>
      <c r="D4790" s="98" t="s">
        <v>5330</v>
      </c>
      <c r="E4790" s="145" t="s">
        <v>6427</v>
      </c>
      <c r="F4790" s="233">
        <v>0.83548752836826534</v>
      </c>
    </row>
    <row r="4791" spans="1:6" x14ac:dyDescent="0.3">
      <c r="A4791" s="36" t="s">
        <v>104</v>
      </c>
      <c r="B4791" s="36" t="str">
        <f t="shared" si="79"/>
        <v>T6P2_30min</v>
      </c>
      <c r="C4791" s="98" t="s">
        <v>4827</v>
      </c>
      <c r="D4791" s="98" t="s">
        <v>5330</v>
      </c>
      <c r="E4791" s="145" t="s">
        <v>6428</v>
      </c>
      <c r="F4791" s="233">
        <v>2.2531569877573583</v>
      </c>
    </row>
    <row r="4792" spans="1:6" x14ac:dyDescent="0.3">
      <c r="A4792" s="36" t="s">
        <v>104</v>
      </c>
      <c r="B4792" s="36" t="str">
        <f t="shared" si="79"/>
        <v>T6P2_30min</v>
      </c>
      <c r="C4792" s="98" t="s">
        <v>4828</v>
      </c>
      <c r="D4792" s="98" t="s">
        <v>5330</v>
      </c>
      <c r="E4792" s="145" t="s">
        <v>6429</v>
      </c>
      <c r="F4792" s="233">
        <v>1.5176526649075308</v>
      </c>
    </row>
    <row r="4793" spans="1:6" x14ac:dyDescent="0.3">
      <c r="A4793" s="36" t="s">
        <v>104</v>
      </c>
      <c r="B4793" s="36" t="str">
        <f t="shared" si="79"/>
        <v>T6P2_30min</v>
      </c>
      <c r="C4793" s="98" t="s">
        <v>4829</v>
      </c>
      <c r="D4793" s="98" t="s">
        <v>5330</v>
      </c>
      <c r="E4793" s="145" t="s">
        <v>6430</v>
      </c>
      <c r="F4793" s="233">
        <v>0.62447915119825192</v>
      </c>
    </row>
    <row r="4794" spans="1:6" x14ac:dyDescent="0.3">
      <c r="A4794" s="36" t="s">
        <v>104</v>
      </c>
      <c r="B4794" s="36" t="str">
        <f t="shared" si="79"/>
        <v>T6P2_30min</v>
      </c>
      <c r="C4794" s="98" t="s">
        <v>4803</v>
      </c>
      <c r="D4794" s="98" t="s">
        <v>5330</v>
      </c>
      <c r="E4794" s="145" t="s">
        <v>6431</v>
      </c>
      <c r="F4794" s="233">
        <v>1.2064904518441424</v>
      </c>
    </row>
    <row r="4795" spans="1:6" x14ac:dyDescent="0.3">
      <c r="A4795" s="36" t="s">
        <v>104</v>
      </c>
      <c r="B4795" s="36" t="str">
        <f t="shared" si="79"/>
        <v>T6P2_30min</v>
      </c>
      <c r="C4795" s="98" t="s">
        <v>4830</v>
      </c>
      <c r="D4795" s="98" t="s">
        <v>5330</v>
      </c>
      <c r="E4795" s="145" t="s">
        <v>6432</v>
      </c>
      <c r="F4795" s="233">
        <v>1.8783729693755937</v>
      </c>
    </row>
    <row r="4796" spans="1:6" x14ac:dyDescent="0.3">
      <c r="A4796" s="36" t="s">
        <v>104</v>
      </c>
      <c r="B4796" s="36" t="str">
        <f t="shared" si="79"/>
        <v>T6P2_30min</v>
      </c>
      <c r="C4796" s="98" t="s">
        <v>4804</v>
      </c>
      <c r="D4796" s="98" t="s">
        <v>5330</v>
      </c>
      <c r="E4796" s="145" t="s">
        <v>6433</v>
      </c>
      <c r="F4796" s="233">
        <v>0.95459824543048588</v>
      </c>
    </row>
    <row r="4797" spans="1:6" x14ac:dyDescent="0.3">
      <c r="A4797" s="36" t="s">
        <v>104</v>
      </c>
      <c r="B4797" s="36" t="str">
        <f t="shared" si="79"/>
        <v>T6P2_30min</v>
      </c>
      <c r="C4797" s="98" t="s">
        <v>4805</v>
      </c>
      <c r="D4797" s="98" t="s">
        <v>5330</v>
      </c>
      <c r="E4797" s="145" t="s">
        <v>6434</v>
      </c>
      <c r="F4797" s="233">
        <v>0.71522906138311171</v>
      </c>
    </row>
    <row r="4798" spans="1:6" x14ac:dyDescent="0.3">
      <c r="A4798" s="36" t="s">
        <v>104</v>
      </c>
      <c r="B4798" s="36" t="str">
        <f t="shared" si="79"/>
        <v>T6P2_30min</v>
      </c>
      <c r="C4798" s="98" t="s">
        <v>4806</v>
      </c>
      <c r="D4798" s="98" t="s">
        <v>5330</v>
      </c>
      <c r="E4798" s="145" t="s">
        <v>6435</v>
      </c>
      <c r="F4798" s="233">
        <v>1.5125423002035834</v>
      </c>
    </row>
    <row r="4799" spans="1:6" x14ac:dyDescent="0.3">
      <c r="A4799" s="36" t="s">
        <v>104</v>
      </c>
      <c r="B4799" s="36" t="str">
        <f t="shared" si="79"/>
        <v>T6P2_30min</v>
      </c>
      <c r="C4799" s="98" t="s">
        <v>4807</v>
      </c>
      <c r="D4799" s="98" t="s">
        <v>5330</v>
      </c>
      <c r="E4799" s="145" t="s">
        <v>6436</v>
      </c>
      <c r="F4799" s="233">
        <v>2.8426248805630987</v>
      </c>
    </row>
    <row r="4800" spans="1:6" x14ac:dyDescent="0.3">
      <c r="A4800" s="36" t="s">
        <v>104</v>
      </c>
      <c r="B4800" s="36" t="str">
        <f t="shared" si="79"/>
        <v>T6P2_30min</v>
      </c>
      <c r="C4800" s="98" t="s">
        <v>4808</v>
      </c>
      <c r="D4800" s="98" t="s">
        <v>5330</v>
      </c>
      <c r="E4800" s="145" t="s">
        <v>6437</v>
      </c>
      <c r="F4800" s="233">
        <v>0.66933564832213477</v>
      </c>
    </row>
    <row r="4801" spans="1:6" x14ac:dyDescent="0.3">
      <c r="A4801" s="36" t="s">
        <v>104</v>
      </c>
      <c r="B4801" s="36" t="str">
        <f t="shared" si="79"/>
        <v>T6P2_30min</v>
      </c>
      <c r="C4801" s="98" t="s">
        <v>4809</v>
      </c>
      <c r="D4801" s="98" t="s">
        <v>5330</v>
      </c>
      <c r="E4801" s="145" t="s">
        <v>6438</v>
      </c>
      <c r="F4801" s="233">
        <v>0.86277645423053906</v>
      </c>
    </row>
    <row r="4802" spans="1:6" x14ac:dyDescent="0.3">
      <c r="A4802" s="36" t="s">
        <v>105</v>
      </c>
      <c r="B4802" s="36" t="str">
        <f t="shared" si="79"/>
        <v>T6P3_30min</v>
      </c>
      <c r="C4802" s="98" t="s">
        <v>4831</v>
      </c>
      <c r="D4802" s="98" t="s">
        <v>5330</v>
      </c>
      <c r="E4802" s="145" t="s">
        <v>6409</v>
      </c>
      <c r="F4802" s="233">
        <v>1.1290755554459619</v>
      </c>
    </row>
    <row r="4803" spans="1:6" x14ac:dyDescent="0.3">
      <c r="A4803" s="36" t="s">
        <v>105</v>
      </c>
      <c r="B4803" s="36" t="str">
        <f t="shared" si="79"/>
        <v>T6P3_30min</v>
      </c>
      <c r="C4803" s="98" t="s">
        <v>4840</v>
      </c>
      <c r="D4803" s="98" t="s">
        <v>5330</v>
      </c>
      <c r="E4803" s="145" t="s">
        <v>6410</v>
      </c>
      <c r="F4803" s="233">
        <v>0.89377178864970697</v>
      </c>
    </row>
    <row r="4804" spans="1:6" x14ac:dyDescent="0.3">
      <c r="A4804" s="36" t="s">
        <v>105</v>
      </c>
      <c r="B4804" s="36" t="str">
        <f t="shared" si="79"/>
        <v>T6P3_30min</v>
      </c>
      <c r="C4804" s="98" t="s">
        <v>4841</v>
      </c>
      <c r="D4804" s="98" t="s">
        <v>5330</v>
      </c>
      <c r="E4804" s="145" t="s">
        <v>6411</v>
      </c>
      <c r="F4804" s="233">
        <v>1.471280669972638</v>
      </c>
    </row>
    <row r="4805" spans="1:6" x14ac:dyDescent="0.3">
      <c r="A4805" s="36" t="s">
        <v>105</v>
      </c>
      <c r="B4805" s="36" t="str">
        <f t="shared" si="79"/>
        <v>T6P3_30min</v>
      </c>
      <c r="C4805" s="98" t="s">
        <v>4842</v>
      </c>
      <c r="D4805" s="98" t="s">
        <v>5330</v>
      </c>
      <c r="E4805" s="145" t="s">
        <v>6412</v>
      </c>
      <c r="F4805" s="233">
        <v>1.613422204384914</v>
      </c>
    </row>
    <row r="4806" spans="1:6" x14ac:dyDescent="0.3">
      <c r="A4806" s="36" t="s">
        <v>105</v>
      </c>
      <c r="B4806" s="36" t="str">
        <f t="shared" si="79"/>
        <v>T6P3_30min</v>
      </c>
      <c r="C4806" s="98" t="s">
        <v>4843</v>
      </c>
      <c r="D4806" s="98" t="s">
        <v>5330</v>
      </c>
      <c r="E4806" s="145" t="s">
        <v>6413</v>
      </c>
      <c r="F4806" s="233">
        <v>1.4353798831944711</v>
      </c>
    </row>
    <row r="4807" spans="1:6" x14ac:dyDescent="0.3">
      <c r="A4807" s="36" t="s">
        <v>105</v>
      </c>
      <c r="B4807" s="36" t="str">
        <f t="shared" si="79"/>
        <v>T6P3_30min</v>
      </c>
      <c r="C4807" s="98" t="s">
        <v>4844</v>
      </c>
      <c r="D4807" s="98" t="s">
        <v>5330</v>
      </c>
      <c r="E4807" s="145" t="s">
        <v>6414</v>
      </c>
      <c r="F4807" s="233">
        <v>1.2519447310950842</v>
      </c>
    </row>
    <row r="4808" spans="1:6" x14ac:dyDescent="0.3">
      <c r="A4808" s="36" t="s">
        <v>105</v>
      </c>
      <c r="B4808" s="36" t="str">
        <f t="shared" si="79"/>
        <v>T6P3_30min</v>
      </c>
      <c r="C4808" s="98" t="s">
        <v>4845</v>
      </c>
      <c r="D4808" s="98" t="s">
        <v>5330</v>
      </c>
      <c r="E4808" s="145" t="s">
        <v>6415</v>
      </c>
      <c r="F4808" s="233">
        <v>1.686739105529371</v>
      </c>
    </row>
    <row r="4809" spans="1:6" x14ac:dyDescent="0.3">
      <c r="A4809" s="36" t="s">
        <v>105</v>
      </c>
      <c r="B4809" s="36" t="str">
        <f t="shared" si="79"/>
        <v>T6P3_30min</v>
      </c>
      <c r="C4809" s="98" t="s">
        <v>4846</v>
      </c>
      <c r="D4809" s="98" t="s">
        <v>5330</v>
      </c>
      <c r="E4809" s="145" t="s">
        <v>6416</v>
      </c>
      <c r="F4809" s="233">
        <v>1.2455711978437778</v>
      </c>
    </row>
    <row r="4810" spans="1:6" x14ac:dyDescent="0.3">
      <c r="A4810" s="36" t="s">
        <v>105</v>
      </c>
      <c r="B4810" s="36" t="str">
        <f t="shared" si="79"/>
        <v>T6P3_30min</v>
      </c>
      <c r="C4810" s="98" t="s">
        <v>4847</v>
      </c>
      <c r="D4810" s="98" t="s">
        <v>5330</v>
      </c>
      <c r="E4810" s="145" t="s">
        <v>6417</v>
      </c>
      <c r="F4810" s="233">
        <v>1.5530135251732804</v>
      </c>
    </row>
    <row r="4811" spans="1:6" x14ac:dyDescent="0.3">
      <c r="A4811" s="36" t="s">
        <v>105</v>
      </c>
      <c r="B4811" s="36" t="str">
        <f t="shared" si="79"/>
        <v>T6P3_30min</v>
      </c>
      <c r="C4811" s="98" t="s">
        <v>4848</v>
      </c>
      <c r="D4811" s="98" t="s">
        <v>5330</v>
      </c>
      <c r="E4811" s="145" t="s">
        <v>6418</v>
      </c>
      <c r="F4811" s="233">
        <v>1.376159368934283</v>
      </c>
    </row>
    <row r="4812" spans="1:6" x14ac:dyDescent="0.3">
      <c r="A4812" s="36" t="s">
        <v>105</v>
      </c>
      <c r="B4812" s="36" t="str">
        <f t="shared" si="79"/>
        <v>T6P3_30min</v>
      </c>
      <c r="C4812" s="98" t="s">
        <v>4849</v>
      </c>
      <c r="D4812" s="98" t="s">
        <v>5330</v>
      </c>
      <c r="E4812" s="145" t="s">
        <v>6419</v>
      </c>
      <c r="F4812" s="233">
        <v>1.5677747957122907</v>
      </c>
    </row>
    <row r="4813" spans="1:6" x14ac:dyDescent="0.3">
      <c r="A4813" s="36" t="s">
        <v>105</v>
      </c>
      <c r="B4813" s="36" t="str">
        <f t="shared" si="79"/>
        <v>T6P3_30min</v>
      </c>
      <c r="C4813" s="98" t="s">
        <v>4832</v>
      </c>
      <c r="D4813" s="98" t="s">
        <v>5330</v>
      </c>
      <c r="E4813" s="145" t="s">
        <v>6420</v>
      </c>
      <c r="F4813" s="233">
        <v>1.129316434876833</v>
      </c>
    </row>
    <row r="4814" spans="1:6" x14ac:dyDescent="0.3">
      <c r="A4814" s="36" t="s">
        <v>105</v>
      </c>
      <c r="B4814" s="36" t="str">
        <f t="shared" si="79"/>
        <v>T6P3_30min</v>
      </c>
      <c r="C4814" s="98" t="s">
        <v>4850</v>
      </c>
      <c r="D4814" s="98" t="s">
        <v>5330</v>
      </c>
      <c r="E4814" s="145" t="s">
        <v>6421</v>
      </c>
      <c r="F4814" s="233">
        <v>1.5871376152627887</v>
      </c>
    </row>
    <row r="4815" spans="1:6" x14ac:dyDescent="0.3">
      <c r="A4815" s="36" t="s">
        <v>105</v>
      </c>
      <c r="B4815" s="36" t="str">
        <f t="shared" si="79"/>
        <v>T6P3_30min</v>
      </c>
      <c r="C4815" s="98" t="s">
        <v>4851</v>
      </c>
      <c r="D4815" s="98" t="s">
        <v>5330</v>
      </c>
      <c r="E4815" s="145" t="s">
        <v>6422</v>
      </c>
      <c r="F4815" s="233">
        <v>1.3219905484439873</v>
      </c>
    </row>
    <row r="4816" spans="1:6" x14ac:dyDescent="0.3">
      <c r="A4816" s="36" t="s">
        <v>105</v>
      </c>
      <c r="B4816" s="36" t="str">
        <f t="shared" si="79"/>
        <v>T6P3_30min</v>
      </c>
      <c r="C4816" s="98" t="s">
        <v>4852</v>
      </c>
      <c r="D4816" s="98" t="s">
        <v>5330</v>
      </c>
      <c r="E4816" s="145" t="s">
        <v>6423</v>
      </c>
      <c r="F4816" s="233">
        <v>1.0405195864740417</v>
      </c>
    </row>
    <row r="4817" spans="1:6" x14ac:dyDescent="0.3">
      <c r="A4817" s="36" t="s">
        <v>105</v>
      </c>
      <c r="B4817" s="36" t="str">
        <f t="shared" si="79"/>
        <v>T6P3_30min</v>
      </c>
      <c r="C4817" s="98" t="s">
        <v>4853</v>
      </c>
      <c r="D4817" s="98" t="s">
        <v>5330</v>
      </c>
      <c r="E4817" s="145" t="s">
        <v>6424</v>
      </c>
      <c r="F4817" s="233">
        <v>1.6252342626149809</v>
      </c>
    </row>
    <row r="4818" spans="1:6" x14ac:dyDescent="0.3">
      <c r="A4818" s="36" t="s">
        <v>105</v>
      </c>
      <c r="B4818" s="36" t="str">
        <f t="shared" si="79"/>
        <v>T6P3_30min</v>
      </c>
      <c r="C4818" s="98" t="s">
        <v>4854</v>
      </c>
      <c r="D4818" s="98" t="s">
        <v>5330</v>
      </c>
      <c r="E4818" s="145" t="s">
        <v>6425</v>
      </c>
      <c r="F4818" s="233">
        <v>1.1467586540143402</v>
      </c>
    </row>
    <row r="4819" spans="1:6" x14ac:dyDescent="0.3">
      <c r="A4819" s="36" t="s">
        <v>105</v>
      </c>
      <c r="B4819" s="36" t="str">
        <f t="shared" si="79"/>
        <v>T6P3_30min</v>
      </c>
      <c r="C4819" s="98" t="s">
        <v>4855</v>
      </c>
      <c r="D4819" s="98" t="s">
        <v>5330</v>
      </c>
      <c r="E4819" s="145" t="s">
        <v>6426</v>
      </c>
      <c r="F4819" s="233">
        <v>1.9439967618891341</v>
      </c>
    </row>
    <row r="4820" spans="1:6" x14ac:dyDescent="0.3">
      <c r="A4820" s="36" t="s">
        <v>105</v>
      </c>
      <c r="B4820" s="36" t="str">
        <f t="shared" si="79"/>
        <v>T6P3_30min</v>
      </c>
      <c r="C4820" s="98" t="s">
        <v>4856</v>
      </c>
      <c r="D4820" s="98" t="s">
        <v>5330</v>
      </c>
      <c r="E4820" s="145" t="s">
        <v>6427</v>
      </c>
      <c r="F4820" s="233">
        <v>1.5391767310424365</v>
      </c>
    </row>
    <row r="4821" spans="1:6" x14ac:dyDescent="0.3">
      <c r="A4821" s="36" t="s">
        <v>105</v>
      </c>
      <c r="B4821" s="36" t="str">
        <f t="shared" si="79"/>
        <v>T6P3_30min</v>
      </c>
      <c r="C4821" s="98" t="s">
        <v>4857</v>
      </c>
      <c r="D4821" s="98" t="s">
        <v>5330</v>
      </c>
      <c r="E4821" s="145" t="s">
        <v>6428</v>
      </c>
      <c r="F4821" s="233">
        <v>1.2848947853619535</v>
      </c>
    </row>
    <row r="4822" spans="1:6" x14ac:dyDescent="0.3">
      <c r="A4822" s="36" t="s">
        <v>105</v>
      </c>
      <c r="B4822" s="36" t="str">
        <f t="shared" si="79"/>
        <v>T6P3_30min</v>
      </c>
      <c r="C4822" s="98" t="s">
        <v>4858</v>
      </c>
      <c r="D4822" s="98" t="s">
        <v>5330</v>
      </c>
      <c r="E4822" s="145" t="s">
        <v>6429</v>
      </c>
      <c r="F4822" s="233">
        <v>1.1987731269639381</v>
      </c>
    </row>
    <row r="4823" spans="1:6" x14ac:dyDescent="0.3">
      <c r="A4823" s="36" t="s">
        <v>105</v>
      </c>
      <c r="B4823" s="36" t="str">
        <f t="shared" ref="B4823:B4886" si="80">CONCATENATE(A4823,"_",D4823)</f>
        <v>T6P3_30min</v>
      </c>
      <c r="C4823" s="98" t="s">
        <v>4859</v>
      </c>
      <c r="D4823" s="98" t="s">
        <v>5330</v>
      </c>
      <c r="E4823" s="145" t="s">
        <v>6430</v>
      </c>
      <c r="F4823" s="233">
        <v>1.5062165215032091</v>
      </c>
    </row>
    <row r="4824" spans="1:6" x14ac:dyDescent="0.3">
      <c r="A4824" s="36" t="s">
        <v>105</v>
      </c>
      <c r="B4824" s="36" t="str">
        <f t="shared" si="80"/>
        <v>T6P3_30min</v>
      </c>
      <c r="C4824" s="98" t="s">
        <v>4833</v>
      </c>
      <c r="D4824" s="98" t="s">
        <v>5330</v>
      </c>
      <c r="E4824" s="145" t="s">
        <v>6431</v>
      </c>
      <c r="F4824" s="233">
        <v>1.1193794753599267</v>
      </c>
    </row>
    <row r="4825" spans="1:6" x14ac:dyDescent="0.3">
      <c r="A4825" s="36" t="s">
        <v>105</v>
      </c>
      <c r="B4825" s="36" t="str">
        <f t="shared" si="80"/>
        <v>T6P3_30min</v>
      </c>
      <c r="C4825" s="98" t="s">
        <v>4860</v>
      </c>
      <c r="D4825" s="98" t="s">
        <v>5330</v>
      </c>
      <c r="E4825" s="145" t="s">
        <v>6432</v>
      </c>
      <c r="F4825" s="233">
        <v>1.4356479407938165</v>
      </c>
    </row>
    <row r="4826" spans="1:6" x14ac:dyDescent="0.3">
      <c r="A4826" s="36" t="s">
        <v>105</v>
      </c>
      <c r="B4826" s="36" t="str">
        <f t="shared" si="80"/>
        <v>T6P3_30min</v>
      </c>
      <c r="C4826" s="98" t="s">
        <v>4834</v>
      </c>
      <c r="D4826" s="98" t="s">
        <v>5330</v>
      </c>
      <c r="E4826" s="145" t="s">
        <v>6433</v>
      </c>
      <c r="F4826" s="233">
        <v>0.97092018746436304</v>
      </c>
    </row>
    <row r="4827" spans="1:6" x14ac:dyDescent="0.3">
      <c r="A4827" s="36" t="s">
        <v>105</v>
      </c>
      <c r="B4827" s="36" t="str">
        <f t="shared" si="80"/>
        <v>T6P3_30min</v>
      </c>
      <c r="C4827" s="98" t="s">
        <v>4835</v>
      </c>
      <c r="D4827" s="98" t="s">
        <v>5330</v>
      </c>
      <c r="E4827" s="145" t="s">
        <v>6434</v>
      </c>
      <c r="F4827" s="233">
        <v>1.1155639874642569</v>
      </c>
    </row>
    <row r="4828" spans="1:6" x14ac:dyDescent="0.3">
      <c r="A4828" s="36" t="s">
        <v>105</v>
      </c>
      <c r="B4828" s="36" t="str">
        <f t="shared" si="80"/>
        <v>T6P3_30min</v>
      </c>
      <c r="C4828" s="98" t="s">
        <v>4836</v>
      </c>
      <c r="D4828" s="98" t="s">
        <v>5330</v>
      </c>
      <c r="E4828" s="145" t="s">
        <v>6435</v>
      </c>
      <c r="F4828" s="233">
        <v>1.2608080782168234</v>
      </c>
    </row>
    <row r="4829" spans="1:6" x14ac:dyDescent="0.3">
      <c r="A4829" s="36" t="s">
        <v>105</v>
      </c>
      <c r="B4829" s="36" t="str">
        <f t="shared" si="80"/>
        <v>T6P3_30min</v>
      </c>
      <c r="C4829" s="98" t="s">
        <v>4837</v>
      </c>
      <c r="D4829" s="98" t="s">
        <v>5330</v>
      </c>
      <c r="E4829" s="145" t="s">
        <v>6436</v>
      </c>
      <c r="F4829" s="233">
        <v>1.8211587542878469</v>
      </c>
    </row>
    <row r="4830" spans="1:6" x14ac:dyDescent="0.3">
      <c r="A4830" s="36" t="s">
        <v>105</v>
      </c>
      <c r="B4830" s="36" t="str">
        <f t="shared" si="80"/>
        <v>T6P3_30min</v>
      </c>
      <c r="C4830" s="98" t="s">
        <v>4838</v>
      </c>
      <c r="D4830" s="98" t="s">
        <v>5330</v>
      </c>
      <c r="E4830" s="145" t="s">
        <v>6437</v>
      </c>
      <c r="F4830" s="233">
        <v>1.9584593967537438</v>
      </c>
    </row>
    <row r="4831" spans="1:6" x14ac:dyDescent="0.3">
      <c r="A4831" s="36" t="s">
        <v>105</v>
      </c>
      <c r="B4831" s="36" t="str">
        <f t="shared" si="80"/>
        <v>T6P3_30min</v>
      </c>
      <c r="C4831" s="98" t="s">
        <v>4839</v>
      </c>
      <c r="D4831" s="98" t="s">
        <v>5330</v>
      </c>
      <c r="E4831" s="145" t="s">
        <v>6438</v>
      </c>
      <c r="F4831" s="233">
        <v>1.639553661672408</v>
      </c>
    </row>
    <row r="4832" spans="1:6" x14ac:dyDescent="0.3">
      <c r="A4832" s="36" t="s">
        <v>106</v>
      </c>
      <c r="B4832" s="36" t="str">
        <f t="shared" si="80"/>
        <v>T6P4_30min</v>
      </c>
      <c r="C4832" s="98" t="s">
        <v>4861</v>
      </c>
      <c r="D4832" s="98" t="s">
        <v>5330</v>
      </c>
      <c r="E4832" s="145" t="s">
        <v>6409</v>
      </c>
      <c r="F4832" s="233">
        <v>1.3383257490356582</v>
      </c>
    </row>
    <row r="4833" spans="1:6" x14ac:dyDescent="0.3">
      <c r="A4833" s="36" t="s">
        <v>106</v>
      </c>
      <c r="B4833" s="36" t="str">
        <f t="shared" si="80"/>
        <v>T6P4_30min</v>
      </c>
      <c r="C4833" s="98" t="s">
        <v>4870</v>
      </c>
      <c r="D4833" s="98" t="s">
        <v>5330</v>
      </c>
      <c r="E4833" s="145" t="s">
        <v>6410</v>
      </c>
      <c r="F4833" s="233">
        <v>1.0447232217283018</v>
      </c>
    </row>
    <row r="4834" spans="1:6" x14ac:dyDescent="0.3">
      <c r="A4834" s="36" t="s">
        <v>106</v>
      </c>
      <c r="B4834" s="36" t="str">
        <f t="shared" si="80"/>
        <v>T6P4_30min</v>
      </c>
      <c r="C4834" s="98" t="s">
        <v>4871</v>
      </c>
      <c r="D4834" s="98" t="s">
        <v>5330</v>
      </c>
      <c r="E4834" s="145" t="s">
        <v>6411</v>
      </c>
      <c r="F4834" s="233">
        <v>0.44596637735930122</v>
      </c>
    </row>
    <row r="4835" spans="1:6" x14ac:dyDescent="0.3">
      <c r="A4835" s="36" t="s">
        <v>106</v>
      </c>
      <c r="B4835" s="36" t="str">
        <f t="shared" si="80"/>
        <v>T6P4_30min</v>
      </c>
      <c r="C4835" s="98" t="s">
        <v>4872</v>
      </c>
      <c r="D4835" s="98" t="s">
        <v>5330</v>
      </c>
      <c r="E4835" s="145" t="s">
        <v>6412</v>
      </c>
      <c r="F4835" s="233">
        <v>0.86705951939738246</v>
      </c>
    </row>
    <row r="4836" spans="1:6" x14ac:dyDescent="0.3">
      <c r="A4836" s="36" t="s">
        <v>106</v>
      </c>
      <c r="B4836" s="36" t="str">
        <f t="shared" si="80"/>
        <v>T6P4_30min</v>
      </c>
      <c r="C4836" s="98" t="s">
        <v>4873</v>
      </c>
      <c r="D4836" s="98" t="s">
        <v>5330</v>
      </c>
      <c r="E4836" s="145" t="s">
        <v>6413</v>
      </c>
      <c r="F4836" s="233">
        <v>0.97167989062758031</v>
      </c>
    </row>
    <row r="4837" spans="1:6" x14ac:dyDescent="0.3">
      <c r="A4837" s="36" t="s">
        <v>106</v>
      </c>
      <c r="B4837" s="36" t="str">
        <f t="shared" si="80"/>
        <v>T6P4_30min</v>
      </c>
      <c r="C4837" s="98" t="s">
        <v>4874</v>
      </c>
      <c r="D4837" s="98" t="s">
        <v>5330</v>
      </c>
      <c r="E4837" s="145" t="s">
        <v>6414</v>
      </c>
      <c r="F4837" s="233">
        <v>0.71996458953722797</v>
      </c>
    </row>
    <row r="4838" spans="1:6" x14ac:dyDescent="0.3">
      <c r="A4838" s="36" t="s">
        <v>106</v>
      </c>
      <c r="B4838" s="36" t="str">
        <f t="shared" si="80"/>
        <v>T6P4_30min</v>
      </c>
      <c r="C4838" s="98" t="s">
        <v>4875</v>
      </c>
      <c r="D4838" s="98" t="s">
        <v>5330</v>
      </c>
      <c r="E4838" s="145" t="s">
        <v>6415</v>
      </c>
      <c r="F4838" s="233">
        <v>1.092891032899354</v>
      </c>
    </row>
    <row r="4839" spans="1:6" x14ac:dyDescent="0.3">
      <c r="A4839" s="36" t="s">
        <v>106</v>
      </c>
      <c r="B4839" s="36" t="str">
        <f t="shared" si="80"/>
        <v>T6P4_30min</v>
      </c>
      <c r="C4839" s="98" t="s">
        <v>4876</v>
      </c>
      <c r="D4839" s="98" t="s">
        <v>5330</v>
      </c>
      <c r="E4839" s="145" t="s">
        <v>6416</v>
      </c>
      <c r="F4839" s="233">
        <v>0.55219055549574525</v>
      </c>
    </row>
    <row r="4840" spans="1:6" x14ac:dyDescent="0.3">
      <c r="A4840" s="36" t="s">
        <v>106</v>
      </c>
      <c r="B4840" s="36" t="str">
        <f t="shared" si="80"/>
        <v>T6P4_30min</v>
      </c>
      <c r="C4840" s="98" t="s">
        <v>4877</v>
      </c>
      <c r="D4840" s="98" t="s">
        <v>5330</v>
      </c>
      <c r="E4840" s="145" t="s">
        <v>6417</v>
      </c>
      <c r="F4840" s="233">
        <v>0.94405318150281414</v>
      </c>
    </row>
    <row r="4841" spans="1:6" x14ac:dyDescent="0.3">
      <c r="A4841" s="36" t="s">
        <v>106</v>
      </c>
      <c r="B4841" s="36" t="str">
        <f t="shared" si="80"/>
        <v>T6P4_30min</v>
      </c>
      <c r="C4841" s="98" t="s">
        <v>4878</v>
      </c>
      <c r="D4841" s="98" t="s">
        <v>5330</v>
      </c>
      <c r="E4841" s="145" t="s">
        <v>6418</v>
      </c>
      <c r="F4841" s="233">
        <v>1.0083154316243228</v>
      </c>
    </row>
    <row r="4842" spans="1:6" x14ac:dyDescent="0.3">
      <c r="A4842" s="36" t="s">
        <v>106</v>
      </c>
      <c r="B4842" s="36" t="str">
        <f t="shared" si="80"/>
        <v>T6P4_30min</v>
      </c>
      <c r="C4842" s="98" t="s">
        <v>4879</v>
      </c>
      <c r="D4842" s="98" t="s">
        <v>5330</v>
      </c>
      <c r="E4842" s="145" t="s">
        <v>6419</v>
      </c>
      <c r="F4842" s="233">
        <v>1.6389255656566859</v>
      </c>
    </row>
    <row r="4843" spans="1:6" x14ac:dyDescent="0.3">
      <c r="A4843" s="36" t="s">
        <v>106</v>
      </c>
      <c r="B4843" s="36" t="str">
        <f t="shared" si="80"/>
        <v>T6P4_30min</v>
      </c>
      <c r="C4843" s="98" t="s">
        <v>4862</v>
      </c>
      <c r="D4843" s="98" t="s">
        <v>5330</v>
      </c>
      <c r="E4843" s="145" t="s">
        <v>6420</v>
      </c>
      <c r="F4843" s="233">
        <v>2.5275811778614132</v>
      </c>
    </row>
    <row r="4844" spans="1:6" x14ac:dyDescent="0.3">
      <c r="A4844" s="36" t="s">
        <v>106</v>
      </c>
      <c r="B4844" s="36" t="str">
        <f t="shared" si="80"/>
        <v>T6P4_30min</v>
      </c>
      <c r="C4844" s="98" t="s">
        <v>4880</v>
      </c>
      <c r="D4844" s="98" t="s">
        <v>5330</v>
      </c>
      <c r="E4844" s="145" t="s">
        <v>6421</v>
      </c>
      <c r="F4844" s="233">
        <v>0.83467670971021313</v>
      </c>
    </row>
    <row r="4845" spans="1:6" x14ac:dyDescent="0.3">
      <c r="A4845" s="36" t="s">
        <v>106</v>
      </c>
      <c r="B4845" s="36" t="str">
        <f t="shared" si="80"/>
        <v>T6P4_30min</v>
      </c>
      <c r="C4845" s="98" t="s">
        <v>4881</v>
      </c>
      <c r="D4845" s="98" t="s">
        <v>5330</v>
      </c>
      <c r="E4845" s="145" t="s">
        <v>6422</v>
      </c>
      <c r="F4845" s="233">
        <v>1.9712910514252264</v>
      </c>
    </row>
    <row r="4846" spans="1:6" x14ac:dyDescent="0.3">
      <c r="A4846" s="36" t="s">
        <v>106</v>
      </c>
      <c r="B4846" s="36" t="str">
        <f t="shared" si="80"/>
        <v>T6P4_30min</v>
      </c>
      <c r="C4846" s="98" t="s">
        <v>4882</v>
      </c>
      <c r="D4846" s="98" t="s">
        <v>5330</v>
      </c>
      <c r="E4846" s="145" t="s">
        <v>6423</v>
      </c>
      <c r="F4846" s="233">
        <v>2.1070232580564978</v>
      </c>
    </row>
    <row r="4847" spans="1:6" x14ac:dyDescent="0.3">
      <c r="A4847" s="36" t="s">
        <v>106</v>
      </c>
      <c r="B4847" s="36" t="str">
        <f t="shared" si="80"/>
        <v>T6P4_30min</v>
      </c>
      <c r="C4847" s="98" t="s">
        <v>4883</v>
      </c>
      <c r="D4847" s="98" t="s">
        <v>5330</v>
      </c>
      <c r="E4847" s="145" t="s">
        <v>6424</v>
      </c>
      <c r="F4847" s="233">
        <v>0.68950722242951545</v>
      </c>
    </row>
    <row r="4848" spans="1:6" x14ac:dyDescent="0.3">
      <c r="A4848" s="36" t="s">
        <v>106</v>
      </c>
      <c r="B4848" s="36" t="str">
        <f t="shared" si="80"/>
        <v>T6P4_30min</v>
      </c>
      <c r="C4848" s="98" t="s">
        <v>4884</v>
      </c>
      <c r="D4848" s="98" t="s">
        <v>5330</v>
      </c>
      <c r="E4848" s="145" t="s">
        <v>6425</v>
      </c>
      <c r="F4848" s="233">
        <v>0.79451860278120101</v>
      </c>
    </row>
    <row r="4849" spans="1:6" x14ac:dyDescent="0.3">
      <c r="A4849" s="36" t="s">
        <v>106</v>
      </c>
      <c r="B4849" s="36" t="str">
        <f t="shared" si="80"/>
        <v>T6P4_30min</v>
      </c>
      <c r="C4849" s="98" t="s">
        <v>4885</v>
      </c>
      <c r="D4849" s="98" t="s">
        <v>5330</v>
      </c>
      <c r="E4849" s="145" t="s">
        <v>6426</v>
      </c>
      <c r="F4849" s="233">
        <v>0.86699816046371547</v>
      </c>
    </row>
    <row r="4850" spans="1:6" x14ac:dyDescent="0.3">
      <c r="A4850" s="36" t="s">
        <v>106</v>
      </c>
      <c r="B4850" s="36" t="str">
        <f t="shared" si="80"/>
        <v>T6P4_30min</v>
      </c>
      <c r="C4850" s="98" t="s">
        <v>4886</v>
      </c>
      <c r="D4850" s="98" t="s">
        <v>5330</v>
      </c>
      <c r="E4850" s="145" t="s">
        <v>6427</v>
      </c>
      <c r="F4850" s="233">
        <v>0.40971039778427482</v>
      </c>
    </row>
    <row r="4851" spans="1:6" x14ac:dyDescent="0.3">
      <c r="A4851" s="36" t="s">
        <v>106</v>
      </c>
      <c r="B4851" s="36" t="str">
        <f t="shared" si="80"/>
        <v>T6P4_30min</v>
      </c>
      <c r="C4851" s="98" t="s">
        <v>4887</v>
      </c>
      <c r="D4851" s="98" t="s">
        <v>5330</v>
      </c>
      <c r="E4851" s="145" t="s">
        <v>6428</v>
      </c>
      <c r="F4851" s="233">
        <v>0.21588193523134347</v>
      </c>
    </row>
    <row r="4852" spans="1:6" x14ac:dyDescent="0.3">
      <c r="A4852" s="36" t="s">
        <v>106</v>
      </c>
      <c r="B4852" s="36" t="str">
        <f t="shared" si="80"/>
        <v>T6P4_30min</v>
      </c>
      <c r="C4852" s="98" t="s">
        <v>4888</v>
      </c>
      <c r="D4852" s="98" t="s">
        <v>5330</v>
      </c>
      <c r="E4852" s="145" t="s">
        <v>6429</v>
      </c>
      <c r="F4852" s="233">
        <v>1.0638675716601413</v>
      </c>
    </row>
    <row r="4853" spans="1:6" x14ac:dyDescent="0.3">
      <c r="A4853" s="36" t="s">
        <v>106</v>
      </c>
      <c r="B4853" s="36" t="str">
        <f t="shared" si="80"/>
        <v>T6P4_30min</v>
      </c>
      <c r="C4853" s="98" t="s">
        <v>4889</v>
      </c>
      <c r="D4853" s="98" t="s">
        <v>5330</v>
      </c>
      <c r="E4853" s="145" t="s">
        <v>6430</v>
      </c>
      <c r="F4853" s="233">
        <v>0.68240985458344106</v>
      </c>
    </row>
    <row r="4854" spans="1:6" x14ac:dyDescent="0.3">
      <c r="A4854" s="36" t="s">
        <v>106</v>
      </c>
      <c r="B4854" s="36" t="str">
        <f t="shared" si="80"/>
        <v>T6P4_30min</v>
      </c>
      <c r="C4854" s="98" t="s">
        <v>4863</v>
      </c>
      <c r="D4854" s="98" t="s">
        <v>5330</v>
      </c>
      <c r="E4854" s="145" t="s">
        <v>6431</v>
      </c>
      <c r="F4854" s="233">
        <v>0.6336986744581915</v>
      </c>
    </row>
    <row r="4855" spans="1:6" x14ac:dyDescent="0.3">
      <c r="A4855" s="36" t="s">
        <v>106</v>
      </c>
      <c r="B4855" s="36" t="str">
        <f t="shared" si="80"/>
        <v>T6P4_30min</v>
      </c>
      <c r="C4855" s="98" t="s">
        <v>4890</v>
      </c>
      <c r="D4855" s="98" t="s">
        <v>5330</v>
      </c>
      <c r="E4855" s="145" t="s">
        <v>6432</v>
      </c>
      <c r="F4855" s="233">
        <v>0.40905795404036149</v>
      </c>
    </row>
    <row r="4856" spans="1:6" x14ac:dyDescent="0.3">
      <c r="A4856" s="36" t="s">
        <v>106</v>
      </c>
      <c r="B4856" s="36" t="str">
        <f t="shared" si="80"/>
        <v>T6P4_30min</v>
      </c>
      <c r="C4856" s="98" t="s">
        <v>4864</v>
      </c>
      <c r="D4856" s="98" t="s">
        <v>5330</v>
      </c>
      <c r="E4856" s="145" t="s">
        <v>6433</v>
      </c>
      <c r="F4856" s="233">
        <v>1.0918331419559315</v>
      </c>
    </row>
    <row r="4857" spans="1:6" x14ac:dyDescent="0.3">
      <c r="A4857" s="36" t="s">
        <v>106</v>
      </c>
      <c r="B4857" s="36" t="str">
        <f t="shared" si="80"/>
        <v>T6P4_30min</v>
      </c>
      <c r="C4857" s="98" t="s">
        <v>4865</v>
      </c>
      <c r="D4857" s="98" t="s">
        <v>5330</v>
      </c>
      <c r="E4857" s="145" t="s">
        <v>6434</v>
      </c>
      <c r="F4857" s="233">
        <v>2.3795927402231833</v>
      </c>
    </row>
    <row r="4858" spans="1:6" x14ac:dyDescent="0.3">
      <c r="A4858" s="36" t="s">
        <v>106</v>
      </c>
      <c r="B4858" s="36" t="str">
        <f t="shared" si="80"/>
        <v>T6P4_30min</v>
      </c>
      <c r="C4858" s="98" t="s">
        <v>4866</v>
      </c>
      <c r="D4858" s="98" t="s">
        <v>5330</v>
      </c>
      <c r="E4858" s="145" t="s">
        <v>6435</v>
      </c>
      <c r="F4858" s="233">
        <v>1.3113865981238064</v>
      </c>
    </row>
    <row r="4859" spans="1:6" x14ac:dyDescent="0.3">
      <c r="A4859" s="36" t="s">
        <v>106</v>
      </c>
      <c r="B4859" s="36" t="str">
        <f t="shared" si="80"/>
        <v>T6P4_30min</v>
      </c>
      <c r="C4859" s="98" t="s">
        <v>4867</v>
      </c>
      <c r="D4859" s="98" t="s">
        <v>5330</v>
      </c>
      <c r="E4859" s="145" t="s">
        <v>6436</v>
      </c>
      <c r="F4859" s="233">
        <v>2.5275811778614132</v>
      </c>
    </row>
    <row r="4860" spans="1:6" x14ac:dyDescent="0.3">
      <c r="A4860" s="36" t="s">
        <v>106</v>
      </c>
      <c r="B4860" s="36" t="str">
        <f t="shared" si="80"/>
        <v>T6P4_30min</v>
      </c>
      <c r="C4860" s="98" t="s">
        <v>4868</v>
      </c>
      <c r="D4860" s="98" t="s">
        <v>5330</v>
      </c>
      <c r="E4860" s="145" t="s">
        <v>6437</v>
      </c>
      <c r="F4860" s="233">
        <v>1.4073804777153285</v>
      </c>
    </row>
    <row r="4861" spans="1:6" x14ac:dyDescent="0.3">
      <c r="A4861" s="36" t="s">
        <v>106</v>
      </c>
      <c r="B4861" s="36" t="str">
        <f t="shared" si="80"/>
        <v>T6P4_30min</v>
      </c>
      <c r="C4861" s="98" t="s">
        <v>4869</v>
      </c>
      <c r="D4861" s="98" t="s">
        <v>5330</v>
      </c>
      <c r="E4861" s="145" t="s">
        <v>6438</v>
      </c>
      <c r="F4861" s="233">
        <v>0.50918622303287464</v>
      </c>
    </row>
    <row r="4862" spans="1:6" x14ac:dyDescent="0.3">
      <c r="A4862" s="36" t="s">
        <v>107</v>
      </c>
      <c r="B4862" s="36" t="str">
        <f t="shared" si="80"/>
        <v>T6P5_30min</v>
      </c>
      <c r="C4862" s="98" t="s">
        <v>4891</v>
      </c>
      <c r="D4862" s="98" t="s">
        <v>5330</v>
      </c>
      <c r="E4862" s="145" t="s">
        <v>6409</v>
      </c>
      <c r="F4862" s="233">
        <v>4.4872913441515561</v>
      </c>
    </row>
    <row r="4863" spans="1:6" x14ac:dyDescent="0.3">
      <c r="A4863" s="36" t="s">
        <v>107</v>
      </c>
      <c r="B4863" s="36" t="str">
        <f t="shared" si="80"/>
        <v>T6P5_30min</v>
      </c>
      <c r="C4863" s="98" t="s">
        <v>4900</v>
      </c>
      <c r="D4863" s="98" t="s">
        <v>5330</v>
      </c>
      <c r="E4863" s="145" t="s">
        <v>6410</v>
      </c>
      <c r="F4863" s="233">
        <v>3.0026206234460253</v>
      </c>
    </row>
    <row r="4864" spans="1:6" x14ac:dyDescent="0.3">
      <c r="A4864" s="36" t="s">
        <v>107</v>
      </c>
      <c r="B4864" s="36" t="str">
        <f t="shared" si="80"/>
        <v>T6P5_30min</v>
      </c>
      <c r="C4864" s="98" t="s">
        <v>4901</v>
      </c>
      <c r="D4864" s="98" t="s">
        <v>5330</v>
      </c>
      <c r="E4864" s="145" t="s">
        <v>6411</v>
      </c>
      <c r="F4864" s="233">
        <v>3.7237013853621796</v>
      </c>
    </row>
    <row r="4865" spans="1:6" x14ac:dyDescent="0.3">
      <c r="A4865" s="36" t="s">
        <v>107</v>
      </c>
      <c r="B4865" s="36" t="str">
        <f t="shared" si="80"/>
        <v>T6P5_30min</v>
      </c>
      <c r="C4865" s="98" t="s">
        <v>4902</v>
      </c>
      <c r="D4865" s="98" t="s">
        <v>5330</v>
      </c>
      <c r="E4865" s="145" t="s">
        <v>6412</v>
      </c>
      <c r="F4865" s="233">
        <v>1.6159688765554168</v>
      </c>
    </row>
    <row r="4866" spans="1:6" x14ac:dyDescent="0.3">
      <c r="A4866" s="36" t="s">
        <v>107</v>
      </c>
      <c r="B4866" s="36" t="str">
        <f t="shared" si="80"/>
        <v>T6P5_30min</v>
      </c>
      <c r="C4866" s="98" t="s">
        <v>4903</v>
      </c>
      <c r="D4866" s="98" t="s">
        <v>5330</v>
      </c>
      <c r="E4866" s="145" t="s">
        <v>6413</v>
      </c>
      <c r="F4866" s="233">
        <v>4.8363201929103852</v>
      </c>
    </row>
    <row r="4867" spans="1:6" x14ac:dyDescent="0.3">
      <c r="A4867" s="36" t="s">
        <v>107</v>
      </c>
      <c r="B4867" s="36" t="str">
        <f t="shared" si="80"/>
        <v>T6P5_30min</v>
      </c>
      <c r="C4867" s="98" t="s">
        <v>4904</v>
      </c>
      <c r="D4867" s="98" t="s">
        <v>5330</v>
      </c>
      <c r="E4867" s="145" t="s">
        <v>6414</v>
      </c>
      <c r="F4867" s="233">
        <v>3.2361176750505587</v>
      </c>
    </row>
    <row r="4868" spans="1:6" x14ac:dyDescent="0.3">
      <c r="A4868" s="36" t="s">
        <v>107</v>
      </c>
      <c r="B4868" s="36" t="str">
        <f t="shared" si="80"/>
        <v>T6P5_30min</v>
      </c>
      <c r="C4868" s="98" t="s">
        <v>4905</v>
      </c>
      <c r="D4868" s="98" t="s">
        <v>5330</v>
      </c>
      <c r="E4868" s="145" t="s">
        <v>6415</v>
      </c>
      <c r="F4868" s="233">
        <v>4.339544446755923</v>
      </c>
    </row>
    <row r="4869" spans="1:6" x14ac:dyDescent="0.3">
      <c r="A4869" s="36" t="s">
        <v>107</v>
      </c>
      <c r="B4869" s="36" t="str">
        <f t="shared" si="80"/>
        <v>T6P5_30min</v>
      </c>
      <c r="C4869" s="98" t="s">
        <v>4906</v>
      </c>
      <c r="D4869" s="98" t="s">
        <v>5330</v>
      </c>
      <c r="E4869" s="145" t="s">
        <v>6416</v>
      </c>
      <c r="F4869" s="233">
        <v>1.9101366989338464</v>
      </c>
    </row>
    <row r="4870" spans="1:6" x14ac:dyDescent="0.3">
      <c r="A4870" s="36" t="s">
        <v>107</v>
      </c>
      <c r="B4870" s="36" t="str">
        <f t="shared" si="80"/>
        <v>T6P5_30min</v>
      </c>
      <c r="C4870" s="98" t="s">
        <v>4907</v>
      </c>
      <c r="D4870" s="98" t="s">
        <v>5330</v>
      </c>
      <c r="E4870" s="145" t="s">
        <v>6417</v>
      </c>
      <c r="F4870" s="233">
        <v>4.4447227813177363</v>
      </c>
    </row>
    <row r="4871" spans="1:6" x14ac:dyDescent="0.3">
      <c r="A4871" s="36" t="s">
        <v>107</v>
      </c>
      <c r="B4871" s="36" t="str">
        <f t="shared" si="80"/>
        <v>T6P5_30min</v>
      </c>
      <c r="C4871" s="98" t="s">
        <v>4908</v>
      </c>
      <c r="D4871" s="98" t="s">
        <v>5330</v>
      </c>
      <c r="E4871" s="145" t="s">
        <v>6418</v>
      </c>
      <c r="F4871" s="233">
        <v>1.9218944838090561</v>
      </c>
    </row>
    <row r="4872" spans="1:6" x14ac:dyDescent="0.3">
      <c r="A4872" s="36" t="s">
        <v>107</v>
      </c>
      <c r="B4872" s="36" t="str">
        <f t="shared" si="80"/>
        <v>T6P5_30min</v>
      </c>
      <c r="C4872" s="98" t="s">
        <v>4909</v>
      </c>
      <c r="D4872" s="98" t="s">
        <v>5330</v>
      </c>
      <c r="E4872" s="145" t="s">
        <v>6419</v>
      </c>
      <c r="F4872" s="233">
        <v>1.3510835681189919</v>
      </c>
    </row>
    <row r="4873" spans="1:6" x14ac:dyDescent="0.3">
      <c r="A4873" s="36" t="s">
        <v>107</v>
      </c>
      <c r="B4873" s="36" t="str">
        <f t="shared" si="80"/>
        <v>T6P5_30min</v>
      </c>
      <c r="C4873" s="98" t="s">
        <v>4892</v>
      </c>
      <c r="D4873" s="98" t="s">
        <v>5330</v>
      </c>
      <c r="E4873" s="145" t="s">
        <v>6420</v>
      </c>
      <c r="F4873" s="233">
        <v>4.1638755752899108</v>
      </c>
    </row>
    <row r="4874" spans="1:6" x14ac:dyDescent="0.3">
      <c r="A4874" s="36" t="s">
        <v>107</v>
      </c>
      <c r="B4874" s="36" t="str">
        <f t="shared" si="80"/>
        <v>T6P5_30min</v>
      </c>
      <c r="C4874" s="98" t="s">
        <v>4910</v>
      </c>
      <c r="D4874" s="98" t="s">
        <v>5330</v>
      </c>
      <c r="E4874" s="145" t="s">
        <v>6421</v>
      </c>
      <c r="F4874" s="233">
        <v>1.640254616940219</v>
      </c>
    </row>
    <row r="4875" spans="1:6" x14ac:dyDescent="0.3">
      <c r="A4875" s="36" t="s">
        <v>107</v>
      </c>
      <c r="B4875" s="36" t="str">
        <f t="shared" si="80"/>
        <v>T6P5_30min</v>
      </c>
      <c r="C4875" s="98" t="s">
        <v>4911</v>
      </c>
      <c r="D4875" s="98" t="s">
        <v>5330</v>
      </c>
      <c r="E4875" s="145" t="s">
        <v>6422</v>
      </c>
      <c r="F4875" s="233">
        <v>3.4487070052822477</v>
      </c>
    </row>
    <row r="4876" spans="1:6" x14ac:dyDescent="0.3">
      <c r="A4876" s="36" t="s">
        <v>107</v>
      </c>
      <c r="B4876" s="36" t="str">
        <f t="shared" si="80"/>
        <v>T6P5_30min</v>
      </c>
      <c r="C4876" s="98" t="s">
        <v>4912</v>
      </c>
      <c r="D4876" s="98" t="s">
        <v>5330</v>
      </c>
      <c r="E4876" s="145" t="s">
        <v>6423</v>
      </c>
      <c r="F4876" s="233">
        <v>4.3965524001226859</v>
      </c>
    </row>
    <row r="4877" spans="1:6" x14ac:dyDescent="0.3">
      <c r="A4877" s="36" t="s">
        <v>107</v>
      </c>
      <c r="B4877" s="36" t="str">
        <f t="shared" si="80"/>
        <v>T6P5_30min</v>
      </c>
      <c r="C4877" s="98" t="s">
        <v>4913</v>
      </c>
      <c r="D4877" s="98" t="s">
        <v>5330</v>
      </c>
      <c r="E4877" s="145" t="s">
        <v>6424</v>
      </c>
      <c r="F4877" s="233">
        <v>4.0335225311821779</v>
      </c>
    </row>
    <row r="4878" spans="1:6" x14ac:dyDescent="0.3">
      <c r="A4878" s="36" t="s">
        <v>107</v>
      </c>
      <c r="B4878" s="36" t="str">
        <f t="shared" si="80"/>
        <v>T6P5_30min</v>
      </c>
      <c r="C4878" s="98" t="s">
        <v>4914</v>
      </c>
      <c r="D4878" s="98" t="s">
        <v>5330</v>
      </c>
      <c r="E4878" s="145" t="s">
        <v>6425</v>
      </c>
      <c r="F4878" s="233">
        <v>3.0668393842444446</v>
      </c>
    </row>
    <row r="4879" spans="1:6" x14ac:dyDescent="0.3">
      <c r="A4879" s="36" t="s">
        <v>107</v>
      </c>
      <c r="B4879" s="36" t="str">
        <f t="shared" si="80"/>
        <v>T6P5_30min</v>
      </c>
      <c r="C4879" s="98" t="s">
        <v>4915</v>
      </c>
      <c r="D4879" s="98" t="s">
        <v>5330</v>
      </c>
      <c r="E4879" s="145" t="s">
        <v>6426</v>
      </c>
      <c r="F4879" s="233">
        <v>2.0520244173565154</v>
      </c>
    </row>
    <row r="4880" spans="1:6" x14ac:dyDescent="0.3">
      <c r="A4880" s="36" t="s">
        <v>107</v>
      </c>
      <c r="B4880" s="36" t="str">
        <f t="shared" si="80"/>
        <v>T6P5_30min</v>
      </c>
      <c r="C4880" s="98" t="s">
        <v>4916</v>
      </c>
      <c r="D4880" s="98" t="s">
        <v>5330</v>
      </c>
      <c r="E4880" s="145" t="s">
        <v>6427</v>
      </c>
      <c r="F4880" s="233">
        <v>1.8217005267830653</v>
      </c>
    </row>
    <row r="4881" spans="1:6" x14ac:dyDescent="0.3">
      <c r="A4881" s="36" t="s">
        <v>107</v>
      </c>
      <c r="B4881" s="36" t="str">
        <f t="shared" si="80"/>
        <v>T6P5_30min</v>
      </c>
      <c r="C4881" s="98" t="s">
        <v>4917</v>
      </c>
      <c r="D4881" s="98" t="s">
        <v>5330</v>
      </c>
      <c r="E4881" s="145" t="s">
        <v>6428</v>
      </c>
      <c r="F4881" s="233">
        <v>1.4580176299777361</v>
      </c>
    </row>
    <row r="4882" spans="1:6" x14ac:dyDescent="0.3">
      <c r="A4882" s="36" t="s">
        <v>107</v>
      </c>
      <c r="B4882" s="36" t="str">
        <f t="shared" si="80"/>
        <v>T6P5_30min</v>
      </c>
      <c r="C4882" s="98" t="s">
        <v>4918</v>
      </c>
      <c r="D4882" s="98" t="s">
        <v>5330</v>
      </c>
      <c r="E4882" s="145" t="s">
        <v>6429</v>
      </c>
      <c r="F4882" s="233">
        <v>3.9387792535078257</v>
      </c>
    </row>
    <row r="4883" spans="1:6" x14ac:dyDescent="0.3">
      <c r="A4883" s="36" t="s">
        <v>107</v>
      </c>
      <c r="B4883" s="36" t="str">
        <f t="shared" si="80"/>
        <v>T6P5_30min</v>
      </c>
      <c r="C4883" s="98" t="s">
        <v>4919</v>
      </c>
      <c r="D4883" s="98" t="s">
        <v>5330</v>
      </c>
      <c r="E4883" s="145" t="s">
        <v>6430</v>
      </c>
      <c r="F4883" s="233">
        <v>1.6950446034984763</v>
      </c>
    </row>
    <row r="4884" spans="1:6" x14ac:dyDescent="0.3">
      <c r="A4884" s="36" t="s">
        <v>107</v>
      </c>
      <c r="B4884" s="36" t="str">
        <f t="shared" si="80"/>
        <v>T6P5_30min</v>
      </c>
      <c r="C4884" s="98" t="s">
        <v>4893</v>
      </c>
      <c r="D4884" s="98" t="s">
        <v>5330</v>
      </c>
      <c r="E4884" s="145" t="s">
        <v>6431</v>
      </c>
      <c r="F4884" s="233">
        <v>5.3515818228702781</v>
      </c>
    </row>
    <row r="4885" spans="1:6" x14ac:dyDescent="0.3">
      <c r="A4885" s="36" t="s">
        <v>107</v>
      </c>
      <c r="B4885" s="36" t="str">
        <f t="shared" si="80"/>
        <v>T6P5_30min</v>
      </c>
      <c r="C4885" s="98" t="s">
        <v>4920</v>
      </c>
      <c r="D4885" s="98" t="s">
        <v>5330</v>
      </c>
      <c r="E4885" s="145" t="s">
        <v>6432</v>
      </c>
      <c r="F4885" s="233">
        <v>3.1969138881923778</v>
      </c>
    </row>
    <row r="4886" spans="1:6" x14ac:dyDescent="0.3">
      <c r="A4886" s="36" t="s">
        <v>107</v>
      </c>
      <c r="B4886" s="36" t="str">
        <f t="shared" si="80"/>
        <v>T6P5_30min</v>
      </c>
      <c r="C4886" s="98" t="s">
        <v>4894</v>
      </c>
      <c r="D4886" s="98" t="s">
        <v>5330</v>
      </c>
      <c r="E4886" s="145" t="s">
        <v>6433</v>
      </c>
      <c r="F4886" s="233">
        <v>4.2485442928034454</v>
      </c>
    </row>
    <row r="4887" spans="1:6" x14ac:dyDescent="0.3">
      <c r="A4887" s="36" t="s">
        <v>107</v>
      </c>
      <c r="B4887" s="36" t="str">
        <f t="shared" ref="B4887:B4950" si="81">CONCATENATE(A4887,"_",D4887)</f>
        <v>T6P5_30min</v>
      </c>
      <c r="C4887" s="98" t="s">
        <v>4895</v>
      </c>
      <c r="D4887" s="98" t="s">
        <v>5330</v>
      </c>
      <c r="E4887" s="145" t="s">
        <v>6434</v>
      </c>
      <c r="F4887" s="233">
        <v>4.8144579973221804</v>
      </c>
    </row>
    <row r="4888" spans="1:6" x14ac:dyDescent="0.3">
      <c r="A4888" s="36" t="s">
        <v>107</v>
      </c>
      <c r="B4888" s="36" t="str">
        <f t="shared" si="81"/>
        <v>T6P5_30min</v>
      </c>
      <c r="C4888" s="98" t="s">
        <v>4896</v>
      </c>
      <c r="D4888" s="98" t="s">
        <v>5330</v>
      </c>
      <c r="E4888" s="145" t="s">
        <v>6435</v>
      </c>
      <c r="F4888" s="233">
        <v>3.9086689047487728</v>
      </c>
    </row>
    <row r="4889" spans="1:6" x14ac:dyDescent="0.3">
      <c r="A4889" s="36" t="s">
        <v>107</v>
      </c>
      <c r="B4889" s="36" t="str">
        <f t="shared" si="81"/>
        <v>T6P5_30min</v>
      </c>
      <c r="C4889" s="98" t="s">
        <v>4897</v>
      </c>
      <c r="D4889" s="98" t="s">
        <v>5330</v>
      </c>
      <c r="E4889" s="145" t="s">
        <v>6436</v>
      </c>
      <c r="F4889" s="233">
        <v>4.4068129305915562</v>
      </c>
    </row>
    <row r="4890" spans="1:6" x14ac:dyDescent="0.3">
      <c r="A4890" s="36" t="s">
        <v>107</v>
      </c>
      <c r="B4890" s="36" t="str">
        <f t="shared" si="81"/>
        <v>T6P5_30min</v>
      </c>
      <c r="C4890" s="98" t="s">
        <v>4898</v>
      </c>
      <c r="D4890" s="98" t="s">
        <v>5330</v>
      </c>
      <c r="E4890" s="145" t="s">
        <v>6437</v>
      </c>
      <c r="F4890" s="233">
        <v>4.148599692089955</v>
      </c>
    </row>
    <row r="4891" spans="1:6" x14ac:dyDescent="0.3">
      <c r="A4891" s="36" t="s">
        <v>107</v>
      </c>
      <c r="B4891" s="36" t="str">
        <f t="shared" si="81"/>
        <v>T6P5_30min</v>
      </c>
      <c r="C4891" s="98" t="s">
        <v>4899</v>
      </c>
      <c r="D4891" s="98" t="s">
        <v>5330</v>
      </c>
      <c r="E4891" s="145" t="s">
        <v>6438</v>
      </c>
      <c r="F4891" s="233">
        <v>1.9498737932134027</v>
      </c>
    </row>
    <row r="4892" spans="1:6" x14ac:dyDescent="0.3">
      <c r="A4892" s="36" t="s">
        <v>108</v>
      </c>
      <c r="B4892" s="36" t="str">
        <f t="shared" si="81"/>
        <v>T6P6_30min</v>
      </c>
      <c r="C4892" s="98" t="s">
        <v>4921</v>
      </c>
      <c r="D4892" s="98" t="s">
        <v>5330</v>
      </c>
      <c r="E4892" s="145" t="s">
        <v>6409</v>
      </c>
      <c r="F4892" s="233">
        <v>3.0235760638877736</v>
      </c>
    </row>
    <row r="4893" spans="1:6" x14ac:dyDescent="0.3">
      <c r="A4893" s="36" t="s">
        <v>108</v>
      </c>
      <c r="B4893" s="36" t="str">
        <f t="shared" si="81"/>
        <v>T6P6_30min</v>
      </c>
      <c r="C4893" s="98" t="s">
        <v>4930</v>
      </c>
      <c r="D4893" s="98" t="s">
        <v>5330</v>
      </c>
      <c r="E4893" s="145" t="s">
        <v>6410</v>
      </c>
      <c r="F4893" s="233">
        <v>1.3510815704902119</v>
      </c>
    </row>
    <row r="4894" spans="1:6" x14ac:dyDescent="0.3">
      <c r="A4894" s="36" t="s">
        <v>108</v>
      </c>
      <c r="B4894" s="36" t="str">
        <f t="shared" si="81"/>
        <v>T6P6_30min</v>
      </c>
      <c r="C4894" s="98" t="s">
        <v>4931</v>
      </c>
      <c r="D4894" s="98" t="s">
        <v>5330</v>
      </c>
      <c r="E4894" s="145" t="s">
        <v>6411</v>
      </c>
      <c r="F4894" s="233">
        <v>2.6234707568951507</v>
      </c>
    </row>
    <row r="4895" spans="1:6" x14ac:dyDescent="0.3">
      <c r="A4895" s="36" t="s">
        <v>108</v>
      </c>
      <c r="B4895" s="36" t="str">
        <f t="shared" si="81"/>
        <v>T6P6_30min</v>
      </c>
      <c r="C4895" s="98" t="s">
        <v>4932</v>
      </c>
      <c r="D4895" s="98" t="s">
        <v>5330</v>
      </c>
      <c r="E4895" s="145" t="s">
        <v>6412</v>
      </c>
      <c r="F4895" s="233">
        <v>1.1676180073307143</v>
      </c>
    </row>
    <row r="4896" spans="1:6" x14ac:dyDescent="0.3">
      <c r="A4896" s="36" t="s">
        <v>108</v>
      </c>
      <c r="B4896" s="36" t="str">
        <f t="shared" si="81"/>
        <v>T6P6_30min</v>
      </c>
      <c r="C4896" s="98" t="s">
        <v>4933</v>
      </c>
      <c r="D4896" s="98" t="s">
        <v>5330</v>
      </c>
      <c r="E4896" s="145" t="s">
        <v>6413</v>
      </c>
      <c r="F4896" s="233">
        <v>2.7813937895302447</v>
      </c>
    </row>
    <row r="4897" spans="1:6" x14ac:dyDescent="0.3">
      <c r="A4897" s="36" t="s">
        <v>108</v>
      </c>
      <c r="B4897" s="36" t="str">
        <f t="shared" si="81"/>
        <v>T6P6_30min</v>
      </c>
      <c r="C4897" s="98" t="s">
        <v>4934</v>
      </c>
      <c r="D4897" s="98" t="s">
        <v>5330</v>
      </c>
      <c r="E4897" s="145" t="s">
        <v>6414</v>
      </c>
      <c r="F4897" s="233">
        <v>3.4059634775109653</v>
      </c>
    </row>
    <row r="4898" spans="1:6" x14ac:dyDescent="0.3">
      <c r="A4898" s="36" t="s">
        <v>108</v>
      </c>
      <c r="B4898" s="36" t="str">
        <f t="shared" si="81"/>
        <v>T6P6_30min</v>
      </c>
      <c r="C4898" s="98" t="s">
        <v>4935</v>
      </c>
      <c r="D4898" s="98" t="s">
        <v>5330</v>
      </c>
      <c r="E4898" s="145" t="s">
        <v>6415</v>
      </c>
      <c r="F4898" s="233">
        <v>2.6411879546295873</v>
      </c>
    </row>
    <row r="4899" spans="1:6" x14ac:dyDescent="0.3">
      <c r="A4899" s="36" t="s">
        <v>108</v>
      </c>
      <c r="B4899" s="36" t="str">
        <f t="shared" si="81"/>
        <v>T6P6_30min</v>
      </c>
      <c r="C4899" s="98" t="s">
        <v>4936</v>
      </c>
      <c r="D4899" s="98" t="s">
        <v>5330</v>
      </c>
      <c r="E4899" s="145" t="s">
        <v>6416</v>
      </c>
      <c r="F4899" s="233">
        <v>1.5860197382574932</v>
      </c>
    </row>
    <row r="4900" spans="1:6" x14ac:dyDescent="0.3">
      <c r="A4900" s="36" t="s">
        <v>108</v>
      </c>
      <c r="B4900" s="36" t="str">
        <f t="shared" si="81"/>
        <v>T6P6_30min</v>
      </c>
      <c r="C4900" s="98" t="s">
        <v>4937</v>
      </c>
      <c r="D4900" s="98" t="s">
        <v>5330</v>
      </c>
      <c r="E4900" s="145" t="s">
        <v>6417</v>
      </c>
      <c r="F4900" s="233">
        <v>2.7018875276567953</v>
      </c>
    </row>
    <row r="4901" spans="1:6" x14ac:dyDescent="0.3">
      <c r="A4901" s="36" t="s">
        <v>108</v>
      </c>
      <c r="B4901" s="36" t="str">
        <f t="shared" si="81"/>
        <v>T6P6_30min</v>
      </c>
      <c r="C4901" s="98" t="s">
        <v>4938</v>
      </c>
      <c r="D4901" s="98" t="s">
        <v>5330</v>
      </c>
      <c r="E4901" s="145" t="s">
        <v>6418</v>
      </c>
      <c r="F4901" s="233">
        <v>3.5875095554152936</v>
      </c>
    </row>
    <row r="4902" spans="1:6" x14ac:dyDescent="0.3">
      <c r="A4902" s="36" t="s">
        <v>108</v>
      </c>
      <c r="B4902" s="36" t="str">
        <f t="shared" si="81"/>
        <v>T6P6_30min</v>
      </c>
      <c r="C4902" s="98" t="s">
        <v>4939</v>
      </c>
      <c r="D4902" s="98" t="s">
        <v>5330</v>
      </c>
      <c r="E4902" s="145" t="s">
        <v>6419</v>
      </c>
      <c r="F4902" s="233">
        <v>3.6252813704006672</v>
      </c>
    </row>
    <row r="4903" spans="1:6" x14ac:dyDescent="0.3">
      <c r="A4903" s="36" t="s">
        <v>108</v>
      </c>
      <c r="B4903" s="36" t="str">
        <f t="shared" si="81"/>
        <v>T6P6_30min</v>
      </c>
      <c r="C4903" s="98" t="s">
        <v>4922</v>
      </c>
      <c r="D4903" s="98" t="s">
        <v>5330</v>
      </c>
      <c r="E4903" s="145" t="s">
        <v>6420</v>
      </c>
      <c r="F4903" s="233">
        <v>3.464626445722562</v>
      </c>
    </row>
    <row r="4904" spans="1:6" x14ac:dyDescent="0.3">
      <c r="A4904" s="36" t="s">
        <v>108</v>
      </c>
      <c r="B4904" s="36" t="str">
        <f t="shared" si="81"/>
        <v>T6P6_30min</v>
      </c>
      <c r="C4904" s="98" t="s">
        <v>4940</v>
      </c>
      <c r="D4904" s="98" t="s">
        <v>5330</v>
      </c>
      <c r="E4904" s="145" t="s">
        <v>6421</v>
      </c>
      <c r="F4904" s="233">
        <v>2.9755783998765954</v>
      </c>
    </row>
    <row r="4905" spans="1:6" x14ac:dyDescent="0.3">
      <c r="A4905" s="36" t="s">
        <v>108</v>
      </c>
      <c r="B4905" s="36" t="str">
        <f t="shared" si="81"/>
        <v>T6P6_30min</v>
      </c>
      <c r="C4905" s="98" t="s">
        <v>4941</v>
      </c>
      <c r="D4905" s="98" t="s">
        <v>5330</v>
      </c>
      <c r="E4905" s="145" t="s">
        <v>6422</v>
      </c>
      <c r="F4905" s="233">
        <v>4.1756737910779105</v>
      </c>
    </row>
    <row r="4906" spans="1:6" x14ac:dyDescent="0.3">
      <c r="A4906" s="36" t="s">
        <v>108</v>
      </c>
      <c r="B4906" s="36" t="str">
        <f t="shared" si="81"/>
        <v>T6P6_30min</v>
      </c>
      <c r="C4906" s="98" t="s">
        <v>4942</v>
      </c>
      <c r="D4906" s="98" t="s">
        <v>5330</v>
      </c>
      <c r="E4906" s="145" t="s">
        <v>6423</v>
      </c>
      <c r="F4906" s="233">
        <v>0.97566644405767733</v>
      </c>
    </row>
    <row r="4907" spans="1:6" x14ac:dyDescent="0.3">
      <c r="A4907" s="36" t="s">
        <v>108</v>
      </c>
      <c r="B4907" s="36" t="str">
        <f t="shared" si="81"/>
        <v>T6P6_30min</v>
      </c>
      <c r="C4907" s="98" t="s">
        <v>4943</v>
      </c>
      <c r="D4907" s="98" t="s">
        <v>5330</v>
      </c>
      <c r="E4907" s="145" t="s">
        <v>6424</v>
      </c>
      <c r="F4907" s="233">
        <v>2.5979184380840632</v>
      </c>
    </row>
    <row r="4908" spans="1:6" x14ac:dyDescent="0.3">
      <c r="A4908" s="36" t="s">
        <v>108</v>
      </c>
      <c r="B4908" s="36" t="str">
        <f t="shared" si="81"/>
        <v>T6P6_30min</v>
      </c>
      <c r="C4908" s="98" t="s">
        <v>4944</v>
      </c>
      <c r="D4908" s="98" t="s">
        <v>5330</v>
      </c>
      <c r="E4908" s="145" t="s">
        <v>6425</v>
      </c>
      <c r="F4908" s="233">
        <v>3.118615752050363</v>
      </c>
    </row>
    <row r="4909" spans="1:6" x14ac:dyDescent="0.3">
      <c r="A4909" s="36" t="s">
        <v>108</v>
      </c>
      <c r="B4909" s="36" t="str">
        <f t="shared" si="81"/>
        <v>T6P6_30min</v>
      </c>
      <c r="C4909" s="98" t="s">
        <v>4945</v>
      </c>
      <c r="D4909" s="98" t="s">
        <v>5330</v>
      </c>
      <c r="E4909" s="145" t="s">
        <v>6426</v>
      </c>
      <c r="F4909" s="233">
        <v>2.7695678385987761</v>
      </c>
    </row>
    <row r="4910" spans="1:6" x14ac:dyDescent="0.3">
      <c r="A4910" s="36" t="s">
        <v>108</v>
      </c>
      <c r="B4910" s="36" t="str">
        <f t="shared" si="81"/>
        <v>T6P6_30min</v>
      </c>
      <c r="C4910" s="98" t="s">
        <v>4946</v>
      </c>
      <c r="D4910" s="98" t="s">
        <v>5330</v>
      </c>
      <c r="E4910" s="145" t="s">
        <v>6427</v>
      </c>
      <c r="F4910" s="233">
        <v>2.4774011407106937</v>
      </c>
    </row>
    <row r="4911" spans="1:6" x14ac:dyDescent="0.3">
      <c r="A4911" s="36" t="s">
        <v>108</v>
      </c>
      <c r="B4911" s="36" t="str">
        <f t="shared" si="81"/>
        <v>T6P6_30min</v>
      </c>
      <c r="C4911" s="98" t="s">
        <v>4947</v>
      </c>
      <c r="D4911" s="98" t="s">
        <v>5330</v>
      </c>
      <c r="E4911" s="145" t="s">
        <v>6428</v>
      </c>
      <c r="F4911" s="233">
        <v>2.2758583020940768</v>
      </c>
    </row>
    <row r="4912" spans="1:6" x14ac:dyDescent="0.3">
      <c r="A4912" s="36" t="s">
        <v>108</v>
      </c>
      <c r="B4912" s="36" t="str">
        <f t="shared" si="81"/>
        <v>T6P6_30min</v>
      </c>
      <c r="C4912" s="98" t="s">
        <v>4948</v>
      </c>
      <c r="D4912" s="98" t="s">
        <v>5330</v>
      </c>
      <c r="E4912" s="145" t="s">
        <v>6429</v>
      </c>
      <c r="F4912" s="233">
        <v>1.3425881015750267</v>
      </c>
    </row>
    <row r="4913" spans="1:6" x14ac:dyDescent="0.3">
      <c r="A4913" s="36" t="s">
        <v>108</v>
      </c>
      <c r="B4913" s="36" t="str">
        <f t="shared" si="81"/>
        <v>T6P6_30min</v>
      </c>
      <c r="C4913" s="98" t="s">
        <v>4949</v>
      </c>
      <c r="D4913" s="98" t="s">
        <v>5330</v>
      </c>
      <c r="E4913" s="145" t="s">
        <v>6430</v>
      </c>
      <c r="F4913" s="233">
        <v>1.3810186131901607</v>
      </c>
    </row>
    <row r="4914" spans="1:6" x14ac:dyDescent="0.3">
      <c r="A4914" s="36" t="s">
        <v>108</v>
      </c>
      <c r="B4914" s="36" t="str">
        <f t="shared" si="81"/>
        <v>T6P6_30min</v>
      </c>
      <c r="C4914" s="98" t="s">
        <v>4923</v>
      </c>
      <c r="D4914" s="98" t="s">
        <v>5330</v>
      </c>
      <c r="E4914" s="145" t="s">
        <v>6431</v>
      </c>
      <c r="F4914" s="233">
        <v>3.1262857530695856</v>
      </c>
    </row>
    <row r="4915" spans="1:6" x14ac:dyDescent="0.3">
      <c r="A4915" s="36" t="s">
        <v>108</v>
      </c>
      <c r="B4915" s="36" t="str">
        <f t="shared" si="81"/>
        <v>T6P6_30min</v>
      </c>
      <c r="C4915" s="98" t="s">
        <v>4950</v>
      </c>
      <c r="D4915" s="98" t="s">
        <v>5330</v>
      </c>
      <c r="E4915" s="145" t="s">
        <v>6432</v>
      </c>
      <c r="F4915" s="233">
        <v>3.1801677014526573</v>
      </c>
    </row>
    <row r="4916" spans="1:6" x14ac:dyDescent="0.3">
      <c r="A4916" s="36" t="s">
        <v>108</v>
      </c>
      <c r="B4916" s="36" t="str">
        <f t="shared" si="81"/>
        <v>T6P6_30min</v>
      </c>
      <c r="C4916" s="98" t="s">
        <v>4924</v>
      </c>
      <c r="D4916" s="98" t="s">
        <v>5330</v>
      </c>
      <c r="E4916" s="145" t="s">
        <v>6433</v>
      </c>
      <c r="F4916" s="233">
        <v>2.6457625383458083</v>
      </c>
    </row>
    <row r="4917" spans="1:6" x14ac:dyDescent="0.3">
      <c r="A4917" s="36" t="s">
        <v>108</v>
      </c>
      <c r="B4917" s="36" t="str">
        <f t="shared" si="81"/>
        <v>T6P6_30min</v>
      </c>
      <c r="C4917" s="98" t="s">
        <v>4925</v>
      </c>
      <c r="D4917" s="98" t="s">
        <v>5330</v>
      </c>
      <c r="E4917" s="145" t="s">
        <v>6434</v>
      </c>
      <c r="F4917" s="233">
        <v>2.5449203543005861</v>
      </c>
    </row>
    <row r="4918" spans="1:6" x14ac:dyDescent="0.3">
      <c r="A4918" s="36" t="s">
        <v>108</v>
      </c>
      <c r="B4918" s="36" t="str">
        <f t="shared" si="81"/>
        <v>T6P6_30min</v>
      </c>
      <c r="C4918" s="98" t="s">
        <v>4926</v>
      </c>
      <c r="D4918" s="98" t="s">
        <v>5330</v>
      </c>
      <c r="E4918" s="145" t="s">
        <v>6435</v>
      </c>
      <c r="F4918" s="233">
        <v>3.088655631437597</v>
      </c>
    </row>
    <row r="4919" spans="1:6" x14ac:dyDescent="0.3">
      <c r="A4919" s="36" t="s">
        <v>108</v>
      </c>
      <c r="B4919" s="36" t="str">
        <f t="shared" si="81"/>
        <v>T6P6_30min</v>
      </c>
      <c r="C4919" s="98" t="s">
        <v>4927</v>
      </c>
      <c r="D4919" s="98" t="s">
        <v>5330</v>
      </c>
      <c r="E4919" s="145" t="s">
        <v>6436</v>
      </c>
      <c r="F4919" s="233">
        <v>3.3395349696635965</v>
      </c>
    </row>
    <row r="4920" spans="1:6" x14ac:dyDescent="0.3">
      <c r="A4920" s="36" t="s">
        <v>108</v>
      </c>
      <c r="B4920" s="36" t="str">
        <f t="shared" si="81"/>
        <v>T6P6_30min</v>
      </c>
      <c r="C4920" s="98" t="s">
        <v>4928</v>
      </c>
      <c r="D4920" s="98" t="s">
        <v>5330</v>
      </c>
      <c r="E4920" s="145" t="s">
        <v>6437</v>
      </c>
      <c r="F4920" s="233">
        <v>4.4719895365906162</v>
      </c>
    </row>
    <row r="4921" spans="1:6" x14ac:dyDescent="0.3">
      <c r="A4921" s="36" t="s">
        <v>108</v>
      </c>
      <c r="B4921" s="36" t="str">
        <f t="shared" si="81"/>
        <v>T6P6_30min</v>
      </c>
      <c r="C4921" s="98" t="s">
        <v>4929</v>
      </c>
      <c r="D4921" s="98" t="s">
        <v>5330</v>
      </c>
      <c r="E4921" s="145" t="s">
        <v>6438</v>
      </c>
      <c r="F4921" s="233">
        <v>1.3574550488201134</v>
      </c>
    </row>
    <row r="4922" spans="1:6" x14ac:dyDescent="0.3">
      <c r="A4922" s="36" t="s">
        <v>109</v>
      </c>
      <c r="B4922" s="36" t="str">
        <f t="shared" si="81"/>
        <v>T6P8_30min</v>
      </c>
      <c r="C4922" s="98" t="s">
        <v>4951</v>
      </c>
      <c r="D4922" s="98" t="s">
        <v>5330</v>
      </c>
      <c r="E4922" s="145" t="s">
        <v>6409</v>
      </c>
      <c r="F4922" s="233">
        <v>2.2989384526974788</v>
      </c>
    </row>
    <row r="4923" spans="1:6" x14ac:dyDescent="0.3">
      <c r="A4923" s="36" t="s">
        <v>109</v>
      </c>
      <c r="B4923" s="36" t="str">
        <f t="shared" si="81"/>
        <v>T6P8_30min</v>
      </c>
      <c r="C4923" s="98" t="s">
        <v>4960</v>
      </c>
      <c r="D4923" s="98" t="s">
        <v>5330</v>
      </c>
      <c r="E4923" s="145" t="s">
        <v>6410</v>
      </c>
      <c r="F4923" s="233">
        <v>2.003493800718477</v>
      </c>
    </row>
    <row r="4924" spans="1:6" x14ac:dyDescent="0.3">
      <c r="A4924" s="36" t="s">
        <v>109</v>
      </c>
      <c r="B4924" s="36" t="str">
        <f t="shared" si="81"/>
        <v>T6P8_30min</v>
      </c>
      <c r="C4924" s="98" t="s">
        <v>4961</v>
      </c>
      <c r="D4924" s="98" t="s">
        <v>5330</v>
      </c>
      <c r="E4924" s="145" t="s">
        <v>6411</v>
      </c>
      <c r="F4924" s="233">
        <v>1.8347093528087561</v>
      </c>
    </row>
    <row r="4925" spans="1:6" x14ac:dyDescent="0.3">
      <c r="A4925" s="36" t="s">
        <v>109</v>
      </c>
      <c r="B4925" s="36" t="str">
        <f t="shared" si="81"/>
        <v>T6P8_30min</v>
      </c>
      <c r="C4925" s="98" t="s">
        <v>4962</v>
      </c>
      <c r="D4925" s="98" t="s">
        <v>5330</v>
      </c>
      <c r="E4925" s="145" t="s">
        <v>6412</v>
      </c>
      <c r="F4925" s="233">
        <v>1.9044132981181041</v>
      </c>
    </row>
    <row r="4926" spans="1:6" x14ac:dyDescent="0.3">
      <c r="A4926" s="36" t="s">
        <v>109</v>
      </c>
      <c r="B4926" s="36" t="str">
        <f t="shared" si="81"/>
        <v>T6P8_30min</v>
      </c>
      <c r="C4926" s="98" t="s">
        <v>4963</v>
      </c>
      <c r="D4926" s="98" t="s">
        <v>5330</v>
      </c>
      <c r="E4926" s="145" t="s">
        <v>6413</v>
      </c>
      <c r="F4926" s="233">
        <v>2.1008168434278356</v>
      </c>
    </row>
    <row r="4927" spans="1:6" x14ac:dyDescent="0.3">
      <c r="A4927" s="36" t="s">
        <v>109</v>
      </c>
      <c r="B4927" s="36" t="str">
        <f t="shared" si="81"/>
        <v>T6P8_30min</v>
      </c>
      <c r="C4927" s="98" t="s">
        <v>4964</v>
      </c>
      <c r="D4927" s="98" t="s">
        <v>5330</v>
      </c>
      <c r="E4927" s="145" t="s">
        <v>6414</v>
      </c>
      <c r="F4927" s="233">
        <v>2.1159430071435175</v>
      </c>
    </row>
    <row r="4928" spans="1:6" x14ac:dyDescent="0.3">
      <c r="A4928" s="36" t="s">
        <v>109</v>
      </c>
      <c r="B4928" s="36" t="str">
        <f t="shared" si="81"/>
        <v>T6P8_30min</v>
      </c>
      <c r="C4928" s="98" t="s">
        <v>4965</v>
      </c>
      <c r="D4928" s="98" t="s">
        <v>5330</v>
      </c>
      <c r="E4928" s="145" t="s">
        <v>6415</v>
      </c>
      <c r="F4928" s="233">
        <v>1.693415604317785</v>
      </c>
    </row>
    <row r="4929" spans="1:6" x14ac:dyDescent="0.3">
      <c r="A4929" s="36" t="s">
        <v>109</v>
      </c>
      <c r="B4929" s="36" t="str">
        <f t="shared" si="81"/>
        <v>T6P8_30min</v>
      </c>
      <c r="C4929" s="98" t="s">
        <v>4966</v>
      </c>
      <c r="D4929" s="98" t="s">
        <v>5330</v>
      </c>
      <c r="E4929" s="145" t="s">
        <v>6416</v>
      </c>
      <c r="F4929" s="233">
        <v>2.2590582572518176</v>
      </c>
    </row>
    <row r="4930" spans="1:6" x14ac:dyDescent="0.3">
      <c r="A4930" s="36" t="s">
        <v>109</v>
      </c>
      <c r="B4930" s="36" t="str">
        <f t="shared" si="81"/>
        <v>T6P8_30min</v>
      </c>
      <c r="C4930" s="98" t="s">
        <v>4967</v>
      </c>
      <c r="D4930" s="98" t="s">
        <v>5330</v>
      </c>
      <c r="E4930" s="145" t="s">
        <v>6417</v>
      </c>
      <c r="F4930" s="233">
        <v>1.4982609951994668</v>
      </c>
    </row>
    <row r="4931" spans="1:6" x14ac:dyDescent="0.3">
      <c r="A4931" s="36" t="s">
        <v>109</v>
      </c>
      <c r="B4931" s="36" t="str">
        <f t="shared" si="81"/>
        <v>T6P8_30min</v>
      </c>
      <c r="C4931" s="98" t="s">
        <v>4968</v>
      </c>
      <c r="D4931" s="98" t="s">
        <v>5330</v>
      </c>
      <c r="E4931" s="145" t="s">
        <v>6418</v>
      </c>
      <c r="F4931" s="233">
        <v>2.3793578144794116</v>
      </c>
    </row>
    <row r="4932" spans="1:6" x14ac:dyDescent="0.3">
      <c r="A4932" s="36" t="s">
        <v>109</v>
      </c>
      <c r="B4932" s="36" t="str">
        <f t="shared" si="81"/>
        <v>T6P8_30min</v>
      </c>
      <c r="C4932" s="98" t="s">
        <v>4969</v>
      </c>
      <c r="D4932" s="98" t="s">
        <v>5330</v>
      </c>
      <c r="E4932" s="145" t="s">
        <v>6419</v>
      </c>
      <c r="F4932" s="233">
        <v>2.0247250207714793</v>
      </c>
    </row>
    <row r="4933" spans="1:6" x14ac:dyDescent="0.3">
      <c r="A4933" s="36" t="s">
        <v>109</v>
      </c>
      <c r="B4933" s="36" t="str">
        <f t="shared" si="81"/>
        <v>T6P8_30min</v>
      </c>
      <c r="C4933" s="98" t="s">
        <v>4952</v>
      </c>
      <c r="D4933" s="98" t="s">
        <v>5330</v>
      </c>
      <c r="E4933" s="145" t="s">
        <v>6420</v>
      </c>
      <c r="F4933" s="233">
        <v>2.5394201324312293</v>
      </c>
    </row>
    <row r="4934" spans="1:6" x14ac:dyDescent="0.3">
      <c r="A4934" s="36" t="s">
        <v>109</v>
      </c>
      <c r="B4934" s="36" t="str">
        <f t="shared" si="81"/>
        <v>T6P8_30min</v>
      </c>
      <c r="C4934" s="98" t="s">
        <v>4970</v>
      </c>
      <c r="D4934" s="98" t="s">
        <v>5330</v>
      </c>
      <c r="E4934" s="145" t="s">
        <v>6421</v>
      </c>
      <c r="F4934" s="233">
        <v>2.2203189882718424</v>
      </c>
    </row>
    <row r="4935" spans="1:6" x14ac:dyDescent="0.3">
      <c r="A4935" s="36" t="s">
        <v>109</v>
      </c>
      <c r="B4935" s="36" t="str">
        <f t="shared" si="81"/>
        <v>T6P8_30min</v>
      </c>
      <c r="C4935" s="98" t="s">
        <v>4971</v>
      </c>
      <c r="D4935" s="98" t="s">
        <v>5330</v>
      </c>
      <c r="E4935" s="145" t="s">
        <v>6422</v>
      </c>
      <c r="F4935" s="233">
        <v>2.2719417706918565</v>
      </c>
    </row>
    <row r="4936" spans="1:6" x14ac:dyDescent="0.3">
      <c r="A4936" s="36" t="s">
        <v>109</v>
      </c>
      <c r="B4936" s="36" t="str">
        <f t="shared" si="81"/>
        <v>T6P8_30min</v>
      </c>
      <c r="C4936" s="98" t="s">
        <v>4972</v>
      </c>
      <c r="D4936" s="98" t="s">
        <v>5330</v>
      </c>
      <c r="E4936" s="145" t="s">
        <v>6423</v>
      </c>
      <c r="F4936" s="233">
        <v>2.3712860246310106</v>
      </c>
    </row>
    <row r="4937" spans="1:6" x14ac:dyDescent="0.3">
      <c r="A4937" s="36" t="s">
        <v>109</v>
      </c>
      <c r="B4937" s="36" t="str">
        <f t="shared" si="81"/>
        <v>T6P8_30min</v>
      </c>
      <c r="C4937" s="98" t="s">
        <v>4973</v>
      </c>
      <c r="D4937" s="98" t="s">
        <v>5330</v>
      </c>
      <c r="E4937" s="145" t="s">
        <v>6424</v>
      </c>
      <c r="F4937" s="233">
        <v>2.2427880437336878</v>
      </c>
    </row>
    <row r="4938" spans="1:6" x14ac:dyDescent="0.3">
      <c r="A4938" s="36" t="s">
        <v>109</v>
      </c>
      <c r="B4938" s="36" t="str">
        <f t="shared" si="81"/>
        <v>T6P8_30min</v>
      </c>
      <c r="C4938" s="98" t="s">
        <v>4974</v>
      </c>
      <c r="D4938" s="98" t="s">
        <v>5330</v>
      </c>
      <c r="E4938" s="145" t="s">
        <v>6425</v>
      </c>
      <c r="F4938" s="233">
        <v>3.240169564911108</v>
      </c>
    </row>
    <row r="4939" spans="1:6" x14ac:dyDescent="0.3">
      <c r="A4939" s="36" t="s">
        <v>109</v>
      </c>
      <c r="B4939" s="36" t="str">
        <f t="shared" si="81"/>
        <v>T6P8_30min</v>
      </c>
      <c r="C4939" s="98" t="s">
        <v>4975</v>
      </c>
      <c r="D4939" s="98" t="s">
        <v>5330</v>
      </c>
      <c r="E4939" s="145" t="s">
        <v>6426</v>
      </c>
      <c r="F4939" s="233">
        <v>1.7524065194203613</v>
      </c>
    </row>
    <row r="4940" spans="1:6" x14ac:dyDescent="0.3">
      <c r="A4940" s="36" t="s">
        <v>109</v>
      </c>
      <c r="B4940" s="36" t="str">
        <f t="shared" si="81"/>
        <v>T6P8_30min</v>
      </c>
      <c r="C4940" s="98" t="s">
        <v>4976</v>
      </c>
      <c r="D4940" s="98" t="s">
        <v>5330</v>
      </c>
      <c r="E4940" s="145" t="s">
        <v>6427</v>
      </c>
      <c r="F4940" s="233">
        <v>2.2642202653326722</v>
      </c>
    </row>
    <row r="4941" spans="1:6" x14ac:dyDescent="0.3">
      <c r="A4941" s="36" t="s">
        <v>109</v>
      </c>
      <c r="B4941" s="36" t="str">
        <f t="shared" si="81"/>
        <v>T6P8_30min</v>
      </c>
      <c r="C4941" s="98" t="s">
        <v>4977</v>
      </c>
      <c r="D4941" s="98" t="s">
        <v>5330</v>
      </c>
      <c r="E4941" s="145" t="s">
        <v>6428</v>
      </c>
      <c r="F4941" s="233">
        <v>2.4410235166461924</v>
      </c>
    </row>
    <row r="4942" spans="1:6" x14ac:dyDescent="0.3">
      <c r="A4942" s="36" t="s">
        <v>109</v>
      </c>
      <c r="B4942" s="36" t="str">
        <f t="shared" si="81"/>
        <v>T6P8_30min</v>
      </c>
      <c r="C4942" s="98" t="s">
        <v>4978</v>
      </c>
      <c r="D4942" s="98" t="s">
        <v>5330</v>
      </c>
      <c r="E4942" s="145" t="s">
        <v>6429</v>
      </c>
      <c r="F4942" s="233">
        <v>2.2207481195771726</v>
      </c>
    </row>
    <row r="4943" spans="1:6" x14ac:dyDescent="0.3">
      <c r="A4943" s="36" t="s">
        <v>109</v>
      </c>
      <c r="B4943" s="36" t="str">
        <f t="shared" si="81"/>
        <v>T6P8_30min</v>
      </c>
      <c r="C4943" s="98" t="s">
        <v>4979</v>
      </c>
      <c r="D4943" s="98" t="s">
        <v>5330</v>
      </c>
      <c r="E4943" s="145" t="s">
        <v>6430</v>
      </c>
      <c r="F4943" s="233">
        <v>1.9853804194721822</v>
      </c>
    </row>
    <row r="4944" spans="1:6" x14ac:dyDescent="0.3">
      <c r="A4944" s="36" t="s">
        <v>109</v>
      </c>
      <c r="B4944" s="36" t="str">
        <f t="shared" si="81"/>
        <v>T6P8_30min</v>
      </c>
      <c r="C4944" s="98" t="s">
        <v>4953</v>
      </c>
      <c r="D4944" s="98" t="s">
        <v>5330</v>
      </c>
      <c r="E4944" s="145" t="s">
        <v>6431</v>
      </c>
      <c r="F4944" s="233">
        <v>2.3667654740683535</v>
      </c>
    </row>
    <row r="4945" spans="1:6" x14ac:dyDescent="0.3">
      <c r="A4945" s="36" t="s">
        <v>109</v>
      </c>
      <c r="B4945" s="36" t="str">
        <f t="shared" si="81"/>
        <v>T6P8_30min</v>
      </c>
      <c r="C4945" s="98" t="s">
        <v>4980</v>
      </c>
      <c r="D4945" s="98" t="s">
        <v>5330</v>
      </c>
      <c r="E4945" s="145" t="s">
        <v>6432</v>
      </c>
      <c r="F4945" s="233">
        <v>1.8064394288097345</v>
      </c>
    </row>
    <row r="4946" spans="1:6" x14ac:dyDescent="0.3">
      <c r="A4946" s="36" t="s">
        <v>109</v>
      </c>
      <c r="B4946" s="36" t="str">
        <f t="shared" si="81"/>
        <v>T6P8_30min</v>
      </c>
      <c r="C4946" s="98" t="s">
        <v>4954</v>
      </c>
      <c r="D4946" s="98" t="s">
        <v>5330</v>
      </c>
      <c r="E4946" s="145" t="s">
        <v>6433</v>
      </c>
      <c r="F4946" s="233">
        <v>1.7676618480912432</v>
      </c>
    </row>
    <row r="4947" spans="1:6" x14ac:dyDescent="0.3">
      <c r="A4947" s="36" t="s">
        <v>109</v>
      </c>
      <c r="B4947" s="36" t="str">
        <f t="shared" si="81"/>
        <v>T6P8_30min</v>
      </c>
      <c r="C4947" s="98" t="s">
        <v>4955</v>
      </c>
      <c r="D4947" s="98" t="s">
        <v>5330</v>
      </c>
      <c r="E4947" s="145" t="s">
        <v>6434</v>
      </c>
      <c r="F4947" s="233">
        <v>2.1276748834317498</v>
      </c>
    </row>
    <row r="4948" spans="1:6" x14ac:dyDescent="0.3">
      <c r="A4948" s="36" t="s">
        <v>109</v>
      </c>
      <c r="B4948" s="36" t="str">
        <f t="shared" si="81"/>
        <v>T6P8_30min</v>
      </c>
      <c r="C4948" s="98" t="s">
        <v>4956</v>
      </c>
      <c r="D4948" s="98" t="s">
        <v>5330</v>
      </c>
      <c r="E4948" s="145" t="s">
        <v>6435</v>
      </c>
      <c r="F4948" s="233">
        <v>1.7076573456690252</v>
      </c>
    </row>
    <row r="4949" spans="1:6" x14ac:dyDescent="0.3">
      <c r="A4949" s="36" t="s">
        <v>109</v>
      </c>
      <c r="B4949" s="36" t="str">
        <f t="shared" si="81"/>
        <v>T6P8_30min</v>
      </c>
      <c r="C4949" s="98" t="s">
        <v>4957</v>
      </c>
      <c r="D4949" s="98" t="s">
        <v>5330</v>
      </c>
      <c r="E4949" s="145" t="s">
        <v>6436</v>
      </c>
      <c r="F4949" s="233">
        <v>2.2937203861129039</v>
      </c>
    </row>
    <row r="4950" spans="1:6" x14ac:dyDescent="0.3">
      <c r="A4950" s="36" t="s">
        <v>109</v>
      </c>
      <c r="B4950" s="36" t="str">
        <f t="shared" si="81"/>
        <v>T6P8_30min</v>
      </c>
      <c r="C4950" s="98" t="s">
        <v>4958</v>
      </c>
      <c r="D4950" s="98" t="s">
        <v>5330</v>
      </c>
      <c r="E4950" s="145" t="s">
        <v>6437</v>
      </c>
      <c r="F4950" s="233">
        <v>2.443009088995439</v>
      </c>
    </row>
    <row r="4951" spans="1:6" x14ac:dyDescent="0.3">
      <c r="A4951" s="36" t="s">
        <v>109</v>
      </c>
      <c r="B4951" s="36" t="str">
        <f t="shared" ref="B4951" si="82">CONCATENATE(A4951,"_",D4951)</f>
        <v>T6P8_30min</v>
      </c>
      <c r="C4951" s="98" t="s">
        <v>4959</v>
      </c>
      <c r="D4951" s="98" t="s">
        <v>5330</v>
      </c>
      <c r="E4951" s="145" t="s">
        <v>6438</v>
      </c>
      <c r="F4951" s="233">
        <v>3.0043493155598258</v>
      </c>
    </row>
    <row r="4952" spans="1:6" x14ac:dyDescent="0.3">
      <c r="B4952" s="145"/>
      <c r="C4952" s="145"/>
      <c r="D4952" s="145"/>
      <c r="E4952" s="14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6"/>
  <sheetViews>
    <sheetView workbookViewId="0">
      <selection activeCell="E19" sqref="E19"/>
    </sheetView>
  </sheetViews>
  <sheetFormatPr defaultRowHeight="14.4" x14ac:dyDescent="0.3"/>
  <cols>
    <col min="2" max="2" width="10.109375" bestFit="1" customWidth="1"/>
    <col min="3" max="5" width="8.88671875" style="116"/>
  </cols>
  <sheetData>
    <row r="1" spans="1:5" x14ac:dyDescent="0.3">
      <c r="A1" s="145" t="s">
        <v>1191</v>
      </c>
      <c r="B1" s="98" t="s">
        <v>5325</v>
      </c>
      <c r="C1" s="116" t="s">
        <v>6381</v>
      </c>
      <c r="D1" s="116" t="s">
        <v>6384</v>
      </c>
      <c r="E1" s="116" t="s">
        <v>6382</v>
      </c>
    </row>
    <row r="2" spans="1:5" x14ac:dyDescent="0.3">
      <c r="A2" s="145" t="s">
        <v>5</v>
      </c>
      <c r="B2" s="145" t="s">
        <v>5326</v>
      </c>
      <c r="C2" s="116">
        <v>2.4166226000000002</v>
      </c>
      <c r="D2" s="116">
        <v>1.4041634599999999</v>
      </c>
      <c r="E2" s="116">
        <v>7.1938078000000001</v>
      </c>
    </row>
    <row r="3" spans="1:5" x14ac:dyDescent="0.3">
      <c r="A3" s="145" t="s">
        <v>8</v>
      </c>
      <c r="B3" s="145" t="s">
        <v>5326</v>
      </c>
      <c r="C3" s="116">
        <v>3.6595287999999999</v>
      </c>
      <c r="D3" s="116">
        <v>1.28823993</v>
      </c>
      <c r="E3" s="116">
        <v>6.9804269999999997</v>
      </c>
    </row>
    <row r="4" spans="1:5" x14ac:dyDescent="0.3">
      <c r="A4" s="145" t="s">
        <v>11</v>
      </c>
      <c r="B4" s="145" t="s">
        <v>5326</v>
      </c>
      <c r="C4" s="116">
        <v>2.9710648000000002</v>
      </c>
      <c r="D4" s="116">
        <v>0.85196793999999998</v>
      </c>
      <c r="E4" s="116">
        <v>4.7741559999999996</v>
      </c>
    </row>
    <row r="5" spans="1:5" x14ac:dyDescent="0.3">
      <c r="A5" s="145" t="s">
        <v>14</v>
      </c>
      <c r="B5" s="145" t="s">
        <v>5326</v>
      </c>
      <c r="C5" s="116">
        <v>3.3821514000000001</v>
      </c>
      <c r="D5" s="116">
        <v>1.60452135</v>
      </c>
      <c r="E5" s="116">
        <v>6.2680052000000002</v>
      </c>
    </row>
    <row r="6" spans="1:5" x14ac:dyDescent="0.3">
      <c r="A6" s="145" t="s">
        <v>17</v>
      </c>
      <c r="B6" s="145" t="s">
        <v>5326</v>
      </c>
      <c r="C6" s="116">
        <v>2.1940159000000001</v>
      </c>
      <c r="D6" s="116">
        <v>1.5858647299999999</v>
      </c>
      <c r="E6" s="116">
        <v>4.7703648000000003</v>
      </c>
    </row>
    <row r="7" spans="1:5" x14ac:dyDescent="0.3">
      <c r="A7" s="145" t="s">
        <v>20</v>
      </c>
      <c r="B7" s="145" t="s">
        <v>5326</v>
      </c>
      <c r="C7" s="116">
        <v>1.9941878</v>
      </c>
      <c r="D7" s="116">
        <v>1.1997340999999999</v>
      </c>
      <c r="E7" s="116">
        <v>6.6980139999999997</v>
      </c>
    </row>
    <row r="8" spans="1:5" x14ac:dyDescent="0.3">
      <c r="A8" s="145" t="s">
        <v>23</v>
      </c>
      <c r="B8" s="145" t="s">
        <v>5326</v>
      </c>
      <c r="C8" s="116">
        <v>1.9090322</v>
      </c>
      <c r="D8" s="116">
        <v>1.14552188</v>
      </c>
      <c r="E8" s="116">
        <v>4.6145490000000002</v>
      </c>
    </row>
    <row r="9" spans="1:5" x14ac:dyDescent="0.3">
      <c r="A9" s="145" t="s">
        <v>25</v>
      </c>
      <c r="B9" s="145" t="s">
        <v>5326</v>
      </c>
      <c r="C9" s="116">
        <v>1.965876</v>
      </c>
      <c r="D9" s="116">
        <v>1.18918046</v>
      </c>
      <c r="E9" s="116">
        <v>4.6395803000000004</v>
      </c>
    </row>
    <row r="10" spans="1:5" x14ac:dyDescent="0.3">
      <c r="A10" s="145" t="s">
        <v>35</v>
      </c>
      <c r="B10" s="145" t="s">
        <v>5326</v>
      </c>
      <c r="C10" s="116">
        <v>2.3371121000000001</v>
      </c>
      <c r="D10" s="116">
        <v>0.79069526999999995</v>
      </c>
      <c r="E10" s="116">
        <v>3.7627549999999998</v>
      </c>
    </row>
    <row r="11" spans="1:5" x14ac:dyDescent="0.3">
      <c r="A11" s="145" t="s">
        <v>37</v>
      </c>
      <c r="B11" s="145" t="s">
        <v>5326</v>
      </c>
      <c r="C11" s="116">
        <v>2.1005913000000001</v>
      </c>
      <c r="D11" s="116">
        <v>1.1716337800000001</v>
      </c>
      <c r="E11" s="116">
        <v>5.4852585999999999</v>
      </c>
    </row>
    <row r="12" spans="1:5" x14ac:dyDescent="0.3">
      <c r="A12" s="145" t="s">
        <v>40</v>
      </c>
      <c r="B12" s="145" t="s">
        <v>5326</v>
      </c>
      <c r="C12" s="116">
        <v>2.4375138000000001</v>
      </c>
      <c r="D12" s="116">
        <v>1.2087911</v>
      </c>
      <c r="E12" s="116">
        <v>5.2992977999999997</v>
      </c>
    </row>
    <row r="13" spans="1:5" x14ac:dyDescent="0.3">
      <c r="A13" s="145" t="s">
        <v>42</v>
      </c>
      <c r="B13" s="145" t="s">
        <v>5326</v>
      </c>
      <c r="C13" s="116">
        <v>0.72183330000000001</v>
      </c>
      <c r="D13" s="116">
        <v>0.48747219000000003</v>
      </c>
      <c r="E13" s="116">
        <v>2.5098109000000002</v>
      </c>
    </row>
    <row r="14" spans="1:5" x14ac:dyDescent="0.3">
      <c r="A14" s="145" t="s">
        <v>43</v>
      </c>
      <c r="B14" s="145" t="s">
        <v>5326</v>
      </c>
      <c r="C14" s="116">
        <v>1.8433645000000001</v>
      </c>
      <c r="D14" s="116">
        <v>1.25420072</v>
      </c>
      <c r="E14" s="116">
        <v>5.6710285000000002</v>
      </c>
    </row>
    <row r="15" spans="1:5" x14ac:dyDescent="0.3">
      <c r="A15" s="145" t="s">
        <v>52</v>
      </c>
      <c r="B15" s="145" t="s">
        <v>5326</v>
      </c>
      <c r="C15" s="116">
        <v>0.82245780000000002</v>
      </c>
      <c r="D15" s="116">
        <v>0.61719526000000002</v>
      </c>
      <c r="E15" s="116">
        <v>2.1267496000000001</v>
      </c>
    </row>
    <row r="16" spans="1:5" x14ac:dyDescent="0.3">
      <c r="A16" s="145" t="s">
        <v>55</v>
      </c>
      <c r="B16" s="145" t="s">
        <v>5326</v>
      </c>
      <c r="C16" s="116">
        <v>1.5711596999999999</v>
      </c>
      <c r="D16" s="116">
        <v>0.84932081000000004</v>
      </c>
      <c r="E16" s="116">
        <v>4.0733123999999998</v>
      </c>
    </row>
    <row r="17" spans="1:5" x14ac:dyDescent="0.3">
      <c r="A17" s="145" t="s">
        <v>56</v>
      </c>
      <c r="B17" s="145" t="s">
        <v>5326</v>
      </c>
      <c r="C17" s="116">
        <v>1.4820488999999999</v>
      </c>
      <c r="D17" s="116">
        <v>0.81225526999999997</v>
      </c>
      <c r="E17" s="116">
        <v>3.5390559000000001</v>
      </c>
    </row>
    <row r="18" spans="1:5" x14ac:dyDescent="0.3">
      <c r="A18" s="145" t="s">
        <v>58</v>
      </c>
      <c r="B18" s="145" t="s">
        <v>5326</v>
      </c>
      <c r="C18" s="116">
        <v>1.686663</v>
      </c>
      <c r="D18" s="116">
        <v>0.95253670000000001</v>
      </c>
      <c r="E18" s="116">
        <v>3.8558799000000001</v>
      </c>
    </row>
    <row r="19" spans="1:5" x14ac:dyDescent="0.3">
      <c r="A19" s="145" t="s">
        <v>61</v>
      </c>
      <c r="B19" s="145" t="s">
        <v>5326</v>
      </c>
      <c r="C19" s="116">
        <v>2.6373000000000002</v>
      </c>
      <c r="D19" s="116">
        <v>0.87809999999999999</v>
      </c>
      <c r="E19" s="116">
        <v>4.4751000000000003</v>
      </c>
    </row>
    <row r="20" spans="1:5" x14ac:dyDescent="0.3">
      <c r="A20" s="145" t="s">
        <v>62</v>
      </c>
      <c r="B20" s="145" t="s">
        <v>5326</v>
      </c>
      <c r="C20" s="116">
        <v>0.70686000000000004</v>
      </c>
      <c r="D20" s="116">
        <v>0.46304645999999999</v>
      </c>
      <c r="E20" s="116">
        <v>1.9272866</v>
      </c>
    </row>
    <row r="21" spans="1:5" x14ac:dyDescent="0.3">
      <c r="A21" s="145" t="s">
        <v>64</v>
      </c>
      <c r="B21" s="145" t="s">
        <v>5326</v>
      </c>
      <c r="C21" s="116">
        <v>2.0575000999999999</v>
      </c>
      <c r="D21" s="116">
        <v>1.1659867900000001</v>
      </c>
      <c r="E21" s="116">
        <v>4.6369616999999996</v>
      </c>
    </row>
    <row r="22" spans="1:5" x14ac:dyDescent="0.3">
      <c r="A22" s="145" t="s">
        <v>95</v>
      </c>
      <c r="B22" s="145" t="s">
        <v>5326</v>
      </c>
      <c r="C22" s="116">
        <v>2.3768126000000001</v>
      </c>
      <c r="D22" s="116">
        <v>1.1748523500000001</v>
      </c>
      <c r="E22" s="116">
        <v>5.4120471999999999</v>
      </c>
    </row>
    <row r="23" spans="1:5" x14ac:dyDescent="0.3">
      <c r="A23" s="145" t="s">
        <v>96</v>
      </c>
      <c r="B23" s="145" t="s">
        <v>5326</v>
      </c>
      <c r="C23" s="116">
        <v>1.1582272</v>
      </c>
      <c r="D23" s="116">
        <v>0.69754561999999998</v>
      </c>
      <c r="E23" s="116">
        <v>3.0337125</v>
      </c>
    </row>
    <row r="24" spans="1:5" x14ac:dyDescent="0.3">
      <c r="A24" s="145" t="s">
        <v>98</v>
      </c>
      <c r="B24" s="145" t="s">
        <v>5326</v>
      </c>
      <c r="C24" s="116">
        <v>1.7838544000000001</v>
      </c>
      <c r="D24" s="116">
        <v>1.31192818</v>
      </c>
      <c r="E24" s="116">
        <v>6.2635873999999996</v>
      </c>
    </row>
    <row r="25" spans="1:5" x14ac:dyDescent="0.3">
      <c r="A25" s="145" t="s">
        <v>100</v>
      </c>
      <c r="B25" s="145" t="s">
        <v>5326</v>
      </c>
      <c r="C25" s="116">
        <v>2.6609178999999998</v>
      </c>
      <c r="D25" s="116">
        <v>1.27478618</v>
      </c>
      <c r="E25" s="116">
        <v>6.7262510999999998</v>
      </c>
    </row>
    <row r="26" spans="1:5" x14ac:dyDescent="0.3">
      <c r="A26" s="145" t="s">
        <v>101</v>
      </c>
      <c r="B26" s="145" t="s">
        <v>5326</v>
      </c>
      <c r="C26" s="116">
        <v>2.2717613000000001</v>
      </c>
      <c r="D26" s="116">
        <v>1.3729467</v>
      </c>
      <c r="E26" s="116">
        <v>5.7257487999999999</v>
      </c>
    </row>
    <row r="27" spans="1:5" x14ac:dyDescent="0.3">
      <c r="A27" s="145" t="s">
        <v>102</v>
      </c>
      <c r="B27" s="145" t="s">
        <v>5326</v>
      </c>
      <c r="C27" s="116">
        <v>4.4798413000000004</v>
      </c>
      <c r="D27" s="116">
        <v>1.4218690899999999</v>
      </c>
      <c r="E27" s="116">
        <v>7.4719775999999998</v>
      </c>
    </row>
    <row r="28" spans="1:5" x14ac:dyDescent="0.3">
      <c r="A28" s="145" t="s">
        <v>103</v>
      </c>
      <c r="B28" s="145" t="s">
        <v>5326</v>
      </c>
      <c r="C28" s="116">
        <v>2.0889940999999999</v>
      </c>
      <c r="D28" s="116">
        <v>1.5117193200000001</v>
      </c>
      <c r="E28" s="116">
        <v>5.3263555</v>
      </c>
    </row>
    <row r="29" spans="1:5" x14ac:dyDescent="0.3">
      <c r="A29" s="145" t="s">
        <v>104</v>
      </c>
      <c r="B29" s="145" t="s">
        <v>5326</v>
      </c>
      <c r="C29" s="116">
        <v>2.3423147000000002</v>
      </c>
      <c r="D29" s="116">
        <v>1.0487890499999999</v>
      </c>
      <c r="E29" s="116">
        <v>5.8609400000000003</v>
      </c>
    </row>
    <row r="30" spans="1:5" x14ac:dyDescent="0.3">
      <c r="A30" s="145" t="s">
        <v>105</v>
      </c>
      <c r="B30" s="145" t="s">
        <v>5326</v>
      </c>
      <c r="C30" s="116">
        <v>2.0069876999999998</v>
      </c>
      <c r="D30" s="116">
        <v>0.99490831999999996</v>
      </c>
      <c r="E30" s="116">
        <v>4.2334234000000004</v>
      </c>
    </row>
    <row r="31" spans="1:5" x14ac:dyDescent="0.3">
      <c r="A31" s="145" t="s">
        <v>106</v>
      </c>
      <c r="B31" s="145" t="s">
        <v>5326</v>
      </c>
      <c r="C31" s="116">
        <v>2.5855172</v>
      </c>
      <c r="D31" s="116">
        <v>1.61544132</v>
      </c>
      <c r="E31" s="116">
        <v>5.6117173999999999</v>
      </c>
    </row>
    <row r="32" spans="1:5" x14ac:dyDescent="0.3">
      <c r="A32" s="145" t="s">
        <v>107</v>
      </c>
      <c r="B32" s="145" t="s">
        <v>5326</v>
      </c>
      <c r="C32" s="116">
        <v>4.0171317000000002</v>
      </c>
      <c r="D32" s="116">
        <v>2.0025509000000001</v>
      </c>
      <c r="E32" s="116">
        <v>9.5915149</v>
      </c>
    </row>
    <row r="33" spans="1:5" x14ac:dyDescent="0.3">
      <c r="A33" s="145" t="s">
        <v>108</v>
      </c>
      <c r="B33" s="145" t="s">
        <v>5326</v>
      </c>
      <c r="C33" s="116">
        <v>2.9708057000000001</v>
      </c>
      <c r="D33" s="116">
        <v>1.09897446</v>
      </c>
      <c r="E33" s="116">
        <v>4.5519755999999996</v>
      </c>
    </row>
    <row r="34" spans="1:5" x14ac:dyDescent="0.3">
      <c r="A34" s="145" t="s">
        <v>109</v>
      </c>
      <c r="B34" s="145" t="s">
        <v>5326</v>
      </c>
      <c r="C34" s="116">
        <v>2.7695915000000002</v>
      </c>
      <c r="D34" s="116">
        <v>0.96128446000000001</v>
      </c>
      <c r="E34" s="116">
        <v>4.9971810000000003</v>
      </c>
    </row>
    <row r="35" spans="1:5" x14ac:dyDescent="0.3">
      <c r="A35" s="145" t="s">
        <v>5</v>
      </c>
      <c r="B35" s="145" t="s">
        <v>5327</v>
      </c>
      <c r="C35" s="116">
        <v>1.9715049</v>
      </c>
      <c r="D35" s="116">
        <v>1.32885882</v>
      </c>
      <c r="E35" s="116">
        <v>4.4696170000000004</v>
      </c>
    </row>
    <row r="36" spans="1:5" x14ac:dyDescent="0.3">
      <c r="A36" s="145" t="s">
        <v>8</v>
      </c>
      <c r="B36" s="145" t="s">
        <v>5327</v>
      </c>
      <c r="C36" s="116">
        <v>2.9683052000000001</v>
      </c>
      <c r="D36" s="116">
        <v>0.86772892000000001</v>
      </c>
      <c r="E36" s="116">
        <v>4.3525133</v>
      </c>
    </row>
    <row r="37" spans="1:5" x14ac:dyDescent="0.3">
      <c r="A37" s="145" t="s">
        <v>11</v>
      </c>
      <c r="B37" s="145" t="s">
        <v>5327</v>
      </c>
      <c r="C37" s="116">
        <v>2.8322124</v>
      </c>
      <c r="D37" s="116">
        <v>0.91890282999999995</v>
      </c>
      <c r="E37" s="116">
        <v>4.6801104000000002</v>
      </c>
    </row>
    <row r="38" spans="1:5" x14ac:dyDescent="0.3">
      <c r="A38" s="145" t="s">
        <v>14</v>
      </c>
      <c r="B38" s="145" t="s">
        <v>5327</v>
      </c>
      <c r="C38" s="116">
        <v>3.0902242000000002</v>
      </c>
      <c r="D38" s="116">
        <v>0.69693079999999996</v>
      </c>
      <c r="E38" s="116">
        <v>4.3531578</v>
      </c>
    </row>
    <row r="39" spans="1:5" x14ac:dyDescent="0.3">
      <c r="A39" s="145" t="s">
        <v>17</v>
      </c>
      <c r="B39" s="145" t="s">
        <v>5327</v>
      </c>
      <c r="C39" s="116">
        <v>1.9485534</v>
      </c>
      <c r="D39" s="116">
        <v>0.85239863000000005</v>
      </c>
      <c r="E39" s="116">
        <v>3.9375284000000002</v>
      </c>
    </row>
    <row r="40" spans="1:5" x14ac:dyDescent="0.3">
      <c r="A40" s="145" t="s">
        <v>20</v>
      </c>
      <c r="B40" s="145" t="s">
        <v>5327</v>
      </c>
      <c r="C40" s="116">
        <v>1.9187102</v>
      </c>
      <c r="D40" s="116">
        <v>1.11852829</v>
      </c>
      <c r="E40" s="116">
        <v>5.8570614000000001</v>
      </c>
    </row>
    <row r="41" spans="1:5" x14ac:dyDescent="0.3">
      <c r="A41" s="145" t="s">
        <v>23</v>
      </c>
      <c r="B41" s="145" t="s">
        <v>5327</v>
      </c>
      <c r="C41" s="116">
        <v>2.1033675999999999</v>
      </c>
      <c r="D41" s="116">
        <v>0.94217105000000001</v>
      </c>
      <c r="E41" s="116">
        <v>3.8593529000000002</v>
      </c>
    </row>
    <row r="42" spans="1:5" x14ac:dyDescent="0.3">
      <c r="A42" s="145" t="s">
        <v>25</v>
      </c>
      <c r="B42" s="145" t="s">
        <v>5327</v>
      </c>
      <c r="C42" s="116">
        <v>1.6578131</v>
      </c>
      <c r="D42" s="116">
        <v>0.66906988999999994</v>
      </c>
      <c r="E42" s="116">
        <v>3.2015666999999999</v>
      </c>
    </row>
    <row r="43" spans="1:5" x14ac:dyDescent="0.3">
      <c r="A43" s="145" t="s">
        <v>35</v>
      </c>
      <c r="B43" s="145" t="s">
        <v>5327</v>
      </c>
      <c r="C43" s="116">
        <v>1.7297528</v>
      </c>
      <c r="D43" s="116">
        <v>0.66399975</v>
      </c>
      <c r="E43" s="116">
        <v>2.8908364999999998</v>
      </c>
    </row>
    <row r="44" spans="1:5" x14ac:dyDescent="0.3">
      <c r="A44" s="145" t="s">
        <v>37</v>
      </c>
      <c r="B44" s="145" t="s">
        <v>5327</v>
      </c>
      <c r="C44" s="116">
        <v>1.7075313999999999</v>
      </c>
      <c r="D44" s="116">
        <v>0.89092700999999996</v>
      </c>
      <c r="E44" s="116">
        <v>3.4397248</v>
      </c>
    </row>
    <row r="45" spans="1:5" x14ac:dyDescent="0.3">
      <c r="A45" s="145" t="s">
        <v>40</v>
      </c>
      <c r="B45" s="145" t="s">
        <v>5327</v>
      </c>
      <c r="C45" s="116">
        <v>2.0827043999999999</v>
      </c>
      <c r="D45" s="116">
        <v>0.76638059999999997</v>
      </c>
      <c r="E45" s="116">
        <v>3.6031051000000001</v>
      </c>
    </row>
    <row r="46" spans="1:5" x14ac:dyDescent="0.3">
      <c r="A46" s="145" t="s">
        <v>42</v>
      </c>
      <c r="B46" s="145" t="s">
        <v>5327</v>
      </c>
      <c r="C46" s="116">
        <v>0.48066330000000002</v>
      </c>
      <c r="D46" s="116">
        <v>0.29582235000000001</v>
      </c>
      <c r="E46" s="116">
        <v>1.6727833000000001</v>
      </c>
    </row>
    <row r="47" spans="1:5" x14ac:dyDescent="0.3">
      <c r="A47" s="145" t="s">
        <v>43</v>
      </c>
      <c r="B47" s="145" t="s">
        <v>5327</v>
      </c>
      <c r="C47" s="116">
        <v>1.6120589000000001</v>
      </c>
      <c r="D47" s="116">
        <v>0.81405738000000005</v>
      </c>
      <c r="E47" s="116">
        <v>3.7647376000000001</v>
      </c>
    </row>
    <row r="48" spans="1:5" x14ac:dyDescent="0.3">
      <c r="A48" s="145" t="s">
        <v>52</v>
      </c>
      <c r="B48" s="145" t="s">
        <v>5327</v>
      </c>
      <c r="C48" s="116">
        <v>0.48078480000000001</v>
      </c>
      <c r="D48" s="116">
        <v>0.50241539000000002</v>
      </c>
      <c r="E48" s="116">
        <v>2.0517240999999999</v>
      </c>
    </row>
    <row r="49" spans="1:9" x14ac:dyDescent="0.3">
      <c r="A49" s="145" t="s">
        <v>55</v>
      </c>
      <c r="B49" s="145" t="s">
        <v>5327</v>
      </c>
      <c r="C49" s="116">
        <v>1.2648165</v>
      </c>
      <c r="D49" s="116">
        <v>0.46249168000000002</v>
      </c>
      <c r="E49" s="116">
        <v>2.5398931999999999</v>
      </c>
    </row>
    <row r="50" spans="1:9" x14ac:dyDescent="0.3">
      <c r="A50" s="145" t="s">
        <v>56</v>
      </c>
      <c r="B50" s="145" t="s">
        <v>5327</v>
      </c>
      <c r="C50" s="116">
        <v>1.2735881</v>
      </c>
      <c r="D50" s="116">
        <v>0.45030851</v>
      </c>
      <c r="E50" s="116">
        <v>2.414914</v>
      </c>
    </row>
    <row r="51" spans="1:9" x14ac:dyDescent="0.3">
      <c r="A51" s="145" t="s">
        <v>58</v>
      </c>
      <c r="B51" s="145" t="s">
        <v>5327</v>
      </c>
      <c r="C51" s="116">
        <v>1.5492275</v>
      </c>
      <c r="D51" s="116">
        <v>0.67723562000000004</v>
      </c>
      <c r="E51" s="116">
        <v>2.9682447999999999</v>
      </c>
    </row>
    <row r="52" spans="1:9" x14ac:dyDescent="0.3">
      <c r="A52" s="145" t="s">
        <v>61</v>
      </c>
      <c r="B52" s="145" t="s">
        <v>5327</v>
      </c>
      <c r="C52" s="233">
        <v>2.4396424429729024</v>
      </c>
      <c r="D52" s="233">
        <v>0.48017994364996597</v>
      </c>
      <c r="E52" s="233">
        <v>3.6548897429077374</v>
      </c>
      <c r="F52" s="233"/>
      <c r="G52" s="233"/>
      <c r="H52" s="233"/>
      <c r="I52" s="233"/>
    </row>
    <row r="53" spans="1:9" x14ac:dyDescent="0.3">
      <c r="A53" s="145" t="s">
        <v>62</v>
      </c>
      <c r="B53" s="145" t="s">
        <v>5327</v>
      </c>
      <c r="C53" s="116">
        <v>0.89760430000000002</v>
      </c>
      <c r="D53" s="116">
        <v>0.45369807000000001</v>
      </c>
      <c r="E53" s="116">
        <v>1.5433545</v>
      </c>
    </row>
    <row r="54" spans="1:9" x14ac:dyDescent="0.3">
      <c r="A54" s="145" t="s">
        <v>64</v>
      </c>
      <c r="B54" s="145" t="s">
        <v>5327</v>
      </c>
      <c r="C54" s="116">
        <v>2.0198377000000001</v>
      </c>
      <c r="D54" s="116">
        <v>0.98080391</v>
      </c>
      <c r="E54" s="116">
        <v>4.0106403000000004</v>
      </c>
    </row>
    <row r="55" spans="1:9" x14ac:dyDescent="0.3">
      <c r="A55" s="145" t="s">
        <v>95</v>
      </c>
      <c r="B55" s="145" t="s">
        <v>5327</v>
      </c>
      <c r="C55" s="116">
        <v>2.4812940000000001</v>
      </c>
      <c r="D55" s="116">
        <v>1.45668142</v>
      </c>
      <c r="E55" s="116">
        <v>5.6189650000000002</v>
      </c>
    </row>
    <row r="56" spans="1:9" x14ac:dyDescent="0.3">
      <c r="A56" s="145" t="s">
        <v>96</v>
      </c>
      <c r="B56" s="145" t="s">
        <v>5327</v>
      </c>
      <c r="C56" s="116">
        <v>1.2288999</v>
      </c>
      <c r="D56" s="116">
        <v>1.01200142</v>
      </c>
      <c r="E56" s="116">
        <v>3.5107195</v>
      </c>
    </row>
    <row r="57" spans="1:9" x14ac:dyDescent="0.3">
      <c r="A57" s="145" t="s">
        <v>98</v>
      </c>
      <c r="B57" s="145" t="s">
        <v>5327</v>
      </c>
      <c r="C57" s="116">
        <v>1.6937091</v>
      </c>
      <c r="D57" s="116">
        <v>1.2104964499999999</v>
      </c>
      <c r="E57" s="116">
        <v>4.4169162999999996</v>
      </c>
    </row>
    <row r="58" spans="1:9" x14ac:dyDescent="0.3">
      <c r="A58" s="145" t="s">
        <v>100</v>
      </c>
      <c r="B58" s="145" t="s">
        <v>5327</v>
      </c>
      <c r="C58" s="116">
        <v>2.5262680999999998</v>
      </c>
      <c r="D58" s="116">
        <v>0.80836286999999996</v>
      </c>
      <c r="E58" s="116">
        <v>4.1432465000000001</v>
      </c>
    </row>
    <row r="59" spans="1:9" x14ac:dyDescent="0.3">
      <c r="A59" s="145" t="s">
        <v>101</v>
      </c>
      <c r="B59" s="145" t="s">
        <v>5327</v>
      </c>
      <c r="C59" s="116">
        <v>2.5725194999999998</v>
      </c>
      <c r="D59" s="116">
        <v>1.40399418</v>
      </c>
      <c r="E59" s="116">
        <v>5.4777582000000002</v>
      </c>
    </row>
    <row r="60" spans="1:9" x14ac:dyDescent="0.3">
      <c r="A60" s="145" t="s">
        <v>102</v>
      </c>
      <c r="B60" s="145" t="s">
        <v>5327</v>
      </c>
      <c r="C60" s="116">
        <v>3.6995154000000001</v>
      </c>
      <c r="D60" s="116">
        <v>0.98607383999999998</v>
      </c>
      <c r="E60" s="116">
        <v>6.1462345999999997</v>
      </c>
    </row>
    <row r="61" spans="1:9" x14ac:dyDescent="0.3">
      <c r="A61" s="145" t="s">
        <v>103</v>
      </c>
      <c r="B61" s="145" t="s">
        <v>5327</v>
      </c>
      <c r="C61" s="116">
        <v>1.4820025999999999</v>
      </c>
      <c r="D61" s="116">
        <v>0.97631953999999999</v>
      </c>
      <c r="E61" s="116">
        <v>3.9612400000000001</v>
      </c>
    </row>
    <row r="62" spans="1:9" x14ac:dyDescent="0.3">
      <c r="A62" s="145" t="s">
        <v>104</v>
      </c>
      <c r="B62" s="145" t="s">
        <v>5327</v>
      </c>
      <c r="C62" s="116">
        <v>2.1013193999999999</v>
      </c>
      <c r="D62" s="116">
        <v>0.77523772999999996</v>
      </c>
      <c r="E62" s="116">
        <v>3.8463495999999999</v>
      </c>
    </row>
    <row r="63" spans="1:9" x14ac:dyDescent="0.3">
      <c r="A63" s="145" t="s">
        <v>105</v>
      </c>
      <c r="B63" s="145" t="s">
        <v>5327</v>
      </c>
      <c r="C63" s="116">
        <v>1.9494959999999999</v>
      </c>
      <c r="D63" s="116">
        <v>0.99077698999999997</v>
      </c>
      <c r="E63" s="116">
        <v>3.9852732999999998</v>
      </c>
    </row>
    <row r="64" spans="1:9" x14ac:dyDescent="0.3">
      <c r="A64" s="145" t="s">
        <v>106</v>
      </c>
      <c r="B64" s="145" t="s">
        <v>5327</v>
      </c>
      <c r="C64" s="116">
        <v>1.8005111</v>
      </c>
      <c r="D64" s="116">
        <v>1.66487655</v>
      </c>
      <c r="E64" s="116">
        <v>5.9207746999999999</v>
      </c>
    </row>
    <row r="65" spans="1:5" x14ac:dyDescent="0.3">
      <c r="A65" s="145" t="s">
        <v>107</v>
      </c>
      <c r="B65" s="145" t="s">
        <v>5327</v>
      </c>
      <c r="C65" s="116">
        <v>3.9454511999999999</v>
      </c>
      <c r="D65" s="116">
        <v>1.69012038</v>
      </c>
      <c r="E65" s="116">
        <v>7.4777239</v>
      </c>
    </row>
    <row r="66" spans="1:5" x14ac:dyDescent="0.3">
      <c r="A66" s="145" t="s">
        <v>108</v>
      </c>
      <c r="B66" s="145" t="s">
        <v>5327</v>
      </c>
      <c r="C66" s="116">
        <v>3.2415899000000001</v>
      </c>
      <c r="D66" s="116">
        <v>1.28104526</v>
      </c>
      <c r="E66" s="116">
        <v>5.2877418</v>
      </c>
    </row>
    <row r="67" spans="1:5" x14ac:dyDescent="0.3">
      <c r="A67" s="145" t="s">
        <v>109</v>
      </c>
      <c r="B67" s="145" t="s">
        <v>5327</v>
      </c>
      <c r="C67" s="116">
        <v>2.6360104999999998</v>
      </c>
      <c r="D67" s="116">
        <v>0.39340338000000002</v>
      </c>
      <c r="E67" s="116">
        <v>3.4848460999999999</v>
      </c>
    </row>
    <row r="68" spans="1:5" x14ac:dyDescent="0.3">
      <c r="A68" s="145" t="s">
        <v>5</v>
      </c>
      <c r="B68" s="145" t="s">
        <v>5328</v>
      </c>
      <c r="C68" s="116">
        <v>1.6784638999999999</v>
      </c>
      <c r="D68" s="116">
        <v>1.05477903</v>
      </c>
      <c r="E68" s="116">
        <v>3.9469851999999999</v>
      </c>
    </row>
    <row r="69" spans="1:5" x14ac:dyDescent="0.3">
      <c r="A69" s="145" t="s">
        <v>8</v>
      </c>
      <c r="B69" s="145" t="s">
        <v>5328</v>
      </c>
      <c r="C69" s="116">
        <v>2.8736071000000001</v>
      </c>
      <c r="D69" s="116">
        <v>0.57759550999999998</v>
      </c>
      <c r="E69" s="116">
        <v>3.6470695000000002</v>
      </c>
    </row>
    <row r="70" spans="1:5" x14ac:dyDescent="0.3">
      <c r="A70" s="145" t="s">
        <v>11</v>
      </c>
      <c r="B70" s="145" t="s">
        <v>5328</v>
      </c>
      <c r="C70" s="116">
        <v>2.3212202999999998</v>
      </c>
      <c r="D70" s="116">
        <v>0.56016352000000003</v>
      </c>
      <c r="E70" s="116">
        <v>3.5486521999999998</v>
      </c>
    </row>
    <row r="71" spans="1:5" x14ac:dyDescent="0.3">
      <c r="A71" s="145" t="s">
        <v>14</v>
      </c>
      <c r="B71" s="145" t="s">
        <v>5328</v>
      </c>
      <c r="C71" s="116">
        <v>2.7852545000000002</v>
      </c>
      <c r="D71" s="116">
        <v>0.84850886999999997</v>
      </c>
      <c r="E71" s="116">
        <v>4.5616355000000004</v>
      </c>
    </row>
    <row r="72" spans="1:5" x14ac:dyDescent="0.3">
      <c r="A72" s="145" t="s">
        <v>17</v>
      </c>
      <c r="B72" s="145" t="s">
        <v>5328</v>
      </c>
      <c r="C72" s="116">
        <v>1.8593696</v>
      </c>
      <c r="D72" s="116">
        <v>0.58540862999999999</v>
      </c>
      <c r="E72" s="116">
        <v>2.7971555000000001</v>
      </c>
    </row>
    <row r="73" spans="1:5" x14ac:dyDescent="0.3">
      <c r="A73" s="145" t="s">
        <v>20</v>
      </c>
      <c r="B73" s="145" t="s">
        <v>5328</v>
      </c>
      <c r="C73" s="116">
        <v>1.3401573</v>
      </c>
      <c r="D73" s="116">
        <v>0.50682020000000005</v>
      </c>
      <c r="E73" s="116">
        <v>2.7056269999999998</v>
      </c>
    </row>
    <row r="74" spans="1:5" x14ac:dyDescent="0.3">
      <c r="A74" s="145" t="s">
        <v>23</v>
      </c>
      <c r="B74" s="145" t="s">
        <v>5328</v>
      </c>
      <c r="C74" s="116">
        <v>2.2499533999999999</v>
      </c>
      <c r="D74" s="116">
        <v>0.77945604999999996</v>
      </c>
      <c r="E74" s="116">
        <v>3.4717514999999999</v>
      </c>
    </row>
    <row r="75" spans="1:5" x14ac:dyDescent="0.3">
      <c r="A75" s="145" t="s">
        <v>25</v>
      </c>
      <c r="B75" s="145" t="s">
        <v>5328</v>
      </c>
      <c r="C75" s="116">
        <v>1.6585942</v>
      </c>
      <c r="D75" s="116">
        <v>0.58175911000000002</v>
      </c>
      <c r="E75" s="116">
        <v>3.3267777000000001</v>
      </c>
    </row>
    <row r="76" spans="1:5" x14ac:dyDescent="0.3">
      <c r="A76" s="145" t="s">
        <v>35</v>
      </c>
      <c r="B76" s="145" t="s">
        <v>5328</v>
      </c>
      <c r="C76" s="116">
        <v>1.6067313999999999</v>
      </c>
      <c r="D76" s="116">
        <v>0.50620273999999998</v>
      </c>
      <c r="E76" s="116">
        <v>2.6768512000000002</v>
      </c>
    </row>
    <row r="77" spans="1:5" x14ac:dyDescent="0.3">
      <c r="A77" s="145" t="s">
        <v>37</v>
      </c>
      <c r="B77" s="145" t="s">
        <v>5328</v>
      </c>
      <c r="C77" s="116">
        <v>1.4944358</v>
      </c>
      <c r="D77" s="116">
        <v>0.41791436999999998</v>
      </c>
      <c r="E77" s="116">
        <v>2.3797407000000002</v>
      </c>
    </row>
    <row r="78" spans="1:5" x14ac:dyDescent="0.3">
      <c r="A78" s="145" t="s">
        <v>40</v>
      </c>
      <c r="B78" s="145" t="s">
        <v>5328</v>
      </c>
      <c r="C78" s="116">
        <v>2.0060598999999999</v>
      </c>
      <c r="D78" s="116">
        <v>0.5808586</v>
      </c>
      <c r="E78" s="116">
        <v>3.0944067999999998</v>
      </c>
    </row>
    <row r="79" spans="1:5" x14ac:dyDescent="0.3">
      <c r="A79" s="145" t="s">
        <v>42</v>
      </c>
      <c r="B79" s="145" t="s">
        <v>5328</v>
      </c>
      <c r="C79" s="116">
        <v>0.42053669999999999</v>
      </c>
      <c r="D79" s="116">
        <v>0.11807328</v>
      </c>
      <c r="E79" s="116">
        <v>0.84694440000000004</v>
      </c>
    </row>
    <row r="80" spans="1:5" x14ac:dyDescent="0.3">
      <c r="A80" s="145" t="s">
        <v>43</v>
      </c>
      <c r="B80" s="145" t="s">
        <v>5328</v>
      </c>
      <c r="C80" s="116">
        <v>1.5619817</v>
      </c>
      <c r="D80" s="116">
        <v>0.80740290999999997</v>
      </c>
      <c r="E80" s="116">
        <v>2.9434722999999998</v>
      </c>
    </row>
    <row r="81" spans="1:9" x14ac:dyDescent="0.3">
      <c r="A81" s="145" t="s">
        <v>52</v>
      </c>
      <c r="B81" s="145" t="s">
        <v>5328</v>
      </c>
      <c r="C81" s="116">
        <v>0.25288630000000001</v>
      </c>
      <c r="D81" s="116">
        <v>0.31768587999999998</v>
      </c>
      <c r="E81" s="116">
        <v>1.3501669000000001</v>
      </c>
    </row>
    <row r="82" spans="1:9" x14ac:dyDescent="0.3">
      <c r="A82" s="145" t="s">
        <v>55</v>
      </c>
      <c r="B82" s="145" t="s">
        <v>5328</v>
      </c>
      <c r="C82" s="116">
        <v>1.4153632</v>
      </c>
      <c r="D82" s="116">
        <v>0.55243047000000001</v>
      </c>
      <c r="E82" s="116">
        <v>2.5925587000000001</v>
      </c>
    </row>
    <row r="83" spans="1:9" x14ac:dyDescent="0.3">
      <c r="A83" s="145" t="s">
        <v>56</v>
      </c>
      <c r="B83" s="145" t="s">
        <v>5328</v>
      </c>
      <c r="C83" s="116">
        <v>0.94835979999999998</v>
      </c>
      <c r="D83" s="116">
        <v>0.51611132000000004</v>
      </c>
      <c r="E83" s="116">
        <v>2.3331173000000001</v>
      </c>
    </row>
    <row r="84" spans="1:9" x14ac:dyDescent="0.3">
      <c r="A84" s="145" t="s">
        <v>58</v>
      </c>
      <c r="B84" s="145" t="s">
        <v>5328</v>
      </c>
      <c r="C84" s="116">
        <v>1.185494</v>
      </c>
      <c r="D84" s="116">
        <v>0.44685904999999998</v>
      </c>
      <c r="E84" s="116">
        <v>2.0738018999999999</v>
      </c>
    </row>
    <row r="85" spans="1:9" x14ac:dyDescent="0.3">
      <c r="A85" s="145" t="s">
        <v>61</v>
      </c>
      <c r="B85" s="145" t="s">
        <v>5328</v>
      </c>
      <c r="C85" s="116">
        <v>1.9580527754505281</v>
      </c>
      <c r="D85" s="116">
        <v>0.54786307472927676</v>
      </c>
      <c r="E85" s="116">
        <v>2.9428536855449026</v>
      </c>
      <c r="F85" s="233"/>
      <c r="G85" s="233"/>
      <c r="H85" s="233"/>
      <c r="I85" s="233"/>
    </row>
    <row r="86" spans="1:9" x14ac:dyDescent="0.3">
      <c r="A86" s="145" t="s">
        <v>62</v>
      </c>
      <c r="B86" s="145" t="s">
        <v>5328</v>
      </c>
      <c r="C86" s="116">
        <v>0.63807150000000001</v>
      </c>
      <c r="D86" s="116">
        <v>0.42271343</v>
      </c>
      <c r="E86" s="116">
        <v>1.45871</v>
      </c>
    </row>
    <row r="87" spans="1:9" x14ac:dyDescent="0.3">
      <c r="A87" s="145" t="s">
        <v>64</v>
      </c>
      <c r="B87" s="145" t="s">
        <v>5328</v>
      </c>
      <c r="C87" s="116">
        <v>2.0381729000000002</v>
      </c>
      <c r="D87" s="116">
        <v>0.74725523999999999</v>
      </c>
      <c r="E87" s="116">
        <v>3.1839217999999998</v>
      </c>
    </row>
    <row r="88" spans="1:9" x14ac:dyDescent="0.3">
      <c r="A88" s="145" t="s">
        <v>95</v>
      </c>
      <c r="B88" s="145" t="s">
        <v>5328</v>
      </c>
      <c r="C88" s="116">
        <v>2.3477644</v>
      </c>
      <c r="D88" s="116">
        <v>1.3970078100000001</v>
      </c>
      <c r="E88" s="116">
        <v>5.2050409000000002</v>
      </c>
    </row>
    <row r="89" spans="1:9" x14ac:dyDescent="0.3">
      <c r="A89" s="145" t="s">
        <v>96</v>
      </c>
      <c r="B89" s="145" t="s">
        <v>5328</v>
      </c>
      <c r="C89" s="116">
        <v>1.0692503</v>
      </c>
      <c r="D89" s="116">
        <v>0.94838723999999996</v>
      </c>
      <c r="E89" s="116">
        <v>3.2368572000000002</v>
      </c>
    </row>
    <row r="90" spans="1:9" x14ac:dyDescent="0.3">
      <c r="A90" s="145" t="s">
        <v>98</v>
      </c>
      <c r="B90" s="145" t="s">
        <v>5328</v>
      </c>
      <c r="C90" s="116">
        <v>0.97941080000000003</v>
      </c>
      <c r="D90" s="116">
        <v>0.97813055999999998</v>
      </c>
      <c r="E90" s="116">
        <v>5.6204457000000003</v>
      </c>
    </row>
    <row r="91" spans="1:9" x14ac:dyDescent="0.3">
      <c r="A91" s="145" t="s">
        <v>100</v>
      </c>
      <c r="B91" s="145" t="s">
        <v>5328</v>
      </c>
      <c r="C91" s="116">
        <v>2.6217921999999998</v>
      </c>
      <c r="D91" s="116">
        <v>0.52821419999999997</v>
      </c>
      <c r="E91" s="116">
        <v>3.4777790999999998</v>
      </c>
    </row>
    <row r="92" spans="1:9" x14ac:dyDescent="0.3">
      <c r="A92" s="145" t="s">
        <v>101</v>
      </c>
      <c r="B92" s="145" t="s">
        <v>5328</v>
      </c>
      <c r="C92" s="116">
        <v>2.3655385</v>
      </c>
      <c r="D92" s="116">
        <v>1.4874711700000001</v>
      </c>
      <c r="E92" s="116">
        <v>4.5219838000000001</v>
      </c>
    </row>
    <row r="93" spans="1:9" x14ac:dyDescent="0.3">
      <c r="A93" s="145" t="s">
        <v>102</v>
      </c>
      <c r="B93" s="145" t="s">
        <v>5328</v>
      </c>
      <c r="C93" s="116">
        <v>3.875874</v>
      </c>
      <c r="D93" s="116">
        <v>1.0319027999999999</v>
      </c>
      <c r="E93" s="116">
        <v>5.4079173000000003</v>
      </c>
    </row>
    <row r="94" spans="1:9" x14ac:dyDescent="0.3">
      <c r="A94" s="145" t="s">
        <v>103</v>
      </c>
      <c r="B94" s="145" t="s">
        <v>5328</v>
      </c>
      <c r="C94" s="116">
        <v>1.1916571</v>
      </c>
      <c r="D94" s="116">
        <v>0.59695587000000006</v>
      </c>
      <c r="E94" s="116">
        <v>2.3502716000000001</v>
      </c>
    </row>
    <row r="95" spans="1:9" x14ac:dyDescent="0.3">
      <c r="A95" s="145" t="s">
        <v>104</v>
      </c>
      <c r="B95" s="145" t="s">
        <v>5328</v>
      </c>
      <c r="C95" s="116">
        <v>1.7203885000000001</v>
      </c>
      <c r="D95" s="116">
        <v>0.68963068999999999</v>
      </c>
      <c r="E95" s="116">
        <v>3.2639732000000001</v>
      </c>
    </row>
    <row r="96" spans="1:9" x14ac:dyDescent="0.3">
      <c r="A96" s="145" t="s">
        <v>105</v>
      </c>
      <c r="B96" s="145" t="s">
        <v>5328</v>
      </c>
      <c r="C96" s="116">
        <v>1.6560682</v>
      </c>
      <c r="D96" s="116">
        <v>0.57219215999999995</v>
      </c>
      <c r="E96" s="116">
        <v>2.8208844000000002</v>
      </c>
    </row>
    <row r="97" spans="1:6" x14ac:dyDescent="0.3">
      <c r="A97" s="145" t="s">
        <v>106</v>
      </c>
      <c r="B97" s="145" t="s">
        <v>5328</v>
      </c>
      <c r="C97" s="116">
        <v>1.5632006000000001</v>
      </c>
      <c r="D97" s="116">
        <v>1.3165886</v>
      </c>
      <c r="E97" s="116">
        <v>5.6904491000000004</v>
      </c>
    </row>
    <row r="98" spans="1:6" x14ac:dyDescent="0.3">
      <c r="A98" s="145" t="s">
        <v>107</v>
      </c>
      <c r="B98" s="145" t="s">
        <v>5328</v>
      </c>
      <c r="C98" s="116">
        <v>4.0628913000000004</v>
      </c>
      <c r="D98" s="116">
        <v>1.7376087600000001</v>
      </c>
      <c r="E98" s="116">
        <v>7.0110495000000004</v>
      </c>
    </row>
    <row r="99" spans="1:6" x14ac:dyDescent="0.3">
      <c r="A99" s="145" t="s">
        <v>108</v>
      </c>
      <c r="B99" s="145" t="s">
        <v>5328</v>
      </c>
      <c r="C99" s="116">
        <v>2.5805574</v>
      </c>
      <c r="D99" s="116">
        <v>1.1765424</v>
      </c>
      <c r="E99" s="116">
        <v>4.5669877999999997</v>
      </c>
    </row>
    <row r="100" spans="1:6" x14ac:dyDescent="0.3">
      <c r="A100" s="145" t="s">
        <v>109</v>
      </c>
      <c r="B100" s="145" t="s">
        <v>5328</v>
      </c>
      <c r="C100" s="116">
        <v>2.619278</v>
      </c>
      <c r="D100" s="116">
        <v>0.41259140999999999</v>
      </c>
      <c r="E100" s="116">
        <v>3.4570527000000002</v>
      </c>
      <c r="F100" s="116"/>
    </row>
    <row r="101" spans="1:6" x14ac:dyDescent="0.3">
      <c r="A101" s="145" t="s">
        <v>5</v>
      </c>
      <c r="B101" s="145" t="s">
        <v>5329</v>
      </c>
      <c r="C101" s="116">
        <v>1.999606</v>
      </c>
      <c r="D101" s="116">
        <v>1.0351498699999999</v>
      </c>
      <c r="E101" s="116">
        <v>3.5346527000000001</v>
      </c>
    </row>
    <row r="102" spans="1:6" x14ac:dyDescent="0.3">
      <c r="A102" s="145" t="s">
        <v>8</v>
      </c>
      <c r="B102" s="145" t="s">
        <v>5329</v>
      </c>
      <c r="C102" s="116">
        <v>2.9629736000000002</v>
      </c>
      <c r="D102" s="116">
        <v>0.45705286000000001</v>
      </c>
      <c r="E102" s="116">
        <v>3.6363938</v>
      </c>
    </row>
    <row r="103" spans="1:6" x14ac:dyDescent="0.3">
      <c r="A103" s="145" t="s">
        <v>11</v>
      </c>
      <c r="B103" s="145" t="s">
        <v>5329</v>
      </c>
      <c r="C103" s="116">
        <v>2.3730410000000002</v>
      </c>
      <c r="D103" s="116">
        <v>0.31491722999999999</v>
      </c>
      <c r="E103" s="116">
        <v>2.9786062000000002</v>
      </c>
    </row>
    <row r="104" spans="1:6" x14ac:dyDescent="0.3">
      <c r="A104" s="145" t="s">
        <v>14</v>
      </c>
      <c r="B104" s="145" t="s">
        <v>5329</v>
      </c>
      <c r="C104" s="116">
        <v>2.7210713000000002</v>
      </c>
      <c r="D104" s="116">
        <v>0.84755391999999996</v>
      </c>
      <c r="E104" s="116">
        <v>4.2110032999999998</v>
      </c>
    </row>
    <row r="105" spans="1:6" x14ac:dyDescent="0.3">
      <c r="A105" s="145" t="s">
        <v>17</v>
      </c>
      <c r="B105" s="145" t="s">
        <v>5329</v>
      </c>
      <c r="C105" s="116">
        <v>1.8297391000000001</v>
      </c>
      <c r="D105" s="116">
        <v>0.62022728000000005</v>
      </c>
      <c r="E105" s="116">
        <v>2.7255395999999998</v>
      </c>
    </row>
    <row r="106" spans="1:6" x14ac:dyDescent="0.3">
      <c r="A106" s="145" t="s">
        <v>20</v>
      </c>
      <c r="B106" s="145" t="s">
        <v>5329</v>
      </c>
      <c r="C106" s="116">
        <v>1.4848509999999999</v>
      </c>
      <c r="D106" s="116">
        <v>0.42868013999999999</v>
      </c>
      <c r="E106" s="116">
        <v>2.5688544000000002</v>
      </c>
    </row>
    <row r="107" spans="1:6" x14ac:dyDescent="0.3">
      <c r="A107" s="145" t="s">
        <v>23</v>
      </c>
      <c r="B107" s="145" t="s">
        <v>5329</v>
      </c>
      <c r="C107" s="116">
        <v>1.7097639</v>
      </c>
      <c r="D107" s="116">
        <v>0.86418676000000005</v>
      </c>
      <c r="E107" s="116">
        <v>3.253193</v>
      </c>
    </row>
    <row r="108" spans="1:6" x14ac:dyDescent="0.3">
      <c r="A108" s="145" t="s">
        <v>25</v>
      </c>
      <c r="B108" s="145" t="s">
        <v>5329</v>
      </c>
      <c r="C108" s="116">
        <v>1.7800104000000001</v>
      </c>
      <c r="D108" s="116">
        <v>0.57178242000000001</v>
      </c>
      <c r="E108" s="116">
        <v>3.0409875</v>
      </c>
    </row>
    <row r="109" spans="1:6" x14ac:dyDescent="0.3">
      <c r="A109" s="145" t="s">
        <v>35</v>
      </c>
      <c r="B109" s="145" t="s">
        <v>5329</v>
      </c>
      <c r="C109" s="116">
        <v>1.8929210999999999</v>
      </c>
      <c r="D109" s="116">
        <v>0.53445759999999998</v>
      </c>
      <c r="E109" s="116">
        <v>2.7757483000000001</v>
      </c>
    </row>
    <row r="110" spans="1:6" x14ac:dyDescent="0.3">
      <c r="A110" s="145" t="s">
        <v>37</v>
      </c>
      <c r="B110" s="145" t="s">
        <v>5329</v>
      </c>
      <c r="C110" s="116">
        <v>1.7285113000000001</v>
      </c>
      <c r="D110" s="116">
        <v>0.4422914</v>
      </c>
      <c r="E110" s="116">
        <v>2.3730802</v>
      </c>
    </row>
    <row r="111" spans="1:6" x14ac:dyDescent="0.3">
      <c r="A111" s="145" t="s">
        <v>40</v>
      </c>
      <c r="B111" s="145" t="s">
        <v>5329</v>
      </c>
      <c r="C111" s="116">
        <v>1.7785869999999999</v>
      </c>
      <c r="D111" s="116">
        <v>0.39827605999999999</v>
      </c>
      <c r="E111" s="116">
        <v>2.7127577999999999</v>
      </c>
    </row>
    <row r="112" spans="1:6" x14ac:dyDescent="0.3">
      <c r="A112" s="145" t="s">
        <v>42</v>
      </c>
      <c r="B112" s="145" t="s">
        <v>5329</v>
      </c>
      <c r="C112" s="116">
        <v>0.41232000000000002</v>
      </c>
      <c r="D112" s="116">
        <v>7.3689669999999999E-2</v>
      </c>
      <c r="E112" s="116">
        <v>0.60737620000000003</v>
      </c>
    </row>
    <row r="113" spans="1:9" x14ac:dyDescent="0.3">
      <c r="A113" s="145" t="s">
        <v>43</v>
      </c>
      <c r="B113" s="145" t="s">
        <v>5329</v>
      </c>
      <c r="C113" s="116">
        <v>1.5786616</v>
      </c>
      <c r="D113" s="116">
        <v>0.61446186000000003</v>
      </c>
      <c r="E113" s="116">
        <v>2.7778234999999998</v>
      </c>
    </row>
    <row r="114" spans="1:9" x14ac:dyDescent="0.3">
      <c r="A114" s="145" t="s">
        <v>52</v>
      </c>
      <c r="B114" s="145" t="s">
        <v>5329</v>
      </c>
      <c r="C114" s="116">
        <v>0.13122700000000001</v>
      </c>
      <c r="D114" s="116">
        <v>7.7661450000000007E-2</v>
      </c>
      <c r="E114" s="116">
        <v>0.3716159</v>
      </c>
    </row>
    <row r="115" spans="1:9" x14ac:dyDescent="0.3">
      <c r="A115" s="145" t="s">
        <v>55</v>
      </c>
      <c r="B115" s="145" t="s">
        <v>5329</v>
      </c>
      <c r="C115" s="116">
        <v>1.1741052000000001</v>
      </c>
      <c r="D115" s="116">
        <v>0.40039637</v>
      </c>
      <c r="E115" s="116">
        <v>2.1130388999999998</v>
      </c>
    </row>
    <row r="116" spans="1:9" x14ac:dyDescent="0.3">
      <c r="A116" s="145" t="s">
        <v>56</v>
      </c>
      <c r="B116" s="145" t="s">
        <v>5329</v>
      </c>
      <c r="C116" s="116">
        <v>0.91989799999999999</v>
      </c>
      <c r="D116" s="116">
        <v>0.32581292000000001</v>
      </c>
      <c r="E116" s="116">
        <v>1.5071535</v>
      </c>
    </row>
    <row r="117" spans="1:9" x14ac:dyDescent="0.3">
      <c r="A117" s="145" t="s">
        <v>58</v>
      </c>
      <c r="B117" s="145" t="s">
        <v>5329</v>
      </c>
      <c r="C117" s="116">
        <v>1.0873619000000001</v>
      </c>
      <c r="D117" s="116">
        <v>0.47047417000000002</v>
      </c>
      <c r="E117" s="116">
        <v>2.0278173000000002</v>
      </c>
    </row>
    <row r="118" spans="1:9" x14ac:dyDescent="0.3">
      <c r="A118" s="145" t="s">
        <v>61</v>
      </c>
      <c r="B118" s="145" t="s">
        <v>5329</v>
      </c>
      <c r="C118" s="233">
        <v>1.5509084711656904</v>
      </c>
      <c r="D118" s="233">
        <v>0.52836803209126493</v>
      </c>
      <c r="E118" s="233">
        <v>3.5751364996348212</v>
      </c>
      <c r="F118" s="233"/>
      <c r="G118" s="233"/>
      <c r="H118" s="233"/>
      <c r="I118" s="233"/>
    </row>
    <row r="119" spans="1:9" x14ac:dyDescent="0.3">
      <c r="A119" s="145" t="s">
        <v>62</v>
      </c>
      <c r="B119" s="145" t="s">
        <v>5329</v>
      </c>
      <c r="C119" s="116">
        <v>0.46010610000000002</v>
      </c>
      <c r="D119" s="116">
        <v>0.29617722000000002</v>
      </c>
      <c r="E119" s="116">
        <v>1.0158208</v>
      </c>
    </row>
    <row r="120" spans="1:9" x14ac:dyDescent="0.3">
      <c r="A120" s="145" t="s">
        <v>64</v>
      </c>
      <c r="B120" s="145" t="s">
        <v>5329</v>
      </c>
      <c r="C120" s="116">
        <v>2.1517482999999999</v>
      </c>
      <c r="D120" s="116">
        <v>0.66462348999999998</v>
      </c>
      <c r="E120" s="116">
        <v>3.3887852000000001</v>
      </c>
    </row>
    <row r="121" spans="1:9" x14ac:dyDescent="0.3">
      <c r="A121" s="145" t="s">
        <v>95</v>
      </c>
      <c r="B121" s="145" t="s">
        <v>5329</v>
      </c>
      <c r="C121" s="116">
        <v>1.9522031</v>
      </c>
      <c r="D121" s="116">
        <v>0.89115873999999995</v>
      </c>
      <c r="E121" s="116">
        <v>4.5210423999999998</v>
      </c>
    </row>
    <row r="122" spans="1:9" x14ac:dyDescent="0.3">
      <c r="A122" s="145" t="s">
        <v>96</v>
      </c>
      <c r="B122" s="145" t="s">
        <v>5329</v>
      </c>
      <c r="C122" s="116">
        <v>0.79464939999999995</v>
      </c>
      <c r="D122" s="116">
        <v>0.64177852000000002</v>
      </c>
      <c r="E122" s="116">
        <v>2.9292156</v>
      </c>
    </row>
    <row r="123" spans="1:9" x14ac:dyDescent="0.3">
      <c r="A123" s="145" t="s">
        <v>98</v>
      </c>
      <c r="B123" s="145" t="s">
        <v>5329</v>
      </c>
      <c r="C123" s="116">
        <v>0.69811380000000001</v>
      </c>
      <c r="D123" s="116">
        <v>0.36731401000000002</v>
      </c>
      <c r="E123" s="116">
        <v>1.8124779</v>
      </c>
    </row>
    <row r="124" spans="1:9" x14ac:dyDescent="0.3">
      <c r="A124" s="145" t="s">
        <v>100</v>
      </c>
      <c r="B124" s="145" t="s">
        <v>5329</v>
      </c>
      <c r="C124" s="116">
        <v>2.6226606000000001</v>
      </c>
      <c r="D124" s="116">
        <v>0.53315632000000002</v>
      </c>
      <c r="E124" s="116">
        <v>3.9059121000000001</v>
      </c>
    </row>
    <row r="125" spans="1:9" x14ac:dyDescent="0.3">
      <c r="A125" s="145" t="s">
        <v>101</v>
      </c>
      <c r="B125" s="145" t="s">
        <v>5329</v>
      </c>
      <c r="C125" s="116">
        <v>2.0050248000000002</v>
      </c>
      <c r="D125" s="116">
        <v>1.6085156599999999</v>
      </c>
      <c r="E125" s="116">
        <v>4.6516213999999998</v>
      </c>
    </row>
    <row r="126" spans="1:9" x14ac:dyDescent="0.3">
      <c r="A126" s="145" t="s">
        <v>102</v>
      </c>
      <c r="B126" s="145" t="s">
        <v>5329</v>
      </c>
      <c r="C126" s="116">
        <v>4.1408144</v>
      </c>
      <c r="D126" s="116">
        <v>0.63085559999999996</v>
      </c>
      <c r="E126" s="116">
        <v>5.4290643000000003</v>
      </c>
    </row>
    <row r="127" spans="1:9" x14ac:dyDescent="0.3">
      <c r="A127" s="145" t="s">
        <v>103</v>
      </c>
      <c r="B127" s="145" t="s">
        <v>5329</v>
      </c>
      <c r="C127" s="116">
        <v>1.1125978000000001</v>
      </c>
      <c r="D127" s="116">
        <v>0.51345991000000002</v>
      </c>
      <c r="E127" s="116">
        <v>1.8428393000000001</v>
      </c>
    </row>
    <row r="128" spans="1:9" x14ac:dyDescent="0.3">
      <c r="A128" s="145" t="s">
        <v>104</v>
      </c>
      <c r="B128" s="145" t="s">
        <v>5329</v>
      </c>
      <c r="C128" s="116">
        <v>1.702817</v>
      </c>
      <c r="D128" s="116">
        <v>0.79867761999999998</v>
      </c>
      <c r="E128" s="116">
        <v>3.5933079999999999</v>
      </c>
    </row>
    <row r="129" spans="1:5" x14ac:dyDescent="0.3">
      <c r="A129" s="145" t="s">
        <v>105</v>
      </c>
      <c r="B129" s="145" t="s">
        <v>5329</v>
      </c>
      <c r="C129" s="116">
        <v>1.4043308000000001</v>
      </c>
      <c r="D129" s="116">
        <v>0.31314733</v>
      </c>
      <c r="E129" s="116">
        <v>2.0374751999999998</v>
      </c>
    </row>
    <row r="130" spans="1:5" x14ac:dyDescent="0.3">
      <c r="A130" s="145" t="s">
        <v>106</v>
      </c>
      <c r="B130" s="145" t="s">
        <v>5329</v>
      </c>
      <c r="C130" s="116">
        <v>0.98195869999999996</v>
      </c>
      <c r="D130" s="116">
        <v>0.51582205000000003</v>
      </c>
      <c r="E130" s="116">
        <v>2.3942374000000002</v>
      </c>
    </row>
    <row r="131" spans="1:5" x14ac:dyDescent="0.3">
      <c r="A131" s="145" t="s">
        <v>107</v>
      </c>
      <c r="B131" s="145" t="s">
        <v>5329</v>
      </c>
      <c r="C131" s="116">
        <v>3.8616803000000002</v>
      </c>
      <c r="D131" s="116">
        <v>1.7577948800000001</v>
      </c>
      <c r="E131" s="116">
        <v>8.3687073999999999</v>
      </c>
    </row>
    <row r="132" spans="1:5" x14ac:dyDescent="0.3">
      <c r="A132" s="145" t="s">
        <v>108</v>
      </c>
      <c r="B132" s="145" t="s">
        <v>5329</v>
      </c>
      <c r="C132" s="116">
        <v>2.8491116000000001</v>
      </c>
      <c r="D132" s="116">
        <v>1.2116169800000001</v>
      </c>
      <c r="E132" s="116">
        <v>7.6462842999999996</v>
      </c>
    </row>
    <row r="133" spans="1:5" x14ac:dyDescent="0.3">
      <c r="A133" s="145" t="s">
        <v>109</v>
      </c>
      <c r="B133" s="145" t="s">
        <v>5329</v>
      </c>
      <c r="C133" s="116">
        <v>2.2322804000000001</v>
      </c>
      <c r="D133" s="116">
        <v>0.61570603999999995</v>
      </c>
      <c r="E133" s="116">
        <v>3.2267014000000001</v>
      </c>
    </row>
    <row r="134" spans="1:5" x14ac:dyDescent="0.3">
      <c r="A134" s="145" t="s">
        <v>5</v>
      </c>
      <c r="B134" s="145" t="s">
        <v>5330</v>
      </c>
      <c r="C134" s="116">
        <v>1.6220603</v>
      </c>
      <c r="D134" s="116">
        <v>1.13711447</v>
      </c>
      <c r="E134" s="116">
        <v>3.2870826000000002</v>
      </c>
    </row>
    <row r="135" spans="1:5" x14ac:dyDescent="0.3">
      <c r="A135" s="145" t="s">
        <v>8</v>
      </c>
      <c r="B135" s="145" t="s">
        <v>5330</v>
      </c>
      <c r="C135" s="116">
        <v>3.0152285000000001</v>
      </c>
      <c r="D135" s="116">
        <v>0.24344257</v>
      </c>
      <c r="E135" s="116">
        <v>3.5372435000000002</v>
      </c>
    </row>
    <row r="136" spans="1:5" x14ac:dyDescent="0.3">
      <c r="A136" s="145" t="s">
        <v>11</v>
      </c>
      <c r="B136" s="145" t="s">
        <v>5330</v>
      </c>
      <c r="C136" s="116">
        <v>2.4269555999999999</v>
      </c>
      <c r="D136" s="116">
        <v>0.32018630999999997</v>
      </c>
      <c r="E136" s="116">
        <v>2.9703501000000001</v>
      </c>
    </row>
    <row r="137" spans="1:5" x14ac:dyDescent="0.3">
      <c r="A137" s="145" t="s">
        <v>14</v>
      </c>
      <c r="B137" s="145" t="s">
        <v>5330</v>
      </c>
      <c r="C137" s="116">
        <v>2.2999622999999998</v>
      </c>
      <c r="D137" s="116">
        <v>0.39191236000000002</v>
      </c>
      <c r="E137" s="116">
        <v>3.2425915999999999</v>
      </c>
    </row>
    <row r="138" spans="1:5" x14ac:dyDescent="0.3">
      <c r="A138" s="145" t="s">
        <v>17</v>
      </c>
      <c r="B138" s="145" t="s">
        <v>5330</v>
      </c>
      <c r="C138" s="116">
        <v>1.70862</v>
      </c>
      <c r="D138" s="116">
        <v>0.20750415999999999</v>
      </c>
      <c r="E138" s="116">
        <v>2.0371665000000001</v>
      </c>
    </row>
    <row r="139" spans="1:5" x14ac:dyDescent="0.3">
      <c r="A139" s="145" t="s">
        <v>20</v>
      </c>
      <c r="B139" s="145" t="s">
        <v>5330</v>
      </c>
      <c r="C139" s="116">
        <v>1.1552594</v>
      </c>
      <c r="D139" s="116">
        <v>0.43843655999999998</v>
      </c>
      <c r="E139" s="116">
        <v>2.1996723</v>
      </c>
    </row>
    <row r="140" spans="1:5" x14ac:dyDescent="0.3">
      <c r="A140" s="145" t="s">
        <v>23</v>
      </c>
      <c r="B140" s="145" t="s">
        <v>5330</v>
      </c>
      <c r="C140" s="116">
        <v>1.9945847000000001</v>
      </c>
      <c r="D140" s="116">
        <v>0.66155604000000001</v>
      </c>
      <c r="E140" s="116">
        <v>2.7301749000000002</v>
      </c>
    </row>
    <row r="141" spans="1:5" x14ac:dyDescent="0.3">
      <c r="A141" s="145" t="s">
        <v>25</v>
      </c>
      <c r="B141" s="145" t="s">
        <v>5330</v>
      </c>
      <c r="C141" s="116">
        <v>1.4494499000000001</v>
      </c>
      <c r="D141" s="116">
        <v>0.43234435999999998</v>
      </c>
      <c r="E141" s="116">
        <v>1.974415</v>
      </c>
    </row>
    <row r="142" spans="1:5" x14ac:dyDescent="0.3">
      <c r="A142" s="145" t="s">
        <v>35</v>
      </c>
      <c r="B142" s="145" t="s">
        <v>5330</v>
      </c>
      <c r="C142" s="116">
        <v>1.4419704</v>
      </c>
      <c r="D142" s="116">
        <v>0.37402265000000001</v>
      </c>
      <c r="E142" s="116">
        <v>2.3469552</v>
      </c>
    </row>
    <row r="143" spans="1:5" x14ac:dyDescent="0.3">
      <c r="A143" s="145" t="s">
        <v>37</v>
      </c>
      <c r="B143" s="145" t="s">
        <v>5330</v>
      </c>
      <c r="C143" s="116">
        <v>1.9066491999999999</v>
      </c>
      <c r="D143" s="116">
        <v>0.36129962999999998</v>
      </c>
      <c r="E143" s="116">
        <v>2.3875614000000001</v>
      </c>
    </row>
    <row r="144" spans="1:5" x14ac:dyDescent="0.3">
      <c r="A144" s="145" t="s">
        <v>40</v>
      </c>
      <c r="B144" s="145" t="s">
        <v>5330</v>
      </c>
      <c r="C144" s="116">
        <v>1.5502202</v>
      </c>
      <c r="D144" s="116">
        <v>0.38450336000000002</v>
      </c>
      <c r="E144" s="116">
        <v>2.4916556000000001</v>
      </c>
    </row>
    <row r="145" spans="1:9" x14ac:dyDescent="0.3">
      <c r="A145" s="145" t="s">
        <v>42</v>
      </c>
      <c r="B145" s="145" t="s">
        <v>5330</v>
      </c>
      <c r="C145" s="116">
        <v>0.39107059999999999</v>
      </c>
      <c r="D145" s="116">
        <v>3.7002439999999998E-2</v>
      </c>
      <c r="E145" s="116">
        <v>0.49681160000000002</v>
      </c>
    </row>
    <row r="146" spans="1:9" x14ac:dyDescent="0.3">
      <c r="A146" s="145" t="s">
        <v>43</v>
      </c>
      <c r="B146" s="145" t="s">
        <v>5330</v>
      </c>
      <c r="C146" s="116">
        <v>1.5869196999999999</v>
      </c>
      <c r="D146" s="116">
        <v>0.23586605999999999</v>
      </c>
      <c r="E146" s="116">
        <v>1.9738538999999999</v>
      </c>
    </row>
    <row r="147" spans="1:9" x14ac:dyDescent="0.3">
      <c r="A147" s="145" t="s">
        <v>52</v>
      </c>
      <c r="B147" s="145" t="s">
        <v>5330</v>
      </c>
      <c r="C147" s="116">
        <v>0.12571740000000001</v>
      </c>
      <c r="D147" s="116">
        <v>5.2785100000000001E-2</v>
      </c>
      <c r="E147" s="116">
        <v>0.17684230000000001</v>
      </c>
    </row>
    <row r="148" spans="1:9" x14ac:dyDescent="0.3">
      <c r="A148" s="145" t="s">
        <v>55</v>
      </c>
      <c r="B148" s="145" t="s">
        <v>5330</v>
      </c>
      <c r="C148" s="116">
        <v>1.0168923999999999</v>
      </c>
      <c r="D148" s="116">
        <v>0.37857839999999998</v>
      </c>
      <c r="E148" s="116">
        <v>2.1593303000000001</v>
      </c>
    </row>
    <row r="149" spans="1:9" x14ac:dyDescent="0.3">
      <c r="A149" s="145" t="s">
        <v>56</v>
      </c>
      <c r="B149" s="145" t="s">
        <v>5330</v>
      </c>
      <c r="C149" s="116">
        <v>0.88442829999999995</v>
      </c>
      <c r="D149" s="116">
        <v>0.25150249000000002</v>
      </c>
      <c r="E149" s="116">
        <v>1.3953796999999999</v>
      </c>
    </row>
    <row r="150" spans="1:9" x14ac:dyDescent="0.3">
      <c r="A150" s="145" t="s">
        <v>58</v>
      </c>
      <c r="B150" s="145" t="s">
        <v>5330</v>
      </c>
      <c r="C150" s="116">
        <v>0.81817510000000004</v>
      </c>
      <c r="D150" s="116">
        <v>0.19727548</v>
      </c>
      <c r="E150" s="116">
        <v>1.1650829</v>
      </c>
    </row>
    <row r="151" spans="1:9" x14ac:dyDescent="0.3">
      <c r="A151" s="145" t="s">
        <v>61</v>
      </c>
      <c r="B151" s="145" t="s">
        <v>5330</v>
      </c>
      <c r="C151" s="116">
        <v>1.5566367248368658</v>
      </c>
      <c r="D151" s="116">
        <v>0.59053821884443003</v>
      </c>
      <c r="E151" s="116">
        <v>2.4161634676326731</v>
      </c>
      <c r="F151" s="37"/>
      <c r="G151" s="233"/>
      <c r="H151" s="233"/>
      <c r="I151" s="233"/>
    </row>
    <row r="152" spans="1:9" x14ac:dyDescent="0.3">
      <c r="A152" s="145" t="s">
        <v>62</v>
      </c>
      <c r="B152" s="145" t="s">
        <v>5330</v>
      </c>
      <c r="C152" s="116">
        <v>0.3064229</v>
      </c>
      <c r="D152" s="116">
        <v>0.16498003999999999</v>
      </c>
      <c r="E152" s="116">
        <v>0.55651969999999995</v>
      </c>
    </row>
    <row r="153" spans="1:9" x14ac:dyDescent="0.3">
      <c r="A153" s="145" t="s">
        <v>64</v>
      </c>
      <c r="B153" s="145" t="s">
        <v>5330</v>
      </c>
      <c r="C153" s="116">
        <v>1.8541521999999999</v>
      </c>
      <c r="D153" s="116">
        <v>0.38704768000000001</v>
      </c>
      <c r="E153" s="116">
        <v>2.4156658000000002</v>
      </c>
    </row>
    <row r="154" spans="1:9" x14ac:dyDescent="0.3">
      <c r="A154" s="145" t="s">
        <v>95</v>
      </c>
      <c r="B154" s="145" t="s">
        <v>5330</v>
      </c>
      <c r="C154" s="116">
        <v>1.8178266000000001</v>
      </c>
      <c r="D154" s="116">
        <v>0.60065453999999996</v>
      </c>
      <c r="E154" s="116">
        <v>3.3971437</v>
      </c>
    </row>
    <row r="155" spans="1:9" x14ac:dyDescent="0.3">
      <c r="A155" s="145" t="s">
        <v>96</v>
      </c>
      <c r="B155" s="145" t="s">
        <v>5330</v>
      </c>
      <c r="C155" s="116">
        <v>0.68022930000000004</v>
      </c>
      <c r="D155" s="116">
        <v>0.20141893</v>
      </c>
      <c r="E155" s="116">
        <v>1.0641179000000001</v>
      </c>
    </row>
    <row r="156" spans="1:9" x14ac:dyDescent="0.3">
      <c r="A156" s="145" t="s">
        <v>98</v>
      </c>
      <c r="B156" s="145" t="s">
        <v>5330</v>
      </c>
      <c r="C156" s="116">
        <v>0.55879429999999997</v>
      </c>
      <c r="D156" s="116">
        <v>0.24701820999999999</v>
      </c>
      <c r="E156" s="116">
        <v>1.2649827</v>
      </c>
    </row>
    <row r="157" spans="1:9" x14ac:dyDescent="0.3">
      <c r="A157" s="145" t="s">
        <v>100</v>
      </c>
      <c r="B157" s="145" t="s">
        <v>5330</v>
      </c>
      <c r="C157" s="116">
        <v>2.3507861000000001</v>
      </c>
      <c r="D157" s="116">
        <v>0.45652760999999997</v>
      </c>
      <c r="E157" s="116">
        <v>3.5040648999999999</v>
      </c>
    </row>
    <row r="158" spans="1:9" x14ac:dyDescent="0.3">
      <c r="A158" s="145" t="s">
        <v>101</v>
      </c>
      <c r="B158" s="145" t="s">
        <v>5330</v>
      </c>
      <c r="C158" s="116">
        <v>2.1750069999999999</v>
      </c>
      <c r="D158" s="116">
        <v>1.5615446900000001</v>
      </c>
      <c r="E158" s="116">
        <v>4.3159466000000002</v>
      </c>
    </row>
    <row r="159" spans="1:9" x14ac:dyDescent="0.3">
      <c r="A159" s="145" t="s">
        <v>102</v>
      </c>
      <c r="B159" s="145" t="s">
        <v>5330</v>
      </c>
      <c r="C159" s="116">
        <v>4.3158399999999997</v>
      </c>
      <c r="D159" s="116">
        <v>0.26963931000000002</v>
      </c>
      <c r="E159" s="116">
        <v>5.0611382000000003</v>
      </c>
    </row>
    <row r="160" spans="1:9" x14ac:dyDescent="0.3">
      <c r="A160" s="145" t="s">
        <v>103</v>
      </c>
      <c r="B160" s="145" t="s">
        <v>5330</v>
      </c>
      <c r="C160" s="116">
        <v>0.89538209999999996</v>
      </c>
      <c r="D160" s="116">
        <v>0.29502652000000001</v>
      </c>
      <c r="E160" s="116">
        <v>1.4314887000000001</v>
      </c>
    </row>
    <row r="161" spans="1:5" x14ac:dyDescent="0.3">
      <c r="A161" s="145" t="s">
        <v>104</v>
      </c>
      <c r="B161" s="145" t="s">
        <v>5330</v>
      </c>
      <c r="C161" s="116">
        <v>1.3440422000000001</v>
      </c>
      <c r="D161" s="116">
        <v>0.66188756999999998</v>
      </c>
      <c r="E161" s="116">
        <v>2.8553814000000002</v>
      </c>
    </row>
    <row r="162" spans="1:5" x14ac:dyDescent="0.3">
      <c r="A162" s="145" t="s">
        <v>105</v>
      </c>
      <c r="B162" s="145" t="s">
        <v>5330</v>
      </c>
      <c r="C162" s="116">
        <v>1.3956546000000001</v>
      </c>
      <c r="D162" s="116">
        <v>0.27611426</v>
      </c>
      <c r="E162" s="116">
        <v>1.9584594</v>
      </c>
    </row>
    <row r="163" spans="1:5" x14ac:dyDescent="0.3">
      <c r="A163" s="145" t="s">
        <v>106</v>
      </c>
      <c r="B163" s="145" t="s">
        <v>5330</v>
      </c>
      <c r="C163" s="116">
        <v>1.1019093</v>
      </c>
      <c r="D163" s="116">
        <v>0.63831789999999999</v>
      </c>
      <c r="E163" s="116">
        <v>2.5275812000000002</v>
      </c>
    </row>
    <row r="164" spans="1:5" x14ac:dyDescent="0.3">
      <c r="A164" s="145" t="s">
        <v>107</v>
      </c>
      <c r="B164" s="145" t="s">
        <v>5330</v>
      </c>
      <c r="C164" s="116">
        <v>3.2870058000000002</v>
      </c>
      <c r="D164" s="116">
        <v>1.2301124699999999</v>
      </c>
      <c r="E164" s="116">
        <v>5.3515817999999999</v>
      </c>
    </row>
    <row r="165" spans="1:5" x14ac:dyDescent="0.3">
      <c r="A165" s="145" t="s">
        <v>108</v>
      </c>
      <c r="B165" s="145" t="s">
        <v>5330</v>
      </c>
      <c r="C165" s="116">
        <v>2.6601425000000001</v>
      </c>
      <c r="D165" s="116">
        <v>0.89787839999999997</v>
      </c>
      <c r="E165" s="116">
        <v>4.4719895000000003</v>
      </c>
    </row>
    <row r="166" spans="1:5" x14ac:dyDescent="0.3">
      <c r="A166" s="145" t="s">
        <v>109</v>
      </c>
      <c r="B166" s="145" t="s">
        <v>5330</v>
      </c>
      <c r="C166" s="116">
        <v>2.1726705000000002</v>
      </c>
      <c r="D166" s="116">
        <v>0.36925746999999998</v>
      </c>
      <c r="E166" s="116">
        <v>3.2401696000000002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activeCell="B19" sqref="B19"/>
    </sheetView>
  </sheetViews>
  <sheetFormatPr defaultRowHeight="14.4" x14ac:dyDescent="0.3"/>
  <cols>
    <col min="2" max="2" width="12.44140625" bestFit="1" customWidth="1"/>
    <col min="3" max="3" width="12.21875" bestFit="1" customWidth="1"/>
  </cols>
  <sheetData>
    <row r="1" spans="1:5" x14ac:dyDescent="0.3">
      <c r="A1" t="s">
        <v>1191</v>
      </c>
      <c r="B1" s="116" t="s">
        <v>7017</v>
      </c>
      <c r="C1" s="116" t="s">
        <v>6399</v>
      </c>
      <c r="D1" t="s">
        <v>7025</v>
      </c>
      <c r="E1" t="s">
        <v>7026</v>
      </c>
    </row>
    <row r="2" spans="1:5" x14ac:dyDescent="0.3">
      <c r="A2" t="s">
        <v>6907</v>
      </c>
      <c r="B2" s="116">
        <v>1.3076811568654856</v>
      </c>
      <c r="C2" s="116">
        <v>0.99003929738004115</v>
      </c>
      <c r="D2" s="116">
        <f>B2*B2</f>
        <v>1.7100300080210546</v>
      </c>
      <c r="E2" s="116">
        <f>C2*C2</f>
        <v>0.98017781035676554</v>
      </c>
    </row>
    <row r="3" spans="1:5" x14ac:dyDescent="0.3">
      <c r="A3" t="s">
        <v>6905</v>
      </c>
      <c r="B3" s="116">
        <v>2.8086881297193615</v>
      </c>
      <c r="C3" s="116">
        <v>1.3493374859174574</v>
      </c>
      <c r="D3" s="116">
        <f t="shared" ref="D3:D34" si="0">B3*B3</f>
        <v>7.8887290100264451</v>
      </c>
      <c r="E3" s="116">
        <f t="shared" ref="E3:E34" si="1">C3*C3</f>
        <v>1.8207116509020445</v>
      </c>
    </row>
    <row r="4" spans="1:5" x14ac:dyDescent="0.3">
      <c r="A4" t="s">
        <v>6903</v>
      </c>
      <c r="B4" s="116">
        <v>2.6799245532236555</v>
      </c>
      <c r="C4" s="116">
        <v>0.80771656600631658</v>
      </c>
      <c r="D4" s="116">
        <f t="shared" si="0"/>
        <v>7.1819956109710095</v>
      </c>
      <c r="E4" s="116">
        <f t="shared" si="1"/>
        <v>0.65240605100103632</v>
      </c>
    </row>
    <row r="5" spans="1:5" x14ac:dyDescent="0.3">
      <c r="A5" t="s">
        <v>6901</v>
      </c>
      <c r="B5" s="116">
        <v>2.0254272663063295</v>
      </c>
      <c r="C5" s="116">
        <v>1.5054998802558113</v>
      </c>
      <c r="D5" s="116">
        <f t="shared" si="0"/>
        <v>4.1023556110971313</v>
      </c>
      <c r="E5" s="116">
        <f t="shared" si="1"/>
        <v>2.2665298894502621</v>
      </c>
    </row>
    <row r="6" spans="1:5" x14ac:dyDescent="0.3">
      <c r="A6" t="s">
        <v>6899</v>
      </c>
      <c r="B6" s="116">
        <v>1.712257109772459</v>
      </c>
      <c r="C6" s="116">
        <v>1.4035311255693261</v>
      </c>
      <c r="D6" s="116">
        <f t="shared" si="0"/>
        <v>2.9318244099663349</v>
      </c>
      <c r="E6" s="116">
        <f t="shared" si="1"/>
        <v>1.9698996204418995</v>
      </c>
    </row>
    <row r="7" spans="1:5" x14ac:dyDescent="0.3">
      <c r="A7" t="s">
        <v>6897</v>
      </c>
      <c r="B7" s="116">
        <v>1.5454618766396406</v>
      </c>
      <c r="C7" s="116">
        <v>1.3171625000141067</v>
      </c>
      <c r="D7" s="116">
        <f t="shared" si="0"/>
        <v>2.3884524121465196</v>
      </c>
      <c r="E7" s="116">
        <f t="shared" si="1"/>
        <v>1.7349170514434118</v>
      </c>
    </row>
    <row r="8" spans="1:5" x14ac:dyDescent="0.3">
      <c r="A8" t="s">
        <v>6895</v>
      </c>
      <c r="B8" s="116">
        <v>1.9245946094295177</v>
      </c>
      <c r="C8" s="116">
        <v>1.0407265395147836</v>
      </c>
      <c r="D8" s="116">
        <f t="shared" si="0"/>
        <v>3.7040644106451577</v>
      </c>
      <c r="E8" s="116">
        <f t="shared" si="1"/>
        <v>1.0831117300504163</v>
      </c>
    </row>
    <row r="9" spans="1:5" x14ac:dyDescent="0.3">
      <c r="A9" t="s">
        <v>6893</v>
      </c>
      <c r="B9" s="116">
        <v>0.88979458910536824</v>
      </c>
      <c r="C9" s="116">
        <v>0.1308486920907429</v>
      </c>
      <c r="D9" s="116">
        <f t="shared" si="0"/>
        <v>0.79173441080119111</v>
      </c>
      <c r="E9" s="116">
        <f t="shared" si="1"/>
        <v>1.7121380221858044E-2</v>
      </c>
    </row>
    <row r="10" spans="1:5" x14ac:dyDescent="0.3">
      <c r="A10" t="s">
        <v>6891</v>
      </c>
      <c r="B10" s="116">
        <v>1.3169038725595499</v>
      </c>
      <c r="C10" s="116">
        <v>1.2700649826052297</v>
      </c>
      <c r="D10" s="116">
        <f t="shared" si="0"/>
        <v>1.7342358095623391</v>
      </c>
      <c r="E10" s="116">
        <f t="shared" si="1"/>
        <v>1.6130650600400225</v>
      </c>
    </row>
    <row r="11" spans="1:5" x14ac:dyDescent="0.3">
      <c r="A11" t="s">
        <v>6889</v>
      </c>
      <c r="B11" s="116">
        <v>1.543796039516349</v>
      </c>
      <c r="C11" s="116">
        <v>1.0131754832932105</v>
      </c>
      <c r="D11" s="116">
        <f t="shared" si="0"/>
        <v>2.3833062116263646</v>
      </c>
      <c r="E11" s="116">
        <f t="shared" si="1"/>
        <v>1.0265245599464308</v>
      </c>
    </row>
    <row r="12" spans="1:5" x14ac:dyDescent="0.3">
      <c r="A12" t="s">
        <v>6887</v>
      </c>
      <c r="B12" s="116">
        <v>1.2823515167544524</v>
      </c>
      <c r="C12" s="116">
        <v>0.16306103101788616</v>
      </c>
      <c r="D12" s="116">
        <f t="shared" si="0"/>
        <v>1.6444254125224445</v>
      </c>
      <c r="E12" s="116">
        <f t="shared" si="1"/>
        <v>2.6588899836616033E-2</v>
      </c>
    </row>
    <row r="13" spans="1:5" x14ac:dyDescent="0.3">
      <c r="A13" t="s">
        <v>6885</v>
      </c>
      <c r="B13" s="116">
        <v>0.33683706755876147</v>
      </c>
      <c r="C13" s="116">
        <v>0.13619552191305942</v>
      </c>
      <c r="D13" s="116">
        <f t="shared" si="0"/>
        <v>0.11345921008158565</v>
      </c>
      <c r="E13" s="116">
        <f t="shared" si="1"/>
        <v>1.854922018917065E-2</v>
      </c>
    </row>
    <row r="14" spans="1:5" x14ac:dyDescent="0.3">
      <c r="A14" t="s">
        <v>6883</v>
      </c>
      <c r="B14" s="116">
        <v>0.89691962303025796</v>
      </c>
      <c r="C14" s="116">
        <v>0.41769698386924664</v>
      </c>
      <c r="D14" s="116">
        <f t="shared" si="0"/>
        <v>0.8044648101767401</v>
      </c>
      <c r="E14" s="116">
        <f t="shared" si="1"/>
        <v>0.1744707703334657</v>
      </c>
    </row>
    <row r="15" spans="1:5" x14ac:dyDescent="0.3">
      <c r="A15" t="s">
        <v>6881</v>
      </c>
      <c r="B15" s="116">
        <v>9.7207047131832758E-2</v>
      </c>
      <c r="C15" s="116">
        <v>0.11111300631954725</v>
      </c>
      <c r="D15" s="116">
        <f t="shared" si="0"/>
        <v>9.449210012090356E-3</v>
      </c>
      <c r="E15" s="116">
        <f t="shared" si="1"/>
        <v>1.2346100173367748E-2</v>
      </c>
    </row>
    <row r="16" spans="1:5" x14ac:dyDescent="0.3">
      <c r="A16" t="s">
        <v>6879</v>
      </c>
      <c r="B16" s="116">
        <v>0.78087233940141287</v>
      </c>
      <c r="C16" s="116">
        <v>0.21548607828567734</v>
      </c>
      <c r="D16" s="116">
        <f t="shared" si="0"/>
        <v>0.60976161044223531</v>
      </c>
      <c r="E16" s="116">
        <f t="shared" si="1"/>
        <v>4.6434249934941066E-2</v>
      </c>
    </row>
    <row r="17" spans="1:5" x14ac:dyDescent="0.3">
      <c r="A17" t="s">
        <v>6877</v>
      </c>
      <c r="B17" s="116">
        <v>0.63540003947929713</v>
      </c>
      <c r="C17" s="116">
        <v>0.42862716905424958</v>
      </c>
      <c r="D17" s="116">
        <f t="shared" si="0"/>
        <v>0.40373321017029234</v>
      </c>
      <c r="E17" s="116">
        <f t="shared" si="1"/>
        <v>0.18372125005146026</v>
      </c>
    </row>
    <row r="18" spans="1:5" x14ac:dyDescent="0.3">
      <c r="A18" t="s">
        <v>6875</v>
      </c>
      <c r="B18" s="116">
        <v>0.21528309283038172</v>
      </c>
      <c r="C18" s="116">
        <v>0.51683453848101701</v>
      </c>
      <c r="D18" s="116">
        <f t="shared" si="0"/>
        <v>4.6346810058614754E-2</v>
      </c>
      <c r="E18" s="116">
        <f t="shared" si="1"/>
        <v>0.26711794016688584</v>
      </c>
    </row>
    <row r="19" spans="1:5" x14ac:dyDescent="0.3">
      <c r="A19" t="s">
        <v>6873</v>
      </c>
      <c r="B19" s="116">
        <v>0.90401425178796979</v>
      </c>
      <c r="C19" s="116">
        <v>0.31727218530415036</v>
      </c>
      <c r="D19" s="116">
        <f t="shared" si="0"/>
        <v>0.81724176743576282</v>
      </c>
      <c r="E19" s="116">
        <f t="shared" si="1"/>
        <v>0.10066163956767112</v>
      </c>
    </row>
    <row r="20" spans="1:5" x14ac:dyDescent="0.3">
      <c r="A20" t="s">
        <v>6871</v>
      </c>
      <c r="B20" s="116">
        <v>0.29222185106319665</v>
      </c>
      <c r="C20" s="116">
        <v>0.32896443550262211</v>
      </c>
      <c r="D20" s="116">
        <f t="shared" si="0"/>
        <v>8.5393610238801085E-2</v>
      </c>
      <c r="E20" s="116">
        <f t="shared" si="1"/>
        <v>0.10821759982555883</v>
      </c>
    </row>
    <row r="21" spans="1:5" x14ac:dyDescent="0.3">
      <c r="A21" t="s">
        <v>6869</v>
      </c>
      <c r="B21" s="116">
        <v>1.3306113669865209</v>
      </c>
      <c r="C21" s="116">
        <v>0.64932805319713305</v>
      </c>
      <c r="D21" s="116">
        <f t="shared" si="0"/>
        <v>1.770526609953738</v>
      </c>
      <c r="E21" s="116">
        <f t="shared" si="1"/>
        <v>0.42162692066877883</v>
      </c>
    </row>
    <row r="22" spans="1:5" x14ac:dyDescent="0.3">
      <c r="A22" t="s">
        <v>6867</v>
      </c>
      <c r="B22" s="116">
        <v>1.6529302500380985</v>
      </c>
      <c r="C22" s="116">
        <v>0.5128600008494264</v>
      </c>
      <c r="D22" s="116">
        <f t="shared" si="0"/>
        <v>2.7321784114910108</v>
      </c>
      <c r="E22" s="116">
        <f t="shared" si="1"/>
        <v>0.26302538047127366</v>
      </c>
    </row>
    <row r="23" spans="1:5" x14ac:dyDescent="0.3">
      <c r="A23" t="s">
        <v>6865</v>
      </c>
      <c r="B23" s="116">
        <v>0.39383601888788994</v>
      </c>
      <c r="C23" s="116">
        <v>6.8794258197016317E-2</v>
      </c>
      <c r="D23" s="116">
        <f t="shared" si="0"/>
        <v>0.15510680977346239</v>
      </c>
      <c r="E23" s="116">
        <f t="shared" si="1"/>
        <v>4.7326499608777465E-3</v>
      </c>
    </row>
    <row r="24" spans="1:5" x14ac:dyDescent="0.3">
      <c r="A24" t="s">
        <v>6863</v>
      </c>
      <c r="B24" s="116">
        <v>0.91514676924281246</v>
      </c>
      <c r="C24" s="116">
        <v>1.0972111006455831</v>
      </c>
      <c r="D24" s="116">
        <f t="shared" si="0"/>
        <v>0.83749360925555749</v>
      </c>
      <c r="E24" s="116">
        <f t="shared" si="1"/>
        <v>1.203872199379892</v>
      </c>
    </row>
    <row r="25" spans="1:5" x14ac:dyDescent="0.3">
      <c r="A25" t="s">
        <v>6861</v>
      </c>
      <c r="B25" s="116">
        <v>2.549206427508103</v>
      </c>
      <c r="C25" s="116">
        <v>1.4826734807176636</v>
      </c>
      <c r="D25" s="116">
        <f t="shared" si="0"/>
        <v>6.4984534100486249</v>
      </c>
      <c r="E25" s="116">
        <f t="shared" si="1"/>
        <v>2.1983206504234318</v>
      </c>
    </row>
    <row r="26" spans="1:5" x14ac:dyDescent="0.3">
      <c r="A26" t="s">
        <v>6859</v>
      </c>
      <c r="B26" s="116">
        <v>1.0450648831873683</v>
      </c>
      <c r="C26" s="116">
        <v>1.6219317033609617</v>
      </c>
      <c r="D26" s="116">
        <f t="shared" si="0"/>
        <v>1.0921606100714278</v>
      </c>
      <c r="E26" s="116">
        <f t="shared" si="1"/>
        <v>2.6306624503673905</v>
      </c>
    </row>
    <row r="27" spans="1:5" x14ac:dyDescent="0.3">
      <c r="A27" t="s">
        <v>6857</v>
      </c>
      <c r="B27" s="116">
        <v>4.0057053073275313</v>
      </c>
      <c r="C27" s="116">
        <v>1.4507810931894969</v>
      </c>
      <c r="D27" s="116">
        <f t="shared" si="0"/>
        <v>16.045675009151953</v>
      </c>
      <c r="E27" s="116">
        <f t="shared" si="1"/>
        <v>2.1047657803561117</v>
      </c>
    </row>
    <row r="28" spans="1:5" x14ac:dyDescent="0.3">
      <c r="A28" t="s">
        <v>6855</v>
      </c>
      <c r="B28" s="116">
        <v>0.75761164861592389</v>
      </c>
      <c r="C28" s="116">
        <v>0.68141464617775793</v>
      </c>
      <c r="D28" s="116">
        <f t="shared" si="0"/>
        <v>0.57397541011853814</v>
      </c>
      <c r="E28" s="116">
        <f t="shared" si="1"/>
        <v>0.46432592002555906</v>
      </c>
    </row>
    <row r="29" spans="1:5" x14ac:dyDescent="0.3">
      <c r="A29" t="s">
        <v>6853</v>
      </c>
      <c r="B29" s="116">
        <v>0.87177887675655974</v>
      </c>
      <c r="C29" s="116">
        <v>0.50757841762221712</v>
      </c>
      <c r="D29" s="116">
        <f t="shared" si="0"/>
        <v>0.75999840995892898</v>
      </c>
      <c r="E29" s="116">
        <f t="shared" si="1"/>
        <v>0.25763585003587386</v>
      </c>
    </row>
    <row r="30" spans="1:5" x14ac:dyDescent="0.3">
      <c r="A30" t="s">
        <v>6851</v>
      </c>
      <c r="B30" s="116">
        <v>1.2548591197934815</v>
      </c>
      <c r="C30" s="116">
        <v>1.0164312914286071</v>
      </c>
      <c r="D30" s="116">
        <f t="shared" si="0"/>
        <v>1.5746714105288713</v>
      </c>
      <c r="E30" s="116">
        <f t="shared" si="1"/>
        <v>1.0331325701952261</v>
      </c>
    </row>
    <row r="31" spans="1:5" x14ac:dyDescent="0.3">
      <c r="A31" t="s">
        <v>6849</v>
      </c>
      <c r="B31" s="116">
        <v>0.71894882263075011</v>
      </c>
      <c r="C31" s="116">
        <v>1.2116967485474937</v>
      </c>
      <c r="D31" s="116">
        <f t="shared" si="0"/>
        <v>0.51688740956214174</v>
      </c>
      <c r="E31" s="116">
        <f t="shared" si="1"/>
        <v>1.4682090104405681</v>
      </c>
    </row>
    <row r="32" spans="1:5" x14ac:dyDescent="0.3">
      <c r="A32" t="s">
        <v>6847</v>
      </c>
      <c r="B32" s="116">
        <v>3.1304380855707392</v>
      </c>
      <c r="C32" s="116">
        <v>0.53374343077928399</v>
      </c>
      <c r="D32" s="116">
        <f t="shared" si="0"/>
        <v>9.7996426075917942</v>
      </c>
      <c r="E32" s="116">
        <f t="shared" si="1"/>
        <v>0.28488204990004035</v>
      </c>
    </row>
    <row r="33" spans="1:5" x14ac:dyDescent="0.3">
      <c r="A33" t="s">
        <v>6845</v>
      </c>
      <c r="B33" s="116">
        <v>2.8321402524809529</v>
      </c>
      <c r="C33" s="116">
        <v>1.2184094549996727</v>
      </c>
      <c r="D33" s="116">
        <f t="shared" si="0"/>
        <v>8.0210184097228758</v>
      </c>
      <c r="E33" s="116">
        <f t="shared" si="1"/>
        <v>1.4845216000325994</v>
      </c>
    </row>
    <row r="34" spans="1:5" x14ac:dyDescent="0.3">
      <c r="A34" t="s">
        <v>6843</v>
      </c>
      <c r="B34" s="116">
        <v>2.6836168149798314</v>
      </c>
      <c r="C34" s="116">
        <v>1.7502107329233632</v>
      </c>
      <c r="D34" s="116">
        <f t="shared" si="0"/>
        <v>7.2017992096424948</v>
      </c>
      <c r="E34" s="116">
        <f t="shared" si="1"/>
        <v>3.0632376096401361</v>
      </c>
    </row>
    <row r="35" spans="1:5" x14ac:dyDescent="0.3">
      <c r="B35" s="116"/>
      <c r="C35" s="116"/>
    </row>
    <row r="36" spans="1:5" x14ac:dyDescent="0.3">
      <c r="B36" s="116"/>
      <c r="C36" s="116"/>
    </row>
    <row r="37" spans="1:5" x14ac:dyDescent="0.3">
      <c r="B37" s="116"/>
      <c r="C37" s="116"/>
    </row>
    <row r="38" spans="1:5" x14ac:dyDescent="0.3">
      <c r="B38" s="116"/>
      <c r="C38" s="116"/>
    </row>
    <row r="39" spans="1:5" x14ac:dyDescent="0.3">
      <c r="B39" s="116"/>
      <c r="C39" s="11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topLeftCell="A10" workbookViewId="0">
      <selection activeCell="A20" sqref="A20"/>
    </sheetView>
  </sheetViews>
  <sheetFormatPr defaultRowHeight="14.4" x14ac:dyDescent="0.3"/>
  <cols>
    <col min="1" max="16384" width="8.88671875" style="145"/>
  </cols>
  <sheetData>
    <row r="1" spans="1:13" x14ac:dyDescent="0.3">
      <c r="A1" s="145" t="s">
        <v>7196</v>
      </c>
    </row>
    <row r="3" spans="1:13" x14ac:dyDescent="0.3">
      <c r="A3" s="145" t="s">
        <v>7031</v>
      </c>
    </row>
    <row r="4" spans="1:13" x14ac:dyDescent="0.3">
      <c r="A4" s="145" t="s">
        <v>7032</v>
      </c>
    </row>
    <row r="5" spans="1:13" x14ac:dyDescent="0.3">
      <c r="A5" s="173"/>
    </row>
    <row r="6" spans="1:13" x14ac:dyDescent="0.3">
      <c r="B6" s="145" t="s">
        <v>6381</v>
      </c>
      <c r="C6" s="145" t="s">
        <v>6384</v>
      </c>
      <c r="D6" s="145" t="s">
        <v>6408</v>
      </c>
      <c r="E6" s="146">
        <v>0</v>
      </c>
      <c r="F6" s="146">
        <v>0.25</v>
      </c>
      <c r="G6" s="146">
        <v>0.5</v>
      </c>
      <c r="H6" s="146">
        <v>0.75</v>
      </c>
      <c r="I6" s="146">
        <v>1</v>
      </c>
      <c r="J6" s="145" t="s">
        <v>6588</v>
      </c>
    </row>
    <row r="7" spans="1:13" x14ac:dyDescent="0.3">
      <c r="A7" s="145" t="s">
        <v>6409</v>
      </c>
      <c r="B7" s="145">
        <v>1.8047690000000001</v>
      </c>
      <c r="C7" s="145">
        <v>1.1259330000000001</v>
      </c>
      <c r="D7" s="145">
        <v>1.5873999999999999</v>
      </c>
      <c r="E7" s="145">
        <v>9.5283839999999995E-2</v>
      </c>
      <c r="F7" s="145">
        <v>0.94760370000000005</v>
      </c>
      <c r="G7" s="145">
        <v>1.6052999999999999</v>
      </c>
      <c r="H7" s="145">
        <v>2.5350039999999998</v>
      </c>
      <c r="I7" s="145">
        <v>4.9307559999999997</v>
      </c>
      <c r="J7" s="145">
        <v>165</v>
      </c>
    </row>
    <row r="8" spans="1:13" x14ac:dyDescent="0.3">
      <c r="A8" s="145" t="s">
        <v>6410</v>
      </c>
      <c r="B8" s="145">
        <v>1.7963260000000001</v>
      </c>
      <c r="C8" s="145">
        <v>1.172542</v>
      </c>
      <c r="D8" s="145">
        <v>1.517153</v>
      </c>
      <c r="E8" s="145">
        <v>3.8220539999999997E-2</v>
      </c>
      <c r="F8" s="145">
        <v>0.89377180000000001</v>
      </c>
      <c r="G8" s="145">
        <v>1.6499189999999999</v>
      </c>
      <c r="H8" s="145">
        <v>2.4109240000000001</v>
      </c>
      <c r="I8" s="145">
        <v>5.8105339999999996</v>
      </c>
      <c r="J8" s="145">
        <v>165</v>
      </c>
    </row>
    <row r="9" spans="1:13" ht="15" thickBot="1" x14ac:dyDescent="0.35">
      <c r="A9" s="145" t="s">
        <v>6411</v>
      </c>
      <c r="B9" s="145">
        <v>1.811002</v>
      </c>
      <c r="C9" s="145">
        <v>1.170634</v>
      </c>
      <c r="D9" s="145">
        <v>1.4996659999999999</v>
      </c>
      <c r="E9" s="145">
        <v>6.5129179999999995E-2</v>
      </c>
      <c r="F9" s="145">
        <v>1.0280278</v>
      </c>
      <c r="G9" s="145">
        <v>1.5638700000000001</v>
      </c>
      <c r="H9" s="145">
        <v>2.5276939999999999</v>
      </c>
      <c r="I9" s="145">
        <v>6.1073459999999997</v>
      </c>
      <c r="J9" s="145">
        <v>165</v>
      </c>
    </row>
    <row r="10" spans="1:13" x14ac:dyDescent="0.3">
      <c r="A10" s="145" t="s">
        <v>6412</v>
      </c>
      <c r="B10" s="145">
        <v>1.9164049999999999</v>
      </c>
      <c r="C10" s="145">
        <v>1.304638</v>
      </c>
      <c r="D10" s="145">
        <v>1.675737</v>
      </c>
      <c r="E10" s="145">
        <v>1.5498710000000001E-2</v>
      </c>
      <c r="F10" s="145">
        <v>0.8885731</v>
      </c>
      <c r="G10" s="145">
        <v>1.7247619999999999</v>
      </c>
      <c r="H10" s="145">
        <v>2.5643099999999999</v>
      </c>
      <c r="I10" s="145">
        <v>5.9207749999999999</v>
      </c>
      <c r="J10" s="145">
        <v>165</v>
      </c>
      <c r="L10" s="20" t="s">
        <v>166</v>
      </c>
      <c r="M10" s="20" t="s">
        <v>165</v>
      </c>
    </row>
    <row r="11" spans="1:13" x14ac:dyDescent="0.3">
      <c r="A11" s="145" t="s">
        <v>6413</v>
      </c>
      <c r="B11" s="145">
        <v>2.0103719999999998</v>
      </c>
      <c r="C11" s="145">
        <v>1.273377</v>
      </c>
      <c r="D11" s="145">
        <v>1.7627889999999999</v>
      </c>
      <c r="E11" s="145">
        <v>3.7741360000000002E-2</v>
      </c>
      <c r="F11" s="145">
        <v>1.0406503</v>
      </c>
      <c r="G11" s="145">
        <v>1.755252</v>
      </c>
      <c r="H11" s="145">
        <v>2.803439</v>
      </c>
      <c r="I11" s="145">
        <v>6.2041399999999998</v>
      </c>
      <c r="J11" s="145">
        <v>165</v>
      </c>
      <c r="L11" s="115">
        <v>1.7963260000000001</v>
      </c>
      <c r="M11" s="115">
        <v>1</v>
      </c>
    </row>
    <row r="12" spans="1:13" x14ac:dyDescent="0.3">
      <c r="A12" s="145" t="s">
        <v>6414</v>
      </c>
      <c r="B12" s="145">
        <v>1.9594879999999999</v>
      </c>
      <c r="C12" s="145">
        <v>1.343018</v>
      </c>
      <c r="D12" s="145">
        <v>1.7353430000000001</v>
      </c>
      <c r="E12" s="145">
        <v>1.809448E-2</v>
      </c>
      <c r="F12" s="145">
        <v>1.0140671000000001</v>
      </c>
      <c r="G12" s="145">
        <v>1.685662</v>
      </c>
      <c r="H12" s="145">
        <v>2.7494100000000001</v>
      </c>
      <c r="I12" s="145">
        <v>7.6462839999999996</v>
      </c>
      <c r="J12" s="145">
        <v>165</v>
      </c>
      <c r="L12" s="115">
        <v>1.8508020000000001</v>
      </c>
      <c r="M12" s="115">
        <v>7</v>
      </c>
    </row>
    <row r="13" spans="1:13" x14ac:dyDescent="0.3">
      <c r="A13" s="145" t="s">
        <v>6415</v>
      </c>
      <c r="B13" s="145">
        <v>1.88933</v>
      </c>
      <c r="C13" s="145">
        <v>1.220507</v>
      </c>
      <c r="D13" s="145">
        <v>1.7494460000000001</v>
      </c>
      <c r="E13" s="145">
        <v>0.12016077</v>
      </c>
      <c r="F13" s="145">
        <v>0.91414550000000006</v>
      </c>
      <c r="G13" s="145">
        <v>1.7089270000000001</v>
      </c>
      <c r="H13" s="145">
        <v>2.663592</v>
      </c>
      <c r="I13" s="145">
        <v>6.7262510000000004</v>
      </c>
      <c r="J13" s="145">
        <v>165</v>
      </c>
      <c r="L13" s="115">
        <v>1.905278</v>
      </c>
      <c r="M13" s="115">
        <v>8</v>
      </c>
    </row>
    <row r="14" spans="1:13" x14ac:dyDescent="0.3">
      <c r="A14" s="145" t="s">
        <v>6416</v>
      </c>
      <c r="B14" s="145">
        <v>1.970215</v>
      </c>
      <c r="C14" s="145">
        <v>1.317483</v>
      </c>
      <c r="D14" s="145">
        <v>1.6659280000000001</v>
      </c>
      <c r="E14" s="145">
        <v>5.8268430000000003E-2</v>
      </c>
      <c r="F14" s="145">
        <v>1.0109231000000001</v>
      </c>
      <c r="G14" s="145">
        <v>1.7194670000000001</v>
      </c>
      <c r="H14" s="145">
        <v>2.6768510000000001</v>
      </c>
      <c r="I14" s="145">
        <v>6.4006410000000002</v>
      </c>
      <c r="J14" s="145">
        <v>165</v>
      </c>
      <c r="L14" s="115">
        <v>1.9597540000000002</v>
      </c>
      <c r="M14" s="115">
        <v>8</v>
      </c>
    </row>
    <row r="15" spans="1:13" x14ac:dyDescent="0.3">
      <c r="A15" s="145" t="s">
        <v>6417</v>
      </c>
      <c r="B15" s="145">
        <v>2.0211649999999999</v>
      </c>
      <c r="C15" s="145">
        <v>1.2239739999999999</v>
      </c>
      <c r="D15" s="145">
        <v>1.5294220000000001</v>
      </c>
      <c r="E15" s="145">
        <v>0.10260609</v>
      </c>
      <c r="F15" s="145">
        <v>1.1724654999999999</v>
      </c>
      <c r="G15" s="145">
        <v>1.839904</v>
      </c>
      <c r="H15" s="145">
        <v>2.7018879999999998</v>
      </c>
      <c r="I15" s="145">
        <v>5.4777579999999997</v>
      </c>
      <c r="J15" s="145">
        <v>165</v>
      </c>
      <c r="L15" s="115">
        <v>2.01423</v>
      </c>
      <c r="M15" s="115">
        <v>4</v>
      </c>
    </row>
    <row r="16" spans="1:13" ht="15" thickBot="1" x14ac:dyDescent="0.35">
      <c r="A16" s="145" t="s">
        <v>6418</v>
      </c>
      <c r="B16" s="145">
        <v>1.8506929999999999</v>
      </c>
      <c r="C16" s="145">
        <v>1.2703759999999999</v>
      </c>
      <c r="D16" s="145">
        <v>1.679011</v>
      </c>
      <c r="E16" s="145">
        <v>4.1739789999999999E-2</v>
      </c>
      <c r="F16" s="145">
        <v>0.86473849999999997</v>
      </c>
      <c r="G16" s="145">
        <v>1.669697</v>
      </c>
      <c r="H16" s="145">
        <v>2.543749</v>
      </c>
      <c r="I16" s="145">
        <v>6.6980139999999997</v>
      </c>
      <c r="J16" s="145">
        <v>165</v>
      </c>
      <c r="L16" s="38" t="s">
        <v>2123</v>
      </c>
      <c r="M16" s="38">
        <v>2</v>
      </c>
    </row>
    <row r="17" spans="1:10" x14ac:dyDescent="0.3">
      <c r="A17" s="145" t="s">
        <v>6419</v>
      </c>
      <c r="B17" s="145">
        <v>1.926663</v>
      </c>
      <c r="C17" s="145">
        <v>1.3213520000000001</v>
      </c>
      <c r="D17" s="145">
        <v>1.398684</v>
      </c>
      <c r="E17" s="145">
        <v>7.2721460000000002E-2</v>
      </c>
      <c r="F17" s="145">
        <v>1.0214002</v>
      </c>
      <c r="G17" s="145">
        <v>1.722132</v>
      </c>
      <c r="H17" s="145">
        <v>2.4200840000000001</v>
      </c>
      <c r="I17" s="145">
        <v>7.3924849999999998</v>
      </c>
      <c r="J17" s="145">
        <v>165</v>
      </c>
    </row>
    <row r="18" spans="1:10" x14ac:dyDescent="0.3">
      <c r="A18" s="145" t="s">
        <v>6420</v>
      </c>
      <c r="B18" s="145">
        <v>1.963295</v>
      </c>
      <c r="C18" s="145">
        <v>1.25709</v>
      </c>
      <c r="D18" s="145">
        <v>1.6458809999999999</v>
      </c>
      <c r="E18" s="145">
        <v>4.1813990000000002E-2</v>
      </c>
      <c r="F18" s="145">
        <v>0.99809899999999996</v>
      </c>
      <c r="G18" s="145">
        <v>1.8348990000000001</v>
      </c>
      <c r="H18" s="145">
        <v>2.64398</v>
      </c>
      <c r="I18" s="145">
        <v>6.330832</v>
      </c>
      <c r="J18" s="145">
        <v>165</v>
      </c>
    </row>
    <row r="19" spans="1:10" x14ac:dyDescent="0.3">
      <c r="A19" s="145" t="s">
        <v>6421</v>
      </c>
      <c r="B19" s="145">
        <v>1.8356920000000001</v>
      </c>
      <c r="C19" s="145">
        <v>1.1074029999999999</v>
      </c>
      <c r="D19" s="145">
        <v>1.6423639999999999</v>
      </c>
      <c r="E19" s="145">
        <v>4.902459E-2</v>
      </c>
      <c r="F19" s="145">
        <v>0.91827080000000005</v>
      </c>
      <c r="G19" s="145">
        <v>1.640255</v>
      </c>
      <c r="H19" s="145">
        <v>2.560635</v>
      </c>
      <c r="I19" s="145">
        <v>5.3849090000000004</v>
      </c>
      <c r="J19" s="145">
        <v>165</v>
      </c>
    </row>
    <row r="20" spans="1:10" x14ac:dyDescent="0.3">
      <c r="A20" s="145" t="s">
        <v>6422</v>
      </c>
      <c r="B20" s="145">
        <v>2.0687060000000002</v>
      </c>
      <c r="C20" s="145">
        <v>1.314041</v>
      </c>
      <c r="D20" s="145">
        <v>1.6489149999999999</v>
      </c>
      <c r="E20" s="145">
        <v>2.461727E-2</v>
      </c>
      <c r="F20" s="145">
        <v>1.0523989</v>
      </c>
      <c r="G20" s="145">
        <v>1.927883</v>
      </c>
      <c r="H20" s="145">
        <v>2.701314</v>
      </c>
      <c r="I20" s="145">
        <v>6.7565390000000001</v>
      </c>
      <c r="J20" s="145">
        <v>165</v>
      </c>
    </row>
    <row r="21" spans="1:10" x14ac:dyDescent="0.3">
      <c r="A21" s="145" t="s">
        <v>6423</v>
      </c>
      <c r="B21" s="145">
        <v>1.8931629999999999</v>
      </c>
      <c r="C21" s="145">
        <v>1.1238900000000001</v>
      </c>
      <c r="D21" s="145">
        <v>1.302454</v>
      </c>
      <c r="E21" s="145">
        <v>8.5427219999999998E-2</v>
      </c>
      <c r="F21" s="145">
        <v>1.1463669000000001</v>
      </c>
      <c r="G21" s="145">
        <v>1.747838</v>
      </c>
      <c r="H21" s="145">
        <v>2.4488210000000001</v>
      </c>
      <c r="I21" s="145">
        <v>5.4493559999999999</v>
      </c>
      <c r="J21" s="145">
        <v>165</v>
      </c>
    </row>
    <row r="22" spans="1:10" x14ac:dyDescent="0.3">
      <c r="A22" s="145" t="s">
        <v>6424</v>
      </c>
      <c r="B22" s="145">
        <v>1.992388</v>
      </c>
      <c r="C22" s="145">
        <v>1.251916</v>
      </c>
      <c r="D22" s="145">
        <v>1.4864999999999999</v>
      </c>
      <c r="E22" s="145">
        <v>7.6107880000000003E-2</v>
      </c>
      <c r="F22" s="145">
        <v>1.1114185999999999</v>
      </c>
      <c r="G22" s="145">
        <v>1.770777</v>
      </c>
      <c r="H22" s="145">
        <v>2.5979179999999999</v>
      </c>
      <c r="I22" s="145">
        <v>5.5858239999999997</v>
      </c>
      <c r="J22" s="145">
        <v>165</v>
      </c>
    </row>
    <row r="23" spans="1:10" x14ac:dyDescent="0.3">
      <c r="A23" s="145" t="s">
        <v>6425</v>
      </c>
      <c r="B23" s="145">
        <v>1.9339740000000001</v>
      </c>
      <c r="C23" s="145">
        <v>1.2030620000000001</v>
      </c>
      <c r="D23" s="145">
        <v>1.6486130000000001</v>
      </c>
      <c r="E23" s="145">
        <v>5.3581810000000001E-2</v>
      </c>
      <c r="F23" s="145">
        <v>0.9846395</v>
      </c>
      <c r="G23" s="145">
        <v>1.7381489999999999</v>
      </c>
      <c r="H23" s="145">
        <v>2.6332520000000001</v>
      </c>
      <c r="I23" s="145">
        <v>5.8005300000000002</v>
      </c>
      <c r="J23" s="145">
        <v>165</v>
      </c>
    </row>
    <row r="24" spans="1:10" x14ac:dyDescent="0.3">
      <c r="A24" s="145" t="s">
        <v>6426</v>
      </c>
      <c r="B24" s="145">
        <v>1.887062</v>
      </c>
      <c r="C24" s="145">
        <v>1.2498050000000001</v>
      </c>
      <c r="D24" s="145">
        <v>1.328182</v>
      </c>
      <c r="E24" s="145">
        <v>4.2199639999999997E-2</v>
      </c>
      <c r="F24" s="145">
        <v>1.0429071000000001</v>
      </c>
      <c r="G24" s="145">
        <v>1.752407</v>
      </c>
      <c r="H24" s="145">
        <v>2.371089</v>
      </c>
      <c r="I24" s="145">
        <v>7.1938079999999998</v>
      </c>
      <c r="J24" s="145">
        <v>165</v>
      </c>
    </row>
    <row r="25" spans="1:10" x14ac:dyDescent="0.3">
      <c r="A25" s="145" t="s">
        <v>6427</v>
      </c>
      <c r="B25" s="145">
        <v>1.8289329999999999</v>
      </c>
      <c r="C25" s="145">
        <v>1.117799</v>
      </c>
      <c r="D25" s="145">
        <v>1.691594</v>
      </c>
      <c r="E25" s="145">
        <v>0.11152941</v>
      </c>
      <c r="F25" s="145">
        <v>0.8904512</v>
      </c>
      <c r="G25" s="145">
        <v>1.704326</v>
      </c>
      <c r="H25" s="145">
        <v>2.5820449999999999</v>
      </c>
      <c r="I25" s="145">
        <v>5.3563479999999997</v>
      </c>
      <c r="J25" s="145">
        <v>165</v>
      </c>
    </row>
    <row r="26" spans="1:10" x14ac:dyDescent="0.3">
      <c r="A26" s="145" t="s">
        <v>6428</v>
      </c>
      <c r="B26" s="145">
        <v>1.9028609999999999</v>
      </c>
      <c r="C26" s="145">
        <v>1.2575970000000001</v>
      </c>
      <c r="D26" s="145">
        <v>1.5838570000000001</v>
      </c>
      <c r="E26" s="145">
        <v>2.95061E-2</v>
      </c>
      <c r="F26" s="145">
        <v>0.99102539999999995</v>
      </c>
      <c r="G26" s="145">
        <v>1.687297</v>
      </c>
      <c r="H26" s="145">
        <v>2.5748829999999998</v>
      </c>
      <c r="I26" s="145">
        <v>7.3924799999999999</v>
      </c>
      <c r="J26" s="145">
        <v>165</v>
      </c>
    </row>
    <row r="27" spans="1:10" x14ac:dyDescent="0.3">
      <c r="A27" s="145" t="s">
        <v>6429</v>
      </c>
      <c r="B27" s="145">
        <v>1.8802540000000001</v>
      </c>
      <c r="C27" s="145">
        <v>1.128198</v>
      </c>
      <c r="D27" s="145">
        <v>1.493447</v>
      </c>
      <c r="E27" s="145">
        <v>9.2626180000000002E-2</v>
      </c>
      <c r="F27" s="145">
        <v>1.0679443</v>
      </c>
      <c r="G27" s="145">
        <v>1.67778</v>
      </c>
      <c r="H27" s="145">
        <v>2.561391</v>
      </c>
      <c r="I27" s="145">
        <v>5.7053969999999996</v>
      </c>
      <c r="J27" s="145">
        <v>165</v>
      </c>
    </row>
    <row r="28" spans="1:10" x14ac:dyDescent="0.3">
      <c r="A28" s="145" t="s">
        <v>6430</v>
      </c>
      <c r="B28" s="145">
        <v>1.9013739999999999</v>
      </c>
      <c r="C28" s="145">
        <v>1.2120770000000001</v>
      </c>
      <c r="D28" s="145">
        <v>1.4190069999999999</v>
      </c>
      <c r="E28" s="145">
        <v>0.16956594999999999</v>
      </c>
      <c r="F28" s="145">
        <v>0.99715690000000001</v>
      </c>
      <c r="G28" s="145">
        <v>1.734799</v>
      </c>
      <c r="H28" s="145">
        <v>2.4161630000000001</v>
      </c>
      <c r="I28" s="145">
        <v>6.5620450000000003</v>
      </c>
      <c r="J28" s="145">
        <v>165</v>
      </c>
    </row>
    <row r="29" spans="1:10" x14ac:dyDescent="0.3">
      <c r="A29" s="145" t="s">
        <v>6431</v>
      </c>
      <c r="B29" s="145">
        <v>1.8778889999999999</v>
      </c>
      <c r="C29" s="145">
        <v>1.2924389999999999</v>
      </c>
      <c r="D29" s="145">
        <v>1.4244159999999999</v>
      </c>
      <c r="E29" s="145">
        <v>3.7258689999999997E-2</v>
      </c>
      <c r="F29" s="145">
        <v>1.0158208</v>
      </c>
      <c r="G29" s="145">
        <v>1.647861</v>
      </c>
      <c r="H29" s="145">
        <v>2.4402370000000002</v>
      </c>
      <c r="I29" s="145">
        <v>9.5915149999999993</v>
      </c>
      <c r="J29" s="145">
        <v>165</v>
      </c>
    </row>
    <row r="30" spans="1:10" x14ac:dyDescent="0.3">
      <c r="A30" s="145" t="s">
        <v>6432</v>
      </c>
      <c r="B30" s="145">
        <v>1.8477950000000001</v>
      </c>
      <c r="C30" s="145">
        <v>1.1935359999999999</v>
      </c>
      <c r="D30" s="145">
        <v>1.633723</v>
      </c>
      <c r="E30" s="145">
        <v>3.6775130000000003E-2</v>
      </c>
      <c r="F30" s="145">
        <v>1.0035934</v>
      </c>
      <c r="G30" s="145">
        <v>1.6431720000000001</v>
      </c>
      <c r="H30" s="145">
        <v>2.6373160000000002</v>
      </c>
      <c r="I30" s="145">
        <v>6.5459399999999999</v>
      </c>
      <c r="J30" s="145">
        <v>165</v>
      </c>
    </row>
    <row r="31" spans="1:10" x14ac:dyDescent="0.3">
      <c r="A31" s="145" t="s">
        <v>6433</v>
      </c>
      <c r="B31" s="145">
        <v>1.8834379999999999</v>
      </c>
      <c r="C31" s="145">
        <v>1.266929</v>
      </c>
      <c r="D31" s="145">
        <v>1.7331080000000001</v>
      </c>
      <c r="E31" s="145">
        <v>1.7076589999999999E-2</v>
      </c>
      <c r="F31" s="145">
        <v>0.91265499999999999</v>
      </c>
      <c r="G31" s="145">
        <v>1.7833490000000001</v>
      </c>
      <c r="H31" s="145">
        <v>2.6457630000000001</v>
      </c>
      <c r="I31" s="145">
        <v>7.4777240000000003</v>
      </c>
      <c r="J31" s="145">
        <v>165</v>
      </c>
    </row>
    <row r="32" spans="1:10" x14ac:dyDescent="0.3">
      <c r="A32" s="145" t="s">
        <v>6434</v>
      </c>
      <c r="B32" s="145">
        <v>1.938164</v>
      </c>
      <c r="C32" s="145">
        <v>1.2741199999999999</v>
      </c>
      <c r="D32" s="145">
        <v>1.5303100000000001</v>
      </c>
      <c r="E32" s="145">
        <v>6.7774699999999993E-2</v>
      </c>
      <c r="F32" s="145">
        <v>1.01461</v>
      </c>
      <c r="G32" s="145">
        <v>1.7231019999999999</v>
      </c>
      <c r="H32" s="145">
        <v>2.5449199999999998</v>
      </c>
      <c r="I32" s="145">
        <v>7.8661760000000003</v>
      </c>
      <c r="J32" s="145">
        <v>165</v>
      </c>
    </row>
    <row r="33" spans="1:10" x14ac:dyDescent="0.3">
      <c r="A33" s="145" t="s">
        <v>6435</v>
      </c>
      <c r="B33" s="145">
        <v>1.9223060000000001</v>
      </c>
      <c r="C33" s="145">
        <v>1.2337849999999999</v>
      </c>
      <c r="D33" s="145">
        <v>1.612347</v>
      </c>
      <c r="E33" s="145">
        <v>4.5345450000000002E-2</v>
      </c>
      <c r="F33" s="145">
        <v>0.99076549999999997</v>
      </c>
      <c r="G33" s="145">
        <v>1.73051</v>
      </c>
      <c r="H33" s="145">
        <v>2.603113</v>
      </c>
      <c r="I33" s="145">
        <v>7.471978</v>
      </c>
      <c r="J33" s="145">
        <v>165</v>
      </c>
    </row>
    <row r="34" spans="1:10" x14ac:dyDescent="0.3">
      <c r="A34" s="145" t="s">
        <v>6436</v>
      </c>
      <c r="B34" s="145">
        <v>1.849224</v>
      </c>
      <c r="C34" s="145">
        <v>1.227751</v>
      </c>
      <c r="D34" s="145">
        <v>1.5475030000000001</v>
      </c>
      <c r="E34" s="145">
        <v>6.8441290000000002E-2</v>
      </c>
      <c r="F34" s="145">
        <v>0.95385679999999995</v>
      </c>
      <c r="G34" s="145">
        <v>1.6462969999999999</v>
      </c>
      <c r="H34" s="145">
        <v>2.50136</v>
      </c>
      <c r="I34" s="145">
        <v>6.2676360000000004</v>
      </c>
      <c r="J34" s="145">
        <v>165</v>
      </c>
    </row>
    <row r="35" spans="1:10" x14ac:dyDescent="0.3">
      <c r="A35" s="145" t="s">
        <v>6437</v>
      </c>
      <c r="B35" s="145">
        <v>1.9470529999999999</v>
      </c>
      <c r="C35" s="145">
        <v>1.1702650000000001</v>
      </c>
      <c r="D35" s="145">
        <v>1.6507970000000001</v>
      </c>
      <c r="E35" s="145">
        <v>4.092933E-2</v>
      </c>
      <c r="F35" s="145">
        <v>1.0906315</v>
      </c>
      <c r="G35" s="145">
        <v>1.8257760000000001</v>
      </c>
      <c r="H35" s="145">
        <v>2.741428</v>
      </c>
      <c r="I35" s="145">
        <v>7.01105</v>
      </c>
      <c r="J35" s="145">
        <v>165</v>
      </c>
    </row>
    <row r="36" spans="1:10" x14ac:dyDescent="0.3">
      <c r="A36" s="145" t="s">
        <v>6438</v>
      </c>
      <c r="B36" s="145">
        <v>1.9074359999999999</v>
      </c>
      <c r="C36" s="145">
        <v>1.3353630000000001</v>
      </c>
      <c r="D36" s="145">
        <v>1.842392</v>
      </c>
      <c r="E36" s="145">
        <v>3.2490150000000002E-2</v>
      </c>
      <c r="F36" s="145">
        <v>0.91604350000000001</v>
      </c>
      <c r="G36" s="145">
        <v>1.7309049999999999</v>
      </c>
      <c r="H36" s="145">
        <v>2.758435</v>
      </c>
      <c r="I36" s="145">
        <v>8.3687070000000006</v>
      </c>
      <c r="J36" s="145">
        <v>165</v>
      </c>
    </row>
    <row r="37" spans="1:10" x14ac:dyDescent="0.3">
      <c r="A37" s="145" t="s">
        <v>7030</v>
      </c>
      <c r="B37" s="145">
        <f>AVERAGE(B$7:B$36)</f>
        <v>1.9072478333333329</v>
      </c>
    </row>
    <row r="38" spans="1:10" x14ac:dyDescent="0.3">
      <c r="A38" s="145" t="s">
        <v>6382</v>
      </c>
      <c r="B38" s="145">
        <f>MAX(B$7:B$36)</f>
        <v>2.0687060000000002</v>
      </c>
    </row>
    <row r="39" spans="1:10" x14ac:dyDescent="0.3">
      <c r="A39" s="145" t="s">
        <v>7029</v>
      </c>
      <c r="B39" s="145">
        <f>MIN(B$7:B$36)</f>
        <v>1.7963260000000001</v>
      </c>
    </row>
    <row r="40" spans="1:10" x14ac:dyDescent="0.3">
      <c r="A40" s="145" t="s">
        <v>7028</v>
      </c>
      <c r="B40" s="145">
        <f>_xlfn.STDEV.S(B$7:B$36)</f>
        <v>6.6245861727399574E-2</v>
      </c>
    </row>
    <row r="41" spans="1:10" x14ac:dyDescent="0.3">
      <c r="A41" s="145" t="s">
        <v>7027</v>
      </c>
      <c r="B41" s="145">
        <f>COUNT(B$7:B$36)</f>
        <v>30</v>
      </c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opLeftCell="A4" workbookViewId="0">
      <selection activeCell="D19" sqref="D19"/>
    </sheetView>
  </sheetViews>
  <sheetFormatPr defaultRowHeight="14.4" x14ac:dyDescent="0.3"/>
  <cols>
    <col min="1" max="1" width="8.88671875" style="145"/>
    <col min="2" max="2" width="13" style="116" customWidth="1"/>
    <col min="3" max="3" width="15.33203125" style="116" customWidth="1"/>
    <col min="4" max="4" width="15.44140625" style="145" customWidth="1"/>
    <col min="5" max="5" width="12.77734375" style="145" customWidth="1"/>
    <col min="7" max="16384" width="8.88671875" style="145"/>
  </cols>
  <sheetData>
    <row r="1" spans="1:5" s="114" customFormat="1" ht="28.8" x14ac:dyDescent="0.3">
      <c r="A1" s="114" t="s">
        <v>1191</v>
      </c>
      <c r="B1" s="159" t="s">
        <v>6399</v>
      </c>
      <c r="C1" s="159" t="s">
        <v>6398</v>
      </c>
      <c r="D1" s="159" t="s">
        <v>6531</v>
      </c>
      <c r="E1" s="25" t="s">
        <v>6532</v>
      </c>
    </row>
    <row r="2" spans="1:5" x14ac:dyDescent="0.3">
      <c r="A2" s="145" t="s">
        <v>5</v>
      </c>
      <c r="B2" s="91">
        <v>3.0708110525329575</v>
      </c>
      <c r="C2" s="91">
        <v>1.6784638995968895</v>
      </c>
      <c r="D2" s="91">
        <v>1.4769456299999999</v>
      </c>
      <c r="E2" s="91">
        <v>0.39349726760361747</v>
      </c>
    </row>
    <row r="3" spans="1:5" x14ac:dyDescent="0.3">
      <c r="A3" s="145" t="s">
        <v>8</v>
      </c>
      <c r="B3" s="91">
        <v>2.1372828756077245</v>
      </c>
      <c r="C3" s="91">
        <v>2.8736070744131879</v>
      </c>
      <c r="D3" s="91">
        <v>3.3701654300000001</v>
      </c>
      <c r="E3" s="91">
        <v>0.91685874597817774</v>
      </c>
    </row>
    <row r="4" spans="1:5" x14ac:dyDescent="0.3">
      <c r="A4" s="145" t="s">
        <v>11</v>
      </c>
      <c r="B4" s="91">
        <v>2.6518088647788574</v>
      </c>
      <c r="C4" s="91">
        <v>2.3212202731597604</v>
      </c>
      <c r="D4" s="91">
        <v>2.2453030599999999</v>
      </c>
      <c r="E4" s="91">
        <v>2.8034614680682912</v>
      </c>
    </row>
    <row r="5" spans="1:5" x14ac:dyDescent="0.3">
      <c r="A5" s="145" t="s">
        <v>14</v>
      </c>
      <c r="B5" s="91">
        <v>2.70223721605766</v>
      </c>
      <c r="C5" s="91">
        <v>2.7852544632360177</v>
      </c>
      <c r="D5" s="91">
        <v>2.1671264400000001</v>
      </c>
      <c r="E5" s="91">
        <v>1.4522828378629293</v>
      </c>
    </row>
    <row r="6" spans="1:5" x14ac:dyDescent="0.3">
      <c r="A6" s="145" t="s">
        <v>17</v>
      </c>
      <c r="B6" s="91">
        <v>3.849279589812586</v>
      </c>
      <c r="C6" s="91">
        <v>1.8593696330478295</v>
      </c>
      <c r="D6" s="91">
        <v>2.6394943899999999</v>
      </c>
      <c r="E6" s="91">
        <v>1.652991860793708</v>
      </c>
    </row>
    <row r="7" spans="1:5" x14ac:dyDescent="0.3">
      <c r="A7" s="145" t="s">
        <v>20</v>
      </c>
      <c r="B7" s="91">
        <v>0.97878448127641671</v>
      </c>
      <c r="C7" s="91">
        <v>1.3401572756150688</v>
      </c>
      <c r="D7" s="91">
        <v>1.5367804</v>
      </c>
      <c r="E7" s="91">
        <v>1.1049449986867257</v>
      </c>
    </row>
    <row r="8" spans="1:5" x14ac:dyDescent="0.3">
      <c r="A8" s="145" t="s">
        <v>23</v>
      </c>
      <c r="B8" s="91">
        <v>0.21476091411901044</v>
      </c>
      <c r="C8" s="91">
        <v>2.2499534283946221</v>
      </c>
      <c r="D8" s="91">
        <v>2.4043864899999998</v>
      </c>
      <c r="E8" s="91">
        <v>2.8227707120372343</v>
      </c>
    </row>
    <row r="9" spans="1:5" x14ac:dyDescent="0.3">
      <c r="A9" s="145" t="s">
        <v>25</v>
      </c>
      <c r="B9" s="91">
        <v>1.4125298336241623</v>
      </c>
      <c r="C9" s="91">
        <v>1.6585942372529376</v>
      </c>
      <c r="D9" s="91">
        <v>1.5641028800000001</v>
      </c>
      <c r="E9" s="91">
        <v>0.67707956715751771</v>
      </c>
    </row>
    <row r="10" spans="1:5" x14ac:dyDescent="0.3">
      <c r="A10" s="145" t="s">
        <v>35</v>
      </c>
      <c r="B10" s="91">
        <v>2.2444725791823013</v>
      </c>
      <c r="C10" s="91">
        <v>1.6067313605259461</v>
      </c>
      <c r="D10" s="91">
        <v>1.81311544</v>
      </c>
      <c r="E10" s="91">
        <v>1.0010200048146001</v>
      </c>
    </row>
    <row r="11" spans="1:5" x14ac:dyDescent="0.3">
      <c r="A11" s="145" t="s">
        <v>37</v>
      </c>
      <c r="B11" s="91">
        <v>0.93156833346968559</v>
      </c>
      <c r="C11" s="91">
        <v>1.4944358090660366</v>
      </c>
      <c r="D11" s="91">
        <v>2.3797407399999999</v>
      </c>
      <c r="E11" s="91">
        <v>0.50342444343254755</v>
      </c>
    </row>
    <row r="12" spans="1:5" x14ac:dyDescent="0.3">
      <c r="A12" s="145" t="s">
        <v>40</v>
      </c>
      <c r="B12" s="91">
        <v>2.2334748533278028</v>
      </c>
      <c r="C12" s="91">
        <v>2.0060599234813457</v>
      </c>
      <c r="D12" s="91">
        <v>2.1593929699999999</v>
      </c>
      <c r="E12" s="91">
        <v>1.9345138928421775</v>
      </c>
    </row>
    <row r="13" spans="1:5" x14ac:dyDescent="0.3">
      <c r="A13" s="145" t="s">
        <v>42</v>
      </c>
      <c r="B13" s="91">
        <v>0.94353448834673515</v>
      </c>
      <c r="C13" s="91">
        <v>0.4205367054409489</v>
      </c>
      <c r="D13" s="91">
        <v>0.42770552000000001</v>
      </c>
      <c r="E13" s="91">
        <v>0.25784035779722836</v>
      </c>
    </row>
    <row r="14" spans="1:5" x14ac:dyDescent="0.3">
      <c r="A14" s="145" t="s">
        <v>43</v>
      </c>
      <c r="B14" s="91">
        <v>1.3641750220672875</v>
      </c>
      <c r="C14" s="91">
        <v>1.5619816937984956</v>
      </c>
      <c r="D14" s="91">
        <v>1.2046665999999999</v>
      </c>
      <c r="E14" s="91">
        <v>0.66581716706061211</v>
      </c>
    </row>
    <row r="15" spans="1:5" x14ac:dyDescent="0.3">
      <c r="A15" s="145" t="s">
        <v>52</v>
      </c>
      <c r="B15" s="91">
        <v>1.3770124837014104</v>
      </c>
      <c r="C15" s="91">
        <v>0.25288626914987872</v>
      </c>
      <c r="D15" s="91">
        <v>2.461727E-2</v>
      </c>
      <c r="E15" s="91">
        <v>0.62985256164733694</v>
      </c>
    </row>
    <row r="16" spans="1:5" x14ac:dyDescent="0.3">
      <c r="A16" s="145" t="s">
        <v>55</v>
      </c>
      <c r="B16" s="91">
        <v>0.97777912132545075</v>
      </c>
      <c r="C16" s="91">
        <v>1.4153631513543761</v>
      </c>
      <c r="D16" s="91">
        <v>1.72417354</v>
      </c>
      <c r="E16" s="91">
        <v>0.50741849583623266</v>
      </c>
    </row>
    <row r="17" spans="1:6" x14ac:dyDescent="0.3">
      <c r="A17" s="145" t="s">
        <v>56</v>
      </c>
      <c r="B17" s="91">
        <v>0.54300442857336617</v>
      </c>
      <c r="C17" s="91">
        <v>0.94835975294916797</v>
      </c>
      <c r="D17" s="91">
        <v>0.90689315999999998</v>
      </c>
      <c r="E17" s="91">
        <v>0.36650840366950688</v>
      </c>
    </row>
    <row r="18" spans="1:6" x14ac:dyDescent="0.3">
      <c r="A18" s="145" t="s">
        <v>58</v>
      </c>
      <c r="B18" s="91">
        <v>1.6081819704232838</v>
      </c>
      <c r="C18" s="91">
        <v>1.1854940024369298</v>
      </c>
      <c r="D18" s="91">
        <v>0.69863366999999998</v>
      </c>
      <c r="E18" s="91">
        <v>0.35427770163791028</v>
      </c>
    </row>
    <row r="19" spans="1:6" x14ac:dyDescent="0.3">
      <c r="A19" s="145" t="s">
        <v>61</v>
      </c>
      <c r="B19" s="91">
        <v>1.2966779554583068</v>
      </c>
      <c r="C19" s="91">
        <v>1.8468617419262685</v>
      </c>
      <c r="D19" s="245">
        <v>1.66558618</v>
      </c>
      <c r="E19" s="91">
        <v>1.155385836712072</v>
      </c>
      <c r="F19" s="233"/>
    </row>
    <row r="20" spans="1:6" x14ac:dyDescent="0.3">
      <c r="A20" s="145" t="s">
        <v>62</v>
      </c>
      <c r="B20" s="91">
        <v>0.9007731780276681</v>
      </c>
      <c r="C20" s="91">
        <v>0.63807148318921614</v>
      </c>
      <c r="D20" s="91">
        <v>0.43464584000000001</v>
      </c>
      <c r="E20" s="91">
        <v>0.20751414359025561</v>
      </c>
    </row>
    <row r="21" spans="1:6" x14ac:dyDescent="0.3">
      <c r="A21" s="145" t="s">
        <v>64</v>
      </c>
      <c r="B21" s="91">
        <v>1.3556237902051957</v>
      </c>
      <c r="C21" s="91">
        <v>2.0381729360215792</v>
      </c>
      <c r="D21" s="91">
        <v>2.8752059800000001</v>
      </c>
      <c r="E21" s="91">
        <v>1.6787634883888567</v>
      </c>
    </row>
    <row r="22" spans="1:6" x14ac:dyDescent="0.3">
      <c r="A22" s="145" t="s">
        <v>95</v>
      </c>
      <c r="B22" s="91">
        <v>2.138999976180445</v>
      </c>
      <c r="C22" s="91">
        <v>2.3477644389146195</v>
      </c>
      <c r="D22" s="91">
        <v>5.2050408900000003</v>
      </c>
      <c r="E22" s="91">
        <v>0.5128600008494264</v>
      </c>
    </row>
    <row r="23" spans="1:6" x14ac:dyDescent="0.3">
      <c r="A23" s="145" t="s">
        <v>96</v>
      </c>
      <c r="B23" s="91">
        <v>0.33506932118775473</v>
      </c>
      <c r="C23" s="91">
        <v>1.0692503436151599</v>
      </c>
      <c r="D23" s="91">
        <v>0.50459133</v>
      </c>
      <c r="E23" s="91">
        <v>0.58804585701392931</v>
      </c>
    </row>
    <row r="24" spans="1:6" x14ac:dyDescent="0.3">
      <c r="A24" s="145" t="s">
        <v>98</v>
      </c>
      <c r="B24" s="91">
        <v>2.2681135971115425</v>
      </c>
      <c r="C24" s="91">
        <v>0.97941083554206265</v>
      </c>
      <c r="D24" s="91">
        <v>0.41792488999999999</v>
      </c>
      <c r="E24" s="91">
        <v>0.42665232962254035</v>
      </c>
    </row>
    <row r="25" spans="1:6" x14ac:dyDescent="0.3">
      <c r="A25" s="145" t="s">
        <v>100</v>
      </c>
      <c r="B25" s="91">
        <v>1.4608793416283712</v>
      </c>
      <c r="C25" s="91">
        <v>2.6217922192354921</v>
      </c>
      <c r="D25" s="91">
        <v>2.8109947399999999</v>
      </c>
      <c r="E25" s="91">
        <v>1.1491726419806418</v>
      </c>
    </row>
    <row r="26" spans="1:6" x14ac:dyDescent="0.3">
      <c r="A26" s="145" t="s">
        <v>101</v>
      </c>
      <c r="B26" s="91">
        <v>0.8580895990091828</v>
      </c>
      <c r="C26" s="91">
        <v>2.365538462977939</v>
      </c>
      <c r="D26" s="91">
        <v>3.8303028100000001</v>
      </c>
      <c r="E26" s="91">
        <v>2.2726871257457479</v>
      </c>
    </row>
    <row r="27" spans="1:6" x14ac:dyDescent="0.3">
      <c r="A27" s="145" t="s">
        <v>102</v>
      </c>
      <c r="B27" s="91">
        <v>1.5166111300694618</v>
      </c>
      <c r="C27" s="91">
        <v>3.8758739900442851</v>
      </c>
      <c r="D27" s="91">
        <v>4.1140398200000003</v>
      </c>
      <c r="E27" s="91">
        <v>2.2665508819911104</v>
      </c>
    </row>
    <row r="28" spans="1:6" x14ac:dyDescent="0.3">
      <c r="A28" s="145" t="s">
        <v>103</v>
      </c>
      <c r="B28" s="91">
        <v>2.1513885049123314</v>
      </c>
      <c r="C28" s="91">
        <v>1.1916570862560081</v>
      </c>
      <c r="D28" s="91">
        <v>1.5956979099999999</v>
      </c>
      <c r="E28" s="91">
        <v>1.0645867745525579</v>
      </c>
    </row>
    <row r="29" spans="1:6" x14ac:dyDescent="0.3">
      <c r="A29" s="145" t="s">
        <v>104</v>
      </c>
      <c r="B29" s="91">
        <v>0.71802212381598884</v>
      </c>
      <c r="C29" s="91">
        <v>1.7203884547693535</v>
      </c>
      <c r="D29" s="91">
        <v>3.26397322</v>
      </c>
      <c r="E29" s="91">
        <v>1.047088711797598</v>
      </c>
    </row>
    <row r="30" spans="1:6" x14ac:dyDescent="0.3">
      <c r="A30" s="145" t="s">
        <v>105</v>
      </c>
      <c r="B30" s="91">
        <v>0.7543168830423852</v>
      </c>
      <c r="C30" s="91">
        <v>1.6560681925478529</v>
      </c>
      <c r="D30" s="91">
        <v>1.92788319</v>
      </c>
      <c r="E30" s="91">
        <v>0.22948605567052643</v>
      </c>
    </row>
    <row r="31" spans="1:6" x14ac:dyDescent="0.3">
      <c r="A31" s="145" t="s">
        <v>106</v>
      </c>
      <c r="B31" s="91">
        <v>1.2510457103940837</v>
      </c>
      <c r="C31" s="91">
        <v>1.5632006227273294</v>
      </c>
      <c r="D31" s="91">
        <v>4.0445253900000004</v>
      </c>
      <c r="E31" s="91">
        <v>2.6286719559162419</v>
      </c>
    </row>
    <row r="32" spans="1:6" x14ac:dyDescent="0.3">
      <c r="A32" s="145" t="s">
        <v>107</v>
      </c>
      <c r="B32" s="91">
        <v>0.87256406577947654</v>
      </c>
      <c r="C32" s="91">
        <v>4.0628912899385377</v>
      </c>
      <c r="D32" s="91">
        <v>6.7565386600000004</v>
      </c>
      <c r="E32" s="91">
        <v>4.6313082915571719</v>
      </c>
    </row>
    <row r="33" spans="1:12" x14ac:dyDescent="0.3">
      <c r="A33" s="145" t="s">
        <v>108</v>
      </c>
      <c r="B33" s="91">
        <v>0.50492488504686395</v>
      </c>
      <c r="C33" s="91">
        <v>2.5805574324443286</v>
      </c>
      <c r="D33" s="91">
        <v>3.4954386300000002</v>
      </c>
      <c r="E33" s="91">
        <v>1.4945021009464807</v>
      </c>
    </row>
    <row r="34" spans="1:12" x14ac:dyDescent="0.3">
      <c r="A34" s="145" t="s">
        <v>109</v>
      </c>
      <c r="B34" s="91">
        <v>0.71076578351832087</v>
      </c>
      <c r="C34" s="91">
        <v>2.6192779669731285</v>
      </c>
      <c r="D34" s="91">
        <v>2.9218501400000001</v>
      </c>
      <c r="E34" s="91">
        <v>1.2370878143314337</v>
      </c>
    </row>
    <row r="35" spans="1:12" x14ac:dyDescent="0.3">
      <c r="A35" s="158"/>
      <c r="D35" s="116"/>
      <c r="E35" s="116"/>
      <c r="G35" s="116"/>
      <c r="H35" s="116"/>
      <c r="I35" s="116"/>
      <c r="J35" s="116"/>
      <c r="K35" s="116"/>
      <c r="L35" s="116"/>
    </row>
    <row r="36" spans="1:12" x14ac:dyDescent="0.3">
      <c r="A36" s="158"/>
      <c r="D36" s="116"/>
      <c r="E36" s="116"/>
    </row>
  </sheetData>
  <sortState ref="G4:N38">
    <sortCondition ref="H4:H38"/>
  </sortState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9"/>
  <sheetViews>
    <sheetView zoomScale="90" zoomScaleNormal="90" workbookViewId="0">
      <selection activeCell="G32" sqref="G32"/>
    </sheetView>
  </sheetViews>
  <sheetFormatPr defaultRowHeight="14.4" x14ac:dyDescent="0.3"/>
  <cols>
    <col min="2" max="2" width="12" bestFit="1" customWidth="1"/>
    <col min="3" max="3" width="16.44140625" customWidth="1"/>
    <col min="4" max="4" width="15.33203125" style="145" customWidth="1"/>
    <col min="7" max="7" width="13.109375" style="116" bestFit="1" customWidth="1"/>
    <col min="8" max="8" width="16.33203125" style="116" customWidth="1"/>
    <col min="9" max="9" width="16.5546875" style="116" customWidth="1"/>
    <col min="10" max="10" width="18.109375" style="116" customWidth="1"/>
    <col min="11" max="11" width="16.88671875" bestFit="1" customWidth="1"/>
    <col min="12" max="12" width="15.5546875" bestFit="1" customWidth="1"/>
    <col min="13" max="13" width="15.6640625" bestFit="1" customWidth="1"/>
    <col min="14" max="14" width="12.77734375" bestFit="1" customWidth="1"/>
  </cols>
  <sheetData>
    <row r="1" spans="1:29" x14ac:dyDescent="0.3">
      <c r="A1" t="s">
        <v>1191</v>
      </c>
      <c r="B1" t="s">
        <v>5332</v>
      </c>
      <c r="C1" t="s">
        <v>118</v>
      </c>
      <c r="D1" s="145" t="s">
        <v>6581</v>
      </c>
      <c r="E1" t="s">
        <v>5325</v>
      </c>
      <c r="F1" t="s">
        <v>6439</v>
      </c>
      <c r="G1" s="116" t="s">
        <v>6579</v>
      </c>
      <c r="H1" s="145" t="s">
        <v>6797</v>
      </c>
      <c r="I1" s="145" t="s">
        <v>6798</v>
      </c>
      <c r="J1" s="116" t="s">
        <v>6795</v>
      </c>
      <c r="K1" s="145" t="s">
        <v>6580</v>
      </c>
      <c r="L1" s="145" t="s">
        <v>6793</v>
      </c>
      <c r="M1" s="145" t="s">
        <v>6794</v>
      </c>
      <c r="N1" s="145" t="s">
        <v>6796</v>
      </c>
      <c r="O1" s="145"/>
    </row>
    <row r="2" spans="1:29" x14ac:dyDescent="0.3">
      <c r="A2" t="s">
        <v>107</v>
      </c>
      <c r="B2" t="s">
        <v>6578</v>
      </c>
      <c r="C2" t="s">
        <v>1010</v>
      </c>
      <c r="D2" s="145">
        <v>1</v>
      </c>
      <c r="E2" t="s">
        <v>5328</v>
      </c>
      <c r="F2" t="s">
        <v>6409</v>
      </c>
      <c r="G2" s="116">
        <v>1.949387</v>
      </c>
      <c r="H2" s="14">
        <v>9</v>
      </c>
      <c r="I2" s="14">
        <v>8</v>
      </c>
      <c r="J2" s="14">
        <f>H2+I2</f>
        <v>17</v>
      </c>
      <c r="K2" s="116">
        <v>4.4894017870129836</v>
      </c>
      <c r="L2" s="14">
        <v>10</v>
      </c>
      <c r="M2" s="14">
        <v>8</v>
      </c>
      <c r="N2" s="14">
        <f>L2+M2</f>
        <v>18</v>
      </c>
      <c r="O2" s="145"/>
      <c r="V2" s="12"/>
      <c r="AC2" s="68"/>
    </row>
    <row r="3" spans="1:29" x14ac:dyDescent="0.3">
      <c r="A3" t="s">
        <v>107</v>
      </c>
      <c r="B3" t="s">
        <v>6578</v>
      </c>
      <c r="C3" t="s">
        <v>1011</v>
      </c>
      <c r="D3" s="145">
        <v>2</v>
      </c>
      <c r="E3" t="s">
        <v>5328</v>
      </c>
      <c r="F3" t="s">
        <v>6420</v>
      </c>
      <c r="G3" s="116">
        <v>4.5995799999999996</v>
      </c>
      <c r="H3" s="14">
        <v>10</v>
      </c>
      <c r="I3" s="14">
        <v>7</v>
      </c>
      <c r="J3" s="14">
        <f t="shared" ref="J3:J31" si="0">H3+I3</f>
        <v>17</v>
      </c>
      <c r="K3" s="116">
        <v>3.1253827681889925</v>
      </c>
      <c r="L3" s="14">
        <v>10</v>
      </c>
      <c r="M3" s="14">
        <v>7</v>
      </c>
      <c r="N3" s="14">
        <f t="shared" ref="N3:N31" si="1">L3+M3</f>
        <v>17</v>
      </c>
      <c r="O3" s="145"/>
      <c r="V3" s="12"/>
      <c r="W3" s="145"/>
      <c r="X3" s="145"/>
      <c r="Y3" s="145"/>
      <c r="Z3" s="145"/>
      <c r="AA3" s="145"/>
      <c r="AB3" s="145"/>
      <c r="AC3" s="68"/>
    </row>
    <row r="4" spans="1:29" x14ac:dyDescent="0.3">
      <c r="A4" t="s">
        <v>107</v>
      </c>
      <c r="B4" t="s">
        <v>6578</v>
      </c>
      <c r="C4" t="s">
        <v>1012</v>
      </c>
      <c r="D4" s="145">
        <v>3</v>
      </c>
      <c r="E4" t="s">
        <v>5328</v>
      </c>
      <c r="F4" t="s">
        <v>6431</v>
      </c>
      <c r="G4" s="116">
        <v>3.7054649999999998</v>
      </c>
      <c r="H4" s="14">
        <v>9</v>
      </c>
      <c r="I4" s="14">
        <v>7</v>
      </c>
      <c r="J4" s="14">
        <f t="shared" si="0"/>
        <v>16</v>
      </c>
      <c r="K4" s="116">
        <v>1.892404778991192</v>
      </c>
      <c r="L4" s="14">
        <v>9</v>
      </c>
      <c r="M4" s="14">
        <v>7</v>
      </c>
      <c r="N4" s="14">
        <f t="shared" si="1"/>
        <v>16</v>
      </c>
      <c r="O4" s="145"/>
      <c r="V4" s="12"/>
      <c r="W4" s="145"/>
      <c r="X4" s="145"/>
      <c r="Y4" s="145"/>
      <c r="Z4" s="145"/>
      <c r="AA4" s="145"/>
      <c r="AB4" s="145"/>
      <c r="AC4" s="68"/>
    </row>
    <row r="5" spans="1:29" x14ac:dyDescent="0.3">
      <c r="A5" t="s">
        <v>107</v>
      </c>
      <c r="B5" t="s">
        <v>6578</v>
      </c>
      <c r="C5" t="s">
        <v>1013</v>
      </c>
      <c r="D5" s="145">
        <v>4</v>
      </c>
      <c r="E5" t="s">
        <v>5328</v>
      </c>
      <c r="F5" t="s">
        <v>6433</v>
      </c>
      <c r="G5" s="116">
        <v>1.2808010000000001</v>
      </c>
      <c r="H5" s="14">
        <v>10</v>
      </c>
      <c r="I5" s="14">
        <v>7</v>
      </c>
      <c r="J5" s="14">
        <f t="shared" si="0"/>
        <v>17</v>
      </c>
      <c r="K5" s="116">
        <v>2.2063826729006775</v>
      </c>
      <c r="L5" s="14">
        <v>10</v>
      </c>
      <c r="M5" s="14">
        <v>7</v>
      </c>
      <c r="N5" s="14">
        <f t="shared" si="1"/>
        <v>17</v>
      </c>
      <c r="O5" s="145"/>
      <c r="V5" s="12"/>
      <c r="W5" s="145"/>
      <c r="X5" s="145"/>
      <c r="Y5" s="145"/>
      <c r="Z5" s="145"/>
      <c r="AA5" s="145"/>
      <c r="AB5" s="145"/>
      <c r="AC5" s="68"/>
    </row>
    <row r="6" spans="1:29" x14ac:dyDescent="0.3">
      <c r="A6" t="s">
        <v>107</v>
      </c>
      <c r="B6" t="s">
        <v>6578</v>
      </c>
      <c r="C6" t="s">
        <v>1014</v>
      </c>
      <c r="D6" s="145">
        <v>5</v>
      </c>
      <c r="E6" t="s">
        <v>5328</v>
      </c>
      <c r="F6" t="s">
        <v>6434</v>
      </c>
      <c r="G6" s="116">
        <v>1.526081</v>
      </c>
      <c r="H6" s="14">
        <v>9</v>
      </c>
      <c r="I6" s="14">
        <v>8</v>
      </c>
      <c r="J6" s="14">
        <f t="shared" si="0"/>
        <v>17</v>
      </c>
      <c r="K6" s="116">
        <v>4.4144538277569927</v>
      </c>
      <c r="L6" s="14">
        <v>9</v>
      </c>
      <c r="M6" s="14">
        <v>8</v>
      </c>
      <c r="N6" s="14">
        <f t="shared" si="1"/>
        <v>17</v>
      </c>
      <c r="O6" s="145"/>
      <c r="V6" s="12"/>
      <c r="W6" s="145"/>
      <c r="X6" s="145"/>
      <c r="Y6" s="145"/>
      <c r="Z6" s="145"/>
      <c r="AA6" s="145"/>
      <c r="AB6" s="145"/>
      <c r="AC6" s="68"/>
    </row>
    <row r="7" spans="1:29" x14ac:dyDescent="0.3">
      <c r="A7" t="s">
        <v>107</v>
      </c>
      <c r="B7" t="s">
        <v>6578</v>
      </c>
      <c r="C7" t="s">
        <v>1015</v>
      </c>
      <c r="D7" s="145">
        <v>6</v>
      </c>
      <c r="E7" t="s">
        <v>5328</v>
      </c>
      <c r="F7" t="s">
        <v>6435</v>
      </c>
      <c r="G7" s="116">
        <v>3.6757529999999998</v>
      </c>
      <c r="H7" s="14">
        <v>9</v>
      </c>
      <c r="I7" s="14">
        <v>7</v>
      </c>
      <c r="J7" s="14">
        <f t="shared" si="0"/>
        <v>16</v>
      </c>
      <c r="K7" s="116">
        <v>3.3615590205452324</v>
      </c>
      <c r="L7" s="14">
        <v>11</v>
      </c>
      <c r="M7" s="14">
        <v>7</v>
      </c>
      <c r="N7" s="14">
        <f t="shared" si="1"/>
        <v>18</v>
      </c>
      <c r="O7" s="145"/>
      <c r="V7" s="12"/>
      <c r="W7" s="145"/>
      <c r="X7" s="145"/>
      <c r="Y7" s="145"/>
      <c r="Z7" s="145"/>
      <c r="AA7" s="145"/>
      <c r="AB7" s="145"/>
      <c r="AC7" s="68"/>
    </row>
    <row r="8" spans="1:29" x14ac:dyDescent="0.3">
      <c r="A8" t="s">
        <v>107</v>
      </c>
      <c r="B8" t="s">
        <v>6578</v>
      </c>
      <c r="C8" t="s">
        <v>1016</v>
      </c>
      <c r="D8" s="145">
        <v>7</v>
      </c>
      <c r="E8" t="s">
        <v>5328</v>
      </c>
      <c r="F8" t="s">
        <v>6436</v>
      </c>
      <c r="G8" s="116">
        <v>6.2676360000000004</v>
      </c>
      <c r="H8" s="14">
        <v>10</v>
      </c>
      <c r="I8" s="14">
        <v>7</v>
      </c>
      <c r="J8" s="14">
        <f t="shared" si="0"/>
        <v>17</v>
      </c>
      <c r="K8" s="116">
        <v>3.3268119046239142</v>
      </c>
      <c r="L8" s="14">
        <v>10</v>
      </c>
      <c r="M8" s="14">
        <v>7</v>
      </c>
      <c r="N8" s="14">
        <f t="shared" si="1"/>
        <v>17</v>
      </c>
      <c r="O8" s="145"/>
      <c r="V8" s="12"/>
      <c r="W8" s="145"/>
      <c r="X8" s="145"/>
      <c r="Y8" s="145"/>
      <c r="Z8" s="145"/>
      <c r="AA8" s="145"/>
      <c r="AB8" s="145"/>
      <c r="AC8" s="68"/>
    </row>
    <row r="9" spans="1:29" x14ac:dyDescent="0.3">
      <c r="A9" t="s">
        <v>107</v>
      </c>
      <c r="B9" t="s">
        <v>6578</v>
      </c>
      <c r="C9" t="s">
        <v>1017</v>
      </c>
      <c r="D9" s="145">
        <v>8</v>
      </c>
      <c r="E9" t="s">
        <v>5328</v>
      </c>
      <c r="F9" t="s">
        <v>6437</v>
      </c>
      <c r="G9" s="116">
        <v>7.01105</v>
      </c>
      <c r="H9" s="14">
        <v>9</v>
      </c>
      <c r="I9" s="14">
        <v>8</v>
      </c>
      <c r="J9" s="14">
        <f t="shared" si="0"/>
        <v>17</v>
      </c>
      <c r="K9" s="116">
        <v>4.4451347652665403</v>
      </c>
      <c r="L9" s="14">
        <v>9</v>
      </c>
      <c r="M9" s="14">
        <v>8</v>
      </c>
      <c r="N9" s="14">
        <f t="shared" si="1"/>
        <v>17</v>
      </c>
      <c r="O9" s="145"/>
      <c r="V9" s="12"/>
      <c r="W9" s="145"/>
      <c r="X9" s="145"/>
      <c r="Y9" s="145"/>
      <c r="Z9" s="145"/>
      <c r="AA9" s="145"/>
      <c r="AB9" s="145"/>
      <c r="AC9" s="68"/>
    </row>
    <row r="10" spans="1:29" x14ac:dyDescent="0.3">
      <c r="A10" t="s">
        <v>107</v>
      </c>
      <c r="B10" t="s">
        <v>6578</v>
      </c>
      <c r="C10" t="s">
        <v>1018</v>
      </c>
      <c r="D10" s="145">
        <v>9</v>
      </c>
      <c r="E10" t="s">
        <v>5328</v>
      </c>
      <c r="F10" t="s">
        <v>6438</v>
      </c>
      <c r="G10" s="116">
        <v>6.792503</v>
      </c>
      <c r="H10" s="14">
        <v>9</v>
      </c>
      <c r="I10" s="14">
        <v>7</v>
      </c>
      <c r="J10" s="14">
        <f t="shared" si="0"/>
        <v>16</v>
      </c>
      <c r="K10" s="116">
        <v>4.2666677620733999</v>
      </c>
      <c r="L10" s="14">
        <v>9</v>
      </c>
      <c r="M10" s="14">
        <v>7</v>
      </c>
      <c r="N10" s="14">
        <f t="shared" si="1"/>
        <v>16</v>
      </c>
      <c r="O10" s="145"/>
      <c r="V10" s="12"/>
      <c r="W10" s="145"/>
      <c r="X10" s="145"/>
      <c r="Y10" s="145"/>
      <c r="Z10" s="145"/>
      <c r="AA10" s="145"/>
      <c r="AB10" s="145"/>
      <c r="AC10" s="68"/>
    </row>
    <row r="11" spans="1:29" x14ac:dyDescent="0.3">
      <c r="A11" t="s">
        <v>107</v>
      </c>
      <c r="B11" t="s">
        <v>6578</v>
      </c>
      <c r="C11" s="173" t="s">
        <v>1019</v>
      </c>
      <c r="D11" s="145">
        <v>10</v>
      </c>
      <c r="E11" t="s">
        <v>5328</v>
      </c>
      <c r="F11" t="s">
        <v>6410</v>
      </c>
      <c r="G11" s="116">
        <v>5.8105339999999996</v>
      </c>
      <c r="H11" s="14">
        <v>4</v>
      </c>
      <c r="I11" s="14">
        <v>4</v>
      </c>
      <c r="J11" s="175">
        <f t="shared" si="0"/>
        <v>8</v>
      </c>
      <c r="K11" s="116">
        <v>2.1297236060935201</v>
      </c>
      <c r="L11" s="14">
        <v>9</v>
      </c>
      <c r="M11" s="14">
        <v>7</v>
      </c>
      <c r="N11" s="14">
        <f t="shared" si="1"/>
        <v>16</v>
      </c>
      <c r="O11" s="145"/>
      <c r="P11" s="116"/>
      <c r="V11" s="12"/>
      <c r="W11" s="145"/>
      <c r="X11" s="145"/>
      <c r="Y11" s="145"/>
      <c r="Z11" s="145"/>
      <c r="AA11" s="145"/>
      <c r="AB11" s="145"/>
      <c r="AC11" s="68"/>
    </row>
    <row r="12" spans="1:29" x14ac:dyDescent="0.3">
      <c r="A12" t="s">
        <v>107</v>
      </c>
      <c r="B12" t="s">
        <v>6578</v>
      </c>
      <c r="C12" s="173" t="s">
        <v>1020</v>
      </c>
      <c r="D12" s="145">
        <v>11</v>
      </c>
      <c r="E12" t="s">
        <v>5328</v>
      </c>
      <c r="F12" t="s">
        <v>6411</v>
      </c>
      <c r="G12" s="116">
        <v>5.1538089999999999</v>
      </c>
      <c r="H12" s="14">
        <v>4</v>
      </c>
      <c r="I12" s="14">
        <v>3</v>
      </c>
      <c r="J12" s="175">
        <f t="shared" si="0"/>
        <v>7</v>
      </c>
      <c r="K12" s="116">
        <v>1.9336823542871342</v>
      </c>
      <c r="L12" s="14">
        <v>9</v>
      </c>
      <c r="M12" s="14">
        <v>7</v>
      </c>
      <c r="N12" s="14">
        <f t="shared" si="1"/>
        <v>16</v>
      </c>
      <c r="O12" s="145"/>
      <c r="P12" s="116"/>
      <c r="V12" s="12"/>
      <c r="W12" s="145"/>
      <c r="X12" s="145"/>
      <c r="Y12" s="145"/>
      <c r="Z12" s="145"/>
      <c r="AA12" s="145"/>
      <c r="AB12" s="145"/>
      <c r="AC12" s="68"/>
    </row>
    <row r="13" spans="1:29" x14ac:dyDescent="0.3">
      <c r="A13" t="s">
        <v>107</v>
      </c>
      <c r="B13" t="s">
        <v>6578</v>
      </c>
      <c r="C13" t="s">
        <v>1021</v>
      </c>
      <c r="D13" s="145">
        <v>12</v>
      </c>
      <c r="E13" t="s">
        <v>5328</v>
      </c>
      <c r="F13" t="s">
        <v>6412</v>
      </c>
      <c r="G13" s="116">
        <v>5.0699909999999999</v>
      </c>
      <c r="H13" s="14">
        <v>9</v>
      </c>
      <c r="I13" s="14">
        <v>7</v>
      </c>
      <c r="J13" s="14">
        <f t="shared" si="0"/>
        <v>16</v>
      </c>
      <c r="K13" s="116">
        <v>2.4277223743487304</v>
      </c>
      <c r="L13" s="14">
        <v>9</v>
      </c>
      <c r="M13" s="14">
        <v>7</v>
      </c>
      <c r="N13" s="14">
        <f t="shared" si="1"/>
        <v>16</v>
      </c>
      <c r="O13" s="145"/>
      <c r="V13" s="12"/>
      <c r="W13" s="145"/>
      <c r="X13" s="145"/>
      <c r="Y13" s="145"/>
      <c r="Z13" s="145"/>
      <c r="AA13" s="145"/>
      <c r="AB13" s="145"/>
      <c r="AC13" s="68"/>
    </row>
    <row r="14" spans="1:29" x14ac:dyDescent="0.3">
      <c r="A14" t="s">
        <v>107</v>
      </c>
      <c r="B14" t="s">
        <v>6578</v>
      </c>
      <c r="C14" t="s">
        <v>1022</v>
      </c>
      <c r="D14" s="145">
        <v>13</v>
      </c>
      <c r="E14" t="s">
        <v>5328</v>
      </c>
      <c r="F14" t="s">
        <v>6413</v>
      </c>
      <c r="G14" s="116">
        <v>1.347645</v>
      </c>
      <c r="H14" s="14">
        <v>10</v>
      </c>
      <c r="I14" s="14">
        <v>7</v>
      </c>
      <c r="J14" s="14">
        <f t="shared" si="0"/>
        <v>17</v>
      </c>
      <c r="K14" s="116">
        <v>1.4703156463801712</v>
      </c>
      <c r="L14" s="14">
        <v>10</v>
      </c>
      <c r="M14" s="14">
        <v>7</v>
      </c>
      <c r="N14" s="14">
        <f t="shared" si="1"/>
        <v>17</v>
      </c>
      <c r="O14" s="145"/>
      <c r="V14" s="12"/>
      <c r="W14" s="145"/>
      <c r="X14" s="145"/>
      <c r="Y14" s="145"/>
      <c r="Z14" s="145"/>
      <c r="AA14" s="145"/>
      <c r="AB14" s="145"/>
      <c r="AC14" s="68"/>
    </row>
    <row r="15" spans="1:29" x14ac:dyDescent="0.3">
      <c r="A15" t="s">
        <v>107</v>
      </c>
      <c r="B15" t="s">
        <v>6578</v>
      </c>
      <c r="C15" t="s">
        <v>1023</v>
      </c>
      <c r="D15" s="145">
        <v>14</v>
      </c>
      <c r="E15" t="s">
        <v>5328</v>
      </c>
      <c r="F15" t="s">
        <v>6414</v>
      </c>
      <c r="G15" s="116">
        <v>5.8042020000000001</v>
      </c>
      <c r="H15" s="14">
        <v>9</v>
      </c>
      <c r="I15" s="14">
        <v>7</v>
      </c>
      <c r="J15" s="14">
        <f t="shared" si="0"/>
        <v>16</v>
      </c>
      <c r="K15" s="116">
        <v>3.5864224059575687</v>
      </c>
      <c r="L15" s="14">
        <v>9</v>
      </c>
      <c r="M15" s="14">
        <v>7</v>
      </c>
      <c r="N15" s="14">
        <f t="shared" si="1"/>
        <v>16</v>
      </c>
      <c r="O15" s="145"/>
      <c r="V15" s="12"/>
      <c r="W15" s="145"/>
      <c r="X15" s="145"/>
      <c r="Y15" s="145"/>
      <c r="Z15" s="145"/>
      <c r="AA15" s="145"/>
      <c r="AB15" s="145"/>
      <c r="AC15" s="68"/>
    </row>
    <row r="16" spans="1:29" x14ac:dyDescent="0.3">
      <c r="A16" t="s">
        <v>107</v>
      </c>
      <c r="B16" t="s">
        <v>6578</v>
      </c>
      <c r="C16" t="s">
        <v>1024</v>
      </c>
      <c r="D16" s="145">
        <v>15</v>
      </c>
      <c r="E16" t="s">
        <v>5328</v>
      </c>
      <c r="F16" t="s">
        <v>6415</v>
      </c>
      <c r="G16" s="116">
        <v>4.4153039999999999</v>
      </c>
      <c r="H16" s="14">
        <v>9</v>
      </c>
      <c r="I16" s="14">
        <v>8</v>
      </c>
      <c r="J16" s="14">
        <f t="shared" si="0"/>
        <v>17</v>
      </c>
      <c r="K16" s="116">
        <v>4.4810541810653941</v>
      </c>
      <c r="L16" s="14">
        <v>10</v>
      </c>
      <c r="M16" s="14">
        <v>8</v>
      </c>
      <c r="N16" s="14">
        <f t="shared" si="1"/>
        <v>18</v>
      </c>
      <c r="O16" s="145"/>
      <c r="V16" s="12"/>
      <c r="W16" s="145"/>
      <c r="X16" s="145"/>
      <c r="Y16" s="145"/>
      <c r="Z16" s="145"/>
      <c r="AA16" s="145"/>
      <c r="AB16" s="145"/>
      <c r="AC16" s="68"/>
    </row>
    <row r="17" spans="1:29" x14ac:dyDescent="0.3">
      <c r="A17" t="s">
        <v>107</v>
      </c>
      <c r="B17" t="s">
        <v>6578</v>
      </c>
      <c r="C17" t="s">
        <v>1025</v>
      </c>
      <c r="D17" s="145">
        <v>16</v>
      </c>
      <c r="E17" t="s">
        <v>5328</v>
      </c>
      <c r="F17" t="s">
        <v>6416</v>
      </c>
      <c r="G17" s="116">
        <v>5.0889939999999996</v>
      </c>
      <c r="H17" s="14">
        <v>9</v>
      </c>
      <c r="I17" s="14">
        <v>7</v>
      </c>
      <c r="J17" s="14">
        <f t="shared" si="0"/>
        <v>16</v>
      </c>
      <c r="K17" s="116">
        <v>2.1664127253537475</v>
      </c>
      <c r="L17" s="14">
        <v>9</v>
      </c>
      <c r="M17" s="14">
        <v>7</v>
      </c>
      <c r="N17" s="14">
        <f t="shared" si="1"/>
        <v>16</v>
      </c>
      <c r="O17" s="145"/>
      <c r="V17" s="12"/>
      <c r="W17" s="145"/>
      <c r="X17" s="145"/>
      <c r="Y17" s="145"/>
      <c r="Z17" s="145"/>
      <c r="AA17" s="145"/>
      <c r="AB17" s="145"/>
      <c r="AC17" s="68"/>
    </row>
    <row r="18" spans="1:29" x14ac:dyDescent="0.3">
      <c r="A18" t="s">
        <v>107</v>
      </c>
      <c r="B18" t="s">
        <v>6578</v>
      </c>
      <c r="C18" t="s">
        <v>1026</v>
      </c>
      <c r="D18" s="145">
        <v>17</v>
      </c>
      <c r="E18" t="s">
        <v>5328</v>
      </c>
      <c r="F18" t="s">
        <v>6417</v>
      </c>
      <c r="G18" s="116">
        <v>4.5408179999999998</v>
      </c>
      <c r="H18" s="14">
        <v>10</v>
      </c>
      <c r="I18" s="14">
        <v>7</v>
      </c>
      <c r="J18" s="14">
        <f t="shared" si="0"/>
        <v>17</v>
      </c>
      <c r="K18" s="116">
        <v>3.641634579224192</v>
      </c>
      <c r="L18" s="14">
        <v>11</v>
      </c>
      <c r="M18" s="14">
        <v>7</v>
      </c>
      <c r="N18" s="14">
        <f t="shared" si="1"/>
        <v>18</v>
      </c>
      <c r="O18" s="145"/>
      <c r="V18" s="12"/>
      <c r="W18" s="145"/>
      <c r="X18" s="145"/>
      <c r="Y18" s="145"/>
      <c r="Z18" s="145"/>
      <c r="AA18" s="145"/>
      <c r="AB18" s="145"/>
      <c r="AC18" s="68"/>
    </row>
    <row r="19" spans="1:29" x14ac:dyDescent="0.3">
      <c r="A19" t="s">
        <v>107</v>
      </c>
      <c r="B19" t="s">
        <v>6578</v>
      </c>
      <c r="C19" t="s">
        <v>1027</v>
      </c>
      <c r="D19" s="145">
        <v>18</v>
      </c>
      <c r="E19" t="s">
        <v>5328</v>
      </c>
      <c r="F19" t="s">
        <v>6418</v>
      </c>
      <c r="G19" s="116">
        <v>3.4465880000000002</v>
      </c>
      <c r="H19" s="14">
        <v>9</v>
      </c>
      <c r="I19" s="14">
        <v>8</v>
      </c>
      <c r="J19" s="14">
        <f t="shared" si="0"/>
        <v>17</v>
      </c>
      <c r="K19" s="116">
        <v>4.4944171454649036</v>
      </c>
      <c r="L19" s="14">
        <v>9</v>
      </c>
      <c r="M19" s="14">
        <v>8</v>
      </c>
      <c r="N19" s="14">
        <f t="shared" si="1"/>
        <v>17</v>
      </c>
      <c r="O19" s="145"/>
      <c r="V19" s="12"/>
      <c r="W19" s="145"/>
      <c r="X19" s="145"/>
      <c r="Y19" s="145"/>
      <c r="Z19" s="145"/>
      <c r="AA19" s="145"/>
      <c r="AB19" s="145"/>
      <c r="AC19" s="68"/>
    </row>
    <row r="20" spans="1:29" x14ac:dyDescent="0.3">
      <c r="A20" t="s">
        <v>107</v>
      </c>
      <c r="B20" t="s">
        <v>6578</v>
      </c>
      <c r="C20" t="s">
        <v>1028</v>
      </c>
      <c r="D20" s="145">
        <v>19</v>
      </c>
      <c r="E20" t="s">
        <v>5328</v>
      </c>
      <c r="F20" t="s">
        <v>6419</v>
      </c>
      <c r="G20" s="116">
        <v>4.0282879999999999</v>
      </c>
      <c r="H20" s="14">
        <v>10</v>
      </c>
      <c r="I20" s="14">
        <v>7</v>
      </c>
      <c r="J20" s="14">
        <f t="shared" si="0"/>
        <v>17</v>
      </c>
      <c r="K20" s="116">
        <v>3.3821228317413148</v>
      </c>
      <c r="L20" s="14">
        <v>11</v>
      </c>
      <c r="M20" s="14">
        <v>7</v>
      </c>
      <c r="N20" s="14">
        <f t="shared" si="1"/>
        <v>18</v>
      </c>
      <c r="O20" s="145"/>
      <c r="V20" s="12"/>
      <c r="W20" s="145"/>
      <c r="X20" s="145"/>
      <c r="Y20" s="145"/>
      <c r="Z20" s="145"/>
      <c r="AA20" s="145"/>
      <c r="AB20" s="145"/>
      <c r="AC20" s="68"/>
    </row>
    <row r="21" spans="1:29" x14ac:dyDescent="0.3">
      <c r="A21" t="s">
        <v>107</v>
      </c>
      <c r="B21" t="s">
        <v>6578</v>
      </c>
      <c r="C21" t="s">
        <v>1029</v>
      </c>
      <c r="D21" s="145">
        <v>20</v>
      </c>
      <c r="E21" t="s">
        <v>5328</v>
      </c>
      <c r="F21" t="s">
        <v>6421</v>
      </c>
      <c r="G21" s="116">
        <v>4.1601220000000003</v>
      </c>
      <c r="H21" s="14">
        <v>10</v>
      </c>
      <c r="I21" s="14">
        <v>7</v>
      </c>
      <c r="J21" s="14">
        <f t="shared" si="0"/>
        <v>17</v>
      </c>
      <c r="K21" s="116">
        <v>3.3057133146099842</v>
      </c>
      <c r="L21" s="14">
        <v>10</v>
      </c>
      <c r="M21" s="14">
        <v>7</v>
      </c>
      <c r="N21" s="14">
        <f t="shared" si="1"/>
        <v>17</v>
      </c>
      <c r="O21" s="145"/>
      <c r="V21" s="12"/>
      <c r="W21" s="145"/>
      <c r="X21" s="145"/>
      <c r="Y21" s="145"/>
      <c r="Z21" s="145"/>
      <c r="AA21" s="145"/>
      <c r="AB21" s="145"/>
      <c r="AC21" s="68"/>
    </row>
    <row r="22" spans="1:29" x14ac:dyDescent="0.3">
      <c r="A22" t="s">
        <v>107</v>
      </c>
      <c r="B22" t="s">
        <v>6578</v>
      </c>
      <c r="C22" t="s">
        <v>1030</v>
      </c>
      <c r="D22" s="145">
        <v>21</v>
      </c>
      <c r="E22" t="s">
        <v>5328</v>
      </c>
      <c r="F22" t="s">
        <v>6422</v>
      </c>
      <c r="G22" s="116">
        <v>6.7565390000000001</v>
      </c>
      <c r="H22" s="14">
        <v>9</v>
      </c>
      <c r="I22" s="14">
        <v>7</v>
      </c>
      <c r="J22" s="14">
        <f t="shared" si="0"/>
        <v>16</v>
      </c>
      <c r="K22" s="116">
        <v>4.6897719820093107</v>
      </c>
      <c r="L22" s="14">
        <v>9</v>
      </c>
      <c r="M22" s="14">
        <v>8</v>
      </c>
      <c r="N22" s="14">
        <f t="shared" si="1"/>
        <v>17</v>
      </c>
      <c r="O22" s="145"/>
      <c r="V22" s="12"/>
      <c r="W22" s="145"/>
      <c r="X22" s="145"/>
      <c r="Y22" s="145"/>
      <c r="Z22" s="145"/>
      <c r="AA22" s="145"/>
      <c r="AB22" s="145"/>
      <c r="AC22" s="68"/>
    </row>
    <row r="23" spans="1:29" x14ac:dyDescent="0.3">
      <c r="A23" t="s">
        <v>107</v>
      </c>
      <c r="B23" t="s">
        <v>6578</v>
      </c>
      <c r="C23" t="s">
        <v>1031</v>
      </c>
      <c r="D23" s="145">
        <v>22</v>
      </c>
      <c r="E23" t="s">
        <v>5328</v>
      </c>
      <c r="F23" t="s">
        <v>6423</v>
      </c>
      <c r="G23" s="116">
        <v>2.7536719999999999</v>
      </c>
      <c r="H23" s="14">
        <v>10</v>
      </c>
      <c r="I23" s="14">
        <v>7</v>
      </c>
      <c r="J23" s="14">
        <f t="shared" si="0"/>
        <v>17</v>
      </c>
      <c r="K23" s="116">
        <v>3.1074706269582402</v>
      </c>
      <c r="L23" s="14">
        <v>10</v>
      </c>
      <c r="M23" s="14">
        <v>7</v>
      </c>
      <c r="N23" s="14">
        <f t="shared" si="1"/>
        <v>17</v>
      </c>
      <c r="O23" s="145"/>
      <c r="V23" s="12"/>
      <c r="W23" s="145"/>
      <c r="X23" s="145"/>
      <c r="Y23" s="145"/>
      <c r="Z23" s="145"/>
      <c r="AA23" s="145"/>
      <c r="AB23" s="145"/>
      <c r="AC23" s="68"/>
    </row>
    <row r="24" spans="1:29" x14ac:dyDescent="0.3">
      <c r="A24" t="s">
        <v>107</v>
      </c>
      <c r="B24" t="s">
        <v>6578</v>
      </c>
      <c r="C24" s="173" t="s">
        <v>1032</v>
      </c>
      <c r="D24" s="145">
        <v>23</v>
      </c>
      <c r="E24" t="s">
        <v>5328</v>
      </c>
      <c r="F24" t="s">
        <v>6424</v>
      </c>
      <c r="G24" s="116">
        <v>5.5858239999999997</v>
      </c>
      <c r="H24" s="14">
        <v>4</v>
      </c>
      <c r="I24" s="14">
        <v>4</v>
      </c>
      <c r="J24" s="175">
        <f t="shared" si="0"/>
        <v>8</v>
      </c>
      <c r="K24" s="116">
        <v>4.850944387676579</v>
      </c>
      <c r="L24" s="14">
        <v>9</v>
      </c>
      <c r="M24" s="14">
        <v>8</v>
      </c>
      <c r="N24" s="14">
        <f t="shared" si="1"/>
        <v>17</v>
      </c>
      <c r="O24" s="145"/>
      <c r="P24" s="116"/>
      <c r="V24" s="12"/>
      <c r="W24" s="145"/>
      <c r="X24" s="145"/>
      <c r="Y24" s="145"/>
      <c r="Z24" s="145"/>
      <c r="AA24" s="145"/>
      <c r="AB24" s="145"/>
      <c r="AC24" s="68"/>
    </row>
    <row r="25" spans="1:29" x14ac:dyDescent="0.3">
      <c r="A25" t="s">
        <v>107</v>
      </c>
      <c r="B25" t="s">
        <v>6578</v>
      </c>
      <c r="C25" t="s">
        <v>1033</v>
      </c>
      <c r="D25" s="145">
        <v>24</v>
      </c>
      <c r="E25" t="s">
        <v>5328</v>
      </c>
      <c r="F25" t="s">
        <v>6425</v>
      </c>
      <c r="G25" s="116">
        <v>3.395248</v>
      </c>
      <c r="H25" s="14">
        <v>9</v>
      </c>
      <c r="I25" s="14">
        <v>7</v>
      </c>
      <c r="J25" s="14">
        <f t="shared" si="0"/>
        <v>16</v>
      </c>
      <c r="K25" s="116">
        <v>3.4825640623617029</v>
      </c>
      <c r="L25" s="14">
        <v>11</v>
      </c>
      <c r="M25" s="14">
        <v>7</v>
      </c>
      <c r="N25" s="14">
        <f t="shared" si="1"/>
        <v>18</v>
      </c>
      <c r="O25" s="145"/>
      <c r="V25" s="12"/>
      <c r="W25" s="145"/>
      <c r="X25" s="145"/>
      <c r="Y25" s="145"/>
      <c r="Z25" s="145"/>
      <c r="AA25" s="145"/>
      <c r="AB25" s="145"/>
      <c r="AC25" s="68"/>
    </row>
    <row r="26" spans="1:29" x14ac:dyDescent="0.3">
      <c r="A26" t="s">
        <v>107</v>
      </c>
      <c r="B26" t="s">
        <v>6578</v>
      </c>
      <c r="C26" t="s">
        <v>1034</v>
      </c>
      <c r="D26" s="145">
        <v>25</v>
      </c>
      <c r="E26" t="s">
        <v>5328</v>
      </c>
      <c r="F26" t="s">
        <v>6426</v>
      </c>
      <c r="G26" s="116">
        <v>5.3114350000000004</v>
      </c>
      <c r="H26" s="14">
        <v>9</v>
      </c>
      <c r="I26" s="14">
        <v>7</v>
      </c>
      <c r="J26" s="14">
        <f t="shared" si="0"/>
        <v>16</v>
      </c>
      <c r="K26" s="116">
        <v>2.4089273668787525</v>
      </c>
      <c r="L26" s="14">
        <v>9</v>
      </c>
      <c r="M26" s="14">
        <v>7</v>
      </c>
      <c r="N26" s="14">
        <f t="shared" si="1"/>
        <v>16</v>
      </c>
      <c r="O26" s="145"/>
      <c r="V26" s="12"/>
      <c r="W26" s="145"/>
      <c r="X26" s="145"/>
      <c r="Y26" s="145"/>
      <c r="Z26" s="145"/>
      <c r="AA26" s="145"/>
      <c r="AB26" s="145"/>
      <c r="AC26" s="68"/>
    </row>
    <row r="27" spans="1:29" x14ac:dyDescent="0.3">
      <c r="A27" t="s">
        <v>107</v>
      </c>
      <c r="B27" t="s">
        <v>6578</v>
      </c>
      <c r="C27" t="s">
        <v>1035</v>
      </c>
      <c r="D27" s="145">
        <v>26</v>
      </c>
      <c r="E27" t="s">
        <v>5328</v>
      </c>
      <c r="F27" t="s">
        <v>6427</v>
      </c>
      <c r="G27" s="116">
        <v>3.1067490000000002</v>
      </c>
      <c r="H27" s="14">
        <v>9</v>
      </c>
      <c r="I27" s="14">
        <v>7</v>
      </c>
      <c r="J27" s="14">
        <f t="shared" si="0"/>
        <v>16</v>
      </c>
      <c r="K27" s="116">
        <v>3.2476551662792397</v>
      </c>
      <c r="L27" s="14">
        <v>11</v>
      </c>
      <c r="M27" s="14">
        <v>7</v>
      </c>
      <c r="N27" s="14">
        <f t="shared" si="1"/>
        <v>18</v>
      </c>
      <c r="O27" s="145"/>
      <c r="V27" s="12"/>
      <c r="W27" s="145"/>
      <c r="X27" s="145"/>
      <c r="Y27" s="145"/>
      <c r="Z27" s="145"/>
      <c r="AA27" s="145"/>
      <c r="AB27" s="145"/>
      <c r="AC27" s="68"/>
    </row>
    <row r="28" spans="1:29" x14ac:dyDescent="0.3">
      <c r="A28" t="s">
        <v>107</v>
      </c>
      <c r="B28" t="s">
        <v>6578</v>
      </c>
      <c r="C28" t="s">
        <v>1036</v>
      </c>
      <c r="D28" s="145">
        <v>27</v>
      </c>
      <c r="E28" t="s">
        <v>5328</v>
      </c>
      <c r="F28" t="s">
        <v>6428</v>
      </c>
      <c r="G28" s="116">
        <v>2.8996170000000001</v>
      </c>
      <c r="H28" s="14">
        <v>10</v>
      </c>
      <c r="I28" s="14">
        <v>7</v>
      </c>
      <c r="J28" s="14">
        <f t="shared" si="0"/>
        <v>17</v>
      </c>
      <c r="K28" s="116">
        <v>3.187657135926059</v>
      </c>
      <c r="L28" s="14">
        <v>10</v>
      </c>
      <c r="M28" s="14">
        <v>7</v>
      </c>
      <c r="N28" s="14">
        <f t="shared" si="1"/>
        <v>17</v>
      </c>
      <c r="O28" s="145"/>
      <c r="V28" s="12"/>
      <c r="W28" s="145"/>
      <c r="X28" s="145"/>
      <c r="Y28" s="145"/>
      <c r="Z28" s="145"/>
      <c r="AA28" s="145"/>
      <c r="AB28" s="145"/>
      <c r="AC28" s="68"/>
    </row>
    <row r="29" spans="1:29" x14ac:dyDescent="0.3">
      <c r="A29" t="s">
        <v>107</v>
      </c>
      <c r="B29" t="s">
        <v>6578</v>
      </c>
      <c r="C29" t="s">
        <v>1037</v>
      </c>
      <c r="D29" s="145">
        <v>28</v>
      </c>
      <c r="E29" t="s">
        <v>5328</v>
      </c>
      <c r="F29" t="s">
        <v>6429</v>
      </c>
      <c r="G29" s="116">
        <v>1.8759209999999999</v>
      </c>
      <c r="H29" s="14">
        <v>10</v>
      </c>
      <c r="I29" s="14">
        <v>7</v>
      </c>
      <c r="J29" s="14">
        <f t="shared" si="0"/>
        <v>17</v>
      </c>
      <c r="K29" s="116">
        <v>1.3860274634644458</v>
      </c>
      <c r="L29" s="14">
        <v>10</v>
      </c>
      <c r="M29" s="14">
        <v>7</v>
      </c>
      <c r="N29" s="14">
        <f t="shared" si="1"/>
        <v>17</v>
      </c>
      <c r="O29" s="145"/>
      <c r="V29" s="12"/>
      <c r="W29" s="145"/>
      <c r="X29" s="145"/>
      <c r="Y29" s="145"/>
      <c r="Z29" s="145"/>
      <c r="AA29" s="145"/>
      <c r="AB29" s="145"/>
      <c r="AC29" s="68"/>
    </row>
    <row r="30" spans="1:29" x14ac:dyDescent="0.3">
      <c r="A30" t="s">
        <v>107</v>
      </c>
      <c r="B30" t="s">
        <v>6578</v>
      </c>
      <c r="C30" t="s">
        <v>1038</v>
      </c>
      <c r="D30" s="145">
        <v>29</v>
      </c>
      <c r="E30" t="s">
        <v>5328</v>
      </c>
      <c r="F30" t="s">
        <v>6430</v>
      </c>
      <c r="G30" s="116">
        <v>3.502481</v>
      </c>
      <c r="H30" s="14">
        <v>9</v>
      </c>
      <c r="I30" s="14">
        <v>7</v>
      </c>
      <c r="J30" s="14">
        <f t="shared" si="0"/>
        <v>16</v>
      </c>
      <c r="K30" s="116">
        <v>3.6626623498616158</v>
      </c>
      <c r="L30" s="14">
        <v>11</v>
      </c>
      <c r="M30" s="14">
        <v>7</v>
      </c>
      <c r="N30" s="14">
        <f t="shared" si="1"/>
        <v>18</v>
      </c>
      <c r="O30" s="145"/>
      <c r="V30" s="12"/>
      <c r="W30" s="145"/>
      <c r="X30" s="145"/>
      <c r="Y30" s="145"/>
      <c r="Z30" s="145"/>
      <c r="AA30" s="145"/>
      <c r="AB30" s="145"/>
      <c r="AC30" s="68"/>
    </row>
    <row r="31" spans="1:29" x14ac:dyDescent="0.3">
      <c r="A31" t="s">
        <v>107</v>
      </c>
      <c r="B31" t="s">
        <v>6578</v>
      </c>
      <c r="C31" t="s">
        <v>1039</v>
      </c>
      <c r="D31" s="145">
        <v>30</v>
      </c>
      <c r="E31" t="s">
        <v>5328</v>
      </c>
      <c r="F31" t="s">
        <v>6432</v>
      </c>
      <c r="G31" s="116">
        <v>1.0247040000000001</v>
      </c>
      <c r="H31" s="14">
        <v>10</v>
      </c>
      <c r="I31" s="14">
        <v>7</v>
      </c>
      <c r="J31" s="14">
        <f t="shared" si="0"/>
        <v>17</v>
      </c>
      <c r="K31" s="116">
        <v>2.3067506777706024</v>
      </c>
      <c r="L31" s="14">
        <v>10</v>
      </c>
      <c r="M31" s="14">
        <v>7</v>
      </c>
      <c r="N31" s="14">
        <f t="shared" si="1"/>
        <v>17</v>
      </c>
      <c r="O31" s="145"/>
      <c r="V31" s="12"/>
      <c r="W31" s="145"/>
      <c r="X31" s="145"/>
      <c r="Y31" s="145"/>
      <c r="Z31" s="145"/>
      <c r="AA31" s="145"/>
      <c r="AB31" s="145"/>
      <c r="AC31" s="68"/>
    </row>
    <row r="32" spans="1:29" x14ac:dyDescent="0.3">
      <c r="K32" s="116"/>
      <c r="V32" s="145"/>
      <c r="W32" s="145"/>
      <c r="X32" s="34"/>
      <c r="Y32" s="34"/>
      <c r="Z32" s="34"/>
      <c r="AA32" s="34"/>
      <c r="AB32" s="34"/>
      <c r="AC32" s="145"/>
    </row>
    <row r="33" spans="18:28" x14ac:dyDescent="0.3">
      <c r="X33" s="116"/>
      <c r="Y33" s="116"/>
      <c r="Z33" s="116"/>
      <c r="AA33" s="116"/>
      <c r="AB33" s="116"/>
    </row>
    <row r="34" spans="18:28" x14ac:dyDescent="0.3">
      <c r="X34" s="116"/>
      <c r="Y34" s="116"/>
      <c r="Z34" s="116"/>
      <c r="AA34" s="116"/>
      <c r="AB34" s="116"/>
    </row>
    <row r="35" spans="18:28" x14ac:dyDescent="0.3">
      <c r="X35" s="116"/>
      <c r="Y35" s="116"/>
      <c r="Z35" s="116"/>
      <c r="AA35" s="116"/>
      <c r="AB35" s="116"/>
    </row>
    <row r="36" spans="18:28" x14ac:dyDescent="0.3">
      <c r="R36" s="145"/>
      <c r="S36" s="145"/>
      <c r="T36" s="145"/>
      <c r="X36" s="116"/>
      <c r="Y36" s="116"/>
      <c r="Z36" s="116"/>
      <c r="AA36" s="116"/>
      <c r="AB36" s="116"/>
    </row>
    <row r="37" spans="18:28" x14ac:dyDescent="0.3">
      <c r="R37" s="145"/>
      <c r="S37" s="145"/>
      <c r="T37" s="145"/>
      <c r="X37" s="116"/>
      <c r="Y37" s="116"/>
      <c r="Z37" s="116"/>
      <c r="AA37" s="116"/>
      <c r="AB37" s="116"/>
    </row>
    <row r="38" spans="18:28" x14ac:dyDescent="0.3">
      <c r="R38" s="145"/>
      <c r="S38" s="145"/>
      <c r="T38" s="145"/>
    </row>
    <row r="39" spans="18:28" x14ac:dyDescent="0.3">
      <c r="R39" s="145"/>
      <c r="S39" s="145"/>
      <c r="T39" s="145"/>
    </row>
    <row r="40" spans="18:28" x14ac:dyDescent="0.3">
      <c r="R40" s="145"/>
      <c r="S40" s="145"/>
      <c r="T40" s="145"/>
    </row>
    <row r="41" spans="18:28" x14ac:dyDescent="0.3">
      <c r="R41" s="145"/>
      <c r="S41" s="145"/>
      <c r="T41" s="145"/>
    </row>
    <row r="42" spans="18:28" x14ac:dyDescent="0.3">
      <c r="R42" s="145"/>
      <c r="S42" s="145"/>
      <c r="T42" s="145"/>
    </row>
    <row r="43" spans="18:28" x14ac:dyDescent="0.3">
      <c r="R43" s="145"/>
      <c r="S43" s="145"/>
      <c r="T43" s="145"/>
    </row>
    <row r="44" spans="18:28" x14ac:dyDescent="0.3">
      <c r="R44" s="145"/>
      <c r="S44" s="145"/>
      <c r="T44" s="145"/>
    </row>
    <row r="45" spans="18:28" x14ac:dyDescent="0.3">
      <c r="R45" s="145"/>
      <c r="S45" s="145"/>
      <c r="T45" s="145"/>
    </row>
    <row r="46" spans="18:28" x14ac:dyDescent="0.3">
      <c r="R46" s="145"/>
      <c r="S46" s="145"/>
      <c r="T46" s="145"/>
    </row>
    <row r="47" spans="18:28" x14ac:dyDescent="0.3">
      <c r="R47" s="145"/>
      <c r="S47" s="145"/>
      <c r="T47" s="145"/>
    </row>
    <row r="48" spans="18:28" x14ac:dyDescent="0.3">
      <c r="R48" s="145"/>
      <c r="S48" s="145"/>
      <c r="T48" s="145"/>
    </row>
    <row r="49" spans="18:20" x14ac:dyDescent="0.3">
      <c r="R49" s="145"/>
      <c r="S49" s="145"/>
      <c r="T49" s="145"/>
    </row>
    <row r="50" spans="18:20" x14ac:dyDescent="0.3">
      <c r="R50" s="145"/>
      <c r="S50" s="145"/>
      <c r="T50" s="145"/>
    </row>
    <row r="51" spans="18:20" x14ac:dyDescent="0.3">
      <c r="R51" s="145"/>
      <c r="S51" s="145"/>
      <c r="T51" s="145"/>
    </row>
    <row r="52" spans="18:20" x14ac:dyDescent="0.3">
      <c r="R52" s="145"/>
      <c r="S52" s="145"/>
      <c r="T52" s="145"/>
    </row>
    <row r="53" spans="18:20" x14ac:dyDescent="0.3">
      <c r="R53" s="145"/>
      <c r="S53" s="145"/>
      <c r="T53" s="145"/>
    </row>
    <row r="54" spans="18:20" x14ac:dyDescent="0.3">
      <c r="R54" s="145"/>
      <c r="S54" s="145"/>
      <c r="T54" s="145"/>
    </row>
    <row r="55" spans="18:20" x14ac:dyDescent="0.3">
      <c r="R55" s="145"/>
      <c r="S55" s="145"/>
      <c r="T55" s="145"/>
    </row>
    <row r="56" spans="18:20" x14ac:dyDescent="0.3">
      <c r="R56" s="145"/>
      <c r="S56" s="145"/>
      <c r="T56" s="145"/>
    </row>
    <row r="57" spans="18:20" x14ac:dyDescent="0.3">
      <c r="R57" s="145"/>
      <c r="S57" s="145"/>
      <c r="T57" s="145"/>
    </row>
    <row r="58" spans="18:20" x14ac:dyDescent="0.3">
      <c r="R58" s="145"/>
      <c r="S58" s="145"/>
      <c r="T58" s="145"/>
    </row>
    <row r="59" spans="18:20" x14ac:dyDescent="0.3">
      <c r="R59" s="145"/>
      <c r="S59" s="145"/>
      <c r="T59" s="145"/>
    </row>
    <row r="60" spans="18:20" x14ac:dyDescent="0.3">
      <c r="R60" s="145"/>
      <c r="S60" s="145"/>
      <c r="T60" s="145"/>
    </row>
    <row r="61" spans="18:20" x14ac:dyDescent="0.3">
      <c r="R61" s="145"/>
      <c r="S61" s="145"/>
      <c r="T61" s="145"/>
    </row>
    <row r="62" spans="18:20" x14ac:dyDescent="0.3">
      <c r="R62" s="145"/>
      <c r="S62" s="145"/>
      <c r="T62" s="145"/>
    </row>
    <row r="63" spans="18:20" x14ac:dyDescent="0.3">
      <c r="R63" s="145"/>
      <c r="S63" s="145"/>
      <c r="T63" s="145"/>
    </row>
    <row r="64" spans="18:20" x14ac:dyDescent="0.3">
      <c r="R64" s="145"/>
      <c r="S64" s="145"/>
      <c r="T64" s="145"/>
    </row>
    <row r="67" spans="18:20" x14ac:dyDescent="0.3">
      <c r="R67" s="145"/>
      <c r="S67" s="145"/>
      <c r="T67" s="145"/>
    </row>
    <row r="68" spans="18:20" x14ac:dyDescent="0.3">
      <c r="R68" s="145"/>
      <c r="S68" s="145"/>
      <c r="T68" s="145"/>
    </row>
    <row r="69" spans="18:20" x14ac:dyDescent="0.3">
      <c r="R69" s="145"/>
      <c r="S69" s="145"/>
      <c r="T69" s="145"/>
    </row>
  </sheetData>
  <sortState ref="A2:H31">
    <sortCondition ref="D2:D31"/>
  </sortState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4"/>
  <sheetViews>
    <sheetView topLeftCell="A22" zoomScale="90" zoomScaleNormal="90" workbookViewId="0">
      <selection activeCell="J12" sqref="J12"/>
    </sheetView>
  </sheetViews>
  <sheetFormatPr defaultRowHeight="14.4" x14ac:dyDescent="0.3"/>
  <cols>
    <col min="1" max="2" width="8.88671875" style="145"/>
    <col min="3" max="3" width="15.33203125" style="145" bestFit="1" customWidth="1"/>
    <col min="4" max="4" width="15.33203125" style="145" customWidth="1"/>
    <col min="5" max="5" width="11.33203125" style="145" customWidth="1"/>
    <col min="6" max="6" width="12.5546875" style="145" customWidth="1"/>
    <col min="7" max="7" width="12.33203125" style="116" bestFit="1" customWidth="1"/>
    <col min="8" max="8" width="17" style="116" customWidth="1"/>
    <col min="9" max="9" width="15.5546875" style="116" customWidth="1"/>
    <col min="10" max="10" width="15.44140625" style="116" customWidth="1"/>
    <col min="11" max="11" width="16.109375" style="145" bestFit="1" customWidth="1"/>
    <col min="12" max="12" width="14.6640625" style="145" customWidth="1"/>
    <col min="13" max="13" width="13.6640625" style="145" customWidth="1"/>
    <col min="14" max="16384" width="8.88671875" style="145"/>
  </cols>
  <sheetData>
    <row r="1" spans="1:30" x14ac:dyDescent="0.3">
      <c r="A1" s="145" t="s">
        <v>1191</v>
      </c>
      <c r="B1" s="145" t="s">
        <v>5332</v>
      </c>
      <c r="C1" s="145" t="s">
        <v>118</v>
      </c>
      <c r="D1" s="145" t="s">
        <v>6581</v>
      </c>
      <c r="E1" s="145" t="s">
        <v>5325</v>
      </c>
      <c r="F1" s="145" t="s">
        <v>6439</v>
      </c>
      <c r="G1" s="116" t="s">
        <v>6579</v>
      </c>
      <c r="H1" s="145" t="s">
        <v>6797</v>
      </c>
      <c r="I1" s="145" t="s">
        <v>6798</v>
      </c>
      <c r="J1" s="116" t="s">
        <v>6795</v>
      </c>
      <c r="K1" s="145" t="s">
        <v>6580</v>
      </c>
      <c r="L1" s="145" t="s">
        <v>6793</v>
      </c>
      <c r="M1" s="145" t="s">
        <v>6794</v>
      </c>
      <c r="N1" s="145" t="s">
        <v>6796</v>
      </c>
    </row>
    <row r="2" spans="1:30" x14ac:dyDescent="0.3">
      <c r="A2" s="145" t="s">
        <v>52</v>
      </c>
      <c r="B2" s="145" t="s">
        <v>6656</v>
      </c>
      <c r="C2" s="145" t="str">
        <f t="shared" ref="C2:C31" si="0">CONCATENATE("5A_900_",D2)</f>
        <v>5A_900_1</v>
      </c>
      <c r="D2" s="145">
        <v>1</v>
      </c>
      <c r="E2" s="145" t="s">
        <v>5328</v>
      </c>
      <c r="F2" s="145" t="str">
        <f t="shared" ref="F2:F31" si="1">CONCATENATE("Draw_",D2)</f>
        <v>Draw_1</v>
      </c>
      <c r="G2" s="116">
        <v>0.52711839999999999</v>
      </c>
      <c r="H2" s="14">
        <v>9</v>
      </c>
      <c r="I2" s="14">
        <v>6</v>
      </c>
      <c r="J2" s="14">
        <f t="shared" ref="J2:J31" si="2">H2+I2</f>
        <v>15</v>
      </c>
      <c r="K2" s="116">
        <v>0.18227136413587613</v>
      </c>
      <c r="L2" s="145">
        <v>9</v>
      </c>
      <c r="M2" s="145">
        <v>6</v>
      </c>
      <c r="N2" s="145">
        <f t="shared" ref="N2:N31" si="3">L2+M2</f>
        <v>15</v>
      </c>
      <c r="O2" s="116"/>
      <c r="W2" s="12"/>
      <c r="AD2" s="68"/>
    </row>
    <row r="3" spans="1:30" x14ac:dyDescent="0.3">
      <c r="A3" s="145" t="s">
        <v>52</v>
      </c>
      <c r="B3" s="145" t="s">
        <v>6656</v>
      </c>
      <c r="C3" s="145" t="str">
        <f t="shared" si="0"/>
        <v>5A_900_2</v>
      </c>
      <c r="D3" s="145">
        <v>2</v>
      </c>
      <c r="E3" s="145" t="s">
        <v>5328</v>
      </c>
      <c r="F3" s="145" t="str">
        <f t="shared" si="1"/>
        <v>Draw_2</v>
      </c>
      <c r="G3" s="116">
        <v>0.48122408</v>
      </c>
      <c r="H3" s="14">
        <v>8</v>
      </c>
      <c r="I3" s="14">
        <v>6</v>
      </c>
      <c r="J3" s="14">
        <f t="shared" si="2"/>
        <v>14</v>
      </c>
      <c r="K3" s="116">
        <v>0.56553077719545075</v>
      </c>
      <c r="L3" s="145">
        <v>9</v>
      </c>
      <c r="M3" s="145">
        <v>6</v>
      </c>
      <c r="N3" s="145">
        <f t="shared" si="3"/>
        <v>15</v>
      </c>
      <c r="O3" s="116"/>
      <c r="W3" s="12"/>
      <c r="AD3" s="68"/>
    </row>
    <row r="4" spans="1:30" x14ac:dyDescent="0.3">
      <c r="A4" s="145" t="s">
        <v>52</v>
      </c>
      <c r="B4" s="145" t="s">
        <v>6656</v>
      </c>
      <c r="C4" s="145" t="str">
        <f t="shared" si="0"/>
        <v>5A_900_3</v>
      </c>
      <c r="D4" s="145">
        <v>3</v>
      </c>
      <c r="E4" s="145" t="s">
        <v>5328</v>
      </c>
      <c r="F4" s="145" t="str">
        <f t="shared" si="1"/>
        <v>Draw_3</v>
      </c>
      <c r="G4" s="116">
        <v>0.29038666000000002</v>
      </c>
      <c r="H4" s="14">
        <v>8</v>
      </c>
      <c r="I4" s="14">
        <v>7</v>
      </c>
      <c r="J4" s="14">
        <f t="shared" si="2"/>
        <v>15</v>
      </c>
      <c r="K4" s="116">
        <v>0.32817606515020825</v>
      </c>
      <c r="L4" s="145">
        <v>8</v>
      </c>
      <c r="M4" s="145">
        <v>7</v>
      </c>
      <c r="N4" s="145">
        <f t="shared" si="3"/>
        <v>15</v>
      </c>
      <c r="O4" s="116"/>
      <c r="W4" s="12"/>
      <c r="AD4" s="68"/>
    </row>
    <row r="5" spans="1:30" x14ac:dyDescent="0.3">
      <c r="A5" s="145" t="s">
        <v>52</v>
      </c>
      <c r="B5" s="145" t="s">
        <v>6656</v>
      </c>
      <c r="C5" s="145" t="str">
        <f t="shared" si="0"/>
        <v>5A_900_4</v>
      </c>
      <c r="D5" s="145">
        <v>4</v>
      </c>
      <c r="E5" s="145" t="s">
        <v>5328</v>
      </c>
      <c r="F5" s="145" t="str">
        <f t="shared" si="1"/>
        <v>Draw_4</v>
      </c>
      <c r="G5" s="116">
        <v>8.634124E-2</v>
      </c>
      <c r="H5" s="14">
        <v>8</v>
      </c>
      <c r="I5" s="14">
        <v>7</v>
      </c>
      <c r="J5" s="14">
        <f t="shared" si="2"/>
        <v>15</v>
      </c>
      <c r="K5" s="116">
        <v>0.54425667623779883</v>
      </c>
      <c r="L5" s="145">
        <v>8</v>
      </c>
      <c r="M5" s="145">
        <v>7</v>
      </c>
      <c r="N5" s="145">
        <f t="shared" si="3"/>
        <v>15</v>
      </c>
      <c r="O5" s="116"/>
      <c r="W5" s="12"/>
      <c r="AD5" s="68"/>
    </row>
    <row r="6" spans="1:30" x14ac:dyDescent="0.3">
      <c r="A6" s="145" t="s">
        <v>52</v>
      </c>
      <c r="B6" s="145" t="s">
        <v>6656</v>
      </c>
      <c r="C6" s="145" t="str">
        <f t="shared" si="0"/>
        <v>5A_900_5</v>
      </c>
      <c r="D6" s="145">
        <v>5</v>
      </c>
      <c r="E6" s="145" t="s">
        <v>5328</v>
      </c>
      <c r="F6" s="145" t="str">
        <f t="shared" si="1"/>
        <v>Draw_5</v>
      </c>
      <c r="G6" s="116">
        <v>0.15826246999999999</v>
      </c>
      <c r="H6" s="14">
        <v>8</v>
      </c>
      <c r="I6" s="14">
        <v>7</v>
      </c>
      <c r="J6" s="14">
        <f t="shared" si="2"/>
        <v>15</v>
      </c>
      <c r="K6" s="116">
        <v>0.65458641892181302</v>
      </c>
      <c r="L6" s="145">
        <v>8</v>
      </c>
      <c r="M6" s="145">
        <v>7</v>
      </c>
      <c r="N6" s="145">
        <f t="shared" si="3"/>
        <v>15</v>
      </c>
      <c r="O6" s="116"/>
      <c r="W6" s="12"/>
      <c r="AD6" s="68"/>
    </row>
    <row r="7" spans="1:30" x14ac:dyDescent="0.3">
      <c r="A7" s="145" t="s">
        <v>52</v>
      </c>
      <c r="B7" s="145" t="s">
        <v>6656</v>
      </c>
      <c r="C7" s="145" t="str">
        <f t="shared" si="0"/>
        <v>5A_900_6</v>
      </c>
      <c r="D7" s="145">
        <v>6</v>
      </c>
      <c r="E7" s="145" t="s">
        <v>5328</v>
      </c>
      <c r="F7" s="145" t="str">
        <f t="shared" si="1"/>
        <v>Draw_6</v>
      </c>
      <c r="G7" s="116">
        <v>0.20244408999999999</v>
      </c>
      <c r="H7" s="14">
        <v>8</v>
      </c>
      <c r="I7" s="14">
        <v>7</v>
      </c>
      <c r="J7" s="14">
        <f t="shared" si="2"/>
        <v>15</v>
      </c>
      <c r="K7" s="116">
        <v>0.18353836072232912</v>
      </c>
      <c r="L7" s="145">
        <v>8</v>
      </c>
      <c r="M7" s="145">
        <v>7</v>
      </c>
      <c r="N7" s="145">
        <f t="shared" si="3"/>
        <v>15</v>
      </c>
      <c r="O7" s="116"/>
      <c r="W7" s="12"/>
      <c r="AD7" s="68"/>
    </row>
    <row r="8" spans="1:30" x14ac:dyDescent="0.3">
      <c r="A8" s="145" t="s">
        <v>52</v>
      </c>
      <c r="B8" s="145" t="s">
        <v>6656</v>
      </c>
      <c r="C8" s="145" t="str">
        <f t="shared" si="0"/>
        <v>5A_900_7</v>
      </c>
      <c r="D8" s="145">
        <v>7</v>
      </c>
      <c r="E8" s="145" t="s">
        <v>5328</v>
      </c>
      <c r="F8" s="145" t="str">
        <f t="shared" si="1"/>
        <v>Draw_7</v>
      </c>
      <c r="G8" s="116">
        <v>6.8441290000000002E-2</v>
      </c>
      <c r="H8" s="14">
        <v>7</v>
      </c>
      <c r="I8" s="14">
        <v>7</v>
      </c>
      <c r="J8" s="14">
        <f t="shared" si="2"/>
        <v>14</v>
      </c>
      <c r="K8" s="116">
        <v>0.96357161091496213</v>
      </c>
      <c r="L8" s="145">
        <v>8</v>
      </c>
      <c r="M8" s="145">
        <v>7</v>
      </c>
      <c r="N8" s="145">
        <f t="shared" si="3"/>
        <v>15</v>
      </c>
      <c r="O8" s="116"/>
      <c r="P8" s="116"/>
      <c r="W8" s="12"/>
      <c r="AD8" s="68"/>
    </row>
    <row r="9" spans="1:30" x14ac:dyDescent="0.3">
      <c r="A9" s="145" t="s">
        <v>52</v>
      </c>
      <c r="B9" s="145" t="s">
        <v>6656</v>
      </c>
      <c r="C9" s="145" t="str">
        <f t="shared" si="0"/>
        <v>5A_900_8</v>
      </c>
      <c r="D9" s="145">
        <v>8</v>
      </c>
      <c r="E9" s="145" t="s">
        <v>5328</v>
      </c>
      <c r="F9" s="145" t="str">
        <f t="shared" si="1"/>
        <v>Draw_8</v>
      </c>
      <c r="G9" s="116">
        <v>0.14188379000000001</v>
      </c>
      <c r="H9" s="14">
        <v>8</v>
      </c>
      <c r="I9" s="14">
        <v>7</v>
      </c>
      <c r="J9" s="14">
        <f t="shared" si="2"/>
        <v>15</v>
      </c>
      <c r="K9" s="116">
        <v>0.43976522073011681</v>
      </c>
      <c r="L9" s="145">
        <v>8</v>
      </c>
      <c r="M9" s="145">
        <v>7</v>
      </c>
      <c r="N9" s="145">
        <f t="shared" si="3"/>
        <v>15</v>
      </c>
      <c r="O9" s="116"/>
      <c r="W9" s="12"/>
      <c r="AD9" s="68"/>
    </row>
    <row r="10" spans="1:30" x14ac:dyDescent="0.3">
      <c r="A10" s="145" t="s">
        <v>52</v>
      </c>
      <c r="B10" s="145" t="s">
        <v>6656</v>
      </c>
      <c r="C10" s="145" t="str">
        <f t="shared" si="0"/>
        <v>5A_900_9</v>
      </c>
      <c r="D10" s="145">
        <v>9</v>
      </c>
      <c r="E10" s="145" t="s">
        <v>5328</v>
      </c>
      <c r="F10" s="145" t="str">
        <f t="shared" si="1"/>
        <v>Draw_9</v>
      </c>
      <c r="G10" s="116">
        <v>5.8025939999999998E-2</v>
      </c>
      <c r="H10" s="14">
        <v>8</v>
      </c>
      <c r="I10" s="14">
        <v>6</v>
      </c>
      <c r="J10" s="14">
        <f t="shared" si="2"/>
        <v>14</v>
      </c>
      <c r="K10" s="116">
        <v>0.65771517422932257</v>
      </c>
      <c r="L10" s="145">
        <v>9</v>
      </c>
      <c r="M10" s="145">
        <v>6</v>
      </c>
      <c r="N10" s="145">
        <f t="shared" si="3"/>
        <v>15</v>
      </c>
      <c r="O10" s="116"/>
      <c r="W10" s="12"/>
      <c r="AD10" s="68"/>
    </row>
    <row r="11" spans="1:30" x14ac:dyDescent="0.3">
      <c r="A11" s="145" t="s">
        <v>52</v>
      </c>
      <c r="B11" s="145" t="s">
        <v>6656</v>
      </c>
      <c r="C11" s="145" t="str">
        <f t="shared" si="0"/>
        <v>5A_900_10</v>
      </c>
      <c r="D11" s="145">
        <v>10</v>
      </c>
      <c r="E11" s="145" t="s">
        <v>5328</v>
      </c>
      <c r="F11" s="145" t="str">
        <f t="shared" si="1"/>
        <v>Draw_10</v>
      </c>
      <c r="G11" s="116">
        <v>6.084415E-2</v>
      </c>
      <c r="H11" s="14">
        <v>7</v>
      </c>
      <c r="I11" s="14">
        <v>7</v>
      </c>
      <c r="J11" s="14">
        <f t="shared" si="2"/>
        <v>14</v>
      </c>
      <c r="K11" s="116">
        <v>0.96313646479741055</v>
      </c>
      <c r="L11" s="145">
        <v>8</v>
      </c>
      <c r="M11" s="145">
        <v>7</v>
      </c>
      <c r="N11" s="145">
        <f t="shared" si="3"/>
        <v>15</v>
      </c>
      <c r="O11" s="116"/>
      <c r="W11" s="12"/>
      <c r="AD11" s="68"/>
    </row>
    <row r="12" spans="1:30" x14ac:dyDescent="0.3">
      <c r="A12" s="145" t="s">
        <v>52</v>
      </c>
      <c r="B12" s="145" t="s">
        <v>6656</v>
      </c>
      <c r="C12" s="145" t="str">
        <f t="shared" si="0"/>
        <v>5A_900_11</v>
      </c>
      <c r="D12" s="145">
        <v>11</v>
      </c>
      <c r="E12" s="145" t="s">
        <v>5328</v>
      </c>
      <c r="F12" s="145" t="str">
        <f t="shared" si="1"/>
        <v>Draw_11</v>
      </c>
      <c r="G12" s="116">
        <v>0.17381084999999999</v>
      </c>
      <c r="H12" s="14">
        <v>8</v>
      </c>
      <c r="I12" s="14">
        <v>7</v>
      </c>
      <c r="J12" s="14">
        <f t="shared" si="2"/>
        <v>15</v>
      </c>
      <c r="K12" s="116">
        <v>0.1781010945731071</v>
      </c>
      <c r="L12" s="145">
        <v>8</v>
      </c>
      <c r="M12" s="145">
        <v>7</v>
      </c>
      <c r="N12" s="145">
        <f t="shared" si="3"/>
        <v>15</v>
      </c>
      <c r="O12" s="116"/>
      <c r="W12" s="12"/>
      <c r="AD12" s="68"/>
    </row>
    <row r="13" spans="1:30" x14ac:dyDescent="0.3">
      <c r="A13" s="145" t="s">
        <v>52</v>
      </c>
      <c r="B13" s="145" t="s">
        <v>6656</v>
      </c>
      <c r="C13" s="145" t="str">
        <f t="shared" si="0"/>
        <v>5A_900_12</v>
      </c>
      <c r="D13" s="145">
        <v>12</v>
      </c>
      <c r="E13" s="145" t="s">
        <v>5328</v>
      </c>
      <c r="F13" s="145" t="str">
        <f t="shared" si="1"/>
        <v>Draw_12</v>
      </c>
      <c r="G13" s="116">
        <v>1.5498710000000001E-2</v>
      </c>
      <c r="H13" s="14">
        <v>8</v>
      </c>
      <c r="I13" s="14">
        <v>7</v>
      </c>
      <c r="J13" s="14">
        <f t="shared" si="2"/>
        <v>15</v>
      </c>
      <c r="K13" s="116">
        <v>0.66147442841625503</v>
      </c>
      <c r="L13" s="145">
        <v>8</v>
      </c>
      <c r="M13" s="145">
        <v>7</v>
      </c>
      <c r="N13" s="145">
        <f t="shared" si="3"/>
        <v>15</v>
      </c>
      <c r="O13" s="116"/>
      <c r="W13" s="12"/>
      <c r="AD13" s="68"/>
    </row>
    <row r="14" spans="1:30" x14ac:dyDescent="0.3">
      <c r="A14" s="145" t="s">
        <v>52</v>
      </c>
      <c r="B14" s="145" t="s">
        <v>6656</v>
      </c>
      <c r="C14" s="145" t="str">
        <f t="shared" si="0"/>
        <v>5A_900_13</v>
      </c>
      <c r="D14" s="145">
        <v>13</v>
      </c>
      <c r="E14" s="145" t="s">
        <v>5328</v>
      </c>
      <c r="F14" s="145" t="str">
        <f t="shared" si="1"/>
        <v>Draw_13</v>
      </c>
      <c r="G14" s="116">
        <v>3.7741360000000002E-2</v>
      </c>
      <c r="H14" s="14">
        <v>7</v>
      </c>
      <c r="I14" s="14">
        <v>7</v>
      </c>
      <c r="J14" s="14">
        <f t="shared" si="2"/>
        <v>14</v>
      </c>
      <c r="K14" s="116">
        <v>0.63699975650490126</v>
      </c>
      <c r="L14" s="145">
        <v>8</v>
      </c>
      <c r="M14" s="145">
        <v>7</v>
      </c>
      <c r="N14" s="145">
        <f t="shared" si="3"/>
        <v>15</v>
      </c>
      <c r="O14" s="116"/>
      <c r="W14" s="12"/>
      <c r="AD14" s="68"/>
    </row>
    <row r="15" spans="1:30" x14ac:dyDescent="0.3">
      <c r="A15" s="145" t="s">
        <v>52</v>
      </c>
      <c r="B15" s="145" t="s">
        <v>6656</v>
      </c>
      <c r="C15" s="145" t="str">
        <f t="shared" si="0"/>
        <v>5A_900_14</v>
      </c>
      <c r="D15" s="145">
        <v>14</v>
      </c>
      <c r="E15" s="145" t="s">
        <v>5328</v>
      </c>
      <c r="F15" s="145" t="str">
        <f t="shared" si="1"/>
        <v>Draw_14</v>
      </c>
      <c r="G15" s="116">
        <v>0.24329777999999999</v>
      </c>
      <c r="H15" s="14">
        <v>8</v>
      </c>
      <c r="I15" s="14">
        <v>7</v>
      </c>
      <c r="J15" s="14">
        <f t="shared" si="2"/>
        <v>15</v>
      </c>
      <c r="K15" s="116">
        <v>0.88224904068382615</v>
      </c>
      <c r="L15" s="145">
        <v>8</v>
      </c>
      <c r="M15" s="145">
        <v>7</v>
      </c>
      <c r="N15" s="145">
        <f t="shared" si="3"/>
        <v>15</v>
      </c>
      <c r="O15" s="116"/>
      <c r="W15" s="12"/>
      <c r="AD15" s="68"/>
    </row>
    <row r="16" spans="1:30" x14ac:dyDescent="0.3">
      <c r="A16" s="145" t="s">
        <v>52</v>
      </c>
      <c r="B16" s="145" t="s">
        <v>6656</v>
      </c>
      <c r="C16" s="145" t="str">
        <f t="shared" si="0"/>
        <v>5A_900_15</v>
      </c>
      <c r="D16" s="145">
        <v>15</v>
      </c>
      <c r="E16" s="145" t="s">
        <v>5328</v>
      </c>
      <c r="F16" s="145" t="str">
        <f t="shared" si="1"/>
        <v>Draw_15</v>
      </c>
      <c r="G16" s="116">
        <v>1.2375026499999999</v>
      </c>
      <c r="H16" s="14">
        <v>8</v>
      </c>
      <c r="I16" s="14">
        <v>7</v>
      </c>
      <c r="J16" s="14">
        <f t="shared" si="2"/>
        <v>15</v>
      </c>
      <c r="K16" s="116">
        <v>0.79426799618861332</v>
      </c>
      <c r="L16" s="145">
        <v>8</v>
      </c>
      <c r="M16" s="145">
        <v>7</v>
      </c>
      <c r="N16" s="145">
        <f t="shared" si="3"/>
        <v>15</v>
      </c>
      <c r="O16" s="116"/>
      <c r="W16" s="12"/>
      <c r="AD16" s="68"/>
    </row>
    <row r="17" spans="1:30" x14ac:dyDescent="0.3">
      <c r="A17" s="145" t="s">
        <v>52</v>
      </c>
      <c r="B17" s="145" t="s">
        <v>6656</v>
      </c>
      <c r="C17" s="145" t="str">
        <f t="shared" si="0"/>
        <v>5A_900_16</v>
      </c>
      <c r="D17" s="145">
        <v>16</v>
      </c>
      <c r="E17" s="145" t="s">
        <v>5328</v>
      </c>
      <c r="F17" s="145" t="str">
        <f t="shared" si="1"/>
        <v>Draw_16</v>
      </c>
      <c r="G17" s="116">
        <v>0.10540119000000001</v>
      </c>
      <c r="H17" s="14">
        <v>8</v>
      </c>
      <c r="I17" s="14">
        <v>7</v>
      </c>
      <c r="J17" s="14">
        <f t="shared" si="2"/>
        <v>15</v>
      </c>
      <c r="K17" s="116">
        <v>0.33900421745520176</v>
      </c>
      <c r="L17" s="145">
        <v>8</v>
      </c>
      <c r="M17" s="145">
        <v>7</v>
      </c>
      <c r="N17" s="145">
        <f t="shared" si="3"/>
        <v>15</v>
      </c>
      <c r="O17" s="116"/>
      <c r="W17" s="12"/>
      <c r="AD17" s="68"/>
    </row>
    <row r="18" spans="1:30" x14ac:dyDescent="0.3">
      <c r="A18" s="145" t="s">
        <v>52</v>
      </c>
      <c r="B18" s="145" t="s">
        <v>6656</v>
      </c>
      <c r="C18" s="145" t="str">
        <f t="shared" si="0"/>
        <v>5A_900_17</v>
      </c>
      <c r="D18" s="145">
        <v>17</v>
      </c>
      <c r="E18" s="145" t="s">
        <v>5328</v>
      </c>
      <c r="F18" s="145" t="str">
        <f t="shared" si="1"/>
        <v>Draw_17</v>
      </c>
      <c r="G18" s="116">
        <v>0.17745875999999999</v>
      </c>
      <c r="H18" s="14">
        <v>8</v>
      </c>
      <c r="I18" s="14">
        <v>7</v>
      </c>
      <c r="J18" s="14">
        <f t="shared" si="2"/>
        <v>15</v>
      </c>
      <c r="K18" s="116">
        <v>0.9646269847476997</v>
      </c>
      <c r="L18" s="145">
        <v>8</v>
      </c>
      <c r="M18" s="145">
        <v>7</v>
      </c>
      <c r="N18" s="145">
        <f t="shared" si="3"/>
        <v>15</v>
      </c>
      <c r="O18" s="116"/>
      <c r="W18" s="12"/>
      <c r="AD18" s="68"/>
    </row>
    <row r="19" spans="1:30" x14ac:dyDescent="0.3">
      <c r="A19" s="145" t="s">
        <v>52</v>
      </c>
      <c r="B19" s="145" t="s">
        <v>6656</v>
      </c>
      <c r="C19" s="145" t="str">
        <f t="shared" si="0"/>
        <v>5A_900_18</v>
      </c>
      <c r="D19" s="145">
        <v>18</v>
      </c>
      <c r="E19" s="145" t="s">
        <v>5328</v>
      </c>
      <c r="F19" s="145" t="str">
        <f t="shared" si="1"/>
        <v>Draw_18</v>
      </c>
      <c r="G19" s="116">
        <v>4.1739789999999999E-2</v>
      </c>
      <c r="H19" s="14">
        <v>9</v>
      </c>
      <c r="I19" s="14">
        <v>6</v>
      </c>
      <c r="J19" s="14">
        <f t="shared" si="2"/>
        <v>15</v>
      </c>
      <c r="K19" s="116">
        <v>0.62204849568839882</v>
      </c>
      <c r="L19" s="145">
        <v>9</v>
      </c>
      <c r="M19" s="145">
        <v>6</v>
      </c>
      <c r="N19" s="145">
        <f t="shared" si="3"/>
        <v>15</v>
      </c>
      <c r="O19" s="116"/>
      <c r="W19" s="12"/>
      <c r="AD19" s="68"/>
    </row>
    <row r="20" spans="1:30" x14ac:dyDescent="0.3">
      <c r="A20" s="145" t="s">
        <v>52</v>
      </c>
      <c r="B20" s="145" t="s">
        <v>6656</v>
      </c>
      <c r="C20" s="145" t="str">
        <f t="shared" si="0"/>
        <v>5A_900_19</v>
      </c>
      <c r="D20" s="145">
        <v>19</v>
      </c>
      <c r="E20" s="145" t="s">
        <v>5328</v>
      </c>
      <c r="F20" s="145" t="str">
        <f t="shared" si="1"/>
        <v>Draw_19</v>
      </c>
      <c r="G20" s="116">
        <v>0.44911581</v>
      </c>
      <c r="H20" s="14">
        <v>8</v>
      </c>
      <c r="I20" s="14">
        <v>6</v>
      </c>
      <c r="J20" s="14">
        <f t="shared" si="2"/>
        <v>14</v>
      </c>
      <c r="K20" s="116">
        <v>0.47648557155827309</v>
      </c>
      <c r="L20" s="145">
        <v>9</v>
      </c>
      <c r="M20" s="145">
        <v>6</v>
      </c>
      <c r="N20" s="145">
        <f t="shared" si="3"/>
        <v>15</v>
      </c>
      <c r="O20" s="116"/>
      <c r="W20" s="12"/>
      <c r="AD20" s="68"/>
    </row>
    <row r="21" spans="1:30" x14ac:dyDescent="0.3">
      <c r="A21" s="145" t="s">
        <v>52</v>
      </c>
      <c r="B21" s="145" t="s">
        <v>6656</v>
      </c>
      <c r="C21" s="145" t="str">
        <f t="shared" si="0"/>
        <v>5A_900_20</v>
      </c>
      <c r="D21" s="145">
        <v>20</v>
      </c>
      <c r="E21" s="145" t="s">
        <v>5328</v>
      </c>
      <c r="F21" s="145" t="str">
        <f t="shared" si="1"/>
        <v>Draw_20</v>
      </c>
      <c r="G21" s="116">
        <v>4.902459E-2</v>
      </c>
      <c r="H21" s="14">
        <v>9</v>
      </c>
      <c r="I21" s="14">
        <v>6</v>
      </c>
      <c r="J21" s="14">
        <f t="shared" si="2"/>
        <v>15</v>
      </c>
      <c r="K21" s="116">
        <v>0.63553858283055831</v>
      </c>
      <c r="L21" s="145">
        <v>9</v>
      </c>
      <c r="M21" s="145">
        <v>6</v>
      </c>
      <c r="N21" s="145">
        <f t="shared" si="3"/>
        <v>15</v>
      </c>
      <c r="O21" s="116"/>
      <c r="W21" s="12"/>
      <c r="AD21" s="68"/>
    </row>
    <row r="22" spans="1:30" x14ac:dyDescent="0.3">
      <c r="A22" s="145" t="s">
        <v>52</v>
      </c>
      <c r="B22" s="145" t="s">
        <v>6656</v>
      </c>
      <c r="C22" s="145" t="str">
        <f t="shared" si="0"/>
        <v>5A_900_21</v>
      </c>
      <c r="D22" s="145">
        <v>21</v>
      </c>
      <c r="E22" s="145" t="s">
        <v>5328</v>
      </c>
      <c r="F22" s="145" t="str">
        <f t="shared" si="1"/>
        <v>Draw_21</v>
      </c>
      <c r="G22" s="116">
        <v>2.461727E-2</v>
      </c>
      <c r="H22" s="14">
        <v>8</v>
      </c>
      <c r="I22" s="14">
        <v>7</v>
      </c>
      <c r="J22" s="14">
        <f t="shared" si="2"/>
        <v>15</v>
      </c>
      <c r="K22" s="116">
        <v>0.62848965722764538</v>
      </c>
      <c r="L22" s="145">
        <v>8</v>
      </c>
      <c r="M22" s="145">
        <v>7</v>
      </c>
      <c r="N22" s="145">
        <f t="shared" si="3"/>
        <v>15</v>
      </c>
      <c r="O22" s="116"/>
      <c r="W22" s="12"/>
      <c r="AD22" s="68"/>
    </row>
    <row r="23" spans="1:30" x14ac:dyDescent="0.3">
      <c r="A23" s="145" t="s">
        <v>52</v>
      </c>
      <c r="B23" s="145" t="s">
        <v>6656</v>
      </c>
      <c r="C23" s="145" t="str">
        <f t="shared" si="0"/>
        <v>5A_900_22</v>
      </c>
      <c r="D23" s="145">
        <v>22</v>
      </c>
      <c r="E23" s="145" t="s">
        <v>5328</v>
      </c>
      <c r="F23" s="145" t="str">
        <f t="shared" si="1"/>
        <v>Draw_22</v>
      </c>
      <c r="G23" s="116">
        <v>0.20033275</v>
      </c>
      <c r="H23" s="14">
        <v>8</v>
      </c>
      <c r="I23" s="14">
        <v>6</v>
      </c>
      <c r="J23" s="14">
        <f t="shared" si="2"/>
        <v>14</v>
      </c>
      <c r="K23" s="116">
        <v>0.37070571859497187</v>
      </c>
      <c r="L23" s="145">
        <v>8</v>
      </c>
      <c r="M23" s="145">
        <v>7</v>
      </c>
      <c r="N23" s="145">
        <f t="shared" si="3"/>
        <v>15</v>
      </c>
      <c r="O23" s="116"/>
      <c r="W23" s="12"/>
      <c r="AD23" s="68"/>
    </row>
    <row r="24" spans="1:30" x14ac:dyDescent="0.3">
      <c r="A24" s="145" t="s">
        <v>52</v>
      </c>
      <c r="B24" s="145" t="s">
        <v>6656</v>
      </c>
      <c r="C24" s="145" t="str">
        <f t="shared" si="0"/>
        <v>5A_900_23</v>
      </c>
      <c r="D24" s="145">
        <v>23</v>
      </c>
      <c r="E24" s="145" t="s">
        <v>5328</v>
      </c>
      <c r="F24" s="145" t="str">
        <f t="shared" si="1"/>
        <v>Draw_23</v>
      </c>
      <c r="G24" s="116">
        <v>7.6107880000000003E-2</v>
      </c>
      <c r="H24" s="14">
        <v>8</v>
      </c>
      <c r="I24" s="14">
        <v>7</v>
      </c>
      <c r="J24" s="14">
        <f t="shared" si="2"/>
        <v>15</v>
      </c>
      <c r="K24" s="116">
        <v>0.88767947452635376</v>
      </c>
      <c r="L24" s="145">
        <v>8</v>
      </c>
      <c r="M24" s="145">
        <v>7</v>
      </c>
      <c r="N24" s="145">
        <f t="shared" si="3"/>
        <v>15</v>
      </c>
      <c r="O24" s="116"/>
      <c r="W24" s="12"/>
      <c r="AD24" s="68"/>
    </row>
    <row r="25" spans="1:30" x14ac:dyDescent="0.3">
      <c r="A25" s="145" t="s">
        <v>52</v>
      </c>
      <c r="B25" s="145" t="s">
        <v>6656</v>
      </c>
      <c r="C25" s="145" t="str">
        <f t="shared" si="0"/>
        <v>5A_900_24</v>
      </c>
      <c r="D25" s="145">
        <v>24</v>
      </c>
      <c r="E25" s="145" t="s">
        <v>5328</v>
      </c>
      <c r="F25" s="145" t="str">
        <f t="shared" si="1"/>
        <v>Draw_24</v>
      </c>
      <c r="G25" s="116">
        <v>0.22464551999999999</v>
      </c>
      <c r="H25" s="14">
        <v>8</v>
      </c>
      <c r="I25" s="14">
        <v>7</v>
      </c>
      <c r="J25" s="14">
        <f t="shared" si="2"/>
        <v>15</v>
      </c>
      <c r="K25" s="116">
        <v>0.36433974492236981</v>
      </c>
      <c r="L25" s="145">
        <v>8</v>
      </c>
      <c r="M25" s="145">
        <v>7</v>
      </c>
      <c r="N25" s="145">
        <f t="shared" si="3"/>
        <v>15</v>
      </c>
      <c r="O25" s="116"/>
      <c r="W25" s="12"/>
      <c r="AD25" s="68"/>
    </row>
    <row r="26" spans="1:30" x14ac:dyDescent="0.3">
      <c r="A26" s="145" t="s">
        <v>52</v>
      </c>
      <c r="B26" s="145" t="s">
        <v>6656</v>
      </c>
      <c r="C26" s="145" t="str">
        <f t="shared" si="0"/>
        <v>5A_900_25</v>
      </c>
      <c r="D26" s="145">
        <v>25</v>
      </c>
      <c r="E26" s="145" t="s">
        <v>5328</v>
      </c>
      <c r="F26" s="145" t="str">
        <f t="shared" si="1"/>
        <v>Draw_25</v>
      </c>
      <c r="G26" s="116">
        <v>7.5044050000000001E-2</v>
      </c>
      <c r="H26" s="14">
        <v>8</v>
      </c>
      <c r="I26" s="14">
        <v>7</v>
      </c>
      <c r="J26" s="14">
        <f t="shared" si="2"/>
        <v>15</v>
      </c>
      <c r="K26" s="116">
        <v>0.90375113822987685</v>
      </c>
      <c r="L26" s="145">
        <v>8</v>
      </c>
      <c r="M26" s="145">
        <v>7</v>
      </c>
      <c r="N26" s="145">
        <f t="shared" si="3"/>
        <v>15</v>
      </c>
      <c r="O26" s="116"/>
      <c r="W26" s="12"/>
      <c r="AD26" s="68"/>
    </row>
    <row r="27" spans="1:30" x14ac:dyDescent="0.3">
      <c r="A27" s="145" t="s">
        <v>52</v>
      </c>
      <c r="B27" s="145" t="s">
        <v>6656</v>
      </c>
      <c r="C27" s="145" t="str">
        <f t="shared" si="0"/>
        <v>5A_900_26</v>
      </c>
      <c r="D27" s="145">
        <v>26</v>
      </c>
      <c r="E27" s="145" t="s">
        <v>5328</v>
      </c>
      <c r="F27" s="145" t="str">
        <f t="shared" si="1"/>
        <v>Draw_26</v>
      </c>
      <c r="G27" s="116">
        <v>1.35016688</v>
      </c>
      <c r="H27" s="14">
        <v>8</v>
      </c>
      <c r="I27" s="14">
        <v>7</v>
      </c>
      <c r="J27" s="14">
        <f t="shared" si="2"/>
        <v>15</v>
      </c>
      <c r="K27" s="116">
        <v>0.96292770201806321</v>
      </c>
      <c r="L27" s="145">
        <v>8</v>
      </c>
      <c r="M27" s="145">
        <v>7</v>
      </c>
      <c r="N27" s="145">
        <f t="shared" si="3"/>
        <v>15</v>
      </c>
      <c r="O27" s="116"/>
      <c r="W27" s="12"/>
      <c r="AD27" s="68"/>
    </row>
    <row r="28" spans="1:30" x14ac:dyDescent="0.3">
      <c r="A28" s="145" t="s">
        <v>52</v>
      </c>
      <c r="B28" s="145" t="s">
        <v>6656</v>
      </c>
      <c r="C28" s="145" t="str">
        <f t="shared" si="0"/>
        <v>5A_900_27</v>
      </c>
      <c r="D28" s="145">
        <v>27</v>
      </c>
      <c r="E28" s="145" t="s">
        <v>5328</v>
      </c>
      <c r="F28" s="145" t="str">
        <f t="shared" si="1"/>
        <v>Draw_27</v>
      </c>
      <c r="G28" s="116">
        <v>0.36702889999999999</v>
      </c>
      <c r="H28" s="14">
        <v>9</v>
      </c>
      <c r="I28" s="14">
        <v>6</v>
      </c>
      <c r="J28" s="14">
        <f t="shared" si="2"/>
        <v>15</v>
      </c>
      <c r="K28" s="116">
        <v>0.82591971766734762</v>
      </c>
      <c r="L28" s="145">
        <v>9</v>
      </c>
      <c r="M28" s="145">
        <v>6</v>
      </c>
      <c r="N28" s="145">
        <f t="shared" si="3"/>
        <v>15</v>
      </c>
      <c r="O28" s="116"/>
      <c r="W28" s="12"/>
      <c r="AD28" s="68"/>
    </row>
    <row r="29" spans="1:30" x14ac:dyDescent="0.3">
      <c r="A29" s="145" t="s">
        <v>52</v>
      </c>
      <c r="B29" s="145" t="s">
        <v>6656</v>
      </c>
      <c r="C29" s="145" t="str">
        <f t="shared" si="0"/>
        <v>5A_900_28</v>
      </c>
      <c r="D29" s="145">
        <v>28</v>
      </c>
      <c r="E29" s="145" t="s">
        <v>5328</v>
      </c>
      <c r="F29" s="145" t="str">
        <f t="shared" si="1"/>
        <v>Draw_28</v>
      </c>
      <c r="G29" s="116">
        <v>9.2626180000000002E-2</v>
      </c>
      <c r="H29" s="14">
        <v>8</v>
      </c>
      <c r="I29" s="14">
        <v>7</v>
      </c>
      <c r="J29" s="14">
        <f t="shared" si="2"/>
        <v>15</v>
      </c>
      <c r="K29" s="116">
        <v>0.81884607823434874</v>
      </c>
      <c r="L29" s="145">
        <v>8</v>
      </c>
      <c r="M29" s="145">
        <v>7</v>
      </c>
      <c r="N29" s="145">
        <f t="shared" si="3"/>
        <v>15</v>
      </c>
      <c r="O29" s="116"/>
      <c r="W29" s="12"/>
      <c r="AD29" s="68"/>
    </row>
    <row r="30" spans="1:30" x14ac:dyDescent="0.3">
      <c r="A30" s="145" t="s">
        <v>52</v>
      </c>
      <c r="B30" s="145" t="s">
        <v>6656</v>
      </c>
      <c r="C30" s="145" t="str">
        <f t="shared" si="0"/>
        <v>5A_900_29</v>
      </c>
      <c r="D30" s="145">
        <v>29</v>
      </c>
      <c r="E30" s="145" t="s">
        <v>5328</v>
      </c>
      <c r="F30" s="145" t="str">
        <f t="shared" si="1"/>
        <v>Draw_29</v>
      </c>
      <c r="G30" s="116">
        <v>0.43306652000000001</v>
      </c>
      <c r="H30" s="14">
        <v>8</v>
      </c>
      <c r="I30" s="14">
        <v>7</v>
      </c>
      <c r="J30" s="14">
        <f t="shared" si="2"/>
        <v>15</v>
      </c>
      <c r="K30" s="116">
        <v>0.42705233824734851</v>
      </c>
      <c r="L30" s="145">
        <v>8</v>
      </c>
      <c r="M30" s="145">
        <v>7</v>
      </c>
      <c r="N30" s="145">
        <f t="shared" si="3"/>
        <v>15</v>
      </c>
      <c r="O30" s="116"/>
      <c r="W30" s="12"/>
      <c r="AD30" s="68"/>
    </row>
    <row r="31" spans="1:30" x14ac:dyDescent="0.3">
      <c r="A31" s="145" t="s">
        <v>52</v>
      </c>
      <c r="B31" s="145" t="s">
        <v>6656</v>
      </c>
      <c r="C31" s="145" t="str">
        <f t="shared" si="0"/>
        <v>5A_900_30</v>
      </c>
      <c r="D31" s="145">
        <v>30</v>
      </c>
      <c r="E31" s="145" t="s">
        <v>5328</v>
      </c>
      <c r="F31" s="145" t="str">
        <f t="shared" si="1"/>
        <v>Draw_30</v>
      </c>
      <c r="G31" s="116">
        <v>0.13738854</v>
      </c>
      <c r="H31" s="14">
        <v>8</v>
      </c>
      <c r="I31" s="14">
        <v>7</v>
      </c>
      <c r="J31" s="14">
        <f t="shared" si="2"/>
        <v>15</v>
      </c>
      <c r="K31" s="116">
        <v>0.63023349632182457</v>
      </c>
      <c r="L31" s="145">
        <v>8</v>
      </c>
      <c r="M31" s="145">
        <v>7</v>
      </c>
      <c r="N31" s="145">
        <f t="shared" si="3"/>
        <v>15</v>
      </c>
      <c r="O31" s="116"/>
      <c r="P31" s="116"/>
      <c r="W31" s="12"/>
      <c r="AD31" s="68"/>
    </row>
    <row r="32" spans="1:30" x14ac:dyDescent="0.3">
      <c r="K32" s="116"/>
      <c r="Y32" s="18"/>
      <c r="Z32" s="18"/>
      <c r="AA32" s="18"/>
      <c r="AB32" s="18"/>
      <c r="AC32" s="34"/>
    </row>
    <row r="33" spans="14:29" x14ac:dyDescent="0.3">
      <c r="Y33" s="116"/>
      <c r="Z33" s="116"/>
      <c r="AA33" s="116"/>
      <c r="AB33" s="116"/>
      <c r="AC33" s="116"/>
    </row>
    <row r="34" spans="14:29" x14ac:dyDescent="0.3">
      <c r="Y34" s="116"/>
      <c r="Z34" s="116"/>
      <c r="AA34" s="116"/>
      <c r="AB34" s="116"/>
      <c r="AC34" s="116"/>
    </row>
    <row r="35" spans="14:29" x14ac:dyDescent="0.3">
      <c r="N35" s="12"/>
      <c r="O35" s="116"/>
      <c r="P35" s="116"/>
      <c r="Y35" s="116"/>
      <c r="Z35" s="116"/>
      <c r="AA35" s="116"/>
      <c r="AB35" s="116"/>
      <c r="AC35" s="116"/>
    </row>
    <row r="36" spans="14:29" x14ac:dyDescent="0.3">
      <c r="N36" s="12"/>
      <c r="O36" s="116"/>
      <c r="P36" s="116"/>
      <c r="Y36" s="116"/>
      <c r="Z36" s="116"/>
      <c r="AA36" s="116"/>
      <c r="AB36" s="116"/>
      <c r="AC36" s="116"/>
    </row>
    <row r="37" spans="14:29" x14ac:dyDescent="0.3">
      <c r="N37" s="12"/>
      <c r="O37" s="116"/>
      <c r="P37" s="116"/>
      <c r="U37" s="68"/>
      <c r="Y37" s="116"/>
      <c r="Z37" s="116"/>
      <c r="AA37" s="116"/>
      <c r="AB37" s="116"/>
      <c r="AC37" s="116"/>
    </row>
    <row r="38" spans="14:29" x14ac:dyDescent="0.3">
      <c r="N38" s="12"/>
      <c r="O38" s="116"/>
      <c r="P38" s="116"/>
      <c r="U38" s="68"/>
    </row>
    <row r="39" spans="14:29" x14ac:dyDescent="0.3">
      <c r="N39" s="12"/>
      <c r="O39" s="116"/>
      <c r="P39" s="116"/>
      <c r="U39" s="68"/>
    </row>
    <row r="40" spans="14:29" x14ac:dyDescent="0.3">
      <c r="N40" s="12"/>
      <c r="O40" s="116"/>
      <c r="P40" s="116"/>
      <c r="U40" s="68"/>
    </row>
    <row r="41" spans="14:29" x14ac:dyDescent="0.3">
      <c r="N41" s="12"/>
      <c r="O41" s="116"/>
      <c r="P41" s="116"/>
      <c r="U41" s="68"/>
    </row>
    <row r="42" spans="14:29" x14ac:dyDescent="0.3">
      <c r="N42" s="12"/>
      <c r="O42" s="116"/>
      <c r="P42" s="116"/>
      <c r="U42" s="68"/>
    </row>
    <row r="43" spans="14:29" x14ac:dyDescent="0.3">
      <c r="N43" s="12"/>
      <c r="O43" s="116"/>
      <c r="P43" s="116"/>
      <c r="U43" s="68"/>
    </row>
    <row r="44" spans="14:29" x14ac:dyDescent="0.3">
      <c r="N44" s="12"/>
      <c r="O44" s="116"/>
      <c r="P44" s="116"/>
      <c r="U44" s="68"/>
    </row>
    <row r="45" spans="14:29" x14ac:dyDescent="0.3">
      <c r="N45" s="12"/>
      <c r="O45" s="116"/>
      <c r="P45" s="116"/>
      <c r="U45" s="68"/>
    </row>
    <row r="46" spans="14:29" x14ac:dyDescent="0.3">
      <c r="N46" s="12"/>
      <c r="O46" s="116"/>
      <c r="P46" s="116"/>
      <c r="U46" s="68"/>
    </row>
    <row r="47" spans="14:29" x14ac:dyDescent="0.3">
      <c r="N47" s="12"/>
      <c r="O47" s="116"/>
      <c r="P47" s="116"/>
      <c r="U47" s="68"/>
    </row>
    <row r="48" spans="14:29" x14ac:dyDescent="0.3">
      <c r="N48" s="12"/>
      <c r="O48" s="116"/>
      <c r="P48" s="116"/>
      <c r="U48" s="68"/>
    </row>
    <row r="49" spans="14:21" x14ac:dyDescent="0.3">
      <c r="N49" s="12"/>
      <c r="O49" s="116"/>
      <c r="P49" s="116"/>
      <c r="U49" s="68"/>
    </row>
    <row r="50" spans="14:21" x14ac:dyDescent="0.3">
      <c r="N50" s="12"/>
      <c r="O50" s="116"/>
      <c r="P50" s="116"/>
      <c r="U50" s="68"/>
    </row>
    <row r="51" spans="14:21" x14ac:dyDescent="0.3">
      <c r="N51" s="12"/>
      <c r="O51" s="116"/>
      <c r="P51" s="116"/>
      <c r="U51" s="68"/>
    </row>
    <row r="52" spans="14:21" x14ac:dyDescent="0.3">
      <c r="N52" s="12"/>
      <c r="O52" s="116"/>
      <c r="P52" s="116"/>
      <c r="U52" s="68"/>
    </row>
    <row r="53" spans="14:21" x14ac:dyDescent="0.3">
      <c r="N53" s="12"/>
      <c r="O53" s="116"/>
      <c r="P53" s="116"/>
      <c r="U53" s="68"/>
    </row>
    <row r="54" spans="14:21" x14ac:dyDescent="0.3">
      <c r="N54" s="12"/>
      <c r="O54" s="116"/>
      <c r="P54" s="116"/>
      <c r="U54" s="68"/>
    </row>
    <row r="55" spans="14:21" x14ac:dyDescent="0.3">
      <c r="N55" s="12"/>
      <c r="O55" s="116"/>
      <c r="P55" s="116"/>
      <c r="U55" s="68"/>
    </row>
    <row r="56" spans="14:21" x14ac:dyDescent="0.3">
      <c r="N56" s="12"/>
      <c r="O56" s="116"/>
      <c r="P56" s="116"/>
      <c r="U56" s="68"/>
    </row>
    <row r="57" spans="14:21" x14ac:dyDescent="0.3">
      <c r="N57" s="12"/>
      <c r="O57" s="116"/>
      <c r="P57" s="116"/>
      <c r="U57" s="68"/>
    </row>
    <row r="58" spans="14:21" x14ac:dyDescent="0.3">
      <c r="N58" s="12"/>
      <c r="O58" s="116"/>
      <c r="P58" s="116"/>
      <c r="U58" s="68"/>
    </row>
    <row r="59" spans="14:21" x14ac:dyDescent="0.3">
      <c r="N59" s="12"/>
      <c r="O59" s="116"/>
      <c r="P59" s="116"/>
      <c r="U59" s="68"/>
    </row>
    <row r="60" spans="14:21" x14ac:dyDescent="0.3">
      <c r="N60" s="12"/>
      <c r="O60" s="116"/>
      <c r="P60" s="116"/>
      <c r="U60" s="68"/>
    </row>
    <row r="61" spans="14:21" x14ac:dyDescent="0.3">
      <c r="N61" s="12"/>
      <c r="O61" s="116"/>
      <c r="P61" s="116"/>
      <c r="U61" s="68"/>
    </row>
    <row r="62" spans="14:21" x14ac:dyDescent="0.3">
      <c r="N62" s="12"/>
      <c r="O62" s="116"/>
      <c r="P62" s="116"/>
      <c r="U62" s="68"/>
    </row>
    <row r="63" spans="14:21" x14ac:dyDescent="0.3">
      <c r="N63" s="12"/>
      <c r="O63" s="116"/>
      <c r="P63" s="116"/>
      <c r="U63" s="68"/>
    </row>
    <row r="64" spans="14:21" x14ac:dyDescent="0.3">
      <c r="N64" s="12"/>
      <c r="O64" s="116"/>
      <c r="P64" s="116"/>
      <c r="U64" s="68"/>
    </row>
  </sheetData>
  <sortState ref="A2:N31">
    <sortCondition ref="D2:D31"/>
  </sortState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9"/>
  <sheetViews>
    <sheetView topLeftCell="A169" workbookViewId="0">
      <selection activeCell="B173" sqref="B173"/>
    </sheetView>
  </sheetViews>
  <sheetFormatPr defaultRowHeight="14.4" x14ac:dyDescent="0.3"/>
  <cols>
    <col min="1" max="1" width="28.44140625" customWidth="1"/>
    <col min="2" max="2" width="11.33203125" customWidth="1"/>
  </cols>
  <sheetData>
    <row r="1" spans="1:2" s="232" customFormat="1" x14ac:dyDescent="0.3">
      <c r="A1" s="173" t="s">
        <v>7193</v>
      </c>
    </row>
    <row r="2" spans="1:2" x14ac:dyDescent="0.3">
      <c r="A2" t="s">
        <v>1191</v>
      </c>
    </row>
    <row r="3" spans="1:2" x14ac:dyDescent="0.3">
      <c r="A3" t="s">
        <v>5</v>
      </c>
      <c r="B3" t="str">
        <f>CONCATENATE("H_",A3," = subset(gps,Hub==""",A3,""")")</f>
        <v>H_10A = subset(gps,Hub=="10A")</v>
      </c>
    </row>
    <row r="4" spans="1:2" x14ac:dyDescent="0.3">
      <c r="A4" t="s">
        <v>8</v>
      </c>
      <c r="B4" s="97" t="str">
        <f t="shared" ref="B4:B37" si="0">CONCATENATE("H_",A4," = subset(gps,Hub==""",A4,""")")</f>
        <v>H_11A = subset(gps,Hub=="11A")</v>
      </c>
    </row>
    <row r="5" spans="1:2" x14ac:dyDescent="0.3">
      <c r="A5" t="s">
        <v>11</v>
      </c>
      <c r="B5" s="97" t="str">
        <f t="shared" si="0"/>
        <v>H_12A = subset(gps,Hub=="12A")</v>
      </c>
    </row>
    <row r="6" spans="1:2" x14ac:dyDescent="0.3">
      <c r="A6" t="s">
        <v>14</v>
      </c>
      <c r="B6" s="97" t="str">
        <f t="shared" si="0"/>
        <v>H_13A = subset(gps,Hub=="13A")</v>
      </c>
    </row>
    <row r="7" spans="1:2" x14ac:dyDescent="0.3">
      <c r="A7" t="s">
        <v>17</v>
      </c>
      <c r="B7" s="97" t="str">
        <f t="shared" si="0"/>
        <v>H_14A = subset(gps,Hub=="14A")</v>
      </c>
    </row>
    <row r="8" spans="1:2" x14ac:dyDescent="0.3">
      <c r="A8" t="s">
        <v>20</v>
      </c>
      <c r="B8" s="97" t="str">
        <f t="shared" si="0"/>
        <v>H_15A = subset(gps,Hub=="15A")</v>
      </c>
    </row>
    <row r="9" spans="1:2" x14ac:dyDescent="0.3">
      <c r="A9" t="s">
        <v>23</v>
      </c>
      <c r="B9" s="97" t="str">
        <f t="shared" si="0"/>
        <v>H_16A = subset(gps,Hub=="16A")</v>
      </c>
    </row>
    <row r="10" spans="1:2" x14ac:dyDescent="0.3">
      <c r="A10" t="s">
        <v>25</v>
      </c>
      <c r="B10" s="97" t="str">
        <f t="shared" si="0"/>
        <v>H_17A = subset(gps,Hub=="17A")</v>
      </c>
    </row>
    <row r="11" spans="1:2" x14ac:dyDescent="0.3">
      <c r="A11" t="s">
        <v>35</v>
      </c>
      <c r="B11" s="97" t="str">
        <f t="shared" si="0"/>
        <v>H_21A = subset(gps,Hub=="21A")</v>
      </c>
    </row>
    <row r="12" spans="1:2" x14ac:dyDescent="0.3">
      <c r="A12" t="s">
        <v>37</v>
      </c>
      <c r="B12" s="97" t="str">
        <f t="shared" si="0"/>
        <v>H_22A = subset(gps,Hub=="22A")</v>
      </c>
    </row>
    <row r="13" spans="1:2" x14ac:dyDescent="0.3">
      <c r="A13" t="s">
        <v>40</v>
      </c>
      <c r="B13" s="97" t="str">
        <f t="shared" si="0"/>
        <v>H_24A = subset(gps,Hub=="24A")</v>
      </c>
    </row>
    <row r="14" spans="1:2" x14ac:dyDescent="0.3">
      <c r="A14" t="s">
        <v>42</v>
      </c>
      <c r="B14" s="97" t="str">
        <f t="shared" si="0"/>
        <v>H_26A = subset(gps,Hub=="26A")</v>
      </c>
    </row>
    <row r="15" spans="1:2" x14ac:dyDescent="0.3">
      <c r="A15" t="s">
        <v>43</v>
      </c>
      <c r="B15" s="97" t="str">
        <f t="shared" si="0"/>
        <v>H_27A = subset(gps,Hub=="27A")</v>
      </c>
    </row>
    <row r="16" spans="1:2" x14ac:dyDescent="0.3">
      <c r="A16" t="s">
        <v>52</v>
      </c>
      <c r="B16" s="97" t="str">
        <f t="shared" si="0"/>
        <v>H_5A = subset(gps,Hub=="5A")</v>
      </c>
    </row>
    <row r="17" spans="1:2" x14ac:dyDescent="0.3">
      <c r="A17" t="s">
        <v>55</v>
      </c>
      <c r="B17" s="97" t="str">
        <f t="shared" si="0"/>
        <v>H_6A = subset(gps,Hub=="6A")</v>
      </c>
    </row>
    <row r="18" spans="1:2" x14ac:dyDescent="0.3">
      <c r="A18" t="s">
        <v>56</v>
      </c>
      <c r="B18" s="97" t="str">
        <f t="shared" si="0"/>
        <v>H_6B = subset(gps,Hub=="6B")</v>
      </c>
    </row>
    <row r="19" spans="1:2" x14ac:dyDescent="0.3">
      <c r="A19" t="s">
        <v>58</v>
      </c>
      <c r="B19" s="97" t="str">
        <f t="shared" si="0"/>
        <v>H_7A = subset(gps,Hub=="7A")</v>
      </c>
    </row>
    <row r="20" spans="1:2" x14ac:dyDescent="0.3">
      <c r="A20" s="173" t="s">
        <v>61</v>
      </c>
      <c r="B20" s="173" t="str">
        <f t="shared" si="0"/>
        <v>H_8A = subset(gps,Hub=="8A")</v>
      </c>
    </row>
    <row r="21" spans="1:2" x14ac:dyDescent="0.3">
      <c r="A21" t="s">
        <v>62</v>
      </c>
      <c r="B21" s="97" t="str">
        <f t="shared" si="0"/>
        <v>H_8B = subset(gps,Hub=="8B")</v>
      </c>
    </row>
    <row r="22" spans="1:2" x14ac:dyDescent="0.3">
      <c r="A22" t="s">
        <v>64</v>
      </c>
      <c r="B22" s="97" t="str">
        <f t="shared" si="0"/>
        <v>H_9A = subset(gps,Hub=="9A")</v>
      </c>
    </row>
    <row r="23" spans="1:2" x14ac:dyDescent="0.3">
      <c r="A23" t="s">
        <v>5285</v>
      </c>
      <c r="B23" s="97" t="str">
        <f t="shared" si="0"/>
        <v>H_T5P4_A = subset(gps,Hub=="T5P4_A")</v>
      </c>
    </row>
    <row r="24" spans="1:2" x14ac:dyDescent="0.3">
      <c r="A24" t="s">
        <v>5286</v>
      </c>
      <c r="B24" s="97" t="str">
        <f t="shared" si="0"/>
        <v>H_T5P4_B = subset(gps,Hub=="T5P4_B")</v>
      </c>
    </row>
    <row r="25" spans="1:2" x14ac:dyDescent="0.3">
      <c r="A25" t="s">
        <v>96</v>
      </c>
      <c r="B25" s="97" t="str">
        <f t="shared" si="0"/>
        <v>H_T5P5 = subset(gps,Hub=="T5P5")</v>
      </c>
    </row>
    <row r="26" spans="1:2" x14ac:dyDescent="0.3">
      <c r="A26" t="s">
        <v>98</v>
      </c>
      <c r="B26" s="97" t="str">
        <f t="shared" si="0"/>
        <v>H_T6P1 = subset(gps,Hub=="T6P1")</v>
      </c>
    </row>
    <row r="27" spans="1:2" x14ac:dyDescent="0.3">
      <c r="A27" t="s">
        <v>99</v>
      </c>
      <c r="B27" s="97" t="str">
        <f t="shared" si="0"/>
        <v>H_T6P10 = subset(gps,Hub=="T6P10")</v>
      </c>
    </row>
    <row r="28" spans="1:2" x14ac:dyDescent="0.3">
      <c r="A28" t="s">
        <v>100</v>
      </c>
      <c r="B28" s="97" t="str">
        <f t="shared" si="0"/>
        <v>H_T6P11 = subset(gps,Hub=="T6P11")</v>
      </c>
    </row>
    <row r="29" spans="1:2" x14ac:dyDescent="0.3">
      <c r="A29" t="s">
        <v>101</v>
      </c>
      <c r="B29" s="97" t="str">
        <f t="shared" si="0"/>
        <v>H_T6P12 = subset(gps,Hub=="T6P12")</v>
      </c>
    </row>
    <row r="30" spans="1:2" x14ac:dyDescent="0.3">
      <c r="A30" t="s">
        <v>102</v>
      </c>
      <c r="B30" s="97" t="str">
        <f t="shared" si="0"/>
        <v>H_T6P13 = subset(gps,Hub=="T6P13")</v>
      </c>
    </row>
    <row r="31" spans="1:2" x14ac:dyDescent="0.3">
      <c r="A31" t="s">
        <v>103</v>
      </c>
      <c r="B31" s="97" t="str">
        <f t="shared" si="0"/>
        <v>H_T6P14 = subset(gps,Hub=="T6P14")</v>
      </c>
    </row>
    <row r="32" spans="1:2" x14ac:dyDescent="0.3">
      <c r="A32" t="s">
        <v>104</v>
      </c>
      <c r="B32" s="97" t="str">
        <f t="shared" si="0"/>
        <v>H_T6P2 = subset(gps,Hub=="T6P2")</v>
      </c>
    </row>
    <row r="33" spans="1:2" x14ac:dyDescent="0.3">
      <c r="A33" t="s">
        <v>105</v>
      </c>
      <c r="B33" s="97" t="str">
        <f t="shared" si="0"/>
        <v>H_T6P3 = subset(gps,Hub=="T6P3")</v>
      </c>
    </row>
    <row r="34" spans="1:2" x14ac:dyDescent="0.3">
      <c r="A34" t="s">
        <v>106</v>
      </c>
      <c r="B34" s="97" t="str">
        <f t="shared" si="0"/>
        <v>H_T6P4 = subset(gps,Hub=="T6P4")</v>
      </c>
    </row>
    <row r="35" spans="1:2" x14ac:dyDescent="0.3">
      <c r="A35" t="s">
        <v>107</v>
      </c>
      <c r="B35" s="97" t="str">
        <f t="shared" si="0"/>
        <v>H_T6P5 = subset(gps,Hub=="T6P5")</v>
      </c>
    </row>
    <row r="36" spans="1:2" x14ac:dyDescent="0.3">
      <c r="A36" t="s">
        <v>108</v>
      </c>
      <c r="B36" s="97" t="str">
        <f t="shared" si="0"/>
        <v>H_T6P6 = subset(gps,Hub=="T6P6")</v>
      </c>
    </row>
    <row r="37" spans="1:2" x14ac:dyDescent="0.3">
      <c r="A37" t="s">
        <v>109</v>
      </c>
      <c r="B37" s="97" t="str">
        <f t="shared" si="0"/>
        <v>H_T6P8 = subset(gps,Hub=="T6P8")</v>
      </c>
    </row>
    <row r="39" spans="1:2" s="97" customFormat="1" x14ac:dyDescent="0.3">
      <c r="A39" s="97" t="s">
        <v>5375</v>
      </c>
    </row>
    <row r="41" spans="1:2" x14ac:dyDescent="0.3">
      <c r="A41" t="s">
        <v>5376</v>
      </c>
    </row>
    <row r="43" spans="1:2" x14ac:dyDescent="0.3">
      <c r="A43" t="s">
        <v>5363</v>
      </c>
    </row>
    <row r="44" spans="1:2" x14ac:dyDescent="0.3">
      <c r="A44" t="s">
        <v>5364</v>
      </c>
    </row>
    <row r="45" spans="1:2" x14ac:dyDescent="0.3">
      <c r="A45" t="s">
        <v>5365</v>
      </c>
    </row>
    <row r="46" spans="1:2" x14ac:dyDescent="0.3">
      <c r="A46" t="s">
        <v>5366</v>
      </c>
    </row>
    <row r="47" spans="1:2" x14ac:dyDescent="0.3">
      <c r="A47" t="s">
        <v>5367</v>
      </c>
    </row>
    <row r="48" spans="1:2" x14ac:dyDescent="0.3">
      <c r="A48" t="s">
        <v>5368</v>
      </c>
    </row>
    <row r="49" spans="1:16" x14ac:dyDescent="0.3">
      <c r="A49" t="s">
        <v>5369</v>
      </c>
    </row>
    <row r="50" spans="1:16" x14ac:dyDescent="0.3">
      <c r="A50" t="s">
        <v>5370</v>
      </c>
    </row>
    <row r="51" spans="1:16" x14ac:dyDescent="0.3">
      <c r="A51" t="s">
        <v>5371</v>
      </c>
    </row>
    <row r="52" spans="1:16" x14ac:dyDescent="0.3">
      <c r="A52" t="s">
        <v>5372</v>
      </c>
    </row>
    <row r="53" spans="1:16" x14ac:dyDescent="0.3">
      <c r="A53" t="s">
        <v>5373</v>
      </c>
    </row>
    <row r="54" spans="1:16" x14ac:dyDescent="0.3">
      <c r="A54" t="s">
        <v>5374</v>
      </c>
    </row>
    <row r="56" spans="1:16" x14ac:dyDescent="0.3">
      <c r="B56" t="s">
        <v>6440</v>
      </c>
      <c r="J56" s="145"/>
      <c r="K56" s="145"/>
      <c r="L56" s="145"/>
      <c r="M56" t="s">
        <v>6444</v>
      </c>
      <c r="P56" t="s">
        <v>6445</v>
      </c>
    </row>
    <row r="57" spans="1:16" x14ac:dyDescent="0.3">
      <c r="B57" s="160" t="s">
        <v>6441</v>
      </c>
      <c r="F57" s="160" t="s">
        <v>6442</v>
      </c>
      <c r="J57" s="145"/>
      <c r="K57" s="145"/>
      <c r="L57" s="145"/>
      <c r="M57" t="s">
        <v>6443</v>
      </c>
    </row>
    <row r="58" spans="1:16" s="145" customFormat="1" x14ac:dyDescent="0.3">
      <c r="A58" s="145" t="s">
        <v>6439</v>
      </c>
      <c r="B58" s="160"/>
      <c r="F58" s="160"/>
    </row>
    <row r="59" spans="1:16" x14ac:dyDescent="0.3">
      <c r="A59" t="s">
        <v>6409</v>
      </c>
      <c r="B59">
        <v>1</v>
      </c>
      <c r="C59" t="str">
        <f>CONCATENATE("draw",B59," = subset(gps,Draw_No==""",A59,"",B$57,F$57,")")</f>
        <v>draw1 = subset(gps,Draw_No=="Draw_1" &amp; Occup_time=="15min"&amp; Hub!="T5P4_A" &amp; Hub!="T6P10")</v>
      </c>
      <c r="M59" t="str">
        <f>CONCATENATE(M$56,B59,P$56,)</f>
        <v>numSummary(draw1[,"Horz_Err"],  statistics=c("mean", "sd", "IQR", "quantiles"), quantiles=c(0,.25,.5,  .75,1))</v>
      </c>
    </row>
    <row r="60" spans="1:16" x14ac:dyDescent="0.3">
      <c r="A60" s="145" t="s">
        <v>6420</v>
      </c>
      <c r="B60">
        <v>2</v>
      </c>
      <c r="C60" s="145" t="str">
        <f t="shared" ref="C60:C88" si="1">CONCATENATE("draw",B60," = subset(gps,Draw_No==""",A60,"",B$57,F$57,")")</f>
        <v>draw2 = subset(gps,Draw_No=="Draw_2" &amp; Occup_time=="15min"&amp; Hub!="T5P4_A" &amp; Hub!="T6P10")</v>
      </c>
      <c r="M60" s="145" t="str">
        <f t="shared" ref="M60:M88" si="2">CONCATENATE(M$56,B60,P$56,)</f>
        <v>numSummary(draw2[,"Horz_Err"],  statistics=c("mean", "sd", "IQR", "quantiles"), quantiles=c(0,.25,.5,  .75,1))</v>
      </c>
    </row>
    <row r="61" spans="1:16" x14ac:dyDescent="0.3">
      <c r="A61" s="145" t="s">
        <v>6431</v>
      </c>
      <c r="B61" s="145">
        <v>3</v>
      </c>
      <c r="C61" s="145" t="str">
        <f t="shared" si="1"/>
        <v>draw3 = subset(gps,Draw_No=="Draw_3" &amp; Occup_time=="15min"&amp; Hub!="T5P4_A" &amp; Hub!="T6P10")</v>
      </c>
      <c r="M61" s="145" t="str">
        <f t="shared" si="2"/>
        <v>numSummary(draw3[,"Horz_Err"],  statistics=c("mean", "sd", "IQR", "quantiles"), quantiles=c(0,.25,.5,  .75,1))</v>
      </c>
    </row>
    <row r="62" spans="1:16" x14ac:dyDescent="0.3">
      <c r="A62" s="145" t="s">
        <v>6433</v>
      </c>
      <c r="B62" s="145">
        <v>4</v>
      </c>
      <c r="C62" s="145" t="str">
        <f t="shared" si="1"/>
        <v>draw4 = subset(gps,Draw_No=="Draw_4" &amp; Occup_time=="15min"&amp; Hub!="T5P4_A" &amp; Hub!="T6P10")</v>
      </c>
      <c r="M62" s="145" t="str">
        <f t="shared" si="2"/>
        <v>numSummary(draw4[,"Horz_Err"],  statistics=c("mean", "sd", "IQR", "quantiles"), quantiles=c(0,.25,.5,  .75,1))</v>
      </c>
    </row>
    <row r="63" spans="1:16" x14ac:dyDescent="0.3">
      <c r="A63" s="145" t="s">
        <v>6434</v>
      </c>
      <c r="B63" s="145">
        <v>5</v>
      </c>
      <c r="C63" s="145" t="str">
        <f t="shared" si="1"/>
        <v>draw5 = subset(gps,Draw_No=="Draw_5" &amp; Occup_time=="15min"&amp; Hub!="T5P4_A" &amp; Hub!="T6P10")</v>
      </c>
      <c r="M63" s="145" t="str">
        <f t="shared" si="2"/>
        <v>numSummary(draw5[,"Horz_Err"],  statistics=c("mean", "sd", "IQR", "quantiles"), quantiles=c(0,.25,.5,  .75,1))</v>
      </c>
    </row>
    <row r="64" spans="1:16" x14ac:dyDescent="0.3">
      <c r="A64" s="145" t="s">
        <v>6435</v>
      </c>
      <c r="B64" s="145">
        <v>6</v>
      </c>
      <c r="C64" s="145" t="str">
        <f t="shared" si="1"/>
        <v>draw6 = subset(gps,Draw_No=="Draw_6" &amp; Occup_time=="15min"&amp; Hub!="T5P4_A" &amp; Hub!="T6P10")</v>
      </c>
      <c r="M64" s="145" t="str">
        <f t="shared" si="2"/>
        <v>numSummary(draw6[,"Horz_Err"],  statistics=c("mean", "sd", "IQR", "quantiles"), quantiles=c(0,.25,.5,  .75,1))</v>
      </c>
    </row>
    <row r="65" spans="1:13" x14ac:dyDescent="0.3">
      <c r="A65" s="145" t="s">
        <v>6436</v>
      </c>
      <c r="B65" s="145">
        <v>7</v>
      </c>
      <c r="C65" s="145" t="str">
        <f t="shared" si="1"/>
        <v>draw7 = subset(gps,Draw_No=="Draw_7" &amp; Occup_time=="15min"&amp; Hub!="T5P4_A" &amp; Hub!="T6P10")</v>
      </c>
      <c r="M65" s="145" t="str">
        <f t="shared" si="2"/>
        <v>numSummary(draw7[,"Horz_Err"],  statistics=c("mean", "sd", "IQR", "quantiles"), quantiles=c(0,.25,.5,  .75,1))</v>
      </c>
    </row>
    <row r="66" spans="1:13" x14ac:dyDescent="0.3">
      <c r="A66" s="145" t="s">
        <v>6437</v>
      </c>
      <c r="B66" s="145">
        <v>8</v>
      </c>
      <c r="C66" s="145" t="str">
        <f t="shared" si="1"/>
        <v>draw8 = subset(gps,Draw_No=="Draw_8" &amp; Occup_time=="15min"&amp; Hub!="T5P4_A" &amp; Hub!="T6P10")</v>
      </c>
      <c r="M66" s="145" t="str">
        <f t="shared" si="2"/>
        <v>numSummary(draw8[,"Horz_Err"],  statistics=c("mean", "sd", "IQR", "quantiles"), quantiles=c(0,.25,.5,  .75,1))</v>
      </c>
    </row>
    <row r="67" spans="1:13" x14ac:dyDescent="0.3">
      <c r="A67" s="145" t="s">
        <v>6438</v>
      </c>
      <c r="B67" s="145">
        <v>9</v>
      </c>
      <c r="C67" s="145" t="str">
        <f t="shared" si="1"/>
        <v>draw9 = subset(gps,Draw_No=="Draw_9" &amp; Occup_time=="15min"&amp; Hub!="T5P4_A" &amp; Hub!="T6P10")</v>
      </c>
      <c r="M67" s="145" t="str">
        <f t="shared" si="2"/>
        <v>numSummary(draw9[,"Horz_Err"],  statistics=c("mean", "sd", "IQR", "quantiles"), quantiles=c(0,.25,.5,  .75,1))</v>
      </c>
    </row>
    <row r="68" spans="1:13" x14ac:dyDescent="0.3">
      <c r="A68" s="145" t="s">
        <v>6410</v>
      </c>
      <c r="B68" s="145">
        <v>10</v>
      </c>
      <c r="C68" s="145" t="str">
        <f t="shared" si="1"/>
        <v>draw10 = subset(gps,Draw_No=="Draw_10" &amp; Occup_time=="15min"&amp; Hub!="T5P4_A" &amp; Hub!="T6P10")</v>
      </c>
      <c r="M68" s="145" t="str">
        <f t="shared" si="2"/>
        <v>numSummary(draw10[,"Horz_Err"],  statistics=c("mean", "sd", "IQR", "quantiles"), quantiles=c(0,.25,.5,  .75,1))</v>
      </c>
    </row>
    <row r="69" spans="1:13" x14ac:dyDescent="0.3">
      <c r="A69" s="145" t="s">
        <v>6411</v>
      </c>
      <c r="B69" s="145">
        <v>11</v>
      </c>
      <c r="C69" s="145" t="str">
        <f t="shared" si="1"/>
        <v>draw11 = subset(gps,Draw_No=="Draw_11" &amp; Occup_time=="15min"&amp; Hub!="T5P4_A" &amp; Hub!="T6P10")</v>
      </c>
      <c r="M69" s="145" t="str">
        <f t="shared" si="2"/>
        <v>numSummary(draw11[,"Horz_Err"],  statistics=c("mean", "sd", "IQR", "quantiles"), quantiles=c(0,.25,.5,  .75,1))</v>
      </c>
    </row>
    <row r="70" spans="1:13" x14ac:dyDescent="0.3">
      <c r="A70" s="145" t="s">
        <v>6412</v>
      </c>
      <c r="B70" s="145">
        <v>12</v>
      </c>
      <c r="C70" s="145" t="str">
        <f t="shared" si="1"/>
        <v>draw12 = subset(gps,Draw_No=="Draw_12" &amp; Occup_time=="15min"&amp; Hub!="T5P4_A" &amp; Hub!="T6P10")</v>
      </c>
      <c r="M70" s="145" t="str">
        <f t="shared" si="2"/>
        <v>numSummary(draw12[,"Horz_Err"],  statistics=c("mean", "sd", "IQR", "quantiles"), quantiles=c(0,.25,.5,  .75,1))</v>
      </c>
    </row>
    <row r="71" spans="1:13" x14ac:dyDescent="0.3">
      <c r="A71" s="145" t="s">
        <v>6413</v>
      </c>
      <c r="B71" s="145">
        <v>13</v>
      </c>
      <c r="C71" s="145" t="str">
        <f t="shared" si="1"/>
        <v>draw13 = subset(gps,Draw_No=="Draw_13" &amp; Occup_time=="15min"&amp; Hub!="T5P4_A" &amp; Hub!="T6P10")</v>
      </c>
      <c r="M71" s="145" t="str">
        <f t="shared" si="2"/>
        <v>numSummary(draw13[,"Horz_Err"],  statistics=c("mean", "sd", "IQR", "quantiles"), quantiles=c(0,.25,.5,  .75,1))</v>
      </c>
    </row>
    <row r="72" spans="1:13" x14ac:dyDescent="0.3">
      <c r="A72" s="145" t="s">
        <v>6414</v>
      </c>
      <c r="B72" s="145">
        <v>14</v>
      </c>
      <c r="C72" s="145" t="str">
        <f t="shared" si="1"/>
        <v>draw14 = subset(gps,Draw_No=="Draw_14" &amp; Occup_time=="15min"&amp; Hub!="T5P4_A" &amp; Hub!="T6P10")</v>
      </c>
      <c r="M72" s="145" t="str">
        <f t="shared" si="2"/>
        <v>numSummary(draw14[,"Horz_Err"],  statistics=c("mean", "sd", "IQR", "quantiles"), quantiles=c(0,.25,.5,  .75,1))</v>
      </c>
    </row>
    <row r="73" spans="1:13" x14ac:dyDescent="0.3">
      <c r="A73" s="145" t="s">
        <v>6415</v>
      </c>
      <c r="B73" s="145">
        <v>15</v>
      </c>
      <c r="C73" s="145" t="str">
        <f t="shared" si="1"/>
        <v>draw15 = subset(gps,Draw_No=="Draw_15" &amp; Occup_time=="15min"&amp; Hub!="T5P4_A" &amp; Hub!="T6P10")</v>
      </c>
      <c r="M73" s="145" t="str">
        <f t="shared" si="2"/>
        <v>numSummary(draw15[,"Horz_Err"],  statistics=c("mean", "sd", "IQR", "quantiles"), quantiles=c(0,.25,.5,  .75,1))</v>
      </c>
    </row>
    <row r="74" spans="1:13" x14ac:dyDescent="0.3">
      <c r="A74" s="145" t="s">
        <v>6416</v>
      </c>
      <c r="B74" s="145">
        <v>16</v>
      </c>
      <c r="C74" s="145" t="str">
        <f t="shared" si="1"/>
        <v>draw16 = subset(gps,Draw_No=="Draw_16" &amp; Occup_time=="15min"&amp; Hub!="T5P4_A" &amp; Hub!="T6P10")</v>
      </c>
      <c r="M74" s="145" t="str">
        <f t="shared" si="2"/>
        <v>numSummary(draw16[,"Horz_Err"],  statistics=c("mean", "sd", "IQR", "quantiles"), quantiles=c(0,.25,.5,  .75,1))</v>
      </c>
    </row>
    <row r="75" spans="1:13" x14ac:dyDescent="0.3">
      <c r="A75" s="145" t="s">
        <v>6417</v>
      </c>
      <c r="B75" s="145">
        <v>17</v>
      </c>
      <c r="C75" s="145" t="str">
        <f t="shared" si="1"/>
        <v>draw17 = subset(gps,Draw_No=="Draw_17" &amp; Occup_time=="15min"&amp; Hub!="T5P4_A" &amp; Hub!="T6P10")</v>
      </c>
      <c r="M75" s="145" t="str">
        <f t="shared" si="2"/>
        <v>numSummary(draw17[,"Horz_Err"],  statistics=c("mean", "sd", "IQR", "quantiles"), quantiles=c(0,.25,.5,  .75,1))</v>
      </c>
    </row>
    <row r="76" spans="1:13" x14ac:dyDescent="0.3">
      <c r="A76" s="145" t="s">
        <v>6418</v>
      </c>
      <c r="B76" s="145">
        <v>18</v>
      </c>
      <c r="C76" s="145" t="str">
        <f t="shared" si="1"/>
        <v>draw18 = subset(gps,Draw_No=="Draw_18" &amp; Occup_time=="15min"&amp; Hub!="T5P4_A" &amp; Hub!="T6P10")</v>
      </c>
      <c r="M76" s="145" t="str">
        <f t="shared" si="2"/>
        <v>numSummary(draw18[,"Horz_Err"],  statistics=c("mean", "sd", "IQR", "quantiles"), quantiles=c(0,.25,.5,  .75,1))</v>
      </c>
    </row>
    <row r="77" spans="1:13" x14ac:dyDescent="0.3">
      <c r="A77" s="145" t="s">
        <v>6419</v>
      </c>
      <c r="B77" s="145">
        <v>19</v>
      </c>
      <c r="C77" s="145" t="str">
        <f t="shared" si="1"/>
        <v>draw19 = subset(gps,Draw_No=="Draw_19" &amp; Occup_time=="15min"&amp; Hub!="T5P4_A" &amp; Hub!="T6P10")</v>
      </c>
      <c r="M77" s="145" t="str">
        <f t="shared" si="2"/>
        <v>numSummary(draw19[,"Horz_Err"],  statistics=c("mean", "sd", "IQR", "quantiles"), quantiles=c(0,.25,.5,  .75,1))</v>
      </c>
    </row>
    <row r="78" spans="1:13" x14ac:dyDescent="0.3">
      <c r="A78" s="145" t="s">
        <v>6421</v>
      </c>
      <c r="B78" s="145">
        <v>20</v>
      </c>
      <c r="C78" s="145" t="str">
        <f t="shared" si="1"/>
        <v>draw20 = subset(gps,Draw_No=="Draw_20" &amp; Occup_time=="15min"&amp; Hub!="T5P4_A" &amp; Hub!="T6P10")</v>
      </c>
      <c r="M78" s="145" t="str">
        <f t="shared" si="2"/>
        <v>numSummary(draw20[,"Horz_Err"],  statistics=c("mean", "sd", "IQR", "quantiles"), quantiles=c(0,.25,.5,  .75,1))</v>
      </c>
    </row>
    <row r="79" spans="1:13" s="173" customFormat="1" x14ac:dyDescent="0.3">
      <c r="A79" s="173" t="s">
        <v>6422</v>
      </c>
      <c r="B79" s="173">
        <v>21</v>
      </c>
      <c r="C79" s="173" t="str">
        <f t="shared" si="1"/>
        <v>draw21 = subset(gps,Draw_No=="Draw_21" &amp; Occup_time=="15min"&amp; Hub!="T5P4_A" &amp; Hub!="T6P10")</v>
      </c>
      <c r="M79" s="173" t="str">
        <f t="shared" si="2"/>
        <v>numSummary(draw21[,"Horz_Err"],  statistics=c("mean", "sd", "IQR", "quantiles"), quantiles=c(0,.25,.5,  .75,1))</v>
      </c>
    </row>
    <row r="80" spans="1:13" x14ac:dyDescent="0.3">
      <c r="A80" s="145" t="s">
        <v>6423</v>
      </c>
      <c r="B80" s="145">
        <v>22</v>
      </c>
      <c r="C80" s="145" t="str">
        <f t="shared" si="1"/>
        <v>draw22 = subset(gps,Draw_No=="Draw_22" &amp; Occup_time=="15min"&amp; Hub!="T5P4_A" &amp; Hub!="T6P10")</v>
      </c>
      <c r="M80" s="145" t="str">
        <f t="shared" si="2"/>
        <v>numSummary(draw22[,"Horz_Err"],  statistics=c("mean", "sd", "IQR", "quantiles"), quantiles=c(0,.25,.5,  .75,1))</v>
      </c>
    </row>
    <row r="81" spans="1:13" x14ac:dyDescent="0.3">
      <c r="A81" s="145" t="s">
        <v>6424</v>
      </c>
      <c r="B81" s="145">
        <v>23</v>
      </c>
      <c r="C81" s="145" t="str">
        <f t="shared" si="1"/>
        <v>draw23 = subset(gps,Draw_No=="Draw_23" &amp; Occup_time=="15min"&amp; Hub!="T5P4_A" &amp; Hub!="T6P10")</v>
      </c>
      <c r="M81" s="145" t="str">
        <f t="shared" si="2"/>
        <v>numSummary(draw23[,"Horz_Err"],  statistics=c("mean", "sd", "IQR", "quantiles"), quantiles=c(0,.25,.5,  .75,1))</v>
      </c>
    </row>
    <row r="82" spans="1:13" x14ac:dyDescent="0.3">
      <c r="A82" s="145" t="s">
        <v>6425</v>
      </c>
      <c r="B82" s="145">
        <v>24</v>
      </c>
      <c r="C82" s="145" t="str">
        <f t="shared" si="1"/>
        <v>draw24 = subset(gps,Draw_No=="Draw_24" &amp; Occup_time=="15min"&amp; Hub!="T5P4_A" &amp; Hub!="T6P10")</v>
      </c>
      <c r="M82" s="145" t="str">
        <f t="shared" si="2"/>
        <v>numSummary(draw24[,"Horz_Err"],  statistics=c("mean", "sd", "IQR", "quantiles"), quantiles=c(0,.25,.5,  .75,1))</v>
      </c>
    </row>
    <row r="83" spans="1:13" x14ac:dyDescent="0.3">
      <c r="A83" s="145" t="s">
        <v>6426</v>
      </c>
      <c r="B83" s="145">
        <v>25</v>
      </c>
      <c r="C83" s="145" t="str">
        <f t="shared" si="1"/>
        <v>draw25 = subset(gps,Draw_No=="Draw_25" &amp; Occup_time=="15min"&amp; Hub!="T5P4_A" &amp; Hub!="T6P10")</v>
      </c>
      <c r="M83" s="145" t="str">
        <f t="shared" si="2"/>
        <v>numSummary(draw25[,"Horz_Err"],  statistics=c("mean", "sd", "IQR", "quantiles"), quantiles=c(0,.25,.5,  .75,1))</v>
      </c>
    </row>
    <row r="84" spans="1:13" x14ac:dyDescent="0.3">
      <c r="A84" s="145" t="s">
        <v>6427</v>
      </c>
      <c r="B84" s="145">
        <v>26</v>
      </c>
      <c r="C84" s="145" t="str">
        <f t="shared" si="1"/>
        <v>draw26 = subset(gps,Draw_No=="Draw_26" &amp; Occup_time=="15min"&amp; Hub!="T5P4_A" &amp; Hub!="T6P10")</v>
      </c>
      <c r="M84" s="145" t="str">
        <f t="shared" si="2"/>
        <v>numSummary(draw26[,"Horz_Err"],  statistics=c("mean", "sd", "IQR", "quantiles"), quantiles=c(0,.25,.5,  .75,1))</v>
      </c>
    </row>
    <row r="85" spans="1:13" x14ac:dyDescent="0.3">
      <c r="A85" s="145" t="s">
        <v>6428</v>
      </c>
      <c r="B85" s="145">
        <v>27</v>
      </c>
      <c r="C85" s="145" t="str">
        <f t="shared" si="1"/>
        <v>draw27 = subset(gps,Draw_No=="Draw_27" &amp; Occup_time=="15min"&amp; Hub!="T5P4_A" &amp; Hub!="T6P10")</v>
      </c>
      <c r="M85" s="145" t="str">
        <f t="shared" si="2"/>
        <v>numSummary(draw27[,"Horz_Err"],  statistics=c("mean", "sd", "IQR", "quantiles"), quantiles=c(0,.25,.5,  .75,1))</v>
      </c>
    </row>
    <row r="86" spans="1:13" x14ac:dyDescent="0.3">
      <c r="A86" s="145" t="s">
        <v>6429</v>
      </c>
      <c r="B86" s="145">
        <v>28</v>
      </c>
      <c r="C86" s="145" t="str">
        <f t="shared" si="1"/>
        <v>draw28 = subset(gps,Draw_No=="Draw_28" &amp; Occup_time=="15min"&amp; Hub!="T5P4_A" &amp; Hub!="T6P10")</v>
      </c>
      <c r="M86" s="145" t="str">
        <f t="shared" si="2"/>
        <v>numSummary(draw28[,"Horz_Err"],  statistics=c("mean", "sd", "IQR", "quantiles"), quantiles=c(0,.25,.5,  .75,1))</v>
      </c>
    </row>
    <row r="87" spans="1:13" x14ac:dyDescent="0.3">
      <c r="A87" s="145" t="s">
        <v>6430</v>
      </c>
      <c r="B87" s="145">
        <v>29</v>
      </c>
      <c r="C87" s="145" t="str">
        <f t="shared" si="1"/>
        <v>draw29 = subset(gps,Draw_No=="Draw_29" &amp; Occup_time=="15min"&amp; Hub!="T5P4_A" &amp; Hub!="T6P10")</v>
      </c>
      <c r="M87" s="145" t="str">
        <f t="shared" si="2"/>
        <v>numSummary(draw29[,"Horz_Err"],  statistics=c("mean", "sd", "IQR", "quantiles"), quantiles=c(0,.25,.5,  .75,1))</v>
      </c>
    </row>
    <row r="88" spans="1:13" x14ac:dyDescent="0.3">
      <c r="A88" s="145" t="s">
        <v>6432</v>
      </c>
      <c r="B88" s="145">
        <v>30</v>
      </c>
      <c r="C88" s="145" t="str">
        <f t="shared" si="1"/>
        <v>draw30 = subset(gps,Draw_No=="Draw_30" &amp; Occup_time=="15min"&amp; Hub!="T5P4_A" &amp; Hub!="T6P10")</v>
      </c>
      <c r="M88" s="145" t="str">
        <f t="shared" si="2"/>
        <v>numSummary(draw30[,"Horz_Err"],  statistics=c("mean", "sd", "IQR", "quantiles"), quantiles=c(0,.25,.5,  .75,1))</v>
      </c>
    </row>
    <row r="91" spans="1:13" x14ac:dyDescent="0.3">
      <c r="A91" t="s">
        <v>6446</v>
      </c>
      <c r="B91" t="s">
        <v>6447</v>
      </c>
      <c r="C91" t="s">
        <v>6448</v>
      </c>
      <c r="D91" t="s">
        <v>6449</v>
      </c>
      <c r="E91" t="s">
        <v>6450</v>
      </c>
      <c r="F91" t="s">
        <v>6451</v>
      </c>
      <c r="G91" t="s">
        <v>6452</v>
      </c>
    </row>
    <row r="92" spans="1:13" x14ac:dyDescent="0.3">
      <c r="B92" t="s">
        <v>6381</v>
      </c>
      <c r="C92" t="s">
        <v>6384</v>
      </c>
      <c r="D92" t="s">
        <v>6408</v>
      </c>
      <c r="E92" s="146">
        <v>0</v>
      </c>
      <c r="F92" s="146">
        <v>0.25</v>
      </c>
      <c r="G92" s="146">
        <v>0.5</v>
      </c>
      <c r="H92" s="146">
        <v>0.75</v>
      </c>
      <c r="I92" s="146">
        <v>1</v>
      </c>
      <c r="J92" t="s">
        <v>2124</v>
      </c>
    </row>
    <row r="93" spans="1:13" x14ac:dyDescent="0.3">
      <c r="B93">
        <v>1.7011579999999999</v>
      </c>
      <c r="C93">
        <v>1.1879580000000001</v>
      </c>
      <c r="D93">
        <v>1.7768090000000001</v>
      </c>
      <c r="E93">
        <v>0.13870840000000001</v>
      </c>
      <c r="F93">
        <v>0.7581947</v>
      </c>
      <c r="G93">
        <v>1.3939809999999999</v>
      </c>
      <c r="H93">
        <v>2.5350039999999998</v>
      </c>
      <c r="I93">
        <v>4.3900490000000003</v>
      </c>
      <c r="J93">
        <v>33</v>
      </c>
    </row>
    <row r="95" spans="1:13" x14ac:dyDescent="0.3">
      <c r="A95" t="s">
        <v>6453</v>
      </c>
      <c r="B95" t="s">
        <v>6447</v>
      </c>
      <c r="C95" t="s">
        <v>6448</v>
      </c>
      <c r="D95" t="s">
        <v>6449</v>
      </c>
      <c r="E95" t="s">
        <v>6450</v>
      </c>
      <c r="F95" t="s">
        <v>6451</v>
      </c>
      <c r="G95" t="s">
        <v>6452</v>
      </c>
    </row>
    <row r="96" spans="1:13" x14ac:dyDescent="0.3">
      <c r="B96" t="s">
        <v>6381</v>
      </c>
      <c r="C96" t="s">
        <v>6384</v>
      </c>
      <c r="D96" t="s">
        <v>6408</v>
      </c>
      <c r="E96" s="146">
        <v>0</v>
      </c>
      <c r="F96" s="146">
        <v>0.25</v>
      </c>
      <c r="G96" s="146">
        <v>0.5</v>
      </c>
      <c r="H96" s="146">
        <v>0.75</v>
      </c>
      <c r="I96" s="146">
        <v>1</v>
      </c>
      <c r="J96" t="s">
        <v>2124</v>
      </c>
    </row>
    <row r="97" spans="1:10" x14ac:dyDescent="0.3">
      <c r="B97">
        <v>1.973001</v>
      </c>
      <c r="C97">
        <v>1.0711539999999999</v>
      </c>
      <c r="D97">
        <v>1.421181</v>
      </c>
      <c r="E97">
        <v>4.1813990000000002E-2</v>
      </c>
      <c r="F97">
        <v>1.265943</v>
      </c>
      <c r="G97">
        <v>2.050462</v>
      </c>
      <c r="H97">
        <v>2.687125</v>
      </c>
      <c r="I97">
        <v>4.5995799999999996</v>
      </c>
      <c r="J97">
        <v>35</v>
      </c>
    </row>
    <row r="99" spans="1:10" x14ac:dyDescent="0.3">
      <c r="A99" t="s">
        <v>6454</v>
      </c>
      <c r="B99" t="s">
        <v>6447</v>
      </c>
      <c r="C99" t="s">
        <v>6448</v>
      </c>
      <c r="D99" t="s">
        <v>6449</v>
      </c>
      <c r="E99" t="s">
        <v>6450</v>
      </c>
      <c r="F99" t="s">
        <v>6451</v>
      </c>
      <c r="G99" t="s">
        <v>6452</v>
      </c>
    </row>
    <row r="100" spans="1:10" x14ac:dyDescent="0.3">
      <c r="B100" t="s">
        <v>6381</v>
      </c>
      <c r="C100" t="s">
        <v>6384</v>
      </c>
      <c r="D100" t="s">
        <v>6408</v>
      </c>
      <c r="E100" s="146">
        <v>0</v>
      </c>
      <c r="F100" s="146">
        <v>0.25</v>
      </c>
      <c r="G100" s="146">
        <v>0.5</v>
      </c>
      <c r="H100" s="146">
        <v>0.75</v>
      </c>
      <c r="I100" s="146">
        <v>1</v>
      </c>
      <c r="J100" t="s">
        <v>2124</v>
      </c>
    </row>
    <row r="101" spans="1:10" x14ac:dyDescent="0.3">
      <c r="B101">
        <v>1.8388679999999999</v>
      </c>
      <c r="C101">
        <v>1.1643319999999999</v>
      </c>
      <c r="D101">
        <v>1.753957</v>
      </c>
      <c r="E101">
        <v>2.057693E-2</v>
      </c>
      <c r="F101">
        <v>0.96087889999999998</v>
      </c>
      <c r="G101">
        <v>1.6084320000000001</v>
      </c>
      <c r="H101">
        <v>2.714836</v>
      </c>
      <c r="I101">
        <v>4.4418870000000004</v>
      </c>
      <c r="J101">
        <v>35</v>
      </c>
    </row>
    <row r="103" spans="1:10" x14ac:dyDescent="0.3">
      <c r="A103" t="s">
        <v>6455</v>
      </c>
      <c r="B103" t="s">
        <v>6447</v>
      </c>
      <c r="C103" t="s">
        <v>6448</v>
      </c>
      <c r="D103" t="s">
        <v>6449</v>
      </c>
      <c r="E103" t="s">
        <v>6450</v>
      </c>
      <c r="F103" t="s">
        <v>6451</v>
      </c>
      <c r="G103" t="s">
        <v>6452</v>
      </c>
    </row>
    <row r="104" spans="1:10" x14ac:dyDescent="0.3">
      <c r="B104" t="s">
        <v>6381</v>
      </c>
      <c r="C104" t="s">
        <v>6384</v>
      </c>
      <c r="D104" t="s">
        <v>6408</v>
      </c>
      <c r="E104" s="146">
        <v>0</v>
      </c>
      <c r="F104" s="146">
        <v>0.25</v>
      </c>
      <c r="G104" s="146">
        <v>0.5</v>
      </c>
      <c r="H104" s="146">
        <v>0.75</v>
      </c>
      <c r="I104" s="146">
        <v>1</v>
      </c>
      <c r="J104" t="s">
        <v>2124</v>
      </c>
    </row>
    <row r="105" spans="1:10" x14ac:dyDescent="0.3">
      <c r="B105">
        <v>1.5819129999999999</v>
      </c>
      <c r="C105">
        <v>0.94516630000000001</v>
      </c>
      <c r="D105">
        <v>1.2671779999999999</v>
      </c>
      <c r="E105">
        <v>8.634124E-2</v>
      </c>
      <c r="F105">
        <v>0.88843709999999998</v>
      </c>
      <c r="G105">
        <v>1.4754240000000001</v>
      </c>
      <c r="H105">
        <v>2.1556150000000001</v>
      </c>
      <c r="I105">
        <v>4.3174260000000002</v>
      </c>
      <c r="J105">
        <v>35</v>
      </c>
    </row>
    <row r="107" spans="1:10" x14ac:dyDescent="0.3">
      <c r="A107" t="s">
        <v>6456</v>
      </c>
      <c r="B107" t="s">
        <v>6447</v>
      </c>
      <c r="C107" t="s">
        <v>6448</v>
      </c>
      <c r="D107" t="s">
        <v>6449</v>
      </c>
      <c r="E107" t="s">
        <v>6450</v>
      </c>
      <c r="F107" t="s">
        <v>6451</v>
      </c>
      <c r="G107" t="s">
        <v>6452</v>
      </c>
    </row>
    <row r="108" spans="1:10" x14ac:dyDescent="0.3">
      <c r="B108" t="s">
        <v>6381</v>
      </c>
      <c r="C108" t="s">
        <v>6384</v>
      </c>
      <c r="D108" t="s">
        <v>6408</v>
      </c>
      <c r="E108" s="146">
        <v>0</v>
      </c>
      <c r="F108" s="146">
        <v>0.25</v>
      </c>
      <c r="G108" s="146">
        <v>0.5</v>
      </c>
      <c r="H108" s="146">
        <v>0.75</v>
      </c>
      <c r="I108" s="146">
        <v>1</v>
      </c>
      <c r="J108" t="s">
        <v>2124</v>
      </c>
    </row>
    <row r="109" spans="1:10" x14ac:dyDescent="0.3">
      <c r="B109">
        <v>1.6425810000000001</v>
      </c>
      <c r="C109">
        <v>1.058462</v>
      </c>
      <c r="D109">
        <v>1.4567270000000001</v>
      </c>
      <c r="E109">
        <v>0.1582625</v>
      </c>
      <c r="F109">
        <v>0.71103269999999996</v>
      </c>
      <c r="G109">
        <v>1.526081</v>
      </c>
      <c r="H109">
        <v>2.1677590000000002</v>
      </c>
      <c r="I109">
        <v>4.0079209999999996</v>
      </c>
      <c r="J109">
        <v>35</v>
      </c>
    </row>
    <row r="111" spans="1:10" x14ac:dyDescent="0.3">
      <c r="A111" t="s">
        <v>6457</v>
      </c>
      <c r="B111" t="s">
        <v>6447</v>
      </c>
      <c r="C111" t="s">
        <v>6448</v>
      </c>
      <c r="D111" t="s">
        <v>6449</v>
      </c>
      <c r="E111" t="s">
        <v>6450</v>
      </c>
      <c r="F111" t="s">
        <v>6451</v>
      </c>
      <c r="G111" t="s">
        <v>6452</v>
      </c>
    </row>
    <row r="112" spans="1:10" x14ac:dyDescent="0.3">
      <c r="B112" t="s">
        <v>6381</v>
      </c>
      <c r="C112" t="s">
        <v>6384</v>
      </c>
      <c r="D112" t="s">
        <v>6408</v>
      </c>
      <c r="E112" s="146">
        <v>0</v>
      </c>
      <c r="F112" s="146">
        <v>0.25</v>
      </c>
      <c r="G112" s="146">
        <v>0.5</v>
      </c>
      <c r="H112" s="146">
        <v>0.75</v>
      </c>
      <c r="I112" s="146">
        <v>1</v>
      </c>
      <c r="J112" t="s">
        <v>2124</v>
      </c>
    </row>
    <row r="113" spans="1:10" x14ac:dyDescent="0.3">
      <c r="B113">
        <v>1.9481250000000001</v>
      </c>
      <c r="C113">
        <v>1.035714</v>
      </c>
      <c r="D113">
        <v>1.511789</v>
      </c>
      <c r="E113">
        <v>0.20244409999999999</v>
      </c>
      <c r="F113">
        <v>1.141534</v>
      </c>
      <c r="G113">
        <v>1.9942820000000001</v>
      </c>
      <c r="H113">
        <v>2.6533229999999999</v>
      </c>
      <c r="I113">
        <v>4.3215130000000004</v>
      </c>
      <c r="J113">
        <v>35</v>
      </c>
    </row>
    <row r="115" spans="1:10" x14ac:dyDescent="0.3">
      <c r="A115" t="s">
        <v>6458</v>
      </c>
      <c r="B115" t="s">
        <v>6447</v>
      </c>
      <c r="C115" t="s">
        <v>6448</v>
      </c>
      <c r="D115" t="s">
        <v>6449</v>
      </c>
      <c r="E115" t="s">
        <v>6450</v>
      </c>
      <c r="F115" t="s">
        <v>6451</v>
      </c>
      <c r="G115" t="s">
        <v>6452</v>
      </c>
    </row>
    <row r="116" spans="1:10" x14ac:dyDescent="0.3">
      <c r="B116" t="s">
        <v>6381</v>
      </c>
      <c r="C116" t="s">
        <v>6384</v>
      </c>
      <c r="D116" t="s">
        <v>6408</v>
      </c>
      <c r="E116" s="146">
        <v>0</v>
      </c>
      <c r="F116" s="146">
        <v>0.25</v>
      </c>
      <c r="G116" s="146">
        <v>0.5</v>
      </c>
      <c r="H116" s="146">
        <v>0.75</v>
      </c>
      <c r="I116" s="146">
        <v>1</v>
      </c>
      <c r="J116" t="s">
        <v>2124</v>
      </c>
    </row>
    <row r="117" spans="1:10" x14ac:dyDescent="0.3">
      <c r="B117">
        <v>1.8784529999999999</v>
      </c>
      <c r="C117">
        <v>1.3529180000000001</v>
      </c>
      <c r="D117">
        <v>1.369783</v>
      </c>
      <c r="E117">
        <v>6.8441290000000002E-2</v>
      </c>
      <c r="F117">
        <v>0.93864380000000003</v>
      </c>
      <c r="G117">
        <v>1.6462969999999999</v>
      </c>
      <c r="H117">
        <v>2.308427</v>
      </c>
      <c r="I117">
        <v>6.2676360000000004</v>
      </c>
      <c r="J117">
        <v>35</v>
      </c>
    </row>
    <row r="119" spans="1:10" x14ac:dyDescent="0.3">
      <c r="A119" t="s">
        <v>6459</v>
      </c>
      <c r="B119" t="s">
        <v>6447</v>
      </c>
      <c r="C119" t="s">
        <v>6448</v>
      </c>
      <c r="D119" t="s">
        <v>6449</v>
      </c>
      <c r="E119" t="s">
        <v>6450</v>
      </c>
      <c r="F119" t="s">
        <v>6451</v>
      </c>
      <c r="G119" t="s">
        <v>6452</v>
      </c>
    </row>
    <row r="120" spans="1:10" x14ac:dyDescent="0.3">
      <c r="B120" t="s">
        <v>6381</v>
      </c>
      <c r="C120" t="s">
        <v>6384</v>
      </c>
      <c r="D120" t="s">
        <v>6408</v>
      </c>
      <c r="E120" s="146">
        <v>0</v>
      </c>
      <c r="F120" s="146">
        <v>0.25</v>
      </c>
      <c r="G120" s="146">
        <v>0.5</v>
      </c>
      <c r="H120" s="146">
        <v>0.75</v>
      </c>
      <c r="I120" s="146">
        <v>1</v>
      </c>
      <c r="J120" t="s">
        <v>2124</v>
      </c>
    </row>
    <row r="121" spans="1:10" x14ac:dyDescent="0.3">
      <c r="B121">
        <v>1.9038569999999999</v>
      </c>
      <c r="C121">
        <v>1.342965</v>
      </c>
      <c r="D121">
        <v>1.591934</v>
      </c>
      <c r="E121">
        <v>0.1418838</v>
      </c>
      <c r="F121">
        <v>0.90219020000000005</v>
      </c>
      <c r="G121">
        <v>1.8249839999999999</v>
      </c>
      <c r="H121">
        <v>2.4941239999999998</v>
      </c>
      <c r="I121" s="29">
        <v>7.01105</v>
      </c>
      <c r="J121">
        <v>35</v>
      </c>
    </row>
    <row r="123" spans="1:10" x14ac:dyDescent="0.3">
      <c r="A123" t="s">
        <v>6460</v>
      </c>
      <c r="B123" t="s">
        <v>6447</v>
      </c>
      <c r="C123" t="s">
        <v>6448</v>
      </c>
      <c r="D123" t="s">
        <v>6449</v>
      </c>
      <c r="E123" t="s">
        <v>6450</v>
      </c>
      <c r="F123" t="s">
        <v>6451</v>
      </c>
      <c r="G123" t="s">
        <v>6452</v>
      </c>
    </row>
    <row r="124" spans="1:10" x14ac:dyDescent="0.3">
      <c r="B124" t="s">
        <v>6381</v>
      </c>
      <c r="C124" t="s">
        <v>6384</v>
      </c>
      <c r="D124" t="s">
        <v>6408</v>
      </c>
      <c r="E124" s="146">
        <v>0</v>
      </c>
      <c r="F124" s="146">
        <v>0.25</v>
      </c>
      <c r="G124" s="146">
        <v>0.5</v>
      </c>
      <c r="H124" s="146">
        <v>0.75</v>
      </c>
      <c r="I124" s="146">
        <v>1</v>
      </c>
      <c r="J124" t="s">
        <v>2124</v>
      </c>
    </row>
    <row r="125" spans="1:10" x14ac:dyDescent="0.3">
      <c r="B125">
        <v>1.9408989999999999</v>
      </c>
      <c r="C125">
        <v>1.4347049999999999</v>
      </c>
      <c r="D125">
        <v>1.7628520000000001</v>
      </c>
      <c r="E125">
        <v>5.8025939999999998E-2</v>
      </c>
      <c r="F125">
        <v>0.9228307</v>
      </c>
      <c r="G125">
        <v>1.6607860000000001</v>
      </c>
      <c r="H125">
        <v>2.6856819999999999</v>
      </c>
      <c r="I125">
        <v>6.792503</v>
      </c>
      <c r="J125">
        <v>35</v>
      </c>
    </row>
    <row r="127" spans="1:10" x14ac:dyDescent="0.3">
      <c r="A127" t="s">
        <v>6461</v>
      </c>
      <c r="B127" t="s">
        <v>6447</v>
      </c>
      <c r="C127" t="s">
        <v>6448</v>
      </c>
      <c r="D127" t="s">
        <v>6449</v>
      </c>
      <c r="E127" t="s">
        <v>6450</v>
      </c>
      <c r="F127" t="s">
        <v>6451</v>
      </c>
      <c r="G127" t="s">
        <v>6452</v>
      </c>
    </row>
    <row r="128" spans="1:10" x14ac:dyDescent="0.3">
      <c r="B128" t="s">
        <v>6381</v>
      </c>
      <c r="C128" t="s">
        <v>6384</v>
      </c>
      <c r="D128" t="s">
        <v>6408</v>
      </c>
      <c r="E128" s="146">
        <v>0</v>
      </c>
      <c r="F128" s="146">
        <v>0.25</v>
      </c>
      <c r="G128" s="146">
        <v>0.5</v>
      </c>
      <c r="H128" s="146">
        <v>0.75</v>
      </c>
      <c r="I128" s="146">
        <v>1</v>
      </c>
      <c r="J128" t="s">
        <v>2124</v>
      </c>
    </row>
    <row r="129" spans="1:10" x14ac:dyDescent="0.3">
      <c r="B129">
        <v>2.0233620000000001</v>
      </c>
      <c r="C129" s="29">
        <v>1.4825950000000001</v>
      </c>
      <c r="D129">
        <v>1.6639109999999999</v>
      </c>
      <c r="E129">
        <v>6.084415E-2</v>
      </c>
      <c r="F129">
        <v>0.94483510000000004</v>
      </c>
      <c r="G129">
        <v>1.8564320000000001</v>
      </c>
      <c r="H129">
        <v>2.608746</v>
      </c>
      <c r="I129">
        <v>5.8105339999999996</v>
      </c>
      <c r="J129">
        <v>35</v>
      </c>
    </row>
    <row r="131" spans="1:10" x14ac:dyDescent="0.3">
      <c r="A131" t="s">
        <v>6462</v>
      </c>
      <c r="B131" t="s">
        <v>6447</v>
      </c>
      <c r="C131" t="s">
        <v>6448</v>
      </c>
      <c r="D131" t="s">
        <v>6449</v>
      </c>
      <c r="E131" t="s">
        <v>6450</v>
      </c>
      <c r="F131" t="s">
        <v>6451</v>
      </c>
      <c r="G131" t="s">
        <v>6452</v>
      </c>
    </row>
    <row r="132" spans="1:10" x14ac:dyDescent="0.3">
      <c r="B132" t="s">
        <v>6381</v>
      </c>
      <c r="C132" t="s">
        <v>6384</v>
      </c>
      <c r="D132" t="s">
        <v>6408</v>
      </c>
      <c r="E132" s="146">
        <v>0</v>
      </c>
      <c r="F132" s="146">
        <v>0.25</v>
      </c>
      <c r="G132" s="146">
        <v>0.5</v>
      </c>
      <c r="H132" s="146">
        <v>0.75</v>
      </c>
      <c r="I132" s="146">
        <v>1</v>
      </c>
      <c r="J132" t="s">
        <v>2124</v>
      </c>
    </row>
    <row r="133" spans="1:10" x14ac:dyDescent="0.3">
      <c r="B133">
        <v>1.974588</v>
      </c>
      <c r="C133">
        <v>1.246437</v>
      </c>
      <c r="D133">
        <v>1.5485260000000001</v>
      </c>
      <c r="E133">
        <v>0.17381079999999999</v>
      </c>
      <c r="F133">
        <v>1.1115539999999999</v>
      </c>
      <c r="G133">
        <v>1.5847249999999999</v>
      </c>
      <c r="H133">
        <v>2.6600790000000001</v>
      </c>
      <c r="I133">
        <v>5.1538089999999999</v>
      </c>
      <c r="J133">
        <v>35</v>
      </c>
    </row>
    <row r="135" spans="1:10" x14ac:dyDescent="0.3">
      <c r="A135" t="s">
        <v>6463</v>
      </c>
      <c r="B135" t="s">
        <v>6447</v>
      </c>
      <c r="C135" t="s">
        <v>6448</v>
      </c>
      <c r="D135" t="s">
        <v>6449</v>
      </c>
      <c r="E135" t="s">
        <v>6450</v>
      </c>
      <c r="F135" t="s">
        <v>6451</v>
      </c>
      <c r="G135" t="s">
        <v>6452</v>
      </c>
    </row>
    <row r="136" spans="1:10" x14ac:dyDescent="0.3">
      <c r="B136" t="s">
        <v>6381</v>
      </c>
      <c r="C136" t="s">
        <v>6384</v>
      </c>
      <c r="D136" t="s">
        <v>6408</v>
      </c>
      <c r="E136" s="146">
        <v>0</v>
      </c>
      <c r="F136" s="146">
        <v>0.25</v>
      </c>
      <c r="G136" s="146">
        <v>0.5</v>
      </c>
      <c r="H136" s="146">
        <v>0.75</v>
      </c>
      <c r="I136" s="146">
        <v>1</v>
      </c>
      <c r="J136" t="s">
        <v>2124</v>
      </c>
    </row>
    <row r="137" spans="1:10" x14ac:dyDescent="0.3">
      <c r="B137">
        <v>1.8192569999999999</v>
      </c>
      <c r="C137">
        <v>1.3591759999999999</v>
      </c>
      <c r="D137">
        <v>1.9287810000000001</v>
      </c>
      <c r="E137">
        <v>1.5498710000000001E-2</v>
      </c>
      <c r="F137">
        <v>0.78360669999999999</v>
      </c>
      <c r="G137">
        <v>1.488513</v>
      </c>
      <c r="H137">
        <v>2.7123870000000001</v>
      </c>
      <c r="I137">
        <v>5.0699909999999999</v>
      </c>
      <c r="J137">
        <v>35</v>
      </c>
    </row>
    <row r="139" spans="1:10" x14ac:dyDescent="0.3">
      <c r="A139" t="s">
        <v>6464</v>
      </c>
      <c r="B139" t="s">
        <v>6447</v>
      </c>
      <c r="C139" t="s">
        <v>6448</v>
      </c>
      <c r="D139" t="s">
        <v>6449</v>
      </c>
      <c r="E139" t="s">
        <v>6450</v>
      </c>
      <c r="F139" t="s">
        <v>6451</v>
      </c>
      <c r="G139" t="s">
        <v>6452</v>
      </c>
    </row>
    <row r="140" spans="1:10" x14ac:dyDescent="0.3">
      <c r="B140" t="s">
        <v>6381</v>
      </c>
      <c r="C140" t="s">
        <v>6384</v>
      </c>
      <c r="D140" t="s">
        <v>6408</v>
      </c>
      <c r="E140" s="146">
        <v>0</v>
      </c>
      <c r="F140" s="146">
        <v>0.25</v>
      </c>
      <c r="G140" s="146">
        <v>0.5</v>
      </c>
      <c r="H140" s="146">
        <v>0.75</v>
      </c>
      <c r="I140" s="146">
        <v>1</v>
      </c>
      <c r="J140" t="s">
        <v>2124</v>
      </c>
    </row>
    <row r="141" spans="1:10" x14ac:dyDescent="0.3">
      <c r="B141">
        <v>1.8440840000000001</v>
      </c>
      <c r="C141">
        <v>1.186545</v>
      </c>
      <c r="D141">
        <v>1.527569</v>
      </c>
      <c r="E141">
        <v>3.7741360000000002E-2</v>
      </c>
      <c r="F141">
        <v>0.99023870000000003</v>
      </c>
      <c r="G141">
        <v>1.753762</v>
      </c>
      <c r="H141">
        <v>2.5178069999999999</v>
      </c>
      <c r="I141">
        <v>5.6204460000000003</v>
      </c>
      <c r="J141">
        <v>35</v>
      </c>
    </row>
    <row r="143" spans="1:10" x14ac:dyDescent="0.3">
      <c r="A143" t="s">
        <v>6465</v>
      </c>
      <c r="B143" t="s">
        <v>6447</v>
      </c>
      <c r="C143" t="s">
        <v>6448</v>
      </c>
      <c r="D143" t="s">
        <v>6449</v>
      </c>
      <c r="E143" t="s">
        <v>6450</v>
      </c>
      <c r="F143" t="s">
        <v>6451</v>
      </c>
      <c r="G143" t="s">
        <v>6452</v>
      </c>
    </row>
    <row r="144" spans="1:10" x14ac:dyDescent="0.3">
      <c r="B144" t="s">
        <v>6381</v>
      </c>
      <c r="C144" t="s">
        <v>6384</v>
      </c>
      <c r="D144" t="s">
        <v>6408</v>
      </c>
      <c r="E144" s="146">
        <v>0</v>
      </c>
      <c r="F144" s="146">
        <v>0.25</v>
      </c>
      <c r="G144" s="146">
        <v>0.5</v>
      </c>
      <c r="H144" s="146">
        <v>0.75</v>
      </c>
      <c r="I144" s="146">
        <v>1</v>
      </c>
      <c r="J144" t="s">
        <v>2124</v>
      </c>
    </row>
    <row r="145" spans="1:10" x14ac:dyDescent="0.3">
      <c r="B145">
        <v>1.7680039999999999</v>
      </c>
      <c r="C145">
        <v>1.235568</v>
      </c>
      <c r="D145">
        <v>1.5451589999999999</v>
      </c>
      <c r="E145">
        <v>0.24329780000000001</v>
      </c>
      <c r="F145">
        <v>0.88574430000000004</v>
      </c>
      <c r="G145">
        <v>1.6321289999999999</v>
      </c>
      <c r="H145">
        <v>2.4309029999999998</v>
      </c>
      <c r="I145">
        <v>5.8042020000000001</v>
      </c>
      <c r="J145">
        <v>35</v>
      </c>
    </row>
    <row r="147" spans="1:10" x14ac:dyDescent="0.3">
      <c r="A147" t="s">
        <v>6466</v>
      </c>
      <c r="B147" t="s">
        <v>6447</v>
      </c>
      <c r="C147" t="s">
        <v>6448</v>
      </c>
      <c r="D147" t="s">
        <v>6449</v>
      </c>
      <c r="E147" t="s">
        <v>6450</v>
      </c>
      <c r="F147" t="s">
        <v>6451</v>
      </c>
      <c r="G147" t="s">
        <v>6452</v>
      </c>
    </row>
    <row r="148" spans="1:10" x14ac:dyDescent="0.3">
      <c r="B148" t="s">
        <v>6381</v>
      </c>
      <c r="C148" t="s">
        <v>6384</v>
      </c>
      <c r="D148" t="s">
        <v>6408</v>
      </c>
      <c r="E148" s="146">
        <v>0</v>
      </c>
      <c r="F148" s="146">
        <v>0.25</v>
      </c>
      <c r="G148" s="146">
        <v>0.5</v>
      </c>
      <c r="H148" s="146">
        <v>0.75</v>
      </c>
      <c r="I148" s="146">
        <v>1</v>
      </c>
      <c r="J148" t="s">
        <v>2124</v>
      </c>
    </row>
    <row r="149" spans="1:10" x14ac:dyDescent="0.3">
      <c r="B149">
        <v>1.8538699999999999</v>
      </c>
      <c r="C149">
        <v>1.062851</v>
      </c>
      <c r="D149">
        <v>1.4700599999999999</v>
      </c>
      <c r="E149">
        <v>0.19181239999999999</v>
      </c>
      <c r="F149">
        <v>1.0331570000000001</v>
      </c>
      <c r="G149">
        <v>1.7702530000000001</v>
      </c>
      <c r="H149">
        <v>2.5032169999999998</v>
      </c>
      <c r="I149">
        <v>4.4153039999999999</v>
      </c>
      <c r="J149">
        <v>35</v>
      </c>
    </row>
    <row r="151" spans="1:10" x14ac:dyDescent="0.3">
      <c r="A151" t="s">
        <v>6467</v>
      </c>
      <c r="B151" t="s">
        <v>6447</v>
      </c>
      <c r="C151" t="s">
        <v>6448</v>
      </c>
      <c r="D151" t="s">
        <v>6449</v>
      </c>
      <c r="E151" t="s">
        <v>6450</v>
      </c>
      <c r="F151" t="s">
        <v>6451</v>
      </c>
      <c r="G151" t="s">
        <v>6452</v>
      </c>
    </row>
    <row r="152" spans="1:10" x14ac:dyDescent="0.3">
      <c r="B152" t="s">
        <v>6381</v>
      </c>
      <c r="C152" t="s">
        <v>6384</v>
      </c>
      <c r="D152" t="s">
        <v>6408</v>
      </c>
      <c r="E152" s="146">
        <v>0</v>
      </c>
      <c r="F152" s="146">
        <v>0.25</v>
      </c>
      <c r="G152" s="146">
        <v>0.5</v>
      </c>
      <c r="H152" s="146">
        <v>0.75</v>
      </c>
      <c r="I152" s="146">
        <v>1</v>
      </c>
      <c r="J152" t="s">
        <v>2124</v>
      </c>
    </row>
    <row r="153" spans="1:10" x14ac:dyDescent="0.3">
      <c r="B153">
        <v>1.7107810000000001</v>
      </c>
      <c r="C153">
        <v>1.239296</v>
      </c>
      <c r="D153">
        <v>1.768057</v>
      </c>
      <c r="E153">
        <v>0.1054012</v>
      </c>
      <c r="F153">
        <v>0.72806230000000005</v>
      </c>
      <c r="G153">
        <v>1.522389</v>
      </c>
      <c r="H153">
        <v>2.4961190000000002</v>
      </c>
      <c r="I153">
        <v>5.0889939999999996</v>
      </c>
      <c r="J153">
        <v>35</v>
      </c>
    </row>
    <row r="155" spans="1:10" x14ac:dyDescent="0.3">
      <c r="A155" t="s">
        <v>6468</v>
      </c>
      <c r="B155" t="s">
        <v>6447</v>
      </c>
      <c r="C155" t="s">
        <v>6448</v>
      </c>
      <c r="D155" t="s">
        <v>6449</v>
      </c>
      <c r="E155" t="s">
        <v>6450</v>
      </c>
      <c r="F155" t="s">
        <v>6451</v>
      </c>
      <c r="G155" t="s">
        <v>6452</v>
      </c>
    </row>
    <row r="156" spans="1:10" x14ac:dyDescent="0.3">
      <c r="B156" t="s">
        <v>6381</v>
      </c>
      <c r="C156" t="s">
        <v>6384</v>
      </c>
      <c r="D156" t="s">
        <v>6408</v>
      </c>
      <c r="E156" s="146">
        <v>0</v>
      </c>
      <c r="F156" s="146">
        <v>0.25</v>
      </c>
      <c r="G156" s="146">
        <v>0.5</v>
      </c>
      <c r="H156" s="146">
        <v>0.75</v>
      </c>
      <c r="I156" s="146">
        <v>1</v>
      </c>
      <c r="J156" t="s">
        <v>2124</v>
      </c>
    </row>
    <row r="157" spans="1:10" x14ac:dyDescent="0.3">
      <c r="B157">
        <v>1.7532380000000001</v>
      </c>
      <c r="C157">
        <v>1.2569779999999999</v>
      </c>
      <c r="D157">
        <v>1.976216</v>
      </c>
      <c r="E157">
        <v>0.1774588</v>
      </c>
      <c r="F157">
        <v>0.76717999999999997</v>
      </c>
      <c r="G157">
        <v>1.458491</v>
      </c>
      <c r="H157">
        <v>2.7433960000000002</v>
      </c>
      <c r="I157">
        <v>4.8908329999999998</v>
      </c>
      <c r="J157">
        <v>35</v>
      </c>
    </row>
    <row r="159" spans="1:10" x14ac:dyDescent="0.3">
      <c r="A159" t="s">
        <v>6469</v>
      </c>
      <c r="B159" t="s">
        <v>6447</v>
      </c>
      <c r="C159" t="s">
        <v>6448</v>
      </c>
      <c r="D159" t="s">
        <v>6449</v>
      </c>
      <c r="E159" t="s">
        <v>6450</v>
      </c>
      <c r="F159" t="s">
        <v>6451</v>
      </c>
      <c r="G159" t="s">
        <v>6452</v>
      </c>
    </row>
    <row r="160" spans="1:10" x14ac:dyDescent="0.3">
      <c r="B160" t="s">
        <v>6381</v>
      </c>
      <c r="C160" t="s">
        <v>6384</v>
      </c>
      <c r="D160" t="s">
        <v>6408</v>
      </c>
      <c r="E160" s="146">
        <v>0</v>
      </c>
      <c r="F160" s="146">
        <v>0.25</v>
      </c>
      <c r="G160" s="146">
        <v>0.5</v>
      </c>
      <c r="H160" s="146">
        <v>0.75</v>
      </c>
      <c r="I160" s="146">
        <v>1</v>
      </c>
      <c r="J160" t="s">
        <v>2124</v>
      </c>
    </row>
    <row r="161" spans="1:10" x14ac:dyDescent="0.3">
      <c r="B161">
        <v>1.7241660000000001</v>
      </c>
      <c r="C161">
        <v>1.1178319999999999</v>
      </c>
      <c r="D161">
        <v>1.311647</v>
      </c>
      <c r="E161">
        <v>4.1739789999999999E-2</v>
      </c>
      <c r="F161">
        <v>0.96716259999999998</v>
      </c>
      <c r="G161">
        <v>1.5150589999999999</v>
      </c>
      <c r="H161">
        <v>2.27881</v>
      </c>
      <c r="I161">
        <v>4.3963939999999999</v>
      </c>
      <c r="J161">
        <v>35</v>
      </c>
    </row>
    <row r="163" spans="1:10" x14ac:dyDescent="0.3">
      <c r="A163" t="s">
        <v>6470</v>
      </c>
      <c r="B163" t="s">
        <v>6447</v>
      </c>
      <c r="C163" t="s">
        <v>6448</v>
      </c>
      <c r="D163" t="s">
        <v>6449</v>
      </c>
      <c r="E163" t="s">
        <v>6450</v>
      </c>
      <c r="F163" t="s">
        <v>6451</v>
      </c>
      <c r="G163" t="s">
        <v>6452</v>
      </c>
    </row>
    <row r="164" spans="1:10" x14ac:dyDescent="0.3">
      <c r="B164" t="s">
        <v>6381</v>
      </c>
      <c r="C164" t="s">
        <v>6384</v>
      </c>
      <c r="D164" t="s">
        <v>6408</v>
      </c>
      <c r="E164" s="146">
        <v>0</v>
      </c>
      <c r="F164" s="146">
        <v>0.25</v>
      </c>
      <c r="G164" s="146">
        <v>0.5</v>
      </c>
      <c r="H164" s="146">
        <v>0.75</v>
      </c>
      <c r="I164" s="146">
        <v>1</v>
      </c>
      <c r="J164" t="s">
        <v>2124</v>
      </c>
    </row>
    <row r="165" spans="1:10" x14ac:dyDescent="0.3">
      <c r="B165">
        <v>1.8634649999999999</v>
      </c>
      <c r="C165">
        <v>1.1665749999999999</v>
      </c>
      <c r="D165">
        <v>1.44174</v>
      </c>
      <c r="E165">
        <v>0.25139329999999999</v>
      </c>
      <c r="F165">
        <v>0.90771349999999995</v>
      </c>
      <c r="G165">
        <v>1.804816</v>
      </c>
      <c r="H165">
        <v>2.349453</v>
      </c>
      <c r="I165">
        <v>4.3869379999999998</v>
      </c>
      <c r="J165">
        <v>35</v>
      </c>
    </row>
    <row r="167" spans="1:10" x14ac:dyDescent="0.3">
      <c r="A167" t="s">
        <v>6471</v>
      </c>
      <c r="B167" t="s">
        <v>6447</v>
      </c>
      <c r="C167" t="s">
        <v>6448</v>
      </c>
      <c r="D167" t="s">
        <v>6449</v>
      </c>
      <c r="E167" t="s">
        <v>6450</v>
      </c>
      <c r="F167" t="s">
        <v>6451</v>
      </c>
      <c r="G167" t="s">
        <v>6452</v>
      </c>
    </row>
    <row r="168" spans="1:10" x14ac:dyDescent="0.3">
      <c r="B168" t="s">
        <v>6381</v>
      </c>
      <c r="C168" t="s">
        <v>6384</v>
      </c>
      <c r="D168" t="s">
        <v>6408</v>
      </c>
      <c r="E168" s="146">
        <v>0</v>
      </c>
      <c r="F168" s="146">
        <v>0.25</v>
      </c>
      <c r="G168" s="146">
        <v>0.5</v>
      </c>
      <c r="H168" s="146">
        <v>0.75</v>
      </c>
      <c r="I168" s="146">
        <v>1</v>
      </c>
      <c r="J168" t="s">
        <v>2124</v>
      </c>
    </row>
    <row r="169" spans="1:10" x14ac:dyDescent="0.3">
      <c r="B169">
        <v>1.688102</v>
      </c>
      <c r="C169">
        <v>1.238815</v>
      </c>
      <c r="D169">
        <v>1.8347309999999999</v>
      </c>
      <c r="E169">
        <v>4.902459E-2</v>
      </c>
      <c r="F169">
        <v>0.67040060000000001</v>
      </c>
      <c r="G169">
        <v>1.2540819999999999</v>
      </c>
      <c r="H169">
        <v>2.5051320000000001</v>
      </c>
      <c r="I169">
        <v>4.7326899999999998</v>
      </c>
      <c r="J169">
        <v>35</v>
      </c>
    </row>
    <row r="171" spans="1:10" x14ac:dyDescent="0.3">
      <c r="A171" t="s">
        <v>6472</v>
      </c>
      <c r="B171" t="s">
        <v>6447</v>
      </c>
      <c r="C171" t="s">
        <v>6448</v>
      </c>
      <c r="D171" t="s">
        <v>6449</v>
      </c>
      <c r="E171" t="s">
        <v>6450</v>
      </c>
      <c r="F171" t="s">
        <v>6451</v>
      </c>
      <c r="G171" t="s">
        <v>6452</v>
      </c>
    </row>
    <row r="172" spans="1:10" x14ac:dyDescent="0.3">
      <c r="B172" t="s">
        <v>6381</v>
      </c>
      <c r="C172" t="s">
        <v>6384</v>
      </c>
      <c r="D172" t="s">
        <v>6408</v>
      </c>
      <c r="E172" s="146">
        <v>0</v>
      </c>
      <c r="F172" s="146">
        <v>0.25</v>
      </c>
      <c r="G172" s="146">
        <v>0.5</v>
      </c>
      <c r="H172" s="146">
        <v>0.75</v>
      </c>
      <c r="I172" s="146">
        <v>1</v>
      </c>
      <c r="J172" t="s">
        <v>2124</v>
      </c>
    </row>
    <row r="173" spans="1:10" x14ac:dyDescent="0.3">
      <c r="B173" s="29">
        <v>2.251261</v>
      </c>
      <c r="C173">
        <v>1.47844</v>
      </c>
      <c r="D173">
        <v>1.5600590000000001</v>
      </c>
      <c r="E173">
        <v>2.461727E-2</v>
      </c>
      <c r="F173">
        <v>1.3408059999999999</v>
      </c>
      <c r="G173">
        <v>2.1671260000000001</v>
      </c>
      <c r="H173">
        <v>2.900865</v>
      </c>
      <c r="I173">
        <v>6.7565390000000001</v>
      </c>
      <c r="J173">
        <v>35</v>
      </c>
    </row>
    <row r="175" spans="1:10" x14ac:dyDescent="0.3">
      <c r="A175" t="s">
        <v>6473</v>
      </c>
      <c r="B175" t="s">
        <v>6447</v>
      </c>
      <c r="C175" t="s">
        <v>6448</v>
      </c>
      <c r="D175" t="s">
        <v>6449</v>
      </c>
      <c r="E175" t="s">
        <v>6450</v>
      </c>
      <c r="F175" t="s">
        <v>6451</v>
      </c>
      <c r="G175" t="s">
        <v>6452</v>
      </c>
    </row>
    <row r="176" spans="1:10" x14ac:dyDescent="0.3">
      <c r="B176" t="s">
        <v>6381</v>
      </c>
      <c r="C176" t="s">
        <v>6384</v>
      </c>
      <c r="D176" t="s">
        <v>6408</v>
      </c>
      <c r="E176" s="146">
        <v>0</v>
      </c>
      <c r="F176" s="146">
        <v>0.25</v>
      </c>
      <c r="G176" s="146">
        <v>0.5</v>
      </c>
      <c r="H176" s="146">
        <v>0.75</v>
      </c>
      <c r="I176" s="146">
        <v>1</v>
      </c>
      <c r="J176" t="s">
        <v>2124</v>
      </c>
    </row>
    <row r="177" spans="1:10" x14ac:dyDescent="0.3">
      <c r="B177">
        <v>1.707219</v>
      </c>
      <c r="C177">
        <v>1.033304</v>
      </c>
      <c r="D177">
        <v>1.310765</v>
      </c>
      <c r="E177">
        <v>0.2003327</v>
      </c>
      <c r="F177">
        <v>0.92314830000000003</v>
      </c>
      <c r="G177">
        <v>1.397489</v>
      </c>
      <c r="H177">
        <v>2.2339129999999998</v>
      </c>
      <c r="I177">
        <v>4.3792280000000003</v>
      </c>
      <c r="J177">
        <v>35</v>
      </c>
    </row>
    <row r="179" spans="1:10" x14ac:dyDescent="0.3">
      <c r="A179" t="s">
        <v>6474</v>
      </c>
      <c r="B179" t="s">
        <v>6447</v>
      </c>
      <c r="C179" t="s">
        <v>6448</v>
      </c>
      <c r="D179" t="s">
        <v>6449</v>
      </c>
      <c r="E179" t="s">
        <v>6450</v>
      </c>
      <c r="F179" t="s">
        <v>6451</v>
      </c>
      <c r="G179" t="s">
        <v>6452</v>
      </c>
    </row>
    <row r="180" spans="1:10" x14ac:dyDescent="0.3">
      <c r="B180" t="s">
        <v>6381</v>
      </c>
      <c r="C180" t="s">
        <v>6384</v>
      </c>
      <c r="D180" t="s">
        <v>6408</v>
      </c>
      <c r="E180" s="146">
        <v>0</v>
      </c>
      <c r="F180" s="146">
        <v>0.25</v>
      </c>
      <c r="G180" s="146">
        <v>0.5</v>
      </c>
      <c r="H180" s="146">
        <v>0.75</v>
      </c>
      <c r="I180" s="146">
        <v>1</v>
      </c>
      <c r="J180" t="s">
        <v>2124</v>
      </c>
    </row>
    <row r="181" spans="1:10" x14ac:dyDescent="0.3">
      <c r="B181">
        <v>2.007282</v>
      </c>
      <c r="C181">
        <v>1.284149</v>
      </c>
      <c r="D181">
        <v>1.2203299999999999</v>
      </c>
      <c r="E181">
        <v>7.6107880000000003E-2</v>
      </c>
      <c r="F181">
        <v>1.253096</v>
      </c>
      <c r="G181">
        <v>1.7808299999999999</v>
      </c>
      <c r="H181">
        <v>2.4734259999999999</v>
      </c>
      <c r="I181">
        <v>5.5858239999999997</v>
      </c>
      <c r="J181">
        <v>35</v>
      </c>
    </row>
    <row r="183" spans="1:10" x14ac:dyDescent="0.3">
      <c r="A183" t="s">
        <v>6475</v>
      </c>
      <c r="B183" t="s">
        <v>6447</v>
      </c>
      <c r="C183" t="s">
        <v>6448</v>
      </c>
      <c r="D183" t="s">
        <v>6449</v>
      </c>
      <c r="E183" t="s">
        <v>6450</v>
      </c>
      <c r="F183" t="s">
        <v>6451</v>
      </c>
      <c r="G183" t="s">
        <v>6452</v>
      </c>
    </row>
    <row r="184" spans="1:10" x14ac:dyDescent="0.3">
      <c r="B184" t="s">
        <v>6381</v>
      </c>
      <c r="C184" t="s">
        <v>6384</v>
      </c>
      <c r="D184" t="s">
        <v>6408</v>
      </c>
      <c r="E184" s="146">
        <v>0</v>
      </c>
      <c r="F184" s="146">
        <v>0.25</v>
      </c>
      <c r="G184" s="146">
        <v>0.5</v>
      </c>
      <c r="H184" s="146">
        <v>0.75</v>
      </c>
      <c r="I184" s="146">
        <v>1</v>
      </c>
      <c r="J184" t="s">
        <v>2124</v>
      </c>
    </row>
    <row r="185" spans="1:10" x14ac:dyDescent="0.3">
      <c r="B185">
        <v>1.6972320000000001</v>
      </c>
      <c r="C185">
        <v>1.0445720000000001</v>
      </c>
      <c r="D185">
        <v>1.5072110000000001</v>
      </c>
      <c r="E185">
        <v>0.2246455</v>
      </c>
      <c r="F185">
        <v>0.94836600000000004</v>
      </c>
      <c r="G185">
        <v>1.5342100000000001</v>
      </c>
      <c r="H185">
        <v>2.4555769999999999</v>
      </c>
      <c r="I185">
        <v>4.4558850000000003</v>
      </c>
      <c r="J185">
        <v>35</v>
      </c>
    </row>
    <row r="187" spans="1:10" x14ac:dyDescent="0.3">
      <c r="A187" t="s">
        <v>6476</v>
      </c>
      <c r="B187" t="s">
        <v>6447</v>
      </c>
      <c r="C187" t="s">
        <v>6448</v>
      </c>
      <c r="D187" t="s">
        <v>6449</v>
      </c>
      <c r="E187" t="s">
        <v>6450</v>
      </c>
      <c r="F187" t="s">
        <v>6451</v>
      </c>
      <c r="G187" t="s">
        <v>6452</v>
      </c>
    </row>
    <row r="188" spans="1:10" x14ac:dyDescent="0.3">
      <c r="B188" t="s">
        <v>6381</v>
      </c>
      <c r="C188" t="s">
        <v>6384</v>
      </c>
      <c r="D188" t="s">
        <v>6408</v>
      </c>
      <c r="E188" s="146">
        <v>0</v>
      </c>
      <c r="F188" s="146">
        <v>0.25</v>
      </c>
      <c r="G188" s="146">
        <v>0.5</v>
      </c>
      <c r="H188" s="146">
        <v>0.75</v>
      </c>
      <c r="I188" s="146">
        <v>1</v>
      </c>
      <c r="J188" t="s">
        <v>2124</v>
      </c>
    </row>
    <row r="189" spans="1:10" x14ac:dyDescent="0.3">
      <c r="B189">
        <v>1.8144290000000001</v>
      </c>
      <c r="C189">
        <v>1.2020630000000001</v>
      </c>
      <c r="D189">
        <v>1.4519359999999999</v>
      </c>
      <c r="E189">
        <v>7.5044050000000001E-2</v>
      </c>
      <c r="F189">
        <v>0.90444460000000004</v>
      </c>
      <c r="G189">
        <v>1.671225</v>
      </c>
      <c r="H189">
        <v>2.3563800000000001</v>
      </c>
      <c r="I189">
        <v>5.3114350000000004</v>
      </c>
      <c r="J189">
        <v>35</v>
      </c>
    </row>
    <row r="191" spans="1:10" x14ac:dyDescent="0.3">
      <c r="A191" t="s">
        <v>6477</v>
      </c>
      <c r="B191" t="s">
        <v>6447</v>
      </c>
      <c r="C191" t="s">
        <v>6448</v>
      </c>
      <c r="D191" t="s">
        <v>6449</v>
      </c>
      <c r="E191" t="s">
        <v>6450</v>
      </c>
      <c r="F191" t="s">
        <v>6451</v>
      </c>
      <c r="G191" t="s">
        <v>6452</v>
      </c>
    </row>
    <row r="192" spans="1:10" x14ac:dyDescent="0.3">
      <c r="B192" t="s">
        <v>6381</v>
      </c>
      <c r="C192" t="s">
        <v>6384</v>
      </c>
      <c r="D192" t="s">
        <v>6408</v>
      </c>
      <c r="E192" s="146">
        <v>0</v>
      </c>
      <c r="F192" s="146">
        <v>0.25</v>
      </c>
      <c r="G192" s="146">
        <v>0.5</v>
      </c>
      <c r="H192" s="146">
        <v>0.75</v>
      </c>
      <c r="I192" s="146">
        <v>1</v>
      </c>
      <c r="J192" t="s">
        <v>2124</v>
      </c>
    </row>
    <row r="193" spans="1:10" x14ac:dyDescent="0.3">
      <c r="B193">
        <v>1.8872949999999999</v>
      </c>
      <c r="C193">
        <v>1.059763</v>
      </c>
      <c r="D193">
        <v>1.814867</v>
      </c>
      <c r="E193">
        <v>0.1115294</v>
      </c>
      <c r="F193">
        <v>0.96672150000000001</v>
      </c>
      <c r="G193">
        <v>1.8231599999999999</v>
      </c>
      <c r="H193">
        <v>2.7815889999999999</v>
      </c>
      <c r="I193">
        <v>4.0033960000000004</v>
      </c>
      <c r="J193">
        <v>35</v>
      </c>
    </row>
    <row r="195" spans="1:10" x14ac:dyDescent="0.3">
      <c r="A195" t="s">
        <v>6478</v>
      </c>
      <c r="B195" t="s">
        <v>6447</v>
      </c>
      <c r="C195" t="s">
        <v>6448</v>
      </c>
      <c r="D195" t="s">
        <v>6449</v>
      </c>
      <c r="E195" t="s">
        <v>6450</v>
      </c>
      <c r="F195" t="s">
        <v>6451</v>
      </c>
      <c r="G195" t="s">
        <v>6452</v>
      </c>
    </row>
    <row r="196" spans="1:10" x14ac:dyDescent="0.3">
      <c r="B196" t="s">
        <v>6381</v>
      </c>
      <c r="C196" t="s">
        <v>6384</v>
      </c>
      <c r="D196" t="s">
        <v>6408</v>
      </c>
      <c r="E196" s="146">
        <v>0</v>
      </c>
      <c r="F196" s="146">
        <v>0.25</v>
      </c>
      <c r="G196" s="146">
        <v>0.5</v>
      </c>
      <c r="H196" s="146">
        <v>0.75</v>
      </c>
      <c r="I196" s="146">
        <v>1</v>
      </c>
      <c r="J196" t="s">
        <v>2124</v>
      </c>
    </row>
    <row r="197" spans="1:10" x14ac:dyDescent="0.3">
      <c r="B197">
        <v>1.7362280000000001</v>
      </c>
      <c r="C197">
        <v>1.1592199999999999</v>
      </c>
      <c r="D197">
        <v>1.700664</v>
      </c>
      <c r="E197">
        <v>0.33505669999999999</v>
      </c>
      <c r="F197">
        <v>0.75343130000000003</v>
      </c>
      <c r="G197">
        <v>1.441986</v>
      </c>
      <c r="H197">
        <v>2.4540950000000001</v>
      </c>
      <c r="I197">
        <v>4.8292970000000004</v>
      </c>
      <c r="J197">
        <v>35</v>
      </c>
    </row>
    <row r="199" spans="1:10" x14ac:dyDescent="0.3">
      <c r="A199" t="s">
        <v>6479</v>
      </c>
      <c r="B199" t="s">
        <v>6447</v>
      </c>
      <c r="C199" t="s">
        <v>6448</v>
      </c>
      <c r="D199" t="s">
        <v>6449</v>
      </c>
      <c r="E199" t="s">
        <v>6450</v>
      </c>
      <c r="F199" t="s">
        <v>6451</v>
      </c>
      <c r="G199" t="s">
        <v>6452</v>
      </c>
    </row>
    <row r="200" spans="1:10" x14ac:dyDescent="0.3">
      <c r="B200" t="s">
        <v>6381</v>
      </c>
      <c r="C200" t="s">
        <v>6384</v>
      </c>
      <c r="D200" t="s">
        <v>6408</v>
      </c>
      <c r="E200" s="146">
        <v>0</v>
      </c>
      <c r="F200" s="146">
        <v>0.25</v>
      </c>
      <c r="G200" s="146">
        <v>0.5</v>
      </c>
      <c r="H200" s="146">
        <v>0.75</v>
      </c>
      <c r="I200" s="146">
        <v>1</v>
      </c>
      <c r="J200" t="s">
        <v>2124</v>
      </c>
    </row>
    <row r="201" spans="1:10" x14ac:dyDescent="0.3">
      <c r="B201">
        <v>1.907986</v>
      </c>
      <c r="C201">
        <v>1.053388</v>
      </c>
      <c r="D201">
        <v>0.84162950000000003</v>
      </c>
      <c r="E201">
        <v>9.2626180000000002E-2</v>
      </c>
      <c r="F201">
        <v>1.4407970000000001</v>
      </c>
      <c r="G201">
        <v>1.795231</v>
      </c>
      <c r="H201">
        <v>2.2824270000000002</v>
      </c>
      <c r="I201">
        <v>5.2206099999999998</v>
      </c>
      <c r="J201">
        <v>35</v>
      </c>
    </row>
    <row r="203" spans="1:10" x14ac:dyDescent="0.3">
      <c r="A203" t="s">
        <v>6480</v>
      </c>
      <c r="B203" t="s">
        <v>6447</v>
      </c>
      <c r="C203" t="s">
        <v>6448</v>
      </c>
      <c r="D203" t="s">
        <v>6449</v>
      </c>
      <c r="E203" t="s">
        <v>6450</v>
      </c>
      <c r="F203" t="s">
        <v>6451</v>
      </c>
      <c r="G203" t="s">
        <v>6452</v>
      </c>
    </row>
    <row r="204" spans="1:10" x14ac:dyDescent="0.3">
      <c r="B204" t="s">
        <v>6381</v>
      </c>
      <c r="C204" t="s">
        <v>6384</v>
      </c>
      <c r="D204" t="s">
        <v>6408</v>
      </c>
      <c r="E204" s="146">
        <v>0</v>
      </c>
      <c r="F204" s="146">
        <v>0.25</v>
      </c>
      <c r="G204" s="146">
        <v>0.5</v>
      </c>
      <c r="H204" s="146">
        <v>0.75</v>
      </c>
      <c r="I204" s="146">
        <v>1</v>
      </c>
      <c r="J204" t="s">
        <v>2124</v>
      </c>
    </row>
    <row r="205" spans="1:10" x14ac:dyDescent="0.3">
      <c r="B205">
        <v>1.658963</v>
      </c>
      <c r="C205">
        <v>0.8731911</v>
      </c>
      <c r="D205">
        <v>1.0965309999999999</v>
      </c>
      <c r="E205">
        <v>0.26402350000000002</v>
      </c>
      <c r="F205">
        <v>1.0468919999999999</v>
      </c>
      <c r="G205">
        <v>1.544708</v>
      </c>
      <c r="H205">
        <v>2.1434229999999999</v>
      </c>
      <c r="I205">
        <v>3.5486520000000001</v>
      </c>
      <c r="J205">
        <v>35</v>
      </c>
    </row>
    <row r="207" spans="1:10" x14ac:dyDescent="0.3">
      <c r="A207" t="s">
        <v>6481</v>
      </c>
      <c r="B207" t="s">
        <v>6447</v>
      </c>
      <c r="C207" t="s">
        <v>6448</v>
      </c>
      <c r="D207" t="s">
        <v>6449</v>
      </c>
      <c r="E207" t="s">
        <v>6450</v>
      </c>
      <c r="F207" t="s">
        <v>6451</v>
      </c>
      <c r="G207" t="s">
        <v>6452</v>
      </c>
    </row>
    <row r="208" spans="1:10" x14ac:dyDescent="0.3">
      <c r="B208" t="s">
        <v>6381</v>
      </c>
      <c r="C208" t="s">
        <v>6384</v>
      </c>
      <c r="D208" t="s">
        <v>6408</v>
      </c>
      <c r="E208" s="146">
        <v>0</v>
      </c>
      <c r="F208" s="146">
        <v>0.25</v>
      </c>
      <c r="G208" s="146">
        <v>0.5</v>
      </c>
      <c r="H208" s="146">
        <v>0.75</v>
      </c>
      <c r="I208" s="146">
        <v>1</v>
      </c>
      <c r="J208" t="s">
        <v>2124</v>
      </c>
    </row>
    <row r="209" spans="1:10" x14ac:dyDescent="0.3">
      <c r="B209">
        <v>1.6395200000000001</v>
      </c>
      <c r="C209">
        <v>0.98139449999999995</v>
      </c>
      <c r="D209">
        <v>1.1616789999999999</v>
      </c>
      <c r="E209">
        <v>0.1373885</v>
      </c>
      <c r="F209">
        <v>0.88017330000000005</v>
      </c>
      <c r="G209">
        <v>1.375745</v>
      </c>
      <c r="H209">
        <v>2.041852</v>
      </c>
      <c r="I209">
        <v>4.3444029999999998</v>
      </c>
      <c r="J209">
        <v>35</v>
      </c>
    </row>
    <row r="211" spans="1:10" x14ac:dyDescent="0.3">
      <c r="A211" s="110" t="s">
        <v>6383</v>
      </c>
      <c r="B211" s="29">
        <f>MAX(B92:B209)</f>
        <v>2.251261</v>
      </c>
      <c r="C211" s="29">
        <f t="shared" ref="C211:I211" si="3">MAX(C92:C209)</f>
        <v>1.4825950000000001</v>
      </c>
      <c r="D211" s="145">
        <f t="shared" si="3"/>
        <v>1.976216</v>
      </c>
      <c r="E211" s="145">
        <f t="shared" si="3"/>
        <v>0.33505669999999999</v>
      </c>
      <c r="F211" s="145">
        <f t="shared" si="3"/>
        <v>1.4407970000000001</v>
      </c>
      <c r="G211" s="145">
        <f t="shared" si="3"/>
        <v>2.1671260000000001</v>
      </c>
      <c r="H211" s="145">
        <f t="shared" si="3"/>
        <v>2.900865</v>
      </c>
      <c r="I211" s="29">
        <f t="shared" si="3"/>
        <v>7.01105</v>
      </c>
    </row>
    <row r="215" spans="1:10" x14ac:dyDescent="0.3">
      <c r="A215" t="s">
        <v>6543</v>
      </c>
    </row>
    <row r="217" spans="1:10" x14ac:dyDescent="0.3">
      <c r="A217" t="s">
        <v>6544</v>
      </c>
    </row>
    <row r="219" spans="1:10" x14ac:dyDescent="0.3">
      <c r="A219" t="s">
        <v>6545</v>
      </c>
    </row>
  </sheetData>
  <sortState ref="A2:A36">
    <sortCondition ref="A2:A36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41"/>
  <sheetViews>
    <sheetView topLeftCell="A91" zoomScale="80" zoomScaleNormal="80" workbookViewId="0">
      <selection activeCell="A122" sqref="A122:B171"/>
    </sheetView>
  </sheetViews>
  <sheetFormatPr defaultRowHeight="14.4" x14ac:dyDescent="0.3"/>
  <cols>
    <col min="1" max="1" width="27" style="97" customWidth="1"/>
    <col min="2" max="2" width="12.5546875" style="97" customWidth="1"/>
    <col min="3" max="16384" width="8.88671875" style="97"/>
  </cols>
  <sheetData>
    <row r="1" spans="1:10" ht="18" x14ac:dyDescent="0.35">
      <c r="A1" s="111" t="s">
        <v>6385</v>
      </c>
    </row>
    <row r="2" spans="1:10" x14ac:dyDescent="0.3">
      <c r="A2" s="173" t="s">
        <v>7231</v>
      </c>
    </row>
    <row r="3" spans="1:10" x14ac:dyDescent="0.3">
      <c r="A3" s="97" t="s">
        <v>6976</v>
      </c>
    </row>
    <row r="4" spans="1:10" x14ac:dyDescent="0.3">
      <c r="A4" s="97" t="s">
        <v>6977</v>
      </c>
    </row>
    <row r="5" spans="1:10" x14ac:dyDescent="0.3">
      <c r="B5" s="97" t="s">
        <v>6381</v>
      </c>
      <c r="C5" s="97" t="s">
        <v>6384</v>
      </c>
      <c r="D5" s="97" t="s">
        <v>6408</v>
      </c>
      <c r="E5" s="146">
        <v>0</v>
      </c>
      <c r="F5" s="146">
        <v>0.25</v>
      </c>
      <c r="G5" s="146">
        <v>0.5</v>
      </c>
      <c r="H5" s="146">
        <v>0.75</v>
      </c>
      <c r="I5" s="146">
        <v>1</v>
      </c>
      <c r="J5" s="97" t="s">
        <v>6588</v>
      </c>
    </row>
    <row r="6" spans="1:10" s="145" customFormat="1" x14ac:dyDescent="0.3">
      <c r="A6" s="97" t="s">
        <v>5327</v>
      </c>
      <c r="B6" s="145">
        <v>2.0273810000000001</v>
      </c>
      <c r="C6" s="145">
        <v>1.243282</v>
      </c>
      <c r="D6" s="145">
        <v>1.730645</v>
      </c>
      <c r="E6" s="146">
        <v>3.7258689999999997E-2</v>
      </c>
      <c r="F6" s="146">
        <v>1.1000018</v>
      </c>
      <c r="G6" s="146">
        <v>1.8229850000000001</v>
      </c>
      <c r="H6" s="146">
        <v>2.8306469999999999</v>
      </c>
      <c r="I6" s="146">
        <v>7.4777240000000003</v>
      </c>
      <c r="J6" s="145">
        <v>990</v>
      </c>
    </row>
    <row r="7" spans="1:10" x14ac:dyDescent="0.3">
      <c r="A7" s="97" t="s">
        <v>5328</v>
      </c>
      <c r="B7" s="97">
        <v>1.8418680000000001</v>
      </c>
      <c r="C7" s="97">
        <v>1.177135</v>
      </c>
      <c r="D7" s="97">
        <v>1.5795760000000001</v>
      </c>
      <c r="E7" s="97">
        <v>1.5498710000000001E-2</v>
      </c>
      <c r="F7" s="97">
        <v>0.9487468</v>
      </c>
      <c r="G7" s="97">
        <v>1.6370119999999999</v>
      </c>
      <c r="H7" s="97">
        <v>2.5283229999999999</v>
      </c>
      <c r="I7" s="97">
        <v>7.01105</v>
      </c>
      <c r="J7" s="97">
        <v>990</v>
      </c>
    </row>
    <row r="8" spans="1:10" x14ac:dyDescent="0.3">
      <c r="A8" s="97" t="s">
        <v>5329</v>
      </c>
      <c r="B8" s="97">
        <v>1.7541800000000001</v>
      </c>
      <c r="C8" s="97">
        <v>1.144255</v>
      </c>
      <c r="D8" s="97">
        <v>1.4946550000000001</v>
      </c>
      <c r="E8" s="97">
        <v>1.7076589999999999E-2</v>
      </c>
      <c r="F8" s="97">
        <v>0.89143289999999997</v>
      </c>
      <c r="G8" s="97">
        <v>1.552629</v>
      </c>
      <c r="H8" s="97">
        <v>2.386088</v>
      </c>
      <c r="I8" s="97">
        <v>8.3687070000000006</v>
      </c>
      <c r="J8" s="97">
        <v>990</v>
      </c>
    </row>
    <row r="9" spans="1:10" x14ac:dyDescent="0.3">
      <c r="A9" s="97" t="s">
        <v>5330</v>
      </c>
      <c r="B9" s="97">
        <v>1.6360809999999999</v>
      </c>
      <c r="C9" s="97">
        <v>1.0464009999999999</v>
      </c>
      <c r="D9" s="97">
        <v>1.4063239999999999</v>
      </c>
      <c r="E9" s="97">
        <v>3.2490150000000002E-2</v>
      </c>
      <c r="F9" s="97">
        <v>0.83647970000000005</v>
      </c>
      <c r="G9" s="97">
        <v>1.4986870000000001</v>
      </c>
      <c r="H9" s="97">
        <v>2.2428029999999999</v>
      </c>
      <c r="I9" s="97">
        <v>5.3515819999999996</v>
      </c>
      <c r="J9" s="97">
        <v>990</v>
      </c>
    </row>
    <row r="10" spans="1:10" x14ac:dyDescent="0.3">
      <c r="A10" s="97" t="s">
        <v>5326</v>
      </c>
      <c r="B10" s="97">
        <v>2.2491099999999999</v>
      </c>
      <c r="C10" s="97">
        <v>1.4383140000000001</v>
      </c>
      <c r="D10" s="97">
        <v>1.8922380000000001</v>
      </c>
      <c r="E10" s="97">
        <v>2.95061E-2</v>
      </c>
      <c r="F10" s="97">
        <v>1.1433515999999999</v>
      </c>
      <c r="G10" s="97">
        <v>1.9654879999999999</v>
      </c>
      <c r="H10" s="97">
        <v>3.03559</v>
      </c>
      <c r="I10" s="97">
        <v>9.5915149999999993</v>
      </c>
      <c r="J10" s="97">
        <v>990</v>
      </c>
    </row>
    <row r="13" spans="1:10" x14ac:dyDescent="0.3">
      <c r="A13" s="97" t="s">
        <v>5355</v>
      </c>
    </row>
    <row r="15" spans="1:10" x14ac:dyDescent="0.3">
      <c r="A15" s="97" t="s">
        <v>6978</v>
      </c>
    </row>
    <row r="17" spans="1:1" x14ac:dyDescent="0.3">
      <c r="A17" s="97" t="s">
        <v>6979</v>
      </c>
    </row>
    <row r="18" spans="1:1" x14ac:dyDescent="0.3">
      <c r="A18" s="97" t="s">
        <v>5333</v>
      </c>
    </row>
    <row r="19" spans="1:1" x14ac:dyDescent="0.3">
      <c r="A19" s="97" t="s">
        <v>7197</v>
      </c>
    </row>
    <row r="20" spans="1:1" x14ac:dyDescent="0.3">
      <c r="A20" s="97" t="s">
        <v>7198</v>
      </c>
    </row>
    <row r="21" spans="1:1" x14ac:dyDescent="0.3">
      <c r="A21" s="97" t="s">
        <v>5334</v>
      </c>
    </row>
    <row r="22" spans="1:1" x14ac:dyDescent="0.3">
      <c r="A22" s="97" t="s">
        <v>5335</v>
      </c>
    </row>
    <row r="24" spans="1:1" x14ac:dyDescent="0.3">
      <c r="A24" s="97" t="s">
        <v>6342</v>
      </c>
    </row>
    <row r="25" spans="1:1" x14ac:dyDescent="0.3">
      <c r="A25" s="97" t="s">
        <v>5336</v>
      </c>
    </row>
    <row r="26" spans="1:1" x14ac:dyDescent="0.3">
      <c r="A26" s="97" t="s">
        <v>7199</v>
      </c>
    </row>
    <row r="27" spans="1:1" x14ac:dyDescent="0.3">
      <c r="A27" s="97" t="s">
        <v>7200</v>
      </c>
    </row>
    <row r="28" spans="1:1" x14ac:dyDescent="0.3">
      <c r="A28" s="97" t="s">
        <v>7201</v>
      </c>
    </row>
    <row r="29" spans="1:1" x14ac:dyDescent="0.3">
      <c r="A29" s="97" t="s">
        <v>7202</v>
      </c>
    </row>
    <row r="30" spans="1:1" x14ac:dyDescent="0.3">
      <c r="A30" s="97" t="s">
        <v>7203</v>
      </c>
    </row>
    <row r="32" spans="1:1" x14ac:dyDescent="0.3">
      <c r="A32" s="97" t="s">
        <v>7204</v>
      </c>
    </row>
    <row r="33" spans="1:2" x14ac:dyDescent="0.3">
      <c r="A33" s="97" t="s">
        <v>7205</v>
      </c>
    </row>
    <row r="34" spans="1:2" x14ac:dyDescent="0.3">
      <c r="A34" s="97" t="s">
        <v>7206</v>
      </c>
    </row>
    <row r="35" spans="1:2" x14ac:dyDescent="0.3">
      <c r="A35" s="97" t="s">
        <v>7207</v>
      </c>
    </row>
    <row r="36" spans="1:2" x14ac:dyDescent="0.3">
      <c r="A36" s="97" t="s">
        <v>7208</v>
      </c>
    </row>
    <row r="37" spans="1:2" x14ac:dyDescent="0.3">
      <c r="A37" s="97" t="s">
        <v>7209</v>
      </c>
    </row>
    <row r="40" spans="1:2" x14ac:dyDescent="0.3">
      <c r="B40" s="97" t="s">
        <v>5344</v>
      </c>
    </row>
    <row r="42" spans="1:2" x14ac:dyDescent="0.3">
      <c r="A42" s="97" t="s">
        <v>5345</v>
      </c>
    </row>
    <row r="45" spans="1:2" x14ac:dyDescent="0.3">
      <c r="A45" s="97" t="s">
        <v>6343</v>
      </c>
    </row>
    <row r="47" spans="1:2" x14ac:dyDescent="0.3">
      <c r="A47" s="97" t="s">
        <v>5346</v>
      </c>
    </row>
    <row r="48" spans="1:2" x14ac:dyDescent="0.3">
      <c r="A48" s="97" t="s">
        <v>5347</v>
      </c>
    </row>
    <row r="49" spans="1:9" x14ac:dyDescent="0.3">
      <c r="A49" s="145" t="s">
        <v>7210</v>
      </c>
      <c r="B49" s="145"/>
      <c r="C49" s="145"/>
    </row>
    <row r="50" spans="1:9" x14ac:dyDescent="0.3">
      <c r="A50" s="97" t="s">
        <v>7211</v>
      </c>
    </row>
    <row r="51" spans="1:9" x14ac:dyDescent="0.3">
      <c r="A51" s="97" t="s">
        <v>7212</v>
      </c>
      <c r="I51" s="68"/>
    </row>
    <row r="52" spans="1:9" x14ac:dyDescent="0.3">
      <c r="A52" s="97" t="s">
        <v>7213</v>
      </c>
      <c r="I52" s="68"/>
    </row>
    <row r="53" spans="1:9" x14ac:dyDescent="0.3">
      <c r="A53" s="97" t="s">
        <v>7214</v>
      </c>
    </row>
    <row r="54" spans="1:9" x14ac:dyDescent="0.3">
      <c r="A54" s="97" t="s">
        <v>7215</v>
      </c>
    </row>
    <row r="55" spans="1:9" x14ac:dyDescent="0.3">
      <c r="A55" s="97" t="s">
        <v>7216</v>
      </c>
    </row>
    <row r="56" spans="1:9" x14ac:dyDescent="0.3">
      <c r="A56" s="97" t="s">
        <v>7217</v>
      </c>
      <c r="I56" s="68"/>
    </row>
    <row r="57" spans="1:9" x14ac:dyDescent="0.3">
      <c r="A57" s="97" t="s">
        <v>7218</v>
      </c>
    </row>
    <row r="58" spans="1:9" x14ac:dyDescent="0.3">
      <c r="A58" s="97" t="s">
        <v>7219</v>
      </c>
      <c r="I58" s="68"/>
    </row>
    <row r="59" spans="1:9" x14ac:dyDescent="0.3">
      <c r="A59" s="97" t="s">
        <v>5334</v>
      </c>
      <c r="I59" s="68"/>
    </row>
    <row r="60" spans="1:9" x14ac:dyDescent="0.3">
      <c r="A60" s="97" t="s">
        <v>5335</v>
      </c>
    </row>
    <row r="61" spans="1:9" x14ac:dyDescent="0.3">
      <c r="A61" s="97" t="s">
        <v>5348</v>
      </c>
    </row>
    <row r="64" spans="1:9" x14ac:dyDescent="0.3">
      <c r="B64" s="97" t="s">
        <v>5349</v>
      </c>
    </row>
    <row r="66" spans="1:1" x14ac:dyDescent="0.3">
      <c r="A66" s="97" t="s">
        <v>5345</v>
      </c>
    </row>
    <row r="69" spans="1:1" x14ac:dyDescent="0.3">
      <c r="A69" s="97" t="s">
        <v>6343</v>
      </c>
    </row>
    <row r="71" spans="1:1" x14ac:dyDescent="0.3">
      <c r="A71" s="97" t="s">
        <v>7220</v>
      </c>
    </row>
    <row r="72" spans="1:1" x14ac:dyDescent="0.3">
      <c r="A72" s="97" t="s">
        <v>5350</v>
      </c>
    </row>
    <row r="73" spans="1:1" x14ac:dyDescent="0.3">
      <c r="A73" s="97" t="s">
        <v>5351</v>
      </c>
    </row>
    <row r="75" spans="1:1" x14ac:dyDescent="0.3">
      <c r="A75" s="97" t="s">
        <v>5346</v>
      </c>
    </row>
    <row r="76" spans="1:1" x14ac:dyDescent="0.3">
      <c r="A76" s="97" t="s">
        <v>5352</v>
      </c>
    </row>
    <row r="77" spans="1:1" x14ac:dyDescent="0.3">
      <c r="A77" s="97" t="s">
        <v>7221</v>
      </c>
    </row>
    <row r="78" spans="1:1" x14ac:dyDescent="0.3">
      <c r="A78" s="97" t="s">
        <v>7222</v>
      </c>
    </row>
    <row r="79" spans="1:1" x14ac:dyDescent="0.3">
      <c r="A79" s="97" t="s">
        <v>7223</v>
      </c>
    </row>
    <row r="80" spans="1:1" x14ac:dyDescent="0.3">
      <c r="A80" s="97" t="s">
        <v>7224</v>
      </c>
    </row>
    <row r="81" spans="1:1" x14ac:dyDescent="0.3">
      <c r="A81" s="97" t="s">
        <v>7225</v>
      </c>
    </row>
    <row r="82" spans="1:1" x14ac:dyDescent="0.3">
      <c r="A82" s="97" t="s">
        <v>7226</v>
      </c>
    </row>
    <row r="83" spans="1:1" x14ac:dyDescent="0.3">
      <c r="A83" s="97" t="s">
        <v>7227</v>
      </c>
    </row>
    <row r="84" spans="1:1" x14ac:dyDescent="0.3">
      <c r="A84" s="97" t="s">
        <v>7228</v>
      </c>
    </row>
    <row r="85" spans="1:1" x14ac:dyDescent="0.3">
      <c r="A85" s="97" t="s">
        <v>7229</v>
      </c>
    </row>
    <row r="86" spans="1:1" x14ac:dyDescent="0.3">
      <c r="A86" s="97" t="s">
        <v>7230</v>
      </c>
    </row>
    <row r="88" spans="1:1" x14ac:dyDescent="0.3">
      <c r="A88" s="97" t="s">
        <v>5353</v>
      </c>
    </row>
    <row r="89" spans="1:1" x14ac:dyDescent="0.3">
      <c r="A89" s="97" t="s">
        <v>5354</v>
      </c>
    </row>
    <row r="91" spans="1:1" s="145" customFormat="1" x14ac:dyDescent="0.3"/>
    <row r="92" spans="1:1" s="145" customFormat="1" x14ac:dyDescent="0.3"/>
    <row r="93" spans="1:1" s="145" customFormat="1" ht="18" x14ac:dyDescent="0.35">
      <c r="A93" s="111" t="s">
        <v>6387</v>
      </c>
    </row>
    <row r="94" spans="1:1" s="145" customFormat="1" x14ac:dyDescent="0.3"/>
    <row r="95" spans="1:1" s="145" customFormat="1" x14ac:dyDescent="0.3">
      <c r="A95" s="145" t="s">
        <v>6980</v>
      </c>
    </row>
    <row r="96" spans="1:1" s="145" customFormat="1" x14ac:dyDescent="0.3"/>
    <row r="97" spans="1:1" s="145" customFormat="1" x14ac:dyDescent="0.3">
      <c r="A97" s="145" t="s">
        <v>6981</v>
      </c>
    </row>
    <row r="98" spans="1:1" s="145" customFormat="1" x14ac:dyDescent="0.3">
      <c r="A98" s="145" t="s">
        <v>5402</v>
      </c>
    </row>
    <row r="99" spans="1:1" s="145" customFormat="1" x14ac:dyDescent="0.3">
      <c r="A99" s="145" t="s">
        <v>7232</v>
      </c>
    </row>
    <row r="100" spans="1:1" s="145" customFormat="1" x14ac:dyDescent="0.3">
      <c r="A100" s="145" t="s">
        <v>7233</v>
      </c>
    </row>
    <row r="101" spans="1:1" s="145" customFormat="1" x14ac:dyDescent="0.3">
      <c r="A101" s="145" t="s">
        <v>5334</v>
      </c>
    </row>
    <row r="102" spans="1:1" s="145" customFormat="1" x14ac:dyDescent="0.3">
      <c r="A102" s="145" t="s">
        <v>5335</v>
      </c>
    </row>
    <row r="103" spans="1:1" s="145" customFormat="1" x14ac:dyDescent="0.3"/>
    <row r="104" spans="1:1" s="145" customFormat="1" x14ac:dyDescent="0.3">
      <c r="A104" s="145" t="s">
        <v>6982</v>
      </c>
    </row>
    <row r="105" spans="1:1" s="145" customFormat="1" x14ac:dyDescent="0.3">
      <c r="A105" s="145" t="s">
        <v>5336</v>
      </c>
    </row>
    <row r="106" spans="1:1" s="145" customFormat="1" x14ac:dyDescent="0.3">
      <c r="A106" s="145" t="s">
        <v>7234</v>
      </c>
    </row>
    <row r="107" spans="1:1" s="145" customFormat="1" x14ac:dyDescent="0.3">
      <c r="A107" s="145" t="s">
        <v>7235</v>
      </c>
    </row>
    <row r="108" spans="1:1" s="145" customFormat="1" x14ac:dyDescent="0.3">
      <c r="A108" s="145" t="s">
        <v>7236</v>
      </c>
    </row>
    <row r="109" spans="1:1" s="145" customFormat="1" x14ac:dyDescent="0.3">
      <c r="A109" s="145" t="s">
        <v>7237</v>
      </c>
    </row>
    <row r="110" spans="1:1" s="145" customFormat="1" x14ac:dyDescent="0.3">
      <c r="A110" s="145" t="s">
        <v>7238</v>
      </c>
    </row>
    <row r="111" spans="1:1" s="145" customFormat="1" x14ac:dyDescent="0.3"/>
    <row r="112" spans="1:1" s="145" customFormat="1" x14ac:dyDescent="0.3">
      <c r="A112" s="145" t="s">
        <v>7239</v>
      </c>
    </row>
    <row r="113" spans="1:2" s="145" customFormat="1" x14ac:dyDescent="0.3">
      <c r="A113" s="145" t="s">
        <v>7205</v>
      </c>
    </row>
    <row r="114" spans="1:2" s="145" customFormat="1" x14ac:dyDescent="0.3">
      <c r="A114" s="145" t="s">
        <v>7206</v>
      </c>
    </row>
    <row r="115" spans="1:2" s="145" customFormat="1" x14ac:dyDescent="0.3">
      <c r="A115" s="145" t="s">
        <v>7207</v>
      </c>
    </row>
    <row r="116" spans="1:2" s="145" customFormat="1" x14ac:dyDescent="0.3">
      <c r="A116" s="145" t="s">
        <v>7208</v>
      </c>
    </row>
    <row r="117" spans="1:2" s="145" customFormat="1" x14ac:dyDescent="0.3">
      <c r="A117" s="145" t="s">
        <v>7240</v>
      </c>
    </row>
    <row r="118" spans="1:2" s="145" customFormat="1" x14ac:dyDescent="0.3"/>
    <row r="119" spans="1:2" s="145" customFormat="1" x14ac:dyDescent="0.3"/>
    <row r="120" spans="1:2" s="145" customFormat="1" x14ac:dyDescent="0.3"/>
    <row r="121" spans="1:2" s="145" customFormat="1" x14ac:dyDescent="0.3"/>
    <row r="122" spans="1:2" s="145" customFormat="1" x14ac:dyDescent="0.3">
      <c r="B122" s="145" t="s">
        <v>5344</v>
      </c>
    </row>
    <row r="123" spans="1:2" s="145" customFormat="1" x14ac:dyDescent="0.3"/>
    <row r="124" spans="1:2" s="145" customFormat="1" x14ac:dyDescent="0.3">
      <c r="A124" s="145" t="s">
        <v>5345</v>
      </c>
    </row>
    <row r="125" spans="1:2" s="145" customFormat="1" x14ac:dyDescent="0.3"/>
    <row r="126" spans="1:2" s="145" customFormat="1" x14ac:dyDescent="0.3"/>
    <row r="127" spans="1:2" s="145" customFormat="1" x14ac:dyDescent="0.3">
      <c r="A127" s="145" t="s">
        <v>6983</v>
      </c>
    </row>
    <row r="128" spans="1:2" s="145" customFormat="1" x14ac:dyDescent="0.3"/>
    <row r="129" spans="1:1" s="145" customFormat="1" x14ac:dyDescent="0.3">
      <c r="A129" s="145" t="s">
        <v>5346</v>
      </c>
    </row>
    <row r="130" spans="1:1" s="145" customFormat="1" x14ac:dyDescent="0.3">
      <c r="A130" s="145" t="s">
        <v>5347</v>
      </c>
    </row>
    <row r="131" spans="1:1" s="145" customFormat="1" x14ac:dyDescent="0.3">
      <c r="A131" s="145" t="s">
        <v>7241</v>
      </c>
    </row>
    <row r="132" spans="1:1" s="145" customFormat="1" x14ac:dyDescent="0.3">
      <c r="A132" s="145" t="s">
        <v>7242</v>
      </c>
    </row>
    <row r="133" spans="1:1" s="145" customFormat="1" x14ac:dyDescent="0.3">
      <c r="A133" s="145" t="s">
        <v>7243</v>
      </c>
    </row>
    <row r="134" spans="1:1" s="145" customFormat="1" x14ac:dyDescent="0.3">
      <c r="A134" s="145" t="s">
        <v>7244</v>
      </c>
    </row>
    <row r="135" spans="1:1" s="145" customFormat="1" x14ac:dyDescent="0.3">
      <c r="A135" s="145" t="s">
        <v>7245</v>
      </c>
    </row>
    <row r="136" spans="1:1" s="145" customFormat="1" x14ac:dyDescent="0.3">
      <c r="A136" s="145" t="s">
        <v>7246</v>
      </c>
    </row>
    <row r="137" spans="1:1" s="145" customFormat="1" x14ac:dyDescent="0.3">
      <c r="A137" s="145" t="s">
        <v>7247</v>
      </c>
    </row>
    <row r="138" spans="1:1" s="145" customFormat="1" x14ac:dyDescent="0.3">
      <c r="A138" s="145" t="s">
        <v>7248</v>
      </c>
    </row>
    <row r="139" spans="1:1" s="145" customFormat="1" x14ac:dyDescent="0.3">
      <c r="A139" s="145" t="s">
        <v>7249</v>
      </c>
    </row>
    <row r="140" spans="1:1" s="145" customFormat="1" x14ac:dyDescent="0.3">
      <c r="A140" s="145" t="s">
        <v>7250</v>
      </c>
    </row>
    <row r="141" spans="1:1" s="145" customFormat="1" x14ac:dyDescent="0.3">
      <c r="A141" s="145" t="s">
        <v>5334</v>
      </c>
    </row>
    <row r="142" spans="1:1" s="145" customFormat="1" x14ac:dyDescent="0.3">
      <c r="A142" s="145" t="s">
        <v>5335</v>
      </c>
    </row>
    <row r="143" spans="1:1" s="145" customFormat="1" x14ac:dyDescent="0.3">
      <c r="A143" s="145" t="s">
        <v>5348</v>
      </c>
    </row>
    <row r="144" spans="1:1" s="145" customFormat="1" x14ac:dyDescent="0.3"/>
    <row r="145" spans="1:2" s="145" customFormat="1" x14ac:dyDescent="0.3"/>
    <row r="146" spans="1:2" s="145" customFormat="1" x14ac:dyDescent="0.3">
      <c r="B146" s="145" t="s">
        <v>5349</v>
      </c>
    </row>
    <row r="147" spans="1:2" s="145" customFormat="1" x14ac:dyDescent="0.3"/>
    <row r="148" spans="1:2" s="145" customFormat="1" x14ac:dyDescent="0.3">
      <c r="A148" s="145" t="s">
        <v>5345</v>
      </c>
    </row>
    <row r="149" spans="1:2" s="145" customFormat="1" x14ac:dyDescent="0.3"/>
    <row r="150" spans="1:2" s="145" customFormat="1" x14ac:dyDescent="0.3"/>
    <row r="151" spans="1:2" s="145" customFormat="1" x14ac:dyDescent="0.3">
      <c r="A151" s="145" t="s">
        <v>6983</v>
      </c>
    </row>
    <row r="152" spans="1:2" s="145" customFormat="1" x14ac:dyDescent="0.3"/>
    <row r="153" spans="1:2" s="145" customFormat="1" x14ac:dyDescent="0.3">
      <c r="A153" s="145" t="s">
        <v>7251</v>
      </c>
    </row>
    <row r="154" spans="1:2" s="145" customFormat="1" x14ac:dyDescent="0.3">
      <c r="A154" s="145" t="s">
        <v>5350</v>
      </c>
    </row>
    <row r="155" spans="1:2" s="145" customFormat="1" x14ac:dyDescent="0.3">
      <c r="A155" s="145" t="s">
        <v>5351</v>
      </c>
    </row>
    <row r="156" spans="1:2" s="145" customFormat="1" x14ac:dyDescent="0.3"/>
    <row r="157" spans="1:2" s="145" customFormat="1" x14ac:dyDescent="0.3">
      <c r="A157" s="145" t="s">
        <v>5346</v>
      </c>
    </row>
    <row r="158" spans="1:2" s="145" customFormat="1" x14ac:dyDescent="0.3">
      <c r="A158" s="145" t="s">
        <v>5352</v>
      </c>
    </row>
    <row r="159" spans="1:2" s="145" customFormat="1" x14ac:dyDescent="0.3">
      <c r="A159" s="145" t="s">
        <v>7252</v>
      </c>
    </row>
    <row r="160" spans="1:2" s="145" customFormat="1" x14ac:dyDescent="0.3">
      <c r="A160" s="145" t="s">
        <v>7253</v>
      </c>
    </row>
    <row r="161" spans="1:1" s="145" customFormat="1" x14ac:dyDescent="0.3">
      <c r="A161" s="145" t="s">
        <v>7254</v>
      </c>
    </row>
    <row r="162" spans="1:1" s="145" customFormat="1" x14ac:dyDescent="0.3">
      <c r="A162" s="145" t="s">
        <v>7255</v>
      </c>
    </row>
    <row r="163" spans="1:1" s="145" customFormat="1" x14ac:dyDescent="0.3">
      <c r="A163" s="145" t="s">
        <v>7256</v>
      </c>
    </row>
    <row r="164" spans="1:1" s="145" customFormat="1" x14ac:dyDescent="0.3">
      <c r="A164" s="145" t="s">
        <v>7257</v>
      </c>
    </row>
    <row r="165" spans="1:1" s="145" customFormat="1" x14ac:dyDescent="0.3">
      <c r="A165" s="145" t="s">
        <v>7258</v>
      </c>
    </row>
    <row r="166" spans="1:1" s="145" customFormat="1" x14ac:dyDescent="0.3">
      <c r="A166" s="145" t="s">
        <v>7259</v>
      </c>
    </row>
    <row r="167" spans="1:1" s="145" customFormat="1" x14ac:dyDescent="0.3">
      <c r="A167" s="145" t="s">
        <v>7260</v>
      </c>
    </row>
    <row r="168" spans="1:1" s="145" customFormat="1" x14ac:dyDescent="0.3">
      <c r="A168" s="145" t="s">
        <v>7261</v>
      </c>
    </row>
    <row r="169" spans="1:1" s="145" customFormat="1" x14ac:dyDescent="0.3"/>
    <row r="170" spans="1:1" s="145" customFormat="1" x14ac:dyDescent="0.3">
      <c r="A170" s="145" t="s">
        <v>5353</v>
      </c>
    </row>
    <row r="171" spans="1:1" s="145" customFormat="1" x14ac:dyDescent="0.3">
      <c r="A171" s="145" t="s">
        <v>5968</v>
      </c>
    </row>
    <row r="172" spans="1:1" s="145" customFormat="1" x14ac:dyDescent="0.3"/>
    <row r="173" spans="1:1" s="145" customFormat="1" x14ac:dyDescent="0.3"/>
    <row r="174" spans="1:1" s="145" customFormat="1" x14ac:dyDescent="0.3"/>
    <row r="175" spans="1:1" s="145" customFormat="1" x14ac:dyDescent="0.3"/>
    <row r="176" spans="1:1" s="145" customFormat="1" x14ac:dyDescent="0.3"/>
    <row r="177" spans="1:11" s="145" customFormat="1" x14ac:dyDescent="0.3"/>
    <row r="178" spans="1:11" s="145" customFormat="1" ht="21" x14ac:dyDescent="0.4">
      <c r="A178" s="169" t="s">
        <v>6589</v>
      </c>
    </row>
    <row r="179" spans="1:11" s="145" customFormat="1" x14ac:dyDescent="0.3"/>
    <row r="180" spans="1:11" s="145" customFormat="1" x14ac:dyDescent="0.3">
      <c r="A180" s="145" t="s">
        <v>6749</v>
      </c>
    </row>
    <row r="181" spans="1:11" s="145" customFormat="1" x14ac:dyDescent="0.3"/>
    <row r="182" spans="1:11" s="114" customFormat="1" x14ac:dyDescent="0.3">
      <c r="A182" s="114" t="s">
        <v>1191</v>
      </c>
      <c r="B182" s="114" t="s">
        <v>5325</v>
      </c>
      <c r="C182" s="114" t="s">
        <v>6381</v>
      </c>
      <c r="D182" s="114" t="s">
        <v>6384</v>
      </c>
      <c r="E182" s="114" t="s">
        <v>6408</v>
      </c>
      <c r="F182" s="170">
        <v>0</v>
      </c>
      <c r="G182" s="170">
        <v>0.25</v>
      </c>
      <c r="H182" s="170">
        <v>0.5</v>
      </c>
      <c r="I182" s="170">
        <v>0.75</v>
      </c>
      <c r="J182" s="170">
        <v>1</v>
      </c>
      <c r="K182" s="114" t="s">
        <v>6588</v>
      </c>
    </row>
    <row r="183" spans="1:11" s="145" customFormat="1" x14ac:dyDescent="0.3">
      <c r="A183" s="145" t="s">
        <v>6590</v>
      </c>
      <c r="B183" s="145" t="s">
        <v>5327</v>
      </c>
      <c r="C183" s="116">
        <v>1.9715049</v>
      </c>
      <c r="D183" s="116">
        <v>1.32885882</v>
      </c>
      <c r="E183" s="116">
        <v>2.1955165600000002</v>
      </c>
      <c r="F183" s="116">
        <v>0.28145977999999999</v>
      </c>
      <c r="G183" s="116">
        <v>0.87857626</v>
      </c>
      <c r="H183" s="116">
        <v>1.5950785999999999</v>
      </c>
      <c r="I183" s="116">
        <v>3.0740927999999998</v>
      </c>
      <c r="J183" s="116">
        <v>4.4696170000000004</v>
      </c>
      <c r="K183" s="145">
        <v>30</v>
      </c>
    </row>
    <row r="184" spans="1:11" s="145" customFormat="1" x14ac:dyDescent="0.3">
      <c r="A184" s="145" t="s">
        <v>6595</v>
      </c>
      <c r="B184" s="145" t="s">
        <v>5327</v>
      </c>
      <c r="C184" s="116">
        <v>2.9683052000000001</v>
      </c>
      <c r="D184" s="116">
        <v>0.86772892000000001</v>
      </c>
      <c r="E184" s="116">
        <v>1.4943381499999999</v>
      </c>
      <c r="F184" s="116">
        <v>1.1734901</v>
      </c>
      <c r="G184" s="116">
        <v>2.1498677599999998</v>
      </c>
      <c r="H184" s="116">
        <v>3.1664919</v>
      </c>
      <c r="I184" s="116">
        <v>3.6442059000000002</v>
      </c>
      <c r="J184" s="116">
        <v>4.3525133</v>
      </c>
      <c r="K184" s="145">
        <v>30</v>
      </c>
    </row>
    <row r="185" spans="1:11" s="145" customFormat="1" x14ac:dyDescent="0.3">
      <c r="A185" s="145" t="s">
        <v>6600</v>
      </c>
      <c r="B185" s="145" t="s">
        <v>5327</v>
      </c>
      <c r="C185" s="116">
        <v>2.8322124</v>
      </c>
      <c r="D185" s="116">
        <v>0.91890282999999995</v>
      </c>
      <c r="E185" s="116">
        <v>1.17356466</v>
      </c>
      <c r="F185" s="116">
        <v>1.09680372</v>
      </c>
      <c r="G185" s="116">
        <v>2.3413543400000001</v>
      </c>
      <c r="H185" s="116">
        <v>2.7972670000000002</v>
      </c>
      <c r="I185" s="116">
        <v>3.5149189999999999</v>
      </c>
      <c r="J185" s="116">
        <v>4.6801104000000002</v>
      </c>
      <c r="K185" s="145">
        <v>30</v>
      </c>
    </row>
    <row r="186" spans="1:11" s="145" customFormat="1" x14ac:dyDescent="0.3">
      <c r="A186" s="145" t="s">
        <v>6605</v>
      </c>
      <c r="B186" s="145" t="s">
        <v>5327</v>
      </c>
      <c r="C186" s="116">
        <v>3.0902242000000002</v>
      </c>
      <c r="D186" s="116">
        <v>0.69693079999999996</v>
      </c>
      <c r="E186" s="116">
        <v>1.0109138600000001</v>
      </c>
      <c r="F186" s="116">
        <v>1.68729719</v>
      </c>
      <c r="G186" s="116">
        <v>2.58341127</v>
      </c>
      <c r="H186" s="116">
        <v>3.1369175</v>
      </c>
      <c r="I186" s="116">
        <v>3.5943250999999998</v>
      </c>
      <c r="J186" s="116">
        <v>4.3531578</v>
      </c>
      <c r="K186" s="145">
        <v>30</v>
      </c>
    </row>
    <row r="187" spans="1:11" s="145" customFormat="1" x14ac:dyDescent="0.3">
      <c r="A187" s="145" t="s">
        <v>6610</v>
      </c>
      <c r="B187" s="145" t="s">
        <v>5327</v>
      </c>
      <c r="C187" s="116">
        <v>1.9485534</v>
      </c>
      <c r="D187" s="116">
        <v>0.85239863000000005</v>
      </c>
      <c r="E187" s="116">
        <v>1.2085294099999999</v>
      </c>
      <c r="F187" s="116">
        <v>0.22180353999999999</v>
      </c>
      <c r="G187" s="116">
        <v>1.318697</v>
      </c>
      <c r="H187" s="116">
        <v>1.9662797999999999</v>
      </c>
      <c r="I187" s="116">
        <v>2.5272264</v>
      </c>
      <c r="J187" s="116">
        <v>3.9375284000000002</v>
      </c>
      <c r="K187" s="145">
        <v>30</v>
      </c>
    </row>
    <row r="188" spans="1:11" s="145" customFormat="1" x14ac:dyDescent="0.3">
      <c r="A188" s="145" t="s">
        <v>6615</v>
      </c>
      <c r="B188" s="145" t="s">
        <v>5327</v>
      </c>
      <c r="C188" s="116">
        <v>1.9187102</v>
      </c>
      <c r="D188" s="116">
        <v>1.11852829</v>
      </c>
      <c r="E188" s="116">
        <v>1.0472706300000001</v>
      </c>
      <c r="F188" s="116">
        <v>0.68130478000000005</v>
      </c>
      <c r="G188" s="116">
        <v>1.1137915300000001</v>
      </c>
      <c r="H188" s="116">
        <v>1.7292901000000001</v>
      </c>
      <c r="I188" s="116">
        <v>2.1610621999999999</v>
      </c>
      <c r="J188" s="116">
        <v>5.8570614000000001</v>
      </c>
      <c r="K188" s="145">
        <v>30</v>
      </c>
    </row>
    <row r="189" spans="1:11" s="145" customFormat="1" x14ac:dyDescent="0.3">
      <c r="A189" s="145" t="s">
        <v>6620</v>
      </c>
      <c r="B189" s="145" t="s">
        <v>5327</v>
      </c>
      <c r="C189" s="116">
        <v>2.1033675999999999</v>
      </c>
      <c r="D189" s="116">
        <v>0.94217105000000001</v>
      </c>
      <c r="E189" s="116">
        <v>0.51083012999999999</v>
      </c>
      <c r="F189" s="116">
        <v>0.40767463999999998</v>
      </c>
      <c r="G189" s="116">
        <v>1.76710594</v>
      </c>
      <c r="H189" s="116">
        <v>2.0463703</v>
      </c>
      <c r="I189" s="116">
        <v>2.2779360999999998</v>
      </c>
      <c r="J189" s="116">
        <v>3.8593529000000002</v>
      </c>
      <c r="K189" s="145">
        <v>30</v>
      </c>
    </row>
    <row r="190" spans="1:11" s="145" customFormat="1" x14ac:dyDescent="0.3">
      <c r="A190" s="145" t="s">
        <v>6625</v>
      </c>
      <c r="B190" s="145" t="s">
        <v>5327</v>
      </c>
      <c r="C190" s="116">
        <v>1.6578131</v>
      </c>
      <c r="D190" s="116">
        <v>0.66906988999999994</v>
      </c>
      <c r="E190" s="116">
        <v>0.68706962000000005</v>
      </c>
      <c r="F190" s="116">
        <v>0.23687932</v>
      </c>
      <c r="G190" s="116">
        <v>1.2598114</v>
      </c>
      <c r="H190" s="116">
        <v>1.6984161</v>
      </c>
      <c r="I190" s="116">
        <v>1.9468810000000001</v>
      </c>
      <c r="J190" s="116">
        <v>3.2015666999999999</v>
      </c>
      <c r="K190" s="145">
        <v>30</v>
      </c>
    </row>
    <row r="191" spans="1:11" s="145" customFormat="1" x14ac:dyDescent="0.3">
      <c r="A191" s="145" t="s">
        <v>6630</v>
      </c>
      <c r="B191" s="145" t="s">
        <v>5327</v>
      </c>
      <c r="C191" s="116">
        <v>1.7297528</v>
      </c>
      <c r="D191" s="116">
        <v>0.66399975</v>
      </c>
      <c r="E191" s="116">
        <v>0.95207805000000001</v>
      </c>
      <c r="F191" s="116">
        <v>0.40568215000000002</v>
      </c>
      <c r="G191" s="116">
        <v>1.26567294</v>
      </c>
      <c r="H191" s="116">
        <v>1.5748968999999999</v>
      </c>
      <c r="I191" s="116">
        <v>2.2177509999999998</v>
      </c>
      <c r="J191" s="116">
        <v>2.8908364999999998</v>
      </c>
      <c r="K191" s="145">
        <v>30</v>
      </c>
    </row>
    <row r="192" spans="1:11" s="145" customFormat="1" x14ac:dyDescent="0.3">
      <c r="A192" s="145" t="s">
        <v>6635</v>
      </c>
      <c r="B192" s="145" t="s">
        <v>5327</v>
      </c>
      <c r="C192" s="116">
        <v>1.7075313999999999</v>
      </c>
      <c r="D192" s="116">
        <v>0.89092700999999996</v>
      </c>
      <c r="E192" s="116">
        <v>1.5681204900000001</v>
      </c>
      <c r="F192" s="116">
        <v>0.50834241000000002</v>
      </c>
      <c r="G192" s="116">
        <v>0.93392120000000001</v>
      </c>
      <c r="H192" s="116">
        <v>1.4471384</v>
      </c>
      <c r="I192" s="116">
        <v>2.5020416999999999</v>
      </c>
      <c r="J192" s="116">
        <v>3.4397248</v>
      </c>
      <c r="K192" s="145">
        <v>30</v>
      </c>
    </row>
    <row r="193" spans="1:11" s="145" customFormat="1" x14ac:dyDescent="0.3">
      <c r="A193" s="145" t="s">
        <v>6640</v>
      </c>
      <c r="B193" s="145" t="s">
        <v>5327</v>
      </c>
      <c r="C193" s="116">
        <v>2.0827043999999999</v>
      </c>
      <c r="D193" s="116">
        <v>0.76638059999999997</v>
      </c>
      <c r="E193" s="116">
        <v>0.91618423999999998</v>
      </c>
      <c r="F193" s="116">
        <v>0.75239738</v>
      </c>
      <c r="G193" s="116">
        <v>1.5519720699999999</v>
      </c>
      <c r="H193" s="116">
        <v>1.8795850000000001</v>
      </c>
      <c r="I193" s="116">
        <v>2.4681563</v>
      </c>
      <c r="J193" s="116">
        <v>3.6031051000000001</v>
      </c>
      <c r="K193" s="145">
        <v>30</v>
      </c>
    </row>
    <row r="194" spans="1:11" s="145" customFormat="1" x14ac:dyDescent="0.3">
      <c r="A194" s="145" t="s">
        <v>6645</v>
      </c>
      <c r="B194" s="145" t="s">
        <v>5327</v>
      </c>
      <c r="C194" s="116">
        <v>0.48066330000000002</v>
      </c>
      <c r="D194" s="116">
        <v>0.29582235000000001</v>
      </c>
      <c r="E194" s="116">
        <v>8.6674570000000006E-2</v>
      </c>
      <c r="F194" s="116">
        <v>0.19164605000000001</v>
      </c>
      <c r="G194" s="116">
        <v>0.35425367000000002</v>
      </c>
      <c r="H194" s="116">
        <v>0.39652480000000001</v>
      </c>
      <c r="I194" s="116">
        <v>0.44092819999999999</v>
      </c>
      <c r="J194" s="116">
        <v>1.6727833000000001</v>
      </c>
      <c r="K194" s="145">
        <v>30</v>
      </c>
    </row>
    <row r="195" spans="1:11" s="145" customFormat="1" x14ac:dyDescent="0.3">
      <c r="A195" s="145" t="s">
        <v>6650</v>
      </c>
      <c r="B195" s="145" t="s">
        <v>5327</v>
      </c>
      <c r="C195" s="116">
        <v>1.6120589000000001</v>
      </c>
      <c r="D195" s="116">
        <v>0.81405738000000005</v>
      </c>
      <c r="E195" s="116">
        <v>0.93517549</v>
      </c>
      <c r="F195" s="116">
        <v>0.55375103999999997</v>
      </c>
      <c r="G195" s="116">
        <v>1.04807889</v>
      </c>
      <c r="H195" s="116">
        <v>1.5519509</v>
      </c>
      <c r="I195" s="116">
        <v>1.9832544000000001</v>
      </c>
      <c r="J195" s="116">
        <v>3.7647376000000001</v>
      </c>
      <c r="K195" s="145">
        <v>30</v>
      </c>
    </row>
    <row r="196" spans="1:11" s="145" customFormat="1" x14ac:dyDescent="0.3">
      <c r="A196" s="145" t="s">
        <v>6655</v>
      </c>
      <c r="B196" s="145" t="s">
        <v>5327</v>
      </c>
      <c r="C196" s="116">
        <v>0.48078480000000001</v>
      </c>
      <c r="D196" s="116">
        <v>0.50241539000000002</v>
      </c>
      <c r="E196" s="116">
        <v>0.71725333000000002</v>
      </c>
      <c r="F196" s="116">
        <v>4.4629700000000001E-2</v>
      </c>
      <c r="G196" s="116">
        <v>0.12623654000000001</v>
      </c>
      <c r="H196" s="116">
        <v>0.25830730000000002</v>
      </c>
      <c r="I196" s="116">
        <v>0.84348990000000001</v>
      </c>
      <c r="J196" s="116">
        <v>2.0517240999999999</v>
      </c>
      <c r="K196" s="145">
        <v>30</v>
      </c>
    </row>
    <row r="197" spans="1:11" s="145" customFormat="1" x14ac:dyDescent="0.3">
      <c r="A197" s="145" t="s">
        <v>6660</v>
      </c>
      <c r="B197" s="145" t="s">
        <v>5327</v>
      </c>
      <c r="C197" s="116">
        <v>1.2648165</v>
      </c>
      <c r="D197" s="116">
        <v>0.46249168000000002</v>
      </c>
      <c r="E197" s="116">
        <v>0.42101509999999998</v>
      </c>
      <c r="F197" s="116">
        <v>0.33496807000000001</v>
      </c>
      <c r="G197" s="116">
        <v>1.0180097800000001</v>
      </c>
      <c r="H197" s="116">
        <v>1.1918122</v>
      </c>
      <c r="I197" s="116">
        <v>1.4390248999999999</v>
      </c>
      <c r="J197" s="116">
        <v>2.5398931999999999</v>
      </c>
      <c r="K197" s="145">
        <v>30</v>
      </c>
    </row>
    <row r="198" spans="1:11" s="145" customFormat="1" x14ac:dyDescent="0.3">
      <c r="A198" s="145" t="s">
        <v>6665</v>
      </c>
      <c r="B198" s="145" t="s">
        <v>5327</v>
      </c>
      <c r="C198" s="116">
        <v>1.2735881</v>
      </c>
      <c r="D198" s="116">
        <v>0.45030851</v>
      </c>
      <c r="E198" s="116">
        <v>0.55496113999999996</v>
      </c>
      <c r="F198" s="116">
        <v>0.42058579000000001</v>
      </c>
      <c r="G198" s="116">
        <v>0.93853328000000003</v>
      </c>
      <c r="H198" s="116">
        <v>1.3163396000000001</v>
      </c>
      <c r="I198" s="116">
        <v>1.4934944000000001</v>
      </c>
      <c r="J198" s="116">
        <v>2.414914</v>
      </c>
      <c r="K198" s="145">
        <v>30</v>
      </c>
    </row>
    <row r="199" spans="1:11" s="145" customFormat="1" x14ac:dyDescent="0.3">
      <c r="A199" s="145" t="s">
        <v>6670</v>
      </c>
      <c r="B199" s="145" t="s">
        <v>5327</v>
      </c>
      <c r="C199" s="116">
        <v>1.5492275</v>
      </c>
      <c r="D199" s="116">
        <v>0.67723562000000004</v>
      </c>
      <c r="E199" s="116">
        <v>0.77987297</v>
      </c>
      <c r="F199" s="116">
        <v>4.5462179999999998E-2</v>
      </c>
      <c r="G199" s="116">
        <v>1.1270900500000001</v>
      </c>
      <c r="H199" s="116">
        <v>1.5304319</v>
      </c>
      <c r="I199" s="116">
        <v>1.906963</v>
      </c>
      <c r="J199" s="116">
        <v>2.9682447999999999</v>
      </c>
      <c r="K199" s="145">
        <v>30</v>
      </c>
    </row>
    <row r="200" spans="1:11" s="145" customFormat="1" x14ac:dyDescent="0.3">
      <c r="A200" s="145" t="s">
        <v>6675</v>
      </c>
      <c r="B200" s="145" t="s">
        <v>5327</v>
      </c>
      <c r="C200" s="116">
        <v>1.955719</v>
      </c>
      <c r="D200" s="116">
        <v>0.99064039000000004</v>
      </c>
      <c r="E200" s="116">
        <v>1.3873392499999999</v>
      </c>
      <c r="F200" s="116">
        <v>8.9635989999999999E-2</v>
      </c>
      <c r="G200" s="116">
        <v>1.1938781999999999</v>
      </c>
      <c r="H200" s="116">
        <v>1.7797828</v>
      </c>
      <c r="I200" s="116">
        <v>2.5812173999999999</v>
      </c>
      <c r="J200" s="116">
        <v>4.2129554000000002</v>
      </c>
      <c r="K200" s="145">
        <v>30</v>
      </c>
    </row>
    <row r="201" spans="1:11" s="145" customFormat="1" x14ac:dyDescent="0.3">
      <c r="A201" s="145" t="s">
        <v>6680</v>
      </c>
      <c r="B201" s="145" t="s">
        <v>5327</v>
      </c>
      <c r="C201" s="116">
        <v>0.89760430000000002</v>
      </c>
      <c r="D201" s="116">
        <v>0.45369807000000001</v>
      </c>
      <c r="E201" s="116">
        <v>0.62360771000000004</v>
      </c>
      <c r="F201" s="116">
        <v>3.7258689999999997E-2</v>
      </c>
      <c r="G201" s="116">
        <v>0.64585771000000003</v>
      </c>
      <c r="H201" s="116">
        <v>0.85984649999999996</v>
      </c>
      <c r="I201" s="116">
        <v>1.2694654000000001</v>
      </c>
      <c r="J201" s="116">
        <v>1.5433545</v>
      </c>
      <c r="K201" s="145">
        <v>30</v>
      </c>
    </row>
    <row r="202" spans="1:11" s="145" customFormat="1" x14ac:dyDescent="0.3">
      <c r="A202" s="145" t="s">
        <v>6685</v>
      </c>
      <c r="B202" s="145" t="s">
        <v>5327</v>
      </c>
      <c r="C202" s="116">
        <v>2.0198377000000001</v>
      </c>
      <c r="D202" s="116">
        <v>0.98080391</v>
      </c>
      <c r="E202" s="116">
        <v>1.43177273</v>
      </c>
      <c r="F202" s="116">
        <v>0.20123372</v>
      </c>
      <c r="G202" s="116">
        <v>1.2284286799999999</v>
      </c>
      <c r="H202" s="116">
        <v>2.1395602</v>
      </c>
      <c r="I202" s="116">
        <v>2.6602014</v>
      </c>
      <c r="J202" s="116">
        <v>4.0106403000000004</v>
      </c>
      <c r="K202" s="145">
        <v>30</v>
      </c>
    </row>
    <row r="203" spans="1:11" s="145" customFormat="1" x14ac:dyDescent="0.3">
      <c r="A203" s="145" t="s">
        <v>6984</v>
      </c>
      <c r="B203" s="145" t="s">
        <v>5327</v>
      </c>
      <c r="C203" s="116">
        <v>2.4812940000000001</v>
      </c>
      <c r="D203" s="116">
        <v>1.45668142</v>
      </c>
      <c r="E203" s="116">
        <v>1.71125444</v>
      </c>
      <c r="F203" s="116">
        <v>0.92506529999999998</v>
      </c>
      <c r="G203" s="116">
        <v>1.4663423600000001</v>
      </c>
      <c r="H203" s="116">
        <v>1.8648883999999999</v>
      </c>
      <c r="I203" s="116">
        <v>3.1775967999999999</v>
      </c>
      <c r="J203" s="116">
        <v>5.6189650000000002</v>
      </c>
      <c r="K203" s="145">
        <v>30</v>
      </c>
    </row>
    <row r="204" spans="1:11" s="145" customFormat="1" x14ac:dyDescent="0.3">
      <c r="A204" s="145" t="s">
        <v>6690</v>
      </c>
      <c r="B204" s="145" t="s">
        <v>5327</v>
      </c>
      <c r="C204" s="116">
        <v>1.2288999</v>
      </c>
      <c r="D204" s="116">
        <v>1.01200142</v>
      </c>
      <c r="E204" s="116">
        <v>1.31168522</v>
      </c>
      <c r="F204" s="116">
        <v>0.16935645999999999</v>
      </c>
      <c r="G204" s="116">
        <v>0.44083041000000001</v>
      </c>
      <c r="H204" s="116">
        <v>0.82615170000000004</v>
      </c>
      <c r="I204" s="116">
        <v>1.7525156</v>
      </c>
      <c r="J204" s="116">
        <v>3.5107195</v>
      </c>
      <c r="K204" s="145">
        <v>30</v>
      </c>
    </row>
    <row r="205" spans="1:11" s="145" customFormat="1" x14ac:dyDescent="0.3">
      <c r="A205" s="145" t="s">
        <v>6695</v>
      </c>
      <c r="B205" s="145" t="s">
        <v>5327</v>
      </c>
      <c r="C205" s="116">
        <v>1.6937091</v>
      </c>
      <c r="D205" s="116">
        <v>1.2104964499999999</v>
      </c>
      <c r="E205" s="116">
        <v>1.7945006999999999</v>
      </c>
      <c r="F205" s="116">
        <v>0.20723419000000001</v>
      </c>
      <c r="G205" s="116">
        <v>0.73075493000000002</v>
      </c>
      <c r="H205" s="116">
        <v>1.200885</v>
      </c>
      <c r="I205" s="116">
        <v>2.5252555999999999</v>
      </c>
      <c r="J205" s="116">
        <v>4.4169162999999996</v>
      </c>
      <c r="K205" s="145">
        <v>30</v>
      </c>
    </row>
    <row r="206" spans="1:11" s="145" customFormat="1" x14ac:dyDescent="0.3">
      <c r="A206" s="145" t="s">
        <v>6700</v>
      </c>
      <c r="B206" s="145" t="s">
        <v>5327</v>
      </c>
      <c r="C206" s="116">
        <v>2.5262680999999998</v>
      </c>
      <c r="D206" s="116">
        <v>0.80836286999999996</v>
      </c>
      <c r="E206" s="116">
        <v>0.95443442000000001</v>
      </c>
      <c r="F206" s="116">
        <v>0.82564472</v>
      </c>
      <c r="G206" s="116">
        <v>2.0934801300000001</v>
      </c>
      <c r="H206" s="116">
        <v>2.4424982000000002</v>
      </c>
      <c r="I206" s="116">
        <v>3.0479145000000001</v>
      </c>
      <c r="J206" s="116">
        <v>4.1432465000000001</v>
      </c>
      <c r="K206" s="145">
        <v>30</v>
      </c>
    </row>
    <row r="207" spans="1:11" s="145" customFormat="1" x14ac:dyDescent="0.3">
      <c r="A207" s="145" t="s">
        <v>6705</v>
      </c>
      <c r="B207" s="145" t="s">
        <v>5327</v>
      </c>
      <c r="C207" s="116">
        <v>2.5725194999999998</v>
      </c>
      <c r="D207" s="116">
        <v>1.40399418</v>
      </c>
      <c r="E207" s="116">
        <v>2.3469581800000001</v>
      </c>
      <c r="F207" s="116">
        <v>0.37279433000000001</v>
      </c>
      <c r="G207" s="116">
        <v>1.42288751</v>
      </c>
      <c r="H207" s="116">
        <v>2.7776550000000002</v>
      </c>
      <c r="I207" s="116">
        <v>3.7698456999999999</v>
      </c>
      <c r="J207" s="116">
        <v>5.4777582000000002</v>
      </c>
      <c r="K207" s="145">
        <v>30</v>
      </c>
    </row>
    <row r="208" spans="1:11" s="145" customFormat="1" x14ac:dyDescent="0.3">
      <c r="A208" s="145" t="s">
        <v>6710</v>
      </c>
      <c r="B208" s="145" t="s">
        <v>5327</v>
      </c>
      <c r="C208" s="116">
        <v>3.6995154000000001</v>
      </c>
      <c r="D208" s="116">
        <v>0.98607383999999998</v>
      </c>
      <c r="E208" s="116">
        <v>1.4837593099999999</v>
      </c>
      <c r="F208" s="116">
        <v>1.82069372</v>
      </c>
      <c r="G208" s="116">
        <v>2.9340405999999999</v>
      </c>
      <c r="H208" s="116">
        <v>3.5699033</v>
      </c>
      <c r="I208" s="116">
        <v>4.4177999000000003</v>
      </c>
      <c r="J208" s="116">
        <v>6.1462345999999997</v>
      </c>
      <c r="K208" s="145">
        <v>30</v>
      </c>
    </row>
    <row r="209" spans="1:23" s="145" customFormat="1" x14ac:dyDescent="0.3">
      <c r="A209" s="145" t="s">
        <v>6715</v>
      </c>
      <c r="B209" s="145" t="s">
        <v>5327</v>
      </c>
      <c r="C209" s="116">
        <v>1.4820025999999999</v>
      </c>
      <c r="D209" s="116">
        <v>0.97631953999999999</v>
      </c>
      <c r="E209" s="116">
        <v>1.45828581</v>
      </c>
      <c r="F209" s="116">
        <v>0.25163865000000002</v>
      </c>
      <c r="G209" s="116">
        <v>0.74024966000000003</v>
      </c>
      <c r="H209" s="116">
        <v>1.1704847</v>
      </c>
      <c r="I209" s="116">
        <v>2.1985355000000002</v>
      </c>
      <c r="J209" s="116">
        <v>3.9612400000000001</v>
      </c>
      <c r="K209" s="145">
        <v>30</v>
      </c>
    </row>
    <row r="210" spans="1:23" s="145" customFormat="1" x14ac:dyDescent="0.3">
      <c r="A210" s="145" t="s">
        <v>6720</v>
      </c>
      <c r="B210" s="145" t="s">
        <v>5327</v>
      </c>
      <c r="C210" s="116">
        <v>2.1013193999999999</v>
      </c>
      <c r="D210" s="116">
        <v>0.77523772999999996</v>
      </c>
      <c r="E210" s="116">
        <v>0.90276990999999995</v>
      </c>
      <c r="F210" s="116">
        <v>0.21948851999999999</v>
      </c>
      <c r="G210" s="116">
        <v>1.7215592099999999</v>
      </c>
      <c r="H210" s="116">
        <v>2.0974727</v>
      </c>
      <c r="I210" s="116">
        <v>2.6243291000000002</v>
      </c>
      <c r="J210" s="116">
        <v>3.8463495999999999</v>
      </c>
      <c r="K210" s="145">
        <v>30</v>
      </c>
    </row>
    <row r="211" spans="1:23" s="145" customFormat="1" x14ac:dyDescent="0.3">
      <c r="A211" s="145" t="s">
        <v>6725</v>
      </c>
      <c r="B211" s="145" t="s">
        <v>5327</v>
      </c>
      <c r="C211" s="116">
        <v>1.9494959999999999</v>
      </c>
      <c r="D211" s="116">
        <v>0.99077698999999997</v>
      </c>
      <c r="E211" s="116">
        <v>1.08520803</v>
      </c>
      <c r="F211" s="116">
        <v>0.56837066000000003</v>
      </c>
      <c r="G211" s="116">
        <v>1.2835191800000001</v>
      </c>
      <c r="H211" s="116">
        <v>1.7826735</v>
      </c>
      <c r="I211" s="116">
        <v>2.3687271999999999</v>
      </c>
      <c r="J211" s="116">
        <v>3.9852732999999998</v>
      </c>
      <c r="K211" s="145">
        <v>30</v>
      </c>
    </row>
    <row r="212" spans="1:23" s="145" customFormat="1" x14ac:dyDescent="0.3">
      <c r="A212" s="145" t="s">
        <v>6730</v>
      </c>
      <c r="B212" s="145" t="s">
        <v>5327</v>
      </c>
      <c r="C212" s="116">
        <v>1.8005111</v>
      </c>
      <c r="D212" s="116">
        <v>1.66487655</v>
      </c>
      <c r="E212" s="116">
        <v>1.25913845</v>
      </c>
      <c r="F212" s="116">
        <v>6.5129179999999995E-2</v>
      </c>
      <c r="G212" s="116">
        <v>0.74317617999999996</v>
      </c>
      <c r="H212" s="116">
        <v>1.2044547000000001</v>
      </c>
      <c r="I212" s="116">
        <v>2.0023146000000001</v>
      </c>
      <c r="J212" s="116">
        <v>5.9207746999999999</v>
      </c>
      <c r="K212" s="145">
        <v>30</v>
      </c>
    </row>
    <row r="213" spans="1:23" s="145" customFormat="1" x14ac:dyDescent="0.3">
      <c r="A213" s="145" t="s">
        <v>6735</v>
      </c>
      <c r="B213" s="145" t="s">
        <v>5327</v>
      </c>
      <c r="C213" s="116">
        <v>3.9454511999999999</v>
      </c>
      <c r="D213" s="116">
        <v>1.69012038</v>
      </c>
      <c r="E213" s="116">
        <v>2.30274643</v>
      </c>
      <c r="F213" s="116">
        <v>0.48378487999999997</v>
      </c>
      <c r="G213" s="116">
        <v>2.8068208600000002</v>
      </c>
      <c r="H213" s="116">
        <v>3.8783896000000002</v>
      </c>
      <c r="I213" s="116">
        <v>5.1095673000000001</v>
      </c>
      <c r="J213" s="116">
        <v>7.4777239</v>
      </c>
      <c r="K213" s="145">
        <v>30</v>
      </c>
    </row>
    <row r="214" spans="1:23" s="145" customFormat="1" x14ac:dyDescent="0.3">
      <c r="A214" s="145" t="s">
        <v>6739</v>
      </c>
      <c r="B214" s="145" t="s">
        <v>5327</v>
      </c>
      <c r="C214" s="116">
        <v>3.2415899000000001</v>
      </c>
      <c r="D214" s="116">
        <v>1.28104526</v>
      </c>
      <c r="E214" s="116">
        <v>1.5629215999999999</v>
      </c>
      <c r="F214" s="116">
        <v>0.53686982999999999</v>
      </c>
      <c r="G214" s="116">
        <v>2.5575039400000001</v>
      </c>
      <c r="H214" s="116">
        <v>3.4982340000000001</v>
      </c>
      <c r="I214" s="116">
        <v>4.1204254999999996</v>
      </c>
      <c r="J214" s="116">
        <v>5.2877418</v>
      </c>
      <c r="K214" s="145">
        <v>30</v>
      </c>
    </row>
    <row r="215" spans="1:23" s="145" customFormat="1" x14ac:dyDescent="0.3">
      <c r="A215" s="145" t="s">
        <v>6744</v>
      </c>
      <c r="B215" s="145" t="s">
        <v>5327</v>
      </c>
      <c r="C215" s="116">
        <v>2.6360104999999998</v>
      </c>
      <c r="D215" s="116">
        <v>0.39340338000000002</v>
      </c>
      <c r="E215" s="116">
        <v>0.57201058999999999</v>
      </c>
      <c r="F215" s="116">
        <v>1.7119169400000001</v>
      </c>
      <c r="G215" s="116">
        <v>2.3204105899999998</v>
      </c>
      <c r="H215" s="116">
        <v>2.5993767000000001</v>
      </c>
      <c r="I215" s="116">
        <v>2.8924211999999998</v>
      </c>
      <c r="J215" s="116">
        <v>3.4848460999999999</v>
      </c>
      <c r="K215" s="145">
        <v>30</v>
      </c>
    </row>
    <row r="216" spans="1:23" s="145" customFormat="1" x14ac:dyDescent="0.3">
      <c r="A216" s="70" t="s">
        <v>6591</v>
      </c>
      <c r="B216" s="70" t="s">
        <v>5328</v>
      </c>
      <c r="C216" s="18">
        <v>1.6784638999999999</v>
      </c>
      <c r="D216" s="18">
        <v>1.05477903</v>
      </c>
      <c r="E216" s="18">
        <v>1.80080806</v>
      </c>
      <c r="F216" s="18">
        <v>0.31153396</v>
      </c>
      <c r="G216" s="18">
        <v>0.79171205</v>
      </c>
      <c r="H216" s="18">
        <v>1.2462576000000001</v>
      </c>
      <c r="I216" s="18">
        <v>2.5925201000000002</v>
      </c>
      <c r="J216" s="18">
        <v>3.9469851999999999</v>
      </c>
      <c r="K216" s="70">
        <v>30</v>
      </c>
      <c r="M216" s="98"/>
      <c r="N216" s="98"/>
      <c r="O216" s="34"/>
      <c r="P216" s="34"/>
      <c r="Q216" s="34"/>
      <c r="R216" s="34"/>
      <c r="S216" s="34"/>
      <c r="T216" s="34"/>
      <c r="U216" s="34"/>
      <c r="V216" s="34"/>
      <c r="W216" s="98"/>
    </row>
    <row r="217" spans="1:23" s="145" customFormat="1" x14ac:dyDescent="0.3">
      <c r="A217" s="70" t="s">
        <v>6596</v>
      </c>
      <c r="B217" s="70" t="s">
        <v>5328</v>
      </c>
      <c r="C217" s="18">
        <v>2.8736071000000001</v>
      </c>
      <c r="D217" s="18">
        <v>0.57759550999999998</v>
      </c>
      <c r="E217" s="18">
        <v>1.04982332</v>
      </c>
      <c r="F217" s="18">
        <v>1.97878625</v>
      </c>
      <c r="G217" s="18">
        <v>2.3635546000000001</v>
      </c>
      <c r="H217" s="18">
        <v>2.9576915000000001</v>
      </c>
      <c r="I217" s="18">
        <v>3.4133779</v>
      </c>
      <c r="J217" s="18">
        <v>3.6470695000000002</v>
      </c>
      <c r="K217" s="70">
        <v>30</v>
      </c>
      <c r="M217" s="98"/>
      <c r="N217" s="98"/>
      <c r="O217" s="34"/>
      <c r="P217" s="34"/>
      <c r="Q217" s="34"/>
      <c r="R217" s="34"/>
      <c r="S217" s="34"/>
      <c r="T217" s="34"/>
      <c r="U217" s="34"/>
      <c r="V217" s="34"/>
      <c r="W217" s="98"/>
    </row>
    <row r="218" spans="1:23" s="145" customFormat="1" x14ac:dyDescent="0.3">
      <c r="A218" s="70" t="s">
        <v>6601</v>
      </c>
      <c r="B218" s="70" t="s">
        <v>5328</v>
      </c>
      <c r="C218" s="18">
        <v>2.3212202999999998</v>
      </c>
      <c r="D218" s="18">
        <v>0.56016352000000003</v>
      </c>
      <c r="E218" s="18">
        <v>0.49695170999999999</v>
      </c>
      <c r="F218" s="18">
        <v>1.1487333099999999</v>
      </c>
      <c r="G218" s="18">
        <v>2.1504744100000002</v>
      </c>
      <c r="H218" s="18">
        <v>2.3670482000000002</v>
      </c>
      <c r="I218" s="18">
        <v>2.6474261000000001</v>
      </c>
      <c r="J218" s="18">
        <v>3.5486521999999998</v>
      </c>
      <c r="K218" s="70">
        <v>30</v>
      </c>
      <c r="M218" s="98"/>
      <c r="N218" s="98"/>
      <c r="O218" s="34"/>
      <c r="P218" s="34"/>
      <c r="Q218" s="34"/>
      <c r="R218" s="34"/>
      <c r="S218" s="34"/>
      <c r="T218" s="34"/>
      <c r="U218" s="34"/>
      <c r="V218" s="34"/>
      <c r="W218" s="98"/>
    </row>
    <row r="219" spans="1:23" s="145" customFormat="1" x14ac:dyDescent="0.3">
      <c r="A219" s="70" t="s">
        <v>6606</v>
      </c>
      <c r="B219" s="70" t="s">
        <v>5328</v>
      </c>
      <c r="C219" s="18">
        <v>2.7852545000000002</v>
      </c>
      <c r="D219" s="18">
        <v>0.84850886999999997</v>
      </c>
      <c r="E219" s="18">
        <v>1.38603013</v>
      </c>
      <c r="F219" s="18">
        <v>1.4800593900000001</v>
      </c>
      <c r="G219" s="18">
        <v>2.1748294399999999</v>
      </c>
      <c r="H219" s="18">
        <v>2.4410672</v>
      </c>
      <c r="I219" s="18">
        <v>3.5608596000000001</v>
      </c>
      <c r="J219" s="18">
        <v>4.5616355000000004</v>
      </c>
      <c r="K219" s="70">
        <v>30</v>
      </c>
      <c r="M219" s="98"/>
      <c r="N219" s="98"/>
      <c r="O219" s="34"/>
      <c r="P219" s="34"/>
      <c r="Q219" s="34"/>
      <c r="R219" s="34"/>
      <c r="S219" s="34"/>
      <c r="T219" s="34"/>
      <c r="U219" s="34"/>
      <c r="V219" s="34"/>
      <c r="W219" s="98"/>
    </row>
    <row r="220" spans="1:23" s="145" customFormat="1" x14ac:dyDescent="0.3">
      <c r="A220" s="70" t="s">
        <v>6611</v>
      </c>
      <c r="B220" s="70" t="s">
        <v>5328</v>
      </c>
      <c r="C220" s="18">
        <v>1.8593696</v>
      </c>
      <c r="D220" s="18">
        <v>0.58540862999999999</v>
      </c>
      <c r="E220" s="18">
        <v>0.97257420999999999</v>
      </c>
      <c r="F220" s="18">
        <v>0.61513673999999996</v>
      </c>
      <c r="G220" s="18">
        <v>1.3606574899999999</v>
      </c>
      <c r="H220" s="18">
        <v>1.8516839</v>
      </c>
      <c r="I220" s="18">
        <v>2.3332316999999998</v>
      </c>
      <c r="J220" s="18">
        <v>2.7971555000000001</v>
      </c>
      <c r="K220" s="70">
        <v>30</v>
      </c>
      <c r="M220" s="98"/>
      <c r="N220" s="98"/>
      <c r="O220" s="34"/>
      <c r="P220" s="34"/>
      <c r="Q220" s="34"/>
      <c r="R220" s="34"/>
      <c r="S220" s="34"/>
      <c r="T220" s="34"/>
      <c r="U220" s="34"/>
      <c r="V220" s="34"/>
      <c r="W220" s="98"/>
    </row>
    <row r="221" spans="1:23" s="145" customFormat="1" x14ac:dyDescent="0.3">
      <c r="A221" s="70" t="s">
        <v>6616</v>
      </c>
      <c r="B221" s="70" t="s">
        <v>5328</v>
      </c>
      <c r="C221" s="18">
        <v>1.3401573</v>
      </c>
      <c r="D221" s="18">
        <v>0.50682020000000005</v>
      </c>
      <c r="E221" s="18">
        <v>0.52108854999999998</v>
      </c>
      <c r="F221" s="18">
        <v>0.50771942000000003</v>
      </c>
      <c r="G221" s="18">
        <v>1.0192159700000001</v>
      </c>
      <c r="H221" s="18">
        <v>1.3366752</v>
      </c>
      <c r="I221" s="18">
        <v>1.5403045</v>
      </c>
      <c r="J221" s="18">
        <v>2.7056269999999998</v>
      </c>
      <c r="K221" s="70">
        <v>30</v>
      </c>
      <c r="M221" s="98"/>
      <c r="N221" s="98"/>
      <c r="O221" s="34"/>
      <c r="P221" s="34"/>
      <c r="Q221" s="34"/>
      <c r="R221" s="34"/>
      <c r="S221" s="34"/>
      <c r="T221" s="34"/>
      <c r="U221" s="34"/>
      <c r="V221" s="34"/>
      <c r="W221" s="98"/>
    </row>
    <row r="222" spans="1:23" s="145" customFormat="1" x14ac:dyDescent="0.3">
      <c r="A222" s="70" t="s">
        <v>6621</v>
      </c>
      <c r="B222" s="70" t="s">
        <v>5328</v>
      </c>
      <c r="C222" s="18">
        <v>2.2499533999999999</v>
      </c>
      <c r="D222" s="18">
        <v>0.77945604999999996</v>
      </c>
      <c r="E222" s="18">
        <v>1.0185026500000001</v>
      </c>
      <c r="F222" s="18">
        <v>0.51120074999999998</v>
      </c>
      <c r="G222" s="18">
        <v>1.7267466899999999</v>
      </c>
      <c r="H222" s="18">
        <v>2.3993137999999998</v>
      </c>
      <c r="I222" s="18">
        <v>2.7452492999999998</v>
      </c>
      <c r="J222" s="18">
        <v>3.4717514999999999</v>
      </c>
      <c r="K222" s="70">
        <v>30</v>
      </c>
      <c r="M222" s="98"/>
      <c r="N222" s="98"/>
      <c r="O222" s="34"/>
      <c r="P222" s="34"/>
      <c r="Q222" s="34"/>
      <c r="R222" s="34"/>
      <c r="S222" s="34"/>
      <c r="T222" s="34"/>
      <c r="U222" s="34"/>
      <c r="V222" s="34"/>
      <c r="W222" s="98"/>
    </row>
    <row r="223" spans="1:23" s="145" customFormat="1" x14ac:dyDescent="0.3">
      <c r="A223" s="70" t="s">
        <v>6626</v>
      </c>
      <c r="B223" s="70" t="s">
        <v>5328</v>
      </c>
      <c r="C223" s="18">
        <v>1.6585942</v>
      </c>
      <c r="D223" s="18">
        <v>0.58175911000000002</v>
      </c>
      <c r="E223" s="18">
        <v>0.65988760000000002</v>
      </c>
      <c r="F223" s="18">
        <v>0.69741178999999998</v>
      </c>
      <c r="G223" s="18">
        <v>1.35437691</v>
      </c>
      <c r="H223" s="18">
        <v>1.6189168</v>
      </c>
      <c r="I223" s="18">
        <v>2.0142644999999999</v>
      </c>
      <c r="J223" s="18">
        <v>3.3267777000000001</v>
      </c>
      <c r="K223" s="70">
        <v>30</v>
      </c>
      <c r="M223" s="98"/>
      <c r="N223" s="98"/>
      <c r="O223" s="34"/>
      <c r="P223" s="34"/>
      <c r="Q223" s="34"/>
      <c r="R223" s="34"/>
      <c r="S223" s="34"/>
      <c r="T223" s="34"/>
      <c r="U223" s="34"/>
      <c r="V223" s="34"/>
      <c r="W223" s="98"/>
    </row>
    <row r="224" spans="1:23" s="145" customFormat="1" x14ac:dyDescent="0.3">
      <c r="A224" s="70" t="s">
        <v>6631</v>
      </c>
      <c r="B224" s="70" t="s">
        <v>5328</v>
      </c>
      <c r="C224" s="18">
        <v>1.6067313999999999</v>
      </c>
      <c r="D224" s="18">
        <v>0.50620273999999998</v>
      </c>
      <c r="E224" s="18">
        <v>0.56213407999999998</v>
      </c>
      <c r="F224" s="18">
        <v>0.92266917999999998</v>
      </c>
      <c r="G224" s="18">
        <v>1.2333106</v>
      </c>
      <c r="H224" s="18">
        <v>1.5572279</v>
      </c>
      <c r="I224" s="18">
        <v>1.7954447</v>
      </c>
      <c r="J224" s="18">
        <v>2.6768512000000002</v>
      </c>
      <c r="K224" s="70">
        <v>30</v>
      </c>
      <c r="M224" s="98"/>
      <c r="N224" s="98"/>
      <c r="O224" s="34"/>
      <c r="P224" s="34"/>
      <c r="Q224" s="34"/>
      <c r="R224" s="34"/>
      <c r="S224" s="34"/>
      <c r="T224" s="34"/>
      <c r="U224" s="34"/>
      <c r="V224" s="34"/>
      <c r="W224" s="98"/>
    </row>
    <row r="225" spans="1:23" s="145" customFormat="1" x14ac:dyDescent="0.3">
      <c r="A225" s="70" t="s">
        <v>6636</v>
      </c>
      <c r="B225" s="70" t="s">
        <v>5328</v>
      </c>
      <c r="C225" s="18">
        <v>1.4944358</v>
      </c>
      <c r="D225" s="18">
        <v>0.41791436999999998</v>
      </c>
      <c r="E225" s="18">
        <v>0.67912883999999996</v>
      </c>
      <c r="F225" s="18">
        <v>0.88396109</v>
      </c>
      <c r="G225" s="18">
        <v>1.1476244499999999</v>
      </c>
      <c r="H225" s="18">
        <v>1.4774715</v>
      </c>
      <c r="I225" s="18">
        <v>1.8267533</v>
      </c>
      <c r="J225" s="18">
        <v>2.3797407000000002</v>
      </c>
      <c r="K225" s="70">
        <v>30</v>
      </c>
      <c r="M225" s="98"/>
      <c r="N225" s="98"/>
      <c r="O225" s="34"/>
      <c r="P225" s="34"/>
      <c r="Q225" s="34"/>
      <c r="R225" s="34"/>
      <c r="S225" s="34"/>
      <c r="T225" s="34"/>
      <c r="U225" s="34"/>
      <c r="V225" s="34"/>
      <c r="W225" s="98"/>
    </row>
    <row r="226" spans="1:23" s="145" customFormat="1" x14ac:dyDescent="0.3">
      <c r="A226" s="70" t="s">
        <v>6641</v>
      </c>
      <c r="B226" s="70" t="s">
        <v>5328</v>
      </c>
      <c r="C226" s="18">
        <v>2.0060598999999999</v>
      </c>
      <c r="D226" s="18">
        <v>0.5808586</v>
      </c>
      <c r="E226" s="18">
        <v>0.90094127000000002</v>
      </c>
      <c r="F226" s="18">
        <v>1.1550931600000001</v>
      </c>
      <c r="G226" s="18">
        <v>1.5275297999999999</v>
      </c>
      <c r="H226" s="18">
        <v>1.9261382</v>
      </c>
      <c r="I226" s="18">
        <v>2.4284710999999999</v>
      </c>
      <c r="J226" s="18">
        <v>3.0944067999999998</v>
      </c>
      <c r="K226" s="70">
        <v>30</v>
      </c>
      <c r="M226" s="98"/>
      <c r="N226" s="98"/>
      <c r="O226" s="34"/>
      <c r="P226" s="34"/>
      <c r="Q226" s="34"/>
      <c r="R226" s="34"/>
      <c r="S226" s="34"/>
      <c r="T226" s="34"/>
      <c r="U226" s="34"/>
      <c r="V226" s="34"/>
      <c r="W226" s="98"/>
    </row>
    <row r="227" spans="1:23" s="145" customFormat="1" x14ac:dyDescent="0.3">
      <c r="A227" s="70" t="s">
        <v>6646</v>
      </c>
      <c r="B227" s="70" t="s">
        <v>5328</v>
      </c>
      <c r="C227" s="18">
        <v>0.42053669999999999</v>
      </c>
      <c r="D227" s="18">
        <v>0.11807328</v>
      </c>
      <c r="E227" s="18">
        <v>7.8372499999999998E-2</v>
      </c>
      <c r="F227" s="18">
        <v>0.30928112000000002</v>
      </c>
      <c r="G227" s="18">
        <v>0.35308210000000001</v>
      </c>
      <c r="H227" s="18">
        <v>0.37265239999999999</v>
      </c>
      <c r="I227" s="18">
        <v>0.43145460000000002</v>
      </c>
      <c r="J227" s="18">
        <v>0.84694440000000004</v>
      </c>
      <c r="K227" s="70">
        <v>30</v>
      </c>
      <c r="M227" s="98"/>
      <c r="N227" s="98"/>
      <c r="O227" s="34"/>
      <c r="P227" s="34"/>
      <c r="Q227" s="34"/>
      <c r="R227" s="34"/>
      <c r="S227" s="34"/>
      <c r="T227" s="34"/>
      <c r="U227" s="34"/>
      <c r="V227" s="34"/>
      <c r="W227" s="98"/>
    </row>
    <row r="228" spans="1:23" s="145" customFormat="1" x14ac:dyDescent="0.3">
      <c r="A228" s="70" t="s">
        <v>6651</v>
      </c>
      <c r="B228" s="70" t="s">
        <v>5328</v>
      </c>
      <c r="C228" s="18">
        <v>1.5619817</v>
      </c>
      <c r="D228" s="18">
        <v>0.80740290999999997</v>
      </c>
      <c r="E228" s="18">
        <v>1.0116334499999999</v>
      </c>
      <c r="F228" s="18">
        <v>0.32007876000000002</v>
      </c>
      <c r="G228" s="18">
        <v>1.05485725</v>
      </c>
      <c r="H228" s="18">
        <v>1.6320285999999999</v>
      </c>
      <c r="I228" s="18">
        <v>2.0664907000000001</v>
      </c>
      <c r="J228" s="18">
        <v>2.9434722999999998</v>
      </c>
      <c r="K228" s="70">
        <v>30</v>
      </c>
      <c r="M228" s="98"/>
      <c r="N228" s="98"/>
      <c r="O228" s="34"/>
      <c r="P228" s="34"/>
      <c r="Q228" s="34"/>
      <c r="R228" s="34"/>
      <c r="S228" s="34"/>
      <c r="T228" s="34"/>
      <c r="U228" s="34"/>
      <c r="V228" s="34"/>
      <c r="W228" s="98"/>
    </row>
    <row r="229" spans="1:23" s="145" customFormat="1" x14ac:dyDescent="0.3">
      <c r="A229" s="172" t="s">
        <v>6656</v>
      </c>
      <c r="B229" s="70" t="s">
        <v>5328</v>
      </c>
      <c r="C229" s="69">
        <v>0.25288630000000001</v>
      </c>
      <c r="D229" s="18">
        <v>0.31768587999999998</v>
      </c>
      <c r="E229" s="18">
        <v>0.20852245999999999</v>
      </c>
      <c r="F229" s="18">
        <v>1.5498710000000001E-2</v>
      </c>
      <c r="G229" s="18">
        <v>7.0091979999999998E-2</v>
      </c>
      <c r="H229" s="18">
        <v>0.15007309999999999</v>
      </c>
      <c r="I229" s="18">
        <v>0.27861439999999998</v>
      </c>
      <c r="J229" s="69">
        <v>1.3501669000000001</v>
      </c>
      <c r="K229" s="70">
        <v>30</v>
      </c>
      <c r="M229" s="98"/>
      <c r="N229" s="98"/>
      <c r="O229" s="34"/>
      <c r="P229" s="34"/>
      <c r="Q229" s="34"/>
      <c r="R229" s="34"/>
      <c r="S229" s="34"/>
      <c r="T229" s="34"/>
      <c r="U229" s="34"/>
      <c r="V229" s="34"/>
      <c r="W229" s="98"/>
    </row>
    <row r="230" spans="1:23" s="145" customFormat="1" x14ac:dyDescent="0.3">
      <c r="A230" s="70" t="s">
        <v>6661</v>
      </c>
      <c r="B230" s="70" t="s">
        <v>5328</v>
      </c>
      <c r="C230" s="18">
        <v>1.4153632</v>
      </c>
      <c r="D230" s="18">
        <v>0.55243047000000001</v>
      </c>
      <c r="E230" s="18">
        <v>0.70321727000000001</v>
      </c>
      <c r="F230" s="18">
        <v>0.44067448999999997</v>
      </c>
      <c r="G230" s="18">
        <v>1.0257083499999999</v>
      </c>
      <c r="H230" s="18">
        <v>1.3968944999999999</v>
      </c>
      <c r="I230" s="18">
        <v>1.7289256</v>
      </c>
      <c r="J230" s="18">
        <v>2.5925587000000001</v>
      </c>
      <c r="K230" s="70">
        <v>30</v>
      </c>
      <c r="M230" s="98"/>
      <c r="N230" s="98"/>
      <c r="O230" s="34"/>
      <c r="P230" s="34"/>
      <c r="Q230" s="34"/>
      <c r="R230" s="34"/>
      <c r="S230" s="34"/>
      <c r="T230" s="34"/>
      <c r="U230" s="34"/>
      <c r="V230" s="34"/>
      <c r="W230" s="98"/>
    </row>
    <row r="231" spans="1:23" s="145" customFormat="1" x14ac:dyDescent="0.3">
      <c r="A231" s="70" t="s">
        <v>6666</v>
      </c>
      <c r="B231" s="70" t="s">
        <v>5328</v>
      </c>
      <c r="C231" s="18">
        <v>0.94835979999999998</v>
      </c>
      <c r="D231" s="18">
        <v>0.51611132000000004</v>
      </c>
      <c r="E231" s="18">
        <v>0.41703481999999997</v>
      </c>
      <c r="F231" s="18">
        <v>0.21937049</v>
      </c>
      <c r="G231" s="18">
        <v>0.71955221000000003</v>
      </c>
      <c r="H231" s="18">
        <v>0.8423967</v>
      </c>
      <c r="I231" s="18">
        <v>1.136587</v>
      </c>
      <c r="J231" s="18">
        <v>2.3331173000000001</v>
      </c>
      <c r="K231" s="70">
        <v>30</v>
      </c>
      <c r="M231" s="98"/>
      <c r="N231" s="98"/>
      <c r="O231" s="34"/>
      <c r="P231" s="34"/>
      <c r="Q231" s="34"/>
      <c r="R231" s="34"/>
      <c r="S231" s="34"/>
      <c r="T231" s="34"/>
      <c r="U231" s="34"/>
      <c r="V231" s="34"/>
      <c r="W231" s="98"/>
    </row>
    <row r="232" spans="1:23" s="145" customFormat="1" x14ac:dyDescent="0.3">
      <c r="A232" s="70" t="s">
        <v>6671</v>
      </c>
      <c r="B232" s="70" t="s">
        <v>5328</v>
      </c>
      <c r="C232" s="18">
        <v>1.185494</v>
      </c>
      <c r="D232" s="18">
        <v>0.44685904999999998</v>
      </c>
      <c r="E232" s="18">
        <v>0.66766358999999997</v>
      </c>
      <c r="F232" s="18">
        <v>0.50427354999999996</v>
      </c>
      <c r="G232" s="18">
        <v>0.81263644999999995</v>
      </c>
      <c r="H232" s="18">
        <v>1.2211076999999999</v>
      </c>
      <c r="I232" s="18">
        <v>1.4802999999999999</v>
      </c>
      <c r="J232" s="18">
        <v>2.0738018999999999</v>
      </c>
      <c r="K232" s="70">
        <v>30</v>
      </c>
      <c r="M232" s="98"/>
      <c r="N232" s="98"/>
      <c r="O232" s="34"/>
      <c r="P232" s="34"/>
      <c r="Q232" s="34"/>
      <c r="R232" s="34"/>
      <c r="S232" s="34"/>
      <c r="T232" s="34"/>
      <c r="U232" s="34"/>
      <c r="V232" s="34"/>
      <c r="W232" s="98"/>
    </row>
    <row r="233" spans="1:23" s="145" customFormat="1" x14ac:dyDescent="0.3">
      <c r="A233" s="70" t="s">
        <v>6676</v>
      </c>
      <c r="B233" s="70" t="s">
        <v>5328</v>
      </c>
      <c r="C233" s="18">
        <v>1.7932436</v>
      </c>
      <c r="D233" s="18">
        <v>0.94918561000000001</v>
      </c>
      <c r="E233" s="18">
        <v>1.58043424</v>
      </c>
      <c r="F233" s="18">
        <v>0.30418483000000002</v>
      </c>
      <c r="G233" s="18">
        <v>0.96944364999999999</v>
      </c>
      <c r="H233" s="18">
        <v>1.7668153</v>
      </c>
      <c r="I233" s="18">
        <v>2.5498778999999998</v>
      </c>
      <c r="J233" s="18">
        <v>3.5587762999999999</v>
      </c>
      <c r="K233" s="70">
        <v>30</v>
      </c>
      <c r="M233" s="98"/>
      <c r="N233" s="98"/>
      <c r="O233" s="34"/>
      <c r="P233" s="34"/>
      <c r="Q233" s="34"/>
      <c r="R233" s="34"/>
      <c r="S233" s="34"/>
      <c r="T233" s="34"/>
      <c r="U233" s="34"/>
      <c r="V233" s="34"/>
      <c r="W233" s="98"/>
    </row>
    <row r="234" spans="1:23" s="145" customFormat="1" x14ac:dyDescent="0.3">
      <c r="A234" s="70" t="s">
        <v>6681</v>
      </c>
      <c r="B234" s="70" t="s">
        <v>5328</v>
      </c>
      <c r="C234" s="18">
        <v>0.63807150000000001</v>
      </c>
      <c r="D234" s="18">
        <v>0.42271343</v>
      </c>
      <c r="E234" s="18">
        <v>0.54400974999999996</v>
      </c>
      <c r="F234" s="18">
        <v>4.1813990000000002E-2</v>
      </c>
      <c r="G234" s="18">
        <v>0.33554004999999998</v>
      </c>
      <c r="H234" s="18">
        <v>0.51283999999999996</v>
      </c>
      <c r="I234" s="18">
        <v>0.87954980000000005</v>
      </c>
      <c r="J234" s="18">
        <v>1.45871</v>
      </c>
      <c r="K234" s="70">
        <v>30</v>
      </c>
      <c r="M234" s="98"/>
      <c r="N234" s="98"/>
      <c r="O234" s="34"/>
      <c r="P234" s="34"/>
      <c r="Q234" s="34"/>
      <c r="R234" s="34"/>
      <c r="S234" s="34"/>
      <c r="T234" s="34"/>
      <c r="U234" s="34"/>
      <c r="V234" s="34"/>
      <c r="W234" s="98"/>
    </row>
    <row r="235" spans="1:23" s="145" customFormat="1" x14ac:dyDescent="0.3">
      <c r="A235" s="70" t="s">
        <v>6686</v>
      </c>
      <c r="B235" s="70" t="s">
        <v>5328</v>
      </c>
      <c r="C235" s="18">
        <v>2.0381729000000002</v>
      </c>
      <c r="D235" s="18">
        <v>0.74725523999999999</v>
      </c>
      <c r="E235" s="18">
        <v>1.2950521399999999</v>
      </c>
      <c r="F235" s="18">
        <v>0.74245592999999999</v>
      </c>
      <c r="G235" s="18">
        <v>1.3915219000000001</v>
      </c>
      <c r="H235" s="18">
        <v>2.0099277999999998</v>
      </c>
      <c r="I235" s="18">
        <v>2.6865739999999998</v>
      </c>
      <c r="J235" s="18">
        <v>3.1839217999999998</v>
      </c>
      <c r="K235" s="70">
        <v>30</v>
      </c>
      <c r="M235" s="98"/>
      <c r="N235" s="98"/>
      <c r="O235" s="34"/>
      <c r="P235" s="34"/>
      <c r="Q235" s="34"/>
      <c r="R235" s="34"/>
      <c r="S235" s="34"/>
      <c r="T235" s="34"/>
      <c r="U235" s="34"/>
      <c r="V235" s="34"/>
      <c r="W235" s="98"/>
    </row>
    <row r="236" spans="1:23" s="145" customFormat="1" x14ac:dyDescent="0.3">
      <c r="A236" s="70" t="s">
        <v>6985</v>
      </c>
      <c r="B236" s="70" t="s">
        <v>5328</v>
      </c>
      <c r="C236" s="18">
        <v>2.3477644</v>
      </c>
      <c r="D236" s="18">
        <v>1.3970078100000001</v>
      </c>
      <c r="E236" s="18">
        <v>1.7788416499999999</v>
      </c>
      <c r="F236" s="18">
        <v>0.87920805999999996</v>
      </c>
      <c r="G236" s="18">
        <v>1.4235409699999999</v>
      </c>
      <c r="H236" s="18">
        <v>1.7178576999999999</v>
      </c>
      <c r="I236" s="18">
        <v>3.2023826</v>
      </c>
      <c r="J236" s="18">
        <v>5.2050409000000002</v>
      </c>
      <c r="K236" s="70">
        <v>30</v>
      </c>
      <c r="M236" s="98"/>
      <c r="N236" s="98"/>
      <c r="O236" s="34"/>
      <c r="P236" s="34"/>
      <c r="Q236" s="34"/>
      <c r="R236" s="34"/>
      <c r="S236" s="34"/>
      <c r="T236" s="34"/>
      <c r="U236" s="34"/>
      <c r="V236" s="34"/>
      <c r="W236" s="98"/>
    </row>
    <row r="237" spans="1:23" s="145" customFormat="1" x14ac:dyDescent="0.3">
      <c r="A237" s="70" t="s">
        <v>6691</v>
      </c>
      <c r="B237" s="70" t="s">
        <v>5328</v>
      </c>
      <c r="C237" s="18">
        <v>1.0692503</v>
      </c>
      <c r="D237" s="18">
        <v>0.94838723999999996</v>
      </c>
      <c r="E237" s="18">
        <v>1.29026817</v>
      </c>
      <c r="F237" s="18">
        <v>0.13870836</v>
      </c>
      <c r="G237" s="18">
        <v>0.36455539999999997</v>
      </c>
      <c r="H237" s="18">
        <v>0.63641309999999995</v>
      </c>
      <c r="I237" s="18">
        <v>1.6548236000000001</v>
      </c>
      <c r="J237" s="18">
        <v>3.2368572000000002</v>
      </c>
      <c r="K237" s="70">
        <v>30</v>
      </c>
      <c r="M237" s="98"/>
      <c r="N237" s="98"/>
      <c r="O237" s="34"/>
      <c r="P237" s="34"/>
      <c r="Q237" s="34"/>
      <c r="R237" s="34"/>
      <c r="S237" s="34"/>
      <c r="T237" s="34"/>
      <c r="U237" s="34"/>
      <c r="V237" s="34"/>
      <c r="W237" s="98"/>
    </row>
    <row r="238" spans="1:23" s="145" customFormat="1" x14ac:dyDescent="0.3">
      <c r="A238" s="70" t="s">
        <v>6696</v>
      </c>
      <c r="B238" s="70" t="s">
        <v>5328</v>
      </c>
      <c r="C238" s="18">
        <v>0.97941080000000003</v>
      </c>
      <c r="D238" s="18">
        <v>0.97813055999999998</v>
      </c>
      <c r="E238" s="18">
        <v>0.61717387000000001</v>
      </c>
      <c r="F238" s="18">
        <v>0.23850410999999999</v>
      </c>
      <c r="G238" s="18">
        <v>0.52024247999999995</v>
      </c>
      <c r="H238" s="18">
        <v>0.74041920000000006</v>
      </c>
      <c r="I238" s="18">
        <v>1.1374164</v>
      </c>
      <c r="J238" s="18">
        <v>5.6204457000000003</v>
      </c>
      <c r="K238" s="70">
        <v>30</v>
      </c>
      <c r="M238" s="98"/>
      <c r="N238" s="98"/>
      <c r="O238" s="34"/>
      <c r="P238" s="34"/>
      <c r="Q238" s="34"/>
      <c r="R238" s="34"/>
      <c r="S238" s="34"/>
      <c r="T238" s="34"/>
      <c r="U238" s="34"/>
      <c r="V238" s="34"/>
      <c r="W238" s="98"/>
    </row>
    <row r="239" spans="1:23" s="145" customFormat="1" x14ac:dyDescent="0.3">
      <c r="A239" s="70" t="s">
        <v>6701</v>
      </c>
      <c r="B239" s="70" t="s">
        <v>5328</v>
      </c>
      <c r="C239" s="18">
        <v>2.6217921999999998</v>
      </c>
      <c r="D239" s="18">
        <v>0.52821419999999997</v>
      </c>
      <c r="E239" s="18">
        <v>0.71072875000000002</v>
      </c>
      <c r="F239" s="18">
        <v>1.5847254099999999</v>
      </c>
      <c r="G239" s="18">
        <v>2.2636943600000001</v>
      </c>
      <c r="H239" s="18">
        <v>2.7632113</v>
      </c>
      <c r="I239" s="18">
        <v>2.9744231000000001</v>
      </c>
      <c r="J239" s="18">
        <v>3.4777790999999998</v>
      </c>
      <c r="K239" s="70">
        <v>30</v>
      </c>
      <c r="M239" s="98"/>
      <c r="N239" s="98"/>
      <c r="O239" s="34"/>
      <c r="P239" s="34"/>
      <c r="Q239" s="34"/>
      <c r="R239" s="34"/>
      <c r="S239" s="34"/>
      <c r="T239" s="34"/>
      <c r="U239" s="34"/>
      <c r="V239" s="34"/>
      <c r="W239" s="98"/>
    </row>
    <row r="240" spans="1:23" s="145" customFormat="1" x14ac:dyDescent="0.3">
      <c r="A240" s="70" t="s">
        <v>6706</v>
      </c>
      <c r="B240" s="70" t="s">
        <v>5328</v>
      </c>
      <c r="C240" s="18">
        <v>2.3655385</v>
      </c>
      <c r="D240" s="18">
        <v>1.4874711700000001</v>
      </c>
      <c r="E240" s="18">
        <v>2.8897774599999999</v>
      </c>
      <c r="F240" s="18">
        <v>0.14342946000000001</v>
      </c>
      <c r="G240" s="18">
        <v>1.02634257</v>
      </c>
      <c r="H240" s="18">
        <v>1.9818959</v>
      </c>
      <c r="I240" s="18">
        <v>3.9161199999999998</v>
      </c>
      <c r="J240" s="18">
        <v>4.5219838000000001</v>
      </c>
      <c r="K240" s="70">
        <v>30</v>
      </c>
      <c r="M240" s="98"/>
      <c r="N240" s="98"/>
      <c r="O240" s="34"/>
      <c r="P240" s="34"/>
      <c r="Q240" s="34"/>
      <c r="R240" s="34"/>
      <c r="S240" s="34"/>
      <c r="T240" s="34"/>
      <c r="U240" s="34"/>
      <c r="V240" s="34"/>
      <c r="W240" s="98"/>
    </row>
    <row r="241" spans="1:23" s="145" customFormat="1" x14ac:dyDescent="0.3">
      <c r="A241" s="70" t="s">
        <v>6711</v>
      </c>
      <c r="B241" s="70" t="s">
        <v>5328</v>
      </c>
      <c r="C241" s="18">
        <v>3.875874</v>
      </c>
      <c r="D241" s="18">
        <v>1.0319027999999999</v>
      </c>
      <c r="E241" s="18">
        <v>1.47903257</v>
      </c>
      <c r="F241" s="18">
        <v>1.7043263200000001</v>
      </c>
      <c r="G241" s="18">
        <v>2.9544473099999999</v>
      </c>
      <c r="H241" s="18">
        <v>4.3311443000000001</v>
      </c>
      <c r="I241" s="18">
        <v>4.4334799</v>
      </c>
      <c r="J241" s="18">
        <v>5.4079173000000003</v>
      </c>
      <c r="K241" s="70">
        <v>30</v>
      </c>
      <c r="M241" s="98"/>
      <c r="N241" s="98"/>
      <c r="O241" s="34"/>
      <c r="P241" s="34"/>
      <c r="Q241" s="34"/>
      <c r="R241" s="34"/>
      <c r="S241" s="34"/>
      <c r="T241" s="34"/>
      <c r="U241" s="34"/>
      <c r="V241" s="34"/>
      <c r="W241" s="98"/>
    </row>
    <row r="242" spans="1:23" s="145" customFormat="1" x14ac:dyDescent="0.3">
      <c r="A242" s="70" t="s">
        <v>6716</v>
      </c>
      <c r="B242" s="70" t="s">
        <v>5328</v>
      </c>
      <c r="C242" s="18">
        <v>1.1916571</v>
      </c>
      <c r="D242" s="18">
        <v>0.59695587000000006</v>
      </c>
      <c r="E242" s="18">
        <v>0.96181870000000003</v>
      </c>
      <c r="F242" s="18">
        <v>0.12368270000000001</v>
      </c>
      <c r="G242" s="18">
        <v>0.64308282999999999</v>
      </c>
      <c r="H242" s="18">
        <v>1.3170994</v>
      </c>
      <c r="I242" s="18">
        <v>1.6049015</v>
      </c>
      <c r="J242" s="18">
        <v>2.3502716000000001</v>
      </c>
      <c r="K242" s="70">
        <v>30</v>
      </c>
      <c r="M242" s="98"/>
      <c r="N242" s="98"/>
      <c r="O242" s="34"/>
      <c r="P242" s="34"/>
      <c r="Q242" s="34"/>
      <c r="R242" s="34"/>
      <c r="S242" s="34"/>
      <c r="T242" s="34"/>
      <c r="U242" s="34"/>
      <c r="V242" s="34"/>
      <c r="W242" s="98"/>
    </row>
    <row r="243" spans="1:23" s="145" customFormat="1" x14ac:dyDescent="0.3">
      <c r="A243" s="70" t="s">
        <v>6721</v>
      </c>
      <c r="B243" s="70" t="s">
        <v>5328</v>
      </c>
      <c r="C243" s="18">
        <v>1.7203885000000001</v>
      </c>
      <c r="D243" s="18">
        <v>0.68963068999999999</v>
      </c>
      <c r="E243" s="18">
        <v>0.97584579000000005</v>
      </c>
      <c r="F243" s="18">
        <v>0.34266165999999998</v>
      </c>
      <c r="G243" s="18">
        <v>1.1461566599999999</v>
      </c>
      <c r="H243" s="18">
        <v>1.8384653</v>
      </c>
      <c r="I243" s="18">
        <v>2.1220024999999998</v>
      </c>
      <c r="J243" s="18">
        <v>3.2639732000000001</v>
      </c>
      <c r="K243" s="70">
        <v>30</v>
      </c>
      <c r="M243" s="98"/>
      <c r="N243" s="98"/>
      <c r="O243" s="34"/>
      <c r="P243" s="34"/>
      <c r="Q243" s="34"/>
      <c r="R243" s="34"/>
      <c r="S243" s="34"/>
      <c r="T243" s="34"/>
      <c r="U243" s="34"/>
      <c r="V243" s="34"/>
      <c r="W243" s="98"/>
    </row>
    <row r="244" spans="1:23" s="145" customFormat="1" x14ac:dyDescent="0.3">
      <c r="A244" s="70" t="s">
        <v>6726</v>
      </c>
      <c r="B244" s="70" t="s">
        <v>5328</v>
      </c>
      <c r="C244" s="18">
        <v>1.6560682</v>
      </c>
      <c r="D244" s="18">
        <v>0.57219215999999995</v>
      </c>
      <c r="E244" s="18">
        <v>0.72422372000000002</v>
      </c>
      <c r="F244" s="18">
        <v>0.70333193000000005</v>
      </c>
      <c r="G244" s="18">
        <v>1.2531449100000001</v>
      </c>
      <c r="H244" s="18">
        <v>1.6683604999999999</v>
      </c>
      <c r="I244" s="18">
        <v>1.9773685999999999</v>
      </c>
      <c r="J244" s="18">
        <v>2.8208844000000002</v>
      </c>
      <c r="K244" s="70">
        <v>30</v>
      </c>
      <c r="M244" s="98"/>
      <c r="N244" s="98"/>
      <c r="O244" s="34"/>
      <c r="P244" s="34"/>
      <c r="Q244" s="34"/>
      <c r="R244" s="34"/>
      <c r="S244" s="34"/>
      <c r="T244" s="34"/>
      <c r="U244" s="34"/>
      <c r="V244" s="34"/>
      <c r="W244" s="98"/>
    </row>
    <row r="245" spans="1:23" s="145" customFormat="1" x14ac:dyDescent="0.3">
      <c r="A245" s="70" t="s">
        <v>6731</v>
      </c>
      <c r="B245" s="70" t="s">
        <v>5328</v>
      </c>
      <c r="C245" s="18">
        <v>1.5632006000000001</v>
      </c>
      <c r="D245" s="18">
        <v>1.3165886</v>
      </c>
      <c r="E245" s="18">
        <v>1.4301560799999999</v>
      </c>
      <c r="F245" s="18">
        <v>0.38101865000000001</v>
      </c>
      <c r="G245" s="18">
        <v>0.73364784000000005</v>
      </c>
      <c r="H245" s="18">
        <v>0.9473935</v>
      </c>
      <c r="I245" s="18">
        <v>2.1638039</v>
      </c>
      <c r="J245" s="18">
        <v>5.6904491000000004</v>
      </c>
      <c r="K245" s="70">
        <v>30</v>
      </c>
      <c r="M245" s="98"/>
      <c r="N245" s="98"/>
      <c r="O245" s="34"/>
      <c r="P245" s="34"/>
      <c r="Q245" s="34"/>
      <c r="R245" s="34"/>
      <c r="S245" s="34"/>
      <c r="T245" s="34"/>
      <c r="U245" s="34"/>
      <c r="V245" s="34"/>
      <c r="W245" s="98"/>
    </row>
    <row r="246" spans="1:23" s="145" customFormat="1" x14ac:dyDescent="0.3">
      <c r="A246" s="29" t="s">
        <v>6578</v>
      </c>
      <c r="B246" s="70" t="s">
        <v>5328</v>
      </c>
      <c r="C246" s="171">
        <v>4.0628913000000004</v>
      </c>
      <c r="D246" s="18">
        <v>1.7376087600000001</v>
      </c>
      <c r="E246" s="18">
        <v>2.32062861</v>
      </c>
      <c r="F246" s="18">
        <v>1.02470416</v>
      </c>
      <c r="G246" s="18">
        <v>2.9513997600000001</v>
      </c>
      <c r="H246" s="18">
        <v>4.0942052000000002</v>
      </c>
      <c r="I246" s="18">
        <v>5.2720283999999999</v>
      </c>
      <c r="J246" s="171">
        <v>7.0110495000000004</v>
      </c>
      <c r="K246" s="70">
        <v>30</v>
      </c>
      <c r="M246" s="98"/>
      <c r="N246" s="98"/>
      <c r="O246" s="34"/>
      <c r="P246" s="34"/>
      <c r="Q246" s="34"/>
      <c r="R246" s="34"/>
      <c r="S246" s="34"/>
      <c r="T246" s="34"/>
      <c r="U246" s="34"/>
      <c r="V246" s="34"/>
      <c r="W246" s="98"/>
    </row>
    <row r="247" spans="1:23" s="145" customFormat="1" x14ac:dyDescent="0.3">
      <c r="A247" s="70" t="s">
        <v>6740</v>
      </c>
      <c r="B247" s="70" t="s">
        <v>5328</v>
      </c>
      <c r="C247" s="18">
        <v>2.5805574</v>
      </c>
      <c r="D247" s="18">
        <v>1.1765424</v>
      </c>
      <c r="E247" s="18">
        <v>2.0911012100000002</v>
      </c>
      <c r="F247" s="18">
        <v>0.91526750999999995</v>
      </c>
      <c r="G247" s="18">
        <v>1.52450281</v>
      </c>
      <c r="H247" s="18">
        <v>2.5575770000000002</v>
      </c>
      <c r="I247" s="18">
        <v>3.6156039999999998</v>
      </c>
      <c r="J247" s="18">
        <v>4.5669877999999997</v>
      </c>
      <c r="K247" s="70">
        <v>30</v>
      </c>
      <c r="M247" s="98"/>
      <c r="N247" s="98"/>
      <c r="O247" s="34"/>
      <c r="P247" s="34"/>
      <c r="Q247" s="34"/>
      <c r="R247" s="34"/>
      <c r="S247" s="34"/>
      <c r="T247" s="34"/>
      <c r="U247" s="34"/>
      <c r="V247" s="34"/>
      <c r="W247" s="98"/>
    </row>
    <row r="248" spans="1:23" s="145" customFormat="1" x14ac:dyDescent="0.3">
      <c r="A248" s="70" t="s">
        <v>6745</v>
      </c>
      <c r="B248" s="70" t="s">
        <v>5328</v>
      </c>
      <c r="C248" s="18">
        <v>2.619278</v>
      </c>
      <c r="D248" s="18">
        <v>0.41259140999999999</v>
      </c>
      <c r="E248" s="18">
        <v>0.50028331000000004</v>
      </c>
      <c r="F248" s="18">
        <v>1.5877636500000001</v>
      </c>
      <c r="G248" s="18">
        <v>2.34419581</v>
      </c>
      <c r="H248" s="18">
        <v>2.6911489</v>
      </c>
      <c r="I248" s="18">
        <v>2.8444791</v>
      </c>
      <c r="J248" s="18">
        <v>3.4570527000000002</v>
      </c>
      <c r="K248" s="70">
        <v>30</v>
      </c>
      <c r="M248" s="98"/>
      <c r="N248" s="98"/>
      <c r="O248" s="34"/>
      <c r="P248" s="34"/>
      <c r="Q248" s="34"/>
      <c r="R248" s="34"/>
      <c r="S248" s="34"/>
      <c r="T248" s="34"/>
      <c r="U248" s="34"/>
      <c r="V248" s="34"/>
      <c r="W248" s="98"/>
    </row>
    <row r="249" spans="1:23" s="145" customFormat="1" x14ac:dyDescent="0.3">
      <c r="A249" s="145" t="s">
        <v>6592</v>
      </c>
      <c r="B249" s="145" t="s">
        <v>5329</v>
      </c>
      <c r="C249" s="116">
        <v>1.999606</v>
      </c>
      <c r="D249" s="116">
        <v>1.0351498699999999</v>
      </c>
      <c r="E249" s="116">
        <v>2.1082474699999998</v>
      </c>
      <c r="F249" s="116">
        <v>0.54597857999999999</v>
      </c>
      <c r="G249" s="116">
        <v>0.81995625999999999</v>
      </c>
      <c r="H249" s="116">
        <v>2.2037304</v>
      </c>
      <c r="I249" s="116">
        <v>2.9282037000000001</v>
      </c>
      <c r="J249" s="116">
        <v>3.5346527000000001</v>
      </c>
      <c r="K249" s="145">
        <v>30</v>
      </c>
    </row>
    <row r="250" spans="1:23" s="145" customFormat="1" x14ac:dyDescent="0.3">
      <c r="A250" s="145" t="s">
        <v>6597</v>
      </c>
      <c r="B250" s="145" t="s">
        <v>5329</v>
      </c>
      <c r="C250" s="116">
        <v>2.9629736000000002</v>
      </c>
      <c r="D250" s="116">
        <v>0.45705286000000001</v>
      </c>
      <c r="E250" s="116">
        <v>0.49891952000000001</v>
      </c>
      <c r="F250" s="116">
        <v>2.0054578099999998</v>
      </c>
      <c r="G250" s="116">
        <v>2.8029470999999999</v>
      </c>
      <c r="H250" s="116">
        <v>3.0665046</v>
      </c>
      <c r="I250" s="116">
        <v>3.3018665999999999</v>
      </c>
      <c r="J250" s="116">
        <v>3.6363938</v>
      </c>
      <c r="K250" s="145">
        <v>30</v>
      </c>
    </row>
    <row r="251" spans="1:23" s="145" customFormat="1" x14ac:dyDescent="0.3">
      <c r="A251" s="145" t="s">
        <v>6602</v>
      </c>
      <c r="B251" s="145" t="s">
        <v>5329</v>
      </c>
      <c r="C251" s="116">
        <v>2.3730410000000002</v>
      </c>
      <c r="D251" s="116">
        <v>0.31491722999999999</v>
      </c>
      <c r="E251" s="116">
        <v>0.52582631999999996</v>
      </c>
      <c r="F251" s="116">
        <v>1.8594757399999999</v>
      </c>
      <c r="G251" s="116">
        <v>2.1184147900000001</v>
      </c>
      <c r="H251" s="116">
        <v>2.3435258999999999</v>
      </c>
      <c r="I251" s="116">
        <v>2.6442410999999999</v>
      </c>
      <c r="J251" s="116">
        <v>2.9786062000000002</v>
      </c>
      <c r="K251" s="145">
        <v>30</v>
      </c>
    </row>
    <row r="252" spans="1:23" s="145" customFormat="1" x14ac:dyDescent="0.3">
      <c r="A252" s="145" t="s">
        <v>6607</v>
      </c>
      <c r="B252" s="145" t="s">
        <v>5329</v>
      </c>
      <c r="C252" s="116">
        <v>2.7210713000000002</v>
      </c>
      <c r="D252" s="116">
        <v>0.84755391999999996</v>
      </c>
      <c r="E252" s="116">
        <v>1.2521546100000001</v>
      </c>
      <c r="F252" s="116">
        <v>0.88099114999999995</v>
      </c>
      <c r="G252" s="116">
        <v>2.1657411400000002</v>
      </c>
      <c r="H252" s="116">
        <v>2.4966637999999999</v>
      </c>
      <c r="I252" s="116">
        <v>3.4178956999999999</v>
      </c>
      <c r="J252" s="116">
        <v>4.2110032999999998</v>
      </c>
      <c r="K252" s="145">
        <v>30</v>
      </c>
    </row>
    <row r="253" spans="1:23" s="145" customFormat="1" x14ac:dyDescent="0.3">
      <c r="A253" s="145" t="s">
        <v>6612</v>
      </c>
      <c r="B253" s="145" t="s">
        <v>5329</v>
      </c>
      <c r="C253" s="116">
        <v>1.8297391000000001</v>
      </c>
      <c r="D253" s="116">
        <v>0.62022728000000005</v>
      </c>
      <c r="E253" s="116">
        <v>0.97419584000000004</v>
      </c>
      <c r="F253" s="116">
        <v>0.43979404999999999</v>
      </c>
      <c r="G253" s="116">
        <v>1.36125034</v>
      </c>
      <c r="H253" s="116">
        <v>2.0518898999999999</v>
      </c>
      <c r="I253" s="116">
        <v>2.3354461999999998</v>
      </c>
      <c r="J253" s="116">
        <v>2.7255395999999998</v>
      </c>
      <c r="K253" s="145">
        <v>30</v>
      </c>
    </row>
    <row r="254" spans="1:23" s="145" customFormat="1" x14ac:dyDescent="0.3">
      <c r="A254" s="145" t="s">
        <v>6617</v>
      </c>
      <c r="B254" s="145" t="s">
        <v>5329</v>
      </c>
      <c r="C254" s="116">
        <v>1.4848509999999999</v>
      </c>
      <c r="D254" s="116">
        <v>0.42868013999999999</v>
      </c>
      <c r="E254" s="116">
        <v>0.52748534999999996</v>
      </c>
      <c r="F254" s="116">
        <v>0.84412204000000002</v>
      </c>
      <c r="G254" s="116">
        <v>1.1986778</v>
      </c>
      <c r="H254" s="116">
        <v>1.4477462999999999</v>
      </c>
      <c r="I254" s="116">
        <v>1.7261631</v>
      </c>
      <c r="J254" s="116">
        <v>2.5688544000000002</v>
      </c>
      <c r="K254" s="145">
        <v>30</v>
      </c>
    </row>
    <row r="255" spans="1:23" s="145" customFormat="1" x14ac:dyDescent="0.3">
      <c r="A255" s="145" t="s">
        <v>6622</v>
      </c>
      <c r="B255" s="145" t="s">
        <v>5329</v>
      </c>
      <c r="C255" s="116">
        <v>1.7097639</v>
      </c>
      <c r="D255" s="116">
        <v>0.86418676000000005</v>
      </c>
      <c r="E255" s="116">
        <v>1.5459678699999999</v>
      </c>
      <c r="F255" s="116">
        <v>0.45030235000000002</v>
      </c>
      <c r="G255" s="116">
        <v>1.0181689199999999</v>
      </c>
      <c r="H255" s="116">
        <v>1.4636610000000001</v>
      </c>
      <c r="I255" s="116">
        <v>2.5641368</v>
      </c>
      <c r="J255" s="116">
        <v>3.253193</v>
      </c>
      <c r="K255" s="145">
        <v>30</v>
      </c>
    </row>
    <row r="256" spans="1:23" s="145" customFormat="1" x14ac:dyDescent="0.3">
      <c r="A256" s="145" t="s">
        <v>6627</v>
      </c>
      <c r="B256" s="145" t="s">
        <v>5329</v>
      </c>
      <c r="C256" s="116">
        <v>1.7800104000000001</v>
      </c>
      <c r="D256" s="116">
        <v>0.57178242000000001</v>
      </c>
      <c r="E256" s="116">
        <v>0.68328823000000005</v>
      </c>
      <c r="F256" s="116">
        <v>0.55445325000000001</v>
      </c>
      <c r="G256" s="116">
        <v>1.4517043999999999</v>
      </c>
      <c r="H256" s="116">
        <v>1.7366649000000001</v>
      </c>
      <c r="I256" s="116">
        <v>2.1349925999999999</v>
      </c>
      <c r="J256" s="116">
        <v>3.0409875</v>
      </c>
      <c r="K256" s="145">
        <v>30</v>
      </c>
    </row>
    <row r="257" spans="1:11" s="145" customFormat="1" x14ac:dyDescent="0.3">
      <c r="A257" s="145" t="s">
        <v>6632</v>
      </c>
      <c r="B257" s="145" t="s">
        <v>5329</v>
      </c>
      <c r="C257" s="116">
        <v>1.8929210999999999</v>
      </c>
      <c r="D257" s="116">
        <v>0.53445759999999998</v>
      </c>
      <c r="E257" s="116">
        <v>1.04310031</v>
      </c>
      <c r="F257" s="116">
        <v>0.86616453999999998</v>
      </c>
      <c r="G257" s="116">
        <v>1.3875998300000001</v>
      </c>
      <c r="H257" s="116">
        <v>1.8907160000000001</v>
      </c>
      <c r="I257" s="116">
        <v>2.4307001000000001</v>
      </c>
      <c r="J257" s="116">
        <v>2.7757483000000001</v>
      </c>
      <c r="K257" s="145">
        <v>30</v>
      </c>
    </row>
    <row r="258" spans="1:11" s="145" customFormat="1" x14ac:dyDescent="0.3">
      <c r="A258" s="145" t="s">
        <v>6637</v>
      </c>
      <c r="B258" s="145" t="s">
        <v>5329</v>
      </c>
      <c r="C258" s="116">
        <v>1.7285113000000001</v>
      </c>
      <c r="D258" s="116">
        <v>0.4422914</v>
      </c>
      <c r="E258" s="116">
        <v>0.74379399999999996</v>
      </c>
      <c r="F258" s="116">
        <v>0.73602228999999997</v>
      </c>
      <c r="G258" s="116">
        <v>1.39675978</v>
      </c>
      <c r="H258" s="116">
        <v>1.7830124999999999</v>
      </c>
      <c r="I258" s="116">
        <v>2.1405538000000002</v>
      </c>
      <c r="J258" s="116">
        <v>2.3730802</v>
      </c>
      <c r="K258" s="145">
        <v>30</v>
      </c>
    </row>
    <row r="259" spans="1:11" s="145" customFormat="1" x14ac:dyDescent="0.3">
      <c r="A259" s="145" t="s">
        <v>6642</v>
      </c>
      <c r="B259" s="145" t="s">
        <v>5329</v>
      </c>
      <c r="C259" s="116">
        <v>1.7785869999999999</v>
      </c>
      <c r="D259" s="116">
        <v>0.39827605999999999</v>
      </c>
      <c r="E259" s="116">
        <v>0.58838312000000004</v>
      </c>
      <c r="F259" s="116">
        <v>1.1296803099999999</v>
      </c>
      <c r="G259" s="116">
        <v>1.47627328</v>
      </c>
      <c r="H259" s="116">
        <v>1.6773279999999999</v>
      </c>
      <c r="I259" s="116">
        <v>2.0646564000000001</v>
      </c>
      <c r="J259" s="116">
        <v>2.7127577999999999</v>
      </c>
      <c r="K259" s="145">
        <v>30</v>
      </c>
    </row>
    <row r="260" spans="1:11" s="145" customFormat="1" x14ac:dyDescent="0.3">
      <c r="A260" s="145" t="s">
        <v>6647</v>
      </c>
      <c r="B260" s="145" t="s">
        <v>5329</v>
      </c>
      <c r="C260" s="116">
        <v>0.41232000000000002</v>
      </c>
      <c r="D260" s="116">
        <v>7.3689669999999999E-2</v>
      </c>
      <c r="E260" s="116">
        <v>5.9961720000000003E-2</v>
      </c>
      <c r="F260" s="116">
        <v>0.33403894000000001</v>
      </c>
      <c r="G260" s="116">
        <v>0.36057533000000003</v>
      </c>
      <c r="H260" s="116">
        <v>0.38912239999999998</v>
      </c>
      <c r="I260" s="116">
        <v>0.4205371</v>
      </c>
      <c r="J260" s="116">
        <v>0.60737620000000003</v>
      </c>
      <c r="K260" s="145">
        <v>30</v>
      </c>
    </row>
    <row r="261" spans="1:11" s="145" customFormat="1" x14ac:dyDescent="0.3">
      <c r="A261" s="145" t="s">
        <v>6652</v>
      </c>
      <c r="B261" s="145" t="s">
        <v>5329</v>
      </c>
      <c r="C261" s="116">
        <v>1.5786616</v>
      </c>
      <c r="D261" s="116">
        <v>0.61446186000000003</v>
      </c>
      <c r="E261" s="116">
        <v>0.77214846999999998</v>
      </c>
      <c r="F261" s="116">
        <v>0.39330270000000001</v>
      </c>
      <c r="G261" s="116">
        <v>1.2203008900000001</v>
      </c>
      <c r="H261" s="116">
        <v>1.7508471999999999</v>
      </c>
      <c r="I261" s="116">
        <v>1.9924493999999999</v>
      </c>
      <c r="J261" s="116">
        <v>2.7778234999999998</v>
      </c>
      <c r="K261" s="145">
        <v>30</v>
      </c>
    </row>
    <row r="262" spans="1:11" s="145" customFormat="1" x14ac:dyDescent="0.3">
      <c r="A262" s="145" t="s">
        <v>6657</v>
      </c>
      <c r="B262" s="145" t="s">
        <v>5329</v>
      </c>
      <c r="C262" s="116">
        <v>0.13122700000000001</v>
      </c>
      <c r="D262" s="116">
        <v>7.7661450000000007E-2</v>
      </c>
      <c r="E262" s="116">
        <v>7.9242789999999994E-2</v>
      </c>
      <c r="F262" s="116">
        <v>1.7076589999999999E-2</v>
      </c>
      <c r="G262" s="116">
        <v>8.7121379999999998E-2</v>
      </c>
      <c r="H262" s="116">
        <v>0.12344720000000001</v>
      </c>
      <c r="I262" s="116">
        <v>0.16636419999999999</v>
      </c>
      <c r="J262" s="116">
        <v>0.3716159</v>
      </c>
      <c r="K262" s="145">
        <v>30</v>
      </c>
    </row>
    <row r="263" spans="1:11" s="145" customFormat="1" x14ac:dyDescent="0.3">
      <c r="A263" s="145" t="s">
        <v>6662</v>
      </c>
      <c r="B263" s="145" t="s">
        <v>5329</v>
      </c>
      <c r="C263" s="116">
        <v>1.1741052000000001</v>
      </c>
      <c r="D263" s="116">
        <v>0.40039637</v>
      </c>
      <c r="E263" s="116">
        <v>0.51451002000000001</v>
      </c>
      <c r="F263" s="116">
        <v>0.39983672999999997</v>
      </c>
      <c r="G263" s="116">
        <v>0.91715373</v>
      </c>
      <c r="H263" s="116">
        <v>1.1400037999999999</v>
      </c>
      <c r="I263" s="116">
        <v>1.4316637999999999</v>
      </c>
      <c r="J263" s="116">
        <v>2.1130388999999998</v>
      </c>
      <c r="K263" s="145">
        <v>30</v>
      </c>
    </row>
    <row r="264" spans="1:11" s="145" customFormat="1" x14ac:dyDescent="0.3">
      <c r="A264" s="145" t="s">
        <v>6667</v>
      </c>
      <c r="B264" s="145" t="s">
        <v>5329</v>
      </c>
      <c r="C264" s="116">
        <v>0.91989799999999999</v>
      </c>
      <c r="D264" s="116">
        <v>0.32581292000000001</v>
      </c>
      <c r="E264" s="116">
        <v>0.49580186999999998</v>
      </c>
      <c r="F264" s="116">
        <v>0.33022417999999998</v>
      </c>
      <c r="G264" s="116">
        <v>0.68801438000000004</v>
      </c>
      <c r="H264" s="116">
        <v>0.88171250000000001</v>
      </c>
      <c r="I264" s="116">
        <v>1.1838162000000001</v>
      </c>
      <c r="J264" s="116">
        <v>1.5071535</v>
      </c>
      <c r="K264" s="145">
        <v>30</v>
      </c>
    </row>
    <row r="265" spans="1:11" s="145" customFormat="1" x14ac:dyDescent="0.3">
      <c r="A265" s="145" t="s">
        <v>6672</v>
      </c>
      <c r="B265" s="145" t="s">
        <v>5329</v>
      </c>
      <c r="C265" s="116">
        <v>1.0873619000000001</v>
      </c>
      <c r="D265" s="116">
        <v>0.47047417000000002</v>
      </c>
      <c r="E265" s="116">
        <v>0.57127311999999997</v>
      </c>
      <c r="F265" s="116">
        <v>0.14162772000000001</v>
      </c>
      <c r="G265" s="116">
        <v>0.80522086999999998</v>
      </c>
      <c r="H265" s="116">
        <v>1.0898611</v>
      </c>
      <c r="I265" s="116">
        <v>1.3764940000000001</v>
      </c>
      <c r="J265" s="116">
        <v>2.0278173000000002</v>
      </c>
      <c r="K265" s="145">
        <v>30</v>
      </c>
    </row>
    <row r="266" spans="1:11" s="145" customFormat="1" x14ac:dyDescent="0.3">
      <c r="A266" s="145" t="s">
        <v>6677</v>
      </c>
      <c r="B266" s="145" t="s">
        <v>5329</v>
      </c>
      <c r="C266" s="116">
        <v>1.3531873999999999</v>
      </c>
      <c r="D266" s="116">
        <v>0.82041642000000004</v>
      </c>
      <c r="E266" s="116">
        <v>1.5571891899999999</v>
      </c>
      <c r="F266" s="116">
        <v>0.10754074</v>
      </c>
      <c r="G266" s="116">
        <v>0.58476437999999997</v>
      </c>
      <c r="H266" s="116">
        <v>1.2704704</v>
      </c>
      <c r="I266" s="116">
        <v>2.1419535999999999</v>
      </c>
      <c r="J266" s="116">
        <v>2.7089140999999999</v>
      </c>
      <c r="K266" s="145">
        <v>30</v>
      </c>
    </row>
    <row r="267" spans="1:11" s="145" customFormat="1" x14ac:dyDescent="0.3">
      <c r="A267" s="145" t="s">
        <v>6682</v>
      </c>
      <c r="B267" s="145" t="s">
        <v>5329</v>
      </c>
      <c r="C267" s="116">
        <v>0.46010610000000002</v>
      </c>
      <c r="D267" s="116">
        <v>0.29617722000000002</v>
      </c>
      <c r="E267" s="116">
        <v>0.45579064000000002</v>
      </c>
      <c r="F267" s="116">
        <v>9.5283839999999995E-2</v>
      </c>
      <c r="G267" s="116">
        <v>0.18474639000000001</v>
      </c>
      <c r="H267" s="116">
        <v>0.40222380000000002</v>
      </c>
      <c r="I267" s="116">
        <v>0.64053700000000002</v>
      </c>
      <c r="J267" s="116">
        <v>1.0158208</v>
      </c>
      <c r="K267" s="145">
        <v>30</v>
      </c>
    </row>
    <row r="268" spans="1:11" s="145" customFormat="1" x14ac:dyDescent="0.3">
      <c r="A268" s="145" t="s">
        <v>6687</v>
      </c>
      <c r="B268" s="145" t="s">
        <v>5329</v>
      </c>
      <c r="C268" s="116">
        <v>2.1517482999999999</v>
      </c>
      <c r="D268" s="116">
        <v>0.66462348999999998</v>
      </c>
      <c r="E268" s="116">
        <v>0.99685546000000003</v>
      </c>
      <c r="F268" s="116">
        <v>1.0223513099999999</v>
      </c>
      <c r="G268" s="116">
        <v>1.5811545899999999</v>
      </c>
      <c r="H268" s="116">
        <v>2.3035038000000001</v>
      </c>
      <c r="I268" s="116">
        <v>2.5780101000000002</v>
      </c>
      <c r="J268" s="116">
        <v>3.3887852000000001</v>
      </c>
      <c r="K268" s="145">
        <v>30</v>
      </c>
    </row>
    <row r="269" spans="1:11" s="145" customFormat="1" x14ac:dyDescent="0.3">
      <c r="A269" s="145" t="s">
        <v>6986</v>
      </c>
      <c r="B269" s="145" t="s">
        <v>5329</v>
      </c>
      <c r="C269" s="116">
        <v>1.9522031</v>
      </c>
      <c r="D269" s="116">
        <v>0.89115873999999995</v>
      </c>
      <c r="E269" s="116">
        <v>0.81621679000000003</v>
      </c>
      <c r="F269" s="116">
        <v>0.95268987999999999</v>
      </c>
      <c r="G269" s="116">
        <v>1.37010392</v>
      </c>
      <c r="H269" s="116">
        <v>1.6372989</v>
      </c>
      <c r="I269" s="116">
        <v>2.1863207</v>
      </c>
      <c r="J269" s="116">
        <v>4.5210423999999998</v>
      </c>
      <c r="K269" s="145">
        <v>30</v>
      </c>
    </row>
    <row r="270" spans="1:11" s="145" customFormat="1" x14ac:dyDescent="0.3">
      <c r="A270" s="145" t="s">
        <v>6692</v>
      </c>
      <c r="B270" s="145" t="s">
        <v>5329</v>
      </c>
      <c r="C270" s="116">
        <v>0.79464939999999995</v>
      </c>
      <c r="D270" s="116">
        <v>0.64177852000000002</v>
      </c>
      <c r="E270" s="116">
        <v>0.21152445</v>
      </c>
      <c r="F270" s="116">
        <v>0.21222302000000001</v>
      </c>
      <c r="G270" s="116">
        <v>0.49743282999999999</v>
      </c>
      <c r="H270" s="116">
        <v>0.61967649999999996</v>
      </c>
      <c r="I270" s="116">
        <v>0.70895730000000001</v>
      </c>
      <c r="J270" s="116">
        <v>2.9292156</v>
      </c>
      <c r="K270" s="145">
        <v>30</v>
      </c>
    </row>
    <row r="271" spans="1:11" s="145" customFormat="1" x14ac:dyDescent="0.3">
      <c r="A271" s="145" t="s">
        <v>6697</v>
      </c>
      <c r="B271" s="145" t="s">
        <v>5329</v>
      </c>
      <c r="C271" s="116">
        <v>0.69811380000000001</v>
      </c>
      <c r="D271" s="116">
        <v>0.36731401000000002</v>
      </c>
      <c r="E271" s="116">
        <v>0.46507124999999999</v>
      </c>
      <c r="F271" s="116">
        <v>0.24655792000000001</v>
      </c>
      <c r="G271" s="116">
        <v>0.40417942000000001</v>
      </c>
      <c r="H271" s="116">
        <v>0.63452370000000002</v>
      </c>
      <c r="I271" s="116">
        <v>0.86925070000000004</v>
      </c>
      <c r="J271" s="116">
        <v>1.8124779</v>
      </c>
      <c r="K271" s="145">
        <v>30</v>
      </c>
    </row>
    <row r="272" spans="1:11" s="145" customFormat="1" x14ac:dyDescent="0.3">
      <c r="A272" s="145" t="s">
        <v>6702</v>
      </c>
      <c r="B272" s="145" t="s">
        <v>5329</v>
      </c>
      <c r="C272" s="116">
        <v>2.6226606000000001</v>
      </c>
      <c r="D272" s="116">
        <v>0.53315632000000002</v>
      </c>
      <c r="E272" s="116">
        <v>0.64265137000000006</v>
      </c>
      <c r="F272" s="116">
        <v>1.7833488200000001</v>
      </c>
      <c r="G272" s="116">
        <v>2.26251479</v>
      </c>
      <c r="H272" s="116">
        <v>2.5468427</v>
      </c>
      <c r="I272" s="116">
        <v>2.9051662</v>
      </c>
      <c r="J272" s="116">
        <v>3.9059121000000001</v>
      </c>
      <c r="K272" s="145">
        <v>30</v>
      </c>
    </row>
    <row r="273" spans="1:11" s="145" customFormat="1" x14ac:dyDescent="0.3">
      <c r="A273" s="145" t="s">
        <v>6707</v>
      </c>
      <c r="B273" s="145" t="s">
        <v>5329</v>
      </c>
      <c r="C273" s="116">
        <v>2.0050248000000002</v>
      </c>
      <c r="D273" s="116">
        <v>1.6085156599999999</v>
      </c>
      <c r="E273" s="116">
        <v>3.2952078299999998</v>
      </c>
      <c r="F273" s="116">
        <v>0.15737029999999999</v>
      </c>
      <c r="G273" s="116">
        <v>0.52352067000000002</v>
      </c>
      <c r="H273" s="116">
        <v>1.4934396999999999</v>
      </c>
      <c r="I273" s="116">
        <v>3.8187285000000002</v>
      </c>
      <c r="J273" s="116">
        <v>4.6516213999999998</v>
      </c>
      <c r="K273" s="145">
        <v>30</v>
      </c>
    </row>
    <row r="274" spans="1:11" s="145" customFormat="1" x14ac:dyDescent="0.3">
      <c r="A274" s="145" t="s">
        <v>6712</v>
      </c>
      <c r="B274" s="145" t="s">
        <v>5329</v>
      </c>
      <c r="C274" s="116">
        <v>4.1408144</v>
      </c>
      <c r="D274" s="116">
        <v>0.63085559999999996</v>
      </c>
      <c r="E274" s="116">
        <v>0.40077927000000002</v>
      </c>
      <c r="F274" s="116">
        <v>2.6949015200000002</v>
      </c>
      <c r="G274" s="116">
        <v>4.0348632899999997</v>
      </c>
      <c r="H274" s="116">
        <v>4.2308881999999999</v>
      </c>
      <c r="I274" s="116">
        <v>4.4356426000000004</v>
      </c>
      <c r="J274" s="116">
        <v>5.4290643000000003</v>
      </c>
      <c r="K274" s="145">
        <v>30</v>
      </c>
    </row>
    <row r="275" spans="1:11" s="145" customFormat="1" x14ac:dyDescent="0.3">
      <c r="A275" s="145" t="s">
        <v>6717</v>
      </c>
      <c r="B275" s="145" t="s">
        <v>5329</v>
      </c>
      <c r="C275" s="116">
        <v>1.1125978000000001</v>
      </c>
      <c r="D275" s="116">
        <v>0.51345991000000002</v>
      </c>
      <c r="E275" s="116">
        <v>0.80932735</v>
      </c>
      <c r="F275" s="116">
        <v>7.0065749999999996E-2</v>
      </c>
      <c r="G275" s="116">
        <v>0.76954935000000002</v>
      </c>
      <c r="H275" s="116">
        <v>1.0904961</v>
      </c>
      <c r="I275" s="116">
        <v>1.5788766999999999</v>
      </c>
      <c r="J275" s="116">
        <v>1.8428393000000001</v>
      </c>
      <c r="K275" s="145">
        <v>30</v>
      </c>
    </row>
    <row r="276" spans="1:11" s="145" customFormat="1" x14ac:dyDescent="0.3">
      <c r="A276" s="145" t="s">
        <v>6722</v>
      </c>
      <c r="B276" s="145" t="s">
        <v>5329</v>
      </c>
      <c r="C276" s="116">
        <v>1.702817</v>
      </c>
      <c r="D276" s="116">
        <v>0.79867761999999998</v>
      </c>
      <c r="E276" s="116">
        <v>1.1737275700000001</v>
      </c>
      <c r="F276" s="116">
        <v>0.82176883000000001</v>
      </c>
      <c r="G276" s="116">
        <v>1.04882293</v>
      </c>
      <c r="H276" s="116">
        <v>1.3169789999999999</v>
      </c>
      <c r="I276" s="116">
        <v>2.2225505000000001</v>
      </c>
      <c r="J276" s="116">
        <v>3.5933079999999999</v>
      </c>
      <c r="K276" s="145">
        <v>30</v>
      </c>
    </row>
    <row r="277" spans="1:11" s="145" customFormat="1" x14ac:dyDescent="0.3">
      <c r="A277" s="145" t="s">
        <v>6727</v>
      </c>
      <c r="B277" s="145" t="s">
        <v>5329</v>
      </c>
      <c r="C277" s="116">
        <v>1.4043308000000001</v>
      </c>
      <c r="D277" s="116">
        <v>0.31314733</v>
      </c>
      <c r="E277" s="116">
        <v>0.31344786000000002</v>
      </c>
      <c r="F277" s="116">
        <v>0.64060987000000003</v>
      </c>
      <c r="G277" s="116">
        <v>1.2579002699999999</v>
      </c>
      <c r="H277" s="116">
        <v>1.4170053</v>
      </c>
      <c r="I277" s="116">
        <v>1.5713481</v>
      </c>
      <c r="J277" s="116">
        <v>2.0374751999999998</v>
      </c>
      <c r="K277" s="145">
        <v>30</v>
      </c>
    </row>
    <row r="278" spans="1:11" s="145" customFormat="1" x14ac:dyDescent="0.3">
      <c r="A278" s="145" t="s">
        <v>6732</v>
      </c>
      <c r="B278" s="145" t="s">
        <v>5329</v>
      </c>
      <c r="C278" s="116">
        <v>0.98195869999999996</v>
      </c>
      <c r="D278" s="116">
        <v>0.51582205000000003</v>
      </c>
      <c r="E278" s="116">
        <v>0.69229452999999996</v>
      </c>
      <c r="F278" s="116">
        <v>0.39465910999999998</v>
      </c>
      <c r="G278" s="116">
        <v>0.58240661999999999</v>
      </c>
      <c r="H278" s="116">
        <v>0.86890350000000005</v>
      </c>
      <c r="I278" s="116">
        <v>1.2747010999999999</v>
      </c>
      <c r="J278" s="116">
        <v>2.3942374000000002</v>
      </c>
      <c r="K278" s="145">
        <v>30</v>
      </c>
    </row>
    <row r="279" spans="1:11" s="145" customFormat="1" x14ac:dyDescent="0.3">
      <c r="A279" s="145" t="s">
        <v>6736</v>
      </c>
      <c r="B279" s="145" t="s">
        <v>5329</v>
      </c>
      <c r="C279" s="116">
        <v>3.8616803000000002</v>
      </c>
      <c r="D279" s="116">
        <v>1.7577948800000001</v>
      </c>
      <c r="E279" s="116">
        <v>2.5392728099999999</v>
      </c>
      <c r="F279" s="116">
        <v>1.0054715400000001</v>
      </c>
      <c r="G279" s="116">
        <v>2.6293125100000001</v>
      </c>
      <c r="H279" s="116">
        <v>3.6497918</v>
      </c>
      <c r="I279" s="116">
        <v>5.1685853000000002</v>
      </c>
      <c r="J279" s="116">
        <v>8.3687073999999999</v>
      </c>
      <c r="K279" s="145">
        <v>30</v>
      </c>
    </row>
    <row r="280" spans="1:11" s="145" customFormat="1" x14ac:dyDescent="0.3">
      <c r="A280" s="145" t="s">
        <v>6741</v>
      </c>
      <c r="B280" s="145" t="s">
        <v>5329</v>
      </c>
      <c r="C280" s="116">
        <v>2.8491116000000001</v>
      </c>
      <c r="D280" s="116">
        <v>1.2116169800000001</v>
      </c>
      <c r="E280" s="116">
        <v>1.16153518</v>
      </c>
      <c r="F280" s="116">
        <v>1.09916196</v>
      </c>
      <c r="G280" s="116">
        <v>2.0814579599999998</v>
      </c>
      <c r="H280" s="116">
        <v>2.7366033000000001</v>
      </c>
      <c r="I280" s="116">
        <v>3.2429931000000001</v>
      </c>
      <c r="J280" s="116">
        <v>7.6462842999999996</v>
      </c>
      <c r="K280" s="145">
        <v>30</v>
      </c>
    </row>
    <row r="281" spans="1:11" s="145" customFormat="1" x14ac:dyDescent="0.3">
      <c r="A281" s="145" t="s">
        <v>6746</v>
      </c>
      <c r="B281" s="145" t="s">
        <v>5329</v>
      </c>
      <c r="C281" s="116">
        <v>2.2322804000000001</v>
      </c>
      <c r="D281" s="116">
        <v>0.61570603999999995</v>
      </c>
      <c r="E281" s="116">
        <v>0.93869736000000004</v>
      </c>
      <c r="F281" s="116">
        <v>0.91604344999999998</v>
      </c>
      <c r="G281" s="116">
        <v>1.8321485099999999</v>
      </c>
      <c r="H281" s="116">
        <v>2.1653438</v>
      </c>
      <c r="I281" s="116">
        <v>2.7708458999999999</v>
      </c>
      <c r="J281" s="116">
        <v>3.2267014000000001</v>
      </c>
      <c r="K281" s="145">
        <v>30</v>
      </c>
    </row>
    <row r="282" spans="1:11" s="145" customFormat="1" x14ac:dyDescent="0.3">
      <c r="A282" s="145" t="s">
        <v>6593</v>
      </c>
      <c r="B282" s="145" t="s">
        <v>5330</v>
      </c>
      <c r="C282" s="116">
        <v>1.6220603</v>
      </c>
      <c r="D282" s="116">
        <v>1.13711447</v>
      </c>
      <c r="E282" s="116">
        <v>2.1991761900000002</v>
      </c>
      <c r="F282" s="116">
        <v>0.1675721</v>
      </c>
      <c r="G282" s="116">
        <v>0.58334140999999995</v>
      </c>
      <c r="H282" s="116">
        <v>1.2338973</v>
      </c>
      <c r="I282" s="116">
        <v>2.7825175999999998</v>
      </c>
      <c r="J282" s="116">
        <v>3.2870826000000002</v>
      </c>
      <c r="K282" s="145">
        <v>30</v>
      </c>
    </row>
    <row r="283" spans="1:11" s="145" customFormat="1" x14ac:dyDescent="0.3">
      <c r="A283" s="145" t="s">
        <v>6598</v>
      </c>
      <c r="B283" s="145" t="s">
        <v>5330</v>
      </c>
      <c r="C283" s="116">
        <v>3.0152285000000001</v>
      </c>
      <c r="D283" s="116">
        <v>0.24344257</v>
      </c>
      <c r="E283" s="116">
        <v>0.32526897999999999</v>
      </c>
      <c r="F283" s="116">
        <v>2.6016200700000001</v>
      </c>
      <c r="G283" s="116">
        <v>2.8155444799999998</v>
      </c>
      <c r="H283" s="116">
        <v>3.0000015000000002</v>
      </c>
      <c r="I283" s="116">
        <v>3.1408135000000001</v>
      </c>
      <c r="J283" s="116">
        <v>3.5372435000000002</v>
      </c>
      <c r="K283" s="145">
        <v>30</v>
      </c>
    </row>
    <row r="284" spans="1:11" s="145" customFormat="1" x14ac:dyDescent="0.3">
      <c r="A284" s="145" t="s">
        <v>6603</v>
      </c>
      <c r="B284" s="145" t="s">
        <v>5330</v>
      </c>
      <c r="C284" s="116">
        <v>2.4269555999999999</v>
      </c>
      <c r="D284" s="116">
        <v>0.32018630999999997</v>
      </c>
      <c r="E284" s="116">
        <v>0.31359105999999998</v>
      </c>
      <c r="F284" s="116">
        <v>1.78547199</v>
      </c>
      <c r="G284" s="116">
        <v>2.3041935800000002</v>
      </c>
      <c r="H284" s="116">
        <v>2.4898169999999999</v>
      </c>
      <c r="I284" s="116">
        <v>2.6177845999999998</v>
      </c>
      <c r="J284" s="116">
        <v>2.9703501000000001</v>
      </c>
      <c r="K284" s="145">
        <v>30</v>
      </c>
    </row>
    <row r="285" spans="1:11" s="145" customFormat="1" x14ac:dyDescent="0.3">
      <c r="A285" s="145" t="s">
        <v>6608</v>
      </c>
      <c r="B285" s="145" t="s">
        <v>5330</v>
      </c>
      <c r="C285" s="116">
        <v>2.2999622999999998</v>
      </c>
      <c r="D285" s="116">
        <v>0.39191236000000002</v>
      </c>
      <c r="E285" s="116">
        <v>0.53435297999999998</v>
      </c>
      <c r="F285" s="116">
        <v>1.4878680799999999</v>
      </c>
      <c r="G285" s="116">
        <v>2.0673167600000002</v>
      </c>
      <c r="H285" s="116">
        <v>2.2160072</v>
      </c>
      <c r="I285" s="116">
        <v>2.6016697</v>
      </c>
      <c r="J285" s="116">
        <v>3.2425915999999999</v>
      </c>
      <c r="K285" s="145">
        <v>30</v>
      </c>
    </row>
    <row r="286" spans="1:11" s="145" customFormat="1" x14ac:dyDescent="0.3">
      <c r="A286" s="145" t="s">
        <v>6613</v>
      </c>
      <c r="B286" s="145" t="s">
        <v>5330</v>
      </c>
      <c r="C286" s="116">
        <v>1.70862</v>
      </c>
      <c r="D286" s="116">
        <v>0.20750415999999999</v>
      </c>
      <c r="E286" s="116">
        <v>0.24490881</v>
      </c>
      <c r="F286" s="116">
        <v>1.1090798900000001</v>
      </c>
      <c r="G286" s="116">
        <v>1.6141276</v>
      </c>
      <c r="H286" s="116">
        <v>1.7301823999999999</v>
      </c>
      <c r="I286" s="116">
        <v>1.8590363999999999</v>
      </c>
      <c r="J286" s="116">
        <v>2.0371665000000001</v>
      </c>
      <c r="K286" s="145">
        <v>30</v>
      </c>
    </row>
    <row r="287" spans="1:11" s="145" customFormat="1" x14ac:dyDescent="0.3">
      <c r="A287" s="145" t="s">
        <v>6618</v>
      </c>
      <c r="B287" s="145" t="s">
        <v>5330</v>
      </c>
      <c r="C287" s="116">
        <v>1.1552594</v>
      </c>
      <c r="D287" s="116">
        <v>0.43843655999999998</v>
      </c>
      <c r="E287" s="116">
        <v>0.29996038000000003</v>
      </c>
      <c r="F287" s="116">
        <v>0.24927336</v>
      </c>
      <c r="G287" s="116">
        <v>0.94972144999999997</v>
      </c>
      <c r="H287" s="116">
        <v>1.1355831999999999</v>
      </c>
      <c r="I287" s="116">
        <v>1.2496818000000001</v>
      </c>
      <c r="J287" s="116">
        <v>2.1996723</v>
      </c>
      <c r="K287" s="145">
        <v>30</v>
      </c>
    </row>
    <row r="288" spans="1:11" s="145" customFormat="1" x14ac:dyDescent="0.3">
      <c r="A288" s="145" t="s">
        <v>6623</v>
      </c>
      <c r="B288" s="145" t="s">
        <v>5330</v>
      </c>
      <c r="C288" s="116">
        <v>1.9945847000000001</v>
      </c>
      <c r="D288" s="116">
        <v>0.66155604000000001</v>
      </c>
      <c r="E288" s="116">
        <v>0.47245004000000002</v>
      </c>
      <c r="F288" s="116">
        <v>0.60270690000000005</v>
      </c>
      <c r="G288" s="116">
        <v>1.89644444</v>
      </c>
      <c r="H288" s="116">
        <v>2.2760115000000001</v>
      </c>
      <c r="I288" s="116">
        <v>2.3688945000000001</v>
      </c>
      <c r="J288" s="116">
        <v>2.7301749000000002</v>
      </c>
      <c r="K288" s="145">
        <v>30</v>
      </c>
    </row>
    <row r="289" spans="1:11" s="145" customFormat="1" x14ac:dyDescent="0.3">
      <c r="A289" s="145" t="s">
        <v>6628</v>
      </c>
      <c r="B289" s="145" t="s">
        <v>5330</v>
      </c>
      <c r="C289" s="116">
        <v>1.4494499000000001</v>
      </c>
      <c r="D289" s="116">
        <v>0.43234435999999998</v>
      </c>
      <c r="E289" s="116">
        <v>0.55566380000000004</v>
      </c>
      <c r="F289" s="116">
        <v>0.43476386</v>
      </c>
      <c r="G289" s="116">
        <v>1.24689855</v>
      </c>
      <c r="H289" s="116">
        <v>1.5595791999999999</v>
      </c>
      <c r="I289" s="116">
        <v>1.8025624</v>
      </c>
      <c r="J289" s="116">
        <v>1.974415</v>
      </c>
      <c r="K289" s="145">
        <v>30</v>
      </c>
    </row>
    <row r="290" spans="1:11" s="145" customFormat="1" x14ac:dyDescent="0.3">
      <c r="A290" s="145" t="s">
        <v>6633</v>
      </c>
      <c r="B290" s="145" t="s">
        <v>5330</v>
      </c>
      <c r="C290" s="116">
        <v>1.4419704</v>
      </c>
      <c r="D290" s="116">
        <v>0.37402265000000001</v>
      </c>
      <c r="E290" s="116">
        <v>0.67864150999999995</v>
      </c>
      <c r="F290" s="116">
        <v>0.93420822999999997</v>
      </c>
      <c r="G290" s="116">
        <v>1.1000039800000001</v>
      </c>
      <c r="H290" s="116">
        <v>1.3712257000000001</v>
      </c>
      <c r="I290" s="116">
        <v>1.7786455000000001</v>
      </c>
      <c r="J290" s="116">
        <v>2.3469552</v>
      </c>
      <c r="K290" s="145">
        <v>30</v>
      </c>
    </row>
    <row r="291" spans="1:11" s="145" customFormat="1" x14ac:dyDescent="0.3">
      <c r="A291" s="145" t="s">
        <v>6638</v>
      </c>
      <c r="B291" s="145" t="s">
        <v>5330</v>
      </c>
      <c r="C291" s="116">
        <v>1.9066491999999999</v>
      </c>
      <c r="D291" s="116">
        <v>0.36129962999999998</v>
      </c>
      <c r="E291" s="116">
        <v>0.59669711000000003</v>
      </c>
      <c r="F291" s="116">
        <v>1.1930850799999999</v>
      </c>
      <c r="G291" s="116">
        <v>1.61131154</v>
      </c>
      <c r="H291" s="116">
        <v>2.0214587000000002</v>
      </c>
      <c r="I291" s="116">
        <v>2.2080087000000002</v>
      </c>
      <c r="J291" s="116">
        <v>2.3875614000000001</v>
      </c>
      <c r="K291" s="145">
        <v>30</v>
      </c>
    </row>
    <row r="292" spans="1:11" s="145" customFormat="1" x14ac:dyDescent="0.3">
      <c r="A292" s="145" t="s">
        <v>6643</v>
      </c>
      <c r="B292" s="145" t="s">
        <v>5330</v>
      </c>
      <c r="C292" s="116">
        <v>1.5502202</v>
      </c>
      <c r="D292" s="116">
        <v>0.38450336000000002</v>
      </c>
      <c r="E292" s="116">
        <v>0.57913490999999995</v>
      </c>
      <c r="F292" s="116">
        <v>0.88903544000000001</v>
      </c>
      <c r="G292" s="116">
        <v>1.2513137400000001</v>
      </c>
      <c r="H292" s="116">
        <v>1.5121686000000001</v>
      </c>
      <c r="I292" s="116">
        <v>1.8304486</v>
      </c>
      <c r="J292" s="116">
        <v>2.4916556000000001</v>
      </c>
      <c r="K292" s="145">
        <v>30</v>
      </c>
    </row>
    <row r="293" spans="1:11" s="145" customFormat="1" x14ac:dyDescent="0.3">
      <c r="A293" s="145" t="s">
        <v>6648</v>
      </c>
      <c r="B293" s="145" t="s">
        <v>5330</v>
      </c>
      <c r="C293" s="116">
        <v>0.39107059999999999</v>
      </c>
      <c r="D293" s="116">
        <v>3.7002439999999998E-2</v>
      </c>
      <c r="E293" s="116">
        <v>1.9130399999999999E-2</v>
      </c>
      <c r="F293" s="116">
        <v>0.32310339999999999</v>
      </c>
      <c r="G293" s="116">
        <v>0.37942951000000003</v>
      </c>
      <c r="H293" s="116">
        <v>0.3911792</v>
      </c>
      <c r="I293" s="116">
        <v>0.39855990000000002</v>
      </c>
      <c r="J293" s="116">
        <v>0.49681160000000002</v>
      </c>
      <c r="K293" s="145">
        <v>30</v>
      </c>
    </row>
    <row r="294" spans="1:11" s="145" customFormat="1" x14ac:dyDescent="0.3">
      <c r="A294" s="145" t="s">
        <v>6653</v>
      </c>
      <c r="B294" s="145" t="s">
        <v>5330</v>
      </c>
      <c r="C294" s="116">
        <v>1.5869196999999999</v>
      </c>
      <c r="D294" s="116">
        <v>0.23586605999999999</v>
      </c>
      <c r="E294" s="116">
        <v>0.26442389999999999</v>
      </c>
      <c r="F294" s="116">
        <v>0.91827077000000001</v>
      </c>
      <c r="G294" s="116">
        <v>1.48159592</v>
      </c>
      <c r="H294" s="116">
        <v>1.6325978999999999</v>
      </c>
      <c r="I294" s="116">
        <v>1.7460198</v>
      </c>
      <c r="J294" s="116">
        <v>1.9738538999999999</v>
      </c>
      <c r="K294" s="145">
        <v>30</v>
      </c>
    </row>
    <row r="295" spans="1:11" s="145" customFormat="1" x14ac:dyDescent="0.3">
      <c r="A295" s="145" t="s">
        <v>6658</v>
      </c>
      <c r="B295" s="145" t="s">
        <v>5330</v>
      </c>
      <c r="C295" s="116">
        <v>0.12571740000000001</v>
      </c>
      <c r="D295" s="116">
        <v>5.2785100000000001E-2</v>
      </c>
      <c r="E295" s="116">
        <v>0.10620896000000001</v>
      </c>
      <c r="F295" s="116">
        <v>3.8220539999999997E-2</v>
      </c>
      <c r="G295" s="116">
        <v>6.1881690000000003E-2</v>
      </c>
      <c r="H295" s="116">
        <v>0.1565838</v>
      </c>
      <c r="I295" s="116">
        <v>0.16809060000000001</v>
      </c>
      <c r="J295" s="116">
        <v>0.17684230000000001</v>
      </c>
      <c r="K295" s="145">
        <v>30</v>
      </c>
    </row>
    <row r="296" spans="1:11" s="145" customFormat="1" x14ac:dyDescent="0.3">
      <c r="A296" s="145" t="s">
        <v>6663</v>
      </c>
      <c r="B296" s="145" t="s">
        <v>5330</v>
      </c>
      <c r="C296" s="116">
        <v>1.0168923999999999</v>
      </c>
      <c r="D296" s="116">
        <v>0.37857839999999998</v>
      </c>
      <c r="E296" s="116">
        <v>0.42591226999999998</v>
      </c>
      <c r="F296" s="116">
        <v>0.42974086</v>
      </c>
      <c r="G296" s="116">
        <v>0.74420191000000002</v>
      </c>
      <c r="H296" s="116">
        <v>1.0302811000000001</v>
      </c>
      <c r="I296" s="116">
        <v>1.1701142</v>
      </c>
      <c r="J296" s="116">
        <v>2.1593303000000001</v>
      </c>
      <c r="K296" s="145">
        <v>30</v>
      </c>
    </row>
    <row r="297" spans="1:11" s="145" customFormat="1" x14ac:dyDescent="0.3">
      <c r="A297" s="145" t="s">
        <v>6668</v>
      </c>
      <c r="B297" s="145" t="s">
        <v>5330</v>
      </c>
      <c r="C297" s="116">
        <v>0.88442829999999995</v>
      </c>
      <c r="D297" s="116">
        <v>0.25150249000000002</v>
      </c>
      <c r="E297" s="116">
        <v>0.28991613999999999</v>
      </c>
      <c r="F297" s="116">
        <v>0.43070408999999998</v>
      </c>
      <c r="G297" s="116">
        <v>0.77376244999999999</v>
      </c>
      <c r="H297" s="116">
        <v>0.87304630000000005</v>
      </c>
      <c r="I297" s="116">
        <v>1.0636786</v>
      </c>
      <c r="J297" s="116">
        <v>1.3953796999999999</v>
      </c>
      <c r="K297" s="145">
        <v>30</v>
      </c>
    </row>
    <row r="298" spans="1:11" s="145" customFormat="1" x14ac:dyDescent="0.3">
      <c r="A298" s="145" t="s">
        <v>6673</v>
      </c>
      <c r="B298" s="145" t="s">
        <v>5330</v>
      </c>
      <c r="C298" s="116">
        <v>0.81817510000000004</v>
      </c>
      <c r="D298" s="116">
        <v>0.19727548</v>
      </c>
      <c r="E298" s="116">
        <v>0.24497252</v>
      </c>
      <c r="F298" s="116">
        <v>0.35931574999999999</v>
      </c>
      <c r="G298" s="116">
        <v>0.70346244999999996</v>
      </c>
      <c r="H298" s="116">
        <v>0.83249930000000005</v>
      </c>
      <c r="I298" s="116">
        <v>0.94843500000000003</v>
      </c>
      <c r="J298" s="116">
        <v>1.1650829</v>
      </c>
      <c r="K298" s="145">
        <v>30</v>
      </c>
    </row>
    <row r="299" spans="1:11" s="145" customFormat="1" x14ac:dyDescent="0.3">
      <c r="A299" s="145" t="s">
        <v>6678</v>
      </c>
      <c r="B299" s="145" t="s">
        <v>5330</v>
      </c>
      <c r="C299" s="116">
        <v>1.6806463</v>
      </c>
      <c r="D299" s="116">
        <v>0.74161997999999996</v>
      </c>
      <c r="E299" s="116">
        <v>0.57316721000000004</v>
      </c>
      <c r="F299" s="116">
        <v>0.48893681999999999</v>
      </c>
      <c r="G299" s="116">
        <v>1.2315315899999999</v>
      </c>
      <c r="H299" s="116">
        <v>1.4935067</v>
      </c>
      <c r="I299" s="116">
        <v>1.8046987999999999</v>
      </c>
      <c r="J299" s="116">
        <v>3.1874090000000002</v>
      </c>
      <c r="K299" s="145">
        <v>30</v>
      </c>
    </row>
    <row r="300" spans="1:11" s="145" customFormat="1" x14ac:dyDescent="0.3">
      <c r="A300" s="145" t="s">
        <v>6683</v>
      </c>
      <c r="B300" s="145" t="s">
        <v>5330</v>
      </c>
      <c r="C300" s="116">
        <v>0.3064229</v>
      </c>
      <c r="D300" s="116">
        <v>0.16498003999999999</v>
      </c>
      <c r="E300" s="116">
        <v>0.29730007000000003</v>
      </c>
      <c r="F300" s="116">
        <v>4.7803869999999998E-2</v>
      </c>
      <c r="G300" s="116">
        <v>0.12682172</v>
      </c>
      <c r="H300" s="116">
        <v>0.29285620000000001</v>
      </c>
      <c r="I300" s="116">
        <v>0.42412179999999999</v>
      </c>
      <c r="J300" s="116">
        <v>0.55651969999999995</v>
      </c>
      <c r="K300" s="145">
        <v>30</v>
      </c>
    </row>
    <row r="301" spans="1:11" s="145" customFormat="1" x14ac:dyDescent="0.3">
      <c r="A301" s="145" t="s">
        <v>6688</v>
      </c>
      <c r="B301" s="145" t="s">
        <v>5330</v>
      </c>
      <c r="C301" s="116">
        <v>1.8541521999999999</v>
      </c>
      <c r="D301" s="116">
        <v>0.38704768000000001</v>
      </c>
      <c r="E301" s="116">
        <v>0.66209830999999997</v>
      </c>
      <c r="F301" s="116">
        <v>1.1798035499999999</v>
      </c>
      <c r="G301" s="116">
        <v>1.57044063</v>
      </c>
      <c r="H301" s="116">
        <v>1.8172044000000001</v>
      </c>
      <c r="I301" s="116">
        <v>2.2325389000000002</v>
      </c>
      <c r="J301" s="116">
        <v>2.4156658000000002</v>
      </c>
      <c r="K301" s="145">
        <v>30</v>
      </c>
    </row>
    <row r="302" spans="1:11" s="145" customFormat="1" x14ac:dyDescent="0.3">
      <c r="A302" s="145" t="s">
        <v>6987</v>
      </c>
      <c r="B302" s="145" t="s">
        <v>5330</v>
      </c>
      <c r="C302" s="116">
        <v>1.8178266000000001</v>
      </c>
      <c r="D302" s="116">
        <v>0.60065453999999996</v>
      </c>
      <c r="E302" s="116">
        <v>0.67886356000000003</v>
      </c>
      <c r="F302" s="116">
        <v>1.1781853900000001</v>
      </c>
      <c r="G302" s="116">
        <v>1.3510695399999999</v>
      </c>
      <c r="H302" s="116">
        <v>1.6292593</v>
      </c>
      <c r="I302" s="116">
        <v>2.0299331</v>
      </c>
      <c r="J302" s="116">
        <v>3.3971437</v>
      </c>
      <c r="K302" s="145">
        <v>30</v>
      </c>
    </row>
    <row r="303" spans="1:11" s="145" customFormat="1" x14ac:dyDescent="0.3">
      <c r="A303" s="145" t="s">
        <v>6693</v>
      </c>
      <c r="B303" s="145" t="s">
        <v>5330</v>
      </c>
      <c r="C303" s="116">
        <v>0.68022930000000004</v>
      </c>
      <c r="D303" s="116">
        <v>0.20141893</v>
      </c>
      <c r="E303" s="116">
        <v>0.24125794</v>
      </c>
      <c r="F303" s="116">
        <v>0.23443295</v>
      </c>
      <c r="G303" s="116">
        <v>0.56915302999999995</v>
      </c>
      <c r="H303" s="116">
        <v>0.72198220000000002</v>
      </c>
      <c r="I303" s="116">
        <v>0.81041099999999999</v>
      </c>
      <c r="J303" s="116">
        <v>1.0641179000000001</v>
      </c>
      <c r="K303" s="145">
        <v>30</v>
      </c>
    </row>
    <row r="304" spans="1:11" s="145" customFormat="1" x14ac:dyDescent="0.3">
      <c r="A304" s="145" t="s">
        <v>6698</v>
      </c>
      <c r="B304" s="145" t="s">
        <v>5330</v>
      </c>
      <c r="C304" s="116">
        <v>0.55879429999999997</v>
      </c>
      <c r="D304" s="116">
        <v>0.24701820999999999</v>
      </c>
      <c r="E304" s="116">
        <v>0.30065493999999998</v>
      </c>
      <c r="F304" s="116">
        <v>3.2490150000000002E-2</v>
      </c>
      <c r="G304" s="116">
        <v>0.42632613000000003</v>
      </c>
      <c r="H304" s="116">
        <v>0.54447480000000004</v>
      </c>
      <c r="I304" s="116">
        <v>0.72698110000000005</v>
      </c>
      <c r="J304" s="116">
        <v>1.2649827</v>
      </c>
      <c r="K304" s="145">
        <v>30</v>
      </c>
    </row>
    <row r="305" spans="1:11" s="145" customFormat="1" x14ac:dyDescent="0.3">
      <c r="A305" s="145" t="s">
        <v>6703</v>
      </c>
      <c r="B305" s="145" t="s">
        <v>5330</v>
      </c>
      <c r="C305" s="116">
        <v>2.3507861000000001</v>
      </c>
      <c r="D305" s="116">
        <v>0.45652760999999997</v>
      </c>
      <c r="E305" s="116">
        <v>0.43103615000000001</v>
      </c>
      <c r="F305" s="116">
        <v>1.5611186399999999</v>
      </c>
      <c r="G305" s="116">
        <v>2.0752521900000001</v>
      </c>
      <c r="H305" s="116">
        <v>2.3409425000000001</v>
      </c>
      <c r="I305" s="116">
        <v>2.5062883</v>
      </c>
      <c r="J305" s="116">
        <v>3.5040648999999999</v>
      </c>
      <c r="K305" s="145">
        <v>30</v>
      </c>
    </row>
    <row r="306" spans="1:11" s="145" customFormat="1" x14ac:dyDescent="0.3">
      <c r="A306" s="145" t="s">
        <v>6708</v>
      </c>
      <c r="B306" s="145" t="s">
        <v>5330</v>
      </c>
      <c r="C306" s="116">
        <v>2.1750069999999999</v>
      </c>
      <c r="D306" s="116">
        <v>1.5615446900000001</v>
      </c>
      <c r="E306" s="116">
        <v>3.2551653699999998</v>
      </c>
      <c r="F306" s="116">
        <v>0.27285821999999998</v>
      </c>
      <c r="G306" s="116">
        <v>0.57327209999999995</v>
      </c>
      <c r="H306" s="116">
        <v>2.1228164</v>
      </c>
      <c r="I306" s="116">
        <v>3.8284375000000002</v>
      </c>
      <c r="J306" s="116">
        <v>4.3159466000000002</v>
      </c>
      <c r="K306" s="145">
        <v>30</v>
      </c>
    </row>
    <row r="307" spans="1:11" s="145" customFormat="1" x14ac:dyDescent="0.3">
      <c r="A307" s="145" t="s">
        <v>6713</v>
      </c>
      <c r="B307" s="145" t="s">
        <v>5330</v>
      </c>
      <c r="C307" s="116">
        <v>4.3158399999999997</v>
      </c>
      <c r="D307" s="116">
        <v>0.26963931000000002</v>
      </c>
      <c r="E307" s="116">
        <v>0.30883185000000002</v>
      </c>
      <c r="F307" s="116">
        <v>3.7368468500000001</v>
      </c>
      <c r="G307" s="116">
        <v>4.16993642</v>
      </c>
      <c r="H307" s="116">
        <v>4.2670515</v>
      </c>
      <c r="I307" s="116">
        <v>4.4787682999999996</v>
      </c>
      <c r="J307" s="116">
        <v>5.0611382000000003</v>
      </c>
      <c r="K307" s="145">
        <v>30</v>
      </c>
    </row>
    <row r="308" spans="1:11" s="145" customFormat="1" x14ac:dyDescent="0.3">
      <c r="A308" s="145" t="s">
        <v>6718</v>
      </c>
      <c r="B308" s="145" t="s">
        <v>5330</v>
      </c>
      <c r="C308" s="116">
        <v>0.89538209999999996</v>
      </c>
      <c r="D308" s="116">
        <v>0.29502652000000001</v>
      </c>
      <c r="E308" s="116">
        <v>0.43898461</v>
      </c>
      <c r="F308" s="116">
        <v>0.35609437999999999</v>
      </c>
      <c r="G308" s="116">
        <v>0.69539001</v>
      </c>
      <c r="H308" s="116">
        <v>0.93043169999999997</v>
      </c>
      <c r="I308" s="116">
        <v>1.1343745999999999</v>
      </c>
      <c r="J308" s="116">
        <v>1.4314887000000001</v>
      </c>
      <c r="K308" s="145">
        <v>30</v>
      </c>
    </row>
    <row r="309" spans="1:11" s="145" customFormat="1" x14ac:dyDescent="0.3">
      <c r="A309" s="145" t="s">
        <v>6723</v>
      </c>
      <c r="B309" s="145" t="s">
        <v>5330</v>
      </c>
      <c r="C309" s="116">
        <v>1.3440422000000001</v>
      </c>
      <c r="D309" s="116">
        <v>0.66188756999999998</v>
      </c>
      <c r="E309" s="116">
        <v>0.65410601000000002</v>
      </c>
      <c r="F309" s="116">
        <v>0.55855295999999999</v>
      </c>
      <c r="G309" s="116">
        <v>0.86326696000000003</v>
      </c>
      <c r="H309" s="116">
        <v>1.1250431999999999</v>
      </c>
      <c r="I309" s="116">
        <v>1.5173730000000001</v>
      </c>
      <c r="J309" s="116">
        <v>2.8553814000000002</v>
      </c>
      <c r="K309" s="145">
        <v>30</v>
      </c>
    </row>
    <row r="310" spans="1:11" s="145" customFormat="1" x14ac:dyDescent="0.3">
      <c r="A310" s="145" t="s">
        <v>6728</v>
      </c>
      <c r="B310" s="145" t="s">
        <v>5330</v>
      </c>
      <c r="C310" s="116">
        <v>1.3956546000000001</v>
      </c>
      <c r="D310" s="116">
        <v>0.27611426</v>
      </c>
      <c r="E310" s="116">
        <v>0.42253464000000002</v>
      </c>
      <c r="F310" s="116">
        <v>0.89377178999999995</v>
      </c>
      <c r="G310" s="116">
        <v>1.1597622700000001</v>
      </c>
      <c r="H310" s="116">
        <v>1.4057696</v>
      </c>
      <c r="I310" s="116">
        <v>1.5822969</v>
      </c>
      <c r="J310" s="116">
        <v>1.9584594</v>
      </c>
      <c r="K310" s="145">
        <v>30</v>
      </c>
    </row>
    <row r="311" spans="1:11" s="145" customFormat="1" x14ac:dyDescent="0.3">
      <c r="A311" s="145" t="s">
        <v>6733</v>
      </c>
      <c r="B311" s="145" t="s">
        <v>5330</v>
      </c>
      <c r="C311" s="116">
        <v>1.1019093</v>
      </c>
      <c r="D311" s="116">
        <v>0.63831789999999999</v>
      </c>
      <c r="E311" s="116">
        <v>0.64740675999999997</v>
      </c>
      <c r="F311" s="116">
        <v>0.21588193999999999</v>
      </c>
      <c r="G311" s="116">
        <v>0.68418420000000002</v>
      </c>
      <c r="H311" s="116">
        <v>0.95786649999999995</v>
      </c>
      <c r="I311" s="116">
        <v>1.331591</v>
      </c>
      <c r="J311" s="116">
        <v>2.5275812000000002</v>
      </c>
      <c r="K311" s="145">
        <v>30</v>
      </c>
    </row>
    <row r="312" spans="1:11" s="145" customFormat="1" x14ac:dyDescent="0.3">
      <c r="A312" s="145" t="s">
        <v>6737</v>
      </c>
      <c r="B312" s="145" t="s">
        <v>5330</v>
      </c>
      <c r="C312" s="116">
        <v>3.2870058000000002</v>
      </c>
      <c r="D312" s="116">
        <v>1.2301124699999999</v>
      </c>
      <c r="E312" s="116">
        <v>2.3879050999999998</v>
      </c>
      <c r="F312" s="116">
        <v>1.3510835699999999</v>
      </c>
      <c r="G312" s="116">
        <v>1.92888931</v>
      </c>
      <c r="H312" s="116">
        <v>3.5862042000000001</v>
      </c>
      <c r="I312" s="116">
        <v>4.3167944</v>
      </c>
      <c r="J312" s="116">
        <v>5.3515817999999999</v>
      </c>
      <c r="K312" s="145">
        <v>30</v>
      </c>
    </row>
    <row r="313" spans="1:11" s="145" customFormat="1" x14ac:dyDescent="0.3">
      <c r="A313" s="145" t="s">
        <v>6742</v>
      </c>
      <c r="B313" s="145" t="s">
        <v>5330</v>
      </c>
      <c r="C313" s="116">
        <v>2.6601425000000001</v>
      </c>
      <c r="D313" s="116">
        <v>0.89787839999999997</v>
      </c>
      <c r="E313" s="116">
        <v>0.84045320000000001</v>
      </c>
      <c r="F313" s="116">
        <v>0.97566644000000002</v>
      </c>
      <c r="G313" s="116">
        <v>2.3262440099999999</v>
      </c>
      <c r="H313" s="116">
        <v>2.7357277</v>
      </c>
      <c r="I313" s="116">
        <v>3.1666972000000002</v>
      </c>
      <c r="J313" s="116">
        <v>4.4719895000000003</v>
      </c>
      <c r="K313" s="145">
        <v>30</v>
      </c>
    </row>
    <row r="314" spans="1:11" s="145" customFormat="1" x14ac:dyDescent="0.3">
      <c r="A314" s="145" t="s">
        <v>6747</v>
      </c>
      <c r="B314" s="145" t="s">
        <v>5330</v>
      </c>
      <c r="C314" s="116">
        <v>2.1726705000000002</v>
      </c>
      <c r="D314" s="116">
        <v>0.36925746999999998</v>
      </c>
      <c r="E314" s="116">
        <v>0.42515364</v>
      </c>
      <c r="F314" s="116">
        <v>1.4982610000000001</v>
      </c>
      <c r="G314" s="116">
        <v>1.92465508</v>
      </c>
      <c r="H314" s="116">
        <v>2.2205336</v>
      </c>
      <c r="I314" s="116">
        <v>2.3498087000000001</v>
      </c>
      <c r="J314" s="116">
        <v>3.2401696000000002</v>
      </c>
      <c r="K314" s="145">
        <v>30</v>
      </c>
    </row>
    <row r="315" spans="1:11" s="145" customFormat="1" x14ac:dyDescent="0.3">
      <c r="A315" s="145" t="s">
        <v>6594</v>
      </c>
      <c r="B315" s="145" t="s">
        <v>5326</v>
      </c>
      <c r="C315" s="116">
        <v>2.4166226000000002</v>
      </c>
      <c r="D315" s="116">
        <v>1.4041634599999999</v>
      </c>
      <c r="E315" s="116">
        <v>1.87344687</v>
      </c>
      <c r="F315" s="116">
        <v>0.64018653999999997</v>
      </c>
      <c r="G315" s="116">
        <v>1.36375516</v>
      </c>
      <c r="H315" s="116">
        <v>2.1577386999999999</v>
      </c>
      <c r="I315" s="116">
        <v>3.2372019999999999</v>
      </c>
      <c r="J315" s="116">
        <v>7.1938078000000001</v>
      </c>
      <c r="K315" s="145">
        <v>30</v>
      </c>
    </row>
    <row r="316" spans="1:11" s="145" customFormat="1" x14ac:dyDescent="0.3">
      <c r="A316" s="145" t="s">
        <v>6599</v>
      </c>
      <c r="B316" s="145" t="s">
        <v>5326</v>
      </c>
      <c r="C316" s="116">
        <v>3.6595287999999999</v>
      </c>
      <c r="D316" s="116">
        <v>1.28823993</v>
      </c>
      <c r="E316" s="116">
        <v>1.16214525</v>
      </c>
      <c r="F316" s="116">
        <v>1.0807865699999999</v>
      </c>
      <c r="G316" s="116">
        <v>2.97369299</v>
      </c>
      <c r="H316" s="116">
        <v>3.7525808</v>
      </c>
      <c r="I316" s="116">
        <v>4.1358382000000002</v>
      </c>
      <c r="J316" s="116">
        <v>6.9804269999999997</v>
      </c>
      <c r="K316" s="145">
        <v>30</v>
      </c>
    </row>
    <row r="317" spans="1:11" s="145" customFormat="1" x14ac:dyDescent="0.3">
      <c r="A317" s="145" t="s">
        <v>6604</v>
      </c>
      <c r="B317" s="145" t="s">
        <v>5326</v>
      </c>
      <c r="C317" s="116">
        <v>2.9710648000000002</v>
      </c>
      <c r="D317" s="116">
        <v>0.85196793999999998</v>
      </c>
      <c r="E317" s="116">
        <v>1.1906011400000001</v>
      </c>
      <c r="F317" s="116">
        <v>1.6910884100000001</v>
      </c>
      <c r="G317" s="116">
        <v>2.3421927</v>
      </c>
      <c r="H317" s="116">
        <v>2.7713833999999999</v>
      </c>
      <c r="I317" s="116">
        <v>3.5327937999999999</v>
      </c>
      <c r="J317" s="116">
        <v>4.7741559999999996</v>
      </c>
      <c r="K317" s="145">
        <v>30</v>
      </c>
    </row>
    <row r="318" spans="1:11" s="145" customFormat="1" x14ac:dyDescent="0.3">
      <c r="A318" s="145" t="s">
        <v>6609</v>
      </c>
      <c r="B318" s="145" t="s">
        <v>5326</v>
      </c>
      <c r="C318" s="116">
        <v>3.3821514000000001</v>
      </c>
      <c r="D318" s="116">
        <v>1.60452135</v>
      </c>
      <c r="E318" s="116">
        <v>2.41643688</v>
      </c>
      <c r="F318" s="116">
        <v>0.99728501999999997</v>
      </c>
      <c r="G318" s="116">
        <v>2.0686386099999998</v>
      </c>
      <c r="H318" s="116">
        <v>3.3756160999999998</v>
      </c>
      <c r="I318" s="116">
        <v>4.4850754999999998</v>
      </c>
      <c r="J318" s="116">
        <v>6.2680052000000002</v>
      </c>
      <c r="K318" s="145">
        <v>30</v>
      </c>
    </row>
    <row r="319" spans="1:11" s="145" customFormat="1" x14ac:dyDescent="0.3">
      <c r="A319" s="145" t="s">
        <v>6614</v>
      </c>
      <c r="B319" s="145" t="s">
        <v>5326</v>
      </c>
      <c r="C319" s="116">
        <v>2.1940159000000001</v>
      </c>
      <c r="D319" s="116">
        <v>1.5858647299999999</v>
      </c>
      <c r="E319" s="116">
        <v>2.9871998199999998</v>
      </c>
      <c r="F319" s="116">
        <v>0.34980482000000002</v>
      </c>
      <c r="G319" s="116">
        <v>0.82566183999999998</v>
      </c>
      <c r="H319" s="116">
        <v>1.5771440999999999</v>
      </c>
      <c r="I319" s="116">
        <v>3.8128617</v>
      </c>
      <c r="J319" s="116">
        <v>4.7703648000000003</v>
      </c>
      <c r="K319" s="145">
        <v>30</v>
      </c>
    </row>
    <row r="320" spans="1:11" s="145" customFormat="1" x14ac:dyDescent="0.3">
      <c r="A320" s="145" t="s">
        <v>6619</v>
      </c>
      <c r="B320" s="145" t="s">
        <v>5326</v>
      </c>
      <c r="C320" s="116">
        <v>1.9941878</v>
      </c>
      <c r="D320" s="116">
        <v>1.1997340999999999</v>
      </c>
      <c r="E320" s="116">
        <v>1.37587159</v>
      </c>
      <c r="F320" s="116">
        <v>0.22784602000000001</v>
      </c>
      <c r="G320" s="116">
        <v>1.2097642500000001</v>
      </c>
      <c r="H320" s="116">
        <v>1.8722207</v>
      </c>
      <c r="I320" s="116">
        <v>2.5856357999999999</v>
      </c>
      <c r="J320" s="116">
        <v>6.6980139999999997</v>
      </c>
      <c r="K320" s="145">
        <v>30</v>
      </c>
    </row>
    <row r="321" spans="1:11" s="145" customFormat="1" x14ac:dyDescent="0.3">
      <c r="A321" s="145" t="s">
        <v>6624</v>
      </c>
      <c r="B321" s="145" t="s">
        <v>5326</v>
      </c>
      <c r="C321" s="116">
        <v>1.9090322</v>
      </c>
      <c r="D321" s="116">
        <v>1.14552188</v>
      </c>
      <c r="E321" s="116">
        <v>1.7902489800000001</v>
      </c>
      <c r="F321" s="116">
        <v>0.34292391</v>
      </c>
      <c r="G321" s="116">
        <v>0.99651900999999998</v>
      </c>
      <c r="H321" s="116">
        <v>1.7835414000000001</v>
      </c>
      <c r="I321" s="116">
        <v>2.7867679999999999</v>
      </c>
      <c r="J321" s="116">
        <v>4.6145490000000002</v>
      </c>
      <c r="K321" s="145">
        <v>30</v>
      </c>
    </row>
    <row r="322" spans="1:11" s="145" customFormat="1" x14ac:dyDescent="0.3">
      <c r="A322" s="145" t="s">
        <v>6629</v>
      </c>
      <c r="B322" s="145" t="s">
        <v>5326</v>
      </c>
      <c r="C322" s="116">
        <v>1.965876</v>
      </c>
      <c r="D322" s="116">
        <v>1.18918046</v>
      </c>
      <c r="E322" s="116">
        <v>1.5257185900000001</v>
      </c>
      <c r="F322" s="116">
        <v>9.4786129999999996E-2</v>
      </c>
      <c r="G322" s="116">
        <v>1.1317793199999999</v>
      </c>
      <c r="H322" s="116">
        <v>1.7629192</v>
      </c>
      <c r="I322" s="116">
        <v>2.6574979000000001</v>
      </c>
      <c r="J322" s="116">
        <v>4.6395803000000004</v>
      </c>
      <c r="K322" s="145">
        <v>30</v>
      </c>
    </row>
    <row r="323" spans="1:11" s="145" customFormat="1" x14ac:dyDescent="0.3">
      <c r="A323" s="145" t="s">
        <v>6634</v>
      </c>
      <c r="B323" s="145" t="s">
        <v>5326</v>
      </c>
      <c r="C323" s="116">
        <v>2.3371121000000001</v>
      </c>
      <c r="D323" s="116">
        <v>0.79069526999999995</v>
      </c>
      <c r="E323" s="116">
        <v>1.19522032</v>
      </c>
      <c r="F323" s="116">
        <v>0.83721204999999999</v>
      </c>
      <c r="G323" s="116">
        <v>1.74687032</v>
      </c>
      <c r="H323" s="116">
        <v>2.3568478000000002</v>
      </c>
      <c r="I323" s="116">
        <v>2.9420905999999998</v>
      </c>
      <c r="J323" s="116">
        <v>3.7627549999999998</v>
      </c>
      <c r="K323" s="145">
        <v>30</v>
      </c>
    </row>
    <row r="324" spans="1:11" s="145" customFormat="1" x14ac:dyDescent="0.3">
      <c r="A324" s="145" t="s">
        <v>6639</v>
      </c>
      <c r="B324" s="145" t="s">
        <v>5326</v>
      </c>
      <c r="C324" s="116">
        <v>2.1005913000000001</v>
      </c>
      <c r="D324" s="116">
        <v>1.1716337800000001</v>
      </c>
      <c r="E324" s="116">
        <v>1.38027374</v>
      </c>
      <c r="F324" s="116">
        <v>0.41971349000000002</v>
      </c>
      <c r="G324" s="116">
        <v>1.2356249800000001</v>
      </c>
      <c r="H324" s="116">
        <v>2.0433053999999999</v>
      </c>
      <c r="I324" s="116">
        <v>2.6158986999999998</v>
      </c>
      <c r="J324" s="116">
        <v>5.4852585999999999</v>
      </c>
      <c r="K324" s="145">
        <v>30</v>
      </c>
    </row>
    <row r="325" spans="1:11" s="145" customFormat="1" x14ac:dyDescent="0.3">
      <c r="A325" s="145" t="s">
        <v>6644</v>
      </c>
      <c r="B325" s="145" t="s">
        <v>5326</v>
      </c>
      <c r="C325" s="116">
        <v>2.4375138000000001</v>
      </c>
      <c r="D325" s="116">
        <v>1.2087911</v>
      </c>
      <c r="E325" s="116">
        <v>1.8984732900000001</v>
      </c>
      <c r="F325" s="116">
        <v>0.52790965999999995</v>
      </c>
      <c r="G325" s="116">
        <v>1.4751043399999999</v>
      </c>
      <c r="H325" s="116">
        <v>2.3556590000000002</v>
      </c>
      <c r="I325" s="116">
        <v>3.3735776</v>
      </c>
      <c r="J325" s="116">
        <v>5.2992977999999997</v>
      </c>
      <c r="K325" s="145">
        <v>30</v>
      </c>
    </row>
    <row r="326" spans="1:11" s="145" customFormat="1" x14ac:dyDescent="0.3">
      <c r="A326" s="145" t="s">
        <v>6649</v>
      </c>
      <c r="B326" s="145" t="s">
        <v>5326</v>
      </c>
      <c r="C326" s="116">
        <v>0.72183330000000001</v>
      </c>
      <c r="D326" s="116">
        <v>0.48747219000000003</v>
      </c>
      <c r="E326" s="116">
        <v>0.57687374000000002</v>
      </c>
      <c r="F326" s="116">
        <v>0.32702386999999999</v>
      </c>
      <c r="G326" s="116">
        <v>0.35841938000000001</v>
      </c>
      <c r="H326" s="116">
        <v>0.54043569999999996</v>
      </c>
      <c r="I326" s="116">
        <v>0.93529309999999999</v>
      </c>
      <c r="J326" s="116">
        <v>2.5098109000000002</v>
      </c>
      <c r="K326" s="145">
        <v>30</v>
      </c>
    </row>
    <row r="327" spans="1:11" s="145" customFormat="1" x14ac:dyDescent="0.3">
      <c r="A327" s="145" t="s">
        <v>6654</v>
      </c>
      <c r="B327" s="145" t="s">
        <v>5326</v>
      </c>
      <c r="C327" s="116">
        <v>1.8433645000000001</v>
      </c>
      <c r="D327" s="116">
        <v>1.25420072</v>
      </c>
      <c r="E327" s="116">
        <v>1.64950697</v>
      </c>
      <c r="F327" s="116">
        <v>0.39552321000000001</v>
      </c>
      <c r="G327" s="116">
        <v>0.77522709999999995</v>
      </c>
      <c r="H327" s="116">
        <v>1.7346731</v>
      </c>
      <c r="I327" s="116">
        <v>2.4247340999999998</v>
      </c>
      <c r="J327" s="116">
        <v>5.6710285000000002</v>
      </c>
      <c r="K327" s="145">
        <v>30</v>
      </c>
    </row>
    <row r="328" spans="1:11" s="145" customFormat="1" x14ac:dyDescent="0.3">
      <c r="A328" s="145" t="s">
        <v>6659</v>
      </c>
      <c r="B328" s="145" t="s">
        <v>5326</v>
      </c>
      <c r="C328" s="116">
        <v>0.82245780000000002</v>
      </c>
      <c r="D328" s="116">
        <v>0.61719526000000002</v>
      </c>
      <c r="E328" s="116">
        <v>0.87067667999999998</v>
      </c>
      <c r="F328" s="116">
        <v>8.7398000000000003E-2</v>
      </c>
      <c r="G328" s="116">
        <v>0.37410722000000002</v>
      </c>
      <c r="H328" s="116">
        <v>0.54243569999999997</v>
      </c>
      <c r="I328" s="116">
        <v>1.2447839000000001</v>
      </c>
      <c r="J328" s="116">
        <v>2.1267496000000001</v>
      </c>
      <c r="K328" s="145">
        <v>30</v>
      </c>
    </row>
    <row r="329" spans="1:11" s="145" customFormat="1" x14ac:dyDescent="0.3">
      <c r="A329" s="145" t="s">
        <v>6664</v>
      </c>
      <c r="B329" s="145" t="s">
        <v>5326</v>
      </c>
      <c r="C329" s="116">
        <v>1.5711596999999999</v>
      </c>
      <c r="D329" s="116">
        <v>0.84932081000000004</v>
      </c>
      <c r="E329" s="116">
        <v>0.99586949000000002</v>
      </c>
      <c r="F329" s="116">
        <v>0.37701062000000002</v>
      </c>
      <c r="G329" s="116">
        <v>0.98395628999999996</v>
      </c>
      <c r="H329" s="116">
        <v>1.2946276999999999</v>
      </c>
      <c r="I329" s="116">
        <v>1.9798258</v>
      </c>
      <c r="J329" s="116">
        <v>4.0733123999999998</v>
      </c>
      <c r="K329" s="145">
        <v>30</v>
      </c>
    </row>
    <row r="330" spans="1:11" s="145" customFormat="1" x14ac:dyDescent="0.3">
      <c r="A330" s="145" t="s">
        <v>6669</v>
      </c>
      <c r="B330" s="145" t="s">
        <v>5326</v>
      </c>
      <c r="C330" s="116">
        <v>1.4820488999999999</v>
      </c>
      <c r="D330" s="116">
        <v>0.81225526999999997</v>
      </c>
      <c r="E330" s="116">
        <v>1.01957085</v>
      </c>
      <c r="F330" s="116">
        <v>9.2186820000000003E-2</v>
      </c>
      <c r="G330" s="116">
        <v>0.89321815000000004</v>
      </c>
      <c r="H330" s="116">
        <v>1.5417943999999999</v>
      </c>
      <c r="I330" s="116">
        <v>1.9127890000000001</v>
      </c>
      <c r="J330" s="116">
        <v>3.5390559000000001</v>
      </c>
      <c r="K330" s="145">
        <v>30</v>
      </c>
    </row>
    <row r="331" spans="1:11" s="145" customFormat="1" x14ac:dyDescent="0.3">
      <c r="A331" s="145" t="s">
        <v>6674</v>
      </c>
      <c r="B331" s="145" t="s">
        <v>5326</v>
      </c>
      <c r="C331" s="116">
        <v>1.686663</v>
      </c>
      <c r="D331" s="116">
        <v>0.95253670000000001</v>
      </c>
      <c r="E331" s="116">
        <v>0.90702718000000004</v>
      </c>
      <c r="F331" s="116">
        <v>6.9842749999999995E-2</v>
      </c>
      <c r="G331" s="116">
        <v>1.08266028</v>
      </c>
      <c r="H331" s="116">
        <v>1.5473827</v>
      </c>
      <c r="I331" s="116">
        <v>1.9896875000000001</v>
      </c>
      <c r="J331" s="116">
        <v>3.8558799000000001</v>
      </c>
      <c r="K331" s="145">
        <v>30</v>
      </c>
    </row>
    <row r="332" spans="1:11" s="145" customFormat="1" x14ac:dyDescent="0.3">
      <c r="A332" s="145" t="s">
        <v>6679</v>
      </c>
      <c r="B332" s="145" t="s">
        <v>5326</v>
      </c>
      <c r="C332" s="116">
        <v>2.4482773</v>
      </c>
      <c r="D332" s="116">
        <v>1.08790151</v>
      </c>
      <c r="E332" s="116">
        <v>1.7618056099999999</v>
      </c>
      <c r="F332" s="116">
        <v>0.57397909999999996</v>
      </c>
      <c r="G332" s="116">
        <v>1.4497362600000001</v>
      </c>
      <c r="H332" s="116">
        <v>2.377799</v>
      </c>
      <c r="I332" s="116">
        <v>3.2115418999999998</v>
      </c>
      <c r="J332" s="116">
        <v>4.6034166000000001</v>
      </c>
      <c r="K332" s="145">
        <v>30</v>
      </c>
    </row>
    <row r="333" spans="1:11" s="145" customFormat="1" x14ac:dyDescent="0.3">
      <c r="A333" s="145" t="s">
        <v>6684</v>
      </c>
      <c r="B333" s="145" t="s">
        <v>5326</v>
      </c>
      <c r="C333" s="116">
        <v>0.70686000000000004</v>
      </c>
      <c r="D333" s="116">
        <v>0.46304645999999999</v>
      </c>
      <c r="E333" s="116">
        <v>0.56980708999999996</v>
      </c>
      <c r="F333" s="116">
        <v>2.95061E-2</v>
      </c>
      <c r="G333" s="116">
        <v>0.37268406999999998</v>
      </c>
      <c r="H333" s="116">
        <v>0.62651319999999999</v>
      </c>
      <c r="I333" s="116">
        <v>0.94249119999999997</v>
      </c>
      <c r="J333" s="116">
        <v>1.9272866</v>
      </c>
      <c r="K333" s="145">
        <v>30</v>
      </c>
    </row>
    <row r="334" spans="1:11" s="145" customFormat="1" x14ac:dyDescent="0.3">
      <c r="A334" s="145" t="s">
        <v>6689</v>
      </c>
      <c r="B334" s="145" t="s">
        <v>5326</v>
      </c>
      <c r="C334" s="116">
        <v>2.0575000999999999</v>
      </c>
      <c r="D334" s="116">
        <v>1.1659867900000001</v>
      </c>
      <c r="E334" s="116">
        <v>1.50638133</v>
      </c>
      <c r="F334" s="116">
        <v>0.50985568000000003</v>
      </c>
      <c r="G334" s="116">
        <v>1.1739280000000001</v>
      </c>
      <c r="H334" s="116">
        <v>1.8738064000000001</v>
      </c>
      <c r="I334" s="116">
        <v>2.6803092999999998</v>
      </c>
      <c r="J334" s="116">
        <v>4.6369616999999996</v>
      </c>
      <c r="K334" s="145">
        <v>30</v>
      </c>
    </row>
    <row r="335" spans="1:11" s="145" customFormat="1" x14ac:dyDescent="0.3">
      <c r="A335" s="145" t="s">
        <v>6988</v>
      </c>
      <c r="B335" s="145" t="s">
        <v>5326</v>
      </c>
      <c r="C335" s="116">
        <v>2.3768126000000001</v>
      </c>
      <c r="D335" s="116">
        <v>1.1748523500000001</v>
      </c>
      <c r="E335" s="116">
        <v>1.3134384299999999</v>
      </c>
      <c r="F335" s="116">
        <v>0.89703412000000005</v>
      </c>
      <c r="G335" s="116">
        <v>1.5317622</v>
      </c>
      <c r="H335" s="116">
        <v>2.1064322999999998</v>
      </c>
      <c r="I335" s="116">
        <v>2.8452006000000001</v>
      </c>
      <c r="J335" s="116">
        <v>5.4120471999999999</v>
      </c>
      <c r="K335" s="145">
        <v>30</v>
      </c>
    </row>
    <row r="336" spans="1:11" s="145" customFormat="1" x14ac:dyDescent="0.3">
      <c r="A336" s="145" t="s">
        <v>6694</v>
      </c>
      <c r="B336" s="145" t="s">
        <v>5326</v>
      </c>
      <c r="C336" s="116">
        <v>1.1582272</v>
      </c>
      <c r="D336" s="116">
        <v>0.69754561999999998</v>
      </c>
      <c r="E336" s="116">
        <v>0.87481226000000001</v>
      </c>
      <c r="F336" s="116">
        <v>0.17235025000000001</v>
      </c>
      <c r="G336" s="116">
        <v>0.64963605999999996</v>
      </c>
      <c r="H336" s="116">
        <v>1.0371429000000001</v>
      </c>
      <c r="I336" s="116">
        <v>1.5244483</v>
      </c>
      <c r="J336" s="116">
        <v>3.0337125</v>
      </c>
      <c r="K336" s="145">
        <v>30</v>
      </c>
    </row>
    <row r="337" spans="1:11" s="145" customFormat="1" x14ac:dyDescent="0.3">
      <c r="A337" s="145" t="s">
        <v>6699</v>
      </c>
      <c r="B337" s="145" t="s">
        <v>5326</v>
      </c>
      <c r="C337" s="116">
        <v>1.7838544000000001</v>
      </c>
      <c r="D337" s="116">
        <v>1.31192818</v>
      </c>
      <c r="E337" s="116">
        <v>1.1148428800000001</v>
      </c>
      <c r="F337" s="116">
        <v>0.18184722</v>
      </c>
      <c r="G337" s="116">
        <v>1.1053091500000001</v>
      </c>
      <c r="H337" s="116">
        <v>1.3376680000000001</v>
      </c>
      <c r="I337" s="116">
        <v>2.2201520000000001</v>
      </c>
      <c r="J337" s="116">
        <v>6.2635873999999996</v>
      </c>
      <c r="K337" s="145">
        <v>30</v>
      </c>
    </row>
    <row r="338" spans="1:11" s="145" customFormat="1" x14ac:dyDescent="0.3">
      <c r="A338" s="145" t="s">
        <v>6704</v>
      </c>
      <c r="B338" s="145" t="s">
        <v>5326</v>
      </c>
      <c r="C338" s="116">
        <v>2.6609178999999998</v>
      </c>
      <c r="D338" s="116">
        <v>1.27478618</v>
      </c>
      <c r="E338" s="116">
        <v>1.5292791800000001</v>
      </c>
      <c r="F338" s="116">
        <v>0.95554676000000005</v>
      </c>
      <c r="G338" s="116">
        <v>1.7877421200000001</v>
      </c>
      <c r="H338" s="116">
        <v>2.3611825</v>
      </c>
      <c r="I338" s="116">
        <v>3.3170213</v>
      </c>
      <c r="J338" s="116">
        <v>6.7262510999999998</v>
      </c>
      <c r="K338" s="145">
        <v>30</v>
      </c>
    </row>
    <row r="339" spans="1:11" s="145" customFormat="1" x14ac:dyDescent="0.3">
      <c r="A339" s="145" t="s">
        <v>6709</v>
      </c>
      <c r="B339" s="145" t="s">
        <v>5326</v>
      </c>
      <c r="C339" s="116">
        <v>2.2717613000000001</v>
      </c>
      <c r="D339" s="116">
        <v>1.3729467</v>
      </c>
      <c r="E339" s="116">
        <v>2.1063413299999998</v>
      </c>
      <c r="F339" s="116">
        <v>0.35729064999999999</v>
      </c>
      <c r="G339" s="116">
        <v>1.1047977099999999</v>
      </c>
      <c r="H339" s="116">
        <v>1.9702710000000001</v>
      </c>
      <c r="I339" s="116">
        <v>3.2111390000000002</v>
      </c>
      <c r="J339" s="116">
        <v>5.7257487999999999</v>
      </c>
      <c r="K339" s="145">
        <v>30</v>
      </c>
    </row>
    <row r="340" spans="1:11" s="145" customFormat="1" x14ac:dyDescent="0.3">
      <c r="A340" s="145" t="s">
        <v>6714</v>
      </c>
      <c r="B340" s="145" t="s">
        <v>5326</v>
      </c>
      <c r="C340" s="116">
        <v>4.4798413000000004</v>
      </c>
      <c r="D340" s="116">
        <v>1.4218690899999999</v>
      </c>
      <c r="E340" s="116">
        <v>2.0270515800000002</v>
      </c>
      <c r="F340" s="116">
        <v>1.72784085</v>
      </c>
      <c r="G340" s="116">
        <v>3.3637787499999998</v>
      </c>
      <c r="H340" s="116">
        <v>4.4950957999999996</v>
      </c>
      <c r="I340" s="116">
        <v>5.3908303000000002</v>
      </c>
      <c r="J340" s="116">
        <v>7.4719775999999998</v>
      </c>
      <c r="K340" s="145">
        <v>30</v>
      </c>
    </row>
    <row r="341" spans="1:11" s="145" customFormat="1" x14ac:dyDescent="0.3">
      <c r="A341" s="145" t="s">
        <v>6719</v>
      </c>
      <c r="B341" s="145" t="s">
        <v>5326</v>
      </c>
      <c r="C341" s="116">
        <v>2.0889940999999999</v>
      </c>
      <c r="D341" s="116">
        <v>1.5117193200000001</v>
      </c>
      <c r="E341" s="116">
        <v>2.0142563299999998</v>
      </c>
      <c r="F341" s="116">
        <v>0.42932715999999999</v>
      </c>
      <c r="G341" s="116">
        <v>0.89680059999999995</v>
      </c>
      <c r="H341" s="116">
        <v>1.5175727000000001</v>
      </c>
      <c r="I341" s="116">
        <v>2.9110569000000002</v>
      </c>
      <c r="J341" s="116">
        <v>5.3263555</v>
      </c>
      <c r="K341" s="145">
        <v>30</v>
      </c>
    </row>
    <row r="342" spans="1:11" s="145" customFormat="1" x14ac:dyDescent="0.3">
      <c r="A342" s="145" t="s">
        <v>6724</v>
      </c>
      <c r="B342" s="145" t="s">
        <v>5326</v>
      </c>
      <c r="C342" s="116">
        <v>2.3423147000000002</v>
      </c>
      <c r="D342" s="116">
        <v>1.0487890499999999</v>
      </c>
      <c r="E342" s="116">
        <v>1.1571389700000001</v>
      </c>
      <c r="F342" s="116">
        <v>0.36388901000000001</v>
      </c>
      <c r="G342" s="116">
        <v>1.7626766700000001</v>
      </c>
      <c r="H342" s="116">
        <v>2.2028876999999998</v>
      </c>
      <c r="I342" s="116">
        <v>2.9198156000000002</v>
      </c>
      <c r="J342" s="116">
        <v>5.8609400000000003</v>
      </c>
      <c r="K342" s="145">
        <v>30</v>
      </c>
    </row>
    <row r="343" spans="1:11" s="145" customFormat="1" x14ac:dyDescent="0.3">
      <c r="A343" s="145" t="s">
        <v>6729</v>
      </c>
      <c r="B343" s="145" t="s">
        <v>5326</v>
      </c>
      <c r="C343" s="116">
        <v>2.0069876999999998</v>
      </c>
      <c r="D343" s="116">
        <v>0.99490831999999996</v>
      </c>
      <c r="E343" s="116">
        <v>1.5260990999999999</v>
      </c>
      <c r="F343" s="116">
        <v>0.26836170999999998</v>
      </c>
      <c r="G343" s="116">
        <v>1.28620165</v>
      </c>
      <c r="H343" s="116">
        <v>2.0530998</v>
      </c>
      <c r="I343" s="116">
        <v>2.8123007000000002</v>
      </c>
      <c r="J343" s="116">
        <v>4.2334234000000004</v>
      </c>
      <c r="K343" s="145">
        <v>30</v>
      </c>
    </row>
    <row r="344" spans="1:11" s="145" customFormat="1" x14ac:dyDescent="0.3">
      <c r="A344" s="145" t="s">
        <v>6734</v>
      </c>
      <c r="B344" s="145" t="s">
        <v>5326</v>
      </c>
      <c r="C344" s="116">
        <v>2.5855172</v>
      </c>
      <c r="D344" s="116">
        <v>1.61544132</v>
      </c>
      <c r="E344" s="116">
        <v>2.5237340499999998</v>
      </c>
      <c r="F344" s="116">
        <v>0.34775940999999999</v>
      </c>
      <c r="G344" s="116">
        <v>1.3159028500000001</v>
      </c>
      <c r="H344" s="116">
        <v>2.4886520000000001</v>
      </c>
      <c r="I344" s="116">
        <v>3.8396368999999999</v>
      </c>
      <c r="J344" s="116">
        <v>5.6117173999999999</v>
      </c>
      <c r="K344" s="145">
        <v>30</v>
      </c>
    </row>
    <row r="345" spans="1:11" s="145" customFormat="1" x14ac:dyDescent="0.3">
      <c r="A345" s="145" t="s">
        <v>6738</v>
      </c>
      <c r="B345" s="145" t="s">
        <v>5326</v>
      </c>
      <c r="C345" s="116">
        <v>4.0171317000000002</v>
      </c>
      <c r="D345" s="116">
        <v>2.0025509000000001</v>
      </c>
      <c r="E345" s="116">
        <v>2.04591587</v>
      </c>
      <c r="F345" s="116">
        <v>1.44038398</v>
      </c>
      <c r="G345" s="116">
        <v>2.5851023</v>
      </c>
      <c r="H345" s="116">
        <v>3.2509158999999999</v>
      </c>
      <c r="I345" s="116">
        <v>4.6310181999999998</v>
      </c>
      <c r="J345" s="116">
        <v>9.5915149</v>
      </c>
      <c r="K345" s="145">
        <v>30</v>
      </c>
    </row>
    <row r="346" spans="1:11" s="145" customFormat="1" x14ac:dyDescent="0.3">
      <c r="A346" s="145" t="s">
        <v>6743</v>
      </c>
      <c r="B346" s="145" t="s">
        <v>5326</v>
      </c>
      <c r="C346" s="116">
        <v>2.9708057000000001</v>
      </c>
      <c r="D346" s="116">
        <v>1.09897446</v>
      </c>
      <c r="E346" s="116">
        <v>1.6636499199999999</v>
      </c>
      <c r="F346" s="116">
        <v>0.87420467000000002</v>
      </c>
      <c r="G346" s="116">
        <v>2.26650676</v>
      </c>
      <c r="H346" s="116">
        <v>3.0654704000000002</v>
      </c>
      <c r="I346" s="116">
        <v>3.9301566999999999</v>
      </c>
      <c r="J346" s="116">
        <v>4.5519755999999996</v>
      </c>
      <c r="K346" s="145">
        <v>30</v>
      </c>
    </row>
    <row r="347" spans="1:11" s="145" customFormat="1" x14ac:dyDescent="0.3">
      <c r="A347" s="145" t="s">
        <v>6748</v>
      </c>
      <c r="B347" s="145" t="s">
        <v>5326</v>
      </c>
      <c r="C347" s="116">
        <v>2.7695915000000002</v>
      </c>
      <c r="D347" s="116">
        <v>0.96128446000000001</v>
      </c>
      <c r="E347" s="116">
        <v>1.3067844200000001</v>
      </c>
      <c r="F347" s="116">
        <v>1.0144676500000001</v>
      </c>
      <c r="G347" s="116">
        <v>2.17898872</v>
      </c>
      <c r="H347" s="116">
        <v>2.6280326999999999</v>
      </c>
      <c r="I347" s="116">
        <v>3.4857730999999998</v>
      </c>
      <c r="J347" s="116">
        <v>4.9971810000000003</v>
      </c>
      <c r="K347" s="145">
        <v>30</v>
      </c>
    </row>
    <row r="348" spans="1:11" s="145" customFormat="1" x14ac:dyDescent="0.3"/>
    <row r="349" spans="1:11" s="145" customFormat="1" x14ac:dyDescent="0.3"/>
    <row r="350" spans="1:11" s="145" customFormat="1" x14ac:dyDescent="0.3"/>
    <row r="351" spans="1:11" s="145" customFormat="1" ht="21" x14ac:dyDescent="0.4">
      <c r="A351" s="169" t="s">
        <v>7024</v>
      </c>
    </row>
    <row r="352" spans="1:11" s="145" customFormat="1" x14ac:dyDescent="0.3"/>
    <row r="353" spans="1:10" s="145" customFormat="1" x14ac:dyDescent="0.3">
      <c r="A353" s="145" t="s">
        <v>7018</v>
      </c>
    </row>
    <row r="354" spans="1:10" s="145" customFormat="1" x14ac:dyDescent="0.3">
      <c r="A354" s="145" t="s">
        <v>7019</v>
      </c>
    </row>
    <row r="355" spans="1:10" s="145" customFormat="1" x14ac:dyDescent="0.3">
      <c r="B355" s="145" t="s">
        <v>6381</v>
      </c>
      <c r="C355" s="145" t="s">
        <v>6384</v>
      </c>
      <c r="D355" s="145" t="s">
        <v>6408</v>
      </c>
      <c r="E355" s="146">
        <v>0</v>
      </c>
      <c r="F355" s="146">
        <v>0.25</v>
      </c>
      <c r="G355" s="146">
        <v>0.5</v>
      </c>
      <c r="H355" s="146">
        <v>0.75</v>
      </c>
      <c r="I355" s="146">
        <v>1</v>
      </c>
      <c r="J355" s="145" t="s">
        <v>2124</v>
      </c>
    </row>
    <row r="356" spans="1:10" s="145" customFormat="1" x14ac:dyDescent="0.3">
      <c r="A356" s="145" t="s">
        <v>7017</v>
      </c>
      <c r="B356" s="145">
        <v>1.445727</v>
      </c>
      <c r="C356" s="145">
        <v>0.9481233</v>
      </c>
      <c r="D356" s="145">
        <v>1.1437223000000001</v>
      </c>
      <c r="E356" s="145">
        <v>9.7207050000000003E-2</v>
      </c>
      <c r="F356" s="145">
        <v>0.78087229999999996</v>
      </c>
      <c r="G356" s="145">
        <v>1.2823515000000001</v>
      </c>
      <c r="H356" s="145">
        <v>1.9245950000000001</v>
      </c>
      <c r="I356" s="145">
        <v>4.0057049999999998</v>
      </c>
      <c r="J356" s="145">
        <v>33</v>
      </c>
    </row>
    <row r="357" spans="1:10" s="145" customFormat="1" x14ac:dyDescent="0.3">
      <c r="A357" s="145" t="s">
        <v>6399</v>
      </c>
      <c r="B357" s="145">
        <v>0.87241709999999995</v>
      </c>
      <c r="C357" s="145">
        <v>0.53490819999999994</v>
      </c>
      <c r="D357" s="145">
        <v>0.88853530000000003</v>
      </c>
      <c r="E357" s="145">
        <v>6.8794259999999996E-2</v>
      </c>
      <c r="F357" s="145">
        <v>0.42862719999999999</v>
      </c>
      <c r="G357" s="145">
        <v>0.99003929999999996</v>
      </c>
      <c r="H357" s="145">
        <v>1.3171630000000001</v>
      </c>
      <c r="I357" s="145">
        <v>1.8406199999999999</v>
      </c>
      <c r="J357" s="145">
        <v>33</v>
      </c>
    </row>
    <row r="358" spans="1:10" s="145" customFormat="1" x14ac:dyDescent="0.3"/>
    <row r="359" spans="1:10" s="145" customFormat="1" x14ac:dyDescent="0.3">
      <c r="A359" s="145" t="s">
        <v>7020</v>
      </c>
    </row>
    <row r="360" spans="1:10" s="145" customFormat="1" x14ac:dyDescent="0.3"/>
    <row r="361" spans="1:10" s="145" customFormat="1" x14ac:dyDescent="0.3">
      <c r="B361" s="145" t="s">
        <v>6401</v>
      </c>
    </row>
    <row r="362" spans="1:10" s="145" customFormat="1" x14ac:dyDescent="0.3"/>
    <row r="363" spans="1:10" s="145" customFormat="1" x14ac:dyDescent="0.3">
      <c r="A363" s="145" t="s">
        <v>7021</v>
      </c>
    </row>
    <row r="364" spans="1:10" s="145" customFormat="1" x14ac:dyDescent="0.3">
      <c r="A364" s="145" t="s">
        <v>7022</v>
      </c>
    </row>
    <row r="365" spans="1:10" s="145" customFormat="1" x14ac:dyDescent="0.3">
      <c r="A365" s="145" t="s">
        <v>6403</v>
      </c>
    </row>
    <row r="366" spans="1:10" s="145" customFormat="1" x14ac:dyDescent="0.3">
      <c r="A366" s="145" t="s">
        <v>6404</v>
      </c>
    </row>
    <row r="367" spans="1:10" s="145" customFormat="1" x14ac:dyDescent="0.3">
      <c r="A367" s="145" t="s">
        <v>7023</v>
      </c>
    </row>
    <row r="368" spans="1:10" s="145" customFormat="1" x14ac:dyDescent="0.3">
      <c r="A368" s="145" t="s">
        <v>6405</v>
      </c>
    </row>
    <row r="369" spans="1:10" s="145" customFormat="1" x14ac:dyDescent="0.3">
      <c r="A369" s="145" t="s">
        <v>6406</v>
      </c>
    </row>
    <row r="370" spans="1:10" s="145" customFormat="1" x14ac:dyDescent="0.3">
      <c r="A370" s="145">
        <v>0.57330990000000004</v>
      </c>
    </row>
    <row r="371" spans="1:10" s="145" customFormat="1" x14ac:dyDescent="0.3"/>
    <row r="372" spans="1:10" s="145" customFormat="1" x14ac:dyDescent="0.3"/>
    <row r="373" spans="1:10" s="145" customFormat="1" ht="21" x14ac:dyDescent="0.4">
      <c r="A373" s="169" t="s">
        <v>6542</v>
      </c>
    </row>
    <row r="374" spans="1:10" s="145" customFormat="1" x14ac:dyDescent="0.3"/>
    <row r="375" spans="1:10" s="145" customFormat="1" x14ac:dyDescent="0.3">
      <c r="A375" s="145" t="s">
        <v>6989</v>
      </c>
    </row>
    <row r="376" spans="1:10" s="145" customFormat="1" x14ac:dyDescent="0.3">
      <c r="B376" s="145" t="s">
        <v>6381</v>
      </c>
      <c r="C376" s="145" t="s">
        <v>6384</v>
      </c>
      <c r="D376" s="145" t="s">
        <v>6408</v>
      </c>
      <c r="E376" s="146">
        <v>0</v>
      </c>
      <c r="F376" s="146">
        <v>0.25</v>
      </c>
      <c r="G376" s="146">
        <v>0.5</v>
      </c>
      <c r="H376" s="146">
        <v>0.75</v>
      </c>
      <c r="I376" s="146">
        <v>1</v>
      </c>
      <c r="J376" s="145" t="s">
        <v>2124</v>
      </c>
    </row>
    <row r="377" spans="1:10" s="145" customFormat="1" x14ac:dyDescent="0.3">
      <c r="A377" s="145" t="s">
        <v>6531</v>
      </c>
      <c r="B377" s="116">
        <v>2.2976299999999998</v>
      </c>
      <c r="C377" s="116">
        <v>1.4748387000000001</v>
      </c>
      <c r="D377" s="116">
        <v>1.4449050000000001</v>
      </c>
      <c r="E377" s="116">
        <v>2.461727E-2</v>
      </c>
      <c r="F377" s="116">
        <v>1.4769456000000001</v>
      </c>
      <c r="G377" s="116">
        <v>2.1671260000000001</v>
      </c>
      <c r="H377" s="116">
        <v>2.9218500000000001</v>
      </c>
      <c r="I377" s="116">
        <v>6.7565390000000001</v>
      </c>
      <c r="J377" s="145">
        <v>33</v>
      </c>
    </row>
    <row r="378" spans="1:10" s="145" customFormat="1" x14ac:dyDescent="0.3">
      <c r="A378" s="145" t="s">
        <v>6398</v>
      </c>
      <c r="B378" s="116">
        <v>1.8418680000000001</v>
      </c>
      <c r="C378" s="116">
        <v>0.85949869999999995</v>
      </c>
      <c r="D378" s="116">
        <v>1.0076069999999999</v>
      </c>
      <c r="E378" s="116">
        <v>0.25288627000000002</v>
      </c>
      <c r="F378" s="116">
        <v>1.3401573</v>
      </c>
      <c r="G378" s="116">
        <v>1.678464</v>
      </c>
      <c r="H378" s="116">
        <v>2.3477640000000002</v>
      </c>
      <c r="I378" s="116">
        <v>4.0628909999999996</v>
      </c>
      <c r="J378" s="145">
        <v>33</v>
      </c>
    </row>
    <row r="379" spans="1:10" s="145" customFormat="1" x14ac:dyDescent="0.3">
      <c r="A379" s="145" t="s">
        <v>6532</v>
      </c>
      <c r="B379" s="116">
        <v>1.2086619999999999</v>
      </c>
      <c r="C379" s="116">
        <v>0.99061779999999999</v>
      </c>
      <c r="D379" s="116">
        <v>1.149567</v>
      </c>
      <c r="E379" s="116">
        <v>0.20751414000000001</v>
      </c>
      <c r="F379" s="116">
        <v>0.50342439999999999</v>
      </c>
      <c r="G379" s="116">
        <v>1.00102</v>
      </c>
      <c r="H379" s="116">
        <v>1.652992</v>
      </c>
      <c r="I379" s="116">
        <v>4.6313079999999998</v>
      </c>
      <c r="J379" s="145">
        <v>33</v>
      </c>
    </row>
    <row r="380" spans="1:10" s="145" customFormat="1" x14ac:dyDescent="0.3">
      <c r="A380" s="145" t="s">
        <v>6399</v>
      </c>
      <c r="B380" s="116">
        <v>1.486351</v>
      </c>
      <c r="C380" s="116">
        <v>0.85000229999999999</v>
      </c>
      <c r="D380" s="116">
        <v>1.2664359999999999</v>
      </c>
      <c r="E380" s="116">
        <v>0.21476091</v>
      </c>
      <c r="F380" s="116">
        <v>0.87256409999999995</v>
      </c>
      <c r="G380" s="116">
        <v>1.3641749999999999</v>
      </c>
      <c r="H380" s="116">
        <v>2.1389999999999998</v>
      </c>
      <c r="I380" s="116">
        <v>3.8492799999999998</v>
      </c>
      <c r="J380" s="145">
        <v>33</v>
      </c>
    </row>
    <row r="381" spans="1:10" s="145" customFormat="1" x14ac:dyDescent="0.3">
      <c r="B381" s="116"/>
      <c r="C381" s="116"/>
      <c r="D381" s="116"/>
      <c r="E381" s="116"/>
      <c r="F381" s="116"/>
      <c r="G381" s="116"/>
      <c r="H381" s="116"/>
      <c r="I381" s="116"/>
    </row>
    <row r="382" spans="1:10" s="145" customFormat="1" x14ac:dyDescent="0.3">
      <c r="B382" s="116"/>
      <c r="C382" s="116"/>
      <c r="D382" s="116"/>
      <c r="E382" s="116"/>
      <c r="F382" s="116"/>
      <c r="G382" s="116"/>
      <c r="H382" s="116"/>
      <c r="I382" s="116"/>
    </row>
    <row r="383" spans="1:10" s="145" customFormat="1" x14ac:dyDescent="0.3"/>
    <row r="384" spans="1:10" s="145" customFormat="1" x14ac:dyDescent="0.3"/>
    <row r="385" spans="1:2" s="145" customFormat="1" x14ac:dyDescent="0.3"/>
    <row r="386" spans="1:2" s="145" customFormat="1" ht="18" x14ac:dyDescent="0.35">
      <c r="A386" s="168" t="s">
        <v>6990</v>
      </c>
    </row>
    <row r="387" spans="1:2" s="145" customFormat="1" x14ac:dyDescent="0.3"/>
    <row r="388" spans="1:2" s="145" customFormat="1" x14ac:dyDescent="0.3">
      <c r="A388" s="145" t="s">
        <v>6991</v>
      </c>
    </row>
    <row r="389" spans="1:2" s="145" customFormat="1" x14ac:dyDescent="0.3"/>
    <row r="390" spans="1:2" s="145" customFormat="1" x14ac:dyDescent="0.3">
      <c r="B390" s="145" t="s">
        <v>6401</v>
      </c>
    </row>
    <row r="391" spans="1:2" s="145" customFormat="1" x14ac:dyDescent="0.3"/>
    <row r="392" spans="1:2" s="145" customFormat="1" x14ac:dyDescent="0.3">
      <c r="A392" s="145" t="s">
        <v>6535</v>
      </c>
    </row>
    <row r="393" spans="1:2" s="145" customFormat="1" x14ac:dyDescent="0.3">
      <c r="A393" s="145" t="s">
        <v>6992</v>
      </c>
    </row>
    <row r="394" spans="1:2" s="145" customFormat="1" x14ac:dyDescent="0.3">
      <c r="A394" s="145" t="s">
        <v>6536</v>
      </c>
    </row>
    <row r="395" spans="1:2" s="145" customFormat="1" x14ac:dyDescent="0.3">
      <c r="A395" s="145" t="s">
        <v>6404</v>
      </c>
    </row>
    <row r="396" spans="1:2" s="145" customFormat="1" x14ac:dyDescent="0.3">
      <c r="A396" s="145" t="s">
        <v>6993</v>
      </c>
    </row>
    <row r="397" spans="1:2" s="145" customFormat="1" x14ac:dyDescent="0.3">
      <c r="A397" s="145" t="s">
        <v>6405</v>
      </c>
    </row>
    <row r="398" spans="1:2" s="145" customFormat="1" x14ac:dyDescent="0.3">
      <c r="A398" s="145" t="s">
        <v>6406</v>
      </c>
    </row>
    <row r="399" spans="1:2" s="145" customFormat="1" x14ac:dyDescent="0.3">
      <c r="A399" s="145">
        <v>-0.4557621</v>
      </c>
    </row>
    <row r="400" spans="1:2" s="145" customFormat="1" x14ac:dyDescent="0.3"/>
    <row r="401" spans="1:5" s="145" customFormat="1" x14ac:dyDescent="0.3"/>
    <row r="402" spans="1:5" s="145" customFormat="1" ht="18" x14ac:dyDescent="0.35">
      <c r="A402" s="168" t="s">
        <v>6994</v>
      </c>
    </row>
    <row r="403" spans="1:5" s="145" customFormat="1" x14ac:dyDescent="0.3"/>
    <row r="404" spans="1:5" s="145" customFormat="1" x14ac:dyDescent="0.3">
      <c r="A404" s="145" t="s">
        <v>6995</v>
      </c>
    </row>
    <row r="405" spans="1:5" s="145" customFormat="1" x14ac:dyDescent="0.3"/>
    <row r="406" spans="1:5" s="145" customFormat="1" x14ac:dyDescent="0.3">
      <c r="B406" s="145" t="s">
        <v>6401</v>
      </c>
    </row>
    <row r="407" spans="1:5" s="145" customFormat="1" x14ac:dyDescent="0.3"/>
    <row r="408" spans="1:5" s="145" customFormat="1" x14ac:dyDescent="0.3">
      <c r="A408" s="145" t="s">
        <v>6537</v>
      </c>
    </row>
    <row r="409" spans="1:5" s="145" customFormat="1" x14ac:dyDescent="0.3">
      <c r="A409" s="145" t="s">
        <v>6996</v>
      </c>
      <c r="E409" s="116"/>
    </row>
    <row r="410" spans="1:5" s="145" customFormat="1" x14ac:dyDescent="0.3">
      <c r="A410" s="145" t="s">
        <v>6536</v>
      </c>
    </row>
    <row r="411" spans="1:5" s="145" customFormat="1" x14ac:dyDescent="0.3">
      <c r="A411" s="145" t="s">
        <v>6404</v>
      </c>
    </row>
    <row r="412" spans="1:5" s="145" customFormat="1" x14ac:dyDescent="0.3">
      <c r="A412" s="145" t="s">
        <v>6997</v>
      </c>
    </row>
    <row r="413" spans="1:5" s="145" customFormat="1" x14ac:dyDescent="0.3">
      <c r="A413" s="145" t="s">
        <v>6405</v>
      </c>
    </row>
    <row r="414" spans="1:5" s="145" customFormat="1" x14ac:dyDescent="0.3">
      <c r="A414" s="145" t="s">
        <v>6406</v>
      </c>
    </row>
    <row r="415" spans="1:5" s="145" customFormat="1" x14ac:dyDescent="0.3">
      <c r="A415" s="145">
        <v>-1.0889679999999999</v>
      </c>
    </row>
    <row r="416" spans="1:5" s="145" customFormat="1" x14ac:dyDescent="0.3"/>
    <row r="417" spans="1:2" s="145" customFormat="1" x14ac:dyDescent="0.3"/>
    <row r="418" spans="1:2" s="145" customFormat="1" ht="18" x14ac:dyDescent="0.35">
      <c r="A418" s="168" t="s">
        <v>6538</v>
      </c>
    </row>
    <row r="419" spans="1:2" s="145" customFormat="1" x14ac:dyDescent="0.3"/>
    <row r="420" spans="1:2" s="145" customFormat="1" x14ac:dyDescent="0.3">
      <c r="A420" s="145" t="s">
        <v>6998</v>
      </c>
    </row>
    <row r="421" spans="1:2" s="145" customFormat="1" x14ac:dyDescent="0.3"/>
    <row r="422" spans="1:2" s="145" customFormat="1" x14ac:dyDescent="0.3">
      <c r="B422" s="145" t="s">
        <v>6401</v>
      </c>
    </row>
    <row r="423" spans="1:2" s="145" customFormat="1" x14ac:dyDescent="0.3"/>
    <row r="424" spans="1:2" s="145" customFormat="1" x14ac:dyDescent="0.3">
      <c r="A424" s="145" t="s">
        <v>6539</v>
      </c>
    </row>
    <row r="425" spans="1:2" s="145" customFormat="1" x14ac:dyDescent="0.3">
      <c r="A425" s="145" t="s">
        <v>6999</v>
      </c>
    </row>
    <row r="426" spans="1:2" s="145" customFormat="1" x14ac:dyDescent="0.3">
      <c r="A426" s="145" t="s">
        <v>6403</v>
      </c>
    </row>
    <row r="427" spans="1:2" s="145" customFormat="1" x14ac:dyDescent="0.3">
      <c r="A427" s="145" t="s">
        <v>6404</v>
      </c>
    </row>
    <row r="428" spans="1:2" s="145" customFormat="1" x14ac:dyDescent="0.3">
      <c r="A428" s="145" t="s">
        <v>6540</v>
      </c>
    </row>
    <row r="429" spans="1:2" s="145" customFormat="1" x14ac:dyDescent="0.3">
      <c r="A429" s="145" t="s">
        <v>6405</v>
      </c>
    </row>
    <row r="430" spans="1:2" s="145" customFormat="1" x14ac:dyDescent="0.3">
      <c r="A430" s="145" t="s">
        <v>6406</v>
      </c>
    </row>
    <row r="431" spans="1:2" s="145" customFormat="1" x14ac:dyDescent="0.3">
      <c r="A431" s="145">
        <v>0.81127819999999995</v>
      </c>
    </row>
    <row r="432" spans="1:2" s="145" customFormat="1" x14ac:dyDescent="0.3"/>
    <row r="433" spans="1:2" s="145" customFormat="1" x14ac:dyDescent="0.3"/>
    <row r="434" spans="1:2" s="145" customFormat="1" ht="18" x14ac:dyDescent="0.35">
      <c r="A434" s="168" t="s">
        <v>7000</v>
      </c>
    </row>
    <row r="435" spans="1:2" s="145" customFormat="1" x14ac:dyDescent="0.3"/>
    <row r="436" spans="1:2" s="145" customFormat="1" x14ac:dyDescent="0.3">
      <c r="A436" s="145" t="s">
        <v>7001</v>
      </c>
    </row>
    <row r="437" spans="1:2" s="145" customFormat="1" x14ac:dyDescent="0.3"/>
    <row r="438" spans="1:2" s="145" customFormat="1" x14ac:dyDescent="0.3">
      <c r="B438" s="145" t="s">
        <v>6401</v>
      </c>
    </row>
    <row r="439" spans="1:2" s="145" customFormat="1" x14ac:dyDescent="0.3"/>
    <row r="440" spans="1:2" s="145" customFormat="1" x14ac:dyDescent="0.3">
      <c r="A440" s="145" t="s">
        <v>6541</v>
      </c>
    </row>
    <row r="441" spans="1:2" s="145" customFormat="1" x14ac:dyDescent="0.3">
      <c r="A441" s="145" t="s">
        <v>7002</v>
      </c>
    </row>
    <row r="442" spans="1:2" s="145" customFormat="1" x14ac:dyDescent="0.3">
      <c r="A442" s="145" t="s">
        <v>6536</v>
      </c>
    </row>
    <row r="443" spans="1:2" s="145" customFormat="1" x14ac:dyDescent="0.3">
      <c r="A443" s="145" t="s">
        <v>6404</v>
      </c>
    </row>
    <row r="444" spans="1:2" s="145" customFormat="1" x14ac:dyDescent="0.3">
      <c r="A444" s="145" t="s">
        <v>7003</v>
      </c>
    </row>
    <row r="445" spans="1:2" s="145" customFormat="1" x14ac:dyDescent="0.3">
      <c r="A445" s="145" t="s">
        <v>6405</v>
      </c>
    </row>
    <row r="446" spans="1:2" s="145" customFormat="1" x14ac:dyDescent="0.3">
      <c r="A446" s="145" t="s">
        <v>6406</v>
      </c>
    </row>
    <row r="447" spans="1:2" s="145" customFormat="1" x14ac:dyDescent="0.3">
      <c r="A447" s="145">
        <v>-0.27768949999999998</v>
      </c>
    </row>
    <row r="448" spans="1:2" s="145" customFormat="1" x14ac:dyDescent="0.3"/>
    <row r="449" spans="1:2" s="145" customFormat="1" x14ac:dyDescent="0.3"/>
    <row r="450" spans="1:2" s="145" customFormat="1" ht="18" x14ac:dyDescent="0.35">
      <c r="A450" s="231" t="s">
        <v>6400</v>
      </c>
    </row>
    <row r="451" spans="1:2" s="145" customFormat="1" x14ac:dyDescent="0.3"/>
    <row r="452" spans="1:2" s="145" customFormat="1" x14ac:dyDescent="0.3">
      <c r="A452" s="145" t="s">
        <v>7004</v>
      </c>
    </row>
    <row r="453" spans="1:2" s="145" customFormat="1" x14ac:dyDescent="0.3"/>
    <row r="454" spans="1:2" s="145" customFormat="1" x14ac:dyDescent="0.3">
      <c r="B454" s="145" t="s">
        <v>6401</v>
      </c>
    </row>
    <row r="455" spans="1:2" s="145" customFormat="1" x14ac:dyDescent="0.3"/>
    <row r="456" spans="1:2" s="145" customFormat="1" x14ac:dyDescent="0.3">
      <c r="A456" s="145" t="s">
        <v>6402</v>
      </c>
    </row>
    <row r="457" spans="1:2" s="145" customFormat="1" x14ac:dyDescent="0.3">
      <c r="A457" s="145" t="s">
        <v>7005</v>
      </c>
    </row>
    <row r="458" spans="1:2" s="145" customFormat="1" x14ac:dyDescent="0.3">
      <c r="A458" s="145" t="s">
        <v>6403</v>
      </c>
    </row>
    <row r="459" spans="1:2" s="145" customFormat="1" x14ac:dyDescent="0.3">
      <c r="A459" s="145" t="s">
        <v>6404</v>
      </c>
    </row>
    <row r="460" spans="1:2" s="145" customFormat="1" x14ac:dyDescent="0.3">
      <c r="A460" s="145" t="s">
        <v>6407</v>
      </c>
    </row>
    <row r="461" spans="1:2" s="145" customFormat="1" x14ac:dyDescent="0.3">
      <c r="A461" s="145" t="s">
        <v>6405</v>
      </c>
    </row>
    <row r="462" spans="1:2" s="145" customFormat="1" x14ac:dyDescent="0.3">
      <c r="A462" s="145" t="s">
        <v>6406</v>
      </c>
    </row>
    <row r="463" spans="1:2" s="145" customFormat="1" x14ac:dyDescent="0.3">
      <c r="A463" s="145">
        <v>0.3555161</v>
      </c>
    </row>
    <row r="464" spans="1:2" s="145" customFormat="1" x14ac:dyDescent="0.3"/>
    <row r="465" spans="1:10" s="145" customFormat="1" x14ac:dyDescent="0.3"/>
    <row r="466" spans="1:10" s="145" customFormat="1" x14ac:dyDescent="0.3"/>
    <row r="467" spans="1:10" s="145" customFormat="1" x14ac:dyDescent="0.3"/>
    <row r="468" spans="1:10" s="145" customFormat="1" ht="18" x14ac:dyDescent="0.35">
      <c r="A468" s="168" t="s">
        <v>6582</v>
      </c>
    </row>
    <row r="469" spans="1:10" s="145" customFormat="1" x14ac:dyDescent="0.3"/>
    <row r="470" spans="1:10" s="145" customFormat="1" x14ac:dyDescent="0.3">
      <c r="A470" s="145" t="s">
        <v>6799</v>
      </c>
    </row>
    <row r="471" spans="1:10" s="145" customFormat="1" x14ac:dyDescent="0.3">
      <c r="A471" s="145" t="s">
        <v>6800</v>
      </c>
    </row>
    <row r="472" spans="1:10" s="145" customFormat="1" x14ac:dyDescent="0.3">
      <c r="B472" s="145" t="s">
        <v>6381</v>
      </c>
      <c r="C472" s="145" t="s">
        <v>6384</v>
      </c>
      <c r="D472" s="145" t="s">
        <v>6408</v>
      </c>
      <c r="E472" s="146">
        <v>0</v>
      </c>
      <c r="F472" s="146">
        <v>0.25</v>
      </c>
      <c r="G472" s="146">
        <v>0.5</v>
      </c>
      <c r="H472" s="146">
        <v>0.75</v>
      </c>
      <c r="I472" s="146">
        <v>1</v>
      </c>
      <c r="J472" s="145" t="s">
        <v>2124</v>
      </c>
    </row>
    <row r="473" spans="1:10" s="145" customFormat="1" x14ac:dyDescent="0.3">
      <c r="A473" s="145" t="s">
        <v>6580</v>
      </c>
      <c r="B473" s="116">
        <v>3.2292619999999999</v>
      </c>
      <c r="C473" s="116">
        <v>1.0106288000000001</v>
      </c>
      <c r="D473" s="116">
        <v>1.783372</v>
      </c>
      <c r="E473" s="116">
        <v>1.3860269999999999</v>
      </c>
      <c r="F473" s="116">
        <v>2.3322949999999998</v>
      </c>
      <c r="G473" s="116">
        <v>3.3162630000000002</v>
      </c>
      <c r="H473" s="116">
        <v>4.115666</v>
      </c>
      <c r="I473" s="116">
        <v>4.8509440000000001</v>
      </c>
      <c r="J473" s="145">
        <v>30</v>
      </c>
    </row>
    <row r="474" spans="1:10" s="145" customFormat="1" x14ac:dyDescent="0.3">
      <c r="A474" s="145" t="s">
        <v>6796</v>
      </c>
      <c r="B474" s="116">
        <v>17</v>
      </c>
      <c r="C474" s="116">
        <v>0.74278140000000004</v>
      </c>
      <c r="D474" s="116">
        <v>1.5</v>
      </c>
      <c r="E474" s="116">
        <v>16</v>
      </c>
      <c r="F474" s="116">
        <v>16.25</v>
      </c>
      <c r="G474" s="116">
        <v>17</v>
      </c>
      <c r="H474" s="116">
        <v>17.75</v>
      </c>
      <c r="I474" s="116">
        <v>18</v>
      </c>
      <c r="J474" s="145">
        <v>30</v>
      </c>
    </row>
    <row r="475" spans="1:10" s="145" customFormat="1" x14ac:dyDescent="0.3">
      <c r="A475" s="145" t="s">
        <v>6579</v>
      </c>
      <c r="B475" s="116">
        <v>4.0628909999999996</v>
      </c>
      <c r="C475" s="116">
        <v>1.7376088000000001</v>
      </c>
      <c r="D475" s="116">
        <v>2.3206280000000001</v>
      </c>
      <c r="E475" s="116">
        <v>1.0247040000000001</v>
      </c>
      <c r="F475" s="116">
        <v>2.9514</v>
      </c>
      <c r="G475" s="116">
        <v>4.0942049999999997</v>
      </c>
      <c r="H475" s="116">
        <v>5.2720289999999999</v>
      </c>
      <c r="I475" s="116">
        <v>7.01105</v>
      </c>
      <c r="J475" s="145">
        <v>30</v>
      </c>
    </row>
    <row r="476" spans="1:10" s="145" customFormat="1" x14ac:dyDescent="0.3">
      <c r="A476" s="145" t="s">
        <v>6795</v>
      </c>
      <c r="B476" s="116">
        <v>15.7</v>
      </c>
      <c r="C476" s="116">
        <v>2.7686671</v>
      </c>
      <c r="D476" s="116">
        <v>1</v>
      </c>
      <c r="E476" s="116">
        <v>7</v>
      </c>
      <c r="F476" s="116">
        <v>16</v>
      </c>
      <c r="G476" s="116">
        <v>17</v>
      </c>
      <c r="H476" s="116">
        <v>17</v>
      </c>
      <c r="I476" s="116">
        <v>17</v>
      </c>
      <c r="J476" s="145">
        <v>30</v>
      </c>
    </row>
    <row r="477" spans="1:10" s="145" customFormat="1" x14ac:dyDescent="0.3">
      <c r="B477" s="116"/>
    </row>
    <row r="478" spans="1:10" s="145" customFormat="1" x14ac:dyDescent="0.3"/>
    <row r="479" spans="1:10" s="145" customFormat="1" x14ac:dyDescent="0.3">
      <c r="A479" s="145" t="s">
        <v>6801</v>
      </c>
    </row>
    <row r="480" spans="1:10" s="145" customFormat="1" x14ac:dyDescent="0.3"/>
    <row r="481" spans="1:2" s="145" customFormat="1" x14ac:dyDescent="0.3">
      <c r="B481" s="145" t="s">
        <v>6401</v>
      </c>
    </row>
    <row r="482" spans="1:2" s="145" customFormat="1" x14ac:dyDescent="0.3"/>
    <row r="483" spans="1:2" s="145" customFormat="1" x14ac:dyDescent="0.3">
      <c r="A483" s="145" t="s">
        <v>6802</v>
      </c>
    </row>
    <row r="484" spans="1:2" s="145" customFormat="1" x14ac:dyDescent="0.3">
      <c r="A484" s="145" t="s">
        <v>6804</v>
      </c>
    </row>
    <row r="485" spans="1:2" s="145" customFormat="1" x14ac:dyDescent="0.3">
      <c r="A485" s="145" t="s">
        <v>6536</v>
      </c>
    </row>
    <row r="486" spans="1:2" s="145" customFormat="1" x14ac:dyDescent="0.3">
      <c r="A486" s="145" t="s">
        <v>6404</v>
      </c>
    </row>
    <row r="487" spans="1:2" s="145" customFormat="1" x14ac:dyDescent="0.3">
      <c r="A487" s="145" t="s">
        <v>6803</v>
      </c>
    </row>
    <row r="488" spans="1:2" s="145" customFormat="1" x14ac:dyDescent="0.3">
      <c r="A488" s="145" t="s">
        <v>6405</v>
      </c>
    </row>
    <row r="489" spans="1:2" s="145" customFormat="1" x14ac:dyDescent="0.3">
      <c r="A489" s="145" t="s">
        <v>6406</v>
      </c>
    </row>
    <row r="490" spans="1:2" s="145" customFormat="1" x14ac:dyDescent="0.3">
      <c r="A490" s="145">
        <v>-1.3</v>
      </c>
    </row>
    <row r="491" spans="1:2" s="145" customFormat="1" x14ac:dyDescent="0.3"/>
    <row r="492" spans="1:2" s="145" customFormat="1" x14ac:dyDescent="0.3"/>
    <row r="493" spans="1:2" s="145" customFormat="1" x14ac:dyDescent="0.3">
      <c r="A493" s="145" t="s">
        <v>6583</v>
      </c>
    </row>
    <row r="494" spans="1:2" s="145" customFormat="1" x14ac:dyDescent="0.3"/>
    <row r="495" spans="1:2" s="145" customFormat="1" x14ac:dyDescent="0.3">
      <c r="B495" s="145" t="s">
        <v>6401</v>
      </c>
    </row>
    <row r="496" spans="1:2" s="145" customFormat="1" x14ac:dyDescent="0.3"/>
    <row r="497" spans="1:1" s="145" customFormat="1" x14ac:dyDescent="0.3">
      <c r="A497" s="145" t="s">
        <v>6584</v>
      </c>
    </row>
    <row r="498" spans="1:1" s="145" customFormat="1" x14ac:dyDescent="0.3">
      <c r="A498" s="145" t="s">
        <v>6792</v>
      </c>
    </row>
    <row r="499" spans="1:1" s="145" customFormat="1" x14ac:dyDescent="0.3">
      <c r="A499" s="145" t="s">
        <v>6403</v>
      </c>
    </row>
    <row r="500" spans="1:1" s="145" customFormat="1" x14ac:dyDescent="0.3">
      <c r="A500" s="145" t="s">
        <v>6404</v>
      </c>
    </row>
    <row r="501" spans="1:1" s="145" customFormat="1" x14ac:dyDescent="0.3">
      <c r="A501" s="145" t="s">
        <v>6585</v>
      </c>
    </row>
    <row r="502" spans="1:1" s="145" customFormat="1" x14ac:dyDescent="0.3">
      <c r="A502" s="145" t="s">
        <v>6405</v>
      </c>
    </row>
    <row r="503" spans="1:1" s="145" customFormat="1" x14ac:dyDescent="0.3">
      <c r="A503" s="145" t="s">
        <v>6406</v>
      </c>
    </row>
    <row r="504" spans="1:1" s="145" customFormat="1" x14ac:dyDescent="0.3">
      <c r="A504" s="145">
        <v>0.83362959999999997</v>
      </c>
    </row>
    <row r="505" spans="1:1" s="145" customFormat="1" x14ac:dyDescent="0.3"/>
    <row r="506" spans="1:1" s="145" customFormat="1" ht="21" x14ac:dyDescent="0.4">
      <c r="A506" s="169" t="s">
        <v>6813</v>
      </c>
    </row>
    <row r="507" spans="1:1" s="145" customFormat="1" x14ac:dyDescent="0.3"/>
    <row r="508" spans="1:1" s="145" customFormat="1" x14ac:dyDescent="0.3">
      <c r="A508" s="145" t="s">
        <v>6805</v>
      </c>
    </row>
    <row r="509" spans="1:1" s="145" customFormat="1" x14ac:dyDescent="0.3"/>
    <row r="510" spans="1:1" s="145" customFormat="1" x14ac:dyDescent="0.3">
      <c r="A510" s="145" t="s">
        <v>6806</v>
      </c>
    </row>
    <row r="511" spans="1:1" s="145" customFormat="1" x14ac:dyDescent="0.3"/>
    <row r="512" spans="1:1" s="145" customFormat="1" x14ac:dyDescent="0.3">
      <c r="A512" s="145" t="s">
        <v>6807</v>
      </c>
    </row>
    <row r="513" spans="1:2" s="145" customFormat="1" x14ac:dyDescent="0.3">
      <c r="A513" s="145" t="s">
        <v>6808</v>
      </c>
    </row>
    <row r="514" spans="1:2" s="145" customFormat="1" x14ac:dyDescent="0.3">
      <c r="A514" s="145" t="s">
        <v>6814</v>
      </c>
      <c r="B514" s="173"/>
    </row>
    <row r="515" spans="1:2" s="145" customFormat="1" x14ac:dyDescent="0.3">
      <c r="A515" s="145" t="s">
        <v>6809</v>
      </c>
    </row>
    <row r="516" spans="1:2" s="145" customFormat="1" x14ac:dyDescent="0.3"/>
    <row r="517" spans="1:2" s="145" customFormat="1" x14ac:dyDescent="0.3">
      <c r="A517" s="145" t="s">
        <v>6810</v>
      </c>
    </row>
    <row r="518" spans="1:2" s="145" customFormat="1" x14ac:dyDescent="0.3">
      <c r="A518" s="145" t="s">
        <v>6811</v>
      </c>
    </row>
    <row r="519" spans="1:2" s="145" customFormat="1" x14ac:dyDescent="0.3">
      <c r="A519" s="145" t="s">
        <v>6815</v>
      </c>
    </row>
    <row r="520" spans="1:2" s="145" customFormat="1" x14ac:dyDescent="0.3">
      <c r="A520" s="145" t="s">
        <v>6812</v>
      </c>
    </row>
    <row r="521" spans="1:2" s="145" customFormat="1" x14ac:dyDescent="0.3"/>
    <row r="522" spans="1:2" s="145" customFormat="1" x14ac:dyDescent="0.3"/>
    <row r="523" spans="1:2" s="145" customFormat="1" x14ac:dyDescent="0.3">
      <c r="A523" s="145" t="s">
        <v>6835</v>
      </c>
    </row>
    <row r="524" spans="1:2" s="145" customFormat="1" x14ac:dyDescent="0.3"/>
    <row r="525" spans="1:2" s="145" customFormat="1" x14ac:dyDescent="0.3">
      <c r="B525" s="145" t="s">
        <v>6829</v>
      </c>
    </row>
    <row r="526" spans="1:2" s="145" customFormat="1" x14ac:dyDescent="0.3"/>
    <row r="527" spans="1:2" s="145" customFormat="1" x14ac:dyDescent="0.3">
      <c r="A527" s="145" t="s">
        <v>6830</v>
      </c>
    </row>
    <row r="528" spans="1:2" s="145" customFormat="1" x14ac:dyDescent="0.3">
      <c r="A528" s="145" t="s">
        <v>6836</v>
      </c>
    </row>
    <row r="529" spans="1:11" s="145" customFormat="1" x14ac:dyDescent="0.3"/>
    <row r="530" spans="1:11" s="145" customFormat="1" x14ac:dyDescent="0.3">
      <c r="A530" s="145" t="s">
        <v>6837</v>
      </c>
    </row>
    <row r="531" spans="1:11" s="145" customFormat="1" x14ac:dyDescent="0.3"/>
    <row r="532" spans="1:11" s="145" customFormat="1" x14ac:dyDescent="0.3">
      <c r="B532" s="145" t="s">
        <v>6829</v>
      </c>
    </row>
    <row r="533" spans="1:11" s="145" customFormat="1" x14ac:dyDescent="0.3"/>
    <row r="534" spans="1:11" s="145" customFormat="1" x14ac:dyDescent="0.3">
      <c r="A534" s="145" t="s">
        <v>6833</v>
      </c>
    </row>
    <row r="535" spans="1:11" s="145" customFormat="1" x14ac:dyDescent="0.3">
      <c r="A535" s="145" t="s">
        <v>6838</v>
      </c>
    </row>
    <row r="536" spans="1:11" s="145" customFormat="1" x14ac:dyDescent="0.3"/>
    <row r="537" spans="1:11" s="145" customFormat="1" x14ac:dyDescent="0.3">
      <c r="A537" s="145" t="s">
        <v>6586</v>
      </c>
      <c r="K537" s="145" t="s">
        <v>6587</v>
      </c>
    </row>
    <row r="538" spans="1:11" s="145" customFormat="1" x14ac:dyDescent="0.3"/>
    <row r="539" spans="1:11" s="145" customFormat="1" x14ac:dyDescent="0.3"/>
    <row r="540" spans="1:11" s="145" customFormat="1" ht="18" x14ac:dyDescent="0.35">
      <c r="A540" s="168" t="s">
        <v>6751</v>
      </c>
    </row>
    <row r="541" spans="1:11" s="145" customFormat="1" x14ac:dyDescent="0.3"/>
    <row r="542" spans="1:11" s="145" customFormat="1" x14ac:dyDescent="0.3"/>
    <row r="543" spans="1:11" s="145" customFormat="1" x14ac:dyDescent="0.3"/>
    <row r="544" spans="1:11" s="145" customFormat="1" x14ac:dyDescent="0.3"/>
    <row r="545" s="145" customFormat="1" x14ac:dyDescent="0.3"/>
    <row r="546" s="145" customFormat="1" x14ac:dyDescent="0.3"/>
    <row r="547" s="145" customFormat="1" x14ac:dyDescent="0.3"/>
    <row r="548" s="145" customFormat="1" x14ac:dyDescent="0.3"/>
    <row r="549" s="145" customFormat="1" x14ac:dyDescent="0.3"/>
    <row r="550" s="145" customFormat="1" x14ac:dyDescent="0.3"/>
    <row r="551" s="145" customFormat="1" x14ac:dyDescent="0.3"/>
    <row r="552" s="145" customFormat="1" x14ac:dyDescent="0.3"/>
    <row r="553" s="145" customFormat="1" x14ac:dyDescent="0.3"/>
    <row r="554" s="145" customFormat="1" x14ac:dyDescent="0.3"/>
    <row r="555" s="145" customFormat="1" x14ac:dyDescent="0.3"/>
    <row r="556" s="145" customFormat="1" x14ac:dyDescent="0.3"/>
    <row r="557" s="145" customFormat="1" x14ac:dyDescent="0.3"/>
    <row r="558" s="145" customFormat="1" x14ac:dyDescent="0.3"/>
    <row r="559" s="145" customFormat="1" x14ac:dyDescent="0.3"/>
    <row r="560" s="145" customFormat="1" x14ac:dyDescent="0.3"/>
    <row r="561" s="145" customFormat="1" x14ac:dyDescent="0.3"/>
    <row r="562" s="145" customFormat="1" x14ac:dyDescent="0.3"/>
    <row r="563" s="145" customFormat="1" x14ac:dyDescent="0.3"/>
    <row r="564" s="145" customFormat="1" x14ac:dyDescent="0.3"/>
    <row r="565" s="145" customFormat="1" x14ac:dyDescent="0.3"/>
    <row r="566" s="145" customFormat="1" x14ac:dyDescent="0.3"/>
    <row r="567" s="145" customFormat="1" x14ac:dyDescent="0.3"/>
    <row r="568" s="145" customFormat="1" x14ac:dyDescent="0.3"/>
    <row r="569" s="145" customFormat="1" x14ac:dyDescent="0.3"/>
    <row r="570" s="145" customFormat="1" x14ac:dyDescent="0.3"/>
    <row r="571" s="145" customFormat="1" x14ac:dyDescent="0.3"/>
    <row r="572" s="145" customFormat="1" x14ac:dyDescent="0.3"/>
    <row r="573" s="145" customFormat="1" x14ac:dyDescent="0.3"/>
    <row r="574" s="145" customFormat="1" x14ac:dyDescent="0.3"/>
    <row r="575" s="145" customFormat="1" x14ac:dyDescent="0.3"/>
    <row r="576" s="145" customFormat="1" x14ac:dyDescent="0.3"/>
    <row r="577" spans="1:9" s="145" customFormat="1" x14ac:dyDescent="0.3"/>
    <row r="578" spans="1:9" s="145" customFormat="1" x14ac:dyDescent="0.3"/>
    <row r="579" spans="1:9" s="145" customFormat="1" x14ac:dyDescent="0.3"/>
    <row r="580" spans="1:9" s="145" customFormat="1" x14ac:dyDescent="0.3"/>
    <row r="581" spans="1:9" s="145" customFormat="1" x14ac:dyDescent="0.3">
      <c r="A581" s="145" t="s">
        <v>6543</v>
      </c>
    </row>
    <row r="582" spans="1:9" s="145" customFormat="1" x14ac:dyDescent="0.3"/>
    <row r="583" spans="1:9" s="145" customFormat="1" x14ac:dyDescent="0.3">
      <c r="A583" s="145" t="s">
        <v>6750</v>
      </c>
    </row>
    <row r="584" spans="1:9" s="145" customFormat="1" x14ac:dyDescent="0.3">
      <c r="A584" s="145" t="s">
        <v>6381</v>
      </c>
      <c r="B584" s="145" t="s">
        <v>6384</v>
      </c>
      <c r="C584" s="145" t="s">
        <v>6408</v>
      </c>
      <c r="D584" s="146">
        <v>0</v>
      </c>
      <c r="E584" s="146">
        <v>0.25</v>
      </c>
      <c r="F584" s="146">
        <v>0.5</v>
      </c>
      <c r="G584" s="146">
        <v>0.75</v>
      </c>
      <c r="H584" s="146">
        <v>1</v>
      </c>
      <c r="I584" s="145" t="s">
        <v>2124</v>
      </c>
    </row>
    <row r="585" spans="1:9" s="145" customFormat="1" x14ac:dyDescent="0.3">
      <c r="A585" s="145">
        <v>4.0628909999999996</v>
      </c>
      <c r="B585" s="145">
        <v>1.737609</v>
      </c>
      <c r="C585" s="145">
        <v>2.3206289999999998</v>
      </c>
      <c r="D585" s="145">
        <v>1.0247040000000001</v>
      </c>
      <c r="E585" s="145">
        <v>2.9514</v>
      </c>
      <c r="F585" s="145">
        <v>4.0942049999999997</v>
      </c>
      <c r="G585" s="145">
        <v>5.2720279999999997</v>
      </c>
      <c r="H585" s="145">
        <v>7.01105</v>
      </c>
      <c r="I585" s="145">
        <v>30</v>
      </c>
    </row>
    <row r="586" spans="1:9" s="145" customFormat="1" x14ac:dyDescent="0.3"/>
    <row r="587" spans="1:9" s="145" customFormat="1" x14ac:dyDescent="0.3">
      <c r="A587" s="145" t="s">
        <v>6546</v>
      </c>
    </row>
    <row r="588" spans="1:9" s="145" customFormat="1" x14ac:dyDescent="0.3">
      <c r="A588" s="145" t="s">
        <v>6547</v>
      </c>
    </row>
    <row r="589" spans="1:9" s="145" customFormat="1" x14ac:dyDescent="0.3">
      <c r="A589" s="145" t="s">
        <v>6548</v>
      </c>
    </row>
    <row r="590" spans="1:9" s="145" customFormat="1" x14ac:dyDescent="0.3">
      <c r="A590" s="145" t="s">
        <v>6549</v>
      </c>
    </row>
    <row r="591" spans="1:9" s="145" customFormat="1" x14ac:dyDescent="0.3">
      <c r="A591" s="145" t="s">
        <v>6550</v>
      </c>
    </row>
    <row r="592" spans="1:9" s="145" customFormat="1" x14ac:dyDescent="0.3">
      <c r="A592" s="145" t="s">
        <v>6551</v>
      </c>
    </row>
    <row r="593" spans="1:1" s="145" customFormat="1" x14ac:dyDescent="0.3">
      <c r="A593" s="145" t="s">
        <v>6552</v>
      </c>
    </row>
    <row r="594" spans="1:1" s="145" customFormat="1" x14ac:dyDescent="0.3">
      <c r="A594" s="145" t="s">
        <v>6553</v>
      </c>
    </row>
    <row r="595" spans="1:1" s="145" customFormat="1" x14ac:dyDescent="0.3">
      <c r="A595" s="145" t="s">
        <v>6554</v>
      </c>
    </row>
    <row r="596" spans="1:1" s="145" customFormat="1" x14ac:dyDescent="0.3">
      <c r="A596" s="145" t="s">
        <v>6555</v>
      </c>
    </row>
    <row r="597" spans="1:1" s="145" customFormat="1" x14ac:dyDescent="0.3">
      <c r="A597" s="145" t="s">
        <v>6556</v>
      </c>
    </row>
    <row r="598" spans="1:1" s="145" customFormat="1" x14ac:dyDescent="0.3">
      <c r="A598" s="145" t="s">
        <v>6557</v>
      </c>
    </row>
    <row r="599" spans="1:1" s="145" customFormat="1" x14ac:dyDescent="0.3">
      <c r="A599" s="145" t="s">
        <v>6558</v>
      </c>
    </row>
    <row r="600" spans="1:1" s="145" customFormat="1" x14ac:dyDescent="0.3">
      <c r="A600" s="145" t="s">
        <v>6559</v>
      </c>
    </row>
    <row r="601" spans="1:1" s="145" customFormat="1" x14ac:dyDescent="0.3">
      <c r="A601" s="145" t="s">
        <v>6560</v>
      </c>
    </row>
    <row r="602" spans="1:1" s="145" customFormat="1" x14ac:dyDescent="0.3">
      <c r="A602" s="145" t="s">
        <v>6561</v>
      </c>
    </row>
    <row r="603" spans="1:1" s="145" customFormat="1" x14ac:dyDescent="0.3">
      <c r="A603" s="145" t="s">
        <v>6562</v>
      </c>
    </row>
    <row r="604" spans="1:1" s="145" customFormat="1" x14ac:dyDescent="0.3">
      <c r="A604" s="145" t="s">
        <v>6563</v>
      </c>
    </row>
    <row r="605" spans="1:1" s="145" customFormat="1" x14ac:dyDescent="0.3">
      <c r="A605" s="145" t="s">
        <v>6564</v>
      </c>
    </row>
    <row r="606" spans="1:1" s="145" customFormat="1" x14ac:dyDescent="0.3">
      <c r="A606" s="145" t="s">
        <v>6565</v>
      </c>
    </row>
    <row r="607" spans="1:1" s="145" customFormat="1" x14ac:dyDescent="0.3">
      <c r="A607" s="145" t="s">
        <v>6566</v>
      </c>
    </row>
    <row r="608" spans="1:1" s="145" customFormat="1" x14ac:dyDescent="0.3">
      <c r="A608" s="145" t="s">
        <v>6567</v>
      </c>
    </row>
    <row r="609" spans="1:1" s="145" customFormat="1" x14ac:dyDescent="0.3">
      <c r="A609" s="145" t="s">
        <v>6568</v>
      </c>
    </row>
    <row r="610" spans="1:1" s="145" customFormat="1" x14ac:dyDescent="0.3">
      <c r="A610" s="145" t="s">
        <v>6569</v>
      </c>
    </row>
    <row r="611" spans="1:1" s="145" customFormat="1" x14ac:dyDescent="0.3">
      <c r="A611" s="145" t="s">
        <v>6570</v>
      </c>
    </row>
    <row r="612" spans="1:1" s="145" customFormat="1" x14ac:dyDescent="0.3">
      <c r="A612" s="145" t="s">
        <v>6571</v>
      </c>
    </row>
    <row r="613" spans="1:1" s="145" customFormat="1" x14ac:dyDescent="0.3">
      <c r="A613" s="145" t="s">
        <v>6572</v>
      </c>
    </row>
    <row r="614" spans="1:1" s="145" customFormat="1" x14ac:dyDescent="0.3">
      <c r="A614" s="145" t="s">
        <v>6573</v>
      </c>
    </row>
    <row r="615" spans="1:1" s="145" customFormat="1" x14ac:dyDescent="0.3">
      <c r="A615" s="145" t="s">
        <v>6574</v>
      </c>
    </row>
    <row r="616" spans="1:1" s="145" customFormat="1" x14ac:dyDescent="0.3">
      <c r="A616" s="145" t="s">
        <v>6575</v>
      </c>
    </row>
    <row r="617" spans="1:1" s="145" customFormat="1" x14ac:dyDescent="0.3">
      <c r="A617" s="145" t="s">
        <v>6576</v>
      </c>
    </row>
    <row r="618" spans="1:1" s="145" customFormat="1" x14ac:dyDescent="0.3">
      <c r="A618" s="145" t="s">
        <v>6577</v>
      </c>
    </row>
    <row r="619" spans="1:1" s="145" customFormat="1" x14ac:dyDescent="0.3"/>
    <row r="620" spans="1:1" s="145" customFormat="1" x14ac:dyDescent="0.3"/>
    <row r="621" spans="1:1" s="145" customFormat="1" ht="18" x14ac:dyDescent="0.35">
      <c r="A621" s="168" t="s">
        <v>6752</v>
      </c>
    </row>
    <row r="622" spans="1:1" s="145" customFormat="1" x14ac:dyDescent="0.3"/>
    <row r="623" spans="1:1" s="145" customFormat="1" x14ac:dyDescent="0.3">
      <c r="A623" s="145" t="s">
        <v>6753</v>
      </c>
    </row>
    <row r="624" spans="1:1" s="145" customFormat="1" x14ac:dyDescent="0.3"/>
    <row r="625" spans="1:1" s="145" customFormat="1" x14ac:dyDescent="0.3">
      <c r="A625" s="145" t="s">
        <v>6754</v>
      </c>
    </row>
    <row r="626" spans="1:1" s="145" customFormat="1" x14ac:dyDescent="0.3">
      <c r="A626" s="145" t="s">
        <v>6755</v>
      </c>
    </row>
    <row r="627" spans="1:1" s="145" customFormat="1" x14ac:dyDescent="0.3">
      <c r="A627" s="145" t="s">
        <v>6756</v>
      </c>
    </row>
    <row r="628" spans="1:1" s="145" customFormat="1" x14ac:dyDescent="0.3">
      <c r="A628" s="145" t="s">
        <v>6757</v>
      </c>
    </row>
    <row r="629" spans="1:1" s="145" customFormat="1" x14ac:dyDescent="0.3">
      <c r="A629" s="145" t="s">
        <v>6758</v>
      </c>
    </row>
    <row r="630" spans="1:1" s="145" customFormat="1" x14ac:dyDescent="0.3">
      <c r="A630" s="145" t="s">
        <v>6759</v>
      </c>
    </row>
    <row r="631" spans="1:1" s="145" customFormat="1" x14ac:dyDescent="0.3">
      <c r="A631" s="145" t="s">
        <v>6760</v>
      </c>
    </row>
    <row r="632" spans="1:1" s="145" customFormat="1" x14ac:dyDescent="0.3">
      <c r="A632" s="145" t="s">
        <v>6761</v>
      </c>
    </row>
    <row r="633" spans="1:1" s="145" customFormat="1" x14ac:dyDescent="0.3">
      <c r="A633" s="145" t="s">
        <v>6762</v>
      </c>
    </row>
    <row r="634" spans="1:1" s="145" customFormat="1" x14ac:dyDescent="0.3">
      <c r="A634" s="145" t="s">
        <v>6763</v>
      </c>
    </row>
    <row r="635" spans="1:1" s="145" customFormat="1" x14ac:dyDescent="0.3">
      <c r="A635" s="145" t="s">
        <v>6764</v>
      </c>
    </row>
    <row r="636" spans="1:1" s="145" customFormat="1" x14ac:dyDescent="0.3">
      <c r="A636" s="145" t="s">
        <v>6765</v>
      </c>
    </row>
    <row r="637" spans="1:1" s="145" customFormat="1" x14ac:dyDescent="0.3">
      <c r="A637" s="145" t="s">
        <v>6766</v>
      </c>
    </row>
    <row r="638" spans="1:1" s="145" customFormat="1" x14ac:dyDescent="0.3">
      <c r="A638" s="145" t="s">
        <v>6767</v>
      </c>
    </row>
    <row r="639" spans="1:1" s="145" customFormat="1" x14ac:dyDescent="0.3">
      <c r="A639" s="145" t="s">
        <v>6768</v>
      </c>
    </row>
    <row r="640" spans="1:1" s="145" customFormat="1" x14ac:dyDescent="0.3">
      <c r="A640" s="145" t="s">
        <v>6769</v>
      </c>
    </row>
    <row r="641" spans="1:1" s="145" customFormat="1" x14ac:dyDescent="0.3">
      <c r="A641" s="145" t="s">
        <v>6770</v>
      </c>
    </row>
    <row r="642" spans="1:1" s="145" customFormat="1" x14ac:dyDescent="0.3">
      <c r="A642" s="145" t="s">
        <v>6771</v>
      </c>
    </row>
    <row r="643" spans="1:1" s="145" customFormat="1" x14ac:dyDescent="0.3">
      <c r="A643" s="145" t="s">
        <v>6772</v>
      </c>
    </row>
    <row r="644" spans="1:1" s="145" customFormat="1" x14ac:dyDescent="0.3">
      <c r="A644" s="145" t="s">
        <v>6773</v>
      </c>
    </row>
    <row r="645" spans="1:1" s="145" customFormat="1" x14ac:dyDescent="0.3">
      <c r="A645" s="145" t="s">
        <v>6774</v>
      </c>
    </row>
    <row r="646" spans="1:1" s="145" customFormat="1" x14ac:dyDescent="0.3">
      <c r="A646" s="145" t="s">
        <v>6775</v>
      </c>
    </row>
    <row r="647" spans="1:1" s="145" customFormat="1" x14ac:dyDescent="0.3">
      <c r="A647" s="145" t="s">
        <v>6776</v>
      </c>
    </row>
    <row r="648" spans="1:1" s="145" customFormat="1" x14ac:dyDescent="0.3">
      <c r="A648" s="145" t="s">
        <v>6777</v>
      </c>
    </row>
    <row r="649" spans="1:1" s="145" customFormat="1" x14ac:dyDescent="0.3">
      <c r="A649" s="145" t="s">
        <v>6778</v>
      </c>
    </row>
    <row r="650" spans="1:1" s="145" customFormat="1" x14ac:dyDescent="0.3">
      <c r="A650" s="145" t="s">
        <v>6779</v>
      </c>
    </row>
    <row r="651" spans="1:1" s="145" customFormat="1" x14ac:dyDescent="0.3">
      <c r="A651" s="145" t="s">
        <v>6780</v>
      </c>
    </row>
    <row r="652" spans="1:1" s="145" customFormat="1" x14ac:dyDescent="0.3">
      <c r="A652" s="145" t="s">
        <v>6781</v>
      </c>
    </row>
    <row r="653" spans="1:1" s="145" customFormat="1" x14ac:dyDescent="0.3">
      <c r="A653" s="145" t="s">
        <v>6782</v>
      </c>
    </row>
    <row r="654" spans="1:1" s="145" customFormat="1" x14ac:dyDescent="0.3">
      <c r="A654" s="145" t="s">
        <v>6783</v>
      </c>
    </row>
    <row r="655" spans="1:1" s="145" customFormat="1" x14ac:dyDescent="0.3">
      <c r="A655" s="145" t="s">
        <v>6784</v>
      </c>
    </row>
    <row r="656" spans="1:1" s="145" customFormat="1" x14ac:dyDescent="0.3">
      <c r="A656" s="145" t="s">
        <v>6785</v>
      </c>
    </row>
    <row r="657" spans="1:10" s="145" customFormat="1" x14ac:dyDescent="0.3"/>
    <row r="658" spans="1:10" s="145" customFormat="1" x14ac:dyDescent="0.3"/>
    <row r="659" spans="1:10" s="145" customFormat="1" x14ac:dyDescent="0.3">
      <c r="D659" s="146"/>
      <c r="E659" s="146"/>
      <c r="F659" s="146"/>
      <c r="G659" s="146"/>
      <c r="H659" s="146"/>
    </row>
    <row r="660" spans="1:10" s="145" customFormat="1" x14ac:dyDescent="0.3"/>
    <row r="661" spans="1:10" s="145" customFormat="1" ht="18" x14ac:dyDescent="0.35">
      <c r="A661" s="168" t="s">
        <v>6788</v>
      </c>
    </row>
    <row r="662" spans="1:10" s="145" customFormat="1" x14ac:dyDescent="0.3"/>
    <row r="663" spans="1:10" s="145" customFormat="1" x14ac:dyDescent="0.3">
      <c r="A663" s="145" t="s">
        <v>6816</v>
      </c>
    </row>
    <row r="664" spans="1:10" s="145" customFormat="1" x14ac:dyDescent="0.3">
      <c r="A664" s="145" t="s">
        <v>6817</v>
      </c>
    </row>
    <row r="665" spans="1:10" s="145" customFormat="1" x14ac:dyDescent="0.3">
      <c r="B665" s="145" t="s">
        <v>6381</v>
      </c>
      <c r="C665" s="145" t="s">
        <v>6384</v>
      </c>
      <c r="D665" s="145" t="s">
        <v>6408</v>
      </c>
      <c r="E665" s="146">
        <v>0</v>
      </c>
      <c r="F665" s="146">
        <v>0.25</v>
      </c>
      <c r="G665" s="146">
        <v>0.5</v>
      </c>
      <c r="H665" s="146">
        <v>0.75</v>
      </c>
      <c r="I665" s="146">
        <v>1</v>
      </c>
      <c r="J665" s="145" t="s">
        <v>2124</v>
      </c>
    </row>
    <row r="666" spans="1:10" s="145" customFormat="1" x14ac:dyDescent="0.3">
      <c r="A666" s="145" t="s">
        <v>6580</v>
      </c>
      <c r="B666" s="116">
        <v>0.61644299999999996</v>
      </c>
      <c r="C666" s="116">
        <v>0.24761610000000001</v>
      </c>
      <c r="D666" s="116">
        <v>0.39392070000000001</v>
      </c>
      <c r="E666" s="116">
        <v>0.17810108999999999</v>
      </c>
      <c r="F666" s="116">
        <v>0.43023055999999998</v>
      </c>
      <c r="G666" s="116">
        <v>0.63288599999999995</v>
      </c>
      <c r="H666" s="116">
        <v>0.82415130000000003</v>
      </c>
      <c r="I666" s="116">
        <v>0.96462700000000001</v>
      </c>
      <c r="J666" s="145">
        <v>30</v>
      </c>
    </row>
    <row r="667" spans="1:10" s="145" customFormat="1" x14ac:dyDescent="0.3">
      <c r="A667" s="145" t="s">
        <v>6796</v>
      </c>
      <c r="B667" s="116">
        <v>15</v>
      </c>
      <c r="C667" s="116">
        <v>0</v>
      </c>
      <c r="D667" s="116">
        <v>0</v>
      </c>
      <c r="E667" s="116">
        <v>15</v>
      </c>
      <c r="F667" s="116">
        <v>15</v>
      </c>
      <c r="G667" s="116">
        <v>15</v>
      </c>
      <c r="H667" s="116">
        <v>15</v>
      </c>
      <c r="I667" s="116">
        <v>15</v>
      </c>
      <c r="J667" s="145">
        <v>30</v>
      </c>
    </row>
    <row r="668" spans="1:10" s="145" customFormat="1" x14ac:dyDescent="0.3">
      <c r="A668" s="145" t="s">
        <v>6579</v>
      </c>
      <c r="B668" s="116">
        <v>0.25288630000000001</v>
      </c>
      <c r="C668" s="116">
        <v>0.31768590000000002</v>
      </c>
      <c r="D668" s="116">
        <v>0.2085225</v>
      </c>
      <c r="E668" s="116">
        <v>1.5498710000000001E-2</v>
      </c>
      <c r="F668" s="116">
        <v>7.0091979999999998E-2</v>
      </c>
      <c r="G668" s="116">
        <v>0.15007309999999999</v>
      </c>
      <c r="H668" s="116">
        <v>0.27861439999999998</v>
      </c>
      <c r="I668" s="116">
        <v>1.3501669999999999</v>
      </c>
      <c r="J668" s="145">
        <v>30</v>
      </c>
    </row>
    <row r="669" spans="1:10" s="145" customFormat="1" x14ac:dyDescent="0.3">
      <c r="A669" s="145" t="s">
        <v>6795</v>
      </c>
      <c r="B669" s="116">
        <v>14.7666667</v>
      </c>
      <c r="C669" s="116">
        <v>0.43018309999999998</v>
      </c>
      <c r="D669" s="116">
        <v>0</v>
      </c>
      <c r="E669" s="116">
        <v>14</v>
      </c>
      <c r="F669" s="116">
        <v>15</v>
      </c>
      <c r="G669" s="116">
        <v>15</v>
      </c>
      <c r="H669" s="116">
        <v>15</v>
      </c>
      <c r="I669" s="116">
        <v>15</v>
      </c>
      <c r="J669" s="145">
        <v>30</v>
      </c>
    </row>
    <row r="670" spans="1:10" s="145" customFormat="1" x14ac:dyDescent="0.3">
      <c r="E670" s="146"/>
      <c r="F670" s="146"/>
      <c r="G670" s="146"/>
      <c r="H670" s="146"/>
      <c r="I670" s="146"/>
    </row>
    <row r="671" spans="1:10" s="145" customFormat="1" x14ac:dyDescent="0.3">
      <c r="B671" s="116"/>
    </row>
    <row r="672" spans="1:10" s="145" customFormat="1" x14ac:dyDescent="0.3"/>
    <row r="673" spans="1:11" s="145" customFormat="1" x14ac:dyDescent="0.3">
      <c r="A673" s="145" t="s">
        <v>6787</v>
      </c>
      <c r="K673" s="145" t="s">
        <v>6786</v>
      </c>
    </row>
    <row r="674" spans="1:11" s="145" customFormat="1" x14ac:dyDescent="0.3"/>
    <row r="675" spans="1:11" s="145" customFormat="1" x14ac:dyDescent="0.3"/>
    <row r="676" spans="1:11" s="145" customFormat="1" x14ac:dyDescent="0.3"/>
    <row r="677" spans="1:11" s="145" customFormat="1" x14ac:dyDescent="0.3"/>
    <row r="678" spans="1:11" s="145" customFormat="1" x14ac:dyDescent="0.3"/>
    <row r="679" spans="1:11" s="145" customFormat="1" x14ac:dyDescent="0.3"/>
    <row r="680" spans="1:11" s="145" customFormat="1" x14ac:dyDescent="0.3"/>
    <row r="681" spans="1:11" s="145" customFormat="1" x14ac:dyDescent="0.3"/>
    <row r="682" spans="1:11" s="145" customFormat="1" x14ac:dyDescent="0.3"/>
    <row r="683" spans="1:11" s="145" customFormat="1" x14ac:dyDescent="0.3"/>
    <row r="684" spans="1:11" s="145" customFormat="1" x14ac:dyDescent="0.3"/>
    <row r="685" spans="1:11" s="145" customFormat="1" x14ac:dyDescent="0.3"/>
    <row r="686" spans="1:11" s="145" customFormat="1" x14ac:dyDescent="0.3"/>
    <row r="687" spans="1:11" s="145" customFormat="1" x14ac:dyDescent="0.3"/>
    <row r="688" spans="1:11" s="145" customFormat="1" x14ac:dyDescent="0.3"/>
    <row r="689" s="145" customFormat="1" x14ac:dyDescent="0.3"/>
    <row r="690" s="145" customFormat="1" x14ac:dyDescent="0.3"/>
    <row r="691" s="145" customFormat="1" x14ac:dyDescent="0.3"/>
    <row r="692" s="145" customFormat="1" x14ac:dyDescent="0.3"/>
    <row r="693" s="145" customFormat="1" x14ac:dyDescent="0.3"/>
    <row r="694" s="145" customFormat="1" x14ac:dyDescent="0.3"/>
    <row r="695" s="145" customFormat="1" x14ac:dyDescent="0.3"/>
    <row r="696" s="145" customFormat="1" x14ac:dyDescent="0.3"/>
    <row r="697" s="145" customFormat="1" x14ac:dyDescent="0.3"/>
    <row r="698" s="145" customFormat="1" x14ac:dyDescent="0.3"/>
    <row r="699" s="145" customFormat="1" x14ac:dyDescent="0.3"/>
    <row r="700" s="145" customFormat="1" x14ac:dyDescent="0.3"/>
    <row r="701" s="145" customFormat="1" x14ac:dyDescent="0.3"/>
    <row r="702" s="145" customFormat="1" x14ac:dyDescent="0.3"/>
    <row r="703" s="145" customFormat="1" x14ac:dyDescent="0.3"/>
    <row r="704" s="145" customFormat="1" x14ac:dyDescent="0.3"/>
    <row r="705" spans="1:2" s="145" customFormat="1" x14ac:dyDescent="0.3"/>
    <row r="706" spans="1:2" s="145" customFormat="1" x14ac:dyDescent="0.3"/>
    <row r="707" spans="1:2" s="145" customFormat="1" x14ac:dyDescent="0.3"/>
    <row r="708" spans="1:2" s="145" customFormat="1" x14ac:dyDescent="0.3"/>
    <row r="709" spans="1:2" s="145" customFormat="1" x14ac:dyDescent="0.3"/>
    <row r="710" spans="1:2" s="145" customFormat="1" x14ac:dyDescent="0.3"/>
    <row r="711" spans="1:2" s="145" customFormat="1" x14ac:dyDescent="0.3"/>
    <row r="712" spans="1:2" s="145" customFormat="1" x14ac:dyDescent="0.3"/>
    <row r="713" spans="1:2" s="145" customFormat="1" x14ac:dyDescent="0.3"/>
    <row r="714" spans="1:2" s="145" customFormat="1" x14ac:dyDescent="0.3">
      <c r="A714" s="145" t="s">
        <v>6818</v>
      </c>
    </row>
    <row r="715" spans="1:2" s="145" customFormat="1" x14ac:dyDescent="0.3"/>
    <row r="716" spans="1:2" s="145" customFormat="1" x14ac:dyDescent="0.3">
      <c r="B716" s="145" t="s">
        <v>6401</v>
      </c>
    </row>
    <row r="717" spans="1:2" s="145" customFormat="1" x14ac:dyDescent="0.3"/>
    <row r="718" spans="1:2" s="145" customFormat="1" x14ac:dyDescent="0.3">
      <c r="A718" s="145" t="s">
        <v>6802</v>
      </c>
    </row>
    <row r="719" spans="1:2" s="145" customFormat="1" x14ac:dyDescent="0.3">
      <c r="A719" s="145" t="s">
        <v>6819</v>
      </c>
    </row>
    <row r="720" spans="1:2" s="145" customFormat="1" x14ac:dyDescent="0.3">
      <c r="A720" s="145" t="s">
        <v>6536</v>
      </c>
    </row>
    <row r="721" spans="1:5" s="145" customFormat="1" x14ac:dyDescent="0.3">
      <c r="A721" s="145" t="s">
        <v>6404</v>
      </c>
    </row>
    <row r="722" spans="1:5" s="145" customFormat="1" x14ac:dyDescent="0.3">
      <c r="A722" s="145" t="s">
        <v>6820</v>
      </c>
    </row>
    <row r="723" spans="1:5" s="145" customFormat="1" x14ac:dyDescent="0.3">
      <c r="A723" s="145" t="s">
        <v>6405</v>
      </c>
    </row>
    <row r="724" spans="1:5" s="145" customFormat="1" x14ac:dyDescent="0.3">
      <c r="A724" s="145" t="s">
        <v>6406</v>
      </c>
    </row>
    <row r="725" spans="1:5" s="145" customFormat="1" x14ac:dyDescent="0.3">
      <c r="A725" s="145">
        <v>-0.23333329999999999</v>
      </c>
    </row>
    <row r="726" spans="1:5" s="145" customFormat="1" x14ac:dyDescent="0.3"/>
    <row r="727" spans="1:5" s="145" customFormat="1" x14ac:dyDescent="0.3"/>
    <row r="728" spans="1:5" s="145" customFormat="1" x14ac:dyDescent="0.3">
      <c r="A728" s="145" t="s">
        <v>6789</v>
      </c>
    </row>
    <row r="729" spans="1:5" s="145" customFormat="1" x14ac:dyDescent="0.3"/>
    <row r="730" spans="1:5" s="145" customFormat="1" x14ac:dyDescent="0.3">
      <c r="B730" s="145" t="s">
        <v>6401</v>
      </c>
    </row>
    <row r="731" spans="1:5" s="145" customFormat="1" x14ac:dyDescent="0.3"/>
    <row r="732" spans="1:5" s="145" customFormat="1" x14ac:dyDescent="0.3">
      <c r="A732" s="145" t="s">
        <v>6584</v>
      </c>
    </row>
    <row r="733" spans="1:5" s="145" customFormat="1" x14ac:dyDescent="0.3">
      <c r="A733" s="145" t="s">
        <v>6791</v>
      </c>
      <c r="D733" s="116"/>
      <c r="E733" s="116"/>
    </row>
    <row r="734" spans="1:5" s="145" customFormat="1" x14ac:dyDescent="0.3">
      <c r="A734" s="145" t="s">
        <v>6536</v>
      </c>
    </row>
    <row r="735" spans="1:5" s="145" customFormat="1" x14ac:dyDescent="0.3">
      <c r="A735" s="145" t="s">
        <v>6404</v>
      </c>
    </row>
    <row r="736" spans="1:5" s="145" customFormat="1" x14ac:dyDescent="0.3">
      <c r="A736" s="145" t="s">
        <v>6790</v>
      </c>
    </row>
    <row r="737" spans="1:3" s="145" customFormat="1" x14ac:dyDescent="0.3">
      <c r="A737" s="145" t="s">
        <v>6405</v>
      </c>
    </row>
    <row r="738" spans="1:3" s="145" customFormat="1" x14ac:dyDescent="0.3">
      <c r="A738" s="145" t="s">
        <v>6406</v>
      </c>
    </row>
    <row r="739" spans="1:3" s="145" customFormat="1" x14ac:dyDescent="0.3">
      <c r="A739" s="145">
        <v>-0.36355670000000001</v>
      </c>
    </row>
    <row r="740" spans="1:3" s="145" customFormat="1" x14ac:dyDescent="0.3"/>
    <row r="741" spans="1:3" s="145" customFormat="1" x14ac:dyDescent="0.3"/>
    <row r="742" spans="1:3" s="145" customFormat="1" ht="21" x14ac:dyDescent="0.4">
      <c r="A742" s="169" t="s">
        <v>6813</v>
      </c>
    </row>
    <row r="743" spans="1:3" s="145" customFormat="1" x14ac:dyDescent="0.3"/>
    <row r="744" spans="1:3" s="145" customFormat="1" x14ac:dyDescent="0.3">
      <c r="A744" s="145" t="s">
        <v>6821</v>
      </c>
    </row>
    <row r="745" spans="1:3" s="145" customFormat="1" x14ac:dyDescent="0.3">
      <c r="A745" s="145" t="s">
        <v>6808</v>
      </c>
    </row>
    <row r="746" spans="1:3" s="145" customFormat="1" x14ac:dyDescent="0.3">
      <c r="A746" s="145" t="s">
        <v>6827</v>
      </c>
      <c r="C746" s="145" t="s">
        <v>6826</v>
      </c>
    </row>
    <row r="747" spans="1:3" s="145" customFormat="1" x14ac:dyDescent="0.3">
      <c r="A747" s="145" t="s">
        <v>6822</v>
      </c>
    </row>
    <row r="748" spans="1:3" s="145" customFormat="1" x14ac:dyDescent="0.3"/>
    <row r="749" spans="1:3" s="145" customFormat="1" x14ac:dyDescent="0.3"/>
    <row r="750" spans="1:3" s="145" customFormat="1" x14ac:dyDescent="0.3">
      <c r="A750" s="145" t="s">
        <v>6823</v>
      </c>
    </row>
    <row r="751" spans="1:3" s="145" customFormat="1" x14ac:dyDescent="0.3">
      <c r="A751" s="145" t="s">
        <v>6811</v>
      </c>
    </row>
    <row r="752" spans="1:3" s="145" customFormat="1" x14ac:dyDescent="0.3">
      <c r="A752" s="145" t="s">
        <v>6825</v>
      </c>
    </row>
    <row r="753" spans="1:2" s="145" customFormat="1" x14ac:dyDescent="0.3">
      <c r="A753" s="145" t="s">
        <v>6824</v>
      </c>
    </row>
    <row r="754" spans="1:2" s="145" customFormat="1" x14ac:dyDescent="0.3"/>
    <row r="755" spans="1:2" s="145" customFormat="1" x14ac:dyDescent="0.3"/>
    <row r="756" spans="1:2" s="145" customFormat="1" x14ac:dyDescent="0.3">
      <c r="A756" s="145" t="s">
        <v>6828</v>
      </c>
    </row>
    <row r="757" spans="1:2" s="145" customFormat="1" x14ac:dyDescent="0.3"/>
    <row r="758" spans="1:2" s="145" customFormat="1" x14ac:dyDescent="0.3">
      <c r="B758" s="145" t="s">
        <v>6829</v>
      </c>
    </row>
    <row r="759" spans="1:2" s="145" customFormat="1" x14ac:dyDescent="0.3"/>
    <row r="760" spans="1:2" s="145" customFormat="1" x14ac:dyDescent="0.3">
      <c r="A760" s="145" t="s">
        <v>6830</v>
      </c>
    </row>
    <row r="761" spans="1:2" s="145" customFormat="1" x14ac:dyDescent="0.3">
      <c r="A761" s="145" t="s">
        <v>6831</v>
      </c>
    </row>
    <row r="762" spans="1:2" s="145" customFormat="1" x14ac:dyDescent="0.3"/>
    <row r="763" spans="1:2" s="145" customFormat="1" x14ac:dyDescent="0.3"/>
    <row r="764" spans="1:2" s="145" customFormat="1" x14ac:dyDescent="0.3">
      <c r="A764" s="145" t="s">
        <v>6832</v>
      </c>
    </row>
    <row r="765" spans="1:2" s="145" customFormat="1" x14ac:dyDescent="0.3"/>
    <row r="766" spans="1:2" s="145" customFormat="1" x14ac:dyDescent="0.3">
      <c r="B766" s="145" t="s">
        <v>6829</v>
      </c>
    </row>
    <row r="767" spans="1:2" s="145" customFormat="1" x14ac:dyDescent="0.3"/>
    <row r="768" spans="1:2" s="145" customFormat="1" x14ac:dyDescent="0.3">
      <c r="A768" s="145" t="s">
        <v>6833</v>
      </c>
    </row>
    <row r="769" spans="1:1" s="145" customFormat="1" x14ac:dyDescent="0.3">
      <c r="A769" s="145" t="s">
        <v>6834</v>
      </c>
    </row>
    <row r="770" spans="1:1" s="145" customFormat="1" x14ac:dyDescent="0.3"/>
    <row r="771" spans="1:1" s="145" customFormat="1" x14ac:dyDescent="0.3"/>
    <row r="772" spans="1:1" s="145" customFormat="1" x14ac:dyDescent="0.3"/>
    <row r="773" spans="1:1" s="145" customFormat="1" x14ac:dyDescent="0.3"/>
    <row r="774" spans="1:1" s="145" customFormat="1" x14ac:dyDescent="0.3"/>
    <row r="775" spans="1:1" s="145" customFormat="1" x14ac:dyDescent="0.3"/>
    <row r="776" spans="1:1" s="145" customFormat="1" x14ac:dyDescent="0.3"/>
    <row r="777" spans="1:1" s="145" customFormat="1" x14ac:dyDescent="0.3"/>
    <row r="778" spans="1:1" s="145" customFormat="1" x14ac:dyDescent="0.3"/>
    <row r="780" spans="1:1" ht="23.4" x14ac:dyDescent="0.45">
      <c r="A780" s="174" t="s">
        <v>6386</v>
      </c>
    </row>
    <row r="781" spans="1:1" ht="18" x14ac:dyDescent="0.35">
      <c r="A781" s="111"/>
    </row>
    <row r="782" spans="1:1" x14ac:dyDescent="0.3">
      <c r="A782" s="97" t="s">
        <v>6368</v>
      </c>
    </row>
    <row r="784" spans="1:1" x14ac:dyDescent="0.3">
      <c r="A784" s="97" t="s">
        <v>5377</v>
      </c>
    </row>
    <row r="786" spans="1:1" x14ac:dyDescent="0.3">
      <c r="A786" s="97" t="s">
        <v>5356</v>
      </c>
    </row>
    <row r="787" spans="1:1" x14ac:dyDescent="0.3">
      <c r="A787" s="97" t="s">
        <v>5357</v>
      </c>
    </row>
    <row r="788" spans="1:1" x14ac:dyDescent="0.3">
      <c r="A788" s="97" t="s">
        <v>5358</v>
      </c>
    </row>
    <row r="789" spans="1:1" x14ac:dyDescent="0.3">
      <c r="A789" s="97" t="s">
        <v>5359</v>
      </c>
    </row>
    <row r="790" spans="1:1" x14ac:dyDescent="0.3">
      <c r="A790" s="97" t="s">
        <v>5334</v>
      </c>
    </row>
    <row r="791" spans="1:1" x14ac:dyDescent="0.3">
      <c r="A791" s="97" t="s">
        <v>5335</v>
      </c>
    </row>
    <row r="793" spans="1:1" x14ac:dyDescent="0.3">
      <c r="A793" s="97" t="s">
        <v>5378</v>
      </c>
    </row>
    <row r="795" spans="1:1" x14ac:dyDescent="0.3">
      <c r="A795" s="97" t="s">
        <v>5337</v>
      </c>
    </row>
    <row r="796" spans="1:1" x14ac:dyDescent="0.3">
      <c r="A796" s="97" t="s">
        <v>5360</v>
      </c>
    </row>
    <row r="797" spans="1:1" x14ac:dyDescent="0.3">
      <c r="A797" s="97" t="s">
        <v>5338</v>
      </c>
    </row>
    <row r="798" spans="1:1" x14ac:dyDescent="0.3">
      <c r="A798" s="97" t="s">
        <v>5339</v>
      </c>
    </row>
    <row r="799" spans="1:1" x14ac:dyDescent="0.3">
      <c r="A799" s="97" t="s">
        <v>5340</v>
      </c>
    </row>
    <row r="800" spans="1:1" x14ac:dyDescent="0.3">
      <c r="A800" s="97" t="s">
        <v>5341</v>
      </c>
    </row>
    <row r="801" spans="1:2" x14ac:dyDescent="0.3">
      <c r="A801" s="97" t="s">
        <v>5342</v>
      </c>
    </row>
    <row r="802" spans="1:2" x14ac:dyDescent="0.3">
      <c r="A802" s="97" t="e">
        <f ca="1">+   par(old.oma)</f>
        <v>#NAME?</v>
      </c>
    </row>
    <row r="803" spans="1:2" x14ac:dyDescent="0.3">
      <c r="A803" s="97" t="s">
        <v>5343</v>
      </c>
    </row>
    <row r="805" spans="1:2" x14ac:dyDescent="0.3">
      <c r="B805" s="97" t="s">
        <v>5344</v>
      </c>
    </row>
    <row r="807" spans="1:2" x14ac:dyDescent="0.3">
      <c r="A807" s="97" t="s">
        <v>5345</v>
      </c>
    </row>
    <row r="810" spans="1:2" x14ac:dyDescent="0.3">
      <c r="A810" s="97" t="s">
        <v>5361</v>
      </c>
    </row>
    <row r="812" spans="1:2" x14ac:dyDescent="0.3">
      <c r="A812" s="97" t="s">
        <v>5346</v>
      </c>
    </row>
    <row r="813" spans="1:2" x14ac:dyDescent="0.3">
      <c r="A813" s="97" t="s">
        <v>5362</v>
      </c>
    </row>
    <row r="814" spans="1:2" x14ac:dyDescent="0.3">
      <c r="A814" s="97" t="s">
        <v>5379</v>
      </c>
    </row>
    <row r="815" spans="1:2" x14ac:dyDescent="0.3">
      <c r="A815" s="97" t="s">
        <v>5380</v>
      </c>
    </row>
    <row r="816" spans="1:2" x14ac:dyDescent="0.3">
      <c r="A816" s="97" t="s">
        <v>5381</v>
      </c>
    </row>
    <row r="817" spans="1:2" x14ac:dyDescent="0.3">
      <c r="A817" s="97" t="s">
        <v>5382</v>
      </c>
    </row>
    <row r="818" spans="1:2" x14ac:dyDescent="0.3">
      <c r="A818" s="97" t="s">
        <v>5383</v>
      </c>
    </row>
    <row r="819" spans="1:2" x14ac:dyDescent="0.3">
      <c r="A819" s="97" t="s">
        <v>5384</v>
      </c>
    </row>
    <row r="820" spans="1:2" x14ac:dyDescent="0.3">
      <c r="A820" s="97" t="s">
        <v>5385</v>
      </c>
    </row>
    <row r="821" spans="1:2" x14ac:dyDescent="0.3">
      <c r="A821" s="97" t="s">
        <v>5386</v>
      </c>
    </row>
    <row r="822" spans="1:2" x14ac:dyDescent="0.3">
      <c r="A822" s="97" t="s">
        <v>5387</v>
      </c>
    </row>
    <row r="823" spans="1:2" x14ac:dyDescent="0.3">
      <c r="A823" s="97" t="s">
        <v>5388</v>
      </c>
    </row>
    <row r="824" spans="1:2" x14ac:dyDescent="0.3">
      <c r="A824" s="97" t="s">
        <v>5334</v>
      </c>
    </row>
    <row r="825" spans="1:2" x14ac:dyDescent="0.3">
      <c r="A825" s="97" t="s">
        <v>5335</v>
      </c>
    </row>
    <row r="826" spans="1:2" x14ac:dyDescent="0.3">
      <c r="A826" s="97" t="s">
        <v>5348</v>
      </c>
    </row>
    <row r="829" spans="1:2" x14ac:dyDescent="0.3">
      <c r="B829" s="97" t="s">
        <v>5349</v>
      </c>
    </row>
    <row r="831" spans="1:2" x14ac:dyDescent="0.3">
      <c r="A831" s="97" t="s">
        <v>5345</v>
      </c>
    </row>
    <row r="834" spans="1:1" x14ac:dyDescent="0.3">
      <c r="A834" s="97" t="s">
        <v>5361</v>
      </c>
    </row>
    <row r="836" spans="1:1" x14ac:dyDescent="0.3">
      <c r="A836" s="97" t="s">
        <v>5389</v>
      </c>
    </row>
    <row r="837" spans="1:1" x14ac:dyDescent="0.3">
      <c r="A837" s="97" t="s">
        <v>5350</v>
      </c>
    </row>
    <row r="838" spans="1:1" x14ac:dyDescent="0.3">
      <c r="A838" s="97" t="s">
        <v>5351</v>
      </c>
    </row>
    <row r="840" spans="1:1" x14ac:dyDescent="0.3">
      <c r="A840" s="97" t="s">
        <v>5346</v>
      </c>
    </row>
    <row r="841" spans="1:1" x14ac:dyDescent="0.3">
      <c r="A841" s="97" t="s">
        <v>5352</v>
      </c>
    </row>
    <row r="842" spans="1:1" x14ac:dyDescent="0.3">
      <c r="A842" s="97" t="s">
        <v>5390</v>
      </c>
    </row>
    <row r="843" spans="1:1" x14ac:dyDescent="0.3">
      <c r="A843" s="97" t="s">
        <v>5391</v>
      </c>
    </row>
    <row r="844" spans="1:1" x14ac:dyDescent="0.3">
      <c r="A844" s="97" t="s">
        <v>5392</v>
      </c>
    </row>
    <row r="845" spans="1:1" x14ac:dyDescent="0.3">
      <c r="A845" s="97" t="s">
        <v>5393</v>
      </c>
    </row>
    <row r="846" spans="1:1" x14ac:dyDescent="0.3">
      <c r="A846" s="97" t="s">
        <v>5394</v>
      </c>
    </row>
    <row r="847" spans="1:1" x14ac:dyDescent="0.3">
      <c r="A847" s="97" t="s">
        <v>5395</v>
      </c>
    </row>
    <row r="848" spans="1:1" x14ac:dyDescent="0.3">
      <c r="A848" s="97" t="s">
        <v>5396</v>
      </c>
    </row>
    <row r="849" spans="1:1" x14ac:dyDescent="0.3">
      <c r="A849" s="97" t="s">
        <v>5397</v>
      </c>
    </row>
    <row r="850" spans="1:1" x14ac:dyDescent="0.3">
      <c r="A850" s="97" t="s">
        <v>5398</v>
      </c>
    </row>
    <row r="851" spans="1:1" x14ac:dyDescent="0.3">
      <c r="A851" s="97" t="s">
        <v>5399</v>
      </c>
    </row>
    <row r="853" spans="1:1" x14ac:dyDescent="0.3">
      <c r="A853" s="97" t="s">
        <v>5353</v>
      </c>
    </row>
    <row r="854" spans="1:1" x14ac:dyDescent="0.3">
      <c r="A854" s="97" t="s">
        <v>5400</v>
      </c>
    </row>
    <row r="858" spans="1:1" x14ac:dyDescent="0.3">
      <c r="A858" s="97" t="s">
        <v>5401</v>
      </c>
    </row>
    <row r="860" spans="1:1" x14ac:dyDescent="0.3">
      <c r="A860" s="97" t="s">
        <v>5377</v>
      </c>
    </row>
    <row r="862" spans="1:1" x14ac:dyDescent="0.3">
      <c r="A862" s="97" t="s">
        <v>5356</v>
      </c>
    </row>
    <row r="863" spans="1:1" x14ac:dyDescent="0.3">
      <c r="A863" s="97" t="s">
        <v>5402</v>
      </c>
    </row>
    <row r="864" spans="1:1" x14ac:dyDescent="0.3">
      <c r="A864" s="97" t="s">
        <v>5403</v>
      </c>
    </row>
    <row r="865" spans="1:1" x14ac:dyDescent="0.3">
      <c r="A865" s="97" t="s">
        <v>5404</v>
      </c>
    </row>
    <row r="866" spans="1:1" x14ac:dyDescent="0.3">
      <c r="A866" s="97" t="s">
        <v>5334</v>
      </c>
    </row>
    <row r="867" spans="1:1" x14ac:dyDescent="0.3">
      <c r="A867" s="97" t="s">
        <v>5335</v>
      </c>
    </row>
    <row r="869" spans="1:1" x14ac:dyDescent="0.3">
      <c r="A869" s="97" t="s">
        <v>5378</v>
      </c>
    </row>
    <row r="870" spans="1:1" x14ac:dyDescent="0.3">
      <c r="A870" s="97" t="s">
        <v>5405</v>
      </c>
    </row>
    <row r="871" spans="1:1" x14ac:dyDescent="0.3">
      <c r="A871" s="97" t="s">
        <v>5406</v>
      </c>
    </row>
    <row r="872" spans="1:1" x14ac:dyDescent="0.3">
      <c r="A872" s="97" t="s">
        <v>5407</v>
      </c>
    </row>
    <row r="873" spans="1:1" x14ac:dyDescent="0.3">
      <c r="A873" s="97" t="s">
        <v>5408</v>
      </c>
    </row>
    <row r="874" spans="1:1" x14ac:dyDescent="0.3">
      <c r="A874" s="97" t="s">
        <v>5409</v>
      </c>
    </row>
    <row r="875" spans="1:1" x14ac:dyDescent="0.3">
      <c r="A875" s="97" t="s">
        <v>5410</v>
      </c>
    </row>
    <row r="877" spans="1:1" x14ac:dyDescent="0.3">
      <c r="A877" s="97" t="s">
        <v>5337</v>
      </c>
    </row>
    <row r="878" spans="1:1" x14ac:dyDescent="0.3">
      <c r="A878" s="97" t="s">
        <v>5360</v>
      </c>
    </row>
    <row r="879" spans="1:1" x14ac:dyDescent="0.3">
      <c r="A879" s="97" t="s">
        <v>5338</v>
      </c>
    </row>
    <row r="880" spans="1:1" x14ac:dyDescent="0.3">
      <c r="A880" s="97" t="s">
        <v>5339</v>
      </c>
    </row>
    <row r="881" spans="1:2" x14ac:dyDescent="0.3">
      <c r="A881" s="97" t="s">
        <v>5340</v>
      </c>
    </row>
    <row r="882" spans="1:2" x14ac:dyDescent="0.3">
      <c r="A882" s="97" t="s">
        <v>5341</v>
      </c>
    </row>
    <row r="883" spans="1:2" x14ac:dyDescent="0.3">
      <c r="A883" s="97" t="s">
        <v>5342</v>
      </c>
    </row>
    <row r="884" spans="1:2" x14ac:dyDescent="0.3">
      <c r="A884" s="97" t="e">
        <f ca="1">+   par(old.oma)</f>
        <v>#NAME?</v>
      </c>
    </row>
    <row r="885" spans="1:2" x14ac:dyDescent="0.3">
      <c r="A885" s="97" t="s">
        <v>5343</v>
      </c>
    </row>
    <row r="887" spans="1:2" x14ac:dyDescent="0.3">
      <c r="B887" s="97" t="s">
        <v>5344</v>
      </c>
    </row>
    <row r="889" spans="1:2" x14ac:dyDescent="0.3">
      <c r="A889" s="97" t="s">
        <v>5345</v>
      </c>
    </row>
    <row r="892" spans="1:2" x14ac:dyDescent="0.3">
      <c r="A892" s="97" t="s">
        <v>5411</v>
      </c>
    </row>
    <row r="894" spans="1:2" x14ac:dyDescent="0.3">
      <c r="A894" s="97" t="s">
        <v>5346</v>
      </c>
    </row>
    <row r="895" spans="1:2" x14ac:dyDescent="0.3">
      <c r="A895" s="97" t="s">
        <v>5412</v>
      </c>
    </row>
    <row r="896" spans="1:2" x14ac:dyDescent="0.3">
      <c r="A896" s="97" t="s">
        <v>5413</v>
      </c>
    </row>
    <row r="897" spans="1:2" x14ac:dyDescent="0.3">
      <c r="A897" s="97" t="s">
        <v>5414</v>
      </c>
    </row>
    <row r="898" spans="1:2" x14ac:dyDescent="0.3">
      <c r="A898" s="97" t="s">
        <v>5415</v>
      </c>
    </row>
    <row r="899" spans="1:2" x14ac:dyDescent="0.3">
      <c r="A899" s="97" t="s">
        <v>5416</v>
      </c>
    </row>
    <row r="900" spans="1:2" x14ac:dyDescent="0.3">
      <c r="A900" s="97" t="s">
        <v>5417</v>
      </c>
    </row>
    <row r="901" spans="1:2" x14ac:dyDescent="0.3">
      <c r="A901" s="97" t="s">
        <v>5418</v>
      </c>
    </row>
    <row r="902" spans="1:2" x14ac:dyDescent="0.3">
      <c r="A902" s="97" t="s">
        <v>5419</v>
      </c>
    </row>
    <row r="903" spans="1:2" x14ac:dyDescent="0.3">
      <c r="A903" s="97" t="s">
        <v>5420</v>
      </c>
    </row>
    <row r="904" spans="1:2" x14ac:dyDescent="0.3">
      <c r="A904" s="97" t="s">
        <v>5421</v>
      </c>
    </row>
    <row r="905" spans="1:2" x14ac:dyDescent="0.3">
      <c r="A905" s="97" t="s">
        <v>5422</v>
      </c>
    </row>
    <row r="906" spans="1:2" x14ac:dyDescent="0.3">
      <c r="A906" s="97" t="s">
        <v>5334</v>
      </c>
    </row>
    <row r="907" spans="1:2" x14ac:dyDescent="0.3">
      <c r="A907" s="97" t="s">
        <v>5335</v>
      </c>
    </row>
    <row r="908" spans="1:2" x14ac:dyDescent="0.3">
      <c r="A908" s="97" t="s">
        <v>5348</v>
      </c>
    </row>
    <row r="911" spans="1:2" x14ac:dyDescent="0.3">
      <c r="B911" s="97" t="s">
        <v>5349</v>
      </c>
    </row>
    <row r="913" spans="1:1" x14ac:dyDescent="0.3">
      <c r="A913" s="97" t="s">
        <v>5345</v>
      </c>
    </row>
    <row r="916" spans="1:1" x14ac:dyDescent="0.3">
      <c r="A916" s="97" t="s">
        <v>5411</v>
      </c>
    </row>
    <row r="918" spans="1:1" x14ac:dyDescent="0.3">
      <c r="A918" s="97" t="s">
        <v>5423</v>
      </c>
    </row>
    <row r="919" spans="1:1" x14ac:dyDescent="0.3">
      <c r="A919" s="97" t="s">
        <v>5350</v>
      </c>
    </row>
    <row r="920" spans="1:1" x14ac:dyDescent="0.3">
      <c r="A920" s="97" t="s">
        <v>5351</v>
      </c>
    </row>
    <row r="922" spans="1:1" x14ac:dyDescent="0.3">
      <c r="A922" s="97" t="s">
        <v>5346</v>
      </c>
    </row>
    <row r="923" spans="1:1" x14ac:dyDescent="0.3">
      <c r="A923" s="97" t="s">
        <v>5424</v>
      </c>
    </row>
    <row r="924" spans="1:1" x14ac:dyDescent="0.3">
      <c r="A924" s="97" t="s">
        <v>5425</v>
      </c>
    </row>
    <row r="925" spans="1:1" x14ac:dyDescent="0.3">
      <c r="A925" s="97" t="s">
        <v>5426</v>
      </c>
    </row>
    <row r="926" spans="1:1" x14ac:dyDescent="0.3">
      <c r="A926" s="97" t="s">
        <v>5427</v>
      </c>
    </row>
    <row r="927" spans="1:1" x14ac:dyDescent="0.3">
      <c r="A927" s="97" t="s">
        <v>5428</v>
      </c>
    </row>
    <row r="928" spans="1:1" x14ac:dyDescent="0.3">
      <c r="A928" s="97" t="s">
        <v>5429</v>
      </c>
    </row>
    <row r="929" spans="1:1" x14ac:dyDescent="0.3">
      <c r="A929" s="97" t="s">
        <v>5430</v>
      </c>
    </row>
    <row r="930" spans="1:1" x14ac:dyDescent="0.3">
      <c r="A930" s="97" t="s">
        <v>5431</v>
      </c>
    </row>
    <row r="931" spans="1:1" x14ac:dyDescent="0.3">
      <c r="A931" s="97" t="s">
        <v>5432</v>
      </c>
    </row>
    <row r="932" spans="1:1" x14ac:dyDescent="0.3">
      <c r="A932" s="97" t="s">
        <v>5433</v>
      </c>
    </row>
    <row r="933" spans="1:1" x14ac:dyDescent="0.3">
      <c r="A933" s="97" t="s">
        <v>5434</v>
      </c>
    </row>
    <row r="935" spans="1:1" x14ac:dyDescent="0.3">
      <c r="A935" s="97" t="s">
        <v>5353</v>
      </c>
    </row>
    <row r="936" spans="1:1" x14ac:dyDescent="0.3">
      <c r="A936" s="97" t="s">
        <v>5435</v>
      </c>
    </row>
    <row r="940" spans="1:1" x14ac:dyDescent="0.3">
      <c r="A940" s="97" t="s">
        <v>5436</v>
      </c>
    </row>
    <row r="942" spans="1:1" x14ac:dyDescent="0.3">
      <c r="A942" s="97" t="s">
        <v>5377</v>
      </c>
    </row>
    <row r="944" spans="1:1" x14ac:dyDescent="0.3">
      <c r="A944" s="97" t="s">
        <v>5356</v>
      </c>
    </row>
    <row r="945" spans="1:1" x14ac:dyDescent="0.3">
      <c r="A945" s="97" t="s">
        <v>5402</v>
      </c>
    </row>
    <row r="946" spans="1:1" x14ac:dyDescent="0.3">
      <c r="A946" s="97" t="s">
        <v>5437</v>
      </c>
    </row>
    <row r="947" spans="1:1" x14ac:dyDescent="0.3">
      <c r="A947" s="97" t="s">
        <v>5438</v>
      </c>
    </row>
    <row r="948" spans="1:1" x14ac:dyDescent="0.3">
      <c r="A948" s="97" t="s">
        <v>5334</v>
      </c>
    </row>
    <row r="949" spans="1:1" x14ac:dyDescent="0.3">
      <c r="A949" s="97" t="s">
        <v>5335</v>
      </c>
    </row>
    <row r="951" spans="1:1" x14ac:dyDescent="0.3">
      <c r="A951" s="97" t="s">
        <v>5378</v>
      </c>
    </row>
    <row r="952" spans="1:1" x14ac:dyDescent="0.3">
      <c r="A952" s="97" t="s">
        <v>5405</v>
      </c>
    </row>
    <row r="953" spans="1:1" x14ac:dyDescent="0.3">
      <c r="A953" s="97" t="s">
        <v>5439</v>
      </c>
    </row>
    <row r="954" spans="1:1" x14ac:dyDescent="0.3">
      <c r="A954" s="97" t="s">
        <v>5440</v>
      </c>
    </row>
    <row r="955" spans="1:1" x14ac:dyDescent="0.3">
      <c r="A955" s="97" t="s">
        <v>5441</v>
      </c>
    </row>
    <row r="956" spans="1:1" x14ac:dyDescent="0.3">
      <c r="A956" s="97" t="s">
        <v>5442</v>
      </c>
    </row>
    <row r="957" spans="1:1" x14ac:dyDescent="0.3">
      <c r="A957" s="97" t="s">
        <v>5443</v>
      </c>
    </row>
    <row r="959" spans="1:1" x14ac:dyDescent="0.3">
      <c r="A959" s="97" t="s">
        <v>5337</v>
      </c>
    </row>
    <row r="960" spans="1:1" x14ac:dyDescent="0.3">
      <c r="A960" s="97" t="s">
        <v>5360</v>
      </c>
    </row>
    <row r="961" spans="1:2" x14ac:dyDescent="0.3">
      <c r="A961" s="97" t="s">
        <v>5338</v>
      </c>
    </row>
    <row r="962" spans="1:2" x14ac:dyDescent="0.3">
      <c r="A962" s="97" t="s">
        <v>5339</v>
      </c>
    </row>
    <row r="963" spans="1:2" x14ac:dyDescent="0.3">
      <c r="A963" s="97" t="s">
        <v>5340</v>
      </c>
    </row>
    <row r="964" spans="1:2" x14ac:dyDescent="0.3">
      <c r="A964" s="97" t="s">
        <v>5341</v>
      </c>
    </row>
    <row r="965" spans="1:2" x14ac:dyDescent="0.3">
      <c r="A965" s="97" t="s">
        <v>5342</v>
      </c>
    </row>
    <row r="966" spans="1:2" x14ac:dyDescent="0.3">
      <c r="A966" s="97" t="e">
        <f ca="1">+   par(old.oma)</f>
        <v>#NAME?</v>
      </c>
    </row>
    <row r="967" spans="1:2" x14ac:dyDescent="0.3">
      <c r="A967" s="97" t="s">
        <v>5343</v>
      </c>
    </row>
    <row r="969" spans="1:2" x14ac:dyDescent="0.3">
      <c r="B969" s="97" t="s">
        <v>5344</v>
      </c>
    </row>
    <row r="971" spans="1:2" x14ac:dyDescent="0.3">
      <c r="A971" s="97" t="s">
        <v>5345</v>
      </c>
    </row>
    <row r="974" spans="1:2" x14ac:dyDescent="0.3">
      <c r="A974" s="97" t="s">
        <v>5411</v>
      </c>
    </row>
    <row r="976" spans="1:2" x14ac:dyDescent="0.3">
      <c r="A976" s="97" t="s">
        <v>5346</v>
      </c>
    </row>
    <row r="977" spans="1:1" x14ac:dyDescent="0.3">
      <c r="A977" s="97" t="s">
        <v>5444</v>
      </c>
    </row>
    <row r="978" spans="1:1" x14ac:dyDescent="0.3">
      <c r="A978" s="97" t="s">
        <v>5445</v>
      </c>
    </row>
    <row r="979" spans="1:1" x14ac:dyDescent="0.3">
      <c r="A979" s="97" t="s">
        <v>5446</v>
      </c>
    </row>
    <row r="980" spans="1:1" x14ac:dyDescent="0.3">
      <c r="A980" s="97" t="s">
        <v>5447</v>
      </c>
    </row>
    <row r="981" spans="1:1" x14ac:dyDescent="0.3">
      <c r="A981" s="97" t="s">
        <v>5448</v>
      </c>
    </row>
    <row r="982" spans="1:1" x14ac:dyDescent="0.3">
      <c r="A982" s="97" t="s">
        <v>5449</v>
      </c>
    </row>
    <row r="983" spans="1:1" x14ac:dyDescent="0.3">
      <c r="A983" s="97" t="s">
        <v>5450</v>
      </c>
    </row>
    <row r="984" spans="1:1" x14ac:dyDescent="0.3">
      <c r="A984" s="97" t="s">
        <v>5451</v>
      </c>
    </row>
    <row r="985" spans="1:1" x14ac:dyDescent="0.3">
      <c r="A985" s="97" t="s">
        <v>5452</v>
      </c>
    </row>
    <row r="986" spans="1:1" x14ac:dyDescent="0.3">
      <c r="A986" s="97" t="s">
        <v>5453</v>
      </c>
    </row>
    <row r="987" spans="1:1" x14ac:dyDescent="0.3">
      <c r="A987" s="97" t="s">
        <v>5454</v>
      </c>
    </row>
    <row r="988" spans="1:1" x14ac:dyDescent="0.3">
      <c r="A988" s="97" t="s">
        <v>5334</v>
      </c>
    </row>
    <row r="989" spans="1:1" x14ac:dyDescent="0.3">
      <c r="A989" s="97" t="s">
        <v>5335</v>
      </c>
    </row>
    <row r="990" spans="1:1" x14ac:dyDescent="0.3">
      <c r="A990" s="97" t="s">
        <v>5348</v>
      </c>
    </row>
    <row r="993" spans="1:2" x14ac:dyDescent="0.3">
      <c r="B993" s="97" t="s">
        <v>5349</v>
      </c>
    </row>
    <row r="995" spans="1:2" x14ac:dyDescent="0.3">
      <c r="A995" s="97" t="s">
        <v>5345</v>
      </c>
    </row>
    <row r="998" spans="1:2" x14ac:dyDescent="0.3">
      <c r="A998" s="97" t="s">
        <v>5411</v>
      </c>
    </row>
    <row r="1000" spans="1:2" x14ac:dyDescent="0.3">
      <c r="A1000" s="97" t="s">
        <v>5455</v>
      </c>
    </row>
    <row r="1001" spans="1:2" x14ac:dyDescent="0.3">
      <c r="A1001" s="97" t="s">
        <v>5350</v>
      </c>
    </row>
    <row r="1002" spans="1:2" x14ac:dyDescent="0.3">
      <c r="A1002" s="97" t="s">
        <v>5351</v>
      </c>
    </row>
    <row r="1004" spans="1:2" x14ac:dyDescent="0.3">
      <c r="A1004" s="97" t="s">
        <v>5346</v>
      </c>
    </row>
    <row r="1005" spans="1:2" x14ac:dyDescent="0.3">
      <c r="A1005" s="97" t="s">
        <v>5424</v>
      </c>
    </row>
    <row r="1006" spans="1:2" x14ac:dyDescent="0.3">
      <c r="A1006" s="97" t="s">
        <v>5456</v>
      </c>
    </row>
    <row r="1007" spans="1:2" x14ac:dyDescent="0.3">
      <c r="A1007" s="97" t="s">
        <v>5457</v>
      </c>
    </row>
    <row r="1008" spans="1:2" x14ac:dyDescent="0.3">
      <c r="A1008" s="97" t="s">
        <v>5458</v>
      </c>
    </row>
    <row r="1009" spans="1:1" x14ac:dyDescent="0.3">
      <c r="A1009" s="97" t="s">
        <v>5459</v>
      </c>
    </row>
    <row r="1010" spans="1:1" x14ac:dyDescent="0.3">
      <c r="A1010" s="97" t="s">
        <v>5460</v>
      </c>
    </row>
    <row r="1011" spans="1:1" x14ac:dyDescent="0.3">
      <c r="A1011" s="97" t="s">
        <v>5461</v>
      </c>
    </row>
    <row r="1012" spans="1:1" x14ac:dyDescent="0.3">
      <c r="A1012" s="97" t="s">
        <v>5462</v>
      </c>
    </row>
    <row r="1013" spans="1:1" x14ac:dyDescent="0.3">
      <c r="A1013" s="97" t="s">
        <v>5463</v>
      </c>
    </row>
    <row r="1014" spans="1:1" x14ac:dyDescent="0.3">
      <c r="A1014" s="97" t="s">
        <v>5464</v>
      </c>
    </row>
    <row r="1015" spans="1:1" x14ac:dyDescent="0.3">
      <c r="A1015" s="97" t="s">
        <v>5465</v>
      </c>
    </row>
    <row r="1017" spans="1:1" x14ac:dyDescent="0.3">
      <c r="A1017" s="97" t="s">
        <v>5353</v>
      </c>
    </row>
    <row r="1018" spans="1:1" x14ac:dyDescent="0.3">
      <c r="A1018" s="97" t="s">
        <v>5466</v>
      </c>
    </row>
    <row r="1022" spans="1:1" x14ac:dyDescent="0.3">
      <c r="A1022" s="97" t="s">
        <v>5467</v>
      </c>
    </row>
    <row r="1024" spans="1:1" x14ac:dyDescent="0.3">
      <c r="A1024" s="97" t="s">
        <v>5377</v>
      </c>
    </row>
    <row r="1026" spans="1:1" x14ac:dyDescent="0.3">
      <c r="A1026" s="97" t="s">
        <v>5356</v>
      </c>
    </row>
    <row r="1027" spans="1:1" x14ac:dyDescent="0.3">
      <c r="A1027" s="97" t="s">
        <v>5402</v>
      </c>
    </row>
    <row r="1028" spans="1:1" x14ac:dyDescent="0.3">
      <c r="A1028" s="97" t="s">
        <v>5468</v>
      </c>
    </row>
    <row r="1029" spans="1:1" x14ac:dyDescent="0.3">
      <c r="A1029" s="97" t="s">
        <v>5469</v>
      </c>
    </row>
    <row r="1030" spans="1:1" x14ac:dyDescent="0.3">
      <c r="A1030" s="97" t="s">
        <v>5334</v>
      </c>
    </row>
    <row r="1031" spans="1:1" x14ac:dyDescent="0.3">
      <c r="A1031" s="97" t="s">
        <v>5335</v>
      </c>
    </row>
    <row r="1033" spans="1:1" x14ac:dyDescent="0.3">
      <c r="A1033" s="97" t="s">
        <v>5378</v>
      </c>
    </row>
    <row r="1034" spans="1:1" x14ac:dyDescent="0.3">
      <c r="A1034" s="97" t="s">
        <v>5405</v>
      </c>
    </row>
    <row r="1035" spans="1:1" x14ac:dyDescent="0.3">
      <c r="A1035" s="97" t="s">
        <v>5470</v>
      </c>
    </row>
    <row r="1036" spans="1:1" x14ac:dyDescent="0.3">
      <c r="A1036" s="97" t="s">
        <v>5471</v>
      </c>
    </row>
    <row r="1037" spans="1:1" x14ac:dyDescent="0.3">
      <c r="A1037" s="97" t="s">
        <v>5472</v>
      </c>
    </row>
    <row r="1038" spans="1:1" x14ac:dyDescent="0.3">
      <c r="A1038" s="97" t="s">
        <v>5473</v>
      </c>
    </row>
    <row r="1039" spans="1:1" x14ac:dyDescent="0.3">
      <c r="A1039" s="97" t="s">
        <v>5474</v>
      </c>
    </row>
    <row r="1041" spans="1:2" x14ac:dyDescent="0.3">
      <c r="A1041" s="97" t="s">
        <v>5337</v>
      </c>
    </row>
    <row r="1042" spans="1:2" x14ac:dyDescent="0.3">
      <c r="A1042" s="97" t="s">
        <v>5360</v>
      </c>
    </row>
    <row r="1043" spans="1:2" x14ac:dyDescent="0.3">
      <c r="A1043" s="97" t="s">
        <v>5338</v>
      </c>
    </row>
    <row r="1044" spans="1:2" x14ac:dyDescent="0.3">
      <c r="A1044" s="97" t="s">
        <v>5339</v>
      </c>
    </row>
    <row r="1045" spans="1:2" x14ac:dyDescent="0.3">
      <c r="A1045" s="97" t="s">
        <v>5340</v>
      </c>
    </row>
    <row r="1046" spans="1:2" x14ac:dyDescent="0.3">
      <c r="A1046" s="97" t="s">
        <v>5341</v>
      </c>
    </row>
    <row r="1047" spans="1:2" x14ac:dyDescent="0.3">
      <c r="A1047" s="97" t="s">
        <v>5342</v>
      </c>
    </row>
    <row r="1048" spans="1:2" x14ac:dyDescent="0.3">
      <c r="A1048" s="97" t="e">
        <f ca="1">+   par(old.oma)</f>
        <v>#NAME?</v>
      </c>
    </row>
    <row r="1049" spans="1:2" x14ac:dyDescent="0.3">
      <c r="A1049" s="97" t="s">
        <v>5343</v>
      </c>
    </row>
    <row r="1051" spans="1:2" x14ac:dyDescent="0.3">
      <c r="B1051" s="97" t="s">
        <v>5344</v>
      </c>
    </row>
    <row r="1053" spans="1:2" x14ac:dyDescent="0.3">
      <c r="A1053" s="97" t="s">
        <v>5345</v>
      </c>
    </row>
    <row r="1056" spans="1:2" x14ac:dyDescent="0.3">
      <c r="A1056" s="97" t="s">
        <v>5411</v>
      </c>
    </row>
    <row r="1058" spans="1:1" x14ac:dyDescent="0.3">
      <c r="A1058" s="97" t="s">
        <v>5346</v>
      </c>
    </row>
    <row r="1059" spans="1:1" x14ac:dyDescent="0.3">
      <c r="A1059" s="97" t="s">
        <v>5347</v>
      </c>
    </row>
    <row r="1060" spans="1:1" x14ac:dyDescent="0.3">
      <c r="A1060" s="97" t="s">
        <v>5475</v>
      </c>
    </row>
    <row r="1061" spans="1:1" x14ac:dyDescent="0.3">
      <c r="A1061" s="97" t="s">
        <v>5476</v>
      </c>
    </row>
    <row r="1062" spans="1:1" x14ac:dyDescent="0.3">
      <c r="A1062" s="97" t="s">
        <v>5477</v>
      </c>
    </row>
    <row r="1063" spans="1:1" x14ac:dyDescent="0.3">
      <c r="A1063" s="97" t="s">
        <v>5478</v>
      </c>
    </row>
    <row r="1064" spans="1:1" x14ac:dyDescent="0.3">
      <c r="A1064" s="97" t="s">
        <v>5479</v>
      </c>
    </row>
    <row r="1065" spans="1:1" x14ac:dyDescent="0.3">
      <c r="A1065" s="97" t="s">
        <v>5480</v>
      </c>
    </row>
    <row r="1066" spans="1:1" x14ac:dyDescent="0.3">
      <c r="A1066" s="97" t="s">
        <v>5481</v>
      </c>
    </row>
    <row r="1067" spans="1:1" x14ac:dyDescent="0.3">
      <c r="A1067" s="97" t="s">
        <v>5482</v>
      </c>
    </row>
    <row r="1068" spans="1:1" x14ac:dyDescent="0.3">
      <c r="A1068" s="97" t="s">
        <v>5483</v>
      </c>
    </row>
    <row r="1069" spans="1:1" x14ac:dyDescent="0.3">
      <c r="A1069" s="97" t="s">
        <v>5484</v>
      </c>
    </row>
    <row r="1070" spans="1:1" x14ac:dyDescent="0.3">
      <c r="A1070" s="97" t="s">
        <v>5334</v>
      </c>
    </row>
    <row r="1071" spans="1:1" x14ac:dyDescent="0.3">
      <c r="A1071" s="97" t="s">
        <v>5335</v>
      </c>
    </row>
    <row r="1072" spans="1:1" x14ac:dyDescent="0.3">
      <c r="A1072" s="97" t="s">
        <v>5348</v>
      </c>
    </row>
    <row r="1075" spans="1:2" x14ac:dyDescent="0.3">
      <c r="B1075" s="97" t="s">
        <v>5349</v>
      </c>
    </row>
    <row r="1077" spans="1:2" x14ac:dyDescent="0.3">
      <c r="A1077" s="97" t="s">
        <v>5345</v>
      </c>
    </row>
    <row r="1080" spans="1:2" x14ac:dyDescent="0.3">
      <c r="A1080" s="97" t="s">
        <v>5411</v>
      </c>
    </row>
    <row r="1082" spans="1:2" x14ac:dyDescent="0.3">
      <c r="A1082" s="97" t="s">
        <v>5485</v>
      </c>
    </row>
    <row r="1083" spans="1:2" x14ac:dyDescent="0.3">
      <c r="A1083" s="97" t="s">
        <v>5350</v>
      </c>
    </row>
    <row r="1084" spans="1:2" x14ac:dyDescent="0.3">
      <c r="A1084" s="97" t="s">
        <v>5351</v>
      </c>
    </row>
    <row r="1086" spans="1:2" x14ac:dyDescent="0.3">
      <c r="A1086" s="97" t="s">
        <v>5346</v>
      </c>
    </row>
    <row r="1087" spans="1:2" x14ac:dyDescent="0.3">
      <c r="A1087" s="97" t="s">
        <v>5352</v>
      </c>
    </row>
    <row r="1088" spans="1:2" x14ac:dyDescent="0.3">
      <c r="A1088" s="97" t="s">
        <v>5486</v>
      </c>
    </row>
    <row r="1089" spans="1:1" x14ac:dyDescent="0.3">
      <c r="A1089" s="97" t="s">
        <v>5487</v>
      </c>
    </row>
    <row r="1090" spans="1:1" x14ac:dyDescent="0.3">
      <c r="A1090" s="97" t="s">
        <v>5488</v>
      </c>
    </row>
    <row r="1091" spans="1:1" x14ac:dyDescent="0.3">
      <c r="A1091" s="97" t="s">
        <v>5489</v>
      </c>
    </row>
    <row r="1092" spans="1:1" x14ac:dyDescent="0.3">
      <c r="A1092" s="97" t="s">
        <v>5490</v>
      </c>
    </row>
    <row r="1093" spans="1:1" x14ac:dyDescent="0.3">
      <c r="A1093" s="97" t="s">
        <v>5491</v>
      </c>
    </row>
    <row r="1094" spans="1:1" x14ac:dyDescent="0.3">
      <c r="A1094" s="97" t="s">
        <v>5492</v>
      </c>
    </row>
    <row r="1095" spans="1:1" x14ac:dyDescent="0.3">
      <c r="A1095" s="97" t="s">
        <v>5493</v>
      </c>
    </row>
    <row r="1096" spans="1:1" x14ac:dyDescent="0.3">
      <c r="A1096" s="97" t="s">
        <v>5494</v>
      </c>
    </row>
    <row r="1097" spans="1:1" x14ac:dyDescent="0.3">
      <c r="A1097" s="97" t="s">
        <v>5495</v>
      </c>
    </row>
    <row r="1099" spans="1:1" x14ac:dyDescent="0.3">
      <c r="A1099" s="97" t="s">
        <v>5353</v>
      </c>
    </row>
    <row r="1100" spans="1:1" x14ac:dyDescent="0.3">
      <c r="A1100" s="97" t="s">
        <v>5496</v>
      </c>
    </row>
    <row r="1104" spans="1:1" x14ac:dyDescent="0.3">
      <c r="A1104" s="97" t="s">
        <v>5497</v>
      </c>
    </row>
    <row r="1106" spans="1:1" x14ac:dyDescent="0.3">
      <c r="A1106" s="97" t="s">
        <v>5377</v>
      </c>
    </row>
    <row r="1108" spans="1:1" x14ac:dyDescent="0.3">
      <c r="A1108" s="97" t="s">
        <v>5356</v>
      </c>
    </row>
    <row r="1109" spans="1:1" x14ac:dyDescent="0.3">
      <c r="A1109" s="97" t="s">
        <v>5498</v>
      </c>
    </row>
    <row r="1110" spans="1:1" x14ac:dyDescent="0.3">
      <c r="A1110" s="97" t="s">
        <v>5499</v>
      </c>
    </row>
    <row r="1111" spans="1:1" x14ac:dyDescent="0.3">
      <c r="A1111" s="97" t="s">
        <v>5500</v>
      </c>
    </row>
    <row r="1113" spans="1:1" x14ac:dyDescent="0.3">
      <c r="A1113" s="97" t="s">
        <v>5378</v>
      </c>
    </row>
    <row r="1114" spans="1:1" x14ac:dyDescent="0.3">
      <c r="A1114" s="97" t="s">
        <v>5405</v>
      </c>
    </row>
    <row r="1115" spans="1:1" x14ac:dyDescent="0.3">
      <c r="A1115" s="97" t="s">
        <v>5501</v>
      </c>
    </row>
    <row r="1116" spans="1:1" x14ac:dyDescent="0.3">
      <c r="A1116" s="97" t="s">
        <v>5502</v>
      </c>
    </row>
    <row r="1117" spans="1:1" x14ac:dyDescent="0.3">
      <c r="A1117" s="97" t="s">
        <v>5503</v>
      </c>
    </row>
    <row r="1118" spans="1:1" x14ac:dyDescent="0.3">
      <c r="A1118" s="97" t="s">
        <v>5504</v>
      </c>
    </row>
    <row r="1119" spans="1:1" x14ac:dyDescent="0.3">
      <c r="A1119" s="97" t="s">
        <v>5505</v>
      </c>
    </row>
    <row r="1121" spans="1:2" x14ac:dyDescent="0.3">
      <c r="A1121" s="97" t="s">
        <v>5337</v>
      </c>
    </row>
    <row r="1122" spans="1:2" x14ac:dyDescent="0.3">
      <c r="A1122" s="97" t="s">
        <v>5360</v>
      </c>
    </row>
    <row r="1123" spans="1:2" x14ac:dyDescent="0.3">
      <c r="A1123" s="97" t="s">
        <v>5338</v>
      </c>
    </row>
    <row r="1124" spans="1:2" x14ac:dyDescent="0.3">
      <c r="A1124" s="97" t="s">
        <v>5339</v>
      </c>
    </row>
    <row r="1125" spans="1:2" x14ac:dyDescent="0.3">
      <c r="A1125" s="97" t="s">
        <v>5340</v>
      </c>
    </row>
    <row r="1126" spans="1:2" x14ac:dyDescent="0.3">
      <c r="A1126" s="97" t="s">
        <v>5341</v>
      </c>
    </row>
    <row r="1127" spans="1:2" x14ac:dyDescent="0.3">
      <c r="A1127" s="97" t="s">
        <v>5342</v>
      </c>
    </row>
    <row r="1128" spans="1:2" x14ac:dyDescent="0.3">
      <c r="A1128" s="97" t="e">
        <f ca="1">+   par(old.oma)</f>
        <v>#NAME?</v>
      </c>
    </row>
    <row r="1129" spans="1:2" x14ac:dyDescent="0.3">
      <c r="A1129" s="97" t="s">
        <v>5343</v>
      </c>
    </row>
    <row r="1131" spans="1:2" x14ac:dyDescent="0.3">
      <c r="B1131" s="97" t="s">
        <v>5344</v>
      </c>
    </row>
    <row r="1133" spans="1:2" x14ac:dyDescent="0.3">
      <c r="A1133" s="97" t="s">
        <v>5345</v>
      </c>
    </row>
    <row r="1136" spans="1:2" x14ac:dyDescent="0.3">
      <c r="A1136" s="97" t="s">
        <v>5411</v>
      </c>
    </row>
    <row r="1138" spans="1:1" x14ac:dyDescent="0.3">
      <c r="A1138" s="97" t="s">
        <v>5346</v>
      </c>
    </row>
    <row r="1139" spans="1:1" x14ac:dyDescent="0.3">
      <c r="A1139" s="97" t="s">
        <v>5506</v>
      </c>
    </row>
    <row r="1140" spans="1:1" x14ac:dyDescent="0.3">
      <c r="A1140" s="97" t="s">
        <v>5507</v>
      </c>
    </row>
    <row r="1141" spans="1:1" x14ac:dyDescent="0.3">
      <c r="A1141" s="97" t="s">
        <v>5508</v>
      </c>
    </row>
    <row r="1142" spans="1:1" x14ac:dyDescent="0.3">
      <c r="A1142" s="97" t="s">
        <v>5509</v>
      </c>
    </row>
    <row r="1143" spans="1:1" x14ac:dyDescent="0.3">
      <c r="A1143" s="97" t="s">
        <v>5510</v>
      </c>
    </row>
    <row r="1144" spans="1:1" x14ac:dyDescent="0.3">
      <c r="A1144" s="97" t="s">
        <v>5511</v>
      </c>
    </row>
    <row r="1145" spans="1:1" x14ac:dyDescent="0.3">
      <c r="A1145" s="97" t="s">
        <v>5512</v>
      </c>
    </row>
    <row r="1146" spans="1:1" x14ac:dyDescent="0.3">
      <c r="A1146" s="97" t="s">
        <v>5513</v>
      </c>
    </row>
    <row r="1147" spans="1:1" x14ac:dyDescent="0.3">
      <c r="A1147" s="97" t="s">
        <v>5514</v>
      </c>
    </row>
    <row r="1148" spans="1:1" x14ac:dyDescent="0.3">
      <c r="A1148" s="97" t="s">
        <v>5515</v>
      </c>
    </row>
    <row r="1149" spans="1:1" x14ac:dyDescent="0.3">
      <c r="A1149" s="97" t="s">
        <v>5516</v>
      </c>
    </row>
    <row r="1150" spans="1:1" x14ac:dyDescent="0.3">
      <c r="A1150" s="97" t="s">
        <v>5348</v>
      </c>
    </row>
    <row r="1153" spans="1:2" x14ac:dyDescent="0.3">
      <c r="B1153" s="97" t="s">
        <v>5349</v>
      </c>
    </row>
    <row r="1155" spans="1:2" x14ac:dyDescent="0.3">
      <c r="A1155" s="97" t="s">
        <v>5345</v>
      </c>
    </row>
    <row r="1158" spans="1:2" x14ac:dyDescent="0.3">
      <c r="A1158" s="97" t="s">
        <v>5411</v>
      </c>
    </row>
    <row r="1160" spans="1:2" x14ac:dyDescent="0.3">
      <c r="A1160" s="97" t="s">
        <v>5455</v>
      </c>
    </row>
    <row r="1161" spans="1:2" x14ac:dyDescent="0.3">
      <c r="A1161" s="97" t="s">
        <v>5350</v>
      </c>
    </row>
    <row r="1162" spans="1:2" x14ac:dyDescent="0.3">
      <c r="A1162" s="97" t="s">
        <v>5351</v>
      </c>
    </row>
    <row r="1164" spans="1:2" x14ac:dyDescent="0.3">
      <c r="A1164" s="97" t="s">
        <v>5346</v>
      </c>
    </row>
    <row r="1165" spans="1:2" x14ac:dyDescent="0.3">
      <c r="A1165" s="97" t="s">
        <v>5352</v>
      </c>
    </row>
    <row r="1166" spans="1:2" x14ac:dyDescent="0.3">
      <c r="A1166" s="97" t="s">
        <v>5517</v>
      </c>
    </row>
    <row r="1167" spans="1:2" x14ac:dyDescent="0.3">
      <c r="A1167" s="97" t="s">
        <v>5518</v>
      </c>
    </row>
    <row r="1168" spans="1:2" x14ac:dyDescent="0.3">
      <c r="A1168" s="97" t="s">
        <v>5519</v>
      </c>
    </row>
    <row r="1169" spans="1:1" x14ac:dyDescent="0.3">
      <c r="A1169" s="97" t="s">
        <v>5520</v>
      </c>
    </row>
    <row r="1170" spans="1:1" x14ac:dyDescent="0.3">
      <c r="A1170" s="97" t="s">
        <v>5521</v>
      </c>
    </row>
    <row r="1171" spans="1:1" x14ac:dyDescent="0.3">
      <c r="A1171" s="97" t="s">
        <v>5522</v>
      </c>
    </row>
    <row r="1172" spans="1:1" x14ac:dyDescent="0.3">
      <c r="A1172" s="97" t="s">
        <v>5523</v>
      </c>
    </row>
    <row r="1173" spans="1:1" x14ac:dyDescent="0.3">
      <c r="A1173" s="97" t="s">
        <v>5524</v>
      </c>
    </row>
    <row r="1174" spans="1:1" x14ac:dyDescent="0.3">
      <c r="A1174" s="97" t="s">
        <v>5525</v>
      </c>
    </row>
    <row r="1175" spans="1:1" x14ac:dyDescent="0.3">
      <c r="A1175" s="97" t="s">
        <v>5526</v>
      </c>
    </row>
    <row r="1177" spans="1:1" x14ac:dyDescent="0.3">
      <c r="A1177" s="97" t="s">
        <v>5353</v>
      </c>
    </row>
    <row r="1178" spans="1:1" x14ac:dyDescent="0.3">
      <c r="A1178" s="97" t="s">
        <v>5400</v>
      </c>
    </row>
    <row r="1182" spans="1:1" x14ac:dyDescent="0.3">
      <c r="A1182" s="97" t="s">
        <v>5527</v>
      </c>
    </row>
    <row r="1184" spans="1:1" x14ac:dyDescent="0.3">
      <c r="A1184" s="97" t="s">
        <v>5377</v>
      </c>
    </row>
    <row r="1186" spans="1:1" x14ac:dyDescent="0.3">
      <c r="A1186" s="97" t="s">
        <v>5356</v>
      </c>
    </row>
    <row r="1187" spans="1:1" x14ac:dyDescent="0.3">
      <c r="A1187" s="97" t="s">
        <v>5402</v>
      </c>
    </row>
    <row r="1188" spans="1:1" x14ac:dyDescent="0.3">
      <c r="A1188" s="97" t="s">
        <v>5528</v>
      </c>
    </row>
    <row r="1189" spans="1:1" x14ac:dyDescent="0.3">
      <c r="A1189" s="97" t="s">
        <v>5529</v>
      </c>
    </row>
    <row r="1190" spans="1:1" x14ac:dyDescent="0.3">
      <c r="A1190" s="97" t="s">
        <v>5334</v>
      </c>
    </row>
    <row r="1191" spans="1:1" x14ac:dyDescent="0.3">
      <c r="A1191" s="97" t="s">
        <v>5335</v>
      </c>
    </row>
    <row r="1193" spans="1:1" x14ac:dyDescent="0.3">
      <c r="A1193" s="97" t="s">
        <v>5378</v>
      </c>
    </row>
    <row r="1194" spans="1:1" x14ac:dyDescent="0.3">
      <c r="A1194" s="97" t="s">
        <v>5405</v>
      </c>
    </row>
    <row r="1195" spans="1:1" x14ac:dyDescent="0.3">
      <c r="A1195" s="97" t="s">
        <v>5530</v>
      </c>
    </row>
    <row r="1196" spans="1:1" x14ac:dyDescent="0.3">
      <c r="A1196" s="97" t="s">
        <v>5531</v>
      </c>
    </row>
    <row r="1197" spans="1:1" x14ac:dyDescent="0.3">
      <c r="A1197" s="97" t="s">
        <v>5532</v>
      </c>
    </row>
    <row r="1198" spans="1:1" x14ac:dyDescent="0.3">
      <c r="A1198" s="97" t="s">
        <v>5533</v>
      </c>
    </row>
    <row r="1199" spans="1:1" x14ac:dyDescent="0.3">
      <c r="A1199" s="97" t="s">
        <v>5534</v>
      </c>
    </row>
    <row r="1201" spans="1:2" x14ac:dyDescent="0.3">
      <c r="A1201" s="97" t="s">
        <v>5337</v>
      </c>
    </row>
    <row r="1202" spans="1:2" x14ac:dyDescent="0.3">
      <c r="A1202" s="97" t="s">
        <v>5360</v>
      </c>
    </row>
    <row r="1203" spans="1:2" x14ac:dyDescent="0.3">
      <c r="A1203" s="97" t="s">
        <v>5338</v>
      </c>
    </row>
    <row r="1204" spans="1:2" x14ac:dyDescent="0.3">
      <c r="A1204" s="97" t="s">
        <v>5339</v>
      </c>
    </row>
    <row r="1205" spans="1:2" x14ac:dyDescent="0.3">
      <c r="A1205" s="97" t="s">
        <v>5340</v>
      </c>
    </row>
    <row r="1206" spans="1:2" x14ac:dyDescent="0.3">
      <c r="A1206" s="97" t="s">
        <v>5341</v>
      </c>
    </row>
    <row r="1207" spans="1:2" x14ac:dyDescent="0.3">
      <c r="A1207" s="97" t="s">
        <v>5342</v>
      </c>
    </row>
    <row r="1208" spans="1:2" x14ac:dyDescent="0.3">
      <c r="A1208" s="97" t="e">
        <f ca="1">+   par(old.oma)</f>
        <v>#NAME?</v>
      </c>
    </row>
    <row r="1209" spans="1:2" x14ac:dyDescent="0.3">
      <c r="A1209" s="97" t="s">
        <v>5343</v>
      </c>
    </row>
    <row r="1211" spans="1:2" x14ac:dyDescent="0.3">
      <c r="B1211" s="97" t="s">
        <v>5344</v>
      </c>
    </row>
    <row r="1213" spans="1:2" x14ac:dyDescent="0.3">
      <c r="A1213" s="97" t="s">
        <v>5345</v>
      </c>
    </row>
    <row r="1216" spans="1:2" x14ac:dyDescent="0.3">
      <c r="A1216" s="97" t="s">
        <v>5411</v>
      </c>
    </row>
    <row r="1218" spans="1:1" x14ac:dyDescent="0.3">
      <c r="A1218" s="97" t="s">
        <v>5346</v>
      </c>
    </row>
    <row r="1219" spans="1:1" x14ac:dyDescent="0.3">
      <c r="A1219" s="97" t="s">
        <v>5347</v>
      </c>
    </row>
    <row r="1220" spans="1:1" x14ac:dyDescent="0.3">
      <c r="A1220" s="97" t="s">
        <v>5535</v>
      </c>
    </row>
    <row r="1221" spans="1:1" x14ac:dyDescent="0.3">
      <c r="A1221" s="97" t="s">
        <v>5536</v>
      </c>
    </row>
    <row r="1222" spans="1:1" x14ac:dyDescent="0.3">
      <c r="A1222" s="97" t="s">
        <v>5537</v>
      </c>
    </row>
    <row r="1223" spans="1:1" x14ac:dyDescent="0.3">
      <c r="A1223" s="97" t="s">
        <v>5538</v>
      </c>
    </row>
    <row r="1224" spans="1:1" x14ac:dyDescent="0.3">
      <c r="A1224" s="97" t="s">
        <v>5539</v>
      </c>
    </row>
    <row r="1225" spans="1:1" x14ac:dyDescent="0.3">
      <c r="A1225" s="97" t="s">
        <v>5540</v>
      </c>
    </row>
    <row r="1226" spans="1:1" x14ac:dyDescent="0.3">
      <c r="A1226" s="97" t="s">
        <v>5541</v>
      </c>
    </row>
    <row r="1227" spans="1:1" x14ac:dyDescent="0.3">
      <c r="A1227" s="97" t="s">
        <v>5542</v>
      </c>
    </row>
    <row r="1228" spans="1:1" x14ac:dyDescent="0.3">
      <c r="A1228" s="97" t="s">
        <v>5543</v>
      </c>
    </row>
    <row r="1229" spans="1:1" x14ac:dyDescent="0.3">
      <c r="A1229" s="97" t="s">
        <v>5544</v>
      </c>
    </row>
    <row r="1230" spans="1:1" x14ac:dyDescent="0.3">
      <c r="A1230" s="97" t="s">
        <v>5334</v>
      </c>
    </row>
    <row r="1231" spans="1:1" x14ac:dyDescent="0.3">
      <c r="A1231" s="97" t="s">
        <v>5335</v>
      </c>
    </row>
    <row r="1232" spans="1:1" x14ac:dyDescent="0.3">
      <c r="A1232" s="97" t="s">
        <v>5348</v>
      </c>
    </row>
    <row r="1235" spans="1:2" x14ac:dyDescent="0.3">
      <c r="B1235" s="97" t="s">
        <v>5349</v>
      </c>
    </row>
    <row r="1237" spans="1:2" x14ac:dyDescent="0.3">
      <c r="A1237" s="97" t="s">
        <v>5345</v>
      </c>
    </row>
    <row r="1240" spans="1:2" x14ac:dyDescent="0.3">
      <c r="A1240" s="97" t="s">
        <v>5411</v>
      </c>
    </row>
    <row r="1242" spans="1:2" x14ac:dyDescent="0.3">
      <c r="A1242" s="97" t="s">
        <v>5485</v>
      </c>
    </row>
    <row r="1243" spans="1:2" x14ac:dyDescent="0.3">
      <c r="A1243" s="97" t="s">
        <v>5350</v>
      </c>
    </row>
    <row r="1244" spans="1:2" x14ac:dyDescent="0.3">
      <c r="A1244" s="97" t="s">
        <v>5351</v>
      </c>
    </row>
    <row r="1246" spans="1:2" x14ac:dyDescent="0.3">
      <c r="A1246" s="97" t="s">
        <v>5346</v>
      </c>
    </row>
    <row r="1247" spans="1:2" x14ac:dyDescent="0.3">
      <c r="A1247" s="97" t="s">
        <v>5424</v>
      </c>
    </row>
    <row r="1248" spans="1:2" x14ac:dyDescent="0.3">
      <c r="A1248" s="97" t="s">
        <v>5545</v>
      </c>
    </row>
    <row r="1249" spans="1:1" x14ac:dyDescent="0.3">
      <c r="A1249" s="97" t="s">
        <v>5546</v>
      </c>
    </row>
    <row r="1250" spans="1:1" x14ac:dyDescent="0.3">
      <c r="A1250" s="97" t="s">
        <v>5547</v>
      </c>
    </row>
    <row r="1251" spans="1:1" x14ac:dyDescent="0.3">
      <c r="A1251" s="97" t="s">
        <v>5548</v>
      </c>
    </row>
    <row r="1252" spans="1:1" x14ac:dyDescent="0.3">
      <c r="A1252" s="97" t="s">
        <v>5549</v>
      </c>
    </row>
    <row r="1253" spans="1:1" x14ac:dyDescent="0.3">
      <c r="A1253" s="97" t="s">
        <v>5550</v>
      </c>
    </row>
    <row r="1254" spans="1:1" x14ac:dyDescent="0.3">
      <c r="A1254" s="97" t="s">
        <v>5551</v>
      </c>
    </row>
    <row r="1255" spans="1:1" x14ac:dyDescent="0.3">
      <c r="A1255" s="97" t="s">
        <v>5552</v>
      </c>
    </row>
    <row r="1256" spans="1:1" x14ac:dyDescent="0.3">
      <c r="A1256" s="97" t="s">
        <v>5553</v>
      </c>
    </row>
    <row r="1257" spans="1:1" x14ac:dyDescent="0.3">
      <c r="A1257" s="97" t="s">
        <v>5554</v>
      </c>
    </row>
    <row r="1259" spans="1:1" x14ac:dyDescent="0.3">
      <c r="A1259" s="97" t="s">
        <v>5353</v>
      </c>
    </row>
    <row r="1260" spans="1:1" x14ac:dyDescent="0.3">
      <c r="A1260" s="97" t="s">
        <v>5555</v>
      </c>
    </row>
    <row r="1264" spans="1:1" x14ac:dyDescent="0.3">
      <c r="A1264" s="97" t="s">
        <v>5556</v>
      </c>
    </row>
    <row r="1266" spans="1:1" x14ac:dyDescent="0.3">
      <c r="A1266" s="97" t="s">
        <v>5377</v>
      </c>
    </row>
    <row r="1268" spans="1:1" x14ac:dyDescent="0.3">
      <c r="A1268" s="97" t="s">
        <v>5356</v>
      </c>
    </row>
    <row r="1269" spans="1:1" x14ac:dyDescent="0.3">
      <c r="A1269" s="97" t="s">
        <v>5498</v>
      </c>
    </row>
    <row r="1270" spans="1:1" x14ac:dyDescent="0.3">
      <c r="A1270" s="97" t="s">
        <v>5557</v>
      </c>
    </row>
    <row r="1271" spans="1:1" x14ac:dyDescent="0.3">
      <c r="A1271" s="97" t="s">
        <v>5558</v>
      </c>
    </row>
    <row r="1273" spans="1:1" x14ac:dyDescent="0.3">
      <c r="A1273" s="97" t="s">
        <v>5378</v>
      </c>
    </row>
    <row r="1274" spans="1:1" x14ac:dyDescent="0.3">
      <c r="A1274" s="97" t="s">
        <v>5405</v>
      </c>
    </row>
    <row r="1275" spans="1:1" x14ac:dyDescent="0.3">
      <c r="A1275" s="97" t="s">
        <v>5559</v>
      </c>
    </row>
    <row r="1276" spans="1:1" x14ac:dyDescent="0.3">
      <c r="A1276" s="97" t="s">
        <v>5560</v>
      </c>
    </row>
    <row r="1277" spans="1:1" x14ac:dyDescent="0.3">
      <c r="A1277" s="97" t="s">
        <v>5561</v>
      </c>
    </row>
    <row r="1278" spans="1:1" x14ac:dyDescent="0.3">
      <c r="A1278" s="97" t="s">
        <v>5562</v>
      </c>
    </row>
    <row r="1279" spans="1:1" x14ac:dyDescent="0.3">
      <c r="A1279" s="97" t="s">
        <v>5563</v>
      </c>
    </row>
    <row r="1281" spans="1:2" x14ac:dyDescent="0.3">
      <c r="A1281" s="97" t="s">
        <v>5337</v>
      </c>
    </row>
    <row r="1282" spans="1:2" x14ac:dyDescent="0.3">
      <c r="A1282" s="97" t="s">
        <v>5360</v>
      </c>
    </row>
    <row r="1283" spans="1:2" x14ac:dyDescent="0.3">
      <c r="A1283" s="97" t="s">
        <v>5338</v>
      </c>
    </row>
    <row r="1284" spans="1:2" x14ac:dyDescent="0.3">
      <c r="A1284" s="97" t="s">
        <v>5339</v>
      </c>
    </row>
    <row r="1285" spans="1:2" x14ac:dyDescent="0.3">
      <c r="A1285" s="97" t="s">
        <v>5340</v>
      </c>
    </row>
    <row r="1286" spans="1:2" x14ac:dyDescent="0.3">
      <c r="A1286" s="97" t="s">
        <v>5341</v>
      </c>
    </row>
    <row r="1287" spans="1:2" x14ac:dyDescent="0.3">
      <c r="A1287" s="97" t="s">
        <v>5342</v>
      </c>
    </row>
    <row r="1288" spans="1:2" x14ac:dyDescent="0.3">
      <c r="A1288" s="97" t="e">
        <f ca="1">+   par(old.oma)</f>
        <v>#NAME?</v>
      </c>
    </row>
    <row r="1289" spans="1:2" x14ac:dyDescent="0.3">
      <c r="A1289" s="97" t="s">
        <v>5343</v>
      </c>
    </row>
    <row r="1291" spans="1:2" x14ac:dyDescent="0.3">
      <c r="B1291" s="97" t="s">
        <v>5344</v>
      </c>
    </row>
    <row r="1293" spans="1:2" x14ac:dyDescent="0.3">
      <c r="A1293" s="97" t="s">
        <v>5345</v>
      </c>
    </row>
    <row r="1296" spans="1:2" x14ac:dyDescent="0.3">
      <c r="A1296" s="97" t="s">
        <v>5411</v>
      </c>
    </row>
    <row r="1298" spans="1:1" x14ac:dyDescent="0.3">
      <c r="A1298" s="97" t="s">
        <v>5346</v>
      </c>
    </row>
    <row r="1299" spans="1:1" x14ac:dyDescent="0.3">
      <c r="A1299" s="97" t="s">
        <v>5506</v>
      </c>
    </row>
    <row r="1300" spans="1:1" x14ac:dyDescent="0.3">
      <c r="A1300" s="97" t="s">
        <v>5564</v>
      </c>
    </row>
    <row r="1301" spans="1:1" x14ac:dyDescent="0.3">
      <c r="A1301" s="97" t="s">
        <v>5565</v>
      </c>
    </row>
    <row r="1302" spans="1:1" x14ac:dyDescent="0.3">
      <c r="A1302" s="97" t="s">
        <v>5566</v>
      </c>
    </row>
    <row r="1303" spans="1:1" x14ac:dyDescent="0.3">
      <c r="A1303" s="97" t="s">
        <v>5567</v>
      </c>
    </row>
    <row r="1304" spans="1:1" x14ac:dyDescent="0.3">
      <c r="A1304" s="97" t="s">
        <v>5568</v>
      </c>
    </row>
    <row r="1305" spans="1:1" x14ac:dyDescent="0.3">
      <c r="A1305" s="97" t="s">
        <v>5569</v>
      </c>
    </row>
    <row r="1306" spans="1:1" x14ac:dyDescent="0.3">
      <c r="A1306" s="97" t="s">
        <v>5570</v>
      </c>
    </row>
    <row r="1307" spans="1:1" x14ac:dyDescent="0.3">
      <c r="A1307" s="97" t="s">
        <v>5571</v>
      </c>
    </row>
    <row r="1308" spans="1:1" x14ac:dyDescent="0.3">
      <c r="A1308" s="97" t="s">
        <v>5572</v>
      </c>
    </row>
    <row r="1309" spans="1:1" x14ac:dyDescent="0.3">
      <c r="A1309" s="97" t="s">
        <v>5573</v>
      </c>
    </row>
    <row r="1310" spans="1:1" x14ac:dyDescent="0.3">
      <c r="A1310" s="97" t="s">
        <v>5348</v>
      </c>
    </row>
    <row r="1313" spans="1:2" x14ac:dyDescent="0.3">
      <c r="B1313" s="97" t="s">
        <v>5349</v>
      </c>
    </row>
    <row r="1315" spans="1:2" x14ac:dyDescent="0.3">
      <c r="A1315" s="97" t="s">
        <v>5345</v>
      </c>
    </row>
    <row r="1318" spans="1:2" x14ac:dyDescent="0.3">
      <c r="A1318" s="97" t="s">
        <v>5411</v>
      </c>
    </row>
    <row r="1320" spans="1:2" x14ac:dyDescent="0.3">
      <c r="A1320" s="97" t="s">
        <v>5485</v>
      </c>
    </row>
    <row r="1321" spans="1:2" x14ac:dyDescent="0.3">
      <c r="A1321" s="97" t="s">
        <v>5350</v>
      </c>
    </row>
    <row r="1322" spans="1:2" x14ac:dyDescent="0.3">
      <c r="A1322" s="97" t="s">
        <v>5351</v>
      </c>
    </row>
    <row r="1324" spans="1:2" x14ac:dyDescent="0.3">
      <c r="A1324" s="97" t="s">
        <v>5346</v>
      </c>
    </row>
    <row r="1325" spans="1:2" x14ac:dyDescent="0.3">
      <c r="A1325" s="97" t="s">
        <v>5352</v>
      </c>
    </row>
    <row r="1326" spans="1:2" x14ac:dyDescent="0.3">
      <c r="A1326" s="97" t="s">
        <v>5574</v>
      </c>
    </row>
    <row r="1327" spans="1:2" x14ac:dyDescent="0.3">
      <c r="A1327" s="97" t="s">
        <v>5575</v>
      </c>
    </row>
    <row r="1328" spans="1:2" x14ac:dyDescent="0.3">
      <c r="A1328" s="97" t="s">
        <v>5576</v>
      </c>
    </row>
    <row r="1329" spans="1:1" x14ac:dyDescent="0.3">
      <c r="A1329" s="97" t="s">
        <v>5577</v>
      </c>
    </row>
    <row r="1330" spans="1:1" x14ac:dyDescent="0.3">
      <c r="A1330" s="97" t="s">
        <v>5578</v>
      </c>
    </row>
    <row r="1331" spans="1:1" x14ac:dyDescent="0.3">
      <c r="A1331" s="97" t="s">
        <v>5579</v>
      </c>
    </row>
    <row r="1332" spans="1:1" x14ac:dyDescent="0.3">
      <c r="A1332" s="97" t="s">
        <v>5580</v>
      </c>
    </row>
    <row r="1333" spans="1:1" x14ac:dyDescent="0.3">
      <c r="A1333" s="97" t="s">
        <v>5581</v>
      </c>
    </row>
    <row r="1334" spans="1:1" x14ac:dyDescent="0.3">
      <c r="A1334" s="97" t="s">
        <v>5582</v>
      </c>
    </row>
    <row r="1335" spans="1:1" x14ac:dyDescent="0.3">
      <c r="A1335" s="97" t="s">
        <v>5583</v>
      </c>
    </row>
    <row r="1337" spans="1:1" x14ac:dyDescent="0.3">
      <c r="A1337" s="97" t="s">
        <v>5353</v>
      </c>
    </row>
    <row r="1338" spans="1:1" x14ac:dyDescent="0.3">
      <c r="A1338" s="97" t="s">
        <v>5400</v>
      </c>
    </row>
    <row r="1342" spans="1:1" x14ac:dyDescent="0.3">
      <c r="A1342" s="97" t="s">
        <v>5584</v>
      </c>
    </row>
    <row r="1344" spans="1:1" x14ac:dyDescent="0.3">
      <c r="A1344" s="97" t="s">
        <v>5377</v>
      </c>
    </row>
    <row r="1346" spans="1:1" x14ac:dyDescent="0.3">
      <c r="A1346" s="97" t="s">
        <v>5356</v>
      </c>
    </row>
    <row r="1347" spans="1:1" x14ac:dyDescent="0.3">
      <c r="A1347" s="97" t="s">
        <v>5498</v>
      </c>
    </row>
    <row r="1348" spans="1:1" x14ac:dyDescent="0.3">
      <c r="A1348" s="97" t="s">
        <v>5585</v>
      </c>
    </row>
    <row r="1349" spans="1:1" x14ac:dyDescent="0.3">
      <c r="A1349" s="97" t="s">
        <v>5586</v>
      </c>
    </row>
    <row r="1351" spans="1:1" x14ac:dyDescent="0.3">
      <c r="A1351" s="97" t="s">
        <v>5378</v>
      </c>
    </row>
    <row r="1352" spans="1:1" x14ac:dyDescent="0.3">
      <c r="A1352" s="97" t="s">
        <v>5405</v>
      </c>
    </row>
    <row r="1353" spans="1:1" x14ac:dyDescent="0.3">
      <c r="A1353" s="97" t="s">
        <v>5587</v>
      </c>
    </row>
    <row r="1354" spans="1:1" x14ac:dyDescent="0.3">
      <c r="A1354" s="97" t="s">
        <v>5588</v>
      </c>
    </row>
    <row r="1355" spans="1:1" x14ac:dyDescent="0.3">
      <c r="A1355" s="97" t="s">
        <v>5589</v>
      </c>
    </row>
    <row r="1356" spans="1:1" x14ac:dyDescent="0.3">
      <c r="A1356" s="97" t="s">
        <v>5590</v>
      </c>
    </row>
    <row r="1357" spans="1:1" x14ac:dyDescent="0.3">
      <c r="A1357" s="97" t="s">
        <v>5591</v>
      </c>
    </row>
    <row r="1359" spans="1:1" x14ac:dyDescent="0.3">
      <c r="A1359" s="97" t="s">
        <v>5337</v>
      </c>
    </row>
    <row r="1360" spans="1:1" x14ac:dyDescent="0.3">
      <c r="A1360" s="97" t="s">
        <v>5360</v>
      </c>
    </row>
    <row r="1361" spans="1:2" x14ac:dyDescent="0.3">
      <c r="A1361" s="97" t="s">
        <v>5338</v>
      </c>
    </row>
    <row r="1362" spans="1:2" x14ac:dyDescent="0.3">
      <c r="A1362" s="97" t="s">
        <v>5339</v>
      </c>
    </row>
    <row r="1363" spans="1:2" x14ac:dyDescent="0.3">
      <c r="A1363" s="97" t="s">
        <v>5340</v>
      </c>
    </row>
    <row r="1364" spans="1:2" x14ac:dyDescent="0.3">
      <c r="A1364" s="97" t="s">
        <v>5341</v>
      </c>
    </row>
    <row r="1365" spans="1:2" x14ac:dyDescent="0.3">
      <c r="A1365" s="97" t="s">
        <v>5342</v>
      </c>
    </row>
    <row r="1366" spans="1:2" x14ac:dyDescent="0.3">
      <c r="A1366" s="97" t="e">
        <f ca="1">+   par(old.oma)</f>
        <v>#NAME?</v>
      </c>
    </row>
    <row r="1367" spans="1:2" x14ac:dyDescent="0.3">
      <c r="A1367" s="97" t="s">
        <v>5343</v>
      </c>
    </row>
    <row r="1369" spans="1:2" x14ac:dyDescent="0.3">
      <c r="B1369" s="97" t="s">
        <v>5344</v>
      </c>
    </row>
    <row r="1371" spans="1:2" x14ac:dyDescent="0.3">
      <c r="A1371" s="97" t="s">
        <v>5345</v>
      </c>
    </row>
    <row r="1374" spans="1:2" x14ac:dyDescent="0.3">
      <c r="A1374" s="97" t="s">
        <v>5411</v>
      </c>
    </row>
    <row r="1376" spans="1:2" x14ac:dyDescent="0.3">
      <c r="A1376" s="97" t="s">
        <v>5346</v>
      </c>
    </row>
    <row r="1377" spans="1:1" x14ac:dyDescent="0.3">
      <c r="A1377" s="97" t="s">
        <v>5592</v>
      </c>
    </row>
    <row r="1378" spans="1:1" x14ac:dyDescent="0.3">
      <c r="A1378" s="97" t="s">
        <v>5593</v>
      </c>
    </row>
    <row r="1379" spans="1:1" x14ac:dyDescent="0.3">
      <c r="A1379" s="97" t="s">
        <v>5594</v>
      </c>
    </row>
    <row r="1380" spans="1:1" x14ac:dyDescent="0.3">
      <c r="A1380" s="97" t="s">
        <v>5595</v>
      </c>
    </row>
    <row r="1381" spans="1:1" x14ac:dyDescent="0.3">
      <c r="A1381" s="97" t="s">
        <v>5596</v>
      </c>
    </row>
    <row r="1382" spans="1:1" x14ac:dyDescent="0.3">
      <c r="A1382" s="97" t="s">
        <v>5597</v>
      </c>
    </row>
    <row r="1383" spans="1:1" x14ac:dyDescent="0.3">
      <c r="A1383" s="97" t="s">
        <v>5598</v>
      </c>
    </row>
    <row r="1384" spans="1:1" x14ac:dyDescent="0.3">
      <c r="A1384" s="97" t="s">
        <v>5599</v>
      </c>
    </row>
    <row r="1385" spans="1:1" x14ac:dyDescent="0.3">
      <c r="A1385" s="97" t="s">
        <v>5600</v>
      </c>
    </row>
    <row r="1386" spans="1:1" x14ac:dyDescent="0.3">
      <c r="A1386" s="97" t="s">
        <v>5601</v>
      </c>
    </row>
    <row r="1387" spans="1:1" x14ac:dyDescent="0.3">
      <c r="A1387" s="97" t="s">
        <v>5602</v>
      </c>
    </row>
    <row r="1388" spans="1:1" x14ac:dyDescent="0.3">
      <c r="A1388" s="97" t="s">
        <v>5334</v>
      </c>
    </row>
    <row r="1389" spans="1:1" x14ac:dyDescent="0.3">
      <c r="A1389" s="97" t="s">
        <v>5335</v>
      </c>
    </row>
    <row r="1390" spans="1:1" x14ac:dyDescent="0.3">
      <c r="A1390" s="97" t="s">
        <v>5348</v>
      </c>
    </row>
    <row r="1393" spans="1:2" x14ac:dyDescent="0.3">
      <c r="B1393" s="97" t="s">
        <v>5349</v>
      </c>
    </row>
    <row r="1395" spans="1:2" x14ac:dyDescent="0.3">
      <c r="A1395" s="97" t="s">
        <v>5345</v>
      </c>
    </row>
    <row r="1398" spans="1:2" x14ac:dyDescent="0.3">
      <c r="A1398" s="97" t="s">
        <v>5411</v>
      </c>
    </row>
    <row r="1400" spans="1:2" x14ac:dyDescent="0.3">
      <c r="A1400" s="97" t="s">
        <v>5485</v>
      </c>
    </row>
    <row r="1401" spans="1:2" x14ac:dyDescent="0.3">
      <c r="A1401" s="97" t="s">
        <v>5350</v>
      </c>
    </row>
    <row r="1402" spans="1:2" x14ac:dyDescent="0.3">
      <c r="A1402" s="97" t="s">
        <v>5351</v>
      </c>
    </row>
    <row r="1404" spans="1:2" x14ac:dyDescent="0.3">
      <c r="A1404" s="97" t="s">
        <v>5346</v>
      </c>
    </row>
    <row r="1405" spans="1:2" x14ac:dyDescent="0.3">
      <c r="A1405" s="97" t="s">
        <v>5603</v>
      </c>
    </row>
    <row r="1406" spans="1:2" x14ac:dyDescent="0.3">
      <c r="A1406" s="97" t="s">
        <v>5604</v>
      </c>
    </row>
    <row r="1407" spans="1:2" x14ac:dyDescent="0.3">
      <c r="A1407" s="97" t="s">
        <v>5605</v>
      </c>
    </row>
    <row r="1408" spans="1:2" x14ac:dyDescent="0.3">
      <c r="A1408" s="97" t="s">
        <v>5606</v>
      </c>
    </row>
    <row r="1409" spans="1:1" x14ac:dyDescent="0.3">
      <c r="A1409" s="97" t="s">
        <v>5607</v>
      </c>
    </row>
    <row r="1410" spans="1:1" x14ac:dyDescent="0.3">
      <c r="A1410" s="97" t="s">
        <v>5608</v>
      </c>
    </row>
    <row r="1411" spans="1:1" x14ac:dyDescent="0.3">
      <c r="A1411" s="97" t="s">
        <v>5609</v>
      </c>
    </row>
    <row r="1412" spans="1:1" x14ac:dyDescent="0.3">
      <c r="A1412" s="97" t="s">
        <v>5610</v>
      </c>
    </row>
    <row r="1413" spans="1:1" x14ac:dyDescent="0.3">
      <c r="A1413" s="97" t="s">
        <v>5611</v>
      </c>
    </row>
    <row r="1414" spans="1:1" x14ac:dyDescent="0.3">
      <c r="A1414" s="97" t="s">
        <v>5612</v>
      </c>
    </row>
    <row r="1415" spans="1:1" x14ac:dyDescent="0.3">
      <c r="A1415" s="97" t="s">
        <v>5613</v>
      </c>
    </row>
    <row r="1417" spans="1:1" x14ac:dyDescent="0.3">
      <c r="A1417" s="97" t="s">
        <v>5353</v>
      </c>
    </row>
    <row r="1418" spans="1:1" x14ac:dyDescent="0.3">
      <c r="A1418" s="97" t="s">
        <v>5400</v>
      </c>
    </row>
    <row r="1421" spans="1:1" x14ac:dyDescent="0.3">
      <c r="A1421" s="97" t="s">
        <v>5614</v>
      </c>
    </row>
    <row r="1423" spans="1:1" x14ac:dyDescent="0.3">
      <c r="A1423" s="97" t="s">
        <v>5377</v>
      </c>
    </row>
    <row r="1425" spans="1:1" x14ac:dyDescent="0.3">
      <c r="A1425" s="97" t="s">
        <v>5356</v>
      </c>
    </row>
    <row r="1426" spans="1:1" x14ac:dyDescent="0.3">
      <c r="A1426" s="97" t="s">
        <v>5402</v>
      </c>
    </row>
    <row r="1427" spans="1:1" x14ac:dyDescent="0.3">
      <c r="A1427" s="97" t="s">
        <v>5615</v>
      </c>
    </row>
    <row r="1428" spans="1:1" x14ac:dyDescent="0.3">
      <c r="A1428" s="97" t="s">
        <v>5616</v>
      </c>
    </row>
    <row r="1429" spans="1:1" x14ac:dyDescent="0.3">
      <c r="A1429" s="97" t="s">
        <v>5334</v>
      </c>
    </row>
    <row r="1430" spans="1:1" x14ac:dyDescent="0.3">
      <c r="A1430" s="97" t="s">
        <v>5335</v>
      </c>
    </row>
    <row r="1432" spans="1:1" x14ac:dyDescent="0.3">
      <c r="A1432" s="97" t="s">
        <v>5378</v>
      </c>
    </row>
    <row r="1433" spans="1:1" x14ac:dyDescent="0.3">
      <c r="A1433" s="97" t="s">
        <v>5405</v>
      </c>
    </row>
    <row r="1434" spans="1:1" x14ac:dyDescent="0.3">
      <c r="A1434" s="97" t="s">
        <v>5617</v>
      </c>
    </row>
    <row r="1435" spans="1:1" x14ac:dyDescent="0.3">
      <c r="A1435" s="97" t="s">
        <v>5618</v>
      </c>
    </row>
    <row r="1436" spans="1:1" x14ac:dyDescent="0.3">
      <c r="A1436" s="97" t="s">
        <v>5619</v>
      </c>
    </row>
    <row r="1437" spans="1:1" x14ac:dyDescent="0.3">
      <c r="A1437" s="97" t="s">
        <v>5620</v>
      </c>
    </row>
    <row r="1438" spans="1:1" x14ac:dyDescent="0.3">
      <c r="A1438" s="97" t="s">
        <v>5621</v>
      </c>
    </row>
    <row r="1440" spans="1:1" x14ac:dyDescent="0.3">
      <c r="A1440" s="97" t="s">
        <v>5337</v>
      </c>
    </row>
    <row r="1441" spans="1:2" x14ac:dyDescent="0.3">
      <c r="A1441" s="97" t="s">
        <v>5360</v>
      </c>
    </row>
    <row r="1442" spans="1:2" x14ac:dyDescent="0.3">
      <c r="A1442" s="97" t="s">
        <v>5338</v>
      </c>
    </row>
    <row r="1443" spans="1:2" x14ac:dyDescent="0.3">
      <c r="A1443" s="97" t="s">
        <v>5339</v>
      </c>
    </row>
    <row r="1444" spans="1:2" x14ac:dyDescent="0.3">
      <c r="A1444" s="97" t="s">
        <v>5340</v>
      </c>
    </row>
    <row r="1445" spans="1:2" x14ac:dyDescent="0.3">
      <c r="A1445" s="97" t="s">
        <v>5341</v>
      </c>
    </row>
    <row r="1446" spans="1:2" x14ac:dyDescent="0.3">
      <c r="A1446" s="97" t="s">
        <v>5342</v>
      </c>
    </row>
    <row r="1447" spans="1:2" x14ac:dyDescent="0.3">
      <c r="A1447" s="97" t="e">
        <f ca="1">+   par(old.oma)</f>
        <v>#NAME?</v>
      </c>
    </row>
    <row r="1448" spans="1:2" x14ac:dyDescent="0.3">
      <c r="A1448" s="97" t="s">
        <v>5343</v>
      </c>
    </row>
    <row r="1450" spans="1:2" x14ac:dyDescent="0.3">
      <c r="B1450" s="97" t="s">
        <v>5344</v>
      </c>
    </row>
    <row r="1452" spans="1:2" x14ac:dyDescent="0.3">
      <c r="A1452" s="97" t="s">
        <v>5345</v>
      </c>
    </row>
    <row r="1455" spans="1:2" x14ac:dyDescent="0.3">
      <c r="A1455" s="97" t="s">
        <v>5411</v>
      </c>
    </row>
    <row r="1457" spans="1:1" x14ac:dyDescent="0.3">
      <c r="A1457" s="97" t="s">
        <v>5346</v>
      </c>
    </row>
    <row r="1458" spans="1:1" x14ac:dyDescent="0.3">
      <c r="A1458" s="97" t="s">
        <v>5347</v>
      </c>
    </row>
    <row r="1459" spans="1:1" x14ac:dyDescent="0.3">
      <c r="A1459" s="97" t="s">
        <v>5622</v>
      </c>
    </row>
    <row r="1460" spans="1:1" x14ac:dyDescent="0.3">
      <c r="A1460" s="97" t="s">
        <v>5623</v>
      </c>
    </row>
    <row r="1461" spans="1:1" x14ac:dyDescent="0.3">
      <c r="A1461" s="97" t="s">
        <v>5624</v>
      </c>
    </row>
    <row r="1462" spans="1:1" x14ac:dyDescent="0.3">
      <c r="A1462" s="97" t="s">
        <v>5625</v>
      </c>
    </row>
    <row r="1463" spans="1:1" x14ac:dyDescent="0.3">
      <c r="A1463" s="97" t="s">
        <v>5626</v>
      </c>
    </row>
    <row r="1464" spans="1:1" x14ac:dyDescent="0.3">
      <c r="A1464" s="97" t="s">
        <v>5627</v>
      </c>
    </row>
    <row r="1465" spans="1:1" x14ac:dyDescent="0.3">
      <c r="A1465" s="97" t="s">
        <v>5628</v>
      </c>
    </row>
    <row r="1466" spans="1:1" x14ac:dyDescent="0.3">
      <c r="A1466" s="97" t="s">
        <v>5629</v>
      </c>
    </row>
    <row r="1467" spans="1:1" x14ac:dyDescent="0.3">
      <c r="A1467" s="97" t="s">
        <v>5630</v>
      </c>
    </row>
    <row r="1468" spans="1:1" x14ac:dyDescent="0.3">
      <c r="A1468" s="97" t="s">
        <v>5631</v>
      </c>
    </row>
    <row r="1469" spans="1:1" x14ac:dyDescent="0.3">
      <c r="A1469" s="97" t="s">
        <v>5334</v>
      </c>
    </row>
    <row r="1470" spans="1:1" x14ac:dyDescent="0.3">
      <c r="A1470" s="97" t="s">
        <v>5335</v>
      </c>
    </row>
    <row r="1471" spans="1:1" x14ac:dyDescent="0.3">
      <c r="A1471" s="97" t="s">
        <v>5348</v>
      </c>
    </row>
    <row r="1474" spans="1:2" x14ac:dyDescent="0.3">
      <c r="B1474" s="97" t="s">
        <v>5349</v>
      </c>
    </row>
    <row r="1476" spans="1:2" x14ac:dyDescent="0.3">
      <c r="A1476" s="97" t="s">
        <v>5345</v>
      </c>
    </row>
    <row r="1479" spans="1:2" x14ac:dyDescent="0.3">
      <c r="A1479" s="97" t="s">
        <v>5411</v>
      </c>
    </row>
    <row r="1481" spans="1:2" x14ac:dyDescent="0.3">
      <c r="A1481" s="97" t="s">
        <v>5632</v>
      </c>
    </row>
    <row r="1482" spans="1:2" x14ac:dyDescent="0.3">
      <c r="A1482" s="97" t="s">
        <v>5350</v>
      </c>
    </row>
    <row r="1483" spans="1:2" x14ac:dyDescent="0.3">
      <c r="A1483" s="97" t="s">
        <v>5351</v>
      </c>
    </row>
    <row r="1485" spans="1:2" x14ac:dyDescent="0.3">
      <c r="A1485" s="97" t="s">
        <v>5346</v>
      </c>
    </row>
    <row r="1486" spans="1:2" x14ac:dyDescent="0.3">
      <c r="A1486" s="97" t="s">
        <v>5352</v>
      </c>
    </row>
    <row r="1487" spans="1:2" x14ac:dyDescent="0.3">
      <c r="A1487" s="97" t="s">
        <v>5633</v>
      </c>
    </row>
    <row r="1488" spans="1:2" x14ac:dyDescent="0.3">
      <c r="A1488" s="97" t="s">
        <v>5634</v>
      </c>
    </row>
    <row r="1489" spans="1:1" x14ac:dyDescent="0.3">
      <c r="A1489" s="97" t="s">
        <v>5635</v>
      </c>
    </row>
    <row r="1490" spans="1:1" x14ac:dyDescent="0.3">
      <c r="A1490" s="97" t="s">
        <v>5636</v>
      </c>
    </row>
    <row r="1491" spans="1:1" x14ac:dyDescent="0.3">
      <c r="A1491" s="97" t="s">
        <v>5637</v>
      </c>
    </row>
    <row r="1492" spans="1:1" x14ac:dyDescent="0.3">
      <c r="A1492" s="97" t="s">
        <v>5638</v>
      </c>
    </row>
    <row r="1493" spans="1:1" x14ac:dyDescent="0.3">
      <c r="A1493" s="97" t="s">
        <v>5639</v>
      </c>
    </row>
    <row r="1494" spans="1:1" x14ac:dyDescent="0.3">
      <c r="A1494" s="97" t="s">
        <v>5640</v>
      </c>
    </row>
    <row r="1495" spans="1:1" x14ac:dyDescent="0.3">
      <c r="A1495" s="97" t="s">
        <v>5641</v>
      </c>
    </row>
    <row r="1496" spans="1:1" x14ac:dyDescent="0.3">
      <c r="A1496" s="97" t="s">
        <v>5642</v>
      </c>
    </row>
    <row r="1498" spans="1:1" x14ac:dyDescent="0.3">
      <c r="A1498" s="97" t="s">
        <v>5353</v>
      </c>
    </row>
    <row r="1499" spans="1:1" x14ac:dyDescent="0.3">
      <c r="A1499" s="97" t="s">
        <v>5643</v>
      </c>
    </row>
    <row r="1503" spans="1:1" x14ac:dyDescent="0.3">
      <c r="A1503" s="97" t="s">
        <v>5644</v>
      </c>
    </row>
    <row r="1505" spans="1:1" x14ac:dyDescent="0.3">
      <c r="A1505" s="97" t="s">
        <v>5377</v>
      </c>
    </row>
    <row r="1507" spans="1:1" x14ac:dyDescent="0.3">
      <c r="A1507" s="97" t="s">
        <v>5356</v>
      </c>
    </row>
    <row r="1508" spans="1:1" x14ac:dyDescent="0.3">
      <c r="A1508" s="97" t="s">
        <v>5357</v>
      </c>
    </row>
    <row r="1509" spans="1:1" x14ac:dyDescent="0.3">
      <c r="A1509" s="97" t="s">
        <v>5645</v>
      </c>
    </row>
    <row r="1510" spans="1:1" x14ac:dyDescent="0.3">
      <c r="A1510" s="97" t="s">
        <v>5646</v>
      </c>
    </row>
    <row r="1511" spans="1:1" x14ac:dyDescent="0.3">
      <c r="A1511" s="97" t="s">
        <v>5334</v>
      </c>
    </row>
    <row r="1512" spans="1:1" x14ac:dyDescent="0.3">
      <c r="A1512" s="97" t="s">
        <v>5335</v>
      </c>
    </row>
    <row r="1514" spans="1:1" x14ac:dyDescent="0.3">
      <c r="A1514" s="97" t="s">
        <v>5378</v>
      </c>
    </row>
    <row r="1515" spans="1:1" x14ac:dyDescent="0.3">
      <c r="A1515" s="97" t="s">
        <v>5405</v>
      </c>
    </row>
    <row r="1516" spans="1:1" x14ac:dyDescent="0.3">
      <c r="A1516" s="97" t="s">
        <v>5647</v>
      </c>
    </row>
    <row r="1517" spans="1:1" x14ac:dyDescent="0.3">
      <c r="A1517" s="97" t="s">
        <v>5648</v>
      </c>
    </row>
    <row r="1518" spans="1:1" x14ac:dyDescent="0.3">
      <c r="A1518" s="97" t="s">
        <v>5649</v>
      </c>
    </row>
    <row r="1519" spans="1:1" x14ac:dyDescent="0.3">
      <c r="A1519" s="97" t="s">
        <v>5650</v>
      </c>
    </row>
    <row r="1520" spans="1:1" x14ac:dyDescent="0.3">
      <c r="A1520" s="97" t="s">
        <v>5651</v>
      </c>
    </row>
    <row r="1522" spans="1:2" x14ac:dyDescent="0.3">
      <c r="A1522" s="97" t="s">
        <v>5337</v>
      </c>
    </row>
    <row r="1523" spans="1:2" x14ac:dyDescent="0.3">
      <c r="A1523" s="97" t="s">
        <v>5360</v>
      </c>
    </row>
    <row r="1524" spans="1:2" x14ac:dyDescent="0.3">
      <c r="A1524" s="97" t="s">
        <v>5338</v>
      </c>
    </row>
    <row r="1525" spans="1:2" x14ac:dyDescent="0.3">
      <c r="A1525" s="97" t="s">
        <v>5339</v>
      </c>
    </row>
    <row r="1526" spans="1:2" x14ac:dyDescent="0.3">
      <c r="A1526" s="97" t="s">
        <v>5340</v>
      </c>
    </row>
    <row r="1527" spans="1:2" x14ac:dyDescent="0.3">
      <c r="A1527" s="97" t="s">
        <v>5341</v>
      </c>
    </row>
    <row r="1528" spans="1:2" x14ac:dyDescent="0.3">
      <c r="A1528" s="97" t="s">
        <v>5342</v>
      </c>
    </row>
    <row r="1529" spans="1:2" x14ac:dyDescent="0.3">
      <c r="A1529" s="97" t="e">
        <f ca="1">+   par(old.oma)</f>
        <v>#NAME?</v>
      </c>
    </row>
    <row r="1530" spans="1:2" x14ac:dyDescent="0.3">
      <c r="A1530" s="97" t="s">
        <v>5343</v>
      </c>
    </row>
    <row r="1532" spans="1:2" x14ac:dyDescent="0.3">
      <c r="B1532" s="97" t="s">
        <v>5344</v>
      </c>
    </row>
    <row r="1534" spans="1:2" x14ac:dyDescent="0.3">
      <c r="A1534" s="97" t="s">
        <v>5345</v>
      </c>
    </row>
    <row r="1537" spans="1:1" x14ac:dyDescent="0.3">
      <c r="A1537" s="97" t="s">
        <v>5411</v>
      </c>
    </row>
    <row r="1539" spans="1:1" x14ac:dyDescent="0.3">
      <c r="A1539" s="97" t="s">
        <v>5346</v>
      </c>
    </row>
    <row r="1540" spans="1:1" x14ac:dyDescent="0.3">
      <c r="A1540" s="97" t="s">
        <v>5362</v>
      </c>
    </row>
    <row r="1541" spans="1:1" x14ac:dyDescent="0.3">
      <c r="A1541" s="97" t="s">
        <v>5652</v>
      </c>
    </row>
    <row r="1542" spans="1:1" x14ac:dyDescent="0.3">
      <c r="A1542" s="97" t="s">
        <v>5653</v>
      </c>
    </row>
    <row r="1543" spans="1:1" x14ac:dyDescent="0.3">
      <c r="A1543" s="97" t="s">
        <v>5654</v>
      </c>
    </row>
    <row r="1544" spans="1:1" x14ac:dyDescent="0.3">
      <c r="A1544" s="97" t="s">
        <v>5655</v>
      </c>
    </row>
    <row r="1545" spans="1:1" x14ac:dyDescent="0.3">
      <c r="A1545" s="97" t="s">
        <v>5656</v>
      </c>
    </row>
    <row r="1546" spans="1:1" x14ac:dyDescent="0.3">
      <c r="A1546" s="97" t="s">
        <v>5657</v>
      </c>
    </row>
    <row r="1547" spans="1:1" x14ac:dyDescent="0.3">
      <c r="A1547" s="97" t="s">
        <v>5658</v>
      </c>
    </row>
    <row r="1548" spans="1:1" x14ac:dyDescent="0.3">
      <c r="A1548" s="97" t="s">
        <v>5659</v>
      </c>
    </row>
    <row r="1549" spans="1:1" x14ac:dyDescent="0.3">
      <c r="A1549" s="97" t="s">
        <v>5660</v>
      </c>
    </row>
    <row r="1550" spans="1:1" x14ac:dyDescent="0.3">
      <c r="A1550" s="97" t="s">
        <v>5661</v>
      </c>
    </row>
    <row r="1551" spans="1:1" x14ac:dyDescent="0.3">
      <c r="A1551" s="97" t="s">
        <v>5334</v>
      </c>
    </row>
    <row r="1552" spans="1:1" x14ac:dyDescent="0.3">
      <c r="A1552" s="97" t="s">
        <v>5335</v>
      </c>
    </row>
    <row r="1553" spans="1:2" x14ac:dyDescent="0.3">
      <c r="A1553" s="97" t="s">
        <v>5348</v>
      </c>
    </row>
    <row r="1556" spans="1:2" x14ac:dyDescent="0.3">
      <c r="B1556" s="97" t="s">
        <v>5349</v>
      </c>
    </row>
    <row r="1558" spans="1:2" x14ac:dyDescent="0.3">
      <c r="A1558" s="97" t="s">
        <v>5345</v>
      </c>
    </row>
    <row r="1561" spans="1:2" x14ac:dyDescent="0.3">
      <c r="A1561" s="97" t="s">
        <v>5411</v>
      </c>
    </row>
    <row r="1563" spans="1:2" x14ac:dyDescent="0.3">
      <c r="A1563" s="97" t="s">
        <v>5423</v>
      </c>
    </row>
    <row r="1564" spans="1:2" x14ac:dyDescent="0.3">
      <c r="A1564" s="97" t="s">
        <v>5350</v>
      </c>
    </row>
    <row r="1565" spans="1:2" x14ac:dyDescent="0.3">
      <c r="A1565" s="97" t="s">
        <v>5351</v>
      </c>
    </row>
    <row r="1567" spans="1:2" x14ac:dyDescent="0.3">
      <c r="A1567" s="97" t="s">
        <v>5346</v>
      </c>
    </row>
    <row r="1568" spans="1:2" x14ac:dyDescent="0.3">
      <c r="A1568" s="97" t="s">
        <v>5352</v>
      </c>
    </row>
    <row r="1569" spans="1:1" x14ac:dyDescent="0.3">
      <c r="A1569" s="97" t="s">
        <v>5662</v>
      </c>
    </row>
    <row r="1570" spans="1:1" x14ac:dyDescent="0.3">
      <c r="A1570" s="97" t="s">
        <v>5663</v>
      </c>
    </row>
    <row r="1571" spans="1:1" x14ac:dyDescent="0.3">
      <c r="A1571" s="97" t="s">
        <v>5664</v>
      </c>
    </row>
    <row r="1572" spans="1:1" x14ac:dyDescent="0.3">
      <c r="A1572" s="97" t="s">
        <v>5665</v>
      </c>
    </row>
    <row r="1573" spans="1:1" x14ac:dyDescent="0.3">
      <c r="A1573" s="97" t="s">
        <v>5666</v>
      </c>
    </row>
    <row r="1574" spans="1:1" x14ac:dyDescent="0.3">
      <c r="A1574" s="97" t="s">
        <v>5667</v>
      </c>
    </row>
    <row r="1575" spans="1:1" x14ac:dyDescent="0.3">
      <c r="A1575" s="97" t="s">
        <v>5668</v>
      </c>
    </row>
    <row r="1576" spans="1:1" x14ac:dyDescent="0.3">
      <c r="A1576" s="97" t="s">
        <v>5669</v>
      </c>
    </row>
    <row r="1577" spans="1:1" x14ac:dyDescent="0.3">
      <c r="A1577" s="97" t="s">
        <v>5670</v>
      </c>
    </row>
    <row r="1578" spans="1:1" x14ac:dyDescent="0.3">
      <c r="A1578" s="97" t="s">
        <v>5671</v>
      </c>
    </row>
    <row r="1580" spans="1:1" x14ac:dyDescent="0.3">
      <c r="A1580" s="97" t="s">
        <v>5353</v>
      </c>
    </row>
    <row r="1581" spans="1:1" x14ac:dyDescent="0.3">
      <c r="A1581" s="97" t="s">
        <v>5672</v>
      </c>
    </row>
    <row r="1585" spans="1:1" x14ac:dyDescent="0.3">
      <c r="A1585" s="97" t="s">
        <v>5673</v>
      </c>
    </row>
    <row r="1587" spans="1:1" x14ac:dyDescent="0.3">
      <c r="A1587" s="97" t="s">
        <v>5377</v>
      </c>
    </row>
    <row r="1589" spans="1:1" x14ac:dyDescent="0.3">
      <c r="A1589" s="97" t="s">
        <v>5356</v>
      </c>
    </row>
    <row r="1590" spans="1:1" x14ac:dyDescent="0.3">
      <c r="A1590" s="97" t="s">
        <v>5402</v>
      </c>
    </row>
    <row r="1591" spans="1:1" x14ac:dyDescent="0.3">
      <c r="A1591" s="97" t="s">
        <v>5674</v>
      </c>
    </row>
    <row r="1592" spans="1:1" x14ac:dyDescent="0.3">
      <c r="A1592" s="97" t="s">
        <v>5675</v>
      </c>
    </row>
    <row r="1593" spans="1:1" x14ac:dyDescent="0.3">
      <c r="A1593" s="97" t="s">
        <v>5334</v>
      </c>
    </row>
    <row r="1594" spans="1:1" x14ac:dyDescent="0.3">
      <c r="A1594" s="97" t="s">
        <v>5335</v>
      </c>
    </row>
    <row r="1596" spans="1:1" x14ac:dyDescent="0.3">
      <c r="A1596" s="97" t="s">
        <v>5378</v>
      </c>
    </row>
    <row r="1597" spans="1:1" x14ac:dyDescent="0.3">
      <c r="A1597" s="97" t="s">
        <v>5405</v>
      </c>
    </row>
    <row r="1598" spans="1:1" x14ac:dyDescent="0.3">
      <c r="A1598" s="97" t="s">
        <v>5676</v>
      </c>
    </row>
    <row r="1599" spans="1:1" x14ac:dyDescent="0.3">
      <c r="A1599" s="97" t="s">
        <v>5677</v>
      </c>
    </row>
    <row r="1600" spans="1:1" x14ac:dyDescent="0.3">
      <c r="A1600" s="97" t="s">
        <v>5678</v>
      </c>
    </row>
    <row r="1601" spans="1:2" x14ac:dyDescent="0.3">
      <c r="A1601" s="97" t="s">
        <v>5679</v>
      </c>
    </row>
    <row r="1602" spans="1:2" x14ac:dyDescent="0.3">
      <c r="A1602" s="97" t="s">
        <v>5680</v>
      </c>
    </row>
    <row r="1604" spans="1:2" x14ac:dyDescent="0.3">
      <c r="A1604" s="97" t="s">
        <v>5337</v>
      </c>
    </row>
    <row r="1605" spans="1:2" x14ac:dyDescent="0.3">
      <c r="A1605" s="97" t="s">
        <v>5360</v>
      </c>
    </row>
    <row r="1606" spans="1:2" x14ac:dyDescent="0.3">
      <c r="A1606" s="97" t="s">
        <v>5338</v>
      </c>
    </row>
    <row r="1607" spans="1:2" x14ac:dyDescent="0.3">
      <c r="A1607" s="97" t="s">
        <v>5339</v>
      </c>
    </row>
    <row r="1608" spans="1:2" x14ac:dyDescent="0.3">
      <c r="A1608" s="97" t="s">
        <v>5340</v>
      </c>
    </row>
    <row r="1609" spans="1:2" x14ac:dyDescent="0.3">
      <c r="A1609" s="97" t="s">
        <v>5341</v>
      </c>
    </row>
    <row r="1610" spans="1:2" x14ac:dyDescent="0.3">
      <c r="A1610" s="97" t="s">
        <v>5342</v>
      </c>
    </row>
    <row r="1611" spans="1:2" x14ac:dyDescent="0.3">
      <c r="A1611" s="97" t="e">
        <f ca="1">+   par(old.oma)</f>
        <v>#NAME?</v>
      </c>
    </row>
    <row r="1612" spans="1:2" x14ac:dyDescent="0.3">
      <c r="A1612" s="97" t="s">
        <v>5343</v>
      </c>
    </row>
    <row r="1614" spans="1:2" x14ac:dyDescent="0.3">
      <c r="B1614" s="97" t="s">
        <v>5344</v>
      </c>
    </row>
    <row r="1616" spans="1:2" x14ac:dyDescent="0.3">
      <c r="A1616" s="97" t="s">
        <v>5345</v>
      </c>
    </row>
    <row r="1619" spans="1:1" x14ac:dyDescent="0.3">
      <c r="A1619" s="97" t="s">
        <v>5411</v>
      </c>
    </row>
    <row r="1621" spans="1:1" x14ac:dyDescent="0.3">
      <c r="A1621" s="97" t="s">
        <v>5346</v>
      </c>
    </row>
    <row r="1622" spans="1:1" x14ac:dyDescent="0.3">
      <c r="A1622" s="97" t="s">
        <v>5347</v>
      </c>
    </row>
    <row r="1623" spans="1:1" x14ac:dyDescent="0.3">
      <c r="A1623" s="97" t="s">
        <v>5681</v>
      </c>
    </row>
    <row r="1624" spans="1:1" x14ac:dyDescent="0.3">
      <c r="A1624" s="97" t="s">
        <v>5682</v>
      </c>
    </row>
    <row r="1625" spans="1:1" x14ac:dyDescent="0.3">
      <c r="A1625" s="97" t="s">
        <v>5683</v>
      </c>
    </row>
    <row r="1626" spans="1:1" x14ac:dyDescent="0.3">
      <c r="A1626" s="97" t="s">
        <v>5684</v>
      </c>
    </row>
    <row r="1627" spans="1:1" x14ac:dyDescent="0.3">
      <c r="A1627" s="97" t="s">
        <v>5685</v>
      </c>
    </row>
    <row r="1628" spans="1:1" x14ac:dyDescent="0.3">
      <c r="A1628" s="97" t="s">
        <v>5686</v>
      </c>
    </row>
    <row r="1629" spans="1:1" x14ac:dyDescent="0.3">
      <c r="A1629" s="97" t="s">
        <v>5687</v>
      </c>
    </row>
    <row r="1630" spans="1:1" x14ac:dyDescent="0.3">
      <c r="A1630" s="97" t="s">
        <v>5688</v>
      </c>
    </row>
    <row r="1631" spans="1:1" x14ac:dyDescent="0.3">
      <c r="A1631" s="97" t="s">
        <v>5689</v>
      </c>
    </row>
    <row r="1632" spans="1:1" x14ac:dyDescent="0.3">
      <c r="A1632" s="97" t="s">
        <v>5690</v>
      </c>
    </row>
    <row r="1633" spans="1:2" x14ac:dyDescent="0.3">
      <c r="A1633" s="97" t="s">
        <v>5334</v>
      </c>
    </row>
    <row r="1634" spans="1:2" x14ac:dyDescent="0.3">
      <c r="A1634" s="97" t="s">
        <v>5335</v>
      </c>
    </row>
    <row r="1635" spans="1:2" x14ac:dyDescent="0.3">
      <c r="A1635" s="97" t="s">
        <v>5348</v>
      </c>
    </row>
    <row r="1638" spans="1:2" x14ac:dyDescent="0.3">
      <c r="B1638" s="97" t="s">
        <v>5349</v>
      </c>
    </row>
    <row r="1640" spans="1:2" x14ac:dyDescent="0.3">
      <c r="A1640" s="97" t="s">
        <v>5345</v>
      </c>
    </row>
    <row r="1643" spans="1:2" x14ac:dyDescent="0.3">
      <c r="A1643" s="97" t="s">
        <v>5411</v>
      </c>
    </row>
    <row r="1645" spans="1:2" x14ac:dyDescent="0.3">
      <c r="A1645" s="97" t="s">
        <v>5632</v>
      </c>
    </row>
    <row r="1646" spans="1:2" x14ac:dyDescent="0.3">
      <c r="A1646" s="97" t="s">
        <v>5350</v>
      </c>
    </row>
    <row r="1647" spans="1:2" x14ac:dyDescent="0.3">
      <c r="A1647" s="97" t="s">
        <v>5351</v>
      </c>
    </row>
    <row r="1649" spans="1:1" x14ac:dyDescent="0.3">
      <c r="A1649" s="97" t="s">
        <v>5346</v>
      </c>
    </row>
    <row r="1650" spans="1:1" x14ac:dyDescent="0.3">
      <c r="A1650" s="97" t="s">
        <v>5424</v>
      </c>
    </row>
    <row r="1651" spans="1:1" x14ac:dyDescent="0.3">
      <c r="A1651" s="97" t="s">
        <v>5691</v>
      </c>
    </row>
    <row r="1652" spans="1:1" x14ac:dyDescent="0.3">
      <c r="A1652" s="97" t="s">
        <v>5692</v>
      </c>
    </row>
    <row r="1653" spans="1:1" x14ac:dyDescent="0.3">
      <c r="A1653" s="97" t="s">
        <v>5693</v>
      </c>
    </row>
    <row r="1654" spans="1:1" x14ac:dyDescent="0.3">
      <c r="A1654" s="97" t="s">
        <v>5694</v>
      </c>
    </row>
    <row r="1655" spans="1:1" x14ac:dyDescent="0.3">
      <c r="A1655" s="97" t="s">
        <v>5695</v>
      </c>
    </row>
    <row r="1656" spans="1:1" x14ac:dyDescent="0.3">
      <c r="A1656" s="97" t="s">
        <v>5696</v>
      </c>
    </row>
    <row r="1657" spans="1:1" x14ac:dyDescent="0.3">
      <c r="A1657" s="97" t="s">
        <v>5697</v>
      </c>
    </row>
    <row r="1658" spans="1:1" x14ac:dyDescent="0.3">
      <c r="A1658" s="97" t="s">
        <v>5698</v>
      </c>
    </row>
    <row r="1659" spans="1:1" x14ac:dyDescent="0.3">
      <c r="A1659" s="97" t="s">
        <v>5699</v>
      </c>
    </row>
    <row r="1660" spans="1:1" x14ac:dyDescent="0.3">
      <c r="A1660" s="97" t="s">
        <v>5700</v>
      </c>
    </row>
    <row r="1662" spans="1:1" x14ac:dyDescent="0.3">
      <c r="A1662" s="97" t="s">
        <v>5353</v>
      </c>
    </row>
    <row r="1663" spans="1:1" x14ac:dyDescent="0.3">
      <c r="A1663" s="97" t="s">
        <v>5701</v>
      </c>
    </row>
    <row r="1667" spans="1:1" x14ac:dyDescent="0.3">
      <c r="A1667" s="97" t="s">
        <v>5702</v>
      </c>
    </row>
    <row r="1669" spans="1:1" x14ac:dyDescent="0.3">
      <c r="A1669" s="97" t="s">
        <v>5377</v>
      </c>
    </row>
    <row r="1671" spans="1:1" x14ac:dyDescent="0.3">
      <c r="A1671" s="97" t="s">
        <v>5356</v>
      </c>
    </row>
    <row r="1672" spans="1:1" x14ac:dyDescent="0.3">
      <c r="A1672" s="97" t="s">
        <v>5402</v>
      </c>
    </row>
    <row r="1673" spans="1:1" x14ac:dyDescent="0.3">
      <c r="A1673" s="97" t="s">
        <v>5703</v>
      </c>
    </row>
    <row r="1674" spans="1:1" x14ac:dyDescent="0.3">
      <c r="A1674" s="97" t="s">
        <v>5704</v>
      </c>
    </row>
    <row r="1675" spans="1:1" x14ac:dyDescent="0.3">
      <c r="A1675" s="97" t="s">
        <v>5334</v>
      </c>
    </row>
    <row r="1676" spans="1:1" x14ac:dyDescent="0.3">
      <c r="A1676" s="97" t="s">
        <v>5335</v>
      </c>
    </row>
    <row r="1678" spans="1:1" x14ac:dyDescent="0.3">
      <c r="A1678" s="97" t="s">
        <v>5378</v>
      </c>
    </row>
    <row r="1679" spans="1:1" x14ac:dyDescent="0.3">
      <c r="A1679" s="97" t="s">
        <v>5705</v>
      </c>
    </row>
    <row r="1680" spans="1:1" x14ac:dyDescent="0.3">
      <c r="A1680" s="97" t="s">
        <v>5706</v>
      </c>
    </row>
    <row r="1681" spans="1:2" x14ac:dyDescent="0.3">
      <c r="A1681" s="97" t="s">
        <v>5707</v>
      </c>
    </row>
    <row r="1682" spans="1:2" x14ac:dyDescent="0.3">
      <c r="A1682" s="97" t="s">
        <v>5708</v>
      </c>
    </row>
    <row r="1683" spans="1:2" x14ac:dyDescent="0.3">
      <c r="A1683" s="97" t="s">
        <v>5709</v>
      </c>
    </row>
    <row r="1684" spans="1:2" x14ac:dyDescent="0.3">
      <c r="A1684" s="97" t="s">
        <v>5710</v>
      </c>
    </row>
    <row r="1686" spans="1:2" x14ac:dyDescent="0.3">
      <c r="A1686" s="97" t="s">
        <v>5337</v>
      </c>
    </row>
    <row r="1687" spans="1:2" x14ac:dyDescent="0.3">
      <c r="A1687" s="97" t="s">
        <v>5360</v>
      </c>
    </row>
    <row r="1688" spans="1:2" x14ac:dyDescent="0.3">
      <c r="A1688" s="97" t="s">
        <v>5338</v>
      </c>
    </row>
    <row r="1689" spans="1:2" x14ac:dyDescent="0.3">
      <c r="A1689" s="97" t="s">
        <v>5339</v>
      </c>
    </row>
    <row r="1690" spans="1:2" x14ac:dyDescent="0.3">
      <c r="A1690" s="97" t="s">
        <v>5340</v>
      </c>
    </row>
    <row r="1691" spans="1:2" x14ac:dyDescent="0.3">
      <c r="A1691" s="97" t="s">
        <v>5341</v>
      </c>
    </row>
    <row r="1692" spans="1:2" x14ac:dyDescent="0.3">
      <c r="A1692" s="97" t="s">
        <v>5342</v>
      </c>
    </row>
    <row r="1693" spans="1:2" x14ac:dyDescent="0.3">
      <c r="A1693" s="97" t="e">
        <f ca="1">+   par(old.oma)</f>
        <v>#NAME?</v>
      </c>
    </row>
    <row r="1694" spans="1:2" x14ac:dyDescent="0.3">
      <c r="A1694" s="97" t="s">
        <v>5343</v>
      </c>
    </row>
    <row r="1696" spans="1:2" x14ac:dyDescent="0.3">
      <c r="B1696" s="97" t="s">
        <v>5344</v>
      </c>
    </row>
    <row r="1698" spans="1:1" x14ac:dyDescent="0.3">
      <c r="A1698" s="97" t="s">
        <v>5345</v>
      </c>
    </row>
    <row r="1701" spans="1:1" x14ac:dyDescent="0.3">
      <c r="A1701" s="97" t="s">
        <v>5411</v>
      </c>
    </row>
    <row r="1703" spans="1:1" x14ac:dyDescent="0.3">
      <c r="A1703" s="97" t="s">
        <v>5346</v>
      </c>
    </row>
    <row r="1704" spans="1:1" x14ac:dyDescent="0.3">
      <c r="A1704" s="97" t="s">
        <v>5711</v>
      </c>
    </row>
    <row r="1705" spans="1:1" x14ac:dyDescent="0.3">
      <c r="A1705" s="97" t="s">
        <v>5712</v>
      </c>
    </row>
    <row r="1706" spans="1:1" x14ac:dyDescent="0.3">
      <c r="A1706" s="97" t="s">
        <v>5713</v>
      </c>
    </row>
    <row r="1707" spans="1:1" x14ac:dyDescent="0.3">
      <c r="A1707" s="97" t="s">
        <v>5714</v>
      </c>
    </row>
    <row r="1708" spans="1:1" x14ac:dyDescent="0.3">
      <c r="A1708" s="97" t="s">
        <v>5715</v>
      </c>
    </row>
    <row r="1709" spans="1:1" x14ac:dyDescent="0.3">
      <c r="A1709" s="97" t="s">
        <v>5716</v>
      </c>
    </row>
    <row r="1710" spans="1:1" x14ac:dyDescent="0.3">
      <c r="A1710" s="97" t="s">
        <v>5717</v>
      </c>
    </row>
    <row r="1711" spans="1:1" x14ac:dyDescent="0.3">
      <c r="A1711" s="97" t="s">
        <v>5718</v>
      </c>
    </row>
    <row r="1712" spans="1:1" x14ac:dyDescent="0.3">
      <c r="A1712" s="97" t="s">
        <v>5719</v>
      </c>
    </row>
    <row r="1713" spans="1:2" x14ac:dyDescent="0.3">
      <c r="A1713" s="97" t="s">
        <v>5720</v>
      </c>
    </row>
    <row r="1714" spans="1:2" x14ac:dyDescent="0.3">
      <c r="A1714" s="97" t="s">
        <v>5721</v>
      </c>
    </row>
    <row r="1715" spans="1:2" x14ac:dyDescent="0.3">
      <c r="A1715" s="97" t="s">
        <v>5334</v>
      </c>
    </row>
    <row r="1716" spans="1:2" x14ac:dyDescent="0.3">
      <c r="A1716" s="97" t="s">
        <v>5335</v>
      </c>
    </row>
    <row r="1717" spans="1:2" x14ac:dyDescent="0.3">
      <c r="A1717" s="97" t="s">
        <v>5348</v>
      </c>
    </row>
    <row r="1720" spans="1:2" x14ac:dyDescent="0.3">
      <c r="B1720" s="97" t="s">
        <v>5349</v>
      </c>
    </row>
    <row r="1722" spans="1:2" x14ac:dyDescent="0.3">
      <c r="A1722" s="97" t="s">
        <v>5345</v>
      </c>
    </row>
    <row r="1725" spans="1:2" x14ac:dyDescent="0.3">
      <c r="A1725" s="97" t="s">
        <v>5411</v>
      </c>
    </row>
    <row r="1727" spans="1:2" x14ac:dyDescent="0.3">
      <c r="A1727" s="97" t="s">
        <v>5485</v>
      </c>
    </row>
    <row r="1728" spans="1:2" x14ac:dyDescent="0.3">
      <c r="A1728" s="97" t="s">
        <v>5350</v>
      </c>
    </row>
    <row r="1729" spans="1:1" x14ac:dyDescent="0.3">
      <c r="A1729" s="97" t="s">
        <v>5351</v>
      </c>
    </row>
    <row r="1731" spans="1:1" x14ac:dyDescent="0.3">
      <c r="A1731" s="97" t="s">
        <v>5346</v>
      </c>
    </row>
    <row r="1732" spans="1:1" x14ac:dyDescent="0.3">
      <c r="A1732" s="97" t="s">
        <v>5424</v>
      </c>
    </row>
    <row r="1733" spans="1:1" x14ac:dyDescent="0.3">
      <c r="A1733" s="97" t="s">
        <v>5722</v>
      </c>
    </row>
    <row r="1734" spans="1:1" x14ac:dyDescent="0.3">
      <c r="A1734" s="97" t="s">
        <v>5723</v>
      </c>
    </row>
    <row r="1735" spans="1:1" x14ac:dyDescent="0.3">
      <c r="A1735" s="97" t="s">
        <v>5724</v>
      </c>
    </row>
    <row r="1736" spans="1:1" x14ac:dyDescent="0.3">
      <c r="A1736" s="97" t="s">
        <v>5725</v>
      </c>
    </row>
    <row r="1737" spans="1:1" x14ac:dyDescent="0.3">
      <c r="A1737" s="97" t="s">
        <v>5726</v>
      </c>
    </row>
    <row r="1738" spans="1:1" x14ac:dyDescent="0.3">
      <c r="A1738" s="97" t="s">
        <v>5727</v>
      </c>
    </row>
    <row r="1739" spans="1:1" x14ac:dyDescent="0.3">
      <c r="A1739" s="97" t="s">
        <v>5728</v>
      </c>
    </row>
    <row r="1740" spans="1:1" x14ac:dyDescent="0.3">
      <c r="A1740" s="97" t="s">
        <v>5729</v>
      </c>
    </row>
    <row r="1741" spans="1:1" x14ac:dyDescent="0.3">
      <c r="A1741" s="97" t="s">
        <v>5730</v>
      </c>
    </row>
    <row r="1742" spans="1:1" x14ac:dyDescent="0.3">
      <c r="A1742" s="97" t="s">
        <v>5731</v>
      </c>
    </row>
    <row r="1744" spans="1:1" x14ac:dyDescent="0.3">
      <c r="A1744" s="97" t="s">
        <v>5353</v>
      </c>
    </row>
    <row r="1745" spans="1:1" x14ac:dyDescent="0.3">
      <c r="A1745" s="97" t="s">
        <v>5435</v>
      </c>
    </row>
    <row r="1749" spans="1:1" x14ac:dyDescent="0.3">
      <c r="A1749" s="97" t="s">
        <v>5732</v>
      </c>
    </row>
    <row r="1751" spans="1:1" x14ac:dyDescent="0.3">
      <c r="A1751" s="97" t="s">
        <v>5377</v>
      </c>
    </row>
    <row r="1753" spans="1:1" x14ac:dyDescent="0.3">
      <c r="A1753" s="97" t="s">
        <v>5356</v>
      </c>
    </row>
    <row r="1754" spans="1:1" x14ac:dyDescent="0.3">
      <c r="A1754" s="97" t="s">
        <v>5498</v>
      </c>
    </row>
    <row r="1755" spans="1:1" x14ac:dyDescent="0.3">
      <c r="A1755" s="97" t="s">
        <v>5733</v>
      </c>
    </row>
    <row r="1756" spans="1:1" x14ac:dyDescent="0.3">
      <c r="A1756" s="97" t="s">
        <v>5734</v>
      </c>
    </row>
    <row r="1758" spans="1:1" x14ac:dyDescent="0.3">
      <c r="A1758" s="97" t="s">
        <v>5378</v>
      </c>
    </row>
    <row r="1759" spans="1:1" x14ac:dyDescent="0.3">
      <c r="A1759" s="97" t="s">
        <v>5405</v>
      </c>
    </row>
    <row r="1760" spans="1:1" x14ac:dyDescent="0.3">
      <c r="A1760" s="97" t="s">
        <v>5735</v>
      </c>
    </row>
    <row r="1761" spans="1:2" x14ac:dyDescent="0.3">
      <c r="A1761" s="97" t="s">
        <v>5736</v>
      </c>
    </row>
    <row r="1762" spans="1:2" x14ac:dyDescent="0.3">
      <c r="A1762" s="97" t="s">
        <v>5737</v>
      </c>
    </row>
    <row r="1763" spans="1:2" x14ac:dyDescent="0.3">
      <c r="A1763" s="97" t="s">
        <v>5738</v>
      </c>
    </row>
    <row r="1764" spans="1:2" x14ac:dyDescent="0.3">
      <c r="A1764" s="97" t="s">
        <v>5739</v>
      </c>
    </row>
    <row r="1766" spans="1:2" x14ac:dyDescent="0.3">
      <c r="A1766" s="97" t="s">
        <v>5337</v>
      </c>
    </row>
    <row r="1767" spans="1:2" x14ac:dyDescent="0.3">
      <c r="A1767" s="97" t="s">
        <v>5360</v>
      </c>
    </row>
    <row r="1768" spans="1:2" x14ac:dyDescent="0.3">
      <c r="A1768" s="97" t="s">
        <v>5338</v>
      </c>
    </row>
    <row r="1769" spans="1:2" x14ac:dyDescent="0.3">
      <c r="A1769" s="97" t="s">
        <v>5339</v>
      </c>
    </row>
    <row r="1770" spans="1:2" x14ac:dyDescent="0.3">
      <c r="A1770" s="97" t="s">
        <v>5340</v>
      </c>
    </row>
    <row r="1771" spans="1:2" x14ac:dyDescent="0.3">
      <c r="A1771" s="97" t="s">
        <v>5341</v>
      </c>
    </row>
    <row r="1772" spans="1:2" x14ac:dyDescent="0.3">
      <c r="A1772" s="97" t="s">
        <v>5342</v>
      </c>
    </row>
    <row r="1773" spans="1:2" x14ac:dyDescent="0.3">
      <c r="A1773" s="97" t="e">
        <f ca="1">+   par(old.oma)</f>
        <v>#NAME?</v>
      </c>
    </row>
    <row r="1774" spans="1:2" x14ac:dyDescent="0.3">
      <c r="A1774" s="97" t="s">
        <v>5343</v>
      </c>
    </row>
    <row r="1776" spans="1:2" x14ac:dyDescent="0.3">
      <c r="B1776" s="97" t="s">
        <v>5344</v>
      </c>
    </row>
    <row r="1778" spans="1:1" x14ac:dyDescent="0.3">
      <c r="A1778" s="97" t="s">
        <v>5345</v>
      </c>
    </row>
    <row r="1781" spans="1:1" x14ac:dyDescent="0.3">
      <c r="A1781" s="97" t="s">
        <v>5411</v>
      </c>
    </row>
    <row r="1783" spans="1:1" x14ac:dyDescent="0.3">
      <c r="A1783" s="97" t="s">
        <v>5346</v>
      </c>
    </row>
    <row r="1784" spans="1:1" x14ac:dyDescent="0.3">
      <c r="A1784" s="97" t="s">
        <v>5740</v>
      </c>
    </row>
    <row r="1785" spans="1:1" x14ac:dyDescent="0.3">
      <c r="A1785" s="97" t="s">
        <v>5741</v>
      </c>
    </row>
    <row r="1786" spans="1:1" x14ac:dyDescent="0.3">
      <c r="A1786" s="97" t="s">
        <v>5742</v>
      </c>
    </row>
    <row r="1787" spans="1:1" x14ac:dyDescent="0.3">
      <c r="A1787" s="97" t="s">
        <v>5743</v>
      </c>
    </row>
    <row r="1788" spans="1:1" x14ac:dyDescent="0.3">
      <c r="A1788" s="97" t="s">
        <v>5744</v>
      </c>
    </row>
    <row r="1789" spans="1:1" x14ac:dyDescent="0.3">
      <c r="A1789" s="97" t="s">
        <v>5745</v>
      </c>
    </row>
    <row r="1790" spans="1:1" x14ac:dyDescent="0.3">
      <c r="A1790" s="97" t="s">
        <v>5746</v>
      </c>
    </row>
    <row r="1791" spans="1:1" x14ac:dyDescent="0.3">
      <c r="A1791" s="97" t="s">
        <v>5747</v>
      </c>
    </row>
    <row r="1792" spans="1:1" x14ac:dyDescent="0.3">
      <c r="A1792" s="97" t="s">
        <v>5748</v>
      </c>
    </row>
    <row r="1793" spans="1:2" x14ac:dyDescent="0.3">
      <c r="A1793" s="97" t="s">
        <v>5749</v>
      </c>
    </row>
    <row r="1794" spans="1:2" x14ac:dyDescent="0.3">
      <c r="A1794" s="97" t="s">
        <v>5750</v>
      </c>
    </row>
    <row r="1795" spans="1:2" x14ac:dyDescent="0.3">
      <c r="A1795" s="97" t="s">
        <v>5348</v>
      </c>
    </row>
    <row r="1798" spans="1:2" x14ac:dyDescent="0.3">
      <c r="B1798" s="97" t="s">
        <v>5349</v>
      </c>
    </row>
    <row r="1800" spans="1:2" x14ac:dyDescent="0.3">
      <c r="A1800" s="97" t="s">
        <v>5345</v>
      </c>
    </row>
    <row r="1803" spans="1:2" x14ac:dyDescent="0.3">
      <c r="A1803" s="97" t="s">
        <v>5411</v>
      </c>
    </row>
    <row r="1805" spans="1:2" x14ac:dyDescent="0.3">
      <c r="A1805" s="97" t="s">
        <v>5485</v>
      </c>
    </row>
    <row r="1806" spans="1:2" x14ac:dyDescent="0.3">
      <c r="A1806" s="97" t="s">
        <v>5350</v>
      </c>
    </row>
    <row r="1807" spans="1:2" x14ac:dyDescent="0.3">
      <c r="A1807" s="97" t="s">
        <v>5351</v>
      </c>
    </row>
    <row r="1809" spans="1:1" x14ac:dyDescent="0.3">
      <c r="A1809" s="97" t="s">
        <v>5346</v>
      </c>
    </row>
    <row r="1810" spans="1:1" x14ac:dyDescent="0.3">
      <c r="A1810" s="97" t="s">
        <v>5424</v>
      </c>
    </row>
    <row r="1811" spans="1:1" x14ac:dyDescent="0.3">
      <c r="A1811" s="97" t="s">
        <v>5751</v>
      </c>
    </row>
    <row r="1812" spans="1:1" x14ac:dyDescent="0.3">
      <c r="A1812" s="97" t="s">
        <v>5752</v>
      </c>
    </row>
    <row r="1813" spans="1:1" x14ac:dyDescent="0.3">
      <c r="A1813" s="97" t="s">
        <v>5753</v>
      </c>
    </row>
    <row r="1814" spans="1:1" x14ac:dyDescent="0.3">
      <c r="A1814" s="97" t="s">
        <v>5754</v>
      </c>
    </row>
    <row r="1815" spans="1:1" x14ac:dyDescent="0.3">
      <c r="A1815" s="97" t="s">
        <v>5755</v>
      </c>
    </row>
    <row r="1816" spans="1:1" x14ac:dyDescent="0.3">
      <c r="A1816" s="97" t="s">
        <v>5756</v>
      </c>
    </row>
    <row r="1817" spans="1:1" x14ac:dyDescent="0.3">
      <c r="A1817" s="97" t="s">
        <v>5757</v>
      </c>
    </row>
    <row r="1818" spans="1:1" x14ac:dyDescent="0.3">
      <c r="A1818" s="97" t="s">
        <v>5758</v>
      </c>
    </row>
    <row r="1819" spans="1:1" x14ac:dyDescent="0.3">
      <c r="A1819" s="97" t="s">
        <v>5759</v>
      </c>
    </row>
    <row r="1820" spans="1:1" x14ac:dyDescent="0.3">
      <c r="A1820" s="97" t="s">
        <v>5760</v>
      </c>
    </row>
    <row r="1822" spans="1:1" x14ac:dyDescent="0.3">
      <c r="A1822" s="97" t="s">
        <v>5353</v>
      </c>
    </row>
    <row r="1823" spans="1:1" x14ac:dyDescent="0.3">
      <c r="A1823" s="97" t="s">
        <v>5400</v>
      </c>
    </row>
    <row r="1827" spans="1:1" x14ac:dyDescent="0.3">
      <c r="A1827" s="97" t="s">
        <v>5761</v>
      </c>
    </row>
    <row r="1829" spans="1:1" x14ac:dyDescent="0.3">
      <c r="A1829" s="97" t="s">
        <v>5377</v>
      </c>
    </row>
    <row r="1831" spans="1:1" x14ac:dyDescent="0.3">
      <c r="A1831" s="97" t="s">
        <v>5356</v>
      </c>
    </row>
    <row r="1832" spans="1:1" x14ac:dyDescent="0.3">
      <c r="A1832" s="97" t="s">
        <v>5402</v>
      </c>
    </row>
    <row r="1833" spans="1:1" x14ac:dyDescent="0.3">
      <c r="A1833" s="97" t="s">
        <v>5762</v>
      </c>
    </row>
    <row r="1834" spans="1:1" x14ac:dyDescent="0.3">
      <c r="A1834" s="97" t="s">
        <v>5763</v>
      </c>
    </row>
    <row r="1835" spans="1:1" x14ac:dyDescent="0.3">
      <c r="A1835" s="97" t="s">
        <v>5334</v>
      </c>
    </row>
    <row r="1836" spans="1:1" x14ac:dyDescent="0.3">
      <c r="A1836" s="97" t="s">
        <v>5335</v>
      </c>
    </row>
    <row r="1838" spans="1:1" x14ac:dyDescent="0.3">
      <c r="A1838" s="97" t="s">
        <v>5378</v>
      </c>
    </row>
    <row r="1839" spans="1:1" x14ac:dyDescent="0.3">
      <c r="A1839" s="97" t="s">
        <v>5705</v>
      </c>
    </row>
    <row r="1840" spans="1:1" x14ac:dyDescent="0.3">
      <c r="A1840" s="97" t="s">
        <v>5764</v>
      </c>
    </row>
    <row r="1841" spans="1:2" x14ac:dyDescent="0.3">
      <c r="A1841" s="97" t="s">
        <v>5765</v>
      </c>
    </row>
    <row r="1842" spans="1:2" x14ac:dyDescent="0.3">
      <c r="A1842" s="97" t="s">
        <v>5766</v>
      </c>
    </row>
    <row r="1843" spans="1:2" x14ac:dyDescent="0.3">
      <c r="A1843" s="97" t="s">
        <v>5767</v>
      </c>
    </row>
    <row r="1844" spans="1:2" x14ac:dyDescent="0.3">
      <c r="A1844" s="97" t="s">
        <v>5768</v>
      </c>
    </row>
    <row r="1846" spans="1:2" x14ac:dyDescent="0.3">
      <c r="A1846" s="97" t="s">
        <v>5337</v>
      </c>
    </row>
    <row r="1847" spans="1:2" x14ac:dyDescent="0.3">
      <c r="A1847" s="97" t="s">
        <v>5360</v>
      </c>
    </row>
    <row r="1848" spans="1:2" x14ac:dyDescent="0.3">
      <c r="A1848" s="97" t="s">
        <v>5338</v>
      </c>
    </row>
    <row r="1849" spans="1:2" x14ac:dyDescent="0.3">
      <c r="A1849" s="97" t="s">
        <v>5339</v>
      </c>
    </row>
    <row r="1850" spans="1:2" x14ac:dyDescent="0.3">
      <c r="A1850" s="97" t="s">
        <v>5340</v>
      </c>
    </row>
    <row r="1851" spans="1:2" x14ac:dyDescent="0.3">
      <c r="A1851" s="97" t="s">
        <v>5341</v>
      </c>
    </row>
    <row r="1852" spans="1:2" x14ac:dyDescent="0.3">
      <c r="A1852" s="97" t="s">
        <v>5342</v>
      </c>
    </row>
    <row r="1853" spans="1:2" x14ac:dyDescent="0.3">
      <c r="A1853" s="97" t="e">
        <f ca="1">+   par(old.oma)</f>
        <v>#NAME?</v>
      </c>
    </row>
    <row r="1854" spans="1:2" x14ac:dyDescent="0.3">
      <c r="A1854" s="97" t="s">
        <v>5343</v>
      </c>
    </row>
    <row r="1856" spans="1:2" x14ac:dyDescent="0.3">
      <c r="B1856" s="97" t="s">
        <v>5344</v>
      </c>
    </row>
    <row r="1858" spans="1:1" x14ac:dyDescent="0.3">
      <c r="A1858" s="97" t="s">
        <v>5345</v>
      </c>
    </row>
    <row r="1861" spans="1:1" x14ac:dyDescent="0.3">
      <c r="A1861" s="97" t="s">
        <v>5411</v>
      </c>
    </row>
    <row r="1863" spans="1:1" x14ac:dyDescent="0.3">
      <c r="A1863" s="97" t="s">
        <v>5346</v>
      </c>
    </row>
    <row r="1864" spans="1:1" x14ac:dyDescent="0.3">
      <c r="A1864" s="97" t="s">
        <v>5347</v>
      </c>
    </row>
    <row r="1865" spans="1:1" x14ac:dyDescent="0.3">
      <c r="A1865" s="97" t="s">
        <v>5769</v>
      </c>
    </row>
    <row r="1866" spans="1:1" x14ac:dyDescent="0.3">
      <c r="A1866" s="97" t="s">
        <v>5770</v>
      </c>
    </row>
    <row r="1867" spans="1:1" x14ac:dyDescent="0.3">
      <c r="A1867" s="97" t="s">
        <v>5771</v>
      </c>
    </row>
    <row r="1868" spans="1:1" x14ac:dyDescent="0.3">
      <c r="A1868" s="97" t="s">
        <v>5772</v>
      </c>
    </row>
    <row r="1869" spans="1:1" x14ac:dyDescent="0.3">
      <c r="A1869" s="97" t="s">
        <v>5773</v>
      </c>
    </row>
    <row r="1870" spans="1:1" x14ac:dyDescent="0.3">
      <c r="A1870" s="97" t="s">
        <v>5774</v>
      </c>
    </row>
    <row r="1871" spans="1:1" x14ac:dyDescent="0.3">
      <c r="A1871" s="97" t="s">
        <v>5775</v>
      </c>
    </row>
    <row r="1872" spans="1:1" x14ac:dyDescent="0.3">
      <c r="A1872" s="97" t="s">
        <v>5776</v>
      </c>
    </row>
    <row r="1873" spans="1:2" x14ac:dyDescent="0.3">
      <c r="A1873" s="97" t="s">
        <v>5777</v>
      </c>
    </row>
    <row r="1874" spans="1:2" x14ac:dyDescent="0.3">
      <c r="A1874" s="97" t="s">
        <v>5778</v>
      </c>
    </row>
    <row r="1875" spans="1:2" x14ac:dyDescent="0.3">
      <c r="A1875" s="97" t="s">
        <v>5334</v>
      </c>
    </row>
    <row r="1876" spans="1:2" x14ac:dyDescent="0.3">
      <c r="A1876" s="97" t="s">
        <v>5335</v>
      </c>
    </row>
    <row r="1877" spans="1:2" x14ac:dyDescent="0.3">
      <c r="A1877" s="97" t="s">
        <v>5348</v>
      </c>
    </row>
    <row r="1880" spans="1:2" x14ac:dyDescent="0.3">
      <c r="B1880" s="97" t="s">
        <v>5349</v>
      </c>
    </row>
    <row r="1882" spans="1:2" x14ac:dyDescent="0.3">
      <c r="A1882" s="97" t="s">
        <v>5345</v>
      </c>
    </row>
    <row r="1885" spans="1:2" x14ac:dyDescent="0.3">
      <c r="A1885" s="97" t="s">
        <v>5411</v>
      </c>
    </row>
    <row r="1887" spans="1:2" x14ac:dyDescent="0.3">
      <c r="A1887" s="97" t="s">
        <v>5779</v>
      </c>
    </row>
    <row r="1888" spans="1:2" x14ac:dyDescent="0.3">
      <c r="A1888" s="97" t="s">
        <v>5350</v>
      </c>
    </row>
    <row r="1889" spans="1:1" x14ac:dyDescent="0.3">
      <c r="A1889" s="97" t="s">
        <v>5351</v>
      </c>
    </row>
    <row r="1891" spans="1:1" x14ac:dyDescent="0.3">
      <c r="A1891" s="97" t="s">
        <v>5346</v>
      </c>
    </row>
    <row r="1892" spans="1:1" x14ac:dyDescent="0.3">
      <c r="A1892" s="97" t="s">
        <v>5352</v>
      </c>
    </row>
    <row r="1893" spans="1:1" x14ac:dyDescent="0.3">
      <c r="A1893" s="97" t="s">
        <v>5780</v>
      </c>
    </row>
    <row r="1894" spans="1:1" x14ac:dyDescent="0.3">
      <c r="A1894" s="97" t="s">
        <v>5781</v>
      </c>
    </row>
    <row r="1895" spans="1:1" x14ac:dyDescent="0.3">
      <c r="A1895" s="97" t="s">
        <v>5782</v>
      </c>
    </row>
    <row r="1896" spans="1:1" x14ac:dyDescent="0.3">
      <c r="A1896" s="97" t="s">
        <v>5783</v>
      </c>
    </row>
    <row r="1897" spans="1:1" x14ac:dyDescent="0.3">
      <c r="A1897" s="97" t="s">
        <v>5784</v>
      </c>
    </row>
    <row r="1898" spans="1:1" x14ac:dyDescent="0.3">
      <c r="A1898" s="97" t="s">
        <v>5785</v>
      </c>
    </row>
    <row r="1899" spans="1:1" x14ac:dyDescent="0.3">
      <c r="A1899" s="97" t="s">
        <v>5786</v>
      </c>
    </row>
    <row r="1900" spans="1:1" x14ac:dyDescent="0.3">
      <c r="A1900" s="97" t="s">
        <v>5787</v>
      </c>
    </row>
    <row r="1901" spans="1:1" x14ac:dyDescent="0.3">
      <c r="A1901" s="97" t="s">
        <v>5788</v>
      </c>
    </row>
    <row r="1902" spans="1:1" x14ac:dyDescent="0.3">
      <c r="A1902" s="97" t="s">
        <v>5789</v>
      </c>
    </row>
    <row r="1904" spans="1:1" x14ac:dyDescent="0.3">
      <c r="A1904" s="97" t="s">
        <v>5353</v>
      </c>
    </row>
    <row r="1905" spans="1:1" x14ac:dyDescent="0.3">
      <c r="A1905" s="97" t="s">
        <v>5790</v>
      </c>
    </row>
    <row r="1909" spans="1:1" x14ac:dyDescent="0.3">
      <c r="A1909" s="97" t="s">
        <v>5791</v>
      </c>
    </row>
    <row r="1911" spans="1:1" x14ac:dyDescent="0.3">
      <c r="A1911" s="97" t="s">
        <v>5377</v>
      </c>
    </row>
    <row r="1913" spans="1:1" x14ac:dyDescent="0.3">
      <c r="A1913" s="97" t="s">
        <v>5356</v>
      </c>
    </row>
    <row r="1914" spans="1:1" x14ac:dyDescent="0.3">
      <c r="A1914" s="97" t="s">
        <v>5792</v>
      </c>
    </row>
    <row r="1915" spans="1:1" x14ac:dyDescent="0.3">
      <c r="A1915" s="97" t="s">
        <v>5793</v>
      </c>
    </row>
    <row r="1916" spans="1:1" x14ac:dyDescent="0.3">
      <c r="A1916" s="97" t="s">
        <v>5794</v>
      </c>
    </row>
    <row r="1917" spans="1:1" x14ac:dyDescent="0.3">
      <c r="A1917" s="97" t="s">
        <v>5334</v>
      </c>
    </row>
    <row r="1918" spans="1:1" x14ac:dyDescent="0.3">
      <c r="A1918" s="97" t="s">
        <v>5335</v>
      </c>
    </row>
    <row r="1920" spans="1:1" x14ac:dyDescent="0.3">
      <c r="A1920" s="97" t="s">
        <v>5378</v>
      </c>
    </row>
    <row r="1921" spans="1:1" x14ac:dyDescent="0.3">
      <c r="A1921" s="97" t="s">
        <v>5405</v>
      </c>
    </row>
    <row r="1922" spans="1:1" x14ac:dyDescent="0.3">
      <c r="A1922" s="97" t="s">
        <v>5795</v>
      </c>
    </row>
    <row r="1923" spans="1:1" x14ac:dyDescent="0.3">
      <c r="A1923" s="97" t="s">
        <v>5796</v>
      </c>
    </row>
    <row r="1924" spans="1:1" x14ac:dyDescent="0.3">
      <c r="A1924" s="97" t="s">
        <v>5797</v>
      </c>
    </row>
    <row r="1925" spans="1:1" x14ac:dyDescent="0.3">
      <c r="A1925" s="97" t="s">
        <v>5798</v>
      </c>
    </row>
    <row r="1926" spans="1:1" x14ac:dyDescent="0.3">
      <c r="A1926" s="97" t="s">
        <v>5799</v>
      </c>
    </row>
    <row r="1928" spans="1:1" x14ac:dyDescent="0.3">
      <c r="A1928" s="97" t="s">
        <v>5337</v>
      </c>
    </row>
    <row r="1929" spans="1:1" x14ac:dyDescent="0.3">
      <c r="A1929" s="97" t="s">
        <v>5360</v>
      </c>
    </row>
    <row r="1930" spans="1:1" x14ac:dyDescent="0.3">
      <c r="A1930" s="97" t="s">
        <v>5338</v>
      </c>
    </row>
    <row r="1931" spans="1:1" x14ac:dyDescent="0.3">
      <c r="A1931" s="97" t="s">
        <v>5339</v>
      </c>
    </row>
    <row r="1932" spans="1:1" x14ac:dyDescent="0.3">
      <c r="A1932" s="97" t="s">
        <v>5340</v>
      </c>
    </row>
    <row r="1933" spans="1:1" x14ac:dyDescent="0.3">
      <c r="A1933" s="97" t="s">
        <v>5341</v>
      </c>
    </row>
    <row r="1934" spans="1:1" x14ac:dyDescent="0.3">
      <c r="A1934" s="97" t="s">
        <v>5342</v>
      </c>
    </row>
    <row r="1935" spans="1:1" x14ac:dyDescent="0.3">
      <c r="A1935" s="97" t="e">
        <f ca="1">+   par(old.oma)</f>
        <v>#NAME?</v>
      </c>
    </row>
    <row r="1936" spans="1:1" x14ac:dyDescent="0.3">
      <c r="A1936" s="97" t="s">
        <v>5343</v>
      </c>
    </row>
    <row r="1938" spans="1:2" x14ac:dyDescent="0.3">
      <c r="B1938" s="97" t="s">
        <v>5344</v>
      </c>
    </row>
    <row r="1940" spans="1:2" x14ac:dyDescent="0.3">
      <c r="A1940" s="97" t="s">
        <v>5345</v>
      </c>
    </row>
    <row r="1943" spans="1:2" x14ac:dyDescent="0.3">
      <c r="A1943" s="97" t="s">
        <v>5411</v>
      </c>
    </row>
    <row r="1945" spans="1:2" x14ac:dyDescent="0.3">
      <c r="A1945" s="97" t="s">
        <v>5346</v>
      </c>
    </row>
    <row r="1946" spans="1:2" x14ac:dyDescent="0.3">
      <c r="A1946" s="97" t="s">
        <v>5444</v>
      </c>
    </row>
    <row r="1947" spans="1:2" x14ac:dyDescent="0.3">
      <c r="A1947" s="97" t="s">
        <v>5800</v>
      </c>
    </row>
    <row r="1948" spans="1:2" x14ac:dyDescent="0.3">
      <c r="A1948" s="97" t="s">
        <v>5801</v>
      </c>
    </row>
    <row r="1949" spans="1:2" x14ac:dyDescent="0.3">
      <c r="A1949" s="97" t="s">
        <v>5802</v>
      </c>
    </row>
    <row r="1950" spans="1:2" x14ac:dyDescent="0.3">
      <c r="A1950" s="97" t="s">
        <v>5803</v>
      </c>
    </row>
    <row r="1951" spans="1:2" x14ac:dyDescent="0.3">
      <c r="A1951" s="97" t="s">
        <v>5804</v>
      </c>
    </row>
    <row r="1952" spans="1:2" x14ac:dyDescent="0.3">
      <c r="A1952" s="97" t="s">
        <v>5805</v>
      </c>
    </row>
    <row r="1953" spans="1:2" x14ac:dyDescent="0.3">
      <c r="A1953" s="97" t="s">
        <v>5806</v>
      </c>
    </row>
    <row r="1954" spans="1:2" x14ac:dyDescent="0.3">
      <c r="A1954" s="97" t="s">
        <v>5807</v>
      </c>
    </row>
    <row r="1955" spans="1:2" x14ac:dyDescent="0.3">
      <c r="A1955" s="97" t="s">
        <v>5808</v>
      </c>
    </row>
    <row r="1956" spans="1:2" x14ac:dyDescent="0.3">
      <c r="A1956" s="97" t="s">
        <v>5809</v>
      </c>
    </row>
    <row r="1957" spans="1:2" x14ac:dyDescent="0.3">
      <c r="A1957" s="97" t="s">
        <v>5334</v>
      </c>
    </row>
    <row r="1958" spans="1:2" x14ac:dyDescent="0.3">
      <c r="A1958" s="97" t="s">
        <v>5335</v>
      </c>
    </row>
    <row r="1959" spans="1:2" x14ac:dyDescent="0.3">
      <c r="A1959" s="97" t="s">
        <v>5348</v>
      </c>
    </row>
    <row r="1962" spans="1:2" x14ac:dyDescent="0.3">
      <c r="B1962" s="97" t="s">
        <v>5349</v>
      </c>
    </row>
    <row r="1964" spans="1:2" x14ac:dyDescent="0.3">
      <c r="A1964" s="97" t="s">
        <v>5345</v>
      </c>
    </row>
    <row r="1967" spans="1:2" x14ac:dyDescent="0.3">
      <c r="A1967" s="97" t="s">
        <v>5411</v>
      </c>
    </row>
    <row r="1969" spans="1:1" x14ac:dyDescent="0.3">
      <c r="A1969" s="97" t="s">
        <v>5810</v>
      </c>
    </row>
    <row r="1970" spans="1:1" x14ac:dyDescent="0.3">
      <c r="A1970" s="97" t="s">
        <v>5350</v>
      </c>
    </row>
    <row r="1971" spans="1:1" x14ac:dyDescent="0.3">
      <c r="A1971" s="97" t="s">
        <v>5351</v>
      </c>
    </row>
    <row r="1973" spans="1:1" x14ac:dyDescent="0.3">
      <c r="A1973" s="97" t="s">
        <v>5346</v>
      </c>
    </row>
    <row r="1974" spans="1:1" x14ac:dyDescent="0.3">
      <c r="A1974" s="97" t="s">
        <v>5603</v>
      </c>
    </row>
    <row r="1975" spans="1:1" x14ac:dyDescent="0.3">
      <c r="A1975" s="97" t="s">
        <v>5811</v>
      </c>
    </row>
    <row r="1976" spans="1:1" x14ac:dyDescent="0.3">
      <c r="A1976" s="97" t="s">
        <v>5812</v>
      </c>
    </row>
    <row r="1977" spans="1:1" x14ac:dyDescent="0.3">
      <c r="A1977" s="97" t="s">
        <v>5813</v>
      </c>
    </row>
    <row r="1978" spans="1:1" x14ac:dyDescent="0.3">
      <c r="A1978" s="97" t="s">
        <v>5814</v>
      </c>
    </row>
    <row r="1979" spans="1:1" x14ac:dyDescent="0.3">
      <c r="A1979" s="97" t="s">
        <v>5815</v>
      </c>
    </row>
    <row r="1980" spans="1:1" x14ac:dyDescent="0.3">
      <c r="A1980" s="97" t="s">
        <v>5816</v>
      </c>
    </row>
    <row r="1981" spans="1:1" x14ac:dyDescent="0.3">
      <c r="A1981" s="97" t="s">
        <v>5817</v>
      </c>
    </row>
    <row r="1982" spans="1:1" x14ac:dyDescent="0.3">
      <c r="A1982" s="97" t="s">
        <v>5818</v>
      </c>
    </row>
    <row r="1983" spans="1:1" x14ac:dyDescent="0.3">
      <c r="A1983" s="97" t="s">
        <v>5819</v>
      </c>
    </row>
    <row r="1984" spans="1:1" x14ac:dyDescent="0.3">
      <c r="A1984" s="97" t="s">
        <v>5820</v>
      </c>
    </row>
    <row r="1986" spans="1:1" x14ac:dyDescent="0.3">
      <c r="A1986" s="97" t="s">
        <v>5353</v>
      </c>
    </row>
    <row r="1987" spans="1:1" x14ac:dyDescent="0.3">
      <c r="A1987" s="97" t="s">
        <v>5821</v>
      </c>
    </row>
    <row r="1991" spans="1:1" x14ac:dyDescent="0.3">
      <c r="A1991" s="97" t="s">
        <v>5822</v>
      </c>
    </row>
    <row r="1993" spans="1:1" x14ac:dyDescent="0.3">
      <c r="A1993" s="97" t="s">
        <v>5377</v>
      </c>
    </row>
    <row r="1995" spans="1:1" x14ac:dyDescent="0.3">
      <c r="A1995" s="97" t="s">
        <v>5356</v>
      </c>
    </row>
    <row r="1996" spans="1:1" x14ac:dyDescent="0.3">
      <c r="A1996" s="97" t="s">
        <v>5823</v>
      </c>
    </row>
    <row r="1997" spans="1:1" x14ac:dyDescent="0.3">
      <c r="A1997" s="97" t="s">
        <v>5824</v>
      </c>
    </row>
    <row r="1998" spans="1:1" x14ac:dyDescent="0.3">
      <c r="A1998" s="97" t="s">
        <v>5825</v>
      </c>
    </row>
    <row r="1999" spans="1:1" x14ac:dyDescent="0.3">
      <c r="A1999" s="97" t="s">
        <v>5334</v>
      </c>
    </row>
    <row r="2000" spans="1:1" x14ac:dyDescent="0.3">
      <c r="A2000" s="97" t="s">
        <v>5335</v>
      </c>
    </row>
    <row r="2002" spans="1:1" x14ac:dyDescent="0.3">
      <c r="A2002" s="97" t="s">
        <v>5378</v>
      </c>
    </row>
    <row r="2003" spans="1:1" x14ac:dyDescent="0.3">
      <c r="A2003" s="97" t="s">
        <v>5826</v>
      </c>
    </row>
    <row r="2004" spans="1:1" x14ac:dyDescent="0.3">
      <c r="A2004" s="97" t="s">
        <v>5827</v>
      </c>
    </row>
    <row r="2005" spans="1:1" x14ac:dyDescent="0.3">
      <c r="A2005" s="97" t="s">
        <v>5828</v>
      </c>
    </row>
    <row r="2006" spans="1:1" x14ac:dyDescent="0.3">
      <c r="A2006" s="97" t="s">
        <v>5829</v>
      </c>
    </row>
    <row r="2007" spans="1:1" x14ac:dyDescent="0.3">
      <c r="A2007" s="97" t="s">
        <v>5830</v>
      </c>
    </row>
    <row r="2008" spans="1:1" x14ac:dyDescent="0.3">
      <c r="A2008" s="97" t="s">
        <v>5831</v>
      </c>
    </row>
    <row r="2010" spans="1:1" x14ac:dyDescent="0.3">
      <c r="A2010" s="97" t="s">
        <v>5337</v>
      </c>
    </row>
    <row r="2011" spans="1:1" x14ac:dyDescent="0.3">
      <c r="A2011" s="97" t="s">
        <v>5360</v>
      </c>
    </row>
    <row r="2012" spans="1:1" x14ac:dyDescent="0.3">
      <c r="A2012" s="97" t="s">
        <v>5338</v>
      </c>
    </row>
    <row r="2013" spans="1:1" x14ac:dyDescent="0.3">
      <c r="A2013" s="97" t="s">
        <v>5339</v>
      </c>
    </row>
    <row r="2014" spans="1:1" x14ac:dyDescent="0.3">
      <c r="A2014" s="97" t="s">
        <v>5340</v>
      </c>
    </row>
    <row r="2015" spans="1:1" x14ac:dyDescent="0.3">
      <c r="A2015" s="97" t="s">
        <v>5341</v>
      </c>
    </row>
    <row r="2016" spans="1:1" x14ac:dyDescent="0.3">
      <c r="A2016" s="97" t="s">
        <v>5342</v>
      </c>
    </row>
    <row r="2017" spans="1:2" x14ac:dyDescent="0.3">
      <c r="A2017" s="97" t="e">
        <f ca="1">+   par(old.oma)</f>
        <v>#NAME?</v>
      </c>
    </row>
    <row r="2018" spans="1:2" x14ac:dyDescent="0.3">
      <c r="A2018" s="97" t="s">
        <v>5343</v>
      </c>
    </row>
    <row r="2020" spans="1:2" x14ac:dyDescent="0.3">
      <c r="B2020" s="97" t="s">
        <v>5344</v>
      </c>
    </row>
    <row r="2022" spans="1:2" x14ac:dyDescent="0.3">
      <c r="A2022" s="97" t="s">
        <v>5345</v>
      </c>
    </row>
    <row r="2025" spans="1:2" x14ac:dyDescent="0.3">
      <c r="A2025" s="97" t="s">
        <v>5411</v>
      </c>
    </row>
    <row r="2027" spans="1:2" x14ac:dyDescent="0.3">
      <c r="A2027" s="97" t="s">
        <v>5346</v>
      </c>
    </row>
    <row r="2028" spans="1:2" x14ac:dyDescent="0.3">
      <c r="A2028" s="97" t="s">
        <v>5347</v>
      </c>
    </row>
    <row r="2029" spans="1:2" x14ac:dyDescent="0.3">
      <c r="A2029" s="97" t="s">
        <v>5832</v>
      </c>
    </row>
    <row r="2030" spans="1:2" x14ac:dyDescent="0.3">
      <c r="A2030" s="97" t="s">
        <v>5833</v>
      </c>
    </row>
    <row r="2031" spans="1:2" x14ac:dyDescent="0.3">
      <c r="A2031" s="97" t="s">
        <v>5834</v>
      </c>
    </row>
    <row r="2032" spans="1:2" x14ac:dyDescent="0.3">
      <c r="A2032" s="97" t="s">
        <v>5835</v>
      </c>
    </row>
    <row r="2033" spans="1:2" x14ac:dyDescent="0.3">
      <c r="A2033" s="97" t="s">
        <v>5836</v>
      </c>
    </row>
    <row r="2034" spans="1:2" x14ac:dyDescent="0.3">
      <c r="A2034" s="97" t="s">
        <v>5837</v>
      </c>
    </row>
    <row r="2035" spans="1:2" x14ac:dyDescent="0.3">
      <c r="A2035" s="97" t="s">
        <v>5838</v>
      </c>
    </row>
    <row r="2036" spans="1:2" x14ac:dyDescent="0.3">
      <c r="A2036" s="97" t="s">
        <v>5839</v>
      </c>
    </row>
    <row r="2037" spans="1:2" x14ac:dyDescent="0.3">
      <c r="A2037" s="97" t="s">
        <v>5840</v>
      </c>
    </row>
    <row r="2038" spans="1:2" x14ac:dyDescent="0.3">
      <c r="A2038" s="97" t="s">
        <v>5841</v>
      </c>
    </row>
    <row r="2039" spans="1:2" x14ac:dyDescent="0.3">
      <c r="A2039" s="97" t="s">
        <v>5334</v>
      </c>
    </row>
    <row r="2040" spans="1:2" x14ac:dyDescent="0.3">
      <c r="A2040" s="97" t="s">
        <v>5335</v>
      </c>
    </row>
    <row r="2041" spans="1:2" x14ac:dyDescent="0.3">
      <c r="A2041" s="97" t="s">
        <v>5348</v>
      </c>
    </row>
    <row r="2044" spans="1:2" x14ac:dyDescent="0.3">
      <c r="B2044" s="97" t="s">
        <v>5349</v>
      </c>
    </row>
    <row r="2046" spans="1:2" x14ac:dyDescent="0.3">
      <c r="A2046" s="97" t="s">
        <v>5345</v>
      </c>
    </row>
    <row r="2049" spans="1:1" x14ac:dyDescent="0.3">
      <c r="A2049" s="97" t="s">
        <v>5411</v>
      </c>
    </row>
    <row r="2051" spans="1:1" x14ac:dyDescent="0.3">
      <c r="A2051" s="97" t="s">
        <v>5810</v>
      </c>
    </row>
    <row r="2052" spans="1:1" x14ac:dyDescent="0.3">
      <c r="A2052" s="97" t="s">
        <v>5350</v>
      </c>
    </row>
    <row r="2053" spans="1:1" x14ac:dyDescent="0.3">
      <c r="A2053" s="97" t="s">
        <v>5351</v>
      </c>
    </row>
    <row r="2055" spans="1:1" x14ac:dyDescent="0.3">
      <c r="A2055" s="97" t="s">
        <v>5346</v>
      </c>
    </row>
    <row r="2056" spans="1:1" x14ac:dyDescent="0.3">
      <c r="A2056" s="97" t="s">
        <v>5424</v>
      </c>
    </row>
    <row r="2057" spans="1:1" x14ac:dyDescent="0.3">
      <c r="A2057" s="97" t="s">
        <v>5842</v>
      </c>
    </row>
    <row r="2058" spans="1:1" x14ac:dyDescent="0.3">
      <c r="A2058" s="97" t="s">
        <v>5843</v>
      </c>
    </row>
    <row r="2059" spans="1:1" x14ac:dyDescent="0.3">
      <c r="A2059" s="97" t="s">
        <v>5844</v>
      </c>
    </row>
    <row r="2060" spans="1:1" x14ac:dyDescent="0.3">
      <c r="A2060" s="97" t="s">
        <v>5845</v>
      </c>
    </row>
    <row r="2061" spans="1:1" x14ac:dyDescent="0.3">
      <c r="A2061" s="97" t="s">
        <v>5846</v>
      </c>
    </row>
    <row r="2062" spans="1:1" x14ac:dyDescent="0.3">
      <c r="A2062" s="97" t="s">
        <v>5847</v>
      </c>
    </row>
    <row r="2063" spans="1:1" x14ac:dyDescent="0.3">
      <c r="A2063" s="97" t="s">
        <v>5848</v>
      </c>
    </row>
    <row r="2064" spans="1:1" x14ac:dyDescent="0.3">
      <c r="A2064" s="97" t="s">
        <v>5849</v>
      </c>
    </row>
    <row r="2065" spans="1:1" x14ac:dyDescent="0.3">
      <c r="A2065" s="97" t="s">
        <v>5850</v>
      </c>
    </row>
    <row r="2066" spans="1:1" x14ac:dyDescent="0.3">
      <c r="A2066" s="97" t="s">
        <v>5851</v>
      </c>
    </row>
    <row r="2068" spans="1:1" x14ac:dyDescent="0.3">
      <c r="A2068" s="97" t="s">
        <v>5353</v>
      </c>
    </row>
    <row r="2069" spans="1:1" x14ac:dyDescent="0.3">
      <c r="A2069" s="97" t="s">
        <v>5852</v>
      </c>
    </row>
    <row r="2073" spans="1:1" x14ac:dyDescent="0.3">
      <c r="A2073" s="97" t="s">
        <v>5853</v>
      </c>
    </row>
    <row r="2075" spans="1:1" x14ac:dyDescent="0.3">
      <c r="A2075" s="97" t="s">
        <v>5377</v>
      </c>
    </row>
    <row r="2077" spans="1:1" x14ac:dyDescent="0.3">
      <c r="A2077" s="97" t="s">
        <v>5356</v>
      </c>
    </row>
    <row r="2078" spans="1:1" x14ac:dyDescent="0.3">
      <c r="A2078" s="97" t="s">
        <v>5402</v>
      </c>
    </row>
    <row r="2079" spans="1:1" x14ac:dyDescent="0.3">
      <c r="A2079" s="97" t="s">
        <v>5854</v>
      </c>
    </row>
    <row r="2080" spans="1:1" x14ac:dyDescent="0.3">
      <c r="A2080" s="97" t="s">
        <v>5855</v>
      </c>
    </row>
    <row r="2081" spans="1:1" x14ac:dyDescent="0.3">
      <c r="A2081" s="97" t="s">
        <v>5334</v>
      </c>
    </row>
    <row r="2082" spans="1:1" x14ac:dyDescent="0.3">
      <c r="A2082" s="97" t="s">
        <v>5335</v>
      </c>
    </row>
    <row r="2084" spans="1:1" x14ac:dyDescent="0.3">
      <c r="A2084" s="97" t="s">
        <v>5378</v>
      </c>
    </row>
    <row r="2085" spans="1:1" x14ac:dyDescent="0.3">
      <c r="A2085" s="97" t="s">
        <v>5826</v>
      </c>
    </row>
    <row r="2086" spans="1:1" x14ac:dyDescent="0.3">
      <c r="A2086" s="97" t="s">
        <v>5856</v>
      </c>
    </row>
    <row r="2087" spans="1:1" x14ac:dyDescent="0.3">
      <c r="A2087" s="97" t="s">
        <v>5857</v>
      </c>
    </row>
    <row r="2088" spans="1:1" x14ac:dyDescent="0.3">
      <c r="A2088" s="97" t="s">
        <v>5858</v>
      </c>
    </row>
    <row r="2089" spans="1:1" x14ac:dyDescent="0.3">
      <c r="A2089" s="97" t="s">
        <v>5859</v>
      </c>
    </row>
    <row r="2090" spans="1:1" x14ac:dyDescent="0.3">
      <c r="A2090" s="97" t="s">
        <v>5860</v>
      </c>
    </row>
    <row r="2092" spans="1:1" x14ac:dyDescent="0.3">
      <c r="A2092" s="97" t="s">
        <v>5337</v>
      </c>
    </row>
    <row r="2093" spans="1:1" x14ac:dyDescent="0.3">
      <c r="A2093" s="97" t="s">
        <v>5360</v>
      </c>
    </row>
    <row r="2094" spans="1:1" x14ac:dyDescent="0.3">
      <c r="A2094" s="97" t="s">
        <v>5338</v>
      </c>
    </row>
    <row r="2095" spans="1:1" x14ac:dyDescent="0.3">
      <c r="A2095" s="97" t="s">
        <v>5339</v>
      </c>
    </row>
    <row r="2096" spans="1:1" x14ac:dyDescent="0.3">
      <c r="A2096" s="97" t="s">
        <v>5340</v>
      </c>
    </row>
    <row r="2097" spans="1:2" x14ac:dyDescent="0.3">
      <c r="A2097" s="97" t="s">
        <v>5341</v>
      </c>
    </row>
    <row r="2098" spans="1:2" x14ac:dyDescent="0.3">
      <c r="A2098" s="97" t="s">
        <v>5342</v>
      </c>
    </row>
    <row r="2099" spans="1:2" x14ac:dyDescent="0.3">
      <c r="A2099" s="97" t="e">
        <f ca="1">+   par(old.oma)</f>
        <v>#NAME?</v>
      </c>
    </row>
    <row r="2100" spans="1:2" x14ac:dyDescent="0.3">
      <c r="A2100" s="97" t="s">
        <v>5343</v>
      </c>
    </row>
    <row r="2102" spans="1:2" x14ac:dyDescent="0.3">
      <c r="B2102" s="97" t="s">
        <v>5344</v>
      </c>
    </row>
    <row r="2104" spans="1:2" x14ac:dyDescent="0.3">
      <c r="A2104" s="97" t="s">
        <v>5345</v>
      </c>
    </row>
    <row r="2107" spans="1:2" x14ac:dyDescent="0.3">
      <c r="A2107" s="97" t="s">
        <v>5411</v>
      </c>
    </row>
    <row r="2109" spans="1:2" x14ac:dyDescent="0.3">
      <c r="A2109" s="97" t="s">
        <v>5346</v>
      </c>
    </row>
    <row r="2110" spans="1:2" x14ac:dyDescent="0.3">
      <c r="A2110" s="97" t="s">
        <v>5347</v>
      </c>
    </row>
    <row r="2111" spans="1:2" x14ac:dyDescent="0.3">
      <c r="A2111" s="97" t="s">
        <v>5861</v>
      </c>
    </row>
    <row r="2112" spans="1:2" x14ac:dyDescent="0.3">
      <c r="A2112" s="97" t="s">
        <v>5862</v>
      </c>
    </row>
    <row r="2113" spans="1:2" x14ac:dyDescent="0.3">
      <c r="A2113" s="97" t="s">
        <v>5863</v>
      </c>
    </row>
    <row r="2114" spans="1:2" x14ac:dyDescent="0.3">
      <c r="A2114" s="97" t="s">
        <v>5864</v>
      </c>
    </row>
    <row r="2115" spans="1:2" x14ac:dyDescent="0.3">
      <c r="A2115" s="97" t="s">
        <v>5865</v>
      </c>
    </row>
    <row r="2116" spans="1:2" x14ac:dyDescent="0.3">
      <c r="A2116" s="97" t="s">
        <v>5866</v>
      </c>
    </row>
    <row r="2117" spans="1:2" x14ac:dyDescent="0.3">
      <c r="A2117" s="97" t="s">
        <v>5867</v>
      </c>
    </row>
    <row r="2118" spans="1:2" x14ac:dyDescent="0.3">
      <c r="A2118" s="97" t="s">
        <v>5868</v>
      </c>
    </row>
    <row r="2119" spans="1:2" x14ac:dyDescent="0.3">
      <c r="A2119" s="97" t="s">
        <v>5869</v>
      </c>
    </row>
    <row r="2120" spans="1:2" x14ac:dyDescent="0.3">
      <c r="A2120" s="97" t="s">
        <v>5870</v>
      </c>
    </row>
    <row r="2121" spans="1:2" x14ac:dyDescent="0.3">
      <c r="A2121" s="97" t="s">
        <v>5334</v>
      </c>
    </row>
    <row r="2122" spans="1:2" x14ac:dyDescent="0.3">
      <c r="A2122" s="97" t="s">
        <v>5335</v>
      </c>
    </row>
    <row r="2123" spans="1:2" x14ac:dyDescent="0.3">
      <c r="A2123" s="97" t="s">
        <v>5348</v>
      </c>
    </row>
    <row r="2126" spans="1:2" x14ac:dyDescent="0.3">
      <c r="B2126" s="97" t="s">
        <v>5349</v>
      </c>
    </row>
    <row r="2128" spans="1:2" x14ac:dyDescent="0.3">
      <c r="A2128" s="97" t="s">
        <v>5345</v>
      </c>
    </row>
    <row r="2131" spans="1:1" x14ac:dyDescent="0.3">
      <c r="A2131" s="97" t="s">
        <v>5411</v>
      </c>
    </row>
    <row r="2133" spans="1:1" x14ac:dyDescent="0.3">
      <c r="A2133" s="97" t="s">
        <v>5455</v>
      </c>
    </row>
    <row r="2134" spans="1:1" x14ac:dyDescent="0.3">
      <c r="A2134" s="97" t="s">
        <v>5350</v>
      </c>
    </row>
    <row r="2135" spans="1:1" x14ac:dyDescent="0.3">
      <c r="A2135" s="97" t="s">
        <v>5351</v>
      </c>
    </row>
    <row r="2137" spans="1:1" x14ac:dyDescent="0.3">
      <c r="A2137" s="97" t="s">
        <v>5346</v>
      </c>
    </row>
    <row r="2138" spans="1:1" x14ac:dyDescent="0.3">
      <c r="A2138" s="97" t="s">
        <v>5352</v>
      </c>
    </row>
    <row r="2139" spans="1:1" x14ac:dyDescent="0.3">
      <c r="A2139" s="97" t="s">
        <v>5871</v>
      </c>
    </row>
    <row r="2140" spans="1:1" x14ac:dyDescent="0.3">
      <c r="A2140" s="97" t="s">
        <v>5872</v>
      </c>
    </row>
    <row r="2141" spans="1:1" x14ac:dyDescent="0.3">
      <c r="A2141" s="97" t="s">
        <v>5873</v>
      </c>
    </row>
    <row r="2142" spans="1:1" x14ac:dyDescent="0.3">
      <c r="A2142" s="97" t="s">
        <v>5874</v>
      </c>
    </row>
    <row r="2143" spans="1:1" x14ac:dyDescent="0.3">
      <c r="A2143" s="97" t="s">
        <v>5875</v>
      </c>
    </row>
    <row r="2144" spans="1:1" x14ac:dyDescent="0.3">
      <c r="A2144" s="97" t="s">
        <v>5876</v>
      </c>
    </row>
    <row r="2145" spans="1:1" x14ac:dyDescent="0.3">
      <c r="A2145" s="97" t="s">
        <v>5877</v>
      </c>
    </row>
    <row r="2146" spans="1:1" x14ac:dyDescent="0.3">
      <c r="A2146" s="97" t="s">
        <v>5878</v>
      </c>
    </row>
    <row r="2147" spans="1:1" x14ac:dyDescent="0.3">
      <c r="A2147" s="97" t="s">
        <v>5879</v>
      </c>
    </row>
    <row r="2148" spans="1:1" x14ac:dyDescent="0.3">
      <c r="A2148" s="97" t="s">
        <v>5880</v>
      </c>
    </row>
    <row r="2150" spans="1:1" x14ac:dyDescent="0.3">
      <c r="A2150" s="97" t="s">
        <v>5353</v>
      </c>
    </row>
    <row r="2151" spans="1:1" x14ac:dyDescent="0.3">
      <c r="A2151" s="97" t="s">
        <v>5881</v>
      </c>
    </row>
    <row r="2155" spans="1:1" x14ac:dyDescent="0.3">
      <c r="A2155" s="97" t="s">
        <v>5882</v>
      </c>
    </row>
    <row r="2157" spans="1:1" x14ac:dyDescent="0.3">
      <c r="A2157" s="97" t="s">
        <v>5377</v>
      </c>
    </row>
    <row r="2159" spans="1:1" x14ac:dyDescent="0.3">
      <c r="A2159" s="97" t="s">
        <v>5356</v>
      </c>
    </row>
    <row r="2160" spans="1:1" x14ac:dyDescent="0.3">
      <c r="A2160" s="97" t="s">
        <v>5823</v>
      </c>
    </row>
    <row r="2161" spans="1:1" x14ac:dyDescent="0.3">
      <c r="A2161" s="97" t="s">
        <v>5883</v>
      </c>
    </row>
    <row r="2162" spans="1:1" x14ac:dyDescent="0.3">
      <c r="A2162" s="97" t="s">
        <v>5884</v>
      </c>
    </row>
    <row r="2163" spans="1:1" x14ac:dyDescent="0.3">
      <c r="A2163" s="97" t="s">
        <v>5334</v>
      </c>
    </row>
    <row r="2164" spans="1:1" x14ac:dyDescent="0.3">
      <c r="A2164" s="97" t="s">
        <v>5335</v>
      </c>
    </row>
    <row r="2166" spans="1:1" x14ac:dyDescent="0.3">
      <c r="A2166" s="97" t="s">
        <v>5378</v>
      </c>
    </row>
    <row r="2167" spans="1:1" x14ac:dyDescent="0.3">
      <c r="A2167" s="97" t="s">
        <v>5405</v>
      </c>
    </row>
    <row r="2168" spans="1:1" x14ac:dyDescent="0.3">
      <c r="A2168" s="97" t="s">
        <v>5885</v>
      </c>
    </row>
    <row r="2169" spans="1:1" x14ac:dyDescent="0.3">
      <c r="A2169" s="97" t="s">
        <v>5886</v>
      </c>
    </row>
    <row r="2170" spans="1:1" x14ac:dyDescent="0.3">
      <c r="A2170" s="97" t="s">
        <v>5887</v>
      </c>
    </row>
    <row r="2171" spans="1:1" x14ac:dyDescent="0.3">
      <c r="A2171" s="97" t="s">
        <v>5888</v>
      </c>
    </row>
    <row r="2172" spans="1:1" x14ac:dyDescent="0.3">
      <c r="A2172" s="97" t="s">
        <v>5889</v>
      </c>
    </row>
    <row r="2174" spans="1:1" x14ac:dyDescent="0.3">
      <c r="A2174" s="97" t="s">
        <v>5337</v>
      </c>
    </row>
    <row r="2175" spans="1:1" x14ac:dyDescent="0.3">
      <c r="A2175" s="97" t="s">
        <v>5360</v>
      </c>
    </row>
    <row r="2176" spans="1:1" x14ac:dyDescent="0.3">
      <c r="A2176" s="97" t="s">
        <v>5338</v>
      </c>
    </row>
    <row r="2177" spans="1:2" x14ac:dyDescent="0.3">
      <c r="A2177" s="97" t="s">
        <v>5339</v>
      </c>
    </row>
    <row r="2178" spans="1:2" x14ac:dyDescent="0.3">
      <c r="A2178" s="97" t="s">
        <v>5340</v>
      </c>
    </row>
    <row r="2179" spans="1:2" x14ac:dyDescent="0.3">
      <c r="A2179" s="97" t="s">
        <v>5341</v>
      </c>
    </row>
    <row r="2180" spans="1:2" x14ac:dyDescent="0.3">
      <c r="A2180" s="97" t="s">
        <v>5342</v>
      </c>
    </row>
    <row r="2181" spans="1:2" x14ac:dyDescent="0.3">
      <c r="A2181" s="97" t="e">
        <f ca="1">+   par(old.oma)</f>
        <v>#NAME?</v>
      </c>
    </row>
    <row r="2182" spans="1:2" x14ac:dyDescent="0.3">
      <c r="A2182" s="97" t="s">
        <v>5343</v>
      </c>
    </row>
    <row r="2184" spans="1:2" x14ac:dyDescent="0.3">
      <c r="B2184" s="97" t="s">
        <v>5344</v>
      </c>
    </row>
    <row r="2186" spans="1:2" x14ac:dyDescent="0.3">
      <c r="A2186" s="97" t="s">
        <v>5345</v>
      </c>
    </row>
    <row r="2189" spans="1:2" x14ac:dyDescent="0.3">
      <c r="A2189" s="97" t="s">
        <v>5411</v>
      </c>
    </row>
    <row r="2191" spans="1:2" x14ac:dyDescent="0.3">
      <c r="A2191" s="97" t="s">
        <v>5346</v>
      </c>
    </row>
    <row r="2192" spans="1:2" x14ac:dyDescent="0.3">
      <c r="A2192" s="97" t="s">
        <v>5347</v>
      </c>
    </row>
    <row r="2193" spans="1:2" x14ac:dyDescent="0.3">
      <c r="A2193" s="97" t="s">
        <v>5890</v>
      </c>
    </row>
    <row r="2194" spans="1:2" x14ac:dyDescent="0.3">
      <c r="A2194" s="97" t="s">
        <v>5891</v>
      </c>
    </row>
    <row r="2195" spans="1:2" x14ac:dyDescent="0.3">
      <c r="A2195" s="97" t="s">
        <v>5892</v>
      </c>
    </row>
    <row r="2196" spans="1:2" x14ac:dyDescent="0.3">
      <c r="A2196" s="97" t="s">
        <v>5893</v>
      </c>
    </row>
    <row r="2197" spans="1:2" x14ac:dyDescent="0.3">
      <c r="A2197" s="97" t="s">
        <v>5894</v>
      </c>
    </row>
    <row r="2198" spans="1:2" x14ac:dyDescent="0.3">
      <c r="A2198" s="97" t="s">
        <v>5895</v>
      </c>
    </row>
    <row r="2199" spans="1:2" x14ac:dyDescent="0.3">
      <c r="A2199" s="97" t="s">
        <v>5896</v>
      </c>
    </row>
    <row r="2200" spans="1:2" x14ac:dyDescent="0.3">
      <c r="A2200" s="97" t="s">
        <v>5897</v>
      </c>
    </row>
    <row r="2201" spans="1:2" x14ac:dyDescent="0.3">
      <c r="A2201" s="97" t="s">
        <v>5898</v>
      </c>
    </row>
    <row r="2202" spans="1:2" x14ac:dyDescent="0.3">
      <c r="A2202" s="97" t="s">
        <v>5899</v>
      </c>
    </row>
    <row r="2203" spans="1:2" x14ac:dyDescent="0.3">
      <c r="A2203" s="97" t="s">
        <v>5334</v>
      </c>
    </row>
    <row r="2204" spans="1:2" x14ac:dyDescent="0.3">
      <c r="A2204" s="97" t="s">
        <v>5335</v>
      </c>
    </row>
    <row r="2205" spans="1:2" x14ac:dyDescent="0.3">
      <c r="A2205" s="97" t="s">
        <v>5348</v>
      </c>
    </row>
    <row r="2208" spans="1:2" x14ac:dyDescent="0.3">
      <c r="B2208" s="97" t="s">
        <v>5349</v>
      </c>
    </row>
    <row r="2210" spans="1:1" x14ac:dyDescent="0.3">
      <c r="A2210" s="97" t="s">
        <v>5345</v>
      </c>
    </row>
    <row r="2213" spans="1:1" x14ac:dyDescent="0.3">
      <c r="A2213" s="97" t="s">
        <v>5411</v>
      </c>
    </row>
    <row r="2215" spans="1:1" x14ac:dyDescent="0.3">
      <c r="A2215" s="97" t="s">
        <v>5632</v>
      </c>
    </row>
    <row r="2216" spans="1:1" x14ac:dyDescent="0.3">
      <c r="A2216" s="97" t="s">
        <v>5350</v>
      </c>
    </row>
    <row r="2217" spans="1:1" x14ac:dyDescent="0.3">
      <c r="A2217" s="97" t="s">
        <v>5351</v>
      </c>
    </row>
    <row r="2219" spans="1:1" x14ac:dyDescent="0.3">
      <c r="A2219" s="97" t="s">
        <v>5346</v>
      </c>
    </row>
    <row r="2220" spans="1:1" x14ac:dyDescent="0.3">
      <c r="A2220" s="97" t="s">
        <v>5424</v>
      </c>
    </row>
    <row r="2221" spans="1:1" x14ac:dyDescent="0.3">
      <c r="A2221" s="97" t="s">
        <v>5900</v>
      </c>
    </row>
    <row r="2222" spans="1:1" x14ac:dyDescent="0.3">
      <c r="A2222" s="97" t="s">
        <v>5901</v>
      </c>
    </row>
    <row r="2223" spans="1:1" x14ac:dyDescent="0.3">
      <c r="A2223" s="97" t="s">
        <v>5902</v>
      </c>
    </row>
    <row r="2224" spans="1:1" x14ac:dyDescent="0.3">
      <c r="A2224" s="97" t="s">
        <v>5903</v>
      </c>
    </row>
    <row r="2225" spans="1:1" x14ac:dyDescent="0.3">
      <c r="A2225" s="97" t="s">
        <v>5904</v>
      </c>
    </row>
    <row r="2226" spans="1:1" x14ac:dyDescent="0.3">
      <c r="A2226" s="97" t="s">
        <v>5905</v>
      </c>
    </row>
    <row r="2227" spans="1:1" x14ac:dyDescent="0.3">
      <c r="A2227" s="97" t="s">
        <v>5906</v>
      </c>
    </row>
    <row r="2228" spans="1:1" x14ac:dyDescent="0.3">
      <c r="A2228" s="97" t="s">
        <v>5907</v>
      </c>
    </row>
    <row r="2229" spans="1:1" x14ac:dyDescent="0.3">
      <c r="A2229" s="97" t="s">
        <v>5908</v>
      </c>
    </row>
    <row r="2230" spans="1:1" x14ac:dyDescent="0.3">
      <c r="A2230" s="97" t="s">
        <v>5909</v>
      </c>
    </row>
    <row r="2232" spans="1:1" x14ac:dyDescent="0.3">
      <c r="A2232" s="97" t="s">
        <v>5353</v>
      </c>
    </row>
    <row r="2233" spans="1:1" x14ac:dyDescent="0.3">
      <c r="A2233" s="97" t="s">
        <v>5910</v>
      </c>
    </row>
    <row r="2237" spans="1:1" x14ac:dyDescent="0.3">
      <c r="A2237" s="97" t="s">
        <v>5911</v>
      </c>
    </row>
    <row r="2239" spans="1:1" x14ac:dyDescent="0.3">
      <c r="A2239" s="97" t="s">
        <v>5377</v>
      </c>
    </row>
    <row r="2241" spans="1:1" x14ac:dyDescent="0.3">
      <c r="A2241" s="97" t="s">
        <v>5356</v>
      </c>
    </row>
    <row r="2242" spans="1:1" x14ac:dyDescent="0.3">
      <c r="A2242" s="97" t="s">
        <v>5402</v>
      </c>
    </row>
    <row r="2243" spans="1:1" x14ac:dyDescent="0.3">
      <c r="A2243" s="97" t="s">
        <v>5912</v>
      </c>
    </row>
    <row r="2244" spans="1:1" x14ac:dyDescent="0.3">
      <c r="A2244" s="97" t="s">
        <v>5913</v>
      </c>
    </row>
    <row r="2245" spans="1:1" x14ac:dyDescent="0.3">
      <c r="A2245" s="97" t="s">
        <v>5334</v>
      </c>
    </row>
    <row r="2246" spans="1:1" x14ac:dyDescent="0.3">
      <c r="A2246" s="97" t="s">
        <v>5335</v>
      </c>
    </row>
    <row r="2248" spans="1:1" x14ac:dyDescent="0.3">
      <c r="A2248" s="97" t="s">
        <v>5378</v>
      </c>
    </row>
    <row r="2249" spans="1:1" x14ac:dyDescent="0.3">
      <c r="A2249" s="97" t="s">
        <v>5826</v>
      </c>
    </row>
    <row r="2250" spans="1:1" x14ac:dyDescent="0.3">
      <c r="A2250" s="97" t="s">
        <v>5914</v>
      </c>
    </row>
    <row r="2251" spans="1:1" x14ac:dyDescent="0.3">
      <c r="A2251" s="97" t="s">
        <v>5915</v>
      </c>
    </row>
    <row r="2252" spans="1:1" x14ac:dyDescent="0.3">
      <c r="A2252" s="97" t="s">
        <v>5916</v>
      </c>
    </row>
    <row r="2253" spans="1:1" x14ac:dyDescent="0.3">
      <c r="A2253" s="97" t="s">
        <v>5917</v>
      </c>
    </row>
    <row r="2254" spans="1:1" x14ac:dyDescent="0.3">
      <c r="A2254" s="97" t="s">
        <v>5918</v>
      </c>
    </row>
    <row r="2256" spans="1:1" x14ac:dyDescent="0.3">
      <c r="A2256" s="97" t="s">
        <v>5337</v>
      </c>
    </row>
    <row r="2257" spans="1:2" x14ac:dyDescent="0.3">
      <c r="A2257" s="97" t="s">
        <v>5360</v>
      </c>
    </row>
    <row r="2258" spans="1:2" x14ac:dyDescent="0.3">
      <c r="A2258" s="97" t="s">
        <v>5338</v>
      </c>
    </row>
    <row r="2259" spans="1:2" x14ac:dyDescent="0.3">
      <c r="A2259" s="97" t="s">
        <v>5339</v>
      </c>
    </row>
    <row r="2260" spans="1:2" x14ac:dyDescent="0.3">
      <c r="A2260" s="97" t="s">
        <v>5340</v>
      </c>
    </row>
    <row r="2261" spans="1:2" x14ac:dyDescent="0.3">
      <c r="A2261" s="97" t="s">
        <v>5341</v>
      </c>
    </row>
    <row r="2262" spans="1:2" x14ac:dyDescent="0.3">
      <c r="A2262" s="97" t="s">
        <v>5342</v>
      </c>
    </row>
    <row r="2263" spans="1:2" x14ac:dyDescent="0.3">
      <c r="A2263" s="97" t="e">
        <f ca="1">+   par(old.oma)</f>
        <v>#NAME?</v>
      </c>
    </row>
    <row r="2264" spans="1:2" x14ac:dyDescent="0.3">
      <c r="A2264" s="97" t="s">
        <v>5343</v>
      </c>
    </row>
    <row r="2266" spans="1:2" x14ac:dyDescent="0.3">
      <c r="B2266" s="97" t="s">
        <v>5344</v>
      </c>
    </row>
    <row r="2268" spans="1:2" x14ac:dyDescent="0.3">
      <c r="A2268" s="97" t="s">
        <v>5345</v>
      </c>
    </row>
    <row r="2271" spans="1:2" x14ac:dyDescent="0.3">
      <c r="A2271" s="97" t="s">
        <v>5411</v>
      </c>
    </row>
    <row r="2273" spans="1:1" x14ac:dyDescent="0.3">
      <c r="A2273" s="97" t="s">
        <v>5346</v>
      </c>
    </row>
    <row r="2274" spans="1:1" x14ac:dyDescent="0.3">
      <c r="A2274" s="97" t="s">
        <v>5347</v>
      </c>
    </row>
    <row r="2275" spans="1:1" x14ac:dyDescent="0.3">
      <c r="A2275" s="97" t="s">
        <v>5919</v>
      </c>
    </row>
    <row r="2276" spans="1:1" x14ac:dyDescent="0.3">
      <c r="A2276" s="97" t="s">
        <v>5920</v>
      </c>
    </row>
    <row r="2277" spans="1:1" x14ac:dyDescent="0.3">
      <c r="A2277" s="97" t="s">
        <v>5921</v>
      </c>
    </row>
    <row r="2278" spans="1:1" x14ac:dyDescent="0.3">
      <c r="A2278" s="97" t="s">
        <v>5922</v>
      </c>
    </row>
    <row r="2279" spans="1:1" x14ac:dyDescent="0.3">
      <c r="A2279" s="97" t="s">
        <v>5923</v>
      </c>
    </row>
    <row r="2280" spans="1:1" x14ac:dyDescent="0.3">
      <c r="A2280" s="97" t="s">
        <v>5924</v>
      </c>
    </row>
    <row r="2281" spans="1:1" x14ac:dyDescent="0.3">
      <c r="A2281" s="97" t="s">
        <v>5925</v>
      </c>
    </row>
    <row r="2282" spans="1:1" x14ac:dyDescent="0.3">
      <c r="A2282" s="97" t="s">
        <v>5926</v>
      </c>
    </row>
    <row r="2283" spans="1:1" x14ac:dyDescent="0.3">
      <c r="A2283" s="97" t="s">
        <v>5927</v>
      </c>
    </row>
    <row r="2284" spans="1:1" x14ac:dyDescent="0.3">
      <c r="A2284" s="97" t="s">
        <v>5928</v>
      </c>
    </row>
    <row r="2285" spans="1:1" x14ac:dyDescent="0.3">
      <c r="A2285" s="97" t="s">
        <v>5334</v>
      </c>
    </row>
    <row r="2286" spans="1:1" x14ac:dyDescent="0.3">
      <c r="A2286" s="97" t="s">
        <v>5335</v>
      </c>
    </row>
    <row r="2287" spans="1:1" x14ac:dyDescent="0.3">
      <c r="A2287" s="97" t="s">
        <v>5348</v>
      </c>
    </row>
    <row r="2290" spans="1:2" x14ac:dyDescent="0.3">
      <c r="B2290" s="97" t="s">
        <v>5349</v>
      </c>
    </row>
    <row r="2292" spans="1:2" x14ac:dyDescent="0.3">
      <c r="A2292" s="97" t="s">
        <v>5345</v>
      </c>
    </row>
    <row r="2295" spans="1:2" x14ac:dyDescent="0.3">
      <c r="A2295" s="97" t="s">
        <v>5411</v>
      </c>
    </row>
    <row r="2297" spans="1:2" x14ac:dyDescent="0.3">
      <c r="A2297" s="97" t="s">
        <v>5389</v>
      </c>
    </row>
    <row r="2298" spans="1:2" x14ac:dyDescent="0.3">
      <c r="A2298" s="97" t="s">
        <v>5350</v>
      </c>
    </row>
    <row r="2299" spans="1:2" x14ac:dyDescent="0.3">
      <c r="A2299" s="97" t="s">
        <v>5351</v>
      </c>
    </row>
    <row r="2301" spans="1:2" x14ac:dyDescent="0.3">
      <c r="A2301" s="97" t="s">
        <v>5346</v>
      </c>
    </row>
    <row r="2302" spans="1:2" x14ac:dyDescent="0.3">
      <c r="A2302" s="97" t="s">
        <v>5424</v>
      </c>
    </row>
    <row r="2303" spans="1:2" x14ac:dyDescent="0.3">
      <c r="A2303" s="97" t="s">
        <v>5929</v>
      </c>
    </row>
    <row r="2304" spans="1:2" x14ac:dyDescent="0.3">
      <c r="A2304" s="97" t="s">
        <v>5930</v>
      </c>
    </row>
    <row r="2305" spans="1:1" x14ac:dyDescent="0.3">
      <c r="A2305" s="97" t="s">
        <v>5931</v>
      </c>
    </row>
    <row r="2306" spans="1:1" x14ac:dyDescent="0.3">
      <c r="A2306" s="97" t="s">
        <v>5932</v>
      </c>
    </row>
    <row r="2307" spans="1:1" x14ac:dyDescent="0.3">
      <c r="A2307" s="97" t="s">
        <v>5933</v>
      </c>
    </row>
    <row r="2308" spans="1:1" x14ac:dyDescent="0.3">
      <c r="A2308" s="97" t="s">
        <v>5934</v>
      </c>
    </row>
    <row r="2309" spans="1:1" x14ac:dyDescent="0.3">
      <c r="A2309" s="97" t="s">
        <v>5935</v>
      </c>
    </row>
    <row r="2310" spans="1:1" x14ac:dyDescent="0.3">
      <c r="A2310" s="97" t="s">
        <v>5936</v>
      </c>
    </row>
    <row r="2311" spans="1:1" x14ac:dyDescent="0.3">
      <c r="A2311" s="97" t="s">
        <v>5937</v>
      </c>
    </row>
    <row r="2312" spans="1:1" x14ac:dyDescent="0.3">
      <c r="A2312" s="97" t="s">
        <v>5938</v>
      </c>
    </row>
    <row r="2314" spans="1:1" x14ac:dyDescent="0.3">
      <c r="A2314" s="97" t="s">
        <v>5353</v>
      </c>
    </row>
    <row r="2315" spans="1:1" x14ac:dyDescent="0.3">
      <c r="A2315" s="97" t="s">
        <v>5939</v>
      </c>
    </row>
    <row r="2319" spans="1:1" x14ac:dyDescent="0.3">
      <c r="A2319" s="97" t="s">
        <v>5940</v>
      </c>
    </row>
    <row r="2321" spans="1:1" x14ac:dyDescent="0.3">
      <c r="A2321" s="97" t="s">
        <v>5377</v>
      </c>
    </row>
    <row r="2323" spans="1:1" x14ac:dyDescent="0.3">
      <c r="A2323" s="97" t="s">
        <v>5356</v>
      </c>
    </row>
    <row r="2324" spans="1:1" x14ac:dyDescent="0.3">
      <c r="A2324" s="97" t="s">
        <v>5498</v>
      </c>
    </row>
    <row r="2325" spans="1:1" x14ac:dyDescent="0.3">
      <c r="A2325" s="97" t="s">
        <v>5941</v>
      </c>
    </row>
    <row r="2326" spans="1:1" x14ac:dyDescent="0.3">
      <c r="A2326" s="97" t="s">
        <v>5942</v>
      </c>
    </row>
    <row r="2328" spans="1:1" x14ac:dyDescent="0.3">
      <c r="A2328" s="97" t="s">
        <v>5378</v>
      </c>
    </row>
    <row r="2329" spans="1:1" x14ac:dyDescent="0.3">
      <c r="A2329" s="97" t="s">
        <v>5405</v>
      </c>
    </row>
    <row r="2330" spans="1:1" x14ac:dyDescent="0.3">
      <c r="A2330" s="97" t="s">
        <v>5943</v>
      </c>
    </row>
    <row r="2331" spans="1:1" x14ac:dyDescent="0.3">
      <c r="A2331" s="97" t="s">
        <v>5944</v>
      </c>
    </row>
    <row r="2332" spans="1:1" x14ac:dyDescent="0.3">
      <c r="A2332" s="97" t="s">
        <v>5945</v>
      </c>
    </row>
    <row r="2333" spans="1:1" x14ac:dyDescent="0.3">
      <c r="A2333" s="97" t="s">
        <v>5946</v>
      </c>
    </row>
    <row r="2334" spans="1:1" x14ac:dyDescent="0.3">
      <c r="A2334" s="97" t="s">
        <v>5947</v>
      </c>
    </row>
    <row r="2336" spans="1:1" x14ac:dyDescent="0.3">
      <c r="A2336" s="97" t="s">
        <v>5337</v>
      </c>
    </row>
    <row r="2337" spans="1:2" x14ac:dyDescent="0.3">
      <c r="A2337" s="97" t="s">
        <v>5360</v>
      </c>
    </row>
    <row r="2338" spans="1:2" x14ac:dyDescent="0.3">
      <c r="A2338" s="97" t="s">
        <v>5338</v>
      </c>
    </row>
    <row r="2339" spans="1:2" x14ac:dyDescent="0.3">
      <c r="A2339" s="97" t="s">
        <v>5339</v>
      </c>
    </row>
    <row r="2340" spans="1:2" x14ac:dyDescent="0.3">
      <c r="A2340" s="97" t="s">
        <v>5340</v>
      </c>
    </row>
    <row r="2341" spans="1:2" x14ac:dyDescent="0.3">
      <c r="A2341" s="97" t="s">
        <v>5341</v>
      </c>
    </row>
    <row r="2342" spans="1:2" x14ac:dyDescent="0.3">
      <c r="A2342" s="97" t="s">
        <v>5342</v>
      </c>
    </row>
    <row r="2343" spans="1:2" x14ac:dyDescent="0.3">
      <c r="A2343" s="97" t="e">
        <f ca="1">+   par(old.oma)</f>
        <v>#NAME?</v>
      </c>
    </row>
    <row r="2344" spans="1:2" x14ac:dyDescent="0.3">
      <c r="A2344" s="97" t="s">
        <v>5343</v>
      </c>
    </row>
    <row r="2346" spans="1:2" x14ac:dyDescent="0.3">
      <c r="B2346" s="97" t="s">
        <v>5344</v>
      </c>
    </row>
    <row r="2348" spans="1:2" x14ac:dyDescent="0.3">
      <c r="A2348" s="97" t="s">
        <v>5345</v>
      </c>
    </row>
    <row r="2351" spans="1:2" x14ac:dyDescent="0.3">
      <c r="A2351" s="97" t="s">
        <v>5411</v>
      </c>
    </row>
    <row r="2353" spans="1:2" x14ac:dyDescent="0.3">
      <c r="A2353" s="97" t="s">
        <v>5346</v>
      </c>
    </row>
    <row r="2354" spans="1:2" x14ac:dyDescent="0.3">
      <c r="A2354" s="97" t="s">
        <v>5506</v>
      </c>
    </row>
    <row r="2355" spans="1:2" x14ac:dyDescent="0.3">
      <c r="A2355" s="97" t="s">
        <v>5948</v>
      </c>
    </row>
    <row r="2356" spans="1:2" x14ac:dyDescent="0.3">
      <c r="A2356" s="97" t="s">
        <v>5949</v>
      </c>
    </row>
    <row r="2357" spans="1:2" x14ac:dyDescent="0.3">
      <c r="A2357" s="97" t="s">
        <v>5950</v>
      </c>
    </row>
    <row r="2358" spans="1:2" x14ac:dyDescent="0.3">
      <c r="A2358" s="97" t="s">
        <v>5951</v>
      </c>
    </row>
    <row r="2359" spans="1:2" x14ac:dyDescent="0.3">
      <c r="A2359" s="97" t="s">
        <v>5952</v>
      </c>
    </row>
    <row r="2360" spans="1:2" x14ac:dyDescent="0.3">
      <c r="A2360" s="97" t="s">
        <v>5953</v>
      </c>
    </row>
    <row r="2361" spans="1:2" x14ac:dyDescent="0.3">
      <c r="A2361" s="97" t="s">
        <v>5954</v>
      </c>
    </row>
    <row r="2362" spans="1:2" x14ac:dyDescent="0.3">
      <c r="A2362" s="97" t="s">
        <v>5955</v>
      </c>
    </row>
    <row r="2363" spans="1:2" x14ac:dyDescent="0.3">
      <c r="A2363" s="97" t="s">
        <v>5956</v>
      </c>
    </row>
    <row r="2364" spans="1:2" x14ac:dyDescent="0.3">
      <c r="A2364" s="97" t="s">
        <v>5957</v>
      </c>
    </row>
    <row r="2365" spans="1:2" x14ac:dyDescent="0.3">
      <c r="A2365" s="97" t="s">
        <v>5348</v>
      </c>
    </row>
    <row r="2368" spans="1:2" x14ac:dyDescent="0.3">
      <c r="B2368" s="97" t="s">
        <v>5349</v>
      </c>
    </row>
    <row r="2370" spans="1:1" x14ac:dyDescent="0.3">
      <c r="A2370" s="97" t="s">
        <v>5345</v>
      </c>
    </row>
    <row r="2373" spans="1:1" x14ac:dyDescent="0.3">
      <c r="A2373" s="97" t="s">
        <v>5411</v>
      </c>
    </row>
    <row r="2375" spans="1:1" x14ac:dyDescent="0.3">
      <c r="A2375" s="97" t="s">
        <v>5423</v>
      </c>
    </row>
    <row r="2376" spans="1:1" x14ac:dyDescent="0.3">
      <c r="A2376" s="97" t="s">
        <v>5350</v>
      </c>
    </row>
    <row r="2377" spans="1:1" x14ac:dyDescent="0.3">
      <c r="A2377" s="97" t="s">
        <v>5351</v>
      </c>
    </row>
    <row r="2379" spans="1:1" x14ac:dyDescent="0.3">
      <c r="A2379" s="97" t="s">
        <v>5346</v>
      </c>
    </row>
    <row r="2380" spans="1:1" x14ac:dyDescent="0.3">
      <c r="A2380" s="97" t="s">
        <v>5352</v>
      </c>
    </row>
    <row r="2381" spans="1:1" x14ac:dyDescent="0.3">
      <c r="A2381" s="97" t="s">
        <v>5958</v>
      </c>
    </row>
    <row r="2382" spans="1:1" x14ac:dyDescent="0.3">
      <c r="A2382" s="97" t="s">
        <v>5959</v>
      </c>
    </row>
    <row r="2383" spans="1:1" x14ac:dyDescent="0.3">
      <c r="A2383" s="97" t="s">
        <v>5960</v>
      </c>
    </row>
    <row r="2384" spans="1:1" x14ac:dyDescent="0.3">
      <c r="A2384" s="97" t="s">
        <v>5961</v>
      </c>
    </row>
    <row r="2385" spans="1:1" x14ac:dyDescent="0.3">
      <c r="A2385" s="97" t="s">
        <v>5962</v>
      </c>
    </row>
    <row r="2386" spans="1:1" x14ac:dyDescent="0.3">
      <c r="A2386" s="97" t="s">
        <v>5963</v>
      </c>
    </row>
    <row r="2387" spans="1:1" x14ac:dyDescent="0.3">
      <c r="A2387" s="97" t="s">
        <v>5964</v>
      </c>
    </row>
    <row r="2388" spans="1:1" x14ac:dyDescent="0.3">
      <c r="A2388" s="97" t="s">
        <v>5965</v>
      </c>
    </row>
    <row r="2389" spans="1:1" x14ac:dyDescent="0.3">
      <c r="A2389" s="97" t="s">
        <v>5966</v>
      </c>
    </row>
    <row r="2390" spans="1:1" x14ac:dyDescent="0.3">
      <c r="A2390" s="97" t="s">
        <v>5967</v>
      </c>
    </row>
    <row r="2392" spans="1:1" x14ac:dyDescent="0.3">
      <c r="A2392" s="97" t="s">
        <v>5353</v>
      </c>
    </row>
    <row r="2393" spans="1:1" x14ac:dyDescent="0.3">
      <c r="A2393" s="97" t="s">
        <v>5400</v>
      </c>
    </row>
    <row r="2397" spans="1:1" x14ac:dyDescent="0.3">
      <c r="A2397" s="97" t="s">
        <v>5969</v>
      </c>
    </row>
    <row r="2399" spans="1:1" x14ac:dyDescent="0.3">
      <c r="A2399" s="97" t="s">
        <v>5377</v>
      </c>
    </row>
    <row r="2401" spans="1:1" x14ac:dyDescent="0.3">
      <c r="A2401" s="97" t="s">
        <v>5356</v>
      </c>
    </row>
    <row r="2402" spans="1:1" x14ac:dyDescent="0.3">
      <c r="A2402" s="97" t="s">
        <v>5498</v>
      </c>
    </row>
    <row r="2403" spans="1:1" x14ac:dyDescent="0.3">
      <c r="A2403" s="97" t="s">
        <v>5970</v>
      </c>
    </row>
    <row r="2404" spans="1:1" x14ac:dyDescent="0.3">
      <c r="A2404" s="97" t="s">
        <v>5971</v>
      </c>
    </row>
    <row r="2406" spans="1:1" x14ac:dyDescent="0.3">
      <c r="A2406" s="97" t="s">
        <v>5378</v>
      </c>
    </row>
    <row r="2407" spans="1:1" x14ac:dyDescent="0.3">
      <c r="A2407" s="97" t="s">
        <v>5405</v>
      </c>
    </row>
    <row r="2408" spans="1:1" x14ac:dyDescent="0.3">
      <c r="A2408" s="97" t="s">
        <v>5972</v>
      </c>
    </row>
    <row r="2409" spans="1:1" x14ac:dyDescent="0.3">
      <c r="A2409" s="97" t="s">
        <v>5973</v>
      </c>
    </row>
    <row r="2410" spans="1:1" x14ac:dyDescent="0.3">
      <c r="A2410" s="97" t="s">
        <v>5974</v>
      </c>
    </row>
    <row r="2411" spans="1:1" x14ac:dyDescent="0.3">
      <c r="A2411" s="97" t="s">
        <v>5975</v>
      </c>
    </row>
    <row r="2412" spans="1:1" x14ac:dyDescent="0.3">
      <c r="A2412" s="97" t="s">
        <v>5976</v>
      </c>
    </row>
    <row r="2414" spans="1:1" x14ac:dyDescent="0.3">
      <c r="A2414" s="97" t="s">
        <v>5337</v>
      </c>
    </row>
    <row r="2415" spans="1:1" x14ac:dyDescent="0.3">
      <c r="A2415" s="97" t="s">
        <v>5360</v>
      </c>
    </row>
    <row r="2416" spans="1:1" x14ac:dyDescent="0.3">
      <c r="A2416" s="97" t="s">
        <v>5338</v>
      </c>
    </row>
    <row r="2417" spans="1:2" x14ac:dyDescent="0.3">
      <c r="A2417" s="97" t="s">
        <v>5339</v>
      </c>
    </row>
    <row r="2418" spans="1:2" x14ac:dyDescent="0.3">
      <c r="A2418" s="97" t="s">
        <v>5340</v>
      </c>
    </row>
    <row r="2419" spans="1:2" x14ac:dyDescent="0.3">
      <c r="A2419" s="97" t="s">
        <v>5341</v>
      </c>
    </row>
    <row r="2420" spans="1:2" x14ac:dyDescent="0.3">
      <c r="A2420" s="97" t="s">
        <v>5342</v>
      </c>
    </row>
    <row r="2421" spans="1:2" x14ac:dyDescent="0.3">
      <c r="A2421" s="97" t="e">
        <f ca="1">+   par(old.oma)</f>
        <v>#NAME?</v>
      </c>
    </row>
    <row r="2422" spans="1:2" x14ac:dyDescent="0.3">
      <c r="A2422" s="97" t="s">
        <v>5343</v>
      </c>
    </row>
    <row r="2424" spans="1:2" x14ac:dyDescent="0.3">
      <c r="B2424" s="97" t="s">
        <v>5344</v>
      </c>
    </row>
    <row r="2426" spans="1:2" x14ac:dyDescent="0.3">
      <c r="A2426" s="97" t="s">
        <v>5345</v>
      </c>
    </row>
    <row r="2429" spans="1:2" x14ac:dyDescent="0.3">
      <c r="A2429" s="97" t="s">
        <v>5411</v>
      </c>
    </row>
    <row r="2431" spans="1:2" x14ac:dyDescent="0.3">
      <c r="A2431" s="97" t="s">
        <v>5346</v>
      </c>
    </row>
    <row r="2432" spans="1:2" x14ac:dyDescent="0.3">
      <c r="A2432" s="97" t="s">
        <v>5506</v>
      </c>
    </row>
    <row r="2433" spans="1:2" x14ac:dyDescent="0.3">
      <c r="A2433" s="97" t="s">
        <v>5977</v>
      </c>
    </row>
    <row r="2434" spans="1:2" x14ac:dyDescent="0.3">
      <c r="A2434" s="97" t="s">
        <v>5978</v>
      </c>
    </row>
    <row r="2435" spans="1:2" x14ac:dyDescent="0.3">
      <c r="A2435" s="97" t="s">
        <v>5979</v>
      </c>
    </row>
    <row r="2436" spans="1:2" x14ac:dyDescent="0.3">
      <c r="A2436" s="97" t="s">
        <v>5980</v>
      </c>
    </row>
    <row r="2437" spans="1:2" x14ac:dyDescent="0.3">
      <c r="A2437" s="97" t="s">
        <v>5981</v>
      </c>
    </row>
    <row r="2438" spans="1:2" x14ac:dyDescent="0.3">
      <c r="A2438" s="97" t="s">
        <v>5982</v>
      </c>
    </row>
    <row r="2439" spans="1:2" x14ac:dyDescent="0.3">
      <c r="A2439" s="97" t="s">
        <v>5983</v>
      </c>
    </row>
    <row r="2440" spans="1:2" x14ac:dyDescent="0.3">
      <c r="A2440" s="97" t="s">
        <v>5984</v>
      </c>
    </row>
    <row r="2441" spans="1:2" x14ac:dyDescent="0.3">
      <c r="A2441" s="97" t="s">
        <v>5985</v>
      </c>
    </row>
    <row r="2442" spans="1:2" x14ac:dyDescent="0.3">
      <c r="A2442" s="97" t="s">
        <v>5986</v>
      </c>
    </row>
    <row r="2443" spans="1:2" x14ac:dyDescent="0.3">
      <c r="A2443" s="97" t="s">
        <v>5348</v>
      </c>
    </row>
    <row r="2446" spans="1:2" x14ac:dyDescent="0.3">
      <c r="B2446" s="97" t="s">
        <v>5349</v>
      </c>
    </row>
    <row r="2448" spans="1:2" x14ac:dyDescent="0.3">
      <c r="A2448" s="97" t="s">
        <v>5345</v>
      </c>
    </row>
    <row r="2451" spans="1:1" x14ac:dyDescent="0.3">
      <c r="A2451" s="97" t="s">
        <v>5411</v>
      </c>
    </row>
    <row r="2453" spans="1:1" x14ac:dyDescent="0.3">
      <c r="A2453" s="97" t="s">
        <v>5423</v>
      </c>
    </row>
    <row r="2454" spans="1:1" x14ac:dyDescent="0.3">
      <c r="A2454" s="97" t="s">
        <v>5350</v>
      </c>
    </row>
    <row r="2455" spans="1:1" x14ac:dyDescent="0.3">
      <c r="A2455" s="97" t="s">
        <v>5351</v>
      </c>
    </row>
    <row r="2457" spans="1:1" x14ac:dyDescent="0.3">
      <c r="A2457" s="97" t="s">
        <v>5346</v>
      </c>
    </row>
    <row r="2458" spans="1:1" x14ac:dyDescent="0.3">
      <c r="A2458" s="97" t="s">
        <v>5352</v>
      </c>
    </row>
    <row r="2459" spans="1:1" x14ac:dyDescent="0.3">
      <c r="A2459" s="97" t="s">
        <v>5987</v>
      </c>
    </row>
    <row r="2460" spans="1:1" x14ac:dyDescent="0.3">
      <c r="A2460" s="97" t="s">
        <v>5988</v>
      </c>
    </row>
    <row r="2461" spans="1:1" x14ac:dyDescent="0.3">
      <c r="A2461" s="97" t="s">
        <v>5989</v>
      </c>
    </row>
    <row r="2462" spans="1:1" x14ac:dyDescent="0.3">
      <c r="A2462" s="97" t="s">
        <v>5990</v>
      </c>
    </row>
    <row r="2463" spans="1:1" x14ac:dyDescent="0.3">
      <c r="A2463" s="97" t="s">
        <v>5991</v>
      </c>
    </row>
    <row r="2464" spans="1:1" x14ac:dyDescent="0.3">
      <c r="A2464" s="97" t="s">
        <v>5992</v>
      </c>
    </row>
    <row r="2465" spans="1:1" x14ac:dyDescent="0.3">
      <c r="A2465" s="97" t="s">
        <v>5993</v>
      </c>
    </row>
    <row r="2466" spans="1:1" x14ac:dyDescent="0.3">
      <c r="A2466" s="97" t="s">
        <v>5994</v>
      </c>
    </row>
    <row r="2467" spans="1:1" x14ac:dyDescent="0.3">
      <c r="A2467" s="97" t="s">
        <v>5995</v>
      </c>
    </row>
    <row r="2468" spans="1:1" x14ac:dyDescent="0.3">
      <c r="A2468" s="97" t="s">
        <v>5996</v>
      </c>
    </row>
    <row r="2470" spans="1:1" x14ac:dyDescent="0.3">
      <c r="A2470" s="97" t="s">
        <v>5353</v>
      </c>
    </row>
    <row r="2471" spans="1:1" x14ac:dyDescent="0.3">
      <c r="A2471" s="97" t="s">
        <v>5400</v>
      </c>
    </row>
    <row r="2475" spans="1:1" x14ac:dyDescent="0.3">
      <c r="A2475" s="97" t="s">
        <v>5997</v>
      </c>
    </row>
    <row r="2477" spans="1:1" x14ac:dyDescent="0.3">
      <c r="A2477" s="97" t="s">
        <v>5377</v>
      </c>
    </row>
    <row r="2479" spans="1:1" x14ac:dyDescent="0.3">
      <c r="A2479" s="97" t="s">
        <v>5356</v>
      </c>
    </row>
    <row r="2480" spans="1:1" x14ac:dyDescent="0.3">
      <c r="A2480" s="97" t="s">
        <v>5357</v>
      </c>
    </row>
    <row r="2481" spans="1:1" x14ac:dyDescent="0.3">
      <c r="A2481" s="97" t="s">
        <v>5998</v>
      </c>
    </row>
    <row r="2482" spans="1:1" x14ac:dyDescent="0.3">
      <c r="A2482" s="97" t="s">
        <v>5999</v>
      </c>
    </row>
    <row r="2483" spans="1:1" x14ac:dyDescent="0.3">
      <c r="A2483" s="97" t="s">
        <v>5334</v>
      </c>
    </row>
    <row r="2484" spans="1:1" x14ac:dyDescent="0.3">
      <c r="A2484" s="97" t="s">
        <v>5335</v>
      </c>
    </row>
    <row r="2486" spans="1:1" x14ac:dyDescent="0.3">
      <c r="A2486" s="97" t="s">
        <v>5378</v>
      </c>
    </row>
    <row r="2487" spans="1:1" x14ac:dyDescent="0.3">
      <c r="A2487" s="97" t="s">
        <v>5826</v>
      </c>
    </row>
    <row r="2488" spans="1:1" x14ac:dyDescent="0.3">
      <c r="A2488" s="97" t="s">
        <v>6000</v>
      </c>
    </row>
    <row r="2489" spans="1:1" x14ac:dyDescent="0.3">
      <c r="A2489" s="97" t="s">
        <v>6001</v>
      </c>
    </row>
    <row r="2490" spans="1:1" x14ac:dyDescent="0.3">
      <c r="A2490" s="97" t="s">
        <v>6002</v>
      </c>
    </row>
    <row r="2491" spans="1:1" x14ac:dyDescent="0.3">
      <c r="A2491" s="97" t="s">
        <v>6003</v>
      </c>
    </row>
    <row r="2492" spans="1:1" x14ac:dyDescent="0.3">
      <c r="A2492" s="97" t="s">
        <v>6004</v>
      </c>
    </row>
    <row r="2494" spans="1:1" x14ac:dyDescent="0.3">
      <c r="A2494" s="97" t="s">
        <v>5337</v>
      </c>
    </row>
    <row r="2495" spans="1:1" x14ac:dyDescent="0.3">
      <c r="A2495" s="97" t="s">
        <v>5360</v>
      </c>
    </row>
    <row r="2496" spans="1:1" x14ac:dyDescent="0.3">
      <c r="A2496" s="97" t="s">
        <v>5338</v>
      </c>
    </row>
    <row r="2497" spans="1:2" x14ac:dyDescent="0.3">
      <c r="A2497" s="97" t="s">
        <v>5339</v>
      </c>
    </row>
    <row r="2498" spans="1:2" x14ac:dyDescent="0.3">
      <c r="A2498" s="97" t="s">
        <v>5340</v>
      </c>
    </row>
    <row r="2499" spans="1:2" x14ac:dyDescent="0.3">
      <c r="A2499" s="97" t="s">
        <v>5341</v>
      </c>
    </row>
    <row r="2500" spans="1:2" x14ac:dyDescent="0.3">
      <c r="A2500" s="97" t="s">
        <v>5342</v>
      </c>
    </row>
    <row r="2501" spans="1:2" x14ac:dyDescent="0.3">
      <c r="A2501" s="97" t="e">
        <f ca="1">+   par(old.oma)</f>
        <v>#NAME?</v>
      </c>
    </row>
    <row r="2502" spans="1:2" x14ac:dyDescent="0.3">
      <c r="A2502" s="97" t="s">
        <v>5343</v>
      </c>
    </row>
    <row r="2504" spans="1:2" x14ac:dyDescent="0.3">
      <c r="B2504" s="97" t="s">
        <v>5344</v>
      </c>
    </row>
    <row r="2506" spans="1:2" x14ac:dyDescent="0.3">
      <c r="A2506" s="97" t="s">
        <v>5345</v>
      </c>
    </row>
    <row r="2509" spans="1:2" x14ac:dyDescent="0.3">
      <c r="A2509" s="97" t="s">
        <v>5411</v>
      </c>
    </row>
    <row r="2511" spans="1:2" x14ac:dyDescent="0.3">
      <c r="A2511" s="97" t="s">
        <v>5346</v>
      </c>
    </row>
    <row r="2512" spans="1:2" x14ac:dyDescent="0.3">
      <c r="A2512" s="97" t="s">
        <v>5362</v>
      </c>
    </row>
    <row r="2513" spans="1:2" x14ac:dyDescent="0.3">
      <c r="A2513" s="97" t="s">
        <v>6005</v>
      </c>
    </row>
    <row r="2514" spans="1:2" x14ac:dyDescent="0.3">
      <c r="A2514" s="97" t="s">
        <v>6006</v>
      </c>
    </row>
    <row r="2515" spans="1:2" x14ac:dyDescent="0.3">
      <c r="A2515" s="97" t="s">
        <v>6007</v>
      </c>
    </row>
    <row r="2516" spans="1:2" x14ac:dyDescent="0.3">
      <c r="A2516" s="97" t="s">
        <v>6008</v>
      </c>
    </row>
    <row r="2517" spans="1:2" x14ac:dyDescent="0.3">
      <c r="A2517" s="97" t="s">
        <v>6009</v>
      </c>
    </row>
    <row r="2518" spans="1:2" x14ac:dyDescent="0.3">
      <c r="A2518" s="97" t="s">
        <v>6010</v>
      </c>
    </row>
    <row r="2519" spans="1:2" x14ac:dyDescent="0.3">
      <c r="A2519" s="97" t="s">
        <v>6011</v>
      </c>
    </row>
    <row r="2520" spans="1:2" x14ac:dyDescent="0.3">
      <c r="A2520" s="97" t="s">
        <v>6012</v>
      </c>
    </row>
    <row r="2521" spans="1:2" x14ac:dyDescent="0.3">
      <c r="A2521" s="97" t="s">
        <v>6013</v>
      </c>
    </row>
    <row r="2522" spans="1:2" x14ac:dyDescent="0.3">
      <c r="A2522" s="97" t="s">
        <v>6014</v>
      </c>
    </row>
    <row r="2523" spans="1:2" x14ac:dyDescent="0.3">
      <c r="A2523" s="97" t="s">
        <v>5334</v>
      </c>
    </row>
    <row r="2524" spans="1:2" x14ac:dyDescent="0.3">
      <c r="A2524" s="97" t="s">
        <v>5335</v>
      </c>
    </row>
    <row r="2525" spans="1:2" x14ac:dyDescent="0.3">
      <c r="A2525" s="97" t="s">
        <v>5348</v>
      </c>
    </row>
    <row r="2528" spans="1:2" x14ac:dyDescent="0.3">
      <c r="B2528" s="97" t="s">
        <v>5349</v>
      </c>
    </row>
    <row r="2530" spans="1:1" x14ac:dyDescent="0.3">
      <c r="A2530" s="97" t="s">
        <v>5345</v>
      </c>
    </row>
    <row r="2533" spans="1:1" x14ac:dyDescent="0.3">
      <c r="A2533" s="97" t="s">
        <v>5411</v>
      </c>
    </row>
    <row r="2535" spans="1:1" x14ac:dyDescent="0.3">
      <c r="A2535" s="97" t="s">
        <v>5485</v>
      </c>
    </row>
    <row r="2536" spans="1:1" x14ac:dyDescent="0.3">
      <c r="A2536" s="97" t="s">
        <v>5350</v>
      </c>
    </row>
    <row r="2537" spans="1:1" x14ac:dyDescent="0.3">
      <c r="A2537" s="97" t="s">
        <v>5351</v>
      </c>
    </row>
    <row r="2539" spans="1:1" x14ac:dyDescent="0.3">
      <c r="A2539" s="97" t="s">
        <v>5346</v>
      </c>
    </row>
    <row r="2540" spans="1:1" x14ac:dyDescent="0.3">
      <c r="A2540" s="97" t="s">
        <v>5424</v>
      </c>
    </row>
    <row r="2541" spans="1:1" x14ac:dyDescent="0.3">
      <c r="A2541" s="97" t="s">
        <v>6015</v>
      </c>
    </row>
    <row r="2542" spans="1:1" x14ac:dyDescent="0.3">
      <c r="A2542" s="97" t="s">
        <v>6016</v>
      </c>
    </row>
    <row r="2543" spans="1:1" x14ac:dyDescent="0.3">
      <c r="A2543" s="97" t="s">
        <v>6017</v>
      </c>
    </row>
    <row r="2544" spans="1:1" x14ac:dyDescent="0.3">
      <c r="A2544" s="97" t="s">
        <v>6018</v>
      </c>
    </row>
    <row r="2545" spans="1:1" x14ac:dyDescent="0.3">
      <c r="A2545" s="97" t="s">
        <v>6019</v>
      </c>
    </row>
    <row r="2546" spans="1:1" x14ac:dyDescent="0.3">
      <c r="A2546" s="97" t="s">
        <v>6020</v>
      </c>
    </row>
    <row r="2547" spans="1:1" x14ac:dyDescent="0.3">
      <c r="A2547" s="97" t="s">
        <v>6021</v>
      </c>
    </row>
    <row r="2548" spans="1:1" x14ac:dyDescent="0.3">
      <c r="A2548" s="97" t="s">
        <v>6022</v>
      </c>
    </row>
    <row r="2549" spans="1:1" x14ac:dyDescent="0.3">
      <c r="A2549" s="97" t="s">
        <v>6023</v>
      </c>
    </row>
    <row r="2550" spans="1:1" x14ac:dyDescent="0.3">
      <c r="A2550" s="97" t="s">
        <v>6024</v>
      </c>
    </row>
    <row r="2552" spans="1:1" x14ac:dyDescent="0.3">
      <c r="A2552" s="97" t="s">
        <v>5353</v>
      </c>
    </row>
    <row r="2553" spans="1:1" x14ac:dyDescent="0.3">
      <c r="A2553" s="97" t="s">
        <v>6025</v>
      </c>
    </row>
    <row r="2557" spans="1:1" x14ac:dyDescent="0.3">
      <c r="A2557" s="97" t="s">
        <v>6026</v>
      </c>
    </row>
    <row r="2559" spans="1:1" x14ac:dyDescent="0.3">
      <c r="A2559" s="97" t="s">
        <v>5377</v>
      </c>
    </row>
    <row r="2561" spans="1:1" x14ac:dyDescent="0.3">
      <c r="A2561" s="97" t="s">
        <v>5356</v>
      </c>
    </row>
    <row r="2562" spans="1:1" x14ac:dyDescent="0.3">
      <c r="A2562" s="97" t="s">
        <v>5402</v>
      </c>
    </row>
    <row r="2563" spans="1:1" x14ac:dyDescent="0.3">
      <c r="A2563" s="97" t="s">
        <v>6027</v>
      </c>
    </row>
    <row r="2564" spans="1:1" x14ac:dyDescent="0.3">
      <c r="A2564" s="97" t="s">
        <v>6028</v>
      </c>
    </row>
    <row r="2565" spans="1:1" x14ac:dyDescent="0.3">
      <c r="A2565" s="97" t="s">
        <v>5334</v>
      </c>
    </row>
    <row r="2566" spans="1:1" x14ac:dyDescent="0.3">
      <c r="A2566" s="97" t="s">
        <v>5335</v>
      </c>
    </row>
    <row r="2568" spans="1:1" x14ac:dyDescent="0.3">
      <c r="A2568" s="97" t="s">
        <v>5378</v>
      </c>
    </row>
    <row r="2569" spans="1:1" x14ac:dyDescent="0.3">
      <c r="A2569" s="97" t="s">
        <v>5826</v>
      </c>
    </row>
    <row r="2570" spans="1:1" x14ac:dyDescent="0.3">
      <c r="A2570" s="97" t="s">
        <v>6029</v>
      </c>
    </row>
    <row r="2571" spans="1:1" x14ac:dyDescent="0.3">
      <c r="A2571" s="97" t="s">
        <v>6030</v>
      </c>
    </row>
    <row r="2572" spans="1:1" x14ac:dyDescent="0.3">
      <c r="A2572" s="97" t="s">
        <v>6031</v>
      </c>
    </row>
    <row r="2573" spans="1:1" x14ac:dyDescent="0.3">
      <c r="A2573" s="97" t="s">
        <v>6032</v>
      </c>
    </row>
    <row r="2574" spans="1:1" x14ac:dyDescent="0.3">
      <c r="A2574" s="97" t="s">
        <v>6033</v>
      </c>
    </row>
    <row r="2576" spans="1:1" x14ac:dyDescent="0.3">
      <c r="A2576" s="97" t="s">
        <v>5337</v>
      </c>
    </row>
    <row r="2577" spans="1:2" x14ac:dyDescent="0.3">
      <c r="A2577" s="97" t="s">
        <v>5360</v>
      </c>
    </row>
    <row r="2578" spans="1:2" x14ac:dyDescent="0.3">
      <c r="A2578" s="97" t="s">
        <v>5338</v>
      </c>
    </row>
    <row r="2579" spans="1:2" x14ac:dyDescent="0.3">
      <c r="A2579" s="97" t="s">
        <v>5339</v>
      </c>
    </row>
    <row r="2580" spans="1:2" x14ac:dyDescent="0.3">
      <c r="A2580" s="97" t="s">
        <v>5340</v>
      </c>
    </row>
    <row r="2581" spans="1:2" x14ac:dyDescent="0.3">
      <c r="A2581" s="97" t="s">
        <v>5341</v>
      </c>
    </row>
    <row r="2582" spans="1:2" x14ac:dyDescent="0.3">
      <c r="A2582" s="97" t="s">
        <v>5342</v>
      </c>
    </row>
    <row r="2583" spans="1:2" x14ac:dyDescent="0.3">
      <c r="A2583" s="97" t="e">
        <f ca="1">+   par(old.oma)</f>
        <v>#NAME?</v>
      </c>
    </row>
    <row r="2584" spans="1:2" x14ac:dyDescent="0.3">
      <c r="A2584" s="97" t="s">
        <v>5343</v>
      </c>
    </row>
    <row r="2586" spans="1:2" x14ac:dyDescent="0.3">
      <c r="B2586" s="97" t="s">
        <v>5344</v>
      </c>
    </row>
    <row r="2588" spans="1:2" x14ac:dyDescent="0.3">
      <c r="A2588" s="97" t="s">
        <v>5345</v>
      </c>
    </row>
    <row r="2591" spans="1:2" x14ac:dyDescent="0.3">
      <c r="A2591" s="97" t="s">
        <v>5411</v>
      </c>
    </row>
    <row r="2593" spans="1:1" x14ac:dyDescent="0.3">
      <c r="A2593" s="97" t="s">
        <v>5346</v>
      </c>
    </row>
    <row r="2594" spans="1:1" x14ac:dyDescent="0.3">
      <c r="A2594" s="97" t="s">
        <v>5347</v>
      </c>
    </row>
    <row r="2595" spans="1:1" x14ac:dyDescent="0.3">
      <c r="A2595" s="97" t="s">
        <v>6034</v>
      </c>
    </row>
    <row r="2596" spans="1:1" x14ac:dyDescent="0.3">
      <c r="A2596" s="97" t="s">
        <v>6035</v>
      </c>
    </row>
    <row r="2597" spans="1:1" x14ac:dyDescent="0.3">
      <c r="A2597" s="97" t="s">
        <v>6036</v>
      </c>
    </row>
    <row r="2598" spans="1:1" x14ac:dyDescent="0.3">
      <c r="A2598" s="97" t="s">
        <v>6037</v>
      </c>
    </row>
    <row r="2599" spans="1:1" x14ac:dyDescent="0.3">
      <c r="A2599" s="97" t="s">
        <v>6038</v>
      </c>
    </row>
    <row r="2600" spans="1:1" x14ac:dyDescent="0.3">
      <c r="A2600" s="97" t="s">
        <v>6039</v>
      </c>
    </row>
    <row r="2601" spans="1:1" x14ac:dyDescent="0.3">
      <c r="A2601" s="97" t="s">
        <v>6040</v>
      </c>
    </row>
    <row r="2602" spans="1:1" x14ac:dyDescent="0.3">
      <c r="A2602" s="97" t="s">
        <v>6041</v>
      </c>
    </row>
    <row r="2603" spans="1:1" x14ac:dyDescent="0.3">
      <c r="A2603" s="97" t="s">
        <v>6042</v>
      </c>
    </row>
    <row r="2604" spans="1:1" x14ac:dyDescent="0.3">
      <c r="A2604" s="97" t="s">
        <v>6043</v>
      </c>
    </row>
    <row r="2605" spans="1:1" x14ac:dyDescent="0.3">
      <c r="A2605" s="97" t="s">
        <v>5334</v>
      </c>
    </row>
    <row r="2606" spans="1:1" x14ac:dyDescent="0.3">
      <c r="A2606" s="97" t="s">
        <v>5335</v>
      </c>
    </row>
    <row r="2607" spans="1:1" x14ac:dyDescent="0.3">
      <c r="A2607" s="97" t="s">
        <v>5348</v>
      </c>
    </row>
    <row r="2610" spans="1:2" x14ac:dyDescent="0.3">
      <c r="B2610" s="97" t="s">
        <v>5349</v>
      </c>
    </row>
    <row r="2612" spans="1:2" x14ac:dyDescent="0.3">
      <c r="A2612" s="97" t="s">
        <v>5345</v>
      </c>
    </row>
    <row r="2615" spans="1:2" x14ac:dyDescent="0.3">
      <c r="A2615" s="97" t="s">
        <v>5411</v>
      </c>
    </row>
    <row r="2617" spans="1:2" x14ac:dyDescent="0.3">
      <c r="A2617" s="97" t="s">
        <v>5389</v>
      </c>
    </row>
    <row r="2618" spans="1:2" x14ac:dyDescent="0.3">
      <c r="A2618" s="97" t="s">
        <v>5350</v>
      </c>
    </row>
    <row r="2619" spans="1:2" x14ac:dyDescent="0.3">
      <c r="A2619" s="97" t="s">
        <v>5351</v>
      </c>
    </row>
    <row r="2621" spans="1:2" x14ac:dyDescent="0.3">
      <c r="A2621" s="97" t="s">
        <v>5346</v>
      </c>
    </row>
    <row r="2622" spans="1:2" x14ac:dyDescent="0.3">
      <c r="A2622" s="97" t="s">
        <v>5352</v>
      </c>
    </row>
    <row r="2623" spans="1:2" x14ac:dyDescent="0.3">
      <c r="A2623" s="97" t="s">
        <v>6044</v>
      </c>
    </row>
    <row r="2624" spans="1:2" x14ac:dyDescent="0.3">
      <c r="A2624" s="97" t="s">
        <v>6045</v>
      </c>
    </row>
    <row r="2625" spans="1:1" x14ac:dyDescent="0.3">
      <c r="A2625" s="97" t="s">
        <v>6046</v>
      </c>
    </row>
    <row r="2626" spans="1:1" x14ac:dyDescent="0.3">
      <c r="A2626" s="97" t="s">
        <v>6047</v>
      </c>
    </row>
    <row r="2627" spans="1:1" x14ac:dyDescent="0.3">
      <c r="A2627" s="97" t="s">
        <v>6048</v>
      </c>
    </row>
    <row r="2628" spans="1:1" x14ac:dyDescent="0.3">
      <c r="A2628" s="97" t="s">
        <v>6049</v>
      </c>
    </row>
    <row r="2629" spans="1:1" x14ac:dyDescent="0.3">
      <c r="A2629" s="97" t="s">
        <v>6050</v>
      </c>
    </row>
    <row r="2630" spans="1:1" x14ac:dyDescent="0.3">
      <c r="A2630" s="97" t="s">
        <v>6051</v>
      </c>
    </row>
    <row r="2631" spans="1:1" x14ac:dyDescent="0.3">
      <c r="A2631" s="97" t="s">
        <v>6052</v>
      </c>
    </row>
    <row r="2632" spans="1:1" x14ac:dyDescent="0.3">
      <c r="A2632" s="97" t="s">
        <v>6053</v>
      </c>
    </row>
    <row r="2634" spans="1:1" x14ac:dyDescent="0.3">
      <c r="A2634" s="97" t="s">
        <v>5353</v>
      </c>
    </row>
    <row r="2635" spans="1:1" x14ac:dyDescent="0.3">
      <c r="A2635" s="97" t="s">
        <v>6054</v>
      </c>
    </row>
    <row r="2641" spans="1:1" x14ac:dyDescent="0.3">
      <c r="A2641" s="97" t="s">
        <v>6055</v>
      </c>
    </row>
    <row r="2643" spans="1:1" x14ac:dyDescent="0.3">
      <c r="A2643" s="97" t="s">
        <v>5377</v>
      </c>
    </row>
    <row r="2645" spans="1:1" x14ac:dyDescent="0.3">
      <c r="A2645" s="97" t="s">
        <v>5356</v>
      </c>
    </row>
    <row r="2646" spans="1:1" x14ac:dyDescent="0.3">
      <c r="A2646" s="97" t="s">
        <v>5498</v>
      </c>
    </row>
    <row r="2647" spans="1:1" x14ac:dyDescent="0.3">
      <c r="A2647" s="97" t="s">
        <v>6056</v>
      </c>
    </row>
    <row r="2648" spans="1:1" x14ac:dyDescent="0.3">
      <c r="A2648" s="97" t="s">
        <v>6057</v>
      </c>
    </row>
    <row r="2650" spans="1:1" x14ac:dyDescent="0.3">
      <c r="A2650" s="97" t="s">
        <v>5378</v>
      </c>
    </row>
    <row r="2651" spans="1:1" x14ac:dyDescent="0.3">
      <c r="A2651" s="97" t="s">
        <v>5405</v>
      </c>
    </row>
    <row r="2652" spans="1:1" x14ac:dyDescent="0.3">
      <c r="A2652" s="97" t="s">
        <v>6058</v>
      </c>
    </row>
    <row r="2653" spans="1:1" x14ac:dyDescent="0.3">
      <c r="A2653" s="97" t="s">
        <v>6059</v>
      </c>
    </row>
    <row r="2654" spans="1:1" x14ac:dyDescent="0.3">
      <c r="A2654" s="97" t="s">
        <v>6060</v>
      </c>
    </row>
    <row r="2655" spans="1:1" x14ac:dyDescent="0.3">
      <c r="A2655" s="97" t="s">
        <v>6061</v>
      </c>
    </row>
    <row r="2656" spans="1:1" x14ac:dyDescent="0.3">
      <c r="A2656" s="97" t="s">
        <v>6062</v>
      </c>
    </row>
    <row r="2658" spans="1:2" x14ac:dyDescent="0.3">
      <c r="A2658" s="97" t="s">
        <v>5337</v>
      </c>
    </row>
    <row r="2659" spans="1:2" x14ac:dyDescent="0.3">
      <c r="A2659" s="97" t="s">
        <v>5360</v>
      </c>
    </row>
    <row r="2660" spans="1:2" x14ac:dyDescent="0.3">
      <c r="A2660" s="97" t="s">
        <v>5338</v>
      </c>
    </row>
    <row r="2661" spans="1:2" x14ac:dyDescent="0.3">
      <c r="A2661" s="97" t="s">
        <v>5339</v>
      </c>
    </row>
    <row r="2662" spans="1:2" x14ac:dyDescent="0.3">
      <c r="A2662" s="97" t="s">
        <v>5340</v>
      </c>
    </row>
    <row r="2663" spans="1:2" x14ac:dyDescent="0.3">
      <c r="A2663" s="97" t="s">
        <v>5341</v>
      </c>
    </row>
    <row r="2664" spans="1:2" x14ac:dyDescent="0.3">
      <c r="A2664" s="97" t="s">
        <v>5342</v>
      </c>
    </row>
    <row r="2665" spans="1:2" x14ac:dyDescent="0.3">
      <c r="A2665" s="97" t="e">
        <f ca="1">+   par(old.oma)</f>
        <v>#NAME?</v>
      </c>
    </row>
    <row r="2666" spans="1:2" x14ac:dyDescent="0.3">
      <c r="A2666" s="97" t="s">
        <v>5343</v>
      </c>
    </row>
    <row r="2668" spans="1:2" x14ac:dyDescent="0.3">
      <c r="B2668" s="97" t="s">
        <v>5344</v>
      </c>
    </row>
    <row r="2670" spans="1:2" x14ac:dyDescent="0.3">
      <c r="A2670" s="97" t="s">
        <v>5345</v>
      </c>
    </row>
    <row r="2673" spans="1:1" x14ac:dyDescent="0.3">
      <c r="A2673" s="97" t="s">
        <v>5411</v>
      </c>
    </row>
    <row r="2675" spans="1:1" x14ac:dyDescent="0.3">
      <c r="A2675" s="97" t="s">
        <v>5346</v>
      </c>
    </row>
    <row r="2676" spans="1:1" x14ac:dyDescent="0.3">
      <c r="A2676" s="97" t="s">
        <v>6063</v>
      </c>
    </row>
    <row r="2677" spans="1:1" x14ac:dyDescent="0.3">
      <c r="A2677" s="97" t="s">
        <v>6064</v>
      </c>
    </row>
    <row r="2678" spans="1:1" x14ac:dyDescent="0.3">
      <c r="A2678" s="97" t="s">
        <v>6065</v>
      </c>
    </row>
    <row r="2679" spans="1:1" x14ac:dyDescent="0.3">
      <c r="A2679" s="97" t="s">
        <v>6066</v>
      </c>
    </row>
    <row r="2680" spans="1:1" x14ac:dyDescent="0.3">
      <c r="A2680" s="97" t="s">
        <v>6067</v>
      </c>
    </row>
    <row r="2681" spans="1:1" x14ac:dyDescent="0.3">
      <c r="A2681" s="97" t="s">
        <v>6068</v>
      </c>
    </row>
    <row r="2682" spans="1:1" x14ac:dyDescent="0.3">
      <c r="A2682" s="97" t="s">
        <v>6069</v>
      </c>
    </row>
    <row r="2683" spans="1:1" x14ac:dyDescent="0.3">
      <c r="A2683" s="97" t="s">
        <v>6070</v>
      </c>
    </row>
    <row r="2684" spans="1:1" x14ac:dyDescent="0.3">
      <c r="A2684" s="97" t="s">
        <v>6071</v>
      </c>
    </row>
    <row r="2685" spans="1:1" x14ac:dyDescent="0.3">
      <c r="A2685" s="97" t="s">
        <v>6072</v>
      </c>
    </row>
    <row r="2686" spans="1:1" x14ac:dyDescent="0.3">
      <c r="A2686" s="97" t="s">
        <v>6073</v>
      </c>
    </row>
    <row r="2687" spans="1:1" x14ac:dyDescent="0.3">
      <c r="A2687" s="97" t="s">
        <v>5348</v>
      </c>
    </row>
    <row r="2690" spans="1:2" x14ac:dyDescent="0.3">
      <c r="B2690" s="97" t="s">
        <v>5349</v>
      </c>
    </row>
    <row r="2692" spans="1:2" x14ac:dyDescent="0.3">
      <c r="A2692" s="97" t="s">
        <v>5345</v>
      </c>
    </row>
    <row r="2695" spans="1:2" x14ac:dyDescent="0.3">
      <c r="A2695" s="97" t="s">
        <v>5411</v>
      </c>
    </row>
    <row r="2697" spans="1:2" x14ac:dyDescent="0.3">
      <c r="A2697" s="97" t="s">
        <v>5485</v>
      </c>
    </row>
    <row r="2698" spans="1:2" x14ac:dyDescent="0.3">
      <c r="A2698" s="97" t="s">
        <v>5350</v>
      </c>
    </row>
    <row r="2699" spans="1:2" x14ac:dyDescent="0.3">
      <c r="A2699" s="97" t="s">
        <v>5351</v>
      </c>
    </row>
    <row r="2701" spans="1:2" x14ac:dyDescent="0.3">
      <c r="A2701" s="97" t="s">
        <v>5346</v>
      </c>
    </row>
    <row r="2702" spans="1:2" x14ac:dyDescent="0.3">
      <c r="A2702" s="97" t="s">
        <v>5603</v>
      </c>
    </row>
    <row r="2703" spans="1:2" x14ac:dyDescent="0.3">
      <c r="A2703" s="97" t="s">
        <v>6074</v>
      </c>
    </row>
    <row r="2704" spans="1:2" x14ac:dyDescent="0.3">
      <c r="A2704" s="97" t="s">
        <v>6075</v>
      </c>
    </row>
    <row r="2705" spans="1:1" x14ac:dyDescent="0.3">
      <c r="A2705" s="97" t="s">
        <v>6076</v>
      </c>
    </row>
    <row r="2706" spans="1:1" x14ac:dyDescent="0.3">
      <c r="A2706" s="97" t="s">
        <v>6077</v>
      </c>
    </row>
    <row r="2707" spans="1:1" x14ac:dyDescent="0.3">
      <c r="A2707" s="97" t="s">
        <v>6078</v>
      </c>
    </row>
    <row r="2708" spans="1:1" x14ac:dyDescent="0.3">
      <c r="A2708" s="97" t="s">
        <v>6079</v>
      </c>
    </row>
    <row r="2709" spans="1:1" x14ac:dyDescent="0.3">
      <c r="A2709" s="97" t="s">
        <v>6080</v>
      </c>
    </row>
    <row r="2710" spans="1:1" x14ac:dyDescent="0.3">
      <c r="A2710" s="97" t="s">
        <v>6081</v>
      </c>
    </row>
    <row r="2711" spans="1:1" x14ac:dyDescent="0.3">
      <c r="A2711" s="97" t="s">
        <v>6082</v>
      </c>
    </row>
    <row r="2712" spans="1:1" x14ac:dyDescent="0.3">
      <c r="A2712" s="97" t="s">
        <v>6083</v>
      </c>
    </row>
    <row r="2714" spans="1:1" x14ac:dyDescent="0.3">
      <c r="A2714" s="97" t="s">
        <v>5353</v>
      </c>
    </row>
    <row r="2715" spans="1:1" x14ac:dyDescent="0.3">
      <c r="A2715" s="97" t="s">
        <v>5400</v>
      </c>
    </row>
    <row r="2719" spans="1:1" x14ac:dyDescent="0.3">
      <c r="A2719" s="97" t="s">
        <v>6084</v>
      </c>
    </row>
    <row r="2721" spans="1:1" x14ac:dyDescent="0.3">
      <c r="A2721" s="97" t="s">
        <v>5377</v>
      </c>
    </row>
    <row r="2723" spans="1:1" x14ac:dyDescent="0.3">
      <c r="A2723" s="97" t="s">
        <v>5356</v>
      </c>
    </row>
    <row r="2724" spans="1:1" x14ac:dyDescent="0.3">
      <c r="A2724" s="97" t="s">
        <v>5498</v>
      </c>
    </row>
    <row r="2725" spans="1:1" x14ac:dyDescent="0.3">
      <c r="A2725" s="97" t="s">
        <v>6085</v>
      </c>
    </row>
    <row r="2726" spans="1:1" x14ac:dyDescent="0.3">
      <c r="A2726" s="97" t="s">
        <v>6086</v>
      </c>
    </row>
    <row r="2728" spans="1:1" x14ac:dyDescent="0.3">
      <c r="A2728" s="97" t="s">
        <v>5378</v>
      </c>
    </row>
    <row r="2729" spans="1:1" x14ac:dyDescent="0.3">
      <c r="A2729" s="97" t="s">
        <v>5336</v>
      </c>
    </row>
    <row r="2730" spans="1:1" x14ac:dyDescent="0.3">
      <c r="A2730" s="97" t="s">
        <v>6087</v>
      </c>
    </row>
    <row r="2731" spans="1:1" x14ac:dyDescent="0.3">
      <c r="A2731" s="97" t="s">
        <v>6088</v>
      </c>
    </row>
    <row r="2732" spans="1:1" x14ac:dyDescent="0.3">
      <c r="A2732" s="97" t="s">
        <v>6089</v>
      </c>
    </row>
    <row r="2733" spans="1:1" x14ac:dyDescent="0.3">
      <c r="A2733" s="97" t="s">
        <v>6090</v>
      </c>
    </row>
    <row r="2734" spans="1:1" x14ac:dyDescent="0.3">
      <c r="A2734" s="97" t="s">
        <v>6091</v>
      </c>
    </row>
    <row r="2736" spans="1:1" x14ac:dyDescent="0.3">
      <c r="A2736" s="97" t="s">
        <v>5337</v>
      </c>
    </row>
    <row r="2737" spans="1:2" x14ac:dyDescent="0.3">
      <c r="A2737" s="97" t="s">
        <v>5360</v>
      </c>
    </row>
    <row r="2738" spans="1:2" x14ac:dyDescent="0.3">
      <c r="A2738" s="97" t="s">
        <v>5338</v>
      </c>
    </row>
    <row r="2739" spans="1:2" x14ac:dyDescent="0.3">
      <c r="A2739" s="97" t="s">
        <v>5339</v>
      </c>
    </row>
    <row r="2740" spans="1:2" x14ac:dyDescent="0.3">
      <c r="A2740" s="97" t="s">
        <v>5340</v>
      </c>
    </row>
    <row r="2741" spans="1:2" x14ac:dyDescent="0.3">
      <c r="A2741" s="97" t="s">
        <v>5341</v>
      </c>
    </row>
    <row r="2742" spans="1:2" x14ac:dyDescent="0.3">
      <c r="A2742" s="97" t="s">
        <v>5342</v>
      </c>
    </row>
    <row r="2743" spans="1:2" x14ac:dyDescent="0.3">
      <c r="A2743" s="97" t="e">
        <f ca="1">+   par(old.oma)</f>
        <v>#NAME?</v>
      </c>
    </row>
    <row r="2744" spans="1:2" x14ac:dyDescent="0.3">
      <c r="A2744" s="97" t="s">
        <v>5343</v>
      </c>
    </row>
    <row r="2746" spans="1:2" x14ac:dyDescent="0.3">
      <c r="B2746" s="97" t="s">
        <v>5344</v>
      </c>
    </row>
    <row r="2748" spans="1:2" x14ac:dyDescent="0.3">
      <c r="A2748" s="97" t="s">
        <v>5345</v>
      </c>
    </row>
    <row r="2751" spans="1:2" x14ac:dyDescent="0.3">
      <c r="A2751" s="97" t="s">
        <v>5411</v>
      </c>
    </row>
    <row r="2753" spans="1:2" x14ac:dyDescent="0.3">
      <c r="A2753" s="97" t="s">
        <v>5346</v>
      </c>
    </row>
    <row r="2754" spans="1:2" x14ac:dyDescent="0.3">
      <c r="A2754" s="97" t="s">
        <v>5506</v>
      </c>
    </row>
    <row r="2755" spans="1:2" x14ac:dyDescent="0.3">
      <c r="A2755" s="97" t="s">
        <v>6092</v>
      </c>
    </row>
    <row r="2756" spans="1:2" x14ac:dyDescent="0.3">
      <c r="A2756" s="97" t="s">
        <v>6093</v>
      </c>
    </row>
    <row r="2757" spans="1:2" x14ac:dyDescent="0.3">
      <c r="A2757" s="97" t="s">
        <v>6094</v>
      </c>
    </row>
    <row r="2758" spans="1:2" x14ac:dyDescent="0.3">
      <c r="A2758" s="97" t="s">
        <v>6095</v>
      </c>
    </row>
    <row r="2759" spans="1:2" x14ac:dyDescent="0.3">
      <c r="A2759" s="97" t="s">
        <v>6096</v>
      </c>
    </row>
    <row r="2760" spans="1:2" x14ac:dyDescent="0.3">
      <c r="A2760" s="97" t="s">
        <v>6097</v>
      </c>
    </row>
    <row r="2761" spans="1:2" x14ac:dyDescent="0.3">
      <c r="A2761" s="97" t="s">
        <v>6098</v>
      </c>
    </row>
    <row r="2762" spans="1:2" x14ac:dyDescent="0.3">
      <c r="A2762" s="97" t="s">
        <v>6099</v>
      </c>
    </row>
    <row r="2763" spans="1:2" x14ac:dyDescent="0.3">
      <c r="A2763" s="97" t="s">
        <v>6100</v>
      </c>
    </row>
    <row r="2764" spans="1:2" x14ac:dyDescent="0.3">
      <c r="A2764" s="97" t="s">
        <v>6101</v>
      </c>
    </row>
    <row r="2765" spans="1:2" x14ac:dyDescent="0.3">
      <c r="A2765" s="97" t="s">
        <v>5348</v>
      </c>
    </row>
    <row r="2768" spans="1:2" x14ac:dyDescent="0.3">
      <c r="B2768" s="97" t="s">
        <v>5349</v>
      </c>
    </row>
    <row r="2770" spans="1:1" x14ac:dyDescent="0.3">
      <c r="A2770" s="97" t="s">
        <v>5345</v>
      </c>
    </row>
    <row r="2773" spans="1:1" x14ac:dyDescent="0.3">
      <c r="A2773" s="97" t="s">
        <v>5411</v>
      </c>
    </row>
    <row r="2775" spans="1:1" x14ac:dyDescent="0.3">
      <c r="A2775" s="97" t="s">
        <v>5632</v>
      </c>
    </row>
    <row r="2776" spans="1:1" x14ac:dyDescent="0.3">
      <c r="A2776" s="97" t="s">
        <v>5350</v>
      </c>
    </row>
    <row r="2777" spans="1:1" x14ac:dyDescent="0.3">
      <c r="A2777" s="97" t="s">
        <v>5351</v>
      </c>
    </row>
    <row r="2779" spans="1:1" x14ac:dyDescent="0.3">
      <c r="A2779" s="97" t="s">
        <v>5346</v>
      </c>
    </row>
    <row r="2780" spans="1:1" x14ac:dyDescent="0.3">
      <c r="A2780" s="97" t="s">
        <v>5352</v>
      </c>
    </row>
    <row r="2781" spans="1:1" x14ac:dyDescent="0.3">
      <c r="A2781" s="97" t="s">
        <v>6102</v>
      </c>
    </row>
    <row r="2782" spans="1:1" x14ac:dyDescent="0.3">
      <c r="A2782" s="97" t="s">
        <v>6103</v>
      </c>
    </row>
    <row r="2783" spans="1:1" x14ac:dyDescent="0.3">
      <c r="A2783" s="97" t="s">
        <v>6104</v>
      </c>
    </row>
    <row r="2784" spans="1:1" x14ac:dyDescent="0.3">
      <c r="A2784" s="97" t="s">
        <v>6105</v>
      </c>
    </row>
    <row r="2785" spans="1:1" x14ac:dyDescent="0.3">
      <c r="A2785" s="97" t="s">
        <v>6106</v>
      </c>
    </row>
    <row r="2786" spans="1:1" x14ac:dyDescent="0.3">
      <c r="A2786" s="97" t="s">
        <v>6107</v>
      </c>
    </row>
    <row r="2787" spans="1:1" x14ac:dyDescent="0.3">
      <c r="A2787" s="97" t="s">
        <v>6108</v>
      </c>
    </row>
    <row r="2788" spans="1:1" x14ac:dyDescent="0.3">
      <c r="A2788" s="97" t="s">
        <v>6109</v>
      </c>
    </row>
    <row r="2789" spans="1:1" x14ac:dyDescent="0.3">
      <c r="A2789" s="97" t="s">
        <v>6110</v>
      </c>
    </row>
    <row r="2790" spans="1:1" x14ac:dyDescent="0.3">
      <c r="A2790" s="97" t="s">
        <v>6111</v>
      </c>
    </row>
    <row r="2792" spans="1:1" x14ac:dyDescent="0.3">
      <c r="A2792" s="97" t="s">
        <v>5353</v>
      </c>
    </row>
    <row r="2793" spans="1:1" x14ac:dyDescent="0.3">
      <c r="A2793" s="97" t="s">
        <v>5400</v>
      </c>
    </row>
    <row r="2797" spans="1:1" x14ac:dyDescent="0.3">
      <c r="A2797" s="97" t="s">
        <v>6112</v>
      </c>
    </row>
    <row r="2799" spans="1:1" x14ac:dyDescent="0.3">
      <c r="A2799" s="97" t="s">
        <v>5377</v>
      </c>
    </row>
    <row r="2801" spans="1:1" x14ac:dyDescent="0.3">
      <c r="A2801" s="97" t="s">
        <v>5356</v>
      </c>
    </row>
    <row r="2802" spans="1:1" x14ac:dyDescent="0.3">
      <c r="A2802" s="97" t="s">
        <v>5357</v>
      </c>
    </row>
    <row r="2803" spans="1:1" x14ac:dyDescent="0.3">
      <c r="A2803" s="97" t="s">
        <v>6113</v>
      </c>
    </row>
    <row r="2804" spans="1:1" x14ac:dyDescent="0.3">
      <c r="A2804" s="97" t="s">
        <v>6114</v>
      </c>
    </row>
    <row r="2805" spans="1:1" x14ac:dyDescent="0.3">
      <c r="A2805" s="97" t="s">
        <v>5334</v>
      </c>
    </row>
    <row r="2806" spans="1:1" x14ac:dyDescent="0.3">
      <c r="A2806" s="97" t="s">
        <v>5335</v>
      </c>
    </row>
    <row r="2808" spans="1:1" x14ac:dyDescent="0.3">
      <c r="A2808" s="97" t="s">
        <v>5378</v>
      </c>
    </row>
    <row r="2809" spans="1:1" x14ac:dyDescent="0.3">
      <c r="A2809" s="97" t="s">
        <v>5405</v>
      </c>
    </row>
    <row r="2810" spans="1:1" x14ac:dyDescent="0.3">
      <c r="A2810" s="97" t="s">
        <v>6115</v>
      </c>
    </row>
    <row r="2811" spans="1:1" x14ac:dyDescent="0.3">
      <c r="A2811" s="97" t="s">
        <v>6116</v>
      </c>
    </row>
    <row r="2812" spans="1:1" x14ac:dyDescent="0.3">
      <c r="A2812" s="97" t="s">
        <v>6117</v>
      </c>
    </row>
    <row r="2813" spans="1:1" x14ac:dyDescent="0.3">
      <c r="A2813" s="97" t="s">
        <v>6118</v>
      </c>
    </row>
    <row r="2814" spans="1:1" x14ac:dyDescent="0.3">
      <c r="A2814" s="97" t="s">
        <v>6119</v>
      </c>
    </row>
    <row r="2816" spans="1:1" x14ac:dyDescent="0.3">
      <c r="A2816" s="97" t="s">
        <v>5337</v>
      </c>
    </row>
    <row r="2817" spans="1:2" x14ac:dyDescent="0.3">
      <c r="A2817" s="97" t="s">
        <v>5360</v>
      </c>
    </row>
    <row r="2818" spans="1:2" x14ac:dyDescent="0.3">
      <c r="A2818" s="97" t="s">
        <v>5338</v>
      </c>
    </row>
    <row r="2819" spans="1:2" x14ac:dyDescent="0.3">
      <c r="A2819" s="97" t="s">
        <v>5339</v>
      </c>
    </row>
    <row r="2820" spans="1:2" x14ac:dyDescent="0.3">
      <c r="A2820" s="97" t="s">
        <v>5340</v>
      </c>
    </row>
    <row r="2821" spans="1:2" x14ac:dyDescent="0.3">
      <c r="A2821" s="97" t="s">
        <v>5341</v>
      </c>
    </row>
    <row r="2822" spans="1:2" x14ac:dyDescent="0.3">
      <c r="A2822" s="97" t="s">
        <v>5342</v>
      </c>
    </row>
    <row r="2823" spans="1:2" x14ac:dyDescent="0.3">
      <c r="A2823" s="97" t="e">
        <f ca="1">+   par(old.oma)</f>
        <v>#NAME?</v>
      </c>
    </row>
    <row r="2824" spans="1:2" x14ac:dyDescent="0.3">
      <c r="A2824" s="97" t="s">
        <v>5343</v>
      </c>
    </row>
    <row r="2826" spans="1:2" x14ac:dyDescent="0.3">
      <c r="B2826" s="97" t="s">
        <v>5344</v>
      </c>
    </row>
    <row r="2828" spans="1:2" x14ac:dyDescent="0.3">
      <c r="A2828" s="97" t="s">
        <v>5345</v>
      </c>
    </row>
    <row r="2831" spans="1:2" x14ac:dyDescent="0.3">
      <c r="A2831" s="97" t="s">
        <v>5411</v>
      </c>
    </row>
    <row r="2833" spans="1:1" x14ac:dyDescent="0.3">
      <c r="A2833" s="97" t="s">
        <v>5346</v>
      </c>
    </row>
    <row r="2834" spans="1:1" x14ac:dyDescent="0.3">
      <c r="A2834" s="97" t="s">
        <v>5362</v>
      </c>
    </row>
    <row r="2835" spans="1:1" x14ac:dyDescent="0.3">
      <c r="A2835" s="97" t="s">
        <v>6120</v>
      </c>
    </row>
    <row r="2836" spans="1:1" x14ac:dyDescent="0.3">
      <c r="A2836" s="97" t="s">
        <v>6121</v>
      </c>
    </row>
    <row r="2837" spans="1:1" x14ac:dyDescent="0.3">
      <c r="A2837" s="97" t="s">
        <v>6122</v>
      </c>
    </row>
    <row r="2838" spans="1:1" x14ac:dyDescent="0.3">
      <c r="A2838" s="97" t="s">
        <v>6123</v>
      </c>
    </row>
    <row r="2839" spans="1:1" x14ac:dyDescent="0.3">
      <c r="A2839" s="97" t="s">
        <v>6124</v>
      </c>
    </row>
    <row r="2840" spans="1:1" x14ac:dyDescent="0.3">
      <c r="A2840" s="97" t="s">
        <v>6125</v>
      </c>
    </row>
    <row r="2841" spans="1:1" x14ac:dyDescent="0.3">
      <c r="A2841" s="97" t="s">
        <v>6126</v>
      </c>
    </row>
    <row r="2842" spans="1:1" x14ac:dyDescent="0.3">
      <c r="A2842" s="97" t="s">
        <v>6127</v>
      </c>
    </row>
    <row r="2843" spans="1:1" x14ac:dyDescent="0.3">
      <c r="A2843" s="97" t="s">
        <v>6128</v>
      </c>
    </row>
    <row r="2844" spans="1:1" x14ac:dyDescent="0.3">
      <c r="A2844" s="97" t="s">
        <v>6129</v>
      </c>
    </row>
    <row r="2845" spans="1:1" x14ac:dyDescent="0.3">
      <c r="A2845" s="97" t="s">
        <v>5334</v>
      </c>
    </row>
    <row r="2846" spans="1:1" x14ac:dyDescent="0.3">
      <c r="A2846" s="97" t="s">
        <v>5335</v>
      </c>
    </row>
    <row r="2847" spans="1:1" x14ac:dyDescent="0.3">
      <c r="A2847" s="97" t="s">
        <v>5348</v>
      </c>
    </row>
    <row r="2850" spans="1:2" x14ac:dyDescent="0.3">
      <c r="B2850" s="97" t="s">
        <v>5349</v>
      </c>
    </row>
    <row r="2852" spans="1:2" x14ac:dyDescent="0.3">
      <c r="A2852" s="97" t="s">
        <v>5345</v>
      </c>
    </row>
    <row r="2855" spans="1:2" x14ac:dyDescent="0.3">
      <c r="A2855" s="97" t="s">
        <v>5411</v>
      </c>
    </row>
    <row r="2857" spans="1:2" x14ac:dyDescent="0.3">
      <c r="A2857" s="97" t="s">
        <v>5810</v>
      </c>
    </row>
    <row r="2858" spans="1:2" x14ac:dyDescent="0.3">
      <c r="A2858" s="97" t="s">
        <v>5350</v>
      </c>
    </row>
    <row r="2859" spans="1:2" x14ac:dyDescent="0.3">
      <c r="A2859" s="97" t="s">
        <v>5351</v>
      </c>
    </row>
    <row r="2861" spans="1:2" x14ac:dyDescent="0.3">
      <c r="A2861" s="97" t="s">
        <v>5346</v>
      </c>
    </row>
    <row r="2862" spans="1:2" x14ac:dyDescent="0.3">
      <c r="A2862" s="97" t="s">
        <v>5352</v>
      </c>
    </row>
    <row r="2863" spans="1:2" x14ac:dyDescent="0.3">
      <c r="A2863" s="97" t="s">
        <v>6130</v>
      </c>
    </row>
    <row r="2864" spans="1:2" x14ac:dyDescent="0.3">
      <c r="A2864" s="97" t="s">
        <v>6131</v>
      </c>
    </row>
    <row r="2865" spans="1:1" x14ac:dyDescent="0.3">
      <c r="A2865" s="97" t="s">
        <v>6132</v>
      </c>
    </row>
    <row r="2866" spans="1:1" x14ac:dyDescent="0.3">
      <c r="A2866" s="97" t="s">
        <v>6133</v>
      </c>
    </row>
    <row r="2867" spans="1:1" x14ac:dyDescent="0.3">
      <c r="A2867" s="97" t="s">
        <v>6134</v>
      </c>
    </row>
    <row r="2868" spans="1:1" x14ac:dyDescent="0.3">
      <c r="A2868" s="97" t="s">
        <v>6135</v>
      </c>
    </row>
    <row r="2869" spans="1:1" x14ac:dyDescent="0.3">
      <c r="A2869" s="97" t="s">
        <v>6136</v>
      </c>
    </row>
    <row r="2870" spans="1:1" x14ac:dyDescent="0.3">
      <c r="A2870" s="97" t="s">
        <v>6137</v>
      </c>
    </row>
    <row r="2871" spans="1:1" x14ac:dyDescent="0.3">
      <c r="A2871" s="97" t="s">
        <v>6138</v>
      </c>
    </row>
    <row r="2872" spans="1:1" x14ac:dyDescent="0.3">
      <c r="A2872" s="97" t="s">
        <v>6139</v>
      </c>
    </row>
    <row r="2874" spans="1:1" x14ac:dyDescent="0.3">
      <c r="A2874" s="97" t="s">
        <v>5353</v>
      </c>
    </row>
    <row r="2875" spans="1:1" x14ac:dyDescent="0.3">
      <c r="A2875" s="97" t="s">
        <v>6140</v>
      </c>
    </row>
    <row r="2879" spans="1:1" x14ac:dyDescent="0.3">
      <c r="A2879" s="97" t="s">
        <v>6141</v>
      </c>
    </row>
    <row r="2881" spans="1:1" x14ac:dyDescent="0.3">
      <c r="A2881" s="97" t="s">
        <v>5377</v>
      </c>
    </row>
    <row r="2883" spans="1:1" x14ac:dyDescent="0.3">
      <c r="A2883" s="97" t="s">
        <v>5356</v>
      </c>
    </row>
    <row r="2884" spans="1:1" x14ac:dyDescent="0.3">
      <c r="A2884" s="97" t="s">
        <v>5402</v>
      </c>
    </row>
    <row r="2885" spans="1:1" x14ac:dyDescent="0.3">
      <c r="A2885" s="97" t="s">
        <v>6142</v>
      </c>
    </row>
    <row r="2886" spans="1:1" x14ac:dyDescent="0.3">
      <c r="A2886" s="97" t="s">
        <v>6143</v>
      </c>
    </row>
    <row r="2887" spans="1:1" x14ac:dyDescent="0.3">
      <c r="A2887" s="97" t="s">
        <v>5334</v>
      </c>
    </row>
    <row r="2888" spans="1:1" x14ac:dyDescent="0.3">
      <c r="A2888" s="97" t="s">
        <v>5335</v>
      </c>
    </row>
    <row r="2890" spans="1:1" x14ac:dyDescent="0.3">
      <c r="A2890" s="97" t="s">
        <v>5378</v>
      </c>
    </row>
    <row r="2891" spans="1:1" x14ac:dyDescent="0.3">
      <c r="A2891" s="97" t="s">
        <v>5826</v>
      </c>
    </row>
    <row r="2892" spans="1:1" x14ac:dyDescent="0.3">
      <c r="A2892" s="97" t="s">
        <v>6144</v>
      </c>
    </row>
    <row r="2893" spans="1:1" x14ac:dyDescent="0.3">
      <c r="A2893" s="97" t="s">
        <v>6145</v>
      </c>
    </row>
    <row r="2894" spans="1:1" x14ac:dyDescent="0.3">
      <c r="A2894" s="97" t="s">
        <v>6146</v>
      </c>
    </row>
    <row r="2895" spans="1:1" x14ac:dyDescent="0.3">
      <c r="A2895" s="97" t="s">
        <v>6147</v>
      </c>
    </row>
    <row r="2896" spans="1:1" x14ac:dyDescent="0.3">
      <c r="A2896" s="97" t="s">
        <v>6148</v>
      </c>
    </row>
    <row r="2898" spans="1:2" x14ac:dyDescent="0.3">
      <c r="A2898" s="97" t="s">
        <v>5337</v>
      </c>
    </row>
    <row r="2899" spans="1:2" x14ac:dyDescent="0.3">
      <c r="A2899" s="97" t="s">
        <v>5360</v>
      </c>
    </row>
    <row r="2900" spans="1:2" x14ac:dyDescent="0.3">
      <c r="A2900" s="97" t="s">
        <v>5338</v>
      </c>
    </row>
    <row r="2901" spans="1:2" x14ac:dyDescent="0.3">
      <c r="A2901" s="97" t="s">
        <v>5339</v>
      </c>
    </row>
    <row r="2902" spans="1:2" x14ac:dyDescent="0.3">
      <c r="A2902" s="97" t="s">
        <v>5340</v>
      </c>
    </row>
    <row r="2903" spans="1:2" x14ac:dyDescent="0.3">
      <c r="A2903" s="97" t="s">
        <v>5341</v>
      </c>
    </row>
    <row r="2904" spans="1:2" x14ac:dyDescent="0.3">
      <c r="A2904" s="97" t="s">
        <v>5342</v>
      </c>
    </row>
    <row r="2905" spans="1:2" x14ac:dyDescent="0.3">
      <c r="A2905" s="97" t="e">
        <f ca="1">+   par(old.oma)</f>
        <v>#NAME?</v>
      </c>
    </row>
    <row r="2906" spans="1:2" x14ac:dyDescent="0.3">
      <c r="A2906" s="97" t="s">
        <v>5343</v>
      </c>
    </row>
    <row r="2908" spans="1:2" x14ac:dyDescent="0.3">
      <c r="B2908" s="97" t="s">
        <v>5344</v>
      </c>
    </row>
    <row r="2910" spans="1:2" x14ac:dyDescent="0.3">
      <c r="A2910" s="97" t="s">
        <v>5345</v>
      </c>
    </row>
    <row r="2913" spans="1:1" x14ac:dyDescent="0.3">
      <c r="A2913" s="97" t="s">
        <v>5411</v>
      </c>
    </row>
    <row r="2915" spans="1:1" x14ac:dyDescent="0.3">
      <c r="A2915" s="97" t="s">
        <v>5346</v>
      </c>
    </row>
    <row r="2916" spans="1:1" x14ac:dyDescent="0.3">
      <c r="A2916" s="97" t="s">
        <v>5347</v>
      </c>
    </row>
    <row r="2917" spans="1:1" x14ac:dyDescent="0.3">
      <c r="A2917" s="97" t="s">
        <v>6149</v>
      </c>
    </row>
    <row r="2918" spans="1:1" x14ac:dyDescent="0.3">
      <c r="A2918" s="97" t="s">
        <v>6150</v>
      </c>
    </row>
    <row r="2919" spans="1:1" x14ac:dyDescent="0.3">
      <c r="A2919" s="97" t="s">
        <v>6151</v>
      </c>
    </row>
    <row r="2920" spans="1:1" x14ac:dyDescent="0.3">
      <c r="A2920" s="97" t="s">
        <v>6152</v>
      </c>
    </row>
    <row r="2921" spans="1:1" x14ac:dyDescent="0.3">
      <c r="A2921" s="97" t="s">
        <v>6153</v>
      </c>
    </row>
    <row r="2922" spans="1:1" x14ac:dyDescent="0.3">
      <c r="A2922" s="97" t="s">
        <v>6154</v>
      </c>
    </row>
    <row r="2923" spans="1:1" x14ac:dyDescent="0.3">
      <c r="A2923" s="97" t="s">
        <v>6155</v>
      </c>
    </row>
    <row r="2924" spans="1:1" x14ac:dyDescent="0.3">
      <c r="A2924" s="97" t="s">
        <v>6156</v>
      </c>
    </row>
    <row r="2925" spans="1:1" x14ac:dyDescent="0.3">
      <c r="A2925" s="97" t="s">
        <v>6157</v>
      </c>
    </row>
    <row r="2926" spans="1:1" x14ac:dyDescent="0.3">
      <c r="A2926" s="97" t="s">
        <v>6158</v>
      </c>
    </row>
    <row r="2927" spans="1:1" x14ac:dyDescent="0.3">
      <c r="A2927" s="97" t="s">
        <v>5334</v>
      </c>
    </row>
    <row r="2928" spans="1:1" x14ac:dyDescent="0.3">
      <c r="A2928" s="97" t="s">
        <v>5335</v>
      </c>
    </row>
    <row r="2929" spans="1:2" x14ac:dyDescent="0.3">
      <c r="A2929" s="97" t="s">
        <v>5348</v>
      </c>
    </row>
    <row r="2932" spans="1:2" x14ac:dyDescent="0.3">
      <c r="B2932" s="97" t="s">
        <v>5349</v>
      </c>
    </row>
    <row r="2934" spans="1:2" x14ac:dyDescent="0.3">
      <c r="A2934" s="97" t="s">
        <v>5345</v>
      </c>
    </row>
    <row r="2937" spans="1:2" x14ac:dyDescent="0.3">
      <c r="A2937" s="97" t="s">
        <v>5411</v>
      </c>
    </row>
    <row r="2939" spans="1:2" x14ac:dyDescent="0.3">
      <c r="A2939" s="97" t="s">
        <v>6159</v>
      </c>
    </row>
    <row r="2940" spans="1:2" x14ac:dyDescent="0.3">
      <c r="A2940" s="97" t="s">
        <v>5350</v>
      </c>
    </row>
    <row r="2941" spans="1:2" x14ac:dyDescent="0.3">
      <c r="A2941" s="97" t="s">
        <v>5351</v>
      </c>
    </row>
    <row r="2943" spans="1:2" x14ac:dyDescent="0.3">
      <c r="A2943" s="97" t="s">
        <v>5346</v>
      </c>
    </row>
    <row r="2944" spans="1:2" x14ac:dyDescent="0.3">
      <c r="A2944" s="97" t="s">
        <v>5352</v>
      </c>
    </row>
    <row r="2945" spans="1:1" x14ac:dyDescent="0.3">
      <c r="A2945" s="97" t="s">
        <v>6160</v>
      </c>
    </row>
    <row r="2946" spans="1:1" x14ac:dyDescent="0.3">
      <c r="A2946" s="97" t="s">
        <v>6161</v>
      </c>
    </row>
    <row r="2947" spans="1:1" x14ac:dyDescent="0.3">
      <c r="A2947" s="97" t="s">
        <v>6162</v>
      </c>
    </row>
    <row r="2948" spans="1:1" x14ac:dyDescent="0.3">
      <c r="A2948" s="97" t="s">
        <v>6163</v>
      </c>
    </row>
    <row r="2949" spans="1:1" x14ac:dyDescent="0.3">
      <c r="A2949" s="97" t="s">
        <v>6164</v>
      </c>
    </row>
    <row r="2950" spans="1:1" x14ac:dyDescent="0.3">
      <c r="A2950" s="97" t="s">
        <v>6165</v>
      </c>
    </row>
    <row r="2951" spans="1:1" x14ac:dyDescent="0.3">
      <c r="A2951" s="97" t="s">
        <v>6166</v>
      </c>
    </row>
    <row r="2952" spans="1:1" x14ac:dyDescent="0.3">
      <c r="A2952" s="97" t="s">
        <v>6167</v>
      </c>
    </row>
    <row r="2953" spans="1:1" x14ac:dyDescent="0.3">
      <c r="A2953" s="97" t="s">
        <v>6168</v>
      </c>
    </row>
    <row r="2954" spans="1:1" x14ac:dyDescent="0.3">
      <c r="A2954" s="97" t="s">
        <v>6169</v>
      </c>
    </row>
    <row r="2956" spans="1:1" x14ac:dyDescent="0.3">
      <c r="A2956" s="97" t="s">
        <v>5353</v>
      </c>
    </row>
    <row r="2957" spans="1:1" x14ac:dyDescent="0.3">
      <c r="A2957" s="97" t="s">
        <v>6170</v>
      </c>
    </row>
    <row r="2961" spans="1:1" x14ac:dyDescent="0.3">
      <c r="A2961" s="97" t="s">
        <v>6171</v>
      </c>
    </row>
    <row r="2963" spans="1:1" x14ac:dyDescent="0.3">
      <c r="A2963" s="97" t="s">
        <v>5377</v>
      </c>
    </row>
    <row r="2965" spans="1:1" x14ac:dyDescent="0.3">
      <c r="A2965" s="97" t="s">
        <v>5356</v>
      </c>
    </row>
    <row r="2966" spans="1:1" x14ac:dyDescent="0.3">
      <c r="A2966" s="97" t="s">
        <v>5402</v>
      </c>
    </row>
    <row r="2967" spans="1:1" x14ac:dyDescent="0.3">
      <c r="A2967" s="97" t="s">
        <v>6172</v>
      </c>
    </row>
    <row r="2968" spans="1:1" x14ac:dyDescent="0.3">
      <c r="A2968" s="97" t="s">
        <v>6173</v>
      </c>
    </row>
    <row r="2969" spans="1:1" x14ac:dyDescent="0.3">
      <c r="A2969" s="97" t="s">
        <v>5334</v>
      </c>
    </row>
    <row r="2970" spans="1:1" x14ac:dyDescent="0.3">
      <c r="A2970" s="97" t="s">
        <v>5335</v>
      </c>
    </row>
    <row r="2972" spans="1:1" x14ac:dyDescent="0.3">
      <c r="A2972" s="97" t="s">
        <v>5378</v>
      </c>
    </row>
    <row r="2973" spans="1:1" x14ac:dyDescent="0.3">
      <c r="A2973" s="97" t="s">
        <v>5405</v>
      </c>
    </row>
    <row r="2974" spans="1:1" x14ac:dyDescent="0.3">
      <c r="A2974" s="97" t="s">
        <v>6174</v>
      </c>
    </row>
    <row r="2975" spans="1:1" x14ac:dyDescent="0.3">
      <c r="A2975" s="97" t="s">
        <v>6175</v>
      </c>
    </row>
    <row r="2976" spans="1:1" x14ac:dyDescent="0.3">
      <c r="A2976" s="97" t="s">
        <v>6176</v>
      </c>
    </row>
    <row r="2977" spans="1:2" x14ac:dyDescent="0.3">
      <c r="A2977" s="97" t="s">
        <v>6177</v>
      </c>
    </row>
    <row r="2978" spans="1:2" x14ac:dyDescent="0.3">
      <c r="A2978" s="97" t="s">
        <v>6178</v>
      </c>
    </row>
    <row r="2980" spans="1:2" x14ac:dyDescent="0.3">
      <c r="A2980" s="97" t="s">
        <v>5337</v>
      </c>
    </row>
    <row r="2981" spans="1:2" x14ac:dyDescent="0.3">
      <c r="A2981" s="97" t="s">
        <v>5360</v>
      </c>
    </row>
    <row r="2982" spans="1:2" x14ac:dyDescent="0.3">
      <c r="A2982" s="97" t="s">
        <v>5338</v>
      </c>
    </row>
    <row r="2983" spans="1:2" x14ac:dyDescent="0.3">
      <c r="A2983" s="97" t="s">
        <v>5339</v>
      </c>
    </row>
    <row r="2984" spans="1:2" x14ac:dyDescent="0.3">
      <c r="A2984" s="97" t="s">
        <v>5340</v>
      </c>
    </row>
    <row r="2985" spans="1:2" x14ac:dyDescent="0.3">
      <c r="A2985" s="97" t="s">
        <v>5341</v>
      </c>
    </row>
    <row r="2986" spans="1:2" x14ac:dyDescent="0.3">
      <c r="A2986" s="97" t="s">
        <v>5342</v>
      </c>
    </row>
    <row r="2987" spans="1:2" x14ac:dyDescent="0.3">
      <c r="A2987" s="97" t="e">
        <f ca="1">+   par(old.oma)</f>
        <v>#NAME?</v>
      </c>
    </row>
    <row r="2988" spans="1:2" x14ac:dyDescent="0.3">
      <c r="A2988" s="97" t="s">
        <v>5343</v>
      </c>
    </row>
    <row r="2990" spans="1:2" x14ac:dyDescent="0.3">
      <c r="B2990" s="97" t="s">
        <v>5344</v>
      </c>
    </row>
    <row r="2992" spans="1:2" x14ac:dyDescent="0.3">
      <c r="A2992" s="97" t="s">
        <v>5345</v>
      </c>
    </row>
    <row r="2995" spans="1:1" x14ac:dyDescent="0.3">
      <c r="A2995" s="97" t="s">
        <v>5411</v>
      </c>
    </row>
    <row r="2997" spans="1:1" x14ac:dyDescent="0.3">
      <c r="A2997" s="97" t="s">
        <v>5346</v>
      </c>
    </row>
    <row r="2998" spans="1:1" x14ac:dyDescent="0.3">
      <c r="A2998" s="97" t="s">
        <v>5347</v>
      </c>
    </row>
    <row r="2999" spans="1:1" x14ac:dyDescent="0.3">
      <c r="A2999" s="97" t="s">
        <v>6179</v>
      </c>
    </row>
    <row r="3000" spans="1:1" x14ac:dyDescent="0.3">
      <c r="A3000" s="97" t="s">
        <v>6180</v>
      </c>
    </row>
    <row r="3001" spans="1:1" x14ac:dyDescent="0.3">
      <c r="A3001" s="97" t="s">
        <v>6181</v>
      </c>
    </row>
    <row r="3002" spans="1:1" x14ac:dyDescent="0.3">
      <c r="A3002" s="97" t="s">
        <v>6182</v>
      </c>
    </row>
    <row r="3003" spans="1:1" x14ac:dyDescent="0.3">
      <c r="A3003" s="97" t="s">
        <v>6183</v>
      </c>
    </row>
    <row r="3004" spans="1:1" x14ac:dyDescent="0.3">
      <c r="A3004" s="97" t="s">
        <v>6184</v>
      </c>
    </row>
    <row r="3005" spans="1:1" x14ac:dyDescent="0.3">
      <c r="A3005" s="97" t="s">
        <v>6185</v>
      </c>
    </row>
    <row r="3006" spans="1:1" x14ac:dyDescent="0.3">
      <c r="A3006" s="97" t="s">
        <v>6186</v>
      </c>
    </row>
    <row r="3007" spans="1:1" x14ac:dyDescent="0.3">
      <c r="A3007" s="97" t="s">
        <v>6187</v>
      </c>
    </row>
    <row r="3008" spans="1:1" x14ac:dyDescent="0.3">
      <c r="A3008" s="97" t="s">
        <v>6188</v>
      </c>
    </row>
    <row r="3009" spans="1:2" x14ac:dyDescent="0.3">
      <c r="A3009" s="97" t="s">
        <v>5334</v>
      </c>
    </row>
    <row r="3010" spans="1:2" x14ac:dyDescent="0.3">
      <c r="A3010" s="97" t="s">
        <v>5335</v>
      </c>
    </row>
    <row r="3011" spans="1:2" x14ac:dyDescent="0.3">
      <c r="A3011" s="97" t="s">
        <v>5348</v>
      </c>
    </row>
    <row r="3014" spans="1:2" x14ac:dyDescent="0.3">
      <c r="B3014" s="97" t="s">
        <v>5349</v>
      </c>
    </row>
    <row r="3016" spans="1:2" x14ac:dyDescent="0.3">
      <c r="A3016" s="97" t="s">
        <v>5345</v>
      </c>
    </row>
    <row r="3019" spans="1:2" x14ac:dyDescent="0.3">
      <c r="A3019" s="97" t="s">
        <v>5411</v>
      </c>
    </row>
    <row r="3021" spans="1:2" x14ac:dyDescent="0.3">
      <c r="A3021" s="97" t="s">
        <v>5632</v>
      </c>
    </row>
    <row r="3022" spans="1:2" x14ac:dyDescent="0.3">
      <c r="A3022" s="97" t="s">
        <v>5350</v>
      </c>
    </row>
    <row r="3023" spans="1:2" x14ac:dyDescent="0.3">
      <c r="A3023" s="97" t="s">
        <v>5351</v>
      </c>
    </row>
    <row r="3025" spans="1:1" x14ac:dyDescent="0.3">
      <c r="A3025" s="97" t="s">
        <v>5346</v>
      </c>
    </row>
    <row r="3026" spans="1:1" x14ac:dyDescent="0.3">
      <c r="A3026" s="97" t="s">
        <v>5352</v>
      </c>
    </row>
    <row r="3027" spans="1:1" x14ac:dyDescent="0.3">
      <c r="A3027" s="97" t="s">
        <v>6189</v>
      </c>
    </row>
    <row r="3028" spans="1:1" x14ac:dyDescent="0.3">
      <c r="A3028" s="97" t="s">
        <v>6190</v>
      </c>
    </row>
    <row r="3029" spans="1:1" x14ac:dyDescent="0.3">
      <c r="A3029" s="97" t="s">
        <v>6191</v>
      </c>
    </row>
    <row r="3030" spans="1:1" x14ac:dyDescent="0.3">
      <c r="A3030" s="97" t="s">
        <v>6192</v>
      </c>
    </row>
    <row r="3031" spans="1:1" x14ac:dyDescent="0.3">
      <c r="A3031" s="97" t="s">
        <v>6193</v>
      </c>
    </row>
    <row r="3032" spans="1:1" x14ac:dyDescent="0.3">
      <c r="A3032" s="97" t="s">
        <v>6194</v>
      </c>
    </row>
    <row r="3033" spans="1:1" x14ac:dyDescent="0.3">
      <c r="A3033" s="97" t="s">
        <v>6195</v>
      </c>
    </row>
    <row r="3034" spans="1:1" x14ac:dyDescent="0.3">
      <c r="A3034" s="97" t="s">
        <v>6196</v>
      </c>
    </row>
    <row r="3035" spans="1:1" x14ac:dyDescent="0.3">
      <c r="A3035" s="97" t="s">
        <v>6197</v>
      </c>
    </row>
    <row r="3036" spans="1:1" x14ac:dyDescent="0.3">
      <c r="A3036" s="97" t="s">
        <v>6198</v>
      </c>
    </row>
    <row r="3038" spans="1:1" x14ac:dyDescent="0.3">
      <c r="A3038" s="97" t="s">
        <v>5353</v>
      </c>
    </row>
    <row r="3039" spans="1:1" x14ac:dyDescent="0.3">
      <c r="A3039" s="97" t="s">
        <v>5852</v>
      </c>
    </row>
    <row r="3043" spans="1:1" x14ac:dyDescent="0.3">
      <c r="A3043" s="97" t="s">
        <v>6199</v>
      </c>
    </row>
    <row r="3045" spans="1:1" x14ac:dyDescent="0.3">
      <c r="A3045" s="97" t="s">
        <v>5377</v>
      </c>
    </row>
    <row r="3047" spans="1:1" x14ac:dyDescent="0.3">
      <c r="A3047" s="97" t="s">
        <v>5356</v>
      </c>
    </row>
    <row r="3048" spans="1:1" x14ac:dyDescent="0.3">
      <c r="A3048" s="97" t="s">
        <v>5402</v>
      </c>
    </row>
    <row r="3049" spans="1:1" x14ac:dyDescent="0.3">
      <c r="A3049" s="97" t="s">
        <v>6200</v>
      </c>
    </row>
    <row r="3050" spans="1:1" x14ac:dyDescent="0.3">
      <c r="A3050" s="97" t="s">
        <v>6201</v>
      </c>
    </row>
    <row r="3051" spans="1:1" x14ac:dyDescent="0.3">
      <c r="A3051" s="97" t="s">
        <v>5334</v>
      </c>
    </row>
    <row r="3052" spans="1:1" x14ac:dyDescent="0.3">
      <c r="A3052" s="97" t="s">
        <v>5335</v>
      </c>
    </row>
    <row r="3054" spans="1:1" x14ac:dyDescent="0.3">
      <c r="A3054" s="97" t="s">
        <v>5378</v>
      </c>
    </row>
    <row r="3055" spans="1:1" x14ac:dyDescent="0.3">
      <c r="A3055" s="97" t="s">
        <v>5405</v>
      </c>
    </row>
    <row r="3056" spans="1:1" x14ac:dyDescent="0.3">
      <c r="A3056" s="97" t="s">
        <v>6202</v>
      </c>
    </row>
    <row r="3057" spans="1:2" x14ac:dyDescent="0.3">
      <c r="A3057" s="97" t="s">
        <v>6203</v>
      </c>
    </row>
    <row r="3058" spans="1:2" x14ac:dyDescent="0.3">
      <c r="A3058" s="97" t="s">
        <v>6204</v>
      </c>
    </row>
    <row r="3059" spans="1:2" x14ac:dyDescent="0.3">
      <c r="A3059" s="97" t="s">
        <v>6205</v>
      </c>
    </row>
    <row r="3060" spans="1:2" x14ac:dyDescent="0.3">
      <c r="A3060" s="97" t="s">
        <v>6206</v>
      </c>
    </row>
    <row r="3062" spans="1:2" x14ac:dyDescent="0.3">
      <c r="A3062" s="97" t="s">
        <v>5337</v>
      </c>
    </row>
    <row r="3063" spans="1:2" x14ac:dyDescent="0.3">
      <c r="A3063" s="97" t="s">
        <v>5360</v>
      </c>
    </row>
    <row r="3064" spans="1:2" x14ac:dyDescent="0.3">
      <c r="A3064" s="97" t="s">
        <v>5338</v>
      </c>
    </row>
    <row r="3065" spans="1:2" x14ac:dyDescent="0.3">
      <c r="A3065" s="97" t="s">
        <v>5339</v>
      </c>
    </row>
    <row r="3066" spans="1:2" x14ac:dyDescent="0.3">
      <c r="A3066" s="97" t="s">
        <v>5340</v>
      </c>
    </row>
    <row r="3067" spans="1:2" x14ac:dyDescent="0.3">
      <c r="A3067" s="97" t="s">
        <v>5341</v>
      </c>
    </row>
    <row r="3068" spans="1:2" x14ac:dyDescent="0.3">
      <c r="A3068" s="97" t="s">
        <v>5342</v>
      </c>
    </row>
    <row r="3069" spans="1:2" x14ac:dyDescent="0.3">
      <c r="A3069" s="97" t="e">
        <f ca="1">+   par(old.oma)</f>
        <v>#NAME?</v>
      </c>
    </row>
    <row r="3070" spans="1:2" x14ac:dyDescent="0.3">
      <c r="A3070" s="97" t="s">
        <v>5343</v>
      </c>
    </row>
    <row r="3072" spans="1:2" x14ac:dyDescent="0.3">
      <c r="B3072" s="97" t="s">
        <v>5344</v>
      </c>
    </row>
    <row r="3074" spans="1:1" x14ac:dyDescent="0.3">
      <c r="A3074" s="97" t="s">
        <v>5345</v>
      </c>
    </row>
    <row r="3077" spans="1:1" x14ac:dyDescent="0.3">
      <c r="A3077" s="97" t="s">
        <v>5411</v>
      </c>
    </row>
    <row r="3079" spans="1:1" x14ac:dyDescent="0.3">
      <c r="A3079" s="97" t="s">
        <v>5346</v>
      </c>
    </row>
    <row r="3080" spans="1:1" x14ac:dyDescent="0.3">
      <c r="A3080" s="97" t="s">
        <v>5412</v>
      </c>
    </row>
    <row r="3081" spans="1:1" x14ac:dyDescent="0.3">
      <c r="A3081" s="97" t="s">
        <v>6207</v>
      </c>
    </row>
    <row r="3082" spans="1:1" x14ac:dyDescent="0.3">
      <c r="A3082" s="97" t="s">
        <v>6208</v>
      </c>
    </row>
    <row r="3083" spans="1:1" x14ac:dyDescent="0.3">
      <c r="A3083" s="97" t="s">
        <v>6209</v>
      </c>
    </row>
    <row r="3084" spans="1:1" x14ac:dyDescent="0.3">
      <c r="A3084" s="97" t="s">
        <v>6210</v>
      </c>
    </row>
    <row r="3085" spans="1:1" x14ac:dyDescent="0.3">
      <c r="A3085" s="97" t="s">
        <v>6211</v>
      </c>
    </row>
    <row r="3086" spans="1:1" x14ac:dyDescent="0.3">
      <c r="A3086" s="97" t="s">
        <v>6212</v>
      </c>
    </row>
    <row r="3087" spans="1:1" x14ac:dyDescent="0.3">
      <c r="A3087" s="97" t="s">
        <v>6213</v>
      </c>
    </row>
    <row r="3088" spans="1:1" x14ac:dyDescent="0.3">
      <c r="A3088" s="97" t="s">
        <v>6214</v>
      </c>
    </row>
    <row r="3089" spans="1:2" x14ac:dyDescent="0.3">
      <c r="A3089" s="97" t="s">
        <v>6215</v>
      </c>
    </row>
    <row r="3090" spans="1:2" x14ac:dyDescent="0.3">
      <c r="A3090" s="97" t="s">
        <v>6216</v>
      </c>
    </row>
    <row r="3091" spans="1:2" x14ac:dyDescent="0.3">
      <c r="A3091" s="97" t="s">
        <v>5334</v>
      </c>
    </row>
    <row r="3092" spans="1:2" x14ac:dyDescent="0.3">
      <c r="A3092" s="97" t="s">
        <v>5335</v>
      </c>
    </row>
    <row r="3093" spans="1:2" x14ac:dyDescent="0.3">
      <c r="A3093" s="97" t="s">
        <v>5348</v>
      </c>
    </row>
    <row r="3096" spans="1:2" x14ac:dyDescent="0.3">
      <c r="B3096" s="97" t="s">
        <v>5349</v>
      </c>
    </row>
    <row r="3098" spans="1:2" x14ac:dyDescent="0.3">
      <c r="A3098" s="97" t="s">
        <v>5345</v>
      </c>
    </row>
    <row r="3101" spans="1:2" x14ac:dyDescent="0.3">
      <c r="A3101" s="97" t="s">
        <v>5411</v>
      </c>
    </row>
    <row r="3103" spans="1:2" x14ac:dyDescent="0.3">
      <c r="A3103" s="97" t="s">
        <v>5632</v>
      </c>
    </row>
    <row r="3104" spans="1:2" x14ac:dyDescent="0.3">
      <c r="A3104" s="97" t="s">
        <v>5350</v>
      </c>
    </row>
    <row r="3105" spans="1:1" x14ac:dyDescent="0.3">
      <c r="A3105" s="97" t="s">
        <v>5351</v>
      </c>
    </row>
    <row r="3107" spans="1:1" x14ac:dyDescent="0.3">
      <c r="A3107" s="97" t="s">
        <v>5346</v>
      </c>
    </row>
    <row r="3108" spans="1:1" x14ac:dyDescent="0.3">
      <c r="A3108" s="97" t="s">
        <v>5424</v>
      </c>
    </row>
    <row r="3109" spans="1:1" x14ac:dyDescent="0.3">
      <c r="A3109" s="97" t="s">
        <v>6217</v>
      </c>
    </row>
    <row r="3110" spans="1:1" x14ac:dyDescent="0.3">
      <c r="A3110" s="97" t="s">
        <v>6218</v>
      </c>
    </row>
    <row r="3111" spans="1:1" x14ac:dyDescent="0.3">
      <c r="A3111" s="97" t="s">
        <v>6219</v>
      </c>
    </row>
    <row r="3112" spans="1:1" x14ac:dyDescent="0.3">
      <c r="A3112" s="97" t="s">
        <v>6220</v>
      </c>
    </row>
    <row r="3113" spans="1:1" x14ac:dyDescent="0.3">
      <c r="A3113" s="97" t="s">
        <v>6221</v>
      </c>
    </row>
    <row r="3114" spans="1:1" x14ac:dyDescent="0.3">
      <c r="A3114" s="97" t="s">
        <v>6222</v>
      </c>
    </row>
    <row r="3115" spans="1:1" x14ac:dyDescent="0.3">
      <c r="A3115" s="97" t="s">
        <v>6223</v>
      </c>
    </row>
    <row r="3116" spans="1:1" x14ac:dyDescent="0.3">
      <c r="A3116" s="97" t="s">
        <v>6224</v>
      </c>
    </row>
    <row r="3117" spans="1:1" x14ac:dyDescent="0.3">
      <c r="A3117" s="97" t="s">
        <v>6225</v>
      </c>
    </row>
    <row r="3118" spans="1:1" x14ac:dyDescent="0.3">
      <c r="A3118" s="97" t="s">
        <v>6226</v>
      </c>
    </row>
    <row r="3120" spans="1:1" x14ac:dyDescent="0.3">
      <c r="A3120" s="97" t="s">
        <v>5353</v>
      </c>
    </row>
    <row r="3121" spans="1:1" x14ac:dyDescent="0.3">
      <c r="A3121" s="97" t="s">
        <v>6227</v>
      </c>
    </row>
    <row r="3125" spans="1:1" x14ac:dyDescent="0.3">
      <c r="A3125" s="97" t="s">
        <v>6228</v>
      </c>
    </row>
    <row r="3127" spans="1:1" x14ac:dyDescent="0.3">
      <c r="A3127" s="97" t="s">
        <v>5377</v>
      </c>
    </row>
    <row r="3129" spans="1:1" x14ac:dyDescent="0.3">
      <c r="A3129" s="97" t="s">
        <v>5356</v>
      </c>
    </row>
    <row r="3130" spans="1:1" x14ac:dyDescent="0.3">
      <c r="A3130" s="97" t="s">
        <v>5402</v>
      </c>
    </row>
    <row r="3131" spans="1:1" x14ac:dyDescent="0.3">
      <c r="A3131" s="97" t="s">
        <v>6229</v>
      </c>
    </row>
    <row r="3132" spans="1:1" x14ac:dyDescent="0.3">
      <c r="A3132" s="97" t="s">
        <v>6230</v>
      </c>
    </row>
    <row r="3133" spans="1:1" x14ac:dyDescent="0.3">
      <c r="A3133" s="97" t="s">
        <v>5334</v>
      </c>
    </row>
    <row r="3134" spans="1:1" x14ac:dyDescent="0.3">
      <c r="A3134" s="97" t="s">
        <v>5335</v>
      </c>
    </row>
    <row r="3136" spans="1:1" x14ac:dyDescent="0.3">
      <c r="A3136" s="97" t="s">
        <v>5378</v>
      </c>
    </row>
    <row r="3137" spans="1:1" x14ac:dyDescent="0.3">
      <c r="A3137" s="97" t="s">
        <v>5826</v>
      </c>
    </row>
    <row r="3138" spans="1:1" x14ac:dyDescent="0.3">
      <c r="A3138" s="97" t="s">
        <v>6231</v>
      </c>
    </row>
    <row r="3139" spans="1:1" x14ac:dyDescent="0.3">
      <c r="A3139" s="97" t="s">
        <v>6232</v>
      </c>
    </row>
    <row r="3140" spans="1:1" x14ac:dyDescent="0.3">
      <c r="A3140" s="97" t="s">
        <v>6233</v>
      </c>
    </row>
    <row r="3141" spans="1:1" x14ac:dyDescent="0.3">
      <c r="A3141" s="97" t="s">
        <v>6234</v>
      </c>
    </row>
    <row r="3142" spans="1:1" x14ac:dyDescent="0.3">
      <c r="A3142" s="97" t="s">
        <v>6235</v>
      </c>
    </row>
    <row r="3144" spans="1:1" x14ac:dyDescent="0.3">
      <c r="A3144" s="97" t="s">
        <v>5337</v>
      </c>
    </row>
    <row r="3145" spans="1:1" x14ac:dyDescent="0.3">
      <c r="A3145" s="97" t="s">
        <v>5360</v>
      </c>
    </row>
    <row r="3146" spans="1:1" x14ac:dyDescent="0.3">
      <c r="A3146" s="97" t="s">
        <v>5338</v>
      </c>
    </row>
    <row r="3147" spans="1:1" x14ac:dyDescent="0.3">
      <c r="A3147" s="97" t="s">
        <v>5339</v>
      </c>
    </row>
    <row r="3148" spans="1:1" x14ac:dyDescent="0.3">
      <c r="A3148" s="97" t="s">
        <v>5340</v>
      </c>
    </row>
    <row r="3149" spans="1:1" x14ac:dyDescent="0.3">
      <c r="A3149" s="97" t="s">
        <v>5341</v>
      </c>
    </row>
    <row r="3150" spans="1:1" x14ac:dyDescent="0.3">
      <c r="A3150" s="97" t="s">
        <v>5342</v>
      </c>
    </row>
    <row r="3151" spans="1:1" x14ac:dyDescent="0.3">
      <c r="A3151" s="97" t="e">
        <f ca="1">+   par(old.oma)</f>
        <v>#NAME?</v>
      </c>
    </row>
    <row r="3152" spans="1:1" x14ac:dyDescent="0.3">
      <c r="A3152" s="97" t="s">
        <v>5343</v>
      </c>
    </row>
    <row r="3154" spans="1:2" x14ac:dyDescent="0.3">
      <c r="B3154" s="97" t="s">
        <v>5344</v>
      </c>
    </row>
    <row r="3156" spans="1:2" x14ac:dyDescent="0.3">
      <c r="A3156" s="97" t="s">
        <v>5345</v>
      </c>
    </row>
    <row r="3159" spans="1:2" x14ac:dyDescent="0.3">
      <c r="A3159" s="97" t="s">
        <v>5411</v>
      </c>
    </row>
    <row r="3161" spans="1:2" x14ac:dyDescent="0.3">
      <c r="A3161" s="97" t="s">
        <v>5346</v>
      </c>
    </row>
    <row r="3162" spans="1:2" x14ac:dyDescent="0.3">
      <c r="A3162" s="97" t="s">
        <v>5347</v>
      </c>
    </row>
    <row r="3163" spans="1:2" x14ac:dyDescent="0.3">
      <c r="A3163" s="97" t="s">
        <v>6236</v>
      </c>
    </row>
    <row r="3164" spans="1:2" x14ac:dyDescent="0.3">
      <c r="A3164" s="97" t="s">
        <v>6237</v>
      </c>
    </row>
    <row r="3165" spans="1:2" x14ac:dyDescent="0.3">
      <c r="A3165" s="97" t="s">
        <v>6238</v>
      </c>
    </row>
    <row r="3166" spans="1:2" x14ac:dyDescent="0.3">
      <c r="A3166" s="97" t="s">
        <v>6239</v>
      </c>
    </row>
    <row r="3167" spans="1:2" x14ac:dyDescent="0.3">
      <c r="A3167" s="97" t="s">
        <v>6240</v>
      </c>
    </row>
    <row r="3168" spans="1:2" x14ac:dyDescent="0.3">
      <c r="A3168" s="97" t="s">
        <v>6241</v>
      </c>
    </row>
    <row r="3169" spans="1:2" x14ac:dyDescent="0.3">
      <c r="A3169" s="97" t="s">
        <v>6242</v>
      </c>
    </row>
    <row r="3170" spans="1:2" x14ac:dyDescent="0.3">
      <c r="A3170" s="97" t="s">
        <v>6243</v>
      </c>
    </row>
    <row r="3171" spans="1:2" x14ac:dyDescent="0.3">
      <c r="A3171" s="97" t="s">
        <v>6244</v>
      </c>
    </row>
    <row r="3172" spans="1:2" x14ac:dyDescent="0.3">
      <c r="A3172" s="97" t="s">
        <v>6245</v>
      </c>
    </row>
    <row r="3173" spans="1:2" x14ac:dyDescent="0.3">
      <c r="A3173" s="97" t="s">
        <v>5334</v>
      </c>
    </row>
    <row r="3174" spans="1:2" x14ac:dyDescent="0.3">
      <c r="A3174" s="97" t="s">
        <v>5335</v>
      </c>
    </row>
    <row r="3175" spans="1:2" x14ac:dyDescent="0.3">
      <c r="A3175" s="97" t="s">
        <v>5348</v>
      </c>
    </row>
    <row r="3178" spans="1:2" x14ac:dyDescent="0.3">
      <c r="B3178" s="97" t="s">
        <v>5349</v>
      </c>
    </row>
    <row r="3180" spans="1:2" x14ac:dyDescent="0.3">
      <c r="A3180" s="97" t="s">
        <v>5345</v>
      </c>
    </row>
    <row r="3183" spans="1:2" x14ac:dyDescent="0.3">
      <c r="A3183" s="97" t="s">
        <v>5411</v>
      </c>
    </row>
    <row r="3185" spans="1:1" x14ac:dyDescent="0.3">
      <c r="A3185" s="97" t="s">
        <v>6246</v>
      </c>
    </row>
    <row r="3186" spans="1:1" x14ac:dyDescent="0.3">
      <c r="A3186" s="97" t="s">
        <v>5350</v>
      </c>
    </row>
    <row r="3187" spans="1:1" x14ac:dyDescent="0.3">
      <c r="A3187" s="97" t="s">
        <v>5351</v>
      </c>
    </row>
    <row r="3189" spans="1:1" x14ac:dyDescent="0.3">
      <c r="A3189" s="97" t="s">
        <v>5346</v>
      </c>
    </row>
    <row r="3190" spans="1:1" x14ac:dyDescent="0.3">
      <c r="A3190" s="97" t="s">
        <v>5352</v>
      </c>
    </row>
    <row r="3191" spans="1:1" x14ac:dyDescent="0.3">
      <c r="A3191" s="97" t="s">
        <v>6247</v>
      </c>
    </row>
    <row r="3192" spans="1:1" x14ac:dyDescent="0.3">
      <c r="A3192" s="97" t="s">
        <v>6248</v>
      </c>
    </row>
    <row r="3193" spans="1:1" x14ac:dyDescent="0.3">
      <c r="A3193" s="97" t="s">
        <v>6249</v>
      </c>
    </row>
    <row r="3194" spans="1:1" x14ac:dyDescent="0.3">
      <c r="A3194" s="97" t="s">
        <v>6250</v>
      </c>
    </row>
    <row r="3195" spans="1:1" x14ac:dyDescent="0.3">
      <c r="A3195" s="97" t="s">
        <v>6251</v>
      </c>
    </row>
    <row r="3196" spans="1:1" x14ac:dyDescent="0.3">
      <c r="A3196" s="97" t="s">
        <v>6252</v>
      </c>
    </row>
    <row r="3197" spans="1:1" x14ac:dyDescent="0.3">
      <c r="A3197" s="97" t="s">
        <v>6253</v>
      </c>
    </row>
    <row r="3198" spans="1:1" x14ac:dyDescent="0.3">
      <c r="A3198" s="97" t="s">
        <v>6254</v>
      </c>
    </row>
    <row r="3199" spans="1:1" x14ac:dyDescent="0.3">
      <c r="A3199" s="97" t="s">
        <v>6255</v>
      </c>
    </row>
    <row r="3200" spans="1:1" x14ac:dyDescent="0.3">
      <c r="A3200" s="97" t="s">
        <v>6256</v>
      </c>
    </row>
    <row r="3202" spans="1:1" x14ac:dyDescent="0.3">
      <c r="A3202" s="97" t="s">
        <v>5353</v>
      </c>
    </row>
    <row r="3203" spans="1:1" x14ac:dyDescent="0.3">
      <c r="A3203" s="97" t="s">
        <v>6170</v>
      </c>
    </row>
    <row r="3207" spans="1:1" x14ac:dyDescent="0.3">
      <c r="A3207" s="97" t="s">
        <v>6257</v>
      </c>
    </row>
    <row r="3209" spans="1:1" x14ac:dyDescent="0.3">
      <c r="A3209" s="97" t="s">
        <v>5377</v>
      </c>
    </row>
    <row r="3211" spans="1:1" x14ac:dyDescent="0.3">
      <c r="A3211" s="97" t="s">
        <v>5356</v>
      </c>
    </row>
    <row r="3212" spans="1:1" x14ac:dyDescent="0.3">
      <c r="A3212" s="97" t="s">
        <v>5498</v>
      </c>
    </row>
    <row r="3213" spans="1:1" x14ac:dyDescent="0.3">
      <c r="A3213" s="97" t="s">
        <v>6258</v>
      </c>
    </row>
    <row r="3214" spans="1:1" x14ac:dyDescent="0.3">
      <c r="A3214" s="97" t="s">
        <v>6259</v>
      </c>
    </row>
    <row r="3216" spans="1:1" x14ac:dyDescent="0.3">
      <c r="A3216" s="97" t="s">
        <v>5378</v>
      </c>
    </row>
    <row r="3217" spans="1:1" x14ac:dyDescent="0.3">
      <c r="A3217" s="97" t="s">
        <v>5336</v>
      </c>
    </row>
    <row r="3218" spans="1:1" x14ac:dyDescent="0.3">
      <c r="A3218" s="97" t="s">
        <v>6260</v>
      </c>
    </row>
    <row r="3219" spans="1:1" x14ac:dyDescent="0.3">
      <c r="A3219" s="97" t="s">
        <v>6261</v>
      </c>
    </row>
    <row r="3220" spans="1:1" x14ac:dyDescent="0.3">
      <c r="A3220" s="97" t="s">
        <v>6262</v>
      </c>
    </row>
    <row r="3221" spans="1:1" x14ac:dyDescent="0.3">
      <c r="A3221" s="97" t="s">
        <v>6263</v>
      </c>
    </row>
    <row r="3222" spans="1:1" x14ac:dyDescent="0.3">
      <c r="A3222" s="97" t="s">
        <v>6264</v>
      </c>
    </row>
    <row r="3224" spans="1:1" x14ac:dyDescent="0.3">
      <c r="A3224" s="97" t="s">
        <v>5337</v>
      </c>
    </row>
    <row r="3225" spans="1:1" x14ac:dyDescent="0.3">
      <c r="A3225" s="97" t="s">
        <v>5360</v>
      </c>
    </row>
    <row r="3226" spans="1:1" x14ac:dyDescent="0.3">
      <c r="A3226" s="97" t="s">
        <v>5338</v>
      </c>
    </row>
    <row r="3227" spans="1:1" x14ac:dyDescent="0.3">
      <c r="A3227" s="97" t="s">
        <v>5339</v>
      </c>
    </row>
    <row r="3228" spans="1:1" x14ac:dyDescent="0.3">
      <c r="A3228" s="97" t="s">
        <v>5340</v>
      </c>
    </row>
    <row r="3229" spans="1:1" x14ac:dyDescent="0.3">
      <c r="A3229" s="97" t="s">
        <v>5341</v>
      </c>
    </row>
    <row r="3230" spans="1:1" x14ac:dyDescent="0.3">
      <c r="A3230" s="97" t="s">
        <v>5342</v>
      </c>
    </row>
    <row r="3231" spans="1:1" x14ac:dyDescent="0.3">
      <c r="A3231" s="97" t="e">
        <f ca="1">+   par(old.oma)</f>
        <v>#NAME?</v>
      </c>
    </row>
    <row r="3232" spans="1:1" x14ac:dyDescent="0.3">
      <c r="A3232" s="97" t="s">
        <v>5343</v>
      </c>
    </row>
    <row r="3234" spans="1:2" x14ac:dyDescent="0.3">
      <c r="B3234" s="97" t="s">
        <v>5344</v>
      </c>
    </row>
    <row r="3236" spans="1:2" x14ac:dyDescent="0.3">
      <c r="A3236" s="97" t="s">
        <v>5345</v>
      </c>
    </row>
    <row r="3239" spans="1:2" x14ac:dyDescent="0.3">
      <c r="A3239" s="97" t="s">
        <v>5411</v>
      </c>
    </row>
    <row r="3241" spans="1:2" x14ac:dyDescent="0.3">
      <c r="A3241" s="97" t="s">
        <v>5346</v>
      </c>
    </row>
    <row r="3242" spans="1:2" x14ac:dyDescent="0.3">
      <c r="A3242" s="97" t="s">
        <v>5506</v>
      </c>
    </row>
    <row r="3243" spans="1:2" x14ac:dyDescent="0.3">
      <c r="A3243" s="97" t="s">
        <v>6265</v>
      </c>
    </row>
    <row r="3244" spans="1:2" x14ac:dyDescent="0.3">
      <c r="A3244" s="97" t="s">
        <v>6266</v>
      </c>
    </row>
    <row r="3245" spans="1:2" x14ac:dyDescent="0.3">
      <c r="A3245" s="97" t="s">
        <v>6267</v>
      </c>
    </row>
    <row r="3246" spans="1:2" x14ac:dyDescent="0.3">
      <c r="A3246" s="97" t="s">
        <v>6268</v>
      </c>
    </row>
    <row r="3247" spans="1:2" x14ac:dyDescent="0.3">
      <c r="A3247" s="97" t="s">
        <v>6269</v>
      </c>
    </row>
    <row r="3248" spans="1:2" x14ac:dyDescent="0.3">
      <c r="A3248" s="97" t="s">
        <v>6270</v>
      </c>
    </row>
    <row r="3249" spans="1:2" x14ac:dyDescent="0.3">
      <c r="A3249" s="97" t="s">
        <v>6271</v>
      </c>
    </row>
    <row r="3250" spans="1:2" x14ac:dyDescent="0.3">
      <c r="A3250" s="97" t="s">
        <v>6272</v>
      </c>
    </row>
    <row r="3251" spans="1:2" x14ac:dyDescent="0.3">
      <c r="A3251" s="97" t="s">
        <v>6273</v>
      </c>
    </row>
    <row r="3252" spans="1:2" x14ac:dyDescent="0.3">
      <c r="A3252" s="97" t="s">
        <v>6274</v>
      </c>
    </row>
    <row r="3253" spans="1:2" x14ac:dyDescent="0.3">
      <c r="A3253" s="97" t="s">
        <v>5348</v>
      </c>
    </row>
    <row r="3256" spans="1:2" x14ac:dyDescent="0.3">
      <c r="B3256" s="97" t="s">
        <v>5349</v>
      </c>
    </row>
    <row r="3258" spans="1:2" x14ac:dyDescent="0.3">
      <c r="A3258" s="97" t="s">
        <v>5345</v>
      </c>
    </row>
    <row r="3261" spans="1:2" x14ac:dyDescent="0.3">
      <c r="A3261" s="97" t="s">
        <v>5411</v>
      </c>
    </row>
    <row r="3263" spans="1:2" x14ac:dyDescent="0.3">
      <c r="A3263" s="97" t="s">
        <v>5485</v>
      </c>
    </row>
    <row r="3264" spans="1:2" x14ac:dyDescent="0.3">
      <c r="A3264" s="97" t="s">
        <v>5350</v>
      </c>
    </row>
    <row r="3265" spans="1:1" x14ac:dyDescent="0.3">
      <c r="A3265" s="97" t="s">
        <v>5351</v>
      </c>
    </row>
    <row r="3267" spans="1:1" x14ac:dyDescent="0.3">
      <c r="A3267" s="97" t="s">
        <v>5346</v>
      </c>
    </row>
    <row r="3268" spans="1:1" x14ac:dyDescent="0.3">
      <c r="A3268" s="97" t="s">
        <v>5352</v>
      </c>
    </row>
    <row r="3269" spans="1:1" x14ac:dyDescent="0.3">
      <c r="A3269" s="97" t="s">
        <v>6275</v>
      </c>
    </row>
    <row r="3270" spans="1:1" x14ac:dyDescent="0.3">
      <c r="A3270" s="97" t="s">
        <v>6276</v>
      </c>
    </row>
    <row r="3271" spans="1:1" x14ac:dyDescent="0.3">
      <c r="A3271" s="97" t="s">
        <v>6277</v>
      </c>
    </row>
    <row r="3272" spans="1:1" x14ac:dyDescent="0.3">
      <c r="A3272" s="97" t="s">
        <v>6278</v>
      </c>
    </row>
    <row r="3273" spans="1:1" x14ac:dyDescent="0.3">
      <c r="A3273" s="97" t="s">
        <v>6279</v>
      </c>
    </row>
    <row r="3274" spans="1:1" x14ac:dyDescent="0.3">
      <c r="A3274" s="97" t="s">
        <v>6280</v>
      </c>
    </row>
    <row r="3275" spans="1:1" x14ac:dyDescent="0.3">
      <c r="A3275" s="97" t="s">
        <v>6281</v>
      </c>
    </row>
    <row r="3276" spans="1:1" x14ac:dyDescent="0.3">
      <c r="A3276" s="97" t="s">
        <v>6282</v>
      </c>
    </row>
    <row r="3277" spans="1:1" x14ac:dyDescent="0.3">
      <c r="A3277" s="97" t="s">
        <v>6283</v>
      </c>
    </row>
    <row r="3278" spans="1:1" x14ac:dyDescent="0.3">
      <c r="A3278" s="97" t="s">
        <v>6284</v>
      </c>
    </row>
    <row r="3280" spans="1:1" x14ac:dyDescent="0.3">
      <c r="A3280" s="97" t="s">
        <v>5353</v>
      </c>
    </row>
    <row r="3281" spans="1:1" x14ac:dyDescent="0.3">
      <c r="A3281" s="97" t="s">
        <v>5400</v>
      </c>
    </row>
    <row r="3285" spans="1:1" x14ac:dyDescent="0.3">
      <c r="A3285" s="97" t="s">
        <v>6285</v>
      </c>
    </row>
    <row r="3287" spans="1:1" x14ac:dyDescent="0.3">
      <c r="A3287" s="97" t="s">
        <v>5377</v>
      </c>
    </row>
    <row r="3289" spans="1:1" x14ac:dyDescent="0.3">
      <c r="A3289" s="97" t="s">
        <v>5356</v>
      </c>
    </row>
    <row r="3290" spans="1:1" x14ac:dyDescent="0.3">
      <c r="A3290" s="97" t="s">
        <v>5498</v>
      </c>
    </row>
    <row r="3291" spans="1:1" x14ac:dyDescent="0.3">
      <c r="A3291" s="97" t="s">
        <v>6286</v>
      </c>
    </row>
    <row r="3292" spans="1:1" x14ac:dyDescent="0.3">
      <c r="A3292" s="97" t="s">
        <v>6287</v>
      </c>
    </row>
    <row r="3294" spans="1:1" x14ac:dyDescent="0.3">
      <c r="A3294" s="97" t="s">
        <v>5378</v>
      </c>
    </row>
    <row r="3295" spans="1:1" x14ac:dyDescent="0.3">
      <c r="A3295" s="97" t="s">
        <v>5405</v>
      </c>
    </row>
    <row r="3296" spans="1:1" x14ac:dyDescent="0.3">
      <c r="A3296" s="97" t="s">
        <v>6288</v>
      </c>
    </row>
    <row r="3297" spans="1:2" x14ac:dyDescent="0.3">
      <c r="A3297" s="97" t="s">
        <v>6289</v>
      </c>
    </row>
    <row r="3298" spans="1:2" x14ac:dyDescent="0.3">
      <c r="A3298" s="97" t="s">
        <v>6290</v>
      </c>
    </row>
    <row r="3299" spans="1:2" x14ac:dyDescent="0.3">
      <c r="A3299" s="97" t="s">
        <v>6291</v>
      </c>
    </row>
    <row r="3300" spans="1:2" x14ac:dyDescent="0.3">
      <c r="A3300" s="97" t="s">
        <v>6292</v>
      </c>
    </row>
    <row r="3302" spans="1:2" x14ac:dyDescent="0.3">
      <c r="A3302" s="97" t="s">
        <v>5337</v>
      </c>
    </row>
    <row r="3303" spans="1:2" x14ac:dyDescent="0.3">
      <c r="A3303" s="97" t="s">
        <v>5360</v>
      </c>
    </row>
    <row r="3304" spans="1:2" x14ac:dyDescent="0.3">
      <c r="A3304" s="97" t="s">
        <v>5338</v>
      </c>
    </row>
    <row r="3305" spans="1:2" x14ac:dyDescent="0.3">
      <c r="A3305" s="97" t="s">
        <v>5339</v>
      </c>
    </row>
    <row r="3306" spans="1:2" x14ac:dyDescent="0.3">
      <c r="A3306" s="97" t="s">
        <v>5340</v>
      </c>
    </row>
    <row r="3307" spans="1:2" x14ac:dyDescent="0.3">
      <c r="A3307" s="97" t="s">
        <v>5341</v>
      </c>
    </row>
    <row r="3308" spans="1:2" x14ac:dyDescent="0.3">
      <c r="A3308" s="97" t="s">
        <v>5342</v>
      </c>
    </row>
    <row r="3309" spans="1:2" x14ac:dyDescent="0.3">
      <c r="A3309" s="97" t="e">
        <f ca="1">+   par(old.oma)</f>
        <v>#NAME?</v>
      </c>
    </row>
    <row r="3310" spans="1:2" x14ac:dyDescent="0.3">
      <c r="A3310" s="97" t="s">
        <v>5343</v>
      </c>
    </row>
    <row r="3312" spans="1:2" x14ac:dyDescent="0.3">
      <c r="B3312" s="97" t="s">
        <v>5344</v>
      </c>
    </row>
    <row r="3314" spans="1:1" x14ac:dyDescent="0.3">
      <c r="A3314" s="97" t="s">
        <v>5345</v>
      </c>
    </row>
    <row r="3317" spans="1:1" x14ac:dyDescent="0.3">
      <c r="A3317" s="97" t="s">
        <v>5411</v>
      </c>
    </row>
    <row r="3319" spans="1:1" x14ac:dyDescent="0.3">
      <c r="A3319" s="97" t="s">
        <v>5346</v>
      </c>
    </row>
    <row r="3320" spans="1:1" x14ac:dyDescent="0.3">
      <c r="A3320" s="97" t="s">
        <v>5506</v>
      </c>
    </row>
    <row r="3321" spans="1:1" x14ac:dyDescent="0.3">
      <c r="A3321" s="97" t="s">
        <v>6293</v>
      </c>
    </row>
    <row r="3322" spans="1:1" x14ac:dyDescent="0.3">
      <c r="A3322" s="97" t="s">
        <v>6294</v>
      </c>
    </row>
    <row r="3323" spans="1:1" x14ac:dyDescent="0.3">
      <c r="A3323" s="97" t="s">
        <v>6295</v>
      </c>
    </row>
    <row r="3324" spans="1:1" x14ac:dyDescent="0.3">
      <c r="A3324" s="97" t="s">
        <v>6296</v>
      </c>
    </row>
    <row r="3325" spans="1:1" x14ac:dyDescent="0.3">
      <c r="A3325" s="97" t="s">
        <v>6297</v>
      </c>
    </row>
    <row r="3326" spans="1:1" x14ac:dyDescent="0.3">
      <c r="A3326" s="97" t="s">
        <v>6298</v>
      </c>
    </row>
    <row r="3327" spans="1:1" x14ac:dyDescent="0.3">
      <c r="A3327" s="97" t="s">
        <v>6299</v>
      </c>
    </row>
    <row r="3328" spans="1:1" x14ac:dyDescent="0.3">
      <c r="A3328" s="97" t="s">
        <v>6300</v>
      </c>
    </row>
    <row r="3329" spans="1:2" x14ac:dyDescent="0.3">
      <c r="A3329" s="97" t="s">
        <v>6301</v>
      </c>
    </row>
    <row r="3330" spans="1:2" x14ac:dyDescent="0.3">
      <c r="A3330" s="97" t="s">
        <v>6302</v>
      </c>
    </row>
    <row r="3331" spans="1:2" x14ac:dyDescent="0.3">
      <c r="A3331" s="97" t="s">
        <v>5348</v>
      </c>
    </row>
    <row r="3334" spans="1:2" x14ac:dyDescent="0.3">
      <c r="B3334" s="97" t="s">
        <v>5349</v>
      </c>
    </row>
    <row r="3336" spans="1:2" x14ac:dyDescent="0.3">
      <c r="A3336" s="97" t="s">
        <v>5345</v>
      </c>
    </row>
    <row r="3339" spans="1:2" x14ac:dyDescent="0.3">
      <c r="A3339" s="97" t="s">
        <v>5411</v>
      </c>
    </row>
    <row r="3341" spans="1:2" x14ac:dyDescent="0.3">
      <c r="A3341" s="97" t="s">
        <v>5632</v>
      </c>
    </row>
    <row r="3342" spans="1:2" x14ac:dyDescent="0.3">
      <c r="A3342" s="97" t="s">
        <v>5350</v>
      </c>
    </row>
    <row r="3343" spans="1:2" x14ac:dyDescent="0.3">
      <c r="A3343" s="97" t="s">
        <v>5351</v>
      </c>
    </row>
    <row r="3345" spans="1:1" x14ac:dyDescent="0.3">
      <c r="A3345" s="97" t="s">
        <v>5346</v>
      </c>
    </row>
    <row r="3346" spans="1:1" x14ac:dyDescent="0.3">
      <c r="A3346" s="97" t="s">
        <v>5352</v>
      </c>
    </row>
    <row r="3347" spans="1:1" x14ac:dyDescent="0.3">
      <c r="A3347" s="97" t="s">
        <v>6303</v>
      </c>
    </row>
    <row r="3348" spans="1:1" x14ac:dyDescent="0.3">
      <c r="A3348" s="97" t="s">
        <v>6304</v>
      </c>
    </row>
    <row r="3349" spans="1:1" x14ac:dyDescent="0.3">
      <c r="A3349" s="97" t="s">
        <v>6305</v>
      </c>
    </row>
    <row r="3350" spans="1:1" x14ac:dyDescent="0.3">
      <c r="A3350" s="97" t="s">
        <v>6306</v>
      </c>
    </row>
    <row r="3351" spans="1:1" x14ac:dyDescent="0.3">
      <c r="A3351" s="97" t="s">
        <v>6307</v>
      </c>
    </row>
    <row r="3352" spans="1:1" x14ac:dyDescent="0.3">
      <c r="A3352" s="97" t="s">
        <v>6308</v>
      </c>
    </row>
    <row r="3353" spans="1:1" x14ac:dyDescent="0.3">
      <c r="A3353" s="97" t="s">
        <v>6309</v>
      </c>
    </row>
    <row r="3354" spans="1:1" x14ac:dyDescent="0.3">
      <c r="A3354" s="97" t="s">
        <v>6310</v>
      </c>
    </row>
    <row r="3355" spans="1:1" x14ac:dyDescent="0.3">
      <c r="A3355" s="97" t="s">
        <v>6311</v>
      </c>
    </row>
    <row r="3356" spans="1:1" x14ac:dyDescent="0.3">
      <c r="A3356" s="97" t="s">
        <v>6312</v>
      </c>
    </row>
    <row r="3358" spans="1:1" x14ac:dyDescent="0.3">
      <c r="A3358" s="97" t="s">
        <v>5353</v>
      </c>
    </row>
    <row r="3359" spans="1:1" x14ac:dyDescent="0.3">
      <c r="A3359" s="97" t="s">
        <v>5400</v>
      </c>
    </row>
    <row r="3363" spans="1:1" x14ac:dyDescent="0.3">
      <c r="A3363" s="97" t="s">
        <v>6313</v>
      </c>
    </row>
    <row r="3365" spans="1:1" x14ac:dyDescent="0.3">
      <c r="A3365" s="97" t="s">
        <v>5377</v>
      </c>
    </row>
    <row r="3367" spans="1:1" x14ac:dyDescent="0.3">
      <c r="A3367" s="97" t="s">
        <v>5356</v>
      </c>
    </row>
    <row r="3368" spans="1:1" x14ac:dyDescent="0.3">
      <c r="A3368" s="97" t="s">
        <v>5402</v>
      </c>
    </row>
    <row r="3369" spans="1:1" x14ac:dyDescent="0.3">
      <c r="A3369" s="97" t="s">
        <v>6314</v>
      </c>
    </row>
    <row r="3370" spans="1:1" x14ac:dyDescent="0.3">
      <c r="A3370" s="97" t="s">
        <v>6315</v>
      </c>
    </row>
    <row r="3371" spans="1:1" x14ac:dyDescent="0.3">
      <c r="A3371" s="97" t="s">
        <v>5334</v>
      </c>
    </row>
    <row r="3372" spans="1:1" x14ac:dyDescent="0.3">
      <c r="A3372" s="97" t="s">
        <v>5335</v>
      </c>
    </row>
    <row r="3374" spans="1:1" x14ac:dyDescent="0.3">
      <c r="A3374" s="97" t="s">
        <v>5378</v>
      </c>
    </row>
    <row r="3375" spans="1:1" x14ac:dyDescent="0.3">
      <c r="A3375" s="97" t="s">
        <v>5405</v>
      </c>
    </row>
    <row r="3376" spans="1:1" x14ac:dyDescent="0.3">
      <c r="A3376" s="97" t="s">
        <v>6316</v>
      </c>
    </row>
    <row r="3377" spans="1:2" x14ac:dyDescent="0.3">
      <c r="A3377" s="97" t="s">
        <v>6317</v>
      </c>
    </row>
    <row r="3378" spans="1:2" x14ac:dyDescent="0.3">
      <c r="A3378" s="97" t="s">
        <v>6318</v>
      </c>
    </row>
    <row r="3379" spans="1:2" x14ac:dyDescent="0.3">
      <c r="A3379" s="97" t="s">
        <v>6319</v>
      </c>
    </row>
    <row r="3380" spans="1:2" x14ac:dyDescent="0.3">
      <c r="A3380" s="97" t="s">
        <v>6320</v>
      </c>
    </row>
    <row r="3382" spans="1:2" x14ac:dyDescent="0.3">
      <c r="A3382" s="97" t="s">
        <v>5337</v>
      </c>
    </row>
    <row r="3383" spans="1:2" x14ac:dyDescent="0.3">
      <c r="A3383" s="97" t="s">
        <v>5360</v>
      </c>
    </row>
    <row r="3384" spans="1:2" x14ac:dyDescent="0.3">
      <c r="A3384" s="97" t="s">
        <v>5338</v>
      </c>
    </row>
    <row r="3385" spans="1:2" x14ac:dyDescent="0.3">
      <c r="A3385" s="97" t="s">
        <v>5339</v>
      </c>
    </row>
    <row r="3386" spans="1:2" x14ac:dyDescent="0.3">
      <c r="A3386" s="97" t="s">
        <v>5340</v>
      </c>
    </row>
    <row r="3387" spans="1:2" x14ac:dyDescent="0.3">
      <c r="A3387" s="97" t="s">
        <v>5341</v>
      </c>
    </row>
    <row r="3388" spans="1:2" x14ac:dyDescent="0.3">
      <c r="A3388" s="97" t="s">
        <v>5342</v>
      </c>
    </row>
    <row r="3389" spans="1:2" x14ac:dyDescent="0.3">
      <c r="A3389" s="97" t="e">
        <f ca="1">+   par(old.oma)</f>
        <v>#NAME?</v>
      </c>
    </row>
    <row r="3390" spans="1:2" x14ac:dyDescent="0.3">
      <c r="A3390" s="97" t="s">
        <v>5343</v>
      </c>
    </row>
    <row r="3392" spans="1:2" x14ac:dyDescent="0.3">
      <c r="B3392" s="97" t="s">
        <v>5344</v>
      </c>
    </row>
    <row r="3394" spans="1:1" x14ac:dyDescent="0.3">
      <c r="A3394" s="97" t="s">
        <v>5345</v>
      </c>
    </row>
    <row r="3397" spans="1:1" x14ac:dyDescent="0.3">
      <c r="A3397" s="97" t="s">
        <v>5411</v>
      </c>
    </row>
    <row r="3399" spans="1:1" x14ac:dyDescent="0.3">
      <c r="A3399" s="97" t="s">
        <v>5346</v>
      </c>
    </row>
    <row r="3400" spans="1:1" x14ac:dyDescent="0.3">
      <c r="A3400" s="97" t="s">
        <v>5444</v>
      </c>
    </row>
    <row r="3401" spans="1:1" x14ac:dyDescent="0.3">
      <c r="A3401" s="97" t="s">
        <v>6321</v>
      </c>
    </row>
    <row r="3402" spans="1:1" x14ac:dyDescent="0.3">
      <c r="A3402" s="97" t="s">
        <v>6322</v>
      </c>
    </row>
    <row r="3403" spans="1:1" x14ac:dyDescent="0.3">
      <c r="A3403" s="97" t="s">
        <v>6323</v>
      </c>
    </row>
    <row r="3404" spans="1:1" x14ac:dyDescent="0.3">
      <c r="A3404" s="97" t="s">
        <v>6324</v>
      </c>
    </row>
    <row r="3405" spans="1:1" x14ac:dyDescent="0.3">
      <c r="A3405" s="97" t="s">
        <v>6325</v>
      </c>
    </row>
    <row r="3406" spans="1:1" x14ac:dyDescent="0.3">
      <c r="A3406" s="97" t="s">
        <v>6326</v>
      </c>
    </row>
    <row r="3407" spans="1:1" x14ac:dyDescent="0.3">
      <c r="A3407" s="97" t="s">
        <v>6327</v>
      </c>
    </row>
    <row r="3408" spans="1:1" x14ac:dyDescent="0.3">
      <c r="A3408" s="97" t="s">
        <v>6328</v>
      </c>
    </row>
    <row r="3409" spans="1:2" x14ac:dyDescent="0.3">
      <c r="A3409" s="97" t="s">
        <v>6329</v>
      </c>
    </row>
    <row r="3410" spans="1:2" x14ac:dyDescent="0.3">
      <c r="A3410" s="97" t="s">
        <v>6330</v>
      </c>
    </row>
    <row r="3411" spans="1:2" x14ac:dyDescent="0.3">
      <c r="A3411" s="97" t="s">
        <v>5334</v>
      </c>
    </row>
    <row r="3412" spans="1:2" x14ac:dyDescent="0.3">
      <c r="A3412" s="97" t="s">
        <v>5335</v>
      </c>
    </row>
    <row r="3413" spans="1:2" x14ac:dyDescent="0.3">
      <c r="A3413" s="97" t="s">
        <v>5348</v>
      </c>
    </row>
    <row r="3416" spans="1:2" x14ac:dyDescent="0.3">
      <c r="B3416" s="97" t="s">
        <v>5349</v>
      </c>
    </row>
    <row r="3418" spans="1:2" x14ac:dyDescent="0.3">
      <c r="A3418" s="97" t="s">
        <v>5345</v>
      </c>
    </row>
    <row r="3421" spans="1:2" x14ac:dyDescent="0.3">
      <c r="A3421" s="97" t="s">
        <v>5411</v>
      </c>
    </row>
    <row r="3423" spans="1:2" x14ac:dyDescent="0.3">
      <c r="A3423" s="97" t="s">
        <v>5632</v>
      </c>
    </row>
    <row r="3424" spans="1:2" x14ac:dyDescent="0.3">
      <c r="A3424" s="97" t="s">
        <v>5350</v>
      </c>
    </row>
    <row r="3425" spans="1:1" x14ac:dyDescent="0.3">
      <c r="A3425" s="97" t="s">
        <v>5351</v>
      </c>
    </row>
    <row r="3427" spans="1:1" x14ac:dyDescent="0.3">
      <c r="A3427" s="97" t="s">
        <v>5346</v>
      </c>
    </row>
    <row r="3428" spans="1:1" x14ac:dyDescent="0.3">
      <c r="A3428" s="97" t="s">
        <v>5352</v>
      </c>
    </row>
    <row r="3429" spans="1:1" x14ac:dyDescent="0.3">
      <c r="A3429" s="97" t="s">
        <v>6331</v>
      </c>
    </row>
    <row r="3430" spans="1:1" x14ac:dyDescent="0.3">
      <c r="A3430" s="97" t="s">
        <v>6332</v>
      </c>
    </row>
    <row r="3431" spans="1:1" x14ac:dyDescent="0.3">
      <c r="A3431" s="97" t="s">
        <v>6333</v>
      </c>
    </row>
    <row r="3432" spans="1:1" x14ac:dyDescent="0.3">
      <c r="A3432" s="97" t="s">
        <v>6334</v>
      </c>
    </row>
    <row r="3433" spans="1:1" x14ac:dyDescent="0.3">
      <c r="A3433" s="97" t="s">
        <v>6335</v>
      </c>
    </row>
    <row r="3434" spans="1:1" x14ac:dyDescent="0.3">
      <c r="A3434" s="97" t="s">
        <v>6336</v>
      </c>
    </row>
    <row r="3435" spans="1:1" x14ac:dyDescent="0.3">
      <c r="A3435" s="97" t="s">
        <v>6337</v>
      </c>
    </row>
    <row r="3436" spans="1:1" x14ac:dyDescent="0.3">
      <c r="A3436" s="97" t="s">
        <v>6338</v>
      </c>
    </row>
    <row r="3437" spans="1:1" x14ac:dyDescent="0.3">
      <c r="A3437" s="97" t="s">
        <v>6339</v>
      </c>
    </row>
    <row r="3438" spans="1:1" x14ac:dyDescent="0.3">
      <c r="A3438" s="97" t="s">
        <v>6340</v>
      </c>
    </row>
    <row r="3440" spans="1:1" x14ac:dyDescent="0.3">
      <c r="A3440" s="97" t="s">
        <v>5353</v>
      </c>
    </row>
    <row r="3441" spans="1:1" x14ac:dyDescent="0.3">
      <c r="A3441" s="97" t="s">
        <v>6341</v>
      </c>
    </row>
  </sheetData>
  <sortState ref="K215:U249">
    <sortCondition ref="N215:N249"/>
  </sortState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48"/>
  <sheetViews>
    <sheetView topLeftCell="A510" zoomScale="80" zoomScaleNormal="80" workbookViewId="0">
      <selection activeCell="R541" sqref="R541:S545"/>
    </sheetView>
  </sheetViews>
  <sheetFormatPr defaultRowHeight="14.4" x14ac:dyDescent="0.3"/>
  <cols>
    <col min="1" max="1" width="20.6640625" style="11" customWidth="1"/>
    <col min="2" max="2" width="12.21875" style="11" customWidth="1"/>
    <col min="3" max="3" width="19.109375" style="11" bestFit="1" customWidth="1"/>
    <col min="4" max="4" width="10.88671875" style="11" customWidth="1"/>
    <col min="5" max="5" width="11.44140625" style="11" customWidth="1"/>
    <col min="6" max="6" width="9.77734375" style="11" customWidth="1"/>
    <col min="7" max="7" width="6" style="11" customWidth="1"/>
    <col min="8" max="8" width="13.44140625" style="104" bestFit="1" customWidth="1"/>
    <col min="9" max="9" width="12.33203125" style="104" bestFit="1" customWidth="1"/>
    <col min="10" max="10" width="13.77734375" style="104" customWidth="1"/>
    <col min="11" max="11" width="13.77734375" style="104" bestFit="1" customWidth="1"/>
    <col min="12" max="12" width="12" style="17" bestFit="1" customWidth="1"/>
    <col min="13" max="14" width="7.5546875" style="17" bestFit="1" customWidth="1"/>
    <col min="15" max="16" width="7.33203125" style="17" customWidth="1"/>
    <col min="17" max="17" width="10.44140625" style="21" customWidth="1"/>
    <col min="19" max="19" width="11.21875" style="11" customWidth="1"/>
    <col min="20" max="20" width="10.109375" style="11" customWidth="1"/>
    <col min="21" max="24" width="8.88671875" style="11"/>
    <col min="25" max="25" width="15" style="11" customWidth="1"/>
    <col min="26" max="26" width="12.77734375" style="11" customWidth="1"/>
    <col min="27" max="27" width="17.77734375" style="11" customWidth="1"/>
    <col min="28" max="16384" width="8.88671875" style="11"/>
  </cols>
  <sheetData>
    <row r="1" spans="1:19" x14ac:dyDescent="0.3">
      <c r="A1" s="11" t="s">
        <v>1192</v>
      </c>
      <c r="F1" s="13"/>
      <c r="G1" s="41"/>
      <c r="H1" s="103"/>
      <c r="I1" s="103"/>
      <c r="P1" s="21"/>
      <c r="Q1" s="11"/>
    </row>
    <row r="2" spans="1:19" x14ac:dyDescent="0.3">
      <c r="A2" s="11" t="s">
        <v>259</v>
      </c>
      <c r="B2" s="17"/>
      <c r="F2" s="41"/>
      <c r="G2" s="41"/>
      <c r="H2" s="105"/>
      <c r="I2" s="105"/>
      <c r="L2" s="21"/>
      <c r="M2" s="11"/>
      <c r="N2" s="11"/>
      <c r="O2" s="11"/>
      <c r="P2" s="11"/>
      <c r="Q2" s="11"/>
    </row>
    <row r="3" spans="1:19" x14ac:dyDescent="0.3">
      <c r="A3" s="17" t="s">
        <v>1160</v>
      </c>
      <c r="F3" s="42"/>
      <c r="G3" s="41"/>
      <c r="H3" s="106"/>
      <c r="I3" s="106"/>
      <c r="L3" s="21"/>
      <c r="M3" s="11"/>
      <c r="N3" s="11"/>
      <c r="O3" s="11"/>
      <c r="P3" s="11"/>
      <c r="Q3" s="11"/>
    </row>
    <row r="4" spans="1:19" x14ac:dyDescent="0.3">
      <c r="G4" s="17"/>
      <c r="P4" s="21"/>
      <c r="Q4" s="11"/>
    </row>
    <row r="5" spans="1:19" s="22" customFormat="1" ht="28.8" x14ac:dyDescent="0.3">
      <c r="A5" s="30" t="s">
        <v>117</v>
      </c>
      <c r="B5" s="30" t="s">
        <v>118</v>
      </c>
      <c r="C5" s="30" t="s">
        <v>119</v>
      </c>
      <c r="D5" s="30" t="s">
        <v>120</v>
      </c>
      <c r="E5" s="30" t="s">
        <v>121</v>
      </c>
      <c r="F5" s="30" t="s">
        <v>122</v>
      </c>
      <c r="G5" s="30" t="s">
        <v>123</v>
      </c>
      <c r="H5" s="107" t="s">
        <v>124</v>
      </c>
      <c r="I5" s="107" t="s">
        <v>125</v>
      </c>
      <c r="J5" s="108" t="s">
        <v>7008</v>
      </c>
      <c r="K5" s="108" t="s">
        <v>7009</v>
      </c>
      <c r="L5" s="31" t="s">
        <v>4107</v>
      </c>
      <c r="M5" s="31" t="s">
        <v>4108</v>
      </c>
      <c r="N5" s="24" t="s">
        <v>227</v>
      </c>
      <c r="O5" s="31" t="s">
        <v>158</v>
      </c>
      <c r="P5" s="32" t="s">
        <v>1191</v>
      </c>
      <c r="R5" s="33"/>
    </row>
    <row r="6" spans="1:19" s="45" customFormat="1" ht="15" thickBot="1" x14ac:dyDescent="0.35">
      <c r="A6" s="45" t="s">
        <v>126</v>
      </c>
      <c r="B6" s="45" t="s">
        <v>1373</v>
      </c>
      <c r="C6" s="45">
        <v>301</v>
      </c>
      <c r="D6" s="45">
        <v>319.88</v>
      </c>
      <c r="E6" s="45">
        <v>0.3</v>
      </c>
      <c r="F6" s="45">
        <v>0.2</v>
      </c>
      <c r="G6" s="45">
        <v>1.614417</v>
      </c>
      <c r="H6" s="102">
        <v>5189791.767</v>
      </c>
      <c r="I6" s="102">
        <v>487962.22100000002</v>
      </c>
      <c r="J6" s="102">
        <f>VLOOKUP($B6,'Hub coords'!$A$14:$E$119,4,TRUE)</f>
        <v>487964.06940000004</v>
      </c>
      <c r="K6" s="102">
        <f>VLOOKUP($B6,'Hub coords'!$A$14:$E$119,5,TRUE)</f>
        <v>5189790.5725000007</v>
      </c>
      <c r="L6" s="18">
        <f t="shared" ref="L6:L69" si="0">ABS(J6-I6)</f>
        <v>1.8484000000171363</v>
      </c>
      <c r="M6" s="18">
        <f t="shared" ref="M6:M69" si="1">ABS(K6-H6)</f>
        <v>1.1944999992847443</v>
      </c>
      <c r="N6" s="46">
        <f t="shared" ref="N6:N69" si="2">SQRT(L6^2+M6^2)</f>
        <v>2.2007755015799781</v>
      </c>
      <c r="O6" s="18">
        <f t="shared" ref="O6:O69" si="3">N6*N6</f>
        <v>4.8434128083546044</v>
      </c>
      <c r="P6" s="47" t="str">
        <f>VLOOKUP(B6,'Hub coords'!$A$14:$E$118,1,TRUE)</f>
        <v>10A</v>
      </c>
    </row>
    <row r="7" spans="1:19" s="45" customFormat="1" x14ac:dyDescent="0.3">
      <c r="A7" s="45" t="s">
        <v>130</v>
      </c>
      <c r="B7" s="45" t="s">
        <v>1382</v>
      </c>
      <c r="C7" s="45">
        <v>301</v>
      </c>
      <c r="D7" s="45">
        <v>332.85599999999999</v>
      </c>
      <c r="E7" s="45">
        <v>0.4</v>
      </c>
      <c r="F7" s="45">
        <v>0.3</v>
      </c>
      <c r="G7" s="45">
        <v>1.642587</v>
      </c>
      <c r="H7" s="102">
        <v>5189789.4189999998</v>
      </c>
      <c r="I7" s="102">
        <v>487962.29700000002</v>
      </c>
      <c r="J7" s="102">
        <f>VLOOKUP($B7,'Hub coords'!$A$14:$E$119,4,TRUE)</f>
        <v>487964.06940000004</v>
      </c>
      <c r="K7" s="102">
        <f>VLOOKUP($B7,'Hub coords'!$A$14:$E$119,5,TRUE)</f>
        <v>5189790.5725000007</v>
      </c>
      <c r="L7" s="18">
        <f t="shared" si="0"/>
        <v>1.772400000016205</v>
      </c>
      <c r="M7" s="18">
        <f t="shared" si="1"/>
        <v>1.1535000009462237</v>
      </c>
      <c r="N7" s="46">
        <f t="shared" si="2"/>
        <v>2.1147018731349299</v>
      </c>
      <c r="O7" s="18">
        <f t="shared" si="3"/>
        <v>4.471964012240381</v>
      </c>
      <c r="P7" s="47" t="str">
        <f>VLOOKUP(B7,'Hub coords'!$A$14:$E$118,1,TRUE)</f>
        <v>10A</v>
      </c>
      <c r="R7" s="20" t="s">
        <v>166</v>
      </c>
      <c r="S7" s="20" t="s">
        <v>165</v>
      </c>
    </row>
    <row r="8" spans="1:19" s="45" customFormat="1" x14ac:dyDescent="0.3">
      <c r="A8" s="45" t="s">
        <v>126</v>
      </c>
      <c r="B8" s="45" t="s">
        <v>1383</v>
      </c>
      <c r="C8" s="45">
        <v>301</v>
      </c>
      <c r="D8" s="45">
        <v>331.93799999999999</v>
      </c>
      <c r="E8" s="45">
        <v>0.3</v>
      </c>
      <c r="F8" s="45">
        <v>0.3</v>
      </c>
      <c r="G8" s="45">
        <v>1.8444430000000001</v>
      </c>
      <c r="H8" s="102">
        <v>5189794.176</v>
      </c>
      <c r="I8" s="102">
        <v>487966.55300000001</v>
      </c>
      <c r="J8" s="102">
        <f>VLOOKUP($B8,'Hub coords'!$A$14:$E$119,4,TRUE)</f>
        <v>487964.06940000004</v>
      </c>
      <c r="K8" s="102">
        <f>VLOOKUP($B8,'Hub coords'!$A$14:$E$119,5,TRUE)</f>
        <v>5189790.5725000007</v>
      </c>
      <c r="L8" s="18">
        <f t="shared" si="0"/>
        <v>2.4835999999777414</v>
      </c>
      <c r="M8" s="18">
        <f t="shared" si="1"/>
        <v>3.6034999992698431</v>
      </c>
      <c r="N8" s="46">
        <f t="shared" si="2"/>
        <v>4.3764690338933274</v>
      </c>
      <c r="O8" s="18">
        <f t="shared" si="3"/>
        <v>19.153481204627195</v>
      </c>
      <c r="P8" s="47" t="str">
        <f>VLOOKUP(B8,'Hub coords'!$A$14:$E$118,1,TRUE)</f>
        <v>10A</v>
      </c>
      <c r="R8" s="19">
        <v>1</v>
      </c>
      <c r="S8" s="15">
        <v>4</v>
      </c>
    </row>
    <row r="9" spans="1:19" s="45" customFormat="1" x14ac:dyDescent="0.3">
      <c r="A9" s="45" t="s">
        <v>126</v>
      </c>
      <c r="B9" s="45" t="s">
        <v>1384</v>
      </c>
      <c r="C9" s="45">
        <v>301</v>
      </c>
      <c r="D9" s="45">
        <v>330.39100000000002</v>
      </c>
      <c r="E9" s="45">
        <v>0.3</v>
      </c>
      <c r="F9" s="45">
        <v>0.2</v>
      </c>
      <c r="G9" s="45">
        <v>1.725333</v>
      </c>
      <c r="H9" s="102">
        <v>5189790.4680000003</v>
      </c>
      <c r="I9" s="102">
        <v>487964.701</v>
      </c>
      <c r="J9" s="102">
        <f>VLOOKUP($B9,'Hub coords'!$A$14:$E$119,4,TRUE)</f>
        <v>487964.06940000004</v>
      </c>
      <c r="K9" s="102">
        <f>VLOOKUP($B9,'Hub coords'!$A$14:$E$119,5,TRUE)</f>
        <v>5189790.5725000007</v>
      </c>
      <c r="L9" s="18">
        <f t="shared" si="0"/>
        <v>0.63159999996423721</v>
      </c>
      <c r="M9" s="18">
        <f t="shared" si="1"/>
        <v>0.10450000036507845</v>
      </c>
      <c r="N9" s="46">
        <f t="shared" si="2"/>
        <v>0.64018654315060841</v>
      </c>
      <c r="O9" s="18">
        <f t="shared" si="3"/>
        <v>0.40983881003112582</v>
      </c>
      <c r="P9" s="47" t="str">
        <f>VLOOKUP(B9,'Hub coords'!$A$14:$E$118,1,TRUE)</f>
        <v>10A</v>
      </c>
      <c r="R9" s="19">
        <v>2</v>
      </c>
      <c r="S9" s="15">
        <v>9</v>
      </c>
    </row>
    <row r="10" spans="1:19" s="45" customFormat="1" x14ac:dyDescent="0.3">
      <c r="A10" s="45" t="s">
        <v>130</v>
      </c>
      <c r="B10" s="45" t="s">
        <v>1385</v>
      </c>
      <c r="C10" s="45">
        <v>301</v>
      </c>
      <c r="D10" s="45">
        <v>332.41899999999998</v>
      </c>
      <c r="E10" s="45">
        <v>0.6</v>
      </c>
      <c r="F10" s="45">
        <v>0.6</v>
      </c>
      <c r="G10" s="45">
        <v>1.6610180000000001</v>
      </c>
      <c r="H10" s="102">
        <v>5189790.4060000004</v>
      </c>
      <c r="I10" s="102">
        <v>487962.83500000002</v>
      </c>
      <c r="J10" s="102">
        <f>VLOOKUP($B10,'Hub coords'!$A$14:$E$119,4,TRUE)</f>
        <v>487964.06940000004</v>
      </c>
      <c r="K10" s="102">
        <f>VLOOKUP($B10,'Hub coords'!$A$14:$E$119,5,TRUE)</f>
        <v>5189790.5725000007</v>
      </c>
      <c r="L10" s="18">
        <f t="shared" si="0"/>
        <v>1.2344000000157394</v>
      </c>
      <c r="M10" s="18">
        <f t="shared" si="1"/>
        <v>0.16650000028312206</v>
      </c>
      <c r="N10" s="46">
        <f t="shared" si="2"/>
        <v>1.2455784239192396</v>
      </c>
      <c r="O10" s="18">
        <f t="shared" si="3"/>
        <v>1.5514656101331368</v>
      </c>
      <c r="P10" s="47" t="str">
        <f>VLOOKUP(B10,'Hub coords'!$A$14:$E$118,1,TRUE)</f>
        <v>10A</v>
      </c>
      <c r="R10" s="19">
        <v>3</v>
      </c>
      <c r="S10" s="15">
        <v>9</v>
      </c>
    </row>
    <row r="11" spans="1:19" s="45" customFormat="1" x14ac:dyDescent="0.3">
      <c r="A11" s="45" t="s">
        <v>126</v>
      </c>
      <c r="B11" s="45" t="s">
        <v>1386</v>
      </c>
      <c r="C11" s="45">
        <v>301</v>
      </c>
      <c r="D11" s="45">
        <v>320.98599999999999</v>
      </c>
      <c r="E11" s="45">
        <v>0.3</v>
      </c>
      <c r="F11" s="45">
        <v>0.3</v>
      </c>
      <c r="G11" s="45">
        <v>1.8444510000000001</v>
      </c>
      <c r="H11" s="102">
        <v>5189791.165</v>
      </c>
      <c r="I11" s="102">
        <v>487965.34</v>
      </c>
      <c r="J11" s="102">
        <f>VLOOKUP($B11,'Hub coords'!$A$14:$E$119,4,TRUE)</f>
        <v>487964.06940000004</v>
      </c>
      <c r="K11" s="102">
        <f>VLOOKUP($B11,'Hub coords'!$A$14:$E$119,5,TRUE)</f>
        <v>5189790.5725000007</v>
      </c>
      <c r="L11" s="18">
        <f t="shared" si="0"/>
        <v>1.2705999999889173</v>
      </c>
      <c r="M11" s="18">
        <f t="shared" si="1"/>
        <v>0.59249999932944775</v>
      </c>
      <c r="N11" s="46">
        <f t="shared" si="2"/>
        <v>1.4019559940230764</v>
      </c>
      <c r="O11" s="18">
        <f t="shared" si="3"/>
        <v>1.9654806091772321</v>
      </c>
      <c r="P11" s="47" t="str">
        <f>VLOOKUP(B11,'Hub coords'!$A$14:$E$118,1,TRUE)</f>
        <v>10A</v>
      </c>
      <c r="R11" s="19">
        <v>4</v>
      </c>
      <c r="S11" s="15">
        <v>5</v>
      </c>
    </row>
    <row r="12" spans="1:19" s="45" customFormat="1" x14ac:dyDescent="0.3">
      <c r="A12" s="45" t="s">
        <v>130</v>
      </c>
      <c r="B12" s="45" t="s">
        <v>1387</v>
      </c>
      <c r="C12" s="45">
        <v>301</v>
      </c>
      <c r="D12" s="45">
        <v>320.68200000000002</v>
      </c>
      <c r="E12" s="45">
        <v>0.3</v>
      </c>
      <c r="F12" s="45">
        <v>0.2</v>
      </c>
      <c r="G12" s="45">
        <v>2.5962809999999998</v>
      </c>
      <c r="H12" s="102">
        <v>5189791.267</v>
      </c>
      <c r="I12" s="102">
        <v>487964.527</v>
      </c>
      <c r="J12" s="102">
        <f>VLOOKUP($B12,'Hub coords'!$A$14:$E$119,4,TRUE)</f>
        <v>487964.06940000004</v>
      </c>
      <c r="K12" s="102">
        <f>VLOOKUP($B12,'Hub coords'!$A$14:$E$119,5,TRUE)</f>
        <v>5189790.5725000007</v>
      </c>
      <c r="L12" s="18">
        <f t="shared" si="0"/>
        <v>0.45759999996516854</v>
      </c>
      <c r="M12" s="18">
        <f t="shared" si="1"/>
        <v>0.69449999928474426</v>
      </c>
      <c r="N12" s="46">
        <f t="shared" si="2"/>
        <v>0.83170187505778292</v>
      </c>
      <c r="O12" s="18">
        <f t="shared" si="3"/>
        <v>0.69172800897463194</v>
      </c>
      <c r="P12" s="47" t="str">
        <f>VLOOKUP(B12,'Hub coords'!$A$14:$E$118,1,TRUE)</f>
        <v>10A</v>
      </c>
      <c r="R12" s="19">
        <v>5</v>
      </c>
      <c r="S12" s="15">
        <v>2</v>
      </c>
    </row>
    <row r="13" spans="1:19" s="45" customFormat="1" x14ac:dyDescent="0.3">
      <c r="A13" s="45" t="s">
        <v>130</v>
      </c>
      <c r="B13" s="45" t="s">
        <v>1388</v>
      </c>
      <c r="C13" s="45">
        <v>301</v>
      </c>
      <c r="D13" s="45">
        <v>329.24599999999998</v>
      </c>
      <c r="E13" s="45">
        <v>0.4</v>
      </c>
      <c r="F13" s="45">
        <v>0.3</v>
      </c>
      <c r="G13" s="45">
        <v>1.5556430000000001</v>
      </c>
      <c r="H13" s="102">
        <v>5189793.6880000001</v>
      </c>
      <c r="I13" s="102">
        <v>487965.30599999998</v>
      </c>
      <c r="J13" s="102">
        <f>VLOOKUP($B13,'Hub coords'!$A$14:$E$119,4,TRUE)</f>
        <v>487964.06940000004</v>
      </c>
      <c r="K13" s="102">
        <f>VLOOKUP($B13,'Hub coords'!$A$14:$E$119,5,TRUE)</f>
        <v>5189790.5725000007</v>
      </c>
      <c r="L13" s="18">
        <f t="shared" si="0"/>
        <v>1.2365999999456108</v>
      </c>
      <c r="M13" s="18">
        <f t="shared" si="1"/>
        <v>3.1154999993741512</v>
      </c>
      <c r="N13" s="46">
        <f t="shared" si="2"/>
        <v>3.3519426913307782</v>
      </c>
      <c r="O13" s="18">
        <f t="shared" si="3"/>
        <v>11.23551980596582</v>
      </c>
      <c r="P13" s="47" t="str">
        <f>VLOOKUP(B13,'Hub coords'!$A$14:$E$118,1,TRUE)</f>
        <v>10A</v>
      </c>
      <c r="R13" s="19">
        <v>6</v>
      </c>
      <c r="S13" s="15">
        <v>0</v>
      </c>
    </row>
    <row r="14" spans="1:19" s="45" customFormat="1" x14ac:dyDescent="0.3">
      <c r="A14" s="45" t="s">
        <v>126</v>
      </c>
      <c r="B14" s="45" t="s">
        <v>1389</v>
      </c>
      <c r="C14" s="45">
        <v>301</v>
      </c>
      <c r="D14" s="45">
        <v>329.53699999999998</v>
      </c>
      <c r="E14" s="45">
        <v>0.4</v>
      </c>
      <c r="F14" s="45">
        <v>0.4</v>
      </c>
      <c r="G14" s="45">
        <v>1.334382</v>
      </c>
      <c r="H14" s="102">
        <v>5189788.8030000003</v>
      </c>
      <c r="I14" s="102">
        <v>487963.766</v>
      </c>
      <c r="J14" s="102">
        <f>VLOOKUP($B14,'Hub coords'!$A$14:$E$119,4,TRUE)</f>
        <v>487964.06940000004</v>
      </c>
      <c r="K14" s="102">
        <f>VLOOKUP($B14,'Hub coords'!$A$14:$E$119,5,TRUE)</f>
        <v>5189790.5725000007</v>
      </c>
      <c r="L14" s="18">
        <f t="shared" si="0"/>
        <v>0.30340000003343448</v>
      </c>
      <c r="M14" s="18">
        <f t="shared" si="1"/>
        <v>1.7695000004023314</v>
      </c>
      <c r="N14" s="46">
        <f t="shared" si="2"/>
        <v>1.7953222026823317</v>
      </c>
      <c r="O14" s="18">
        <f t="shared" si="3"/>
        <v>3.2231818114441393</v>
      </c>
      <c r="P14" s="47" t="str">
        <f>VLOOKUP(B14,'Hub coords'!$A$14:$E$118,1,TRUE)</f>
        <v>10A</v>
      </c>
      <c r="R14" s="19">
        <v>7</v>
      </c>
      <c r="S14" s="15">
        <v>0</v>
      </c>
    </row>
    <row r="15" spans="1:19" s="45" customFormat="1" x14ac:dyDescent="0.3">
      <c r="A15" s="45" t="s">
        <v>126</v>
      </c>
      <c r="B15" s="45" t="s">
        <v>1390</v>
      </c>
      <c r="C15" s="45">
        <v>301</v>
      </c>
      <c r="D15" s="45">
        <v>323.56</v>
      </c>
      <c r="E15" s="45">
        <v>0.2</v>
      </c>
      <c r="F15" s="45">
        <v>0.1</v>
      </c>
      <c r="G15" s="45">
        <v>0.94767000000000001</v>
      </c>
      <c r="H15" s="102">
        <v>5189788.8370000003</v>
      </c>
      <c r="I15" s="102">
        <v>487964.18699999998</v>
      </c>
      <c r="J15" s="102">
        <f>VLOOKUP($B15,'Hub coords'!$A$14:$E$119,4,TRUE)</f>
        <v>487964.06940000004</v>
      </c>
      <c r="K15" s="102">
        <f>VLOOKUP($B15,'Hub coords'!$A$14:$E$119,5,TRUE)</f>
        <v>5189790.5725000007</v>
      </c>
      <c r="L15" s="18">
        <f t="shared" si="0"/>
        <v>0.11759999993955716</v>
      </c>
      <c r="M15" s="18">
        <f t="shared" si="1"/>
        <v>1.7355000004172325</v>
      </c>
      <c r="N15" s="46">
        <f t="shared" si="2"/>
        <v>1.7394798105853364</v>
      </c>
      <c r="O15" s="18">
        <f t="shared" si="3"/>
        <v>3.025790011433998</v>
      </c>
      <c r="P15" s="47" t="str">
        <f>VLOOKUP(B15,'Hub coords'!$A$14:$E$118,1,TRUE)</f>
        <v>10A</v>
      </c>
      <c r="R15" s="19">
        <v>8</v>
      </c>
      <c r="S15" s="15">
        <v>1</v>
      </c>
    </row>
    <row r="16" spans="1:19" s="45" customFormat="1" ht="15" thickBot="1" x14ac:dyDescent="0.35">
      <c r="A16" s="45" t="s">
        <v>126</v>
      </c>
      <c r="B16" s="45" t="s">
        <v>1391</v>
      </c>
      <c r="C16" s="45">
        <v>301</v>
      </c>
      <c r="D16" s="45">
        <v>331.91500000000002</v>
      </c>
      <c r="E16" s="45">
        <v>0.3</v>
      </c>
      <c r="F16" s="45">
        <v>0.3</v>
      </c>
      <c r="G16" s="45">
        <v>1.752945</v>
      </c>
      <c r="H16" s="102">
        <v>5189789.2699999996</v>
      </c>
      <c r="I16" s="102">
        <v>487964.13199999998</v>
      </c>
      <c r="J16" s="102">
        <f>VLOOKUP($B16,'Hub coords'!$A$14:$E$119,4,TRUE)</f>
        <v>487964.06940000004</v>
      </c>
      <c r="K16" s="102">
        <f>VLOOKUP($B16,'Hub coords'!$A$14:$E$119,5,TRUE)</f>
        <v>5189790.5725000007</v>
      </c>
      <c r="L16" s="18">
        <f t="shared" si="0"/>
        <v>6.2599999946542084E-2</v>
      </c>
      <c r="M16" s="18">
        <f t="shared" si="1"/>
        <v>1.30250000115484</v>
      </c>
      <c r="N16" s="46">
        <f t="shared" si="2"/>
        <v>1.304003455900967</v>
      </c>
      <c r="O16" s="18">
        <f t="shared" si="3"/>
        <v>1.7004250130016652</v>
      </c>
      <c r="P16" s="47" t="str">
        <f>VLOOKUP(B16,'Hub coords'!$A$14:$E$118,1,TRUE)</f>
        <v>10A</v>
      </c>
      <c r="R16" s="38" t="s">
        <v>2123</v>
      </c>
      <c r="S16" s="38">
        <v>0</v>
      </c>
    </row>
    <row r="17" spans="1:19" s="45" customFormat="1" x14ac:dyDescent="0.3">
      <c r="A17" s="45" t="s">
        <v>130</v>
      </c>
      <c r="B17" s="45" t="s">
        <v>1374</v>
      </c>
      <c r="C17" s="45">
        <v>301</v>
      </c>
      <c r="D17" s="45">
        <v>325.02</v>
      </c>
      <c r="E17" s="45">
        <v>0.7</v>
      </c>
      <c r="F17" s="45">
        <v>0.5</v>
      </c>
      <c r="G17" s="45">
        <v>1.576651</v>
      </c>
      <c r="H17" s="102">
        <v>5189794.3360000001</v>
      </c>
      <c r="I17" s="102">
        <v>487962.35200000001</v>
      </c>
      <c r="J17" s="102">
        <f>VLOOKUP($B17,'Hub coords'!$A$14:$E$119,4,TRUE)</f>
        <v>487964.06940000004</v>
      </c>
      <c r="K17" s="102">
        <f>VLOOKUP($B17,'Hub coords'!$A$14:$E$119,5,TRUE)</f>
        <v>5189790.5725000007</v>
      </c>
      <c r="L17" s="18">
        <f t="shared" si="0"/>
        <v>1.7174000000231899</v>
      </c>
      <c r="M17" s="18">
        <f t="shared" si="1"/>
        <v>3.7634999994188547</v>
      </c>
      <c r="N17" s="46">
        <f t="shared" si="2"/>
        <v>4.136833934992481</v>
      </c>
      <c r="O17" s="18">
        <f t="shared" si="3"/>
        <v>17.113395005705375</v>
      </c>
      <c r="P17" s="47" t="str">
        <f>VLOOKUP(B17,'Hub coords'!$A$14:$E$118,1,TRUE)</f>
        <v>10A</v>
      </c>
      <c r="S17" s="45">
        <f>SUM(S8:S16)</f>
        <v>30</v>
      </c>
    </row>
    <row r="18" spans="1:19" s="45" customFormat="1" x14ac:dyDescent="0.3">
      <c r="A18" s="45" t="s">
        <v>130</v>
      </c>
      <c r="B18" s="45" t="s">
        <v>1392</v>
      </c>
      <c r="C18" s="45">
        <v>301</v>
      </c>
      <c r="D18" s="45">
        <v>326.45600000000002</v>
      </c>
      <c r="E18" s="45">
        <v>0.3</v>
      </c>
      <c r="F18" s="45">
        <v>0.6</v>
      </c>
      <c r="G18" s="45">
        <v>1.557723</v>
      </c>
      <c r="H18" s="102">
        <v>5189790.3569999998</v>
      </c>
      <c r="I18" s="102">
        <v>487961.26199999999</v>
      </c>
      <c r="J18" s="102">
        <f>VLOOKUP($B18,'Hub coords'!$A$14:$E$119,4,TRUE)</f>
        <v>487964.06940000004</v>
      </c>
      <c r="K18" s="102">
        <f>VLOOKUP($B18,'Hub coords'!$A$14:$E$119,5,TRUE)</f>
        <v>5189790.5725000007</v>
      </c>
      <c r="L18" s="18">
        <f t="shared" si="0"/>
        <v>2.8074000000488013</v>
      </c>
      <c r="M18" s="18">
        <f t="shared" si="1"/>
        <v>0.21550000086426735</v>
      </c>
      <c r="N18" s="46">
        <f t="shared" si="2"/>
        <v>2.8156588945833816</v>
      </c>
      <c r="O18" s="18">
        <f t="shared" si="3"/>
        <v>7.9279350106465101</v>
      </c>
      <c r="P18" s="47" t="str">
        <f>VLOOKUP(B18,'Hub coords'!$A$14:$E$118,1,TRUE)</f>
        <v>10A</v>
      </c>
    </row>
    <row r="19" spans="1:19" s="45" customFormat="1" x14ac:dyDescent="0.3">
      <c r="A19" s="45" t="s">
        <v>126</v>
      </c>
      <c r="B19" s="45" t="s">
        <v>1393</v>
      </c>
      <c r="C19" s="45">
        <v>301</v>
      </c>
      <c r="D19" s="45">
        <v>327.30799999999999</v>
      </c>
      <c r="E19" s="45">
        <v>0.2</v>
      </c>
      <c r="F19" s="45">
        <v>0.1</v>
      </c>
      <c r="G19" s="45">
        <v>1.5412650000000001</v>
      </c>
      <c r="H19" s="102">
        <v>5189788.1160000004</v>
      </c>
      <c r="I19" s="102">
        <v>487963.95</v>
      </c>
      <c r="J19" s="102">
        <f>VLOOKUP($B19,'Hub coords'!$A$14:$E$119,4,TRUE)</f>
        <v>487964.06940000004</v>
      </c>
      <c r="K19" s="102">
        <f>VLOOKUP($B19,'Hub coords'!$A$14:$E$119,5,TRUE)</f>
        <v>5189790.5725000007</v>
      </c>
      <c r="L19" s="18">
        <f t="shared" si="0"/>
        <v>0.11940000002505258</v>
      </c>
      <c r="M19" s="18">
        <f t="shared" si="1"/>
        <v>2.456500000320375</v>
      </c>
      <c r="N19" s="46">
        <f t="shared" si="2"/>
        <v>2.4594000511466176</v>
      </c>
      <c r="O19" s="18">
        <f t="shared" si="3"/>
        <v>6.0486486115799858</v>
      </c>
      <c r="P19" s="47" t="str">
        <f>VLOOKUP(B19,'Hub coords'!$A$14:$E$118,1,TRUE)</f>
        <v>10A</v>
      </c>
    </row>
    <row r="20" spans="1:19" s="45" customFormat="1" x14ac:dyDescent="0.3">
      <c r="A20" s="45" t="s">
        <v>126</v>
      </c>
      <c r="B20" s="45" t="s">
        <v>1394</v>
      </c>
      <c r="C20" s="45">
        <v>301</v>
      </c>
      <c r="D20" s="45">
        <v>326.27699999999999</v>
      </c>
      <c r="E20" s="45">
        <v>0.4</v>
      </c>
      <c r="F20" s="45">
        <v>0.5</v>
      </c>
      <c r="G20" s="45">
        <v>1.7323550000000001</v>
      </c>
      <c r="H20" s="102">
        <v>5189792.9730000002</v>
      </c>
      <c r="I20" s="102">
        <v>487965.68400000001</v>
      </c>
      <c r="J20" s="102">
        <f>VLOOKUP($B20,'Hub coords'!$A$14:$E$119,4,TRUE)</f>
        <v>487964.06940000004</v>
      </c>
      <c r="K20" s="102">
        <f>VLOOKUP($B20,'Hub coords'!$A$14:$E$119,5,TRUE)</f>
        <v>5189790.5725000007</v>
      </c>
      <c r="L20" s="18">
        <f t="shared" si="0"/>
        <v>1.6145999999716878</v>
      </c>
      <c r="M20" s="18">
        <f t="shared" si="1"/>
        <v>2.4004999995231628</v>
      </c>
      <c r="N20" s="46">
        <f t="shared" si="2"/>
        <v>2.8929800219875834</v>
      </c>
      <c r="O20" s="18">
        <f t="shared" si="3"/>
        <v>8.369333407619278</v>
      </c>
      <c r="P20" s="47" t="str">
        <f>VLOOKUP(B20,'Hub coords'!$A$14:$E$118,1,TRUE)</f>
        <v>10A</v>
      </c>
    </row>
    <row r="21" spans="1:19" s="45" customFormat="1" x14ac:dyDescent="0.3">
      <c r="A21" s="45" t="s">
        <v>126</v>
      </c>
      <c r="B21" s="45" t="s">
        <v>1395</v>
      </c>
      <c r="C21" s="45">
        <v>301</v>
      </c>
      <c r="D21" s="45">
        <v>324.81099999999998</v>
      </c>
      <c r="E21" s="45">
        <v>0.3</v>
      </c>
      <c r="F21" s="45">
        <v>0.3</v>
      </c>
      <c r="G21" s="45">
        <v>1.6425650000000001</v>
      </c>
      <c r="H21" s="102">
        <v>5189792.358</v>
      </c>
      <c r="I21" s="102">
        <v>487967.29700000002</v>
      </c>
      <c r="J21" s="102">
        <f>VLOOKUP($B21,'Hub coords'!$A$14:$E$119,4,TRUE)</f>
        <v>487964.06940000004</v>
      </c>
      <c r="K21" s="102">
        <f>VLOOKUP($B21,'Hub coords'!$A$14:$E$119,5,TRUE)</f>
        <v>5189790.5725000007</v>
      </c>
      <c r="L21" s="18">
        <f t="shared" si="0"/>
        <v>3.227599999983795</v>
      </c>
      <c r="M21" s="18">
        <f t="shared" si="1"/>
        <v>1.7854999992996454</v>
      </c>
      <c r="N21" s="46">
        <f t="shared" si="2"/>
        <v>3.6885514782085429</v>
      </c>
      <c r="O21" s="18">
        <f t="shared" si="3"/>
        <v>13.605412007394428</v>
      </c>
      <c r="P21" s="47" t="str">
        <f>VLOOKUP(B21,'Hub coords'!$A$14:$E$118,1,TRUE)</f>
        <v>10A</v>
      </c>
    </row>
    <row r="22" spans="1:19" s="45" customFormat="1" x14ac:dyDescent="0.3">
      <c r="A22" s="45" t="s">
        <v>126</v>
      </c>
      <c r="B22" s="45" t="s">
        <v>1396</v>
      </c>
      <c r="C22" s="45">
        <v>301</v>
      </c>
      <c r="D22" s="45">
        <v>322.53899999999999</v>
      </c>
      <c r="E22" s="45">
        <v>1.3</v>
      </c>
      <c r="F22" s="45">
        <v>1.5</v>
      </c>
      <c r="G22" s="45">
        <v>1.7847200000000001</v>
      </c>
      <c r="H22" s="102">
        <v>5189792.0530000003</v>
      </c>
      <c r="I22" s="102">
        <v>487965.14500000002</v>
      </c>
      <c r="J22" s="102">
        <f>VLOOKUP($B22,'Hub coords'!$A$14:$E$119,4,TRUE)</f>
        <v>487964.06940000004</v>
      </c>
      <c r="K22" s="102">
        <f>VLOOKUP($B22,'Hub coords'!$A$14:$E$119,5,TRUE)</f>
        <v>5189790.5725000007</v>
      </c>
      <c r="L22" s="18">
        <f t="shared" si="0"/>
        <v>1.0755999999819323</v>
      </c>
      <c r="M22" s="18">
        <f t="shared" si="1"/>
        <v>1.4804999995976686</v>
      </c>
      <c r="N22" s="46">
        <f t="shared" si="2"/>
        <v>1.8299714775836891</v>
      </c>
      <c r="O22" s="18">
        <f t="shared" si="3"/>
        <v>3.3487956087698301</v>
      </c>
      <c r="P22" s="47" t="str">
        <f>VLOOKUP(B22,'Hub coords'!$A$14:$E$118,1,TRUE)</f>
        <v>10A</v>
      </c>
    </row>
    <row r="23" spans="1:19" s="45" customFormat="1" x14ac:dyDescent="0.3">
      <c r="A23" s="45" t="s">
        <v>126</v>
      </c>
      <c r="B23" s="45" t="s">
        <v>1397</v>
      </c>
      <c r="C23" s="45">
        <v>301</v>
      </c>
      <c r="D23" s="45">
        <v>330.49599999999998</v>
      </c>
      <c r="E23" s="45">
        <v>0.7</v>
      </c>
      <c r="F23" s="45">
        <v>0.9</v>
      </c>
      <c r="G23" s="45">
        <v>3.2352500000000002</v>
      </c>
      <c r="H23" s="102">
        <v>5189797.415</v>
      </c>
      <c r="I23" s="102">
        <v>487966.29</v>
      </c>
      <c r="J23" s="102">
        <f>VLOOKUP($B23,'Hub coords'!$A$14:$E$119,4,TRUE)</f>
        <v>487964.06940000004</v>
      </c>
      <c r="K23" s="102">
        <f>VLOOKUP($B23,'Hub coords'!$A$14:$E$119,5,TRUE)</f>
        <v>5189790.5725000007</v>
      </c>
      <c r="L23" s="18">
        <f t="shared" si="0"/>
        <v>2.2205999999423511</v>
      </c>
      <c r="M23" s="18">
        <f t="shared" si="1"/>
        <v>6.8424999993294477</v>
      </c>
      <c r="N23" s="46">
        <f t="shared" si="2"/>
        <v>7.1938077956369852</v>
      </c>
      <c r="O23" s="18">
        <f t="shared" si="3"/>
        <v>51.75087060056746</v>
      </c>
      <c r="P23" s="47" t="str">
        <f>VLOOKUP(B23,'Hub coords'!$A$14:$E$118,1,TRUE)</f>
        <v>10A</v>
      </c>
    </row>
    <row r="24" spans="1:19" s="45" customFormat="1" x14ac:dyDescent="0.3">
      <c r="A24" s="45" t="s">
        <v>126</v>
      </c>
      <c r="B24" s="45" t="s">
        <v>1398</v>
      </c>
      <c r="C24" s="45">
        <v>301</v>
      </c>
      <c r="D24" s="45">
        <v>321.577</v>
      </c>
      <c r="E24" s="45">
        <v>0.3</v>
      </c>
      <c r="F24" s="45">
        <v>0.2</v>
      </c>
      <c r="G24" s="45">
        <v>1.704726</v>
      </c>
      <c r="H24" s="102">
        <v>5189790.7340000002</v>
      </c>
      <c r="I24" s="102">
        <v>487962.93599999999</v>
      </c>
      <c r="J24" s="102">
        <f>VLOOKUP($B24,'Hub coords'!$A$14:$E$119,4,TRUE)</f>
        <v>487964.06940000004</v>
      </c>
      <c r="K24" s="102">
        <f>VLOOKUP($B24,'Hub coords'!$A$14:$E$119,5,TRUE)</f>
        <v>5189790.5725000007</v>
      </c>
      <c r="L24" s="18">
        <f t="shared" si="0"/>
        <v>1.1334000000497326</v>
      </c>
      <c r="M24" s="18">
        <f t="shared" si="1"/>
        <v>0.1614999994635582</v>
      </c>
      <c r="N24" s="46">
        <f t="shared" si="2"/>
        <v>1.1448483785809644</v>
      </c>
      <c r="O24" s="18">
        <f t="shared" si="3"/>
        <v>1.3106778099394634</v>
      </c>
      <c r="P24" s="47" t="str">
        <f>VLOOKUP(B24,'Hub coords'!$A$14:$E$118,1,TRUE)</f>
        <v>10A</v>
      </c>
    </row>
    <row r="25" spans="1:19" s="45" customFormat="1" x14ac:dyDescent="0.3">
      <c r="A25" s="45" t="s">
        <v>126</v>
      </c>
      <c r="B25" s="45" t="s">
        <v>1399</v>
      </c>
      <c r="C25" s="45">
        <v>301</v>
      </c>
      <c r="D25" s="45">
        <v>325.67399999999998</v>
      </c>
      <c r="E25" s="45">
        <v>0.4</v>
      </c>
      <c r="F25" s="45">
        <v>0.4</v>
      </c>
      <c r="G25" s="45">
        <v>1.573674</v>
      </c>
      <c r="H25" s="102">
        <v>5189792.8779999996</v>
      </c>
      <c r="I25" s="102">
        <v>487965.21600000001</v>
      </c>
      <c r="J25" s="102">
        <f>VLOOKUP($B25,'Hub coords'!$A$14:$E$119,4,TRUE)</f>
        <v>487964.06940000004</v>
      </c>
      <c r="K25" s="102">
        <f>VLOOKUP($B25,'Hub coords'!$A$14:$E$119,5,TRUE)</f>
        <v>5189790.5725000007</v>
      </c>
      <c r="L25" s="18">
        <f t="shared" si="0"/>
        <v>1.1465999999782071</v>
      </c>
      <c r="M25" s="18">
        <f t="shared" si="1"/>
        <v>2.3054999988526106</v>
      </c>
      <c r="N25" s="46">
        <f t="shared" si="2"/>
        <v>2.5748828720272718</v>
      </c>
      <c r="O25" s="18">
        <f t="shared" si="3"/>
        <v>6.6300218046594122</v>
      </c>
      <c r="P25" s="47" t="str">
        <f>VLOOKUP(B25,'Hub coords'!$A$14:$E$118,1,TRUE)</f>
        <v>10A</v>
      </c>
    </row>
    <row r="26" spans="1:19" s="45" customFormat="1" x14ac:dyDescent="0.3">
      <c r="A26" s="45" t="s">
        <v>126</v>
      </c>
      <c r="B26" s="45" t="s">
        <v>1400</v>
      </c>
      <c r="C26" s="45">
        <v>301</v>
      </c>
      <c r="D26" s="45">
        <v>324.49200000000002</v>
      </c>
      <c r="E26" s="45">
        <v>0.2</v>
      </c>
      <c r="F26" s="45">
        <v>0.2</v>
      </c>
      <c r="G26" s="45">
        <v>1.8577809999999999</v>
      </c>
      <c r="H26" s="102">
        <v>5189793.5880000005</v>
      </c>
      <c r="I26" s="102">
        <v>487966.16200000001</v>
      </c>
      <c r="J26" s="102">
        <f>VLOOKUP($B26,'Hub coords'!$A$14:$E$119,4,TRUE)</f>
        <v>487964.06940000004</v>
      </c>
      <c r="K26" s="102">
        <f>VLOOKUP($B26,'Hub coords'!$A$14:$E$119,5,TRUE)</f>
        <v>5189790.5725000007</v>
      </c>
      <c r="L26" s="18">
        <f t="shared" si="0"/>
        <v>2.0925999999744818</v>
      </c>
      <c r="M26" s="18">
        <f t="shared" si="1"/>
        <v>3.0154999997466803</v>
      </c>
      <c r="N26" s="46">
        <f t="shared" si="2"/>
        <v>3.6704516082309859</v>
      </c>
      <c r="O26" s="18">
        <f t="shared" si="3"/>
        <v>13.472215008365431</v>
      </c>
      <c r="P26" s="47" t="str">
        <f>VLOOKUP(B26,'Hub coords'!$A$14:$E$118,1,TRUE)</f>
        <v>10A</v>
      </c>
    </row>
    <row r="27" spans="1:19" s="45" customFormat="1" x14ac:dyDescent="0.3">
      <c r="A27" s="45" t="s">
        <v>130</v>
      </c>
      <c r="B27" s="45" t="s">
        <v>1401</v>
      </c>
      <c r="C27" s="45">
        <v>301</v>
      </c>
      <c r="D27" s="45">
        <v>331.46699999999998</v>
      </c>
      <c r="E27" s="45">
        <v>0.2</v>
      </c>
      <c r="F27" s="45">
        <v>0.2</v>
      </c>
      <c r="G27" s="45">
        <v>1.747234</v>
      </c>
      <c r="H27" s="102">
        <v>5189790.8559999997</v>
      </c>
      <c r="I27" s="102">
        <v>487964.658</v>
      </c>
      <c r="J27" s="102">
        <f>VLOOKUP($B27,'Hub coords'!$A$14:$E$119,4,TRUE)</f>
        <v>487964.06940000004</v>
      </c>
      <c r="K27" s="102">
        <f>VLOOKUP($B27,'Hub coords'!$A$14:$E$119,5,TRUE)</f>
        <v>5189790.5725000007</v>
      </c>
      <c r="L27" s="18">
        <f t="shared" si="0"/>
        <v>0.58859999995911494</v>
      </c>
      <c r="M27" s="18">
        <f t="shared" si="1"/>
        <v>0.28349999897181988</v>
      </c>
      <c r="N27" s="46">
        <f t="shared" si="2"/>
        <v>0.65331631647226751</v>
      </c>
      <c r="O27" s="18">
        <f t="shared" si="3"/>
        <v>0.42682220936889198</v>
      </c>
      <c r="P27" s="47" t="str">
        <f>VLOOKUP(B27,'Hub coords'!$A$14:$E$118,1,TRUE)</f>
        <v>10A</v>
      </c>
    </row>
    <row r="28" spans="1:19" s="45" customFormat="1" x14ac:dyDescent="0.3">
      <c r="A28" s="45" t="s">
        <v>126</v>
      </c>
      <c r="B28" s="45" t="s">
        <v>1375</v>
      </c>
      <c r="C28" s="45">
        <v>301</v>
      </c>
      <c r="D28" s="45">
        <v>322.73099999999999</v>
      </c>
      <c r="E28" s="45">
        <v>0.3</v>
      </c>
      <c r="F28" s="45">
        <v>0.3</v>
      </c>
      <c r="G28" s="45">
        <v>1.9627140000000001</v>
      </c>
      <c r="H28" s="102">
        <v>5189792.5219999999</v>
      </c>
      <c r="I28" s="102">
        <v>487963.973</v>
      </c>
      <c r="J28" s="102">
        <f>VLOOKUP($B28,'Hub coords'!$A$14:$E$119,4,TRUE)</f>
        <v>487964.06940000004</v>
      </c>
      <c r="K28" s="102">
        <f>VLOOKUP($B28,'Hub coords'!$A$14:$E$119,5,TRUE)</f>
        <v>5189790.5725000007</v>
      </c>
      <c r="L28" s="18">
        <f t="shared" si="0"/>
        <v>9.6400000038556755E-2</v>
      </c>
      <c r="M28" s="18">
        <f t="shared" si="1"/>
        <v>1.9494999991729856</v>
      </c>
      <c r="N28" s="46">
        <f t="shared" si="2"/>
        <v>1.9518819653818478</v>
      </c>
      <c r="O28" s="18">
        <f t="shared" si="3"/>
        <v>3.8098432067829049</v>
      </c>
      <c r="P28" s="47" t="str">
        <f>VLOOKUP(B28,'Hub coords'!$A$14:$E$118,1,TRUE)</f>
        <v>10A</v>
      </c>
    </row>
    <row r="29" spans="1:19" s="45" customFormat="1" x14ac:dyDescent="0.3">
      <c r="A29" s="45" t="s">
        <v>126</v>
      </c>
      <c r="B29" s="45" t="s">
        <v>1402</v>
      </c>
      <c r="C29" s="45">
        <v>301</v>
      </c>
      <c r="D29" s="45">
        <v>326.32900000000001</v>
      </c>
      <c r="E29" s="45">
        <v>0.4</v>
      </c>
      <c r="F29" s="45">
        <v>0.5</v>
      </c>
      <c r="G29" s="45">
        <v>1.80751</v>
      </c>
      <c r="H29" s="102">
        <v>5189790.2290000003</v>
      </c>
      <c r="I29" s="102">
        <v>487961.67800000001</v>
      </c>
      <c r="J29" s="102">
        <f>VLOOKUP($B29,'Hub coords'!$A$14:$E$119,4,TRUE)</f>
        <v>487964.06940000004</v>
      </c>
      <c r="K29" s="102">
        <f>VLOOKUP($B29,'Hub coords'!$A$14:$E$119,5,TRUE)</f>
        <v>5189790.5725000007</v>
      </c>
      <c r="L29" s="18">
        <f t="shared" si="0"/>
        <v>2.3914000000222586</v>
      </c>
      <c r="M29" s="18">
        <f t="shared" si="1"/>
        <v>0.34350000042468309</v>
      </c>
      <c r="N29" s="46">
        <f t="shared" si="2"/>
        <v>2.415944165414055</v>
      </c>
      <c r="O29" s="18">
        <f t="shared" si="3"/>
        <v>5.8367862103982144</v>
      </c>
      <c r="P29" s="47" t="str">
        <f>VLOOKUP(B29,'Hub coords'!$A$14:$E$118,1,TRUE)</f>
        <v>10A</v>
      </c>
    </row>
    <row r="30" spans="1:19" s="45" customFormat="1" x14ac:dyDescent="0.3">
      <c r="A30" s="45" t="s">
        <v>126</v>
      </c>
      <c r="B30" s="45" t="s">
        <v>1376</v>
      </c>
      <c r="C30" s="45">
        <v>301</v>
      </c>
      <c r="D30" s="45">
        <v>331.66699999999997</v>
      </c>
      <c r="E30" s="45">
        <v>0.4</v>
      </c>
      <c r="F30" s="45">
        <v>0.4</v>
      </c>
      <c r="G30" s="45">
        <v>2.3550909999999998</v>
      </c>
      <c r="H30" s="102">
        <v>5189790.4519999996</v>
      </c>
      <c r="I30" s="102">
        <v>487966.15700000001</v>
      </c>
      <c r="J30" s="102">
        <f>VLOOKUP($B30,'Hub coords'!$A$14:$E$119,4,TRUE)</f>
        <v>487964.06940000004</v>
      </c>
      <c r="K30" s="102">
        <f>VLOOKUP($B30,'Hub coords'!$A$14:$E$119,5,TRUE)</f>
        <v>5189790.5725000007</v>
      </c>
      <c r="L30" s="18">
        <f t="shared" si="0"/>
        <v>2.0875999999698251</v>
      </c>
      <c r="M30" s="18">
        <f t="shared" si="1"/>
        <v>0.12050000112503767</v>
      </c>
      <c r="N30" s="46">
        <f t="shared" si="2"/>
        <v>2.0910748456583632</v>
      </c>
      <c r="O30" s="18">
        <f t="shared" si="3"/>
        <v>4.3725940101451473</v>
      </c>
      <c r="P30" s="47" t="str">
        <f>VLOOKUP(B30,'Hub coords'!$A$14:$E$118,1,TRUE)</f>
        <v>10A</v>
      </c>
      <c r="R30" s="30" t="s">
        <v>5112</v>
      </c>
      <c r="S30" s="37">
        <f>COUNT(C6:C35)</f>
        <v>30</v>
      </c>
    </row>
    <row r="31" spans="1:19" s="45" customFormat="1" x14ac:dyDescent="0.3">
      <c r="A31" s="45" t="s">
        <v>126</v>
      </c>
      <c r="B31" s="45" t="s">
        <v>1377</v>
      </c>
      <c r="C31" s="45">
        <v>301</v>
      </c>
      <c r="D31" s="45">
        <v>327.14699999999999</v>
      </c>
      <c r="E31" s="45">
        <v>0.3</v>
      </c>
      <c r="F31" s="45">
        <v>0.2</v>
      </c>
      <c r="G31" s="45">
        <v>2.313123</v>
      </c>
      <c r="H31" s="102">
        <v>5189791.7070000004</v>
      </c>
      <c r="I31" s="102">
        <v>487964.80300000001</v>
      </c>
      <c r="J31" s="102">
        <f>VLOOKUP($B31,'Hub coords'!$A$14:$E$119,4,TRUE)</f>
        <v>487964.06940000004</v>
      </c>
      <c r="K31" s="102">
        <f>VLOOKUP($B31,'Hub coords'!$A$14:$E$119,5,TRUE)</f>
        <v>5189790.5725000007</v>
      </c>
      <c r="L31" s="18">
        <f t="shared" si="0"/>
        <v>0.73359999997774139</v>
      </c>
      <c r="M31" s="18">
        <f t="shared" si="1"/>
        <v>1.1344999996945262</v>
      </c>
      <c r="N31" s="46">
        <f t="shared" si="2"/>
        <v>1.3510215428608909</v>
      </c>
      <c r="O31" s="18">
        <f t="shared" si="3"/>
        <v>1.8252592092742221</v>
      </c>
      <c r="P31" s="47" t="str">
        <f>VLOOKUP(B31,'Hub coords'!$A$14:$E$118,1,TRUE)</f>
        <v>10A</v>
      </c>
      <c r="R31" s="30" t="s">
        <v>5111</v>
      </c>
      <c r="S31" s="144">
        <f>AVERAGE(N6:N35)</f>
        <v>2.416622589224934</v>
      </c>
    </row>
    <row r="32" spans="1:19" s="45" customFormat="1" x14ac:dyDescent="0.3">
      <c r="A32" s="45" t="s">
        <v>130</v>
      </c>
      <c r="B32" s="45" t="s">
        <v>1378</v>
      </c>
      <c r="C32" s="45">
        <v>301</v>
      </c>
      <c r="D32" s="45">
        <v>319.92</v>
      </c>
      <c r="E32" s="45">
        <v>0.4</v>
      </c>
      <c r="F32" s="45">
        <v>0.2</v>
      </c>
      <c r="G32" s="45">
        <v>1.5018549999999999</v>
      </c>
      <c r="H32" s="102">
        <v>5189793.1730000004</v>
      </c>
      <c r="I32" s="102">
        <v>487964.18599999999</v>
      </c>
      <c r="J32" s="102">
        <f>VLOOKUP($B32,'Hub coords'!$A$14:$E$119,4,TRUE)</f>
        <v>487964.06940000004</v>
      </c>
      <c r="K32" s="102">
        <f>VLOOKUP($B32,'Hub coords'!$A$14:$E$119,5,TRUE)</f>
        <v>5189790.5725000007</v>
      </c>
      <c r="L32" s="18">
        <f t="shared" si="0"/>
        <v>0.11659999995026737</v>
      </c>
      <c r="M32" s="18">
        <f t="shared" si="1"/>
        <v>2.6004999997094274</v>
      </c>
      <c r="N32" s="46">
        <f t="shared" si="2"/>
        <v>2.6031127152847482</v>
      </c>
      <c r="O32" s="18">
        <f t="shared" si="3"/>
        <v>6.7761958084771345</v>
      </c>
      <c r="P32" s="47" t="str">
        <f>VLOOKUP(B32,'Hub coords'!$A$14:$E$118,1,TRUE)</f>
        <v>10A</v>
      </c>
      <c r="R32" s="30" t="s">
        <v>5110</v>
      </c>
      <c r="S32" s="34">
        <f>_xlfn.STDEV.S(N6:N35)</f>
        <v>1.4041634605700184</v>
      </c>
    </row>
    <row r="33" spans="1:19" s="45" customFormat="1" x14ac:dyDescent="0.3">
      <c r="A33" s="45" t="s">
        <v>126</v>
      </c>
      <c r="B33" s="45" t="s">
        <v>1379</v>
      </c>
      <c r="C33" s="45">
        <v>301</v>
      </c>
      <c r="D33" s="45">
        <v>323.661</v>
      </c>
      <c r="E33" s="45">
        <v>0.7</v>
      </c>
      <c r="F33" s="45">
        <v>0.5</v>
      </c>
      <c r="G33" s="45">
        <v>1.6227480000000001</v>
      </c>
      <c r="H33" s="102">
        <v>5189791.2359999996</v>
      </c>
      <c r="I33" s="102">
        <v>487964.16200000001</v>
      </c>
      <c r="J33" s="102">
        <f>VLOOKUP($B33,'Hub coords'!$A$14:$E$119,4,TRUE)</f>
        <v>487964.06940000004</v>
      </c>
      <c r="K33" s="102">
        <f>VLOOKUP($B33,'Hub coords'!$A$14:$E$119,5,TRUE)</f>
        <v>5189790.5725000007</v>
      </c>
      <c r="L33" s="18">
        <f t="shared" si="0"/>
        <v>9.2599999974481761E-2</v>
      </c>
      <c r="M33" s="18">
        <f t="shared" si="1"/>
        <v>0.66349999886006117</v>
      </c>
      <c r="N33" s="46">
        <f t="shared" si="2"/>
        <v>0.6699305997508811</v>
      </c>
      <c r="O33" s="18">
        <f t="shared" si="3"/>
        <v>0.44880700848257526</v>
      </c>
      <c r="P33" s="47" t="str">
        <f>VLOOKUP(B33,'Hub coords'!$A$14:$E$118,1,TRUE)</f>
        <v>10A</v>
      </c>
      <c r="R33" s="30" t="s">
        <v>5109</v>
      </c>
      <c r="S33" s="34">
        <f>MIN(N6:N35)</f>
        <v>0.64018654315060841</v>
      </c>
    </row>
    <row r="34" spans="1:19" s="45" customFormat="1" x14ac:dyDescent="0.3">
      <c r="A34" s="45" t="s">
        <v>126</v>
      </c>
      <c r="B34" s="45" t="s">
        <v>1380</v>
      </c>
      <c r="C34" s="45">
        <v>301</v>
      </c>
      <c r="D34" s="45">
        <v>323.12099999999998</v>
      </c>
      <c r="E34" s="45">
        <v>0.3</v>
      </c>
      <c r="F34" s="45">
        <v>0.4</v>
      </c>
      <c r="G34" s="45">
        <v>2.063396</v>
      </c>
      <c r="H34" s="102">
        <v>5189793.3820000002</v>
      </c>
      <c r="I34" s="102">
        <v>487966.39</v>
      </c>
      <c r="J34" s="102">
        <f>VLOOKUP($B34,'Hub coords'!$A$14:$E$119,4,TRUE)</f>
        <v>487964.06940000004</v>
      </c>
      <c r="K34" s="102">
        <f>VLOOKUP($B34,'Hub coords'!$A$14:$E$119,5,TRUE)</f>
        <v>5189790.5725000007</v>
      </c>
      <c r="L34" s="18">
        <f t="shared" si="0"/>
        <v>2.3205999999772757</v>
      </c>
      <c r="M34" s="18">
        <f t="shared" si="1"/>
        <v>2.8094999995082617</v>
      </c>
      <c r="N34" s="46">
        <f t="shared" si="2"/>
        <v>3.6439641336230868</v>
      </c>
      <c r="O34" s="18">
        <f t="shared" si="3"/>
        <v>13.278474607131454</v>
      </c>
      <c r="P34" s="47" t="str">
        <f>VLOOKUP(B34,'Hub coords'!$A$14:$E$118,1,TRUE)</f>
        <v>10A</v>
      </c>
      <c r="R34" s="30" t="s">
        <v>5108</v>
      </c>
      <c r="S34" s="34">
        <f>MAX(N6:N35)</f>
        <v>7.1938077956369852</v>
      </c>
    </row>
    <row r="35" spans="1:19" s="45" customFormat="1" x14ac:dyDescent="0.3">
      <c r="A35" s="45" t="s">
        <v>126</v>
      </c>
      <c r="B35" s="45" t="s">
        <v>1381</v>
      </c>
      <c r="C35" s="45">
        <v>301</v>
      </c>
      <c r="D35" s="45">
        <v>325.61599999999999</v>
      </c>
      <c r="E35" s="45">
        <v>0.5</v>
      </c>
      <c r="F35" s="45">
        <v>0.3</v>
      </c>
      <c r="G35" s="45">
        <v>1.918088</v>
      </c>
      <c r="H35" s="102">
        <v>5189793.0360000003</v>
      </c>
      <c r="I35" s="102">
        <v>487966.842</v>
      </c>
      <c r="J35" s="102">
        <f>VLOOKUP($B35,'Hub coords'!$A$14:$E$119,4,TRUE)</f>
        <v>487964.06940000004</v>
      </c>
      <c r="K35" s="102">
        <f>VLOOKUP($B35,'Hub coords'!$A$14:$E$119,5,TRUE)</f>
        <v>5189790.5725000007</v>
      </c>
      <c r="L35" s="18">
        <f t="shared" si="0"/>
        <v>2.7725999999674968</v>
      </c>
      <c r="M35" s="18">
        <f t="shared" si="1"/>
        <v>2.4634999996051192</v>
      </c>
      <c r="N35" s="46">
        <f t="shared" si="2"/>
        <v>3.7089274740650007</v>
      </c>
      <c r="O35" s="18">
        <f t="shared" si="3"/>
        <v>13.756143007874186</v>
      </c>
      <c r="P35" s="47" t="str">
        <f>VLOOKUP(B35,'Hub coords'!$A$14:$E$118,1,TRUE)</f>
        <v>10A</v>
      </c>
      <c r="R35" s="30" t="s">
        <v>5107</v>
      </c>
      <c r="S35" s="34">
        <f>SQRT(SUM(O6:O35)/S30)</f>
        <v>2.7831667686202697</v>
      </c>
    </row>
    <row r="36" spans="1:19" ht="15" thickBot="1" x14ac:dyDescent="0.35">
      <c r="A36" s="30" t="s">
        <v>126</v>
      </c>
      <c r="B36" s="30" t="s">
        <v>1403</v>
      </c>
      <c r="C36" s="30">
        <v>301</v>
      </c>
      <c r="D36" s="30">
        <v>328.51</v>
      </c>
      <c r="E36" s="30">
        <v>1</v>
      </c>
      <c r="F36" s="30">
        <v>0.9</v>
      </c>
      <c r="G36" s="30">
        <v>1.753477</v>
      </c>
      <c r="H36" s="107">
        <v>5189690.9780000001</v>
      </c>
      <c r="I36" s="107">
        <v>487979.57199999999</v>
      </c>
      <c r="J36" s="102">
        <f>VLOOKUP($B36,'Hub coords'!$A$14:$E$119,4,TRUE)</f>
        <v>487977.93940000003</v>
      </c>
      <c r="K36" s="102">
        <f>VLOOKUP($B36,'Hub coords'!$A$14:$E$119,5,TRUE)</f>
        <v>5189689.1184999999</v>
      </c>
      <c r="L36" s="34">
        <f t="shared" si="0"/>
        <v>1.632599999953527</v>
      </c>
      <c r="M36" s="34">
        <f t="shared" si="1"/>
        <v>1.8595000002533197</v>
      </c>
      <c r="N36" s="35">
        <f t="shared" si="2"/>
        <v>2.4744944960113275</v>
      </c>
      <c r="O36" s="34">
        <f t="shared" si="3"/>
        <v>6.123123010790354</v>
      </c>
      <c r="P36" s="47" t="str">
        <f>VLOOKUP(B36,'Hub coords'!$A$14:$E$118,1,TRUE)</f>
        <v>11A</v>
      </c>
      <c r="Q36"/>
      <c r="R36" s="30"/>
    </row>
    <row r="37" spans="1:19" x14ac:dyDescent="0.3">
      <c r="A37" s="30" t="s">
        <v>126</v>
      </c>
      <c r="B37" s="30" t="s">
        <v>1412</v>
      </c>
      <c r="C37" s="30">
        <v>301</v>
      </c>
      <c r="D37" s="30">
        <v>326.85000000000002</v>
      </c>
      <c r="E37" s="30">
        <v>0.4</v>
      </c>
      <c r="F37" s="30">
        <v>0.4</v>
      </c>
      <c r="G37" s="30">
        <v>1.845896</v>
      </c>
      <c r="H37" s="107">
        <v>5189689.0389999999</v>
      </c>
      <c r="I37" s="107">
        <v>487981.75099999999</v>
      </c>
      <c r="J37" s="102">
        <f>VLOOKUP($B37,'Hub coords'!$A$14:$E$119,4,TRUE)</f>
        <v>487977.93940000003</v>
      </c>
      <c r="K37" s="102">
        <f>VLOOKUP($B37,'Hub coords'!$A$14:$E$119,5,TRUE)</f>
        <v>5189689.1184999999</v>
      </c>
      <c r="L37" s="34">
        <f t="shared" si="0"/>
        <v>3.8115999999572523</v>
      </c>
      <c r="M37" s="34">
        <f t="shared" si="1"/>
        <v>7.9499999992549419E-2</v>
      </c>
      <c r="N37" s="35">
        <f t="shared" si="2"/>
        <v>3.8124289907712301</v>
      </c>
      <c r="O37" s="34">
        <f t="shared" si="3"/>
        <v>14.53461480967294</v>
      </c>
      <c r="P37" s="47" t="str">
        <f>VLOOKUP(B37,'Hub coords'!$A$14:$E$118,1,TRUE)</f>
        <v>11A</v>
      </c>
      <c r="Q37"/>
      <c r="R37" s="20" t="s">
        <v>166</v>
      </c>
      <c r="S37" s="20" t="s">
        <v>165</v>
      </c>
    </row>
    <row r="38" spans="1:19" x14ac:dyDescent="0.3">
      <c r="A38" s="30" t="s">
        <v>130</v>
      </c>
      <c r="B38" s="30" t="s">
        <v>1413</v>
      </c>
      <c r="C38" s="30">
        <v>301</v>
      </c>
      <c r="D38" s="30">
        <v>324.29899999999998</v>
      </c>
      <c r="E38" s="30">
        <v>0.3</v>
      </c>
      <c r="F38" s="30">
        <v>0.3</v>
      </c>
      <c r="G38" s="30">
        <v>2.217457</v>
      </c>
      <c r="H38" s="107">
        <v>5189687.7010000004</v>
      </c>
      <c r="I38" s="107">
        <v>487981.71600000001</v>
      </c>
      <c r="J38" s="102">
        <f>VLOOKUP($B38,'Hub coords'!$A$14:$E$119,4,TRUE)</f>
        <v>487977.93940000003</v>
      </c>
      <c r="K38" s="102">
        <f>VLOOKUP($B38,'Hub coords'!$A$14:$E$119,5,TRUE)</f>
        <v>5189689.1184999999</v>
      </c>
      <c r="L38" s="34">
        <f t="shared" si="0"/>
        <v>3.7765999999828637</v>
      </c>
      <c r="M38" s="34">
        <f t="shared" si="1"/>
        <v>1.4174999995157123</v>
      </c>
      <c r="N38" s="35">
        <f t="shared" si="2"/>
        <v>4.0338584269279467</v>
      </c>
      <c r="O38" s="34">
        <f t="shared" si="3"/>
        <v>16.272013808497608</v>
      </c>
      <c r="P38" s="47" t="str">
        <f>VLOOKUP(B38,'Hub coords'!$A$14:$E$118,1,TRUE)</f>
        <v>11A</v>
      </c>
      <c r="Q38"/>
      <c r="R38" s="19">
        <v>1</v>
      </c>
      <c r="S38" s="15">
        <v>0</v>
      </c>
    </row>
    <row r="39" spans="1:19" x14ac:dyDescent="0.3">
      <c r="A39" s="30" t="s">
        <v>126</v>
      </c>
      <c r="B39" s="30" t="s">
        <v>1414</v>
      </c>
      <c r="C39" s="30">
        <v>301</v>
      </c>
      <c r="D39" s="30">
        <v>326.96300000000002</v>
      </c>
      <c r="E39" s="30">
        <v>1.4</v>
      </c>
      <c r="F39" s="30">
        <v>1.1000000000000001</v>
      </c>
      <c r="G39" s="30">
        <v>2.0003850000000001</v>
      </c>
      <c r="H39" s="107">
        <v>5189686.1780000003</v>
      </c>
      <c r="I39" s="107">
        <v>487982.49699999997</v>
      </c>
      <c r="J39" s="102">
        <f>VLOOKUP($B39,'Hub coords'!$A$14:$E$119,4,TRUE)</f>
        <v>487977.93940000003</v>
      </c>
      <c r="K39" s="102">
        <f>VLOOKUP($B39,'Hub coords'!$A$14:$E$119,5,TRUE)</f>
        <v>5189689.1184999999</v>
      </c>
      <c r="L39" s="34">
        <f t="shared" si="0"/>
        <v>4.5575999999418855</v>
      </c>
      <c r="M39" s="34">
        <f t="shared" si="1"/>
        <v>2.9404999995604157</v>
      </c>
      <c r="N39" s="35">
        <f t="shared" si="2"/>
        <v>5.4238600652012661</v>
      </c>
      <c r="O39" s="34">
        <f t="shared" si="3"/>
        <v>29.418258006885083</v>
      </c>
      <c r="P39" s="47" t="str">
        <f>VLOOKUP(B39,'Hub coords'!$A$14:$E$118,1,TRUE)</f>
        <v>11A</v>
      </c>
      <c r="Q39"/>
      <c r="R39" s="19">
        <v>2</v>
      </c>
      <c r="S39" s="15">
        <v>3</v>
      </c>
    </row>
    <row r="40" spans="1:19" x14ac:dyDescent="0.3">
      <c r="A40" s="30" t="s">
        <v>126</v>
      </c>
      <c r="B40" s="30" t="s">
        <v>1415</v>
      </c>
      <c r="C40" s="30">
        <v>301</v>
      </c>
      <c r="D40" s="30">
        <v>330.83300000000003</v>
      </c>
      <c r="E40" s="30">
        <v>0.9</v>
      </c>
      <c r="F40" s="30">
        <v>0.6</v>
      </c>
      <c r="G40" s="30">
        <v>1.8248599999999999</v>
      </c>
      <c r="H40" s="107">
        <v>5189688.284</v>
      </c>
      <c r="I40" s="107">
        <v>487980.86800000002</v>
      </c>
      <c r="J40" s="102">
        <f>VLOOKUP($B40,'Hub coords'!$A$14:$E$119,4,TRUE)</f>
        <v>487977.93940000003</v>
      </c>
      <c r="K40" s="102">
        <f>VLOOKUP($B40,'Hub coords'!$A$14:$E$119,5,TRUE)</f>
        <v>5189689.1184999999</v>
      </c>
      <c r="L40" s="34">
        <f t="shared" si="0"/>
        <v>2.9285999999847263</v>
      </c>
      <c r="M40" s="34">
        <f t="shared" si="1"/>
        <v>0.83449999988079071</v>
      </c>
      <c r="N40" s="35">
        <f t="shared" si="2"/>
        <v>3.0451745778709598</v>
      </c>
      <c r="O40" s="34">
        <f t="shared" si="3"/>
        <v>9.2730882097115774</v>
      </c>
      <c r="P40" s="47" t="str">
        <f>VLOOKUP(B40,'Hub coords'!$A$14:$E$118,1,TRUE)</f>
        <v>11A</v>
      </c>
      <c r="Q40"/>
      <c r="R40" s="19">
        <v>3</v>
      </c>
      <c r="S40" s="15">
        <v>4</v>
      </c>
    </row>
    <row r="41" spans="1:19" x14ac:dyDescent="0.3">
      <c r="A41" s="30" t="s">
        <v>126</v>
      </c>
      <c r="B41" s="30" t="s">
        <v>1416</v>
      </c>
      <c r="C41" s="30">
        <v>301</v>
      </c>
      <c r="D41" s="30">
        <v>325.596</v>
      </c>
      <c r="E41" s="30">
        <v>0.6</v>
      </c>
      <c r="F41" s="30">
        <v>0.4</v>
      </c>
      <c r="G41" s="30">
        <v>1.7525489999999999</v>
      </c>
      <c r="H41" s="107">
        <v>5189687.3779999996</v>
      </c>
      <c r="I41" s="107">
        <v>487978.81599999999</v>
      </c>
      <c r="J41" s="102">
        <f>VLOOKUP($B41,'Hub coords'!$A$14:$E$119,4,TRUE)</f>
        <v>487977.93940000003</v>
      </c>
      <c r="K41" s="102">
        <f>VLOOKUP($B41,'Hub coords'!$A$14:$E$119,5,TRUE)</f>
        <v>5189689.1184999999</v>
      </c>
      <c r="L41" s="34">
        <f t="shared" si="0"/>
        <v>0.8765999999595806</v>
      </c>
      <c r="M41" s="34">
        <f t="shared" si="1"/>
        <v>1.7405000003054738</v>
      </c>
      <c r="N41" s="35">
        <f t="shared" si="2"/>
        <v>1.9487862404564773</v>
      </c>
      <c r="O41" s="34">
        <f t="shared" si="3"/>
        <v>3.7977678109924908</v>
      </c>
      <c r="P41" s="47" t="str">
        <f>VLOOKUP(B41,'Hub coords'!$A$14:$E$118,1,TRUE)</f>
        <v>11A</v>
      </c>
      <c r="Q41"/>
      <c r="R41" s="19">
        <v>4</v>
      </c>
      <c r="S41" s="15">
        <v>10</v>
      </c>
    </row>
    <row r="42" spans="1:19" x14ac:dyDescent="0.3">
      <c r="A42" s="30" t="s">
        <v>130</v>
      </c>
      <c r="B42" s="30" t="s">
        <v>1417</v>
      </c>
      <c r="C42" s="30">
        <v>301</v>
      </c>
      <c r="D42" s="30">
        <v>322.83499999999998</v>
      </c>
      <c r="E42" s="30">
        <v>0.4</v>
      </c>
      <c r="F42" s="30">
        <v>0.3</v>
      </c>
      <c r="G42" s="30">
        <v>2.541982</v>
      </c>
      <c r="H42" s="107">
        <v>5189687.7539999997</v>
      </c>
      <c r="I42" s="107">
        <v>487981.28100000002</v>
      </c>
      <c r="J42" s="102">
        <f>VLOOKUP($B42,'Hub coords'!$A$14:$E$119,4,TRUE)</f>
        <v>487977.93940000003</v>
      </c>
      <c r="K42" s="102">
        <f>VLOOKUP($B42,'Hub coords'!$A$14:$E$119,5,TRUE)</f>
        <v>5189689.1184999999</v>
      </c>
      <c r="L42" s="34">
        <f t="shared" si="0"/>
        <v>3.341599999985192</v>
      </c>
      <c r="M42" s="34">
        <f t="shared" si="1"/>
        <v>1.364500000141561</v>
      </c>
      <c r="N42" s="35">
        <f t="shared" si="2"/>
        <v>3.6094529793706074</v>
      </c>
      <c r="O42" s="34">
        <f t="shared" si="3"/>
        <v>13.028150810287354</v>
      </c>
      <c r="P42" s="47" t="str">
        <f>VLOOKUP(B42,'Hub coords'!$A$14:$E$118,1,TRUE)</f>
        <v>11A</v>
      </c>
      <c r="Q42"/>
      <c r="R42" s="19">
        <v>5</v>
      </c>
      <c r="S42" s="15">
        <v>8</v>
      </c>
    </row>
    <row r="43" spans="1:19" x14ac:dyDescent="0.3">
      <c r="A43" s="30" t="s">
        <v>126</v>
      </c>
      <c r="B43" s="30" t="s">
        <v>1418</v>
      </c>
      <c r="C43" s="30">
        <v>301</v>
      </c>
      <c r="D43" s="30">
        <v>326.24299999999999</v>
      </c>
      <c r="E43" s="30">
        <v>0.3</v>
      </c>
      <c r="F43" s="30">
        <v>0.3</v>
      </c>
      <c r="G43" s="30">
        <v>1.736586</v>
      </c>
      <c r="H43" s="107">
        <v>5189692.1979999999</v>
      </c>
      <c r="I43" s="107">
        <v>487982.37099999998</v>
      </c>
      <c r="J43" s="102">
        <f>VLOOKUP($B43,'Hub coords'!$A$14:$E$119,4,TRUE)</f>
        <v>487977.93940000003</v>
      </c>
      <c r="K43" s="102">
        <f>VLOOKUP($B43,'Hub coords'!$A$14:$E$119,5,TRUE)</f>
        <v>5189689.1184999999</v>
      </c>
      <c r="L43" s="34">
        <f t="shared" si="0"/>
        <v>4.4315999999525957</v>
      </c>
      <c r="M43" s="34">
        <f t="shared" si="1"/>
        <v>3.0794999999925494</v>
      </c>
      <c r="N43" s="35">
        <f t="shared" si="2"/>
        <v>5.3965172852066319</v>
      </c>
      <c r="O43" s="34">
        <f t="shared" si="3"/>
        <v>29.122398809533955</v>
      </c>
      <c r="P43" s="47" t="str">
        <f>VLOOKUP(B43,'Hub coords'!$A$14:$E$118,1,TRUE)</f>
        <v>11A</v>
      </c>
      <c r="Q43"/>
      <c r="R43" s="19">
        <v>6</v>
      </c>
      <c r="S43" s="15">
        <v>4</v>
      </c>
    </row>
    <row r="44" spans="1:19" x14ac:dyDescent="0.3">
      <c r="A44" s="30" t="s">
        <v>126</v>
      </c>
      <c r="B44" s="30" t="s">
        <v>1419</v>
      </c>
      <c r="C44" s="30">
        <v>301</v>
      </c>
      <c r="D44" s="30">
        <v>326.92399999999998</v>
      </c>
      <c r="E44" s="30">
        <v>0.5</v>
      </c>
      <c r="F44" s="30">
        <v>0.5</v>
      </c>
      <c r="G44" s="30">
        <v>1.8749929999999999</v>
      </c>
      <c r="H44" s="107">
        <v>5189691.1040000003</v>
      </c>
      <c r="I44" s="107">
        <v>487980.84600000002</v>
      </c>
      <c r="J44" s="102">
        <f>VLOOKUP($B44,'Hub coords'!$A$14:$E$119,4,TRUE)</f>
        <v>487977.93940000003</v>
      </c>
      <c r="K44" s="102">
        <f>VLOOKUP($B44,'Hub coords'!$A$14:$E$119,5,TRUE)</f>
        <v>5189689.1184999999</v>
      </c>
      <c r="L44" s="34">
        <f t="shared" si="0"/>
        <v>2.9065999999875203</v>
      </c>
      <c r="M44" s="34">
        <f t="shared" si="1"/>
        <v>1.9855000004172325</v>
      </c>
      <c r="N44" s="35">
        <f t="shared" si="2"/>
        <v>3.5200190072759949</v>
      </c>
      <c r="O44" s="34">
        <f t="shared" si="3"/>
        <v>12.39053381158428</v>
      </c>
      <c r="P44" s="47" t="str">
        <f>VLOOKUP(B44,'Hub coords'!$A$14:$E$118,1,TRUE)</f>
        <v>11A</v>
      </c>
      <c r="Q44"/>
      <c r="R44" s="19">
        <v>7</v>
      </c>
      <c r="S44" s="15">
        <v>0</v>
      </c>
    </row>
    <row r="45" spans="1:19" x14ac:dyDescent="0.3">
      <c r="A45" s="30" t="s">
        <v>126</v>
      </c>
      <c r="B45" s="30" t="s">
        <v>1420</v>
      </c>
      <c r="C45" s="30">
        <v>301</v>
      </c>
      <c r="D45" s="30">
        <v>328.00400000000002</v>
      </c>
      <c r="E45" s="30">
        <v>0.2</v>
      </c>
      <c r="F45" s="30">
        <v>0.2</v>
      </c>
      <c r="G45" s="30">
        <v>1.3553459999999999</v>
      </c>
      <c r="H45" s="107">
        <v>5189688.852</v>
      </c>
      <c r="I45" s="107">
        <v>487982.28399999999</v>
      </c>
      <c r="J45" s="102">
        <f>VLOOKUP($B45,'Hub coords'!$A$14:$E$119,4,TRUE)</f>
        <v>487977.93940000003</v>
      </c>
      <c r="K45" s="102">
        <f>VLOOKUP($B45,'Hub coords'!$A$14:$E$119,5,TRUE)</f>
        <v>5189689.1184999999</v>
      </c>
      <c r="L45" s="34">
        <f t="shared" si="0"/>
        <v>4.3445999999530613</v>
      </c>
      <c r="M45" s="34">
        <f t="shared" si="1"/>
        <v>0.26649999991059303</v>
      </c>
      <c r="N45" s="35">
        <f t="shared" si="2"/>
        <v>4.3527659493182593</v>
      </c>
      <c r="O45" s="34">
        <f t="shared" si="3"/>
        <v>18.946571409544486</v>
      </c>
      <c r="P45" s="47" t="str">
        <f>VLOOKUP(B45,'Hub coords'!$A$14:$E$118,1,TRUE)</f>
        <v>11A</v>
      </c>
      <c r="Q45"/>
      <c r="R45" s="19">
        <v>8</v>
      </c>
      <c r="S45" s="15">
        <v>1</v>
      </c>
    </row>
    <row r="46" spans="1:19" ht="15" thickBot="1" x14ac:dyDescent="0.35">
      <c r="A46" s="30" t="s">
        <v>130</v>
      </c>
      <c r="B46" s="30" t="s">
        <v>1421</v>
      </c>
      <c r="C46" s="30">
        <v>301</v>
      </c>
      <c r="D46" s="30">
        <v>328.577</v>
      </c>
      <c r="E46" s="30">
        <v>0.6</v>
      </c>
      <c r="F46" s="30">
        <v>0.6</v>
      </c>
      <c r="G46" s="30">
        <v>2.0608689999999998</v>
      </c>
      <c r="H46" s="107">
        <v>5189688.1279999996</v>
      </c>
      <c r="I46" s="107">
        <v>487980.71799999999</v>
      </c>
      <c r="J46" s="102">
        <f>VLOOKUP($B46,'Hub coords'!$A$14:$E$119,4,TRUE)</f>
        <v>487977.93940000003</v>
      </c>
      <c r="K46" s="102">
        <f>VLOOKUP($B46,'Hub coords'!$A$14:$E$119,5,TRUE)</f>
        <v>5189689.1184999999</v>
      </c>
      <c r="L46" s="34">
        <f t="shared" si="0"/>
        <v>2.7785999999614432</v>
      </c>
      <c r="M46" s="34">
        <f t="shared" si="1"/>
        <v>0.9905000003054738</v>
      </c>
      <c r="N46" s="35">
        <f t="shared" si="2"/>
        <v>2.9498657953186407</v>
      </c>
      <c r="O46" s="34">
        <f t="shared" si="3"/>
        <v>8.7017082103908763</v>
      </c>
      <c r="P46" s="47" t="str">
        <f>VLOOKUP(B46,'Hub coords'!$A$14:$E$118,1,TRUE)</f>
        <v>11A</v>
      </c>
      <c r="Q46"/>
      <c r="R46" s="38" t="s">
        <v>2123</v>
      </c>
      <c r="S46" s="38">
        <v>0</v>
      </c>
    </row>
    <row r="47" spans="1:19" x14ac:dyDescent="0.3">
      <c r="A47" s="30" t="s">
        <v>126</v>
      </c>
      <c r="B47" s="30" t="s">
        <v>1404</v>
      </c>
      <c r="C47" s="30">
        <v>301</v>
      </c>
      <c r="D47" s="30">
        <v>327.20699999999999</v>
      </c>
      <c r="E47" s="30">
        <v>0.8</v>
      </c>
      <c r="F47" s="30">
        <v>0.3</v>
      </c>
      <c r="G47" s="30">
        <v>2.057769</v>
      </c>
      <c r="H47" s="107">
        <v>5189686.8720000004</v>
      </c>
      <c r="I47" s="107">
        <v>487980.94799999997</v>
      </c>
      <c r="J47" s="102">
        <f>VLOOKUP($B47,'Hub coords'!$A$14:$E$119,4,TRUE)</f>
        <v>487977.93940000003</v>
      </c>
      <c r="K47" s="102">
        <f>VLOOKUP($B47,'Hub coords'!$A$14:$E$119,5,TRUE)</f>
        <v>5189689.1184999999</v>
      </c>
      <c r="L47" s="34">
        <f t="shared" si="0"/>
        <v>3.0085999999428168</v>
      </c>
      <c r="M47" s="34">
        <f t="shared" si="1"/>
        <v>2.2464999994263053</v>
      </c>
      <c r="N47" s="35">
        <f t="shared" si="2"/>
        <v>3.7547884370598439</v>
      </c>
      <c r="O47" s="34">
        <f t="shared" si="3"/>
        <v>14.098436207078306</v>
      </c>
      <c r="P47" s="47" t="str">
        <f>VLOOKUP(B47,'Hub coords'!$A$14:$E$118,1,TRUE)</f>
        <v>11A</v>
      </c>
      <c r="Q47"/>
      <c r="R47" s="30"/>
      <c r="S47" s="11">
        <f>SUM(S38:S46)</f>
        <v>30</v>
      </c>
    </row>
    <row r="48" spans="1:19" x14ac:dyDescent="0.3">
      <c r="A48" s="30" t="s">
        <v>126</v>
      </c>
      <c r="B48" s="30" t="s">
        <v>1422</v>
      </c>
      <c r="C48" s="30">
        <v>301</v>
      </c>
      <c r="D48" s="30">
        <v>329.90600000000001</v>
      </c>
      <c r="E48" s="30">
        <v>0.1</v>
      </c>
      <c r="F48" s="30">
        <v>0.1</v>
      </c>
      <c r="G48" s="30">
        <v>3.081483</v>
      </c>
      <c r="H48" s="107">
        <v>5189687.5389999999</v>
      </c>
      <c r="I48" s="107">
        <v>487978.22600000002</v>
      </c>
      <c r="J48" s="102">
        <f>VLOOKUP($B48,'Hub coords'!$A$14:$E$119,4,TRUE)</f>
        <v>487977.93940000003</v>
      </c>
      <c r="K48" s="102">
        <f>VLOOKUP($B48,'Hub coords'!$A$14:$E$119,5,TRUE)</f>
        <v>5189689.1184999999</v>
      </c>
      <c r="L48" s="34">
        <f t="shared" si="0"/>
        <v>0.28659999999217689</v>
      </c>
      <c r="M48" s="34">
        <f t="shared" si="1"/>
        <v>1.5794999999925494</v>
      </c>
      <c r="N48" s="35">
        <f t="shared" si="2"/>
        <v>1.6052911916446746</v>
      </c>
      <c r="O48" s="34">
        <f t="shared" si="3"/>
        <v>2.5769598099719793</v>
      </c>
      <c r="P48" s="47" t="str">
        <f>VLOOKUP(B48,'Hub coords'!$A$14:$E$118,1,TRUE)</f>
        <v>11A</v>
      </c>
      <c r="Q48"/>
      <c r="R48" s="30"/>
    </row>
    <row r="49" spans="1:19" x14ac:dyDescent="0.3">
      <c r="A49" s="30" t="s">
        <v>126</v>
      </c>
      <c r="B49" s="30" t="s">
        <v>1423</v>
      </c>
      <c r="C49" s="30">
        <v>301</v>
      </c>
      <c r="D49" s="30">
        <v>323.71600000000001</v>
      </c>
      <c r="E49" s="30">
        <v>0.4</v>
      </c>
      <c r="F49" s="30">
        <v>0.3</v>
      </c>
      <c r="G49" s="30">
        <v>1.325</v>
      </c>
      <c r="H49" s="107">
        <v>5189688.0539999995</v>
      </c>
      <c r="I49" s="107">
        <v>487981.47700000001</v>
      </c>
      <c r="J49" s="102">
        <f>VLOOKUP($B49,'Hub coords'!$A$14:$E$119,4,TRUE)</f>
        <v>487977.93940000003</v>
      </c>
      <c r="K49" s="102">
        <f>VLOOKUP($B49,'Hub coords'!$A$14:$E$119,5,TRUE)</f>
        <v>5189689.1184999999</v>
      </c>
      <c r="L49" s="34">
        <f t="shared" si="0"/>
        <v>3.5375999999814667</v>
      </c>
      <c r="M49" s="34">
        <f t="shared" si="1"/>
        <v>1.0645000003278255</v>
      </c>
      <c r="N49" s="35">
        <f t="shared" si="2"/>
        <v>3.6942893782927744</v>
      </c>
      <c r="O49" s="34">
        <f t="shared" si="3"/>
        <v>13.647774010566813</v>
      </c>
      <c r="P49" s="47" t="str">
        <f>VLOOKUP(B49,'Hub coords'!$A$14:$E$118,1,TRUE)</f>
        <v>11A</v>
      </c>
      <c r="Q49"/>
      <c r="R49" s="30"/>
    </row>
    <row r="50" spans="1:19" x14ac:dyDescent="0.3">
      <c r="A50" s="30" t="s">
        <v>130</v>
      </c>
      <c r="B50" s="30" t="s">
        <v>1424</v>
      </c>
      <c r="C50" s="30">
        <v>301</v>
      </c>
      <c r="D50" s="30">
        <v>327.84</v>
      </c>
      <c r="E50" s="30">
        <v>0.3</v>
      </c>
      <c r="F50" s="30">
        <v>0.3</v>
      </c>
      <c r="G50" s="30">
        <v>1.7650969999999999</v>
      </c>
      <c r="H50" s="107">
        <v>5189690.38</v>
      </c>
      <c r="I50" s="107">
        <v>487980.00599999999</v>
      </c>
      <c r="J50" s="102">
        <f>VLOOKUP($B50,'Hub coords'!$A$14:$E$119,4,TRUE)</f>
        <v>487977.93940000003</v>
      </c>
      <c r="K50" s="102">
        <f>VLOOKUP($B50,'Hub coords'!$A$14:$E$119,5,TRUE)</f>
        <v>5189689.1184999999</v>
      </c>
      <c r="L50" s="34">
        <f t="shared" si="0"/>
        <v>2.0665999999619089</v>
      </c>
      <c r="M50" s="34">
        <f t="shared" si="1"/>
        <v>1.2615000000223517</v>
      </c>
      <c r="N50" s="35">
        <f t="shared" si="2"/>
        <v>2.4212017284602609</v>
      </c>
      <c r="O50" s="34">
        <f t="shared" si="3"/>
        <v>5.8622178098989552</v>
      </c>
      <c r="P50" s="47" t="str">
        <f>VLOOKUP(B50,'Hub coords'!$A$14:$E$118,1,TRUE)</f>
        <v>11A</v>
      </c>
      <c r="Q50"/>
      <c r="R50" s="30"/>
    </row>
    <row r="51" spans="1:19" x14ac:dyDescent="0.3">
      <c r="A51" s="30" t="s">
        <v>126</v>
      </c>
      <c r="B51" s="30" t="s">
        <v>1425</v>
      </c>
      <c r="C51" s="30">
        <v>301</v>
      </c>
      <c r="D51" s="30">
        <v>330.05599999999998</v>
      </c>
      <c r="E51" s="30">
        <v>1</v>
      </c>
      <c r="F51" s="30">
        <v>0.9</v>
      </c>
      <c r="G51" s="30">
        <v>2.9958559999999999</v>
      </c>
      <c r="H51" s="107">
        <v>5189689.2220000001</v>
      </c>
      <c r="I51" s="107">
        <v>487980.10200000001</v>
      </c>
      <c r="J51" s="102">
        <f>VLOOKUP($B51,'Hub coords'!$A$14:$E$119,4,TRUE)</f>
        <v>487977.93940000003</v>
      </c>
      <c r="K51" s="102">
        <f>VLOOKUP($B51,'Hub coords'!$A$14:$E$119,5,TRUE)</f>
        <v>5189689.1184999999</v>
      </c>
      <c r="L51" s="34">
        <f t="shared" si="0"/>
        <v>2.1625999999814667</v>
      </c>
      <c r="M51" s="34">
        <f t="shared" si="1"/>
        <v>0.10350000020116568</v>
      </c>
      <c r="N51" s="35">
        <f t="shared" si="2"/>
        <v>2.1650752896750451</v>
      </c>
      <c r="O51" s="34">
        <f t="shared" si="3"/>
        <v>4.6875510099614806</v>
      </c>
      <c r="P51" s="47" t="str">
        <f>VLOOKUP(B51,'Hub coords'!$A$14:$E$118,1,TRUE)</f>
        <v>11A</v>
      </c>
      <c r="Q51"/>
      <c r="R51" s="30"/>
    </row>
    <row r="52" spans="1:19" x14ac:dyDescent="0.3">
      <c r="A52" s="30" t="s">
        <v>126</v>
      </c>
      <c r="B52" s="30" t="s">
        <v>1426</v>
      </c>
      <c r="C52" s="30">
        <v>301</v>
      </c>
      <c r="D52" s="30">
        <v>329.24099999999999</v>
      </c>
      <c r="E52" s="30">
        <v>2.1</v>
      </c>
      <c r="F52" s="30">
        <v>1.6</v>
      </c>
      <c r="G52" s="30">
        <v>6.4302440000000001</v>
      </c>
      <c r="H52" s="107">
        <v>5189686.2130000005</v>
      </c>
      <c r="I52" s="107">
        <v>487980.75900000002</v>
      </c>
      <c r="J52" s="102">
        <f>VLOOKUP($B52,'Hub coords'!$A$14:$E$119,4,TRUE)</f>
        <v>487977.93940000003</v>
      </c>
      <c r="K52" s="102">
        <f>VLOOKUP($B52,'Hub coords'!$A$14:$E$119,5,TRUE)</f>
        <v>5189689.1184999999</v>
      </c>
      <c r="L52" s="34">
        <f t="shared" si="0"/>
        <v>2.8195999999879859</v>
      </c>
      <c r="M52" s="34">
        <f t="shared" si="1"/>
        <v>2.9054999994114041</v>
      </c>
      <c r="N52" s="35">
        <f t="shared" si="2"/>
        <v>4.0487126851027497</v>
      </c>
      <c r="O52" s="34">
        <f t="shared" si="3"/>
        <v>16.392074406511917</v>
      </c>
      <c r="P52" s="47" t="str">
        <f>VLOOKUP(B52,'Hub coords'!$A$14:$E$118,1,TRUE)</f>
        <v>11A</v>
      </c>
      <c r="Q52"/>
      <c r="R52" s="30"/>
    </row>
    <row r="53" spans="1:19" x14ac:dyDescent="0.3">
      <c r="A53" s="30" t="s">
        <v>126</v>
      </c>
      <c r="B53" s="30" t="s">
        <v>1427</v>
      </c>
      <c r="C53" s="30">
        <v>301</v>
      </c>
      <c r="D53" s="30">
        <v>328.93</v>
      </c>
      <c r="E53" s="30">
        <v>0.2</v>
      </c>
      <c r="F53" s="30">
        <v>0.2</v>
      </c>
      <c r="G53" s="30">
        <v>2.7629600000000001</v>
      </c>
      <c r="H53" s="107">
        <v>5189688.6749999998</v>
      </c>
      <c r="I53" s="107">
        <v>487978.92499999999</v>
      </c>
      <c r="J53" s="102">
        <f>VLOOKUP($B53,'Hub coords'!$A$14:$E$119,4,TRUE)</f>
        <v>487977.93940000003</v>
      </c>
      <c r="K53" s="102">
        <f>VLOOKUP($B53,'Hub coords'!$A$14:$E$119,5,TRUE)</f>
        <v>5189689.1184999999</v>
      </c>
      <c r="L53" s="34">
        <f t="shared" si="0"/>
        <v>0.98559999995632097</v>
      </c>
      <c r="M53" s="34">
        <f t="shared" si="1"/>
        <v>0.44350000005215406</v>
      </c>
      <c r="N53" s="35">
        <f t="shared" si="2"/>
        <v>1.0807865700313641</v>
      </c>
      <c r="O53" s="34">
        <f t="shared" si="3"/>
        <v>1.1680996099601608</v>
      </c>
      <c r="P53" s="47" t="str">
        <f>VLOOKUP(B53,'Hub coords'!$A$14:$E$118,1,TRUE)</f>
        <v>11A</v>
      </c>
      <c r="Q53"/>
      <c r="R53" s="30"/>
    </row>
    <row r="54" spans="1:19" x14ac:dyDescent="0.3">
      <c r="A54" s="30" t="s">
        <v>126</v>
      </c>
      <c r="B54" s="30" t="s">
        <v>1428</v>
      </c>
      <c r="C54" s="30">
        <v>301</v>
      </c>
      <c r="D54" s="30">
        <v>328.01799999999997</v>
      </c>
      <c r="E54" s="30">
        <v>0.7</v>
      </c>
      <c r="F54" s="30">
        <v>0.5</v>
      </c>
      <c r="G54" s="30">
        <v>4.3852209999999996</v>
      </c>
      <c r="H54" s="107">
        <v>5189688.0860000001</v>
      </c>
      <c r="I54" s="107">
        <v>487981.935</v>
      </c>
      <c r="J54" s="102">
        <f>VLOOKUP($B54,'Hub coords'!$A$14:$E$119,4,TRUE)</f>
        <v>487977.93940000003</v>
      </c>
      <c r="K54" s="102">
        <f>VLOOKUP($B54,'Hub coords'!$A$14:$E$119,5,TRUE)</f>
        <v>5189689.1184999999</v>
      </c>
      <c r="L54" s="34">
        <f t="shared" si="0"/>
        <v>3.9955999999656342</v>
      </c>
      <c r="M54" s="34">
        <f t="shared" si="1"/>
        <v>1.0324999997392297</v>
      </c>
      <c r="N54" s="35">
        <f t="shared" si="2"/>
        <v>4.126848144672504</v>
      </c>
      <c r="O54" s="34">
        <f t="shared" si="3"/>
        <v>17.030875609186889</v>
      </c>
      <c r="P54" s="47" t="str">
        <f>VLOOKUP(B54,'Hub coords'!$A$14:$E$118,1,TRUE)</f>
        <v>11A</v>
      </c>
      <c r="Q54"/>
      <c r="R54" s="30"/>
    </row>
    <row r="55" spans="1:19" x14ac:dyDescent="0.3">
      <c r="A55" s="30" t="s">
        <v>126</v>
      </c>
      <c r="B55" s="30" t="s">
        <v>1429</v>
      </c>
      <c r="C55" s="30">
        <v>301</v>
      </c>
      <c r="D55" s="30">
        <v>327.79199999999997</v>
      </c>
      <c r="E55" s="30">
        <v>0.3</v>
      </c>
      <c r="F55" s="30">
        <v>0.2</v>
      </c>
      <c r="G55" s="30">
        <v>1.2488490000000001</v>
      </c>
      <c r="H55" s="107">
        <v>5189688.7920000004</v>
      </c>
      <c r="I55" s="107">
        <v>487982.08199999999</v>
      </c>
      <c r="J55" s="102">
        <f>VLOOKUP($B55,'Hub coords'!$A$14:$E$119,4,TRUE)</f>
        <v>487977.93940000003</v>
      </c>
      <c r="K55" s="102">
        <f>VLOOKUP($B55,'Hub coords'!$A$14:$E$119,5,TRUE)</f>
        <v>5189689.1184999999</v>
      </c>
      <c r="L55" s="34">
        <f t="shared" si="0"/>
        <v>4.1425999999628402</v>
      </c>
      <c r="M55" s="34">
        <f t="shared" si="1"/>
        <v>0.3264999995008111</v>
      </c>
      <c r="N55" s="35">
        <f t="shared" si="2"/>
        <v>4.1554466678524653</v>
      </c>
      <c r="O55" s="34">
        <f t="shared" si="3"/>
        <v>17.267737009366158</v>
      </c>
      <c r="P55" s="47" t="str">
        <f>VLOOKUP(B55,'Hub coords'!$A$14:$E$118,1,TRUE)</f>
        <v>11A</v>
      </c>
      <c r="Q55"/>
      <c r="R55" s="30"/>
    </row>
    <row r="56" spans="1:19" x14ac:dyDescent="0.3">
      <c r="A56" s="30" t="s">
        <v>130</v>
      </c>
      <c r="B56" s="30" t="s">
        <v>1430</v>
      </c>
      <c r="C56" s="30">
        <v>301</v>
      </c>
      <c r="D56" s="30">
        <v>330.55500000000001</v>
      </c>
      <c r="E56" s="30">
        <v>0.3</v>
      </c>
      <c r="F56" s="30">
        <v>0.4</v>
      </c>
      <c r="G56" s="30">
        <v>1.573423</v>
      </c>
      <c r="H56" s="107">
        <v>5189689.6289999997</v>
      </c>
      <c r="I56" s="107">
        <v>487979.701</v>
      </c>
      <c r="J56" s="102">
        <f>VLOOKUP($B56,'Hub coords'!$A$14:$E$119,4,TRUE)</f>
        <v>487977.93940000003</v>
      </c>
      <c r="K56" s="102">
        <f>VLOOKUP($B56,'Hub coords'!$A$14:$E$119,5,TRUE)</f>
        <v>5189689.1184999999</v>
      </c>
      <c r="L56" s="34">
        <f t="shared" si="0"/>
        <v>1.7615999999688938</v>
      </c>
      <c r="M56" s="34">
        <f t="shared" si="1"/>
        <v>0.51049999985843897</v>
      </c>
      <c r="N56" s="35">
        <f t="shared" si="2"/>
        <v>1.8340787359723336</v>
      </c>
      <c r="O56" s="34">
        <f t="shared" si="3"/>
        <v>3.3638448097458729</v>
      </c>
      <c r="P56" s="47" t="str">
        <f>VLOOKUP(B56,'Hub coords'!$A$14:$E$118,1,TRUE)</f>
        <v>11A</v>
      </c>
      <c r="Q56"/>
      <c r="R56" s="30"/>
    </row>
    <row r="57" spans="1:19" x14ac:dyDescent="0.3">
      <c r="A57" s="30" t="s">
        <v>126</v>
      </c>
      <c r="B57" s="30" t="s">
        <v>1431</v>
      </c>
      <c r="C57" s="30">
        <v>301</v>
      </c>
      <c r="D57" s="30">
        <v>325.61799999999999</v>
      </c>
      <c r="E57" s="30">
        <v>0.4</v>
      </c>
      <c r="F57" s="30">
        <v>0.3</v>
      </c>
      <c r="G57" s="30">
        <v>3.9097249999999999</v>
      </c>
      <c r="H57" s="107">
        <v>5189688.3210000005</v>
      </c>
      <c r="I57" s="107">
        <v>487981.60399999999</v>
      </c>
      <c r="J57" s="102">
        <f>VLOOKUP($B57,'Hub coords'!$A$14:$E$119,4,TRUE)</f>
        <v>487977.93940000003</v>
      </c>
      <c r="K57" s="102">
        <f>VLOOKUP($B57,'Hub coords'!$A$14:$E$119,5,TRUE)</f>
        <v>5189689.1184999999</v>
      </c>
      <c r="L57" s="34">
        <f t="shared" si="0"/>
        <v>3.6645999999600463</v>
      </c>
      <c r="M57" s="34">
        <f t="shared" si="1"/>
        <v>0.79749999940395355</v>
      </c>
      <c r="N57" s="35">
        <f t="shared" si="2"/>
        <v>3.750373235926856</v>
      </c>
      <c r="O57" s="34">
        <f t="shared" si="3"/>
        <v>14.065299408756477</v>
      </c>
      <c r="P57" s="47" t="str">
        <f>VLOOKUP(B57,'Hub coords'!$A$14:$E$118,1,TRUE)</f>
        <v>11A</v>
      </c>
      <c r="Q57"/>
      <c r="R57" s="30"/>
    </row>
    <row r="58" spans="1:19" x14ac:dyDescent="0.3">
      <c r="A58" s="30" t="s">
        <v>130</v>
      </c>
      <c r="B58" s="30" t="s">
        <v>1405</v>
      </c>
      <c r="C58" s="30">
        <v>301</v>
      </c>
      <c r="D58" s="30">
        <v>328.51799999999997</v>
      </c>
      <c r="E58" s="30">
        <v>0.3</v>
      </c>
      <c r="F58" s="30">
        <v>0.2</v>
      </c>
      <c r="G58" s="30">
        <v>1.4161600000000001</v>
      </c>
      <c r="H58" s="107">
        <v>5189688.8269999996</v>
      </c>
      <c r="I58" s="107">
        <v>487982.01500000001</v>
      </c>
      <c r="J58" s="102">
        <f>VLOOKUP($B58,'Hub coords'!$A$14:$E$119,4,TRUE)</f>
        <v>487977.93940000003</v>
      </c>
      <c r="K58" s="102">
        <f>VLOOKUP($B58,'Hub coords'!$A$14:$E$119,5,TRUE)</f>
        <v>5189689.1184999999</v>
      </c>
      <c r="L58" s="34">
        <f t="shared" si="0"/>
        <v>4.0755999999819323</v>
      </c>
      <c r="M58" s="34">
        <f t="shared" si="1"/>
        <v>0.29150000028312206</v>
      </c>
      <c r="N58" s="35">
        <f t="shared" si="2"/>
        <v>4.086011210216852</v>
      </c>
      <c r="O58" s="34">
        <f t="shared" si="3"/>
        <v>16.695487610017782</v>
      </c>
      <c r="P58" s="47" t="str">
        <f>VLOOKUP(B58,'Hub coords'!$A$14:$E$118,1,TRUE)</f>
        <v>11A</v>
      </c>
      <c r="Q58"/>
      <c r="R58" s="30"/>
    </row>
    <row r="59" spans="1:19" x14ac:dyDescent="0.3">
      <c r="A59" s="30" t="s">
        <v>126</v>
      </c>
      <c r="B59" s="30" t="s">
        <v>1432</v>
      </c>
      <c r="C59" s="30">
        <v>301</v>
      </c>
      <c r="D59" s="30">
        <v>329.29500000000002</v>
      </c>
      <c r="E59" s="30">
        <v>0.3</v>
      </c>
      <c r="F59" s="30">
        <v>0.2</v>
      </c>
      <c r="G59" s="30">
        <v>1.5625819999999999</v>
      </c>
      <c r="H59" s="107">
        <v>5189689.9529999997</v>
      </c>
      <c r="I59" s="107">
        <v>487981.97</v>
      </c>
      <c r="J59" s="102">
        <f>VLOOKUP($B59,'Hub coords'!$A$14:$E$119,4,TRUE)</f>
        <v>487977.93940000003</v>
      </c>
      <c r="K59" s="102">
        <f>VLOOKUP($B59,'Hub coords'!$A$14:$E$119,5,TRUE)</f>
        <v>5189689.1184999999</v>
      </c>
      <c r="L59" s="34">
        <f t="shared" si="0"/>
        <v>4.0305999999400228</v>
      </c>
      <c r="M59" s="34">
        <f t="shared" si="1"/>
        <v>0.83449999988079071</v>
      </c>
      <c r="N59" s="35">
        <f t="shared" si="2"/>
        <v>4.1160814629107563</v>
      </c>
      <c r="O59" s="34">
        <f t="shared" si="3"/>
        <v>16.942126609317551</v>
      </c>
      <c r="P59" s="47" t="str">
        <f>VLOOKUP(B59,'Hub coords'!$A$14:$E$118,1,TRUE)</f>
        <v>11A</v>
      </c>
      <c r="Q59"/>
      <c r="R59" s="30"/>
    </row>
    <row r="60" spans="1:19" x14ac:dyDescent="0.3">
      <c r="A60" s="30" t="s">
        <v>126</v>
      </c>
      <c r="B60" s="30" t="s">
        <v>1406</v>
      </c>
      <c r="C60" s="30">
        <v>301</v>
      </c>
      <c r="D60" s="30">
        <v>325.82600000000002</v>
      </c>
      <c r="E60" s="30">
        <v>0.4</v>
      </c>
      <c r="F60" s="30">
        <v>0.3</v>
      </c>
      <c r="G60" s="30">
        <v>2.009868</v>
      </c>
      <c r="H60" s="107">
        <v>5189690.8289999999</v>
      </c>
      <c r="I60" s="107">
        <v>487980.79200000002</v>
      </c>
      <c r="J60" s="102">
        <f>VLOOKUP($B60,'Hub coords'!$A$14:$E$119,4,TRUE)</f>
        <v>487977.93940000003</v>
      </c>
      <c r="K60" s="102">
        <f>VLOOKUP($B60,'Hub coords'!$A$14:$E$119,5,TRUE)</f>
        <v>5189689.1184999999</v>
      </c>
      <c r="L60" s="34">
        <f t="shared" si="0"/>
        <v>2.852599999983795</v>
      </c>
      <c r="M60" s="34">
        <f t="shared" si="1"/>
        <v>1.7105000000447035</v>
      </c>
      <c r="N60" s="35">
        <f t="shared" si="2"/>
        <v>3.3261294337503577</v>
      </c>
      <c r="O60" s="34">
        <f t="shared" si="3"/>
        <v>11.063137010060476</v>
      </c>
      <c r="P60" s="47" t="str">
        <f>VLOOKUP(B60,'Hub coords'!$A$14:$E$118,1,TRUE)</f>
        <v>11A</v>
      </c>
      <c r="Q60"/>
      <c r="R60" s="30" t="s">
        <v>5112</v>
      </c>
      <c r="S60" s="37">
        <f>COUNT(C36:C65)</f>
        <v>30</v>
      </c>
    </row>
    <row r="61" spans="1:19" x14ac:dyDescent="0.3">
      <c r="A61" s="30" t="s">
        <v>130</v>
      </c>
      <c r="B61" s="30" t="s">
        <v>1407</v>
      </c>
      <c r="C61" s="30">
        <v>301</v>
      </c>
      <c r="D61" s="30">
        <v>323.851</v>
      </c>
      <c r="E61" s="30">
        <v>0.3</v>
      </c>
      <c r="F61" s="30">
        <v>0.4</v>
      </c>
      <c r="G61" s="30">
        <v>2.7566000000000002</v>
      </c>
      <c r="H61" s="107">
        <v>5189687.9170000004</v>
      </c>
      <c r="I61" s="107">
        <v>487981.9</v>
      </c>
      <c r="J61" s="102">
        <f>VLOOKUP($B61,'Hub coords'!$A$14:$E$119,4,TRUE)</f>
        <v>487977.93940000003</v>
      </c>
      <c r="K61" s="102">
        <f>VLOOKUP($B61,'Hub coords'!$A$14:$E$119,5,TRUE)</f>
        <v>5189689.1184999999</v>
      </c>
      <c r="L61" s="34">
        <f t="shared" si="0"/>
        <v>3.9605999999912456</v>
      </c>
      <c r="M61" s="34">
        <f t="shared" si="1"/>
        <v>1.2014999995008111</v>
      </c>
      <c r="N61" s="35">
        <f t="shared" si="2"/>
        <v>4.1388349337381296</v>
      </c>
      <c r="O61" s="34">
        <f t="shared" si="3"/>
        <v>17.129954608731108</v>
      </c>
      <c r="P61" s="47" t="str">
        <f>VLOOKUP(B61,'Hub coords'!$A$14:$E$118,1,TRUE)</f>
        <v>11A</v>
      </c>
      <c r="Q61"/>
      <c r="R61" s="30" t="s">
        <v>5111</v>
      </c>
      <c r="S61" s="34">
        <f>AVERAGE(N36:N65)</f>
        <v>3.659528832917295</v>
      </c>
    </row>
    <row r="62" spans="1:19" x14ac:dyDescent="0.3">
      <c r="A62" s="30" t="s">
        <v>130</v>
      </c>
      <c r="B62" s="30" t="s">
        <v>1408</v>
      </c>
      <c r="C62" s="30">
        <v>301</v>
      </c>
      <c r="D62" s="30">
        <v>328.24099999999999</v>
      </c>
      <c r="E62" s="30">
        <v>0.8</v>
      </c>
      <c r="F62" s="30">
        <v>0.6</v>
      </c>
      <c r="G62" s="30">
        <v>2.498459</v>
      </c>
      <c r="H62" s="107">
        <v>5189684.5439999998</v>
      </c>
      <c r="I62" s="107">
        <v>487983.212</v>
      </c>
      <c r="J62" s="102">
        <f>VLOOKUP($B62,'Hub coords'!$A$14:$E$119,4,TRUE)</f>
        <v>487977.93940000003</v>
      </c>
      <c r="K62" s="102">
        <f>VLOOKUP($B62,'Hub coords'!$A$14:$E$119,5,TRUE)</f>
        <v>5189689.1184999999</v>
      </c>
      <c r="L62" s="34">
        <f t="shared" si="0"/>
        <v>5.2725999999674968</v>
      </c>
      <c r="M62" s="34">
        <f t="shared" si="1"/>
        <v>4.5745000001043081</v>
      </c>
      <c r="N62" s="35">
        <f t="shared" si="2"/>
        <v>6.9804269934303846</v>
      </c>
      <c r="O62" s="34">
        <f t="shared" si="3"/>
        <v>48.726361010611562</v>
      </c>
      <c r="P62" s="47" t="str">
        <f>VLOOKUP(B62,'Hub coords'!$A$14:$E$118,1,TRUE)</f>
        <v>11A</v>
      </c>
      <c r="Q62"/>
      <c r="R62" s="30" t="s">
        <v>5110</v>
      </c>
      <c r="S62" s="34">
        <f>_xlfn.STDEV.S(N36:N65)</f>
        <v>1.288239934289531</v>
      </c>
    </row>
    <row r="63" spans="1:19" x14ac:dyDescent="0.3">
      <c r="A63" s="30" t="s">
        <v>130</v>
      </c>
      <c r="B63" s="30" t="s">
        <v>1409</v>
      </c>
      <c r="C63" s="30">
        <v>301</v>
      </c>
      <c r="D63" s="30">
        <v>327.75400000000002</v>
      </c>
      <c r="E63" s="30">
        <v>2</v>
      </c>
      <c r="F63" s="30">
        <v>1.1000000000000001</v>
      </c>
      <c r="G63" s="30">
        <v>2.1591399999999998</v>
      </c>
      <c r="H63" s="107">
        <v>5189685.932</v>
      </c>
      <c r="I63" s="107">
        <v>487982.04300000001</v>
      </c>
      <c r="J63" s="102">
        <f>VLOOKUP($B63,'Hub coords'!$A$14:$E$119,4,TRUE)</f>
        <v>487977.93940000003</v>
      </c>
      <c r="K63" s="102">
        <f>VLOOKUP($B63,'Hub coords'!$A$14:$E$119,5,TRUE)</f>
        <v>5189689.1184999999</v>
      </c>
      <c r="L63" s="34">
        <f t="shared" si="0"/>
        <v>4.1035999999730848</v>
      </c>
      <c r="M63" s="34">
        <f t="shared" si="1"/>
        <v>3.1864999998360872</v>
      </c>
      <c r="N63" s="35">
        <f t="shared" si="2"/>
        <v>5.1955091385478758</v>
      </c>
      <c r="O63" s="34">
        <f t="shared" si="3"/>
        <v>26.99331520873449</v>
      </c>
      <c r="P63" s="47" t="str">
        <f>VLOOKUP(B63,'Hub coords'!$A$14:$E$118,1,TRUE)</f>
        <v>11A</v>
      </c>
      <c r="Q63"/>
      <c r="R63" s="30" t="s">
        <v>5109</v>
      </c>
      <c r="S63" s="34">
        <f>MIN(N36:N65)</f>
        <v>1.0807865700313641</v>
      </c>
    </row>
    <row r="64" spans="1:19" x14ac:dyDescent="0.3">
      <c r="A64" s="30" t="s">
        <v>130</v>
      </c>
      <c r="B64" s="30" t="s">
        <v>1410</v>
      </c>
      <c r="C64" s="30">
        <v>301</v>
      </c>
      <c r="D64" s="30">
        <v>328.82299999999998</v>
      </c>
      <c r="E64" s="30">
        <v>0.3</v>
      </c>
      <c r="F64" s="30">
        <v>0.3</v>
      </c>
      <c r="G64" s="30">
        <v>2.2410950000000001</v>
      </c>
      <c r="H64" s="107">
        <v>5189692.6390000004</v>
      </c>
      <c r="I64" s="107">
        <v>487982.11599999998</v>
      </c>
      <c r="J64" s="102">
        <f>VLOOKUP($B64,'Hub coords'!$A$14:$E$119,4,TRUE)</f>
        <v>487977.93940000003</v>
      </c>
      <c r="K64" s="102">
        <f>VLOOKUP($B64,'Hub coords'!$A$14:$E$119,5,TRUE)</f>
        <v>5189689.1184999999</v>
      </c>
      <c r="L64" s="34">
        <f t="shared" si="0"/>
        <v>4.1765999999479391</v>
      </c>
      <c r="M64" s="34">
        <f t="shared" si="1"/>
        <v>3.5205000005662441</v>
      </c>
      <c r="N64" s="35">
        <f t="shared" si="2"/>
        <v>5.4624086091716038</v>
      </c>
      <c r="O64" s="34">
        <f t="shared" si="3"/>
        <v>29.837907813552054</v>
      </c>
      <c r="P64" s="47" t="str">
        <f>VLOOKUP(B64,'Hub coords'!$A$14:$E$118,1,TRUE)</f>
        <v>11A</v>
      </c>
      <c r="Q64"/>
      <c r="R64" s="30" t="s">
        <v>5108</v>
      </c>
      <c r="S64" s="34">
        <f>MAX(N36:N65)</f>
        <v>6.9804269934303846</v>
      </c>
    </row>
    <row r="65" spans="1:19" x14ac:dyDescent="0.3">
      <c r="A65" s="30" t="s">
        <v>126</v>
      </c>
      <c r="B65" s="30" t="s">
        <v>1411</v>
      </c>
      <c r="C65" s="30">
        <v>301</v>
      </c>
      <c r="D65" s="30">
        <v>323.52499999999998</v>
      </c>
      <c r="E65" s="30">
        <v>0.3</v>
      </c>
      <c r="F65" s="30">
        <v>0.3</v>
      </c>
      <c r="G65" s="30">
        <v>1.375818</v>
      </c>
      <c r="H65" s="107">
        <v>5189688.6780000003</v>
      </c>
      <c r="I65" s="107">
        <v>487981.18599999999</v>
      </c>
      <c r="J65" s="102">
        <f>VLOOKUP($B65,'Hub coords'!$A$14:$E$119,4,TRUE)</f>
        <v>487977.93940000003</v>
      </c>
      <c r="K65" s="102">
        <f>VLOOKUP($B65,'Hub coords'!$A$14:$E$119,5,TRUE)</f>
        <v>5189689.1184999999</v>
      </c>
      <c r="L65" s="34">
        <f t="shared" si="0"/>
        <v>3.246599999954924</v>
      </c>
      <c r="M65" s="34">
        <f t="shared" si="1"/>
        <v>0.44049999956041574</v>
      </c>
      <c r="N65" s="35">
        <f t="shared" si="2"/>
        <v>3.2763473273326866</v>
      </c>
      <c r="O65" s="34">
        <f t="shared" si="3"/>
        <v>10.734451809320039</v>
      </c>
      <c r="P65" s="47" t="str">
        <f>VLOOKUP(B65,'Hub coords'!$A$14:$E$118,1,TRUE)</f>
        <v>11A</v>
      </c>
      <c r="Q65"/>
      <c r="R65" s="30" t="s">
        <v>5107</v>
      </c>
      <c r="S65" s="34">
        <f>SQRT(SUM(O36:O65)/S60)</f>
        <v>3.8725178720880513</v>
      </c>
    </row>
    <row r="66" spans="1:19" s="45" customFormat="1" ht="15" thickBot="1" x14ac:dyDescent="0.35">
      <c r="A66" s="45" t="s">
        <v>126</v>
      </c>
      <c r="B66" s="45" t="s">
        <v>1433</v>
      </c>
      <c r="C66" s="45">
        <v>301</v>
      </c>
      <c r="D66" s="45">
        <v>333.76799999999997</v>
      </c>
      <c r="E66" s="45">
        <v>0.5</v>
      </c>
      <c r="F66" s="45">
        <v>0.4</v>
      </c>
      <c r="G66" s="45">
        <v>1.879534</v>
      </c>
      <c r="H66" s="102">
        <v>5189683.3480000002</v>
      </c>
      <c r="I66" s="102">
        <v>487924.473</v>
      </c>
      <c r="J66" s="102">
        <f>VLOOKUP($B66,'Hub coords'!$A$14:$E$119,4,TRUE)</f>
        <v>487922.22340000002</v>
      </c>
      <c r="K66" s="102">
        <f>VLOOKUP($B66,'Hub coords'!$A$14:$E$119,5,TRUE)</f>
        <v>5189684.0785000008</v>
      </c>
      <c r="L66" s="18">
        <f t="shared" si="0"/>
        <v>2.249599999981001</v>
      </c>
      <c r="M66" s="18">
        <f t="shared" si="1"/>
        <v>0.73050000052899122</v>
      </c>
      <c r="N66" s="46">
        <f t="shared" si="2"/>
        <v>2.3652336905023521</v>
      </c>
      <c r="O66" s="18">
        <f t="shared" si="3"/>
        <v>5.5943304106873759</v>
      </c>
      <c r="P66" s="47" t="str">
        <f>VLOOKUP(B66,'Hub coords'!$A$14:$E$118,1,TRUE)</f>
        <v>12A</v>
      </c>
    </row>
    <row r="67" spans="1:19" s="45" customFormat="1" x14ac:dyDescent="0.3">
      <c r="A67" s="45" t="s">
        <v>126</v>
      </c>
      <c r="B67" s="45" t="s">
        <v>1442</v>
      </c>
      <c r="C67" s="45">
        <v>301</v>
      </c>
      <c r="D67" s="45">
        <v>351.49599999999998</v>
      </c>
      <c r="E67" s="45">
        <v>0.4</v>
      </c>
      <c r="F67" s="45">
        <v>0.4</v>
      </c>
      <c r="G67" s="45">
        <v>1.720313</v>
      </c>
      <c r="H67" s="102">
        <v>5189684.6610000003</v>
      </c>
      <c r="I67" s="102">
        <v>487923.81099999999</v>
      </c>
      <c r="J67" s="102">
        <f>VLOOKUP($B67,'Hub coords'!$A$14:$E$119,4,TRUE)</f>
        <v>487922.22340000002</v>
      </c>
      <c r="K67" s="102">
        <f>VLOOKUP($B67,'Hub coords'!$A$14:$E$119,5,TRUE)</f>
        <v>5189684.0785000008</v>
      </c>
      <c r="L67" s="18">
        <f t="shared" si="0"/>
        <v>1.5875999999698251</v>
      </c>
      <c r="M67" s="18">
        <f t="shared" si="1"/>
        <v>0.58249999955296516</v>
      </c>
      <c r="N67" s="46">
        <f t="shared" si="2"/>
        <v>1.6910884096886813</v>
      </c>
      <c r="O67" s="18">
        <f t="shared" si="3"/>
        <v>2.8597800093833934</v>
      </c>
      <c r="P67" s="47" t="str">
        <f>VLOOKUP(B67,'Hub coords'!$A$14:$E$118,1,TRUE)</f>
        <v>12A</v>
      </c>
      <c r="R67" s="20" t="s">
        <v>166</v>
      </c>
      <c r="S67" s="20" t="s">
        <v>165</v>
      </c>
    </row>
    <row r="68" spans="1:19" s="45" customFormat="1" x14ac:dyDescent="0.3">
      <c r="A68" s="45" t="s">
        <v>126</v>
      </c>
      <c r="B68" s="45" t="s">
        <v>1443</v>
      </c>
      <c r="C68" s="45">
        <v>301</v>
      </c>
      <c r="D68" s="45">
        <v>351.44799999999998</v>
      </c>
      <c r="E68" s="45">
        <v>0.4</v>
      </c>
      <c r="F68" s="45">
        <v>0.4</v>
      </c>
      <c r="G68" s="45">
        <v>1.895181</v>
      </c>
      <c r="H68" s="102">
        <v>5189684.6859999998</v>
      </c>
      <c r="I68" s="102">
        <v>487923.87199999997</v>
      </c>
      <c r="J68" s="102">
        <f>VLOOKUP($B68,'Hub coords'!$A$14:$E$119,4,TRUE)</f>
        <v>487922.22340000002</v>
      </c>
      <c r="K68" s="102">
        <f>VLOOKUP($B68,'Hub coords'!$A$14:$E$119,5,TRUE)</f>
        <v>5189684.0785000008</v>
      </c>
      <c r="L68" s="18">
        <f t="shared" si="0"/>
        <v>1.6485999999567866</v>
      </c>
      <c r="M68" s="18">
        <f t="shared" si="1"/>
        <v>0.60749999899417162</v>
      </c>
      <c r="N68" s="46">
        <f t="shared" si="2"/>
        <v>1.7569684711557676</v>
      </c>
      <c r="O68" s="18">
        <f t="shared" si="3"/>
        <v>3.0869382086354356</v>
      </c>
      <c r="P68" s="47" t="str">
        <f>VLOOKUP(B68,'Hub coords'!$A$14:$E$118,1,TRUE)</f>
        <v>12A</v>
      </c>
      <c r="R68" s="19">
        <v>1</v>
      </c>
      <c r="S68" s="15">
        <v>0</v>
      </c>
    </row>
    <row r="69" spans="1:19" s="45" customFormat="1" x14ac:dyDescent="0.3">
      <c r="A69" s="45" t="s">
        <v>130</v>
      </c>
      <c r="B69" s="45" t="s">
        <v>1444</v>
      </c>
      <c r="C69" s="45">
        <v>301</v>
      </c>
      <c r="D69" s="45">
        <v>335.33100000000002</v>
      </c>
      <c r="E69" s="45">
        <v>0.3</v>
      </c>
      <c r="F69" s="45">
        <v>0.3</v>
      </c>
      <c r="G69" s="45">
        <v>1.655645</v>
      </c>
      <c r="H69" s="102">
        <v>5189685.102</v>
      </c>
      <c r="I69" s="102">
        <v>487926.658</v>
      </c>
      <c r="J69" s="102">
        <f>VLOOKUP($B69,'Hub coords'!$A$14:$E$119,4,TRUE)</f>
        <v>487922.22340000002</v>
      </c>
      <c r="K69" s="102">
        <f>VLOOKUP($B69,'Hub coords'!$A$14:$E$119,5,TRUE)</f>
        <v>5189684.0785000008</v>
      </c>
      <c r="L69" s="18">
        <f t="shared" si="0"/>
        <v>4.4345999999786727</v>
      </c>
      <c r="M69" s="18">
        <f t="shared" si="1"/>
        <v>1.0234999991953373</v>
      </c>
      <c r="N69" s="46">
        <f t="shared" si="2"/>
        <v>4.5511789031155105</v>
      </c>
      <c r="O69" s="18">
        <f t="shared" si="3"/>
        <v>20.713229408163702</v>
      </c>
      <c r="P69" s="47" t="str">
        <f>VLOOKUP(B69,'Hub coords'!$A$14:$E$118,1,TRUE)</f>
        <v>12A</v>
      </c>
      <c r="R69" s="19">
        <v>2</v>
      </c>
      <c r="S69" s="15">
        <v>4</v>
      </c>
    </row>
    <row r="70" spans="1:19" s="45" customFormat="1" x14ac:dyDescent="0.3">
      <c r="A70" s="45" t="s">
        <v>130</v>
      </c>
      <c r="B70" s="45" t="s">
        <v>1445</v>
      </c>
      <c r="C70" s="45">
        <v>301</v>
      </c>
      <c r="D70" s="45">
        <v>334.55200000000002</v>
      </c>
      <c r="E70" s="45">
        <v>0.5</v>
      </c>
      <c r="F70" s="45">
        <v>0.3</v>
      </c>
      <c r="G70" s="45">
        <v>1.571232</v>
      </c>
      <c r="H70" s="102">
        <v>5189682.6339999996</v>
      </c>
      <c r="I70" s="102">
        <v>487925.15399999998</v>
      </c>
      <c r="J70" s="102">
        <f>VLOOKUP($B70,'Hub coords'!$A$14:$E$119,4,TRUE)</f>
        <v>487922.22340000002</v>
      </c>
      <c r="K70" s="102">
        <f>VLOOKUP($B70,'Hub coords'!$A$14:$E$119,5,TRUE)</f>
        <v>5189684.0785000008</v>
      </c>
      <c r="L70" s="18">
        <f t="shared" ref="L70:L133" si="4">ABS(J70-I70)</f>
        <v>2.9305999999633059</v>
      </c>
      <c r="M70" s="18">
        <f t="shared" ref="M70:M133" si="5">ABS(K70-H70)</f>
        <v>1.4445000011473894</v>
      </c>
      <c r="N70" s="46">
        <f t="shared" ref="N70:N133" si="6">SQRT(L70^2+M70^2)</f>
        <v>3.2672613322322008</v>
      </c>
      <c r="O70" s="18">
        <f t="shared" ref="O70:O133" si="7">N70*N70</f>
        <v>10.674996613099736</v>
      </c>
      <c r="P70" s="47" t="str">
        <f>VLOOKUP(B70,'Hub coords'!$A$14:$E$118,1,TRUE)</f>
        <v>12A</v>
      </c>
      <c r="R70" s="19">
        <v>3</v>
      </c>
      <c r="S70" s="15">
        <v>14</v>
      </c>
    </row>
    <row r="71" spans="1:19" s="45" customFormat="1" x14ac:dyDescent="0.3">
      <c r="A71" s="45" t="s">
        <v>130</v>
      </c>
      <c r="B71" s="45" t="s">
        <v>1446</v>
      </c>
      <c r="C71" s="45">
        <v>301</v>
      </c>
      <c r="D71" s="45">
        <v>337.37</v>
      </c>
      <c r="E71" s="45">
        <v>0.3</v>
      </c>
      <c r="F71" s="45">
        <v>0.2</v>
      </c>
      <c r="G71" s="45">
        <v>1.805207</v>
      </c>
      <c r="H71" s="102">
        <v>5189681.085</v>
      </c>
      <c r="I71" s="102">
        <v>487924.96799999999</v>
      </c>
      <c r="J71" s="102">
        <f>VLOOKUP($B71,'Hub coords'!$A$14:$E$119,4,TRUE)</f>
        <v>487922.22340000002</v>
      </c>
      <c r="K71" s="102">
        <f>VLOOKUP($B71,'Hub coords'!$A$14:$E$119,5,TRUE)</f>
        <v>5189684.0785000008</v>
      </c>
      <c r="L71" s="18">
        <f t="shared" si="4"/>
        <v>2.7445999999763444</v>
      </c>
      <c r="M71" s="18">
        <f t="shared" si="5"/>
        <v>2.9935000007972121</v>
      </c>
      <c r="N71" s="46">
        <f t="shared" si="6"/>
        <v>4.0612647555463628</v>
      </c>
      <c r="O71" s="18">
        <f t="shared" si="7"/>
        <v>16.493871414643056</v>
      </c>
      <c r="P71" s="47" t="str">
        <f>VLOOKUP(B71,'Hub coords'!$A$14:$E$118,1,TRUE)</f>
        <v>12A</v>
      </c>
      <c r="R71" s="19">
        <v>4</v>
      </c>
      <c r="S71" s="15">
        <v>6</v>
      </c>
    </row>
    <row r="72" spans="1:19" s="45" customFormat="1" x14ac:dyDescent="0.3">
      <c r="A72" s="45" t="s">
        <v>130</v>
      </c>
      <c r="B72" s="45" t="s">
        <v>1447</v>
      </c>
      <c r="C72" s="45">
        <v>301</v>
      </c>
      <c r="D72" s="45">
        <v>336.32400000000001</v>
      </c>
      <c r="E72" s="45">
        <v>0.4</v>
      </c>
      <c r="F72" s="45">
        <v>0.4</v>
      </c>
      <c r="G72" s="45">
        <v>1.694269</v>
      </c>
      <c r="H72" s="102">
        <v>5189682.4560000002</v>
      </c>
      <c r="I72" s="102">
        <v>487923.89399999997</v>
      </c>
      <c r="J72" s="102">
        <f>VLOOKUP($B72,'Hub coords'!$A$14:$E$119,4,TRUE)</f>
        <v>487922.22340000002</v>
      </c>
      <c r="K72" s="102">
        <f>VLOOKUP($B72,'Hub coords'!$A$14:$E$119,5,TRUE)</f>
        <v>5189684.0785000008</v>
      </c>
      <c r="L72" s="18">
        <f t="shared" si="4"/>
        <v>1.6705999999539927</v>
      </c>
      <c r="M72" s="18">
        <f t="shared" si="5"/>
        <v>1.6225000005215406</v>
      </c>
      <c r="N72" s="46">
        <f t="shared" si="6"/>
        <v>2.3288217217165164</v>
      </c>
      <c r="O72" s="18">
        <f t="shared" si="7"/>
        <v>5.4234106115386798</v>
      </c>
      <c r="P72" s="47" t="str">
        <f>VLOOKUP(B72,'Hub coords'!$A$14:$E$118,1,TRUE)</f>
        <v>12A</v>
      </c>
      <c r="R72" s="19">
        <v>5</v>
      </c>
      <c r="S72" s="15">
        <v>6</v>
      </c>
    </row>
    <row r="73" spans="1:19" s="45" customFormat="1" x14ac:dyDescent="0.3">
      <c r="A73" s="45" t="s">
        <v>126</v>
      </c>
      <c r="B73" s="45" t="s">
        <v>1448</v>
      </c>
      <c r="C73" s="45">
        <v>301</v>
      </c>
      <c r="D73" s="45">
        <v>344.88900000000001</v>
      </c>
      <c r="E73" s="45">
        <v>0.4</v>
      </c>
      <c r="F73" s="45">
        <v>0.2</v>
      </c>
      <c r="G73" s="45">
        <v>1.222316</v>
      </c>
      <c r="H73" s="102">
        <v>5189686.352</v>
      </c>
      <c r="I73" s="102">
        <v>487923.288</v>
      </c>
      <c r="J73" s="102">
        <f>VLOOKUP($B73,'Hub coords'!$A$14:$E$119,4,TRUE)</f>
        <v>487922.22340000002</v>
      </c>
      <c r="K73" s="102">
        <f>VLOOKUP($B73,'Hub coords'!$A$14:$E$119,5,TRUE)</f>
        <v>5189684.0785000008</v>
      </c>
      <c r="L73" s="18">
        <f t="shared" si="4"/>
        <v>1.0645999999833293</v>
      </c>
      <c r="M73" s="18">
        <f t="shared" si="5"/>
        <v>2.2734999991953373</v>
      </c>
      <c r="N73" s="46">
        <f t="shared" si="6"/>
        <v>2.5104133935082689</v>
      </c>
      <c r="O73" s="18">
        <f t="shared" si="7"/>
        <v>6.3021754063057021</v>
      </c>
      <c r="P73" s="47" t="str">
        <f>VLOOKUP(B73,'Hub coords'!$A$14:$E$118,1,TRUE)</f>
        <v>12A</v>
      </c>
      <c r="R73" s="19">
        <v>6</v>
      </c>
      <c r="S73" s="15">
        <v>0</v>
      </c>
    </row>
    <row r="74" spans="1:19" s="45" customFormat="1" x14ac:dyDescent="0.3">
      <c r="A74" s="45" t="s">
        <v>126</v>
      </c>
      <c r="B74" s="45" t="s">
        <v>1449</v>
      </c>
      <c r="C74" s="45">
        <v>301</v>
      </c>
      <c r="D74" s="45">
        <v>333.31299999999999</v>
      </c>
      <c r="E74" s="45">
        <v>0.5</v>
      </c>
      <c r="F74" s="45">
        <v>0.3</v>
      </c>
      <c r="G74" s="45">
        <v>1.3819729999999999</v>
      </c>
      <c r="H74" s="102">
        <v>5189684.0640000002</v>
      </c>
      <c r="I74" s="102">
        <v>487924.15600000002</v>
      </c>
      <c r="J74" s="102">
        <f>VLOOKUP($B74,'Hub coords'!$A$14:$E$119,4,TRUE)</f>
        <v>487922.22340000002</v>
      </c>
      <c r="K74" s="102">
        <f>VLOOKUP($B74,'Hub coords'!$A$14:$E$119,5,TRUE)</f>
        <v>5189684.0785000008</v>
      </c>
      <c r="L74" s="18">
        <f t="shared" si="4"/>
        <v>1.9326000000000931</v>
      </c>
      <c r="M74" s="18">
        <f t="shared" si="5"/>
        <v>1.4500000514090061E-2</v>
      </c>
      <c r="N74" s="46">
        <f t="shared" si="6"/>
        <v>1.9326543948712789</v>
      </c>
      <c r="O74" s="18">
        <f t="shared" si="7"/>
        <v>3.735153010015269</v>
      </c>
      <c r="P74" s="47" t="str">
        <f>VLOOKUP(B74,'Hub coords'!$A$14:$E$118,1,TRUE)</f>
        <v>12A</v>
      </c>
      <c r="R74" s="19">
        <v>7</v>
      </c>
      <c r="S74" s="15">
        <v>0</v>
      </c>
    </row>
    <row r="75" spans="1:19" s="45" customFormat="1" x14ac:dyDescent="0.3">
      <c r="A75" s="45" t="s">
        <v>126</v>
      </c>
      <c r="B75" s="45" t="s">
        <v>1450</v>
      </c>
      <c r="C75" s="45">
        <v>300</v>
      </c>
      <c r="D75" s="45">
        <v>330.536</v>
      </c>
      <c r="E75" s="45">
        <v>0.6</v>
      </c>
      <c r="F75" s="45">
        <v>0.5</v>
      </c>
      <c r="G75" s="45">
        <v>1.8804110000000001</v>
      </c>
      <c r="H75" s="102">
        <v>5189683.665</v>
      </c>
      <c r="I75" s="102">
        <v>487924.52100000001</v>
      </c>
      <c r="J75" s="102">
        <f>VLOOKUP($B75,'Hub coords'!$A$14:$E$119,4,TRUE)</f>
        <v>487922.22340000002</v>
      </c>
      <c r="K75" s="102">
        <f>VLOOKUP($B75,'Hub coords'!$A$14:$E$119,5,TRUE)</f>
        <v>5189684.0785000008</v>
      </c>
      <c r="L75" s="18">
        <f t="shared" si="4"/>
        <v>2.2975999999907799</v>
      </c>
      <c r="M75" s="18">
        <f t="shared" si="5"/>
        <v>0.41350000072270632</v>
      </c>
      <c r="N75" s="46">
        <f t="shared" si="6"/>
        <v>2.3345123710435356</v>
      </c>
      <c r="O75" s="18">
        <f t="shared" si="7"/>
        <v>5.4499480105553104</v>
      </c>
      <c r="P75" s="47" t="str">
        <f>VLOOKUP(B75,'Hub coords'!$A$14:$E$118,1,TRUE)</f>
        <v>12A</v>
      </c>
      <c r="R75" s="19">
        <v>8</v>
      </c>
      <c r="S75" s="15">
        <v>0</v>
      </c>
    </row>
    <row r="76" spans="1:19" s="45" customFormat="1" ht="15" thickBot="1" x14ac:dyDescent="0.35">
      <c r="A76" s="45" t="s">
        <v>126</v>
      </c>
      <c r="B76" s="45" t="s">
        <v>1451</v>
      </c>
      <c r="C76" s="45">
        <v>301</v>
      </c>
      <c r="D76" s="45">
        <v>334.05200000000002</v>
      </c>
      <c r="E76" s="45">
        <v>0.4</v>
      </c>
      <c r="F76" s="45">
        <v>0.2</v>
      </c>
      <c r="G76" s="45">
        <v>2.107583</v>
      </c>
      <c r="H76" s="102">
        <v>5189682.6940000001</v>
      </c>
      <c r="I76" s="102">
        <v>487925.76400000002</v>
      </c>
      <c r="J76" s="102">
        <f>VLOOKUP($B76,'Hub coords'!$A$14:$E$119,4,TRUE)</f>
        <v>487922.22340000002</v>
      </c>
      <c r="K76" s="102">
        <f>VLOOKUP($B76,'Hub coords'!$A$14:$E$119,5,TRUE)</f>
        <v>5189684.0785000008</v>
      </c>
      <c r="L76" s="18">
        <f t="shared" si="4"/>
        <v>3.5406000000075437</v>
      </c>
      <c r="M76" s="18">
        <f t="shared" si="5"/>
        <v>1.3845000006258488</v>
      </c>
      <c r="N76" s="46">
        <f t="shared" si="6"/>
        <v>3.8016691875788444</v>
      </c>
      <c r="O76" s="18">
        <f t="shared" si="7"/>
        <v>14.452688611786391</v>
      </c>
      <c r="P76" s="47" t="str">
        <f>VLOOKUP(B76,'Hub coords'!$A$14:$E$118,1,TRUE)</f>
        <v>12A</v>
      </c>
      <c r="R76" s="38" t="s">
        <v>2123</v>
      </c>
      <c r="S76" s="38">
        <v>0</v>
      </c>
    </row>
    <row r="77" spans="1:19" s="45" customFormat="1" x14ac:dyDescent="0.3">
      <c r="A77" s="45" t="s">
        <v>130</v>
      </c>
      <c r="B77" s="45" t="s">
        <v>1434</v>
      </c>
      <c r="C77" s="45">
        <v>301</v>
      </c>
      <c r="D77" s="45">
        <v>335.678</v>
      </c>
      <c r="E77" s="45">
        <v>0.4</v>
      </c>
      <c r="F77" s="45">
        <v>0.3</v>
      </c>
      <c r="G77" s="45">
        <v>1.6597029999999999</v>
      </c>
      <c r="H77" s="102">
        <v>5189682.2609999999</v>
      </c>
      <c r="I77" s="102">
        <v>487924.02600000001</v>
      </c>
      <c r="J77" s="102">
        <f>VLOOKUP($B77,'Hub coords'!$A$14:$E$119,4,TRUE)</f>
        <v>487922.22340000002</v>
      </c>
      <c r="K77" s="102">
        <f>VLOOKUP($B77,'Hub coords'!$A$14:$E$119,5,TRUE)</f>
        <v>5189684.0785000008</v>
      </c>
      <c r="L77" s="18">
        <f t="shared" si="4"/>
        <v>1.8025999999954365</v>
      </c>
      <c r="M77" s="18">
        <f t="shared" si="5"/>
        <v>1.8175000008195639</v>
      </c>
      <c r="N77" s="46">
        <f t="shared" si="6"/>
        <v>2.5598189414414962</v>
      </c>
      <c r="O77" s="18">
        <f t="shared" si="7"/>
        <v>6.5526730129626625</v>
      </c>
      <c r="P77" s="47" t="str">
        <f>VLOOKUP(B77,'Hub coords'!$A$14:$E$118,1,TRUE)</f>
        <v>12A</v>
      </c>
      <c r="S77" s="45">
        <f>SUM(S68:S76)</f>
        <v>30</v>
      </c>
    </row>
    <row r="78" spans="1:19" s="45" customFormat="1" x14ac:dyDescent="0.3">
      <c r="A78" s="45" t="s">
        <v>126</v>
      </c>
      <c r="B78" s="45" t="s">
        <v>1452</v>
      </c>
      <c r="C78" s="45">
        <v>301</v>
      </c>
      <c r="D78" s="45">
        <v>340.28</v>
      </c>
      <c r="E78" s="45">
        <v>0.4</v>
      </c>
      <c r="F78" s="45">
        <v>0.3</v>
      </c>
      <c r="G78" s="45">
        <v>1.8826909999999999</v>
      </c>
      <c r="H78" s="102">
        <v>5189685.057</v>
      </c>
      <c r="I78" s="102">
        <v>487924.25</v>
      </c>
      <c r="J78" s="102">
        <f>VLOOKUP($B78,'Hub coords'!$A$14:$E$119,4,TRUE)</f>
        <v>487922.22340000002</v>
      </c>
      <c r="K78" s="102">
        <f>VLOOKUP($B78,'Hub coords'!$A$14:$E$119,5,TRUE)</f>
        <v>5189684.0785000008</v>
      </c>
      <c r="L78" s="18">
        <f t="shared" si="4"/>
        <v>2.0265999999828637</v>
      </c>
      <c r="M78" s="18">
        <f t="shared" si="5"/>
        <v>0.9784999992698431</v>
      </c>
      <c r="N78" s="46">
        <f t="shared" si="6"/>
        <v>2.2504599104408918</v>
      </c>
      <c r="O78" s="18">
        <f t="shared" si="7"/>
        <v>5.0645698085016262</v>
      </c>
      <c r="P78" s="47" t="str">
        <f>VLOOKUP(B78,'Hub coords'!$A$14:$E$118,1,TRUE)</f>
        <v>12A</v>
      </c>
    </row>
    <row r="79" spans="1:19" s="45" customFormat="1" x14ac:dyDescent="0.3">
      <c r="A79" s="45" t="s">
        <v>126</v>
      </c>
      <c r="B79" s="45" t="s">
        <v>1453</v>
      </c>
      <c r="C79" s="45">
        <v>301</v>
      </c>
      <c r="D79" s="45">
        <v>332.42399999999998</v>
      </c>
      <c r="E79" s="45">
        <v>0.2</v>
      </c>
      <c r="F79" s="45">
        <v>0.2</v>
      </c>
      <c r="G79" s="45">
        <v>1.891308</v>
      </c>
      <c r="H79" s="102">
        <v>5189685.6909999996</v>
      </c>
      <c r="I79" s="102">
        <v>487923.55900000001</v>
      </c>
      <c r="J79" s="102">
        <f>VLOOKUP($B79,'Hub coords'!$A$14:$E$119,4,TRUE)</f>
        <v>487922.22340000002</v>
      </c>
      <c r="K79" s="102">
        <f>VLOOKUP($B79,'Hub coords'!$A$14:$E$119,5,TRUE)</f>
        <v>5189684.0785000008</v>
      </c>
      <c r="L79" s="18">
        <f t="shared" si="4"/>
        <v>1.3355999999912456</v>
      </c>
      <c r="M79" s="18">
        <f t="shared" si="5"/>
        <v>1.6124999988824129</v>
      </c>
      <c r="N79" s="46">
        <f t="shared" si="6"/>
        <v>2.0937964577227643</v>
      </c>
      <c r="O79" s="18">
        <f t="shared" si="7"/>
        <v>4.3839836063723956</v>
      </c>
      <c r="P79" s="47" t="str">
        <f>VLOOKUP(B79,'Hub coords'!$A$14:$E$118,1,TRUE)</f>
        <v>12A</v>
      </c>
    </row>
    <row r="80" spans="1:19" s="45" customFormat="1" x14ac:dyDescent="0.3">
      <c r="A80" s="45" t="s">
        <v>130</v>
      </c>
      <c r="B80" s="45" t="s">
        <v>1454</v>
      </c>
      <c r="C80" s="45">
        <v>301</v>
      </c>
      <c r="D80" s="45">
        <v>331.99200000000002</v>
      </c>
      <c r="E80" s="45">
        <v>0.5</v>
      </c>
      <c r="F80" s="45">
        <v>0.5</v>
      </c>
      <c r="G80" s="45">
        <v>1.838541</v>
      </c>
      <c r="H80" s="102">
        <v>5189686.017</v>
      </c>
      <c r="I80" s="102">
        <v>487924.42499999999</v>
      </c>
      <c r="J80" s="102">
        <f>VLOOKUP($B80,'Hub coords'!$A$14:$E$119,4,TRUE)</f>
        <v>487922.22340000002</v>
      </c>
      <c r="K80" s="102">
        <f>VLOOKUP($B80,'Hub coords'!$A$14:$E$119,5,TRUE)</f>
        <v>5189684.0785000008</v>
      </c>
      <c r="L80" s="18">
        <f t="shared" si="4"/>
        <v>2.2015999999712221</v>
      </c>
      <c r="M80" s="18">
        <f t="shared" si="5"/>
        <v>1.9384999992325902</v>
      </c>
      <c r="N80" s="46">
        <f t="shared" si="6"/>
        <v>2.9333981671259761</v>
      </c>
      <c r="O80" s="18">
        <f t="shared" si="7"/>
        <v>8.6048248068980353</v>
      </c>
      <c r="P80" s="47" t="str">
        <f>VLOOKUP(B80,'Hub coords'!$A$14:$E$118,1,TRUE)</f>
        <v>12A</v>
      </c>
    </row>
    <row r="81" spans="1:19" s="45" customFormat="1" x14ac:dyDescent="0.3">
      <c r="A81" s="45" t="s">
        <v>130</v>
      </c>
      <c r="B81" s="45" t="s">
        <v>1455</v>
      </c>
      <c r="C81" s="45">
        <v>301</v>
      </c>
      <c r="D81" s="45">
        <v>342.30099999999999</v>
      </c>
      <c r="E81" s="45">
        <v>0.3</v>
      </c>
      <c r="F81" s="45">
        <v>0.3</v>
      </c>
      <c r="G81" s="45">
        <v>2.1078649999999999</v>
      </c>
      <c r="H81" s="102">
        <v>5189683.273</v>
      </c>
      <c r="I81" s="102">
        <v>487926.52</v>
      </c>
      <c r="J81" s="102">
        <f>VLOOKUP($B81,'Hub coords'!$A$14:$E$119,4,TRUE)</f>
        <v>487922.22340000002</v>
      </c>
      <c r="K81" s="102">
        <f>VLOOKUP($B81,'Hub coords'!$A$14:$E$119,5,TRUE)</f>
        <v>5189684.0785000008</v>
      </c>
      <c r="L81" s="18">
        <f t="shared" si="4"/>
        <v>4.2966000000014901</v>
      </c>
      <c r="M81" s="18">
        <f t="shared" si="5"/>
        <v>0.80550000071525574</v>
      </c>
      <c r="N81" s="46">
        <f t="shared" si="6"/>
        <v>4.3714530548966302</v>
      </c>
      <c r="O81" s="18">
        <f t="shared" si="7"/>
        <v>19.109601811165081</v>
      </c>
      <c r="P81" s="47" t="str">
        <f>VLOOKUP(B81,'Hub coords'!$A$14:$E$118,1,TRUE)</f>
        <v>12A</v>
      </c>
    </row>
    <row r="82" spans="1:19" s="45" customFormat="1" x14ac:dyDescent="0.3">
      <c r="A82" s="45" t="s">
        <v>130</v>
      </c>
      <c r="B82" s="45" t="s">
        <v>1456</v>
      </c>
      <c r="C82" s="45">
        <v>301</v>
      </c>
      <c r="D82" s="45">
        <v>339.77800000000002</v>
      </c>
      <c r="E82" s="45">
        <v>0.5</v>
      </c>
      <c r="F82" s="45">
        <v>0.2</v>
      </c>
      <c r="G82" s="45">
        <v>1.877167</v>
      </c>
      <c r="H82" s="102">
        <v>5189684.9409999996</v>
      </c>
      <c r="I82" s="102">
        <v>487926.91899999999</v>
      </c>
      <c r="J82" s="102">
        <f>VLOOKUP($B82,'Hub coords'!$A$14:$E$119,4,TRUE)</f>
        <v>487922.22340000002</v>
      </c>
      <c r="K82" s="102">
        <f>VLOOKUP($B82,'Hub coords'!$A$14:$E$119,5,TRUE)</f>
        <v>5189684.0785000008</v>
      </c>
      <c r="L82" s="18">
        <f t="shared" si="4"/>
        <v>4.6955999999772757</v>
      </c>
      <c r="M82" s="18">
        <f t="shared" si="5"/>
        <v>0.86249999888241291</v>
      </c>
      <c r="N82" s="46">
        <f t="shared" si="6"/>
        <v>4.7741560100041509</v>
      </c>
      <c r="O82" s="18">
        <f t="shared" si="7"/>
        <v>22.792565607858755</v>
      </c>
      <c r="P82" s="47" t="str">
        <f>VLOOKUP(B82,'Hub coords'!$A$14:$E$118,1,TRUE)</f>
        <v>12A</v>
      </c>
    </row>
    <row r="83" spans="1:19" s="45" customFormat="1" x14ac:dyDescent="0.3">
      <c r="A83" s="45" t="s">
        <v>126</v>
      </c>
      <c r="B83" s="45" t="s">
        <v>1457</v>
      </c>
      <c r="C83" s="45">
        <v>301</v>
      </c>
      <c r="D83" s="45">
        <v>334.12900000000002</v>
      </c>
      <c r="E83" s="45">
        <v>0.5</v>
      </c>
      <c r="F83" s="45">
        <v>0.3</v>
      </c>
      <c r="G83" s="45">
        <v>2.0732080000000002</v>
      </c>
      <c r="H83" s="102">
        <v>5189682.977</v>
      </c>
      <c r="I83" s="102">
        <v>487926.04300000001</v>
      </c>
      <c r="J83" s="102">
        <f>VLOOKUP($B83,'Hub coords'!$A$14:$E$119,4,TRUE)</f>
        <v>487922.22340000002</v>
      </c>
      <c r="K83" s="102">
        <f>VLOOKUP($B83,'Hub coords'!$A$14:$E$119,5,TRUE)</f>
        <v>5189684.0785000008</v>
      </c>
      <c r="L83" s="18">
        <f t="shared" si="4"/>
        <v>3.8195999999879859</v>
      </c>
      <c r="M83" s="18">
        <f t="shared" si="5"/>
        <v>1.1015000008046627</v>
      </c>
      <c r="N83" s="46">
        <f t="shared" si="6"/>
        <v>3.9752542574885563</v>
      </c>
      <c r="O83" s="18">
        <f t="shared" si="7"/>
        <v>15.802646411680893</v>
      </c>
      <c r="P83" s="47" t="str">
        <f>VLOOKUP(B83,'Hub coords'!$A$14:$E$118,1,TRUE)</f>
        <v>12A</v>
      </c>
    </row>
    <row r="84" spans="1:19" s="45" customFormat="1" x14ac:dyDescent="0.3">
      <c r="A84" s="45" t="s">
        <v>126</v>
      </c>
      <c r="B84" s="45" t="s">
        <v>1458</v>
      </c>
      <c r="C84" s="45">
        <v>300</v>
      </c>
      <c r="D84" s="45">
        <v>333.14400000000001</v>
      </c>
      <c r="E84" s="45">
        <v>0.7</v>
      </c>
      <c r="F84" s="45">
        <v>0.6</v>
      </c>
      <c r="G84" s="45">
        <v>1.865467</v>
      </c>
      <c r="H84" s="102">
        <v>5189683.9119999995</v>
      </c>
      <c r="I84" s="102">
        <v>487926.25300000003</v>
      </c>
      <c r="J84" s="102">
        <f>VLOOKUP($B84,'Hub coords'!$A$14:$E$119,4,TRUE)</f>
        <v>487922.22340000002</v>
      </c>
      <c r="K84" s="102">
        <f>VLOOKUP($B84,'Hub coords'!$A$14:$E$119,5,TRUE)</f>
        <v>5189684.0785000008</v>
      </c>
      <c r="L84" s="18">
        <f t="shared" si="4"/>
        <v>4.0296000000089407</v>
      </c>
      <c r="M84" s="18">
        <f t="shared" si="5"/>
        <v>0.16650000121444464</v>
      </c>
      <c r="N84" s="46">
        <f t="shared" si="6"/>
        <v>4.0330383596584429</v>
      </c>
      <c r="O84" s="18">
        <f t="shared" si="7"/>
        <v>16.265398410476465</v>
      </c>
      <c r="P84" s="47" t="str">
        <f>VLOOKUP(B84,'Hub coords'!$A$14:$E$118,1,TRUE)</f>
        <v>12A</v>
      </c>
    </row>
    <row r="85" spans="1:19" s="45" customFormat="1" x14ac:dyDescent="0.3">
      <c r="A85" s="45" t="s">
        <v>130</v>
      </c>
      <c r="B85" s="45" t="s">
        <v>1459</v>
      </c>
      <c r="C85" s="45">
        <v>301</v>
      </c>
      <c r="D85" s="45">
        <v>336.33100000000002</v>
      </c>
      <c r="E85" s="45">
        <v>0.4</v>
      </c>
      <c r="F85" s="45">
        <v>0.3</v>
      </c>
      <c r="G85" s="45">
        <v>1.563167</v>
      </c>
      <c r="H85" s="102">
        <v>5189682.1619999995</v>
      </c>
      <c r="I85" s="102">
        <v>487924.071</v>
      </c>
      <c r="J85" s="102">
        <f>VLOOKUP($B85,'Hub coords'!$A$14:$E$119,4,TRUE)</f>
        <v>487922.22340000002</v>
      </c>
      <c r="K85" s="102">
        <f>VLOOKUP($B85,'Hub coords'!$A$14:$E$119,5,TRUE)</f>
        <v>5189684.0785000008</v>
      </c>
      <c r="L85" s="18">
        <f t="shared" si="4"/>
        <v>1.8475999999791384</v>
      </c>
      <c r="M85" s="18">
        <f t="shared" si="5"/>
        <v>1.9165000012144446</v>
      </c>
      <c r="N85" s="46">
        <f t="shared" si="6"/>
        <v>2.6620664932675666</v>
      </c>
      <c r="O85" s="18">
        <f t="shared" si="7"/>
        <v>7.0865980145778789</v>
      </c>
      <c r="P85" s="47" t="str">
        <f>VLOOKUP(B85,'Hub coords'!$A$14:$E$118,1,TRUE)</f>
        <v>12A</v>
      </c>
    </row>
    <row r="86" spans="1:19" s="45" customFormat="1" x14ac:dyDescent="0.3">
      <c r="A86" s="45" t="s">
        <v>126</v>
      </c>
      <c r="B86" s="45" t="s">
        <v>1460</v>
      </c>
      <c r="C86" s="45">
        <v>301</v>
      </c>
      <c r="D86" s="45">
        <v>352.827</v>
      </c>
      <c r="E86" s="45">
        <v>0.2</v>
      </c>
      <c r="F86" s="45">
        <v>0.2</v>
      </c>
      <c r="G86" s="45">
        <v>1.956232</v>
      </c>
      <c r="H86" s="102">
        <v>5189681.7879999997</v>
      </c>
      <c r="I86" s="102">
        <v>487924.31800000003</v>
      </c>
      <c r="J86" s="102">
        <f>VLOOKUP($B86,'Hub coords'!$A$14:$E$119,4,TRUE)</f>
        <v>487922.22340000002</v>
      </c>
      <c r="K86" s="102">
        <f>VLOOKUP($B86,'Hub coords'!$A$14:$E$119,5,TRUE)</f>
        <v>5189684.0785000008</v>
      </c>
      <c r="L86" s="18">
        <f t="shared" si="4"/>
        <v>2.094600000011269</v>
      </c>
      <c r="M86" s="18">
        <f t="shared" si="5"/>
        <v>2.2905000010505319</v>
      </c>
      <c r="N86" s="46">
        <f t="shared" si="6"/>
        <v>3.1038265761571946</v>
      </c>
      <c r="O86" s="18">
        <f t="shared" si="7"/>
        <v>9.6337394148596935</v>
      </c>
      <c r="P86" s="47" t="str">
        <f>VLOOKUP(B86,'Hub coords'!$A$14:$E$118,1,TRUE)</f>
        <v>12A</v>
      </c>
    </row>
    <row r="87" spans="1:19" s="45" customFormat="1" x14ac:dyDescent="0.3">
      <c r="A87" s="45" t="s">
        <v>130</v>
      </c>
      <c r="B87" s="45" t="s">
        <v>1461</v>
      </c>
      <c r="C87" s="45">
        <v>301</v>
      </c>
      <c r="D87" s="45">
        <v>335.22</v>
      </c>
      <c r="E87" s="45">
        <v>0.5</v>
      </c>
      <c r="F87" s="45">
        <v>0.5</v>
      </c>
      <c r="G87" s="45">
        <v>1.8915999999999999</v>
      </c>
      <c r="H87" s="102">
        <v>5189682.0810000002</v>
      </c>
      <c r="I87" s="102">
        <v>487924.08500000002</v>
      </c>
      <c r="J87" s="102">
        <f>VLOOKUP($B87,'Hub coords'!$A$14:$E$119,4,TRUE)</f>
        <v>487922.22340000002</v>
      </c>
      <c r="K87" s="102">
        <f>VLOOKUP($B87,'Hub coords'!$A$14:$E$119,5,TRUE)</f>
        <v>5189684.0785000008</v>
      </c>
      <c r="L87" s="18">
        <f t="shared" si="4"/>
        <v>1.8616000000038184</v>
      </c>
      <c r="M87" s="18">
        <f t="shared" si="5"/>
        <v>1.9975000005215406</v>
      </c>
      <c r="N87" s="46">
        <f t="shared" si="6"/>
        <v>2.7304872847346813</v>
      </c>
      <c r="O87" s="18">
        <f t="shared" si="7"/>
        <v>7.4555608120977723</v>
      </c>
      <c r="P87" s="47" t="str">
        <f>VLOOKUP(B87,'Hub coords'!$A$14:$E$118,1,TRUE)</f>
        <v>12A</v>
      </c>
    </row>
    <row r="88" spans="1:19" s="45" customFormat="1" x14ac:dyDescent="0.3">
      <c r="A88" s="45" t="s">
        <v>126</v>
      </c>
      <c r="B88" s="45" t="s">
        <v>1435</v>
      </c>
      <c r="C88" s="45">
        <v>301</v>
      </c>
      <c r="D88" s="45">
        <v>336.47199999999998</v>
      </c>
      <c r="E88" s="45">
        <v>0.3</v>
      </c>
      <c r="F88" s="45">
        <v>0.3</v>
      </c>
      <c r="G88" s="45">
        <v>1.6563399999999999</v>
      </c>
      <c r="H88" s="102">
        <v>5189682.176</v>
      </c>
      <c r="I88" s="102">
        <v>487924.20699999999</v>
      </c>
      <c r="J88" s="102">
        <f>VLOOKUP($B88,'Hub coords'!$A$14:$E$119,4,TRUE)</f>
        <v>487922.22340000002</v>
      </c>
      <c r="K88" s="102">
        <f>VLOOKUP($B88,'Hub coords'!$A$14:$E$119,5,TRUE)</f>
        <v>5189684.0785000008</v>
      </c>
      <c r="L88" s="18">
        <f t="shared" si="4"/>
        <v>1.9835999999777414</v>
      </c>
      <c r="M88" s="18">
        <f t="shared" si="5"/>
        <v>1.902500000782311</v>
      </c>
      <c r="N88" s="46">
        <f t="shared" si="6"/>
        <v>2.7484859855724912</v>
      </c>
      <c r="O88" s="18">
        <f t="shared" si="7"/>
        <v>7.5541752128883886</v>
      </c>
      <c r="P88" s="47" t="str">
        <f>VLOOKUP(B88,'Hub coords'!$A$14:$E$118,1,TRUE)</f>
        <v>12A</v>
      </c>
    </row>
    <row r="89" spans="1:19" s="45" customFormat="1" x14ac:dyDescent="0.3">
      <c r="A89" s="45" t="s">
        <v>126</v>
      </c>
      <c r="B89" s="45" t="s">
        <v>1462</v>
      </c>
      <c r="C89" s="45">
        <v>301</v>
      </c>
      <c r="D89" s="45">
        <v>325.59500000000003</v>
      </c>
      <c r="E89" s="45">
        <v>2.9</v>
      </c>
      <c r="F89" s="45">
        <v>1.9</v>
      </c>
      <c r="G89" s="45">
        <v>0.72419299999999998</v>
      </c>
      <c r="H89" s="102">
        <v>5189686.8710000003</v>
      </c>
      <c r="I89" s="102">
        <v>487924.52899999998</v>
      </c>
      <c r="J89" s="102">
        <f>VLOOKUP($B89,'Hub coords'!$A$14:$E$119,4,TRUE)</f>
        <v>487922.22340000002</v>
      </c>
      <c r="K89" s="102">
        <f>VLOOKUP($B89,'Hub coords'!$A$14:$E$119,5,TRUE)</f>
        <v>5189684.0785000008</v>
      </c>
      <c r="L89" s="18">
        <f t="shared" si="4"/>
        <v>2.3055999999633059</v>
      </c>
      <c r="M89" s="18">
        <f t="shared" si="5"/>
        <v>2.7924999995157123</v>
      </c>
      <c r="N89" s="46">
        <f t="shared" si="6"/>
        <v>3.6213046830011484</v>
      </c>
      <c r="O89" s="18">
        <f t="shared" si="7"/>
        <v>13.113847607126047</v>
      </c>
      <c r="P89" s="47" t="str">
        <f>VLOOKUP(B89,'Hub coords'!$A$14:$E$118,1,TRUE)</f>
        <v>12A</v>
      </c>
    </row>
    <row r="90" spans="1:19" s="45" customFormat="1" x14ac:dyDescent="0.3">
      <c r="A90" s="45" t="s">
        <v>130</v>
      </c>
      <c r="B90" s="45" t="s">
        <v>1436</v>
      </c>
      <c r="C90" s="45">
        <v>301</v>
      </c>
      <c r="D90" s="45">
        <v>335.46</v>
      </c>
      <c r="E90" s="45">
        <v>0.5</v>
      </c>
      <c r="F90" s="45">
        <v>0.4</v>
      </c>
      <c r="G90" s="45">
        <v>1.422828</v>
      </c>
      <c r="H90" s="102">
        <v>5189684.1560000004</v>
      </c>
      <c r="I90" s="102">
        <v>487924.07500000001</v>
      </c>
      <c r="J90" s="102">
        <f>VLOOKUP($B90,'Hub coords'!$A$14:$E$119,4,TRUE)</f>
        <v>487922.22340000002</v>
      </c>
      <c r="K90" s="102">
        <f>VLOOKUP($B90,'Hub coords'!$A$14:$E$119,5,TRUE)</f>
        <v>5189684.0785000008</v>
      </c>
      <c r="L90" s="18">
        <f t="shared" si="4"/>
        <v>1.8515999999945052</v>
      </c>
      <c r="M90" s="18">
        <f t="shared" si="5"/>
        <v>7.7499999664723873E-2</v>
      </c>
      <c r="N90" s="46">
        <f t="shared" si="6"/>
        <v>1.8532211983267632</v>
      </c>
      <c r="O90" s="18">
        <f t="shared" si="7"/>
        <v>3.4344288099276845</v>
      </c>
      <c r="P90" s="47" t="str">
        <f>VLOOKUP(B90,'Hub coords'!$A$14:$E$118,1,TRUE)</f>
        <v>12A</v>
      </c>
      <c r="R90" s="30" t="s">
        <v>5112</v>
      </c>
      <c r="S90" s="37">
        <f>COUNT(C66:C95)</f>
        <v>30</v>
      </c>
    </row>
    <row r="91" spans="1:19" s="45" customFormat="1" x14ac:dyDescent="0.3">
      <c r="A91" s="45" t="s">
        <v>126</v>
      </c>
      <c r="B91" s="45" t="s">
        <v>1437</v>
      </c>
      <c r="C91" s="45">
        <v>301</v>
      </c>
      <c r="D91" s="45">
        <v>340.44200000000001</v>
      </c>
      <c r="E91" s="45">
        <v>0.5</v>
      </c>
      <c r="F91" s="45">
        <v>0.3</v>
      </c>
      <c r="G91" s="45">
        <v>1.6224229999999999</v>
      </c>
      <c r="H91" s="102">
        <v>5189683.0420000004</v>
      </c>
      <c r="I91" s="102">
        <v>487925.30599999998</v>
      </c>
      <c r="J91" s="102">
        <f>VLOOKUP($B91,'Hub coords'!$A$14:$E$119,4,TRUE)</f>
        <v>487922.22340000002</v>
      </c>
      <c r="K91" s="102">
        <f>VLOOKUP($B91,'Hub coords'!$A$14:$E$119,5,TRUE)</f>
        <v>5189684.0785000008</v>
      </c>
      <c r="L91" s="18">
        <f t="shared" si="4"/>
        <v>3.0825999999651685</v>
      </c>
      <c r="M91" s="18">
        <f t="shared" si="5"/>
        <v>1.0365000003948808</v>
      </c>
      <c r="N91" s="46">
        <f t="shared" si="6"/>
        <v>3.2521923391158531</v>
      </c>
      <c r="O91" s="18">
        <f t="shared" si="7"/>
        <v>10.576755010603843</v>
      </c>
      <c r="P91" s="47" t="str">
        <f>VLOOKUP(B91,'Hub coords'!$A$14:$E$118,1,TRUE)</f>
        <v>12A</v>
      </c>
      <c r="R91" s="30" t="s">
        <v>5111</v>
      </c>
      <c r="S91" s="34">
        <f>AVERAGE(N66:N95)</f>
        <v>2.9710648469584719</v>
      </c>
    </row>
    <row r="92" spans="1:19" s="45" customFormat="1" x14ac:dyDescent="0.3">
      <c r="A92" s="45" t="s">
        <v>130</v>
      </c>
      <c r="B92" s="45" t="s">
        <v>1438</v>
      </c>
      <c r="C92" s="45">
        <v>301</v>
      </c>
      <c r="D92" s="45">
        <v>323.58499999999998</v>
      </c>
      <c r="E92" s="45">
        <v>0.5</v>
      </c>
      <c r="F92" s="45">
        <v>0.5</v>
      </c>
      <c r="G92" s="45">
        <v>2.1867299999999998</v>
      </c>
      <c r="H92" s="102">
        <v>5189682.54</v>
      </c>
      <c r="I92" s="102">
        <v>487924.55599999998</v>
      </c>
      <c r="J92" s="102">
        <f>VLOOKUP($B92,'Hub coords'!$A$14:$E$119,4,TRUE)</f>
        <v>487922.22340000002</v>
      </c>
      <c r="K92" s="102">
        <f>VLOOKUP($B92,'Hub coords'!$A$14:$E$119,5,TRUE)</f>
        <v>5189684.0785000008</v>
      </c>
      <c r="L92" s="18">
        <f t="shared" si="4"/>
        <v>2.3325999999651685</v>
      </c>
      <c r="M92" s="18">
        <f t="shared" si="5"/>
        <v>1.5385000007227063</v>
      </c>
      <c r="N92" s="46">
        <f t="shared" si="6"/>
        <v>2.7942807682946378</v>
      </c>
      <c r="O92" s="18">
        <f t="shared" si="7"/>
        <v>7.8080050120612716</v>
      </c>
      <c r="P92" s="47" t="str">
        <f>VLOOKUP(B92,'Hub coords'!$A$14:$E$118,1,TRUE)</f>
        <v>12A</v>
      </c>
      <c r="R92" s="30" t="s">
        <v>5110</v>
      </c>
      <c r="S92" s="34">
        <f>_xlfn.STDEV.S(N66:N95)</f>
        <v>0.85196794448169622</v>
      </c>
    </row>
    <row r="93" spans="1:19" s="45" customFormat="1" x14ac:dyDescent="0.3">
      <c r="A93" s="45" t="s">
        <v>126</v>
      </c>
      <c r="B93" s="45" t="s">
        <v>1439</v>
      </c>
      <c r="C93" s="45">
        <v>301</v>
      </c>
      <c r="D93" s="45">
        <v>328.29199999999997</v>
      </c>
      <c r="E93" s="45">
        <v>0.7</v>
      </c>
      <c r="F93" s="45">
        <v>0.4</v>
      </c>
      <c r="G93" s="45">
        <v>2.1081219999999998</v>
      </c>
      <c r="H93" s="102">
        <v>5189683.2989999996</v>
      </c>
      <c r="I93" s="102">
        <v>487924.77399999998</v>
      </c>
      <c r="J93" s="102">
        <f>VLOOKUP($B93,'Hub coords'!$A$14:$E$119,4,TRUE)</f>
        <v>487922.22340000002</v>
      </c>
      <c r="K93" s="102">
        <f>VLOOKUP($B93,'Hub coords'!$A$14:$E$119,5,TRUE)</f>
        <v>5189684.0785000008</v>
      </c>
      <c r="L93" s="18">
        <f t="shared" si="4"/>
        <v>2.5505999999586493</v>
      </c>
      <c r="M93" s="18">
        <f t="shared" si="5"/>
        <v>0.77950000111013651</v>
      </c>
      <c r="N93" s="46">
        <f t="shared" si="6"/>
        <v>2.6670546697658382</v>
      </c>
      <c r="O93" s="18">
        <f t="shared" si="7"/>
        <v>7.1131806115197644</v>
      </c>
      <c r="P93" s="47" t="str">
        <f>VLOOKUP(B93,'Hub coords'!$A$14:$E$118,1,TRUE)</f>
        <v>12A</v>
      </c>
      <c r="R93" s="30" t="s">
        <v>5109</v>
      </c>
      <c r="S93" s="34">
        <f>MIN(N66:N95)</f>
        <v>1.6910884096886813</v>
      </c>
    </row>
    <row r="94" spans="1:19" s="45" customFormat="1" x14ac:dyDescent="0.3">
      <c r="A94" s="45" t="s">
        <v>126</v>
      </c>
      <c r="B94" s="45" t="s">
        <v>1440</v>
      </c>
      <c r="C94" s="45">
        <v>301</v>
      </c>
      <c r="D94" s="45">
        <v>333.51600000000002</v>
      </c>
      <c r="E94" s="45">
        <v>0.3</v>
      </c>
      <c r="F94" s="45">
        <v>0.2</v>
      </c>
      <c r="G94" s="45">
        <v>2.3954399999999998</v>
      </c>
      <c r="H94" s="102">
        <v>5189681.5789999999</v>
      </c>
      <c r="I94" s="102">
        <v>487924.31</v>
      </c>
      <c r="J94" s="102">
        <f>VLOOKUP($B94,'Hub coords'!$A$14:$E$119,4,TRUE)</f>
        <v>487922.22340000002</v>
      </c>
      <c r="K94" s="102">
        <f>VLOOKUP($B94,'Hub coords'!$A$14:$E$119,5,TRUE)</f>
        <v>5189684.0785000008</v>
      </c>
      <c r="L94" s="18">
        <f t="shared" si="4"/>
        <v>2.0865999999805354</v>
      </c>
      <c r="M94" s="18">
        <f t="shared" si="5"/>
        <v>2.4995000008493662</v>
      </c>
      <c r="N94" s="46">
        <f t="shared" si="6"/>
        <v>3.2559790868745995</v>
      </c>
      <c r="O94" s="18">
        <f t="shared" si="7"/>
        <v>10.601399814164751</v>
      </c>
      <c r="P94" s="47" t="str">
        <f>VLOOKUP(B94,'Hub coords'!$A$14:$E$118,1,TRUE)</f>
        <v>12A</v>
      </c>
      <c r="R94" s="30" t="s">
        <v>5108</v>
      </c>
      <c r="S94" s="34">
        <f>MAX(N66:N95)</f>
        <v>4.7741560100041509</v>
      </c>
    </row>
    <row r="95" spans="1:19" s="45" customFormat="1" x14ac:dyDescent="0.3">
      <c r="A95" s="45" t="s">
        <v>126</v>
      </c>
      <c r="B95" s="45" t="s">
        <v>1441</v>
      </c>
      <c r="C95" s="45">
        <v>301</v>
      </c>
      <c r="D95" s="45">
        <v>335.86900000000003</v>
      </c>
      <c r="E95" s="45">
        <v>0.3</v>
      </c>
      <c r="F95" s="45">
        <v>0.4</v>
      </c>
      <c r="G95" s="45">
        <v>2.0111859999999999</v>
      </c>
      <c r="H95" s="102">
        <v>5189684.9670000002</v>
      </c>
      <c r="I95" s="102">
        <v>487924.93199999997</v>
      </c>
      <c r="J95" s="102">
        <f>VLOOKUP($B95,'Hub coords'!$A$14:$E$119,4,TRUE)</f>
        <v>487922.22340000002</v>
      </c>
      <c r="K95" s="102">
        <f>VLOOKUP($B95,'Hub coords'!$A$14:$E$119,5,TRUE)</f>
        <v>5189684.0785000008</v>
      </c>
      <c r="L95" s="18">
        <f t="shared" si="4"/>
        <v>2.7085999999544583</v>
      </c>
      <c r="M95" s="18">
        <f t="shared" si="5"/>
        <v>0.88849999941885471</v>
      </c>
      <c r="N95" s="46">
        <f t="shared" si="6"/>
        <v>2.85060453390515</v>
      </c>
      <c r="O95" s="18">
        <f t="shared" si="7"/>
        <v>8.1259462087205971</v>
      </c>
      <c r="P95" s="47" t="str">
        <f>VLOOKUP(B95,'Hub coords'!$A$14:$E$118,1,TRUE)</f>
        <v>12A</v>
      </c>
      <c r="R95" s="30" t="s">
        <v>5107</v>
      </c>
      <c r="S95" s="34">
        <f>SQRT(SUM(O66:O95)/S90)</f>
        <v>3.0868885182293067</v>
      </c>
    </row>
    <row r="96" spans="1:19" ht="15" thickBot="1" x14ac:dyDescent="0.35">
      <c r="A96" s="30" t="s">
        <v>130</v>
      </c>
      <c r="B96" s="30" t="s">
        <v>1463</v>
      </c>
      <c r="C96" s="30">
        <v>301</v>
      </c>
      <c r="D96" s="30">
        <v>338.8</v>
      </c>
      <c r="E96" s="30">
        <v>0.2</v>
      </c>
      <c r="F96" s="30">
        <v>0.1</v>
      </c>
      <c r="G96" s="30">
        <v>2.2429790000000001</v>
      </c>
      <c r="H96" s="107">
        <v>5189670.074</v>
      </c>
      <c r="I96" s="107">
        <v>487874.38799999998</v>
      </c>
      <c r="J96" s="102">
        <f>VLOOKUP($B96,'Hub coords'!$A$14:$E$119,4,TRUE)</f>
        <v>487870.81840000005</v>
      </c>
      <c r="K96" s="102">
        <f>VLOOKUP($B96,'Hub coords'!$A$14:$E$119,5,TRUE)</f>
        <v>5189669.9745000005</v>
      </c>
      <c r="L96" s="34">
        <f t="shared" si="4"/>
        <v>3.5695999999297783</v>
      </c>
      <c r="M96" s="34">
        <f t="shared" si="5"/>
        <v>9.9499999545514584E-2</v>
      </c>
      <c r="N96" s="35">
        <f t="shared" si="6"/>
        <v>3.5709864756686258</v>
      </c>
      <c r="O96" s="34">
        <f t="shared" si="7"/>
        <v>12.751944409408233</v>
      </c>
      <c r="P96" s="47" t="str">
        <f>VLOOKUP(B96,'Hub coords'!$A$14:$E$118,1,TRUE)</f>
        <v>13A</v>
      </c>
      <c r="Q96"/>
      <c r="R96" s="30"/>
    </row>
    <row r="97" spans="1:19" x14ac:dyDescent="0.3">
      <c r="A97" s="30" t="s">
        <v>130</v>
      </c>
      <c r="B97" s="30" t="s">
        <v>1472</v>
      </c>
      <c r="C97" s="30">
        <v>301</v>
      </c>
      <c r="D97" s="30">
        <v>333.86599999999999</v>
      </c>
      <c r="E97" s="30">
        <v>0.2</v>
      </c>
      <c r="F97" s="30">
        <v>0.2</v>
      </c>
      <c r="G97" s="30">
        <v>1.292424</v>
      </c>
      <c r="H97" s="107">
        <v>5189670.2640000004</v>
      </c>
      <c r="I97" s="107">
        <v>487872.94799999997</v>
      </c>
      <c r="J97" s="102">
        <f>VLOOKUP($B97,'Hub coords'!$A$14:$E$119,4,TRUE)</f>
        <v>487870.81840000005</v>
      </c>
      <c r="K97" s="102">
        <f>VLOOKUP($B97,'Hub coords'!$A$14:$E$119,5,TRUE)</f>
        <v>5189669.9745000005</v>
      </c>
      <c r="L97" s="34">
        <f t="shared" si="4"/>
        <v>2.12959999992745</v>
      </c>
      <c r="M97" s="34">
        <f t="shared" si="5"/>
        <v>0.28949999995529652</v>
      </c>
      <c r="N97" s="35">
        <f t="shared" si="6"/>
        <v>2.1491873835627064</v>
      </c>
      <c r="O97" s="34">
        <f t="shared" si="7"/>
        <v>4.6190064096651122</v>
      </c>
      <c r="P97" s="47" t="str">
        <f>VLOOKUP(B97,'Hub coords'!$A$14:$E$118,1,TRUE)</f>
        <v>13A</v>
      </c>
      <c r="Q97"/>
      <c r="R97" s="20" t="s">
        <v>166</v>
      </c>
      <c r="S97" s="20" t="s">
        <v>165</v>
      </c>
    </row>
    <row r="98" spans="1:19" x14ac:dyDescent="0.3">
      <c r="A98" s="30" t="s">
        <v>126</v>
      </c>
      <c r="B98" s="30" t="s">
        <v>1473</v>
      </c>
      <c r="C98" s="30">
        <v>301</v>
      </c>
      <c r="D98" s="30">
        <v>335.21100000000001</v>
      </c>
      <c r="E98" s="30">
        <v>9.8000000000000007</v>
      </c>
      <c r="F98" s="30">
        <v>4.3</v>
      </c>
      <c r="G98" s="30">
        <v>2.197098</v>
      </c>
      <c r="H98" s="107">
        <v>5189669.9749999996</v>
      </c>
      <c r="I98" s="107">
        <v>487875.30599999998</v>
      </c>
      <c r="J98" s="102">
        <f>VLOOKUP($B98,'Hub coords'!$A$14:$E$119,4,TRUE)</f>
        <v>487870.81840000005</v>
      </c>
      <c r="K98" s="102">
        <f>VLOOKUP($B98,'Hub coords'!$A$14:$E$119,5,TRUE)</f>
        <v>5189669.9745000005</v>
      </c>
      <c r="L98" s="34">
        <f t="shared" si="4"/>
        <v>4.4875999999349006</v>
      </c>
      <c r="M98" s="34">
        <f t="shared" si="5"/>
        <v>4.9999915063381195E-4</v>
      </c>
      <c r="N98" s="35">
        <f t="shared" si="6"/>
        <v>4.4876000277893384</v>
      </c>
      <c r="O98" s="34">
        <f t="shared" si="7"/>
        <v>20.138554009414872</v>
      </c>
      <c r="P98" s="47" t="str">
        <f>VLOOKUP(B98,'Hub coords'!$A$14:$E$118,1,TRUE)</f>
        <v>13A</v>
      </c>
      <c r="Q98"/>
      <c r="R98" s="19">
        <v>1</v>
      </c>
      <c r="S98" s="15">
        <v>0</v>
      </c>
    </row>
    <row r="99" spans="1:19" x14ac:dyDescent="0.3">
      <c r="A99" s="30" t="s">
        <v>126</v>
      </c>
      <c r="B99" s="30" t="s">
        <v>1474</v>
      </c>
      <c r="C99" s="30">
        <v>301</v>
      </c>
      <c r="D99" s="30">
        <v>336.95600000000002</v>
      </c>
      <c r="E99" s="30">
        <v>0.4</v>
      </c>
      <c r="F99" s="30">
        <v>0.3</v>
      </c>
      <c r="G99" s="30">
        <v>2.6058189999999999</v>
      </c>
      <c r="H99" s="107">
        <v>5189668.8540000003</v>
      </c>
      <c r="I99" s="107">
        <v>487869.40500000003</v>
      </c>
      <c r="J99" s="102">
        <f>VLOOKUP($B99,'Hub coords'!$A$14:$E$119,4,TRUE)</f>
        <v>487870.81840000005</v>
      </c>
      <c r="K99" s="102">
        <f>VLOOKUP($B99,'Hub coords'!$A$14:$E$119,5,TRUE)</f>
        <v>5189669.9745000005</v>
      </c>
      <c r="L99" s="34">
        <f t="shared" si="4"/>
        <v>1.4134000000194646</v>
      </c>
      <c r="M99" s="34">
        <f t="shared" si="5"/>
        <v>1.1205000001937151</v>
      </c>
      <c r="N99" s="35">
        <f t="shared" si="6"/>
        <v>1.8036684314166889</v>
      </c>
      <c r="O99" s="34">
        <f t="shared" si="7"/>
        <v>3.253219810489139</v>
      </c>
      <c r="P99" s="47" t="str">
        <f>VLOOKUP(B99,'Hub coords'!$A$14:$E$118,1,TRUE)</f>
        <v>13A</v>
      </c>
      <c r="Q99"/>
      <c r="R99" s="19">
        <v>2</v>
      </c>
      <c r="S99" s="15">
        <v>6</v>
      </c>
    </row>
    <row r="100" spans="1:19" x14ac:dyDescent="0.3">
      <c r="A100" s="30" t="s">
        <v>126</v>
      </c>
      <c r="B100" s="30" t="s">
        <v>1475</v>
      </c>
      <c r="C100" s="30">
        <v>301</v>
      </c>
      <c r="D100" s="30">
        <v>341.49900000000002</v>
      </c>
      <c r="E100" s="30">
        <v>0.3</v>
      </c>
      <c r="F100" s="30">
        <v>0.3</v>
      </c>
      <c r="G100" s="30">
        <v>1.622746</v>
      </c>
      <c r="H100" s="107">
        <v>5189667.3430000003</v>
      </c>
      <c r="I100" s="107">
        <v>487874.44099999999</v>
      </c>
      <c r="J100" s="102">
        <f>VLOOKUP($B100,'Hub coords'!$A$14:$E$119,4,TRUE)</f>
        <v>487870.81840000005</v>
      </c>
      <c r="K100" s="102">
        <f>VLOOKUP($B100,'Hub coords'!$A$14:$E$119,5,TRUE)</f>
        <v>5189669.9745000005</v>
      </c>
      <c r="L100" s="34">
        <f t="shared" si="4"/>
        <v>3.6225999999442138</v>
      </c>
      <c r="M100" s="34">
        <f t="shared" si="5"/>
        <v>2.6315000001341105</v>
      </c>
      <c r="N100" s="35">
        <f t="shared" si="6"/>
        <v>4.4775018716134154</v>
      </c>
      <c r="O100" s="34">
        <f t="shared" si="7"/>
        <v>20.048023010301637</v>
      </c>
      <c r="P100" s="47" t="str">
        <f>VLOOKUP(B100,'Hub coords'!$A$14:$E$118,1,TRUE)</f>
        <v>13A</v>
      </c>
      <c r="Q100"/>
      <c r="R100" s="19">
        <v>3</v>
      </c>
      <c r="S100" s="15">
        <v>7</v>
      </c>
    </row>
    <row r="101" spans="1:19" x14ac:dyDescent="0.3">
      <c r="A101" s="30" t="s">
        <v>130</v>
      </c>
      <c r="B101" s="30" t="s">
        <v>1476</v>
      </c>
      <c r="C101" s="30">
        <v>301</v>
      </c>
      <c r="D101" s="30">
        <v>339.97699999999998</v>
      </c>
      <c r="E101" s="30">
        <v>0.6</v>
      </c>
      <c r="F101" s="30">
        <v>0.4</v>
      </c>
      <c r="G101" s="30">
        <v>1.8162689999999999</v>
      </c>
      <c r="H101" s="107">
        <v>5189667.4570000004</v>
      </c>
      <c r="I101" s="107">
        <v>487873.77100000001</v>
      </c>
      <c r="J101" s="102">
        <f>VLOOKUP($B101,'Hub coords'!$A$14:$E$119,4,TRUE)</f>
        <v>487870.81840000005</v>
      </c>
      <c r="K101" s="102">
        <f>VLOOKUP($B101,'Hub coords'!$A$14:$E$119,5,TRUE)</f>
        <v>5189669.9745000005</v>
      </c>
      <c r="L101" s="34">
        <f t="shared" si="4"/>
        <v>2.9525999999605119</v>
      </c>
      <c r="M101" s="34">
        <f t="shared" si="5"/>
        <v>2.5175000000745058</v>
      </c>
      <c r="N101" s="35">
        <f t="shared" si="6"/>
        <v>3.8801614670193754</v>
      </c>
      <c r="O101" s="34">
        <f t="shared" si="7"/>
        <v>15.055653010141951</v>
      </c>
      <c r="P101" s="47" t="str">
        <f>VLOOKUP(B101,'Hub coords'!$A$14:$E$118,1,TRUE)</f>
        <v>13A</v>
      </c>
      <c r="Q101"/>
      <c r="R101" s="19">
        <v>4</v>
      </c>
      <c r="S101" s="15">
        <v>6</v>
      </c>
    </row>
    <row r="102" spans="1:19" x14ac:dyDescent="0.3">
      <c r="A102" s="30" t="s">
        <v>126</v>
      </c>
      <c r="B102" s="30" t="s">
        <v>1477</v>
      </c>
      <c r="C102" s="30">
        <v>301</v>
      </c>
      <c r="D102" s="30">
        <v>345.15800000000002</v>
      </c>
      <c r="E102" s="30">
        <v>0.3</v>
      </c>
      <c r="F102" s="30">
        <v>0.2</v>
      </c>
      <c r="G102" s="30">
        <v>1.41283</v>
      </c>
      <c r="H102" s="107">
        <v>5189667.9970000004</v>
      </c>
      <c r="I102" s="107">
        <v>487874.766</v>
      </c>
      <c r="J102" s="102">
        <f>VLOOKUP($B102,'Hub coords'!$A$14:$E$119,4,TRUE)</f>
        <v>487870.81840000005</v>
      </c>
      <c r="K102" s="102">
        <f>VLOOKUP($B102,'Hub coords'!$A$14:$E$119,5,TRUE)</f>
        <v>5189669.9745000005</v>
      </c>
      <c r="L102" s="34">
        <f t="shared" si="4"/>
        <v>3.9475999999558553</v>
      </c>
      <c r="M102" s="34">
        <f t="shared" si="5"/>
        <v>1.9775000000372529</v>
      </c>
      <c r="N102" s="35">
        <f t="shared" si="6"/>
        <v>4.4152069045288016</v>
      </c>
      <c r="O102" s="34">
        <f t="shared" si="7"/>
        <v>19.494052009798803</v>
      </c>
      <c r="P102" s="47" t="str">
        <f>VLOOKUP(B102,'Hub coords'!$A$14:$E$118,1,TRUE)</f>
        <v>13A</v>
      </c>
      <c r="Q102"/>
      <c r="R102" s="19">
        <v>5</v>
      </c>
      <c r="S102" s="15">
        <v>6</v>
      </c>
    </row>
    <row r="103" spans="1:19" x14ac:dyDescent="0.3">
      <c r="A103" s="30" t="s">
        <v>130</v>
      </c>
      <c r="B103" s="30" t="s">
        <v>1478</v>
      </c>
      <c r="C103" s="30">
        <v>301</v>
      </c>
      <c r="D103" s="30">
        <v>348.40300000000002</v>
      </c>
      <c r="E103" s="30">
        <v>0.3</v>
      </c>
      <c r="F103" s="30">
        <v>0.2</v>
      </c>
      <c r="G103" s="30">
        <v>1.6280190000000001</v>
      </c>
      <c r="H103" s="107">
        <v>5189666.9110000003</v>
      </c>
      <c r="I103" s="107">
        <v>487873.84100000001</v>
      </c>
      <c r="J103" s="102">
        <f>VLOOKUP($B103,'Hub coords'!$A$14:$E$119,4,TRUE)</f>
        <v>487870.81840000005</v>
      </c>
      <c r="K103" s="102">
        <f>VLOOKUP($B103,'Hub coords'!$A$14:$E$119,5,TRUE)</f>
        <v>5189669.9745000005</v>
      </c>
      <c r="L103" s="34">
        <f t="shared" si="4"/>
        <v>3.0225999999674968</v>
      </c>
      <c r="M103" s="34">
        <f t="shared" si="5"/>
        <v>3.0635000001639128</v>
      </c>
      <c r="N103" s="35">
        <f t="shared" si="6"/>
        <v>4.303619756763811</v>
      </c>
      <c r="O103" s="34">
        <f t="shared" si="7"/>
        <v>18.521143010807805</v>
      </c>
      <c r="P103" s="47" t="str">
        <f>VLOOKUP(B103,'Hub coords'!$A$14:$E$118,1,TRUE)</f>
        <v>13A</v>
      </c>
      <c r="Q103"/>
      <c r="R103" s="19">
        <v>6</v>
      </c>
      <c r="S103" s="15">
        <v>3</v>
      </c>
    </row>
    <row r="104" spans="1:19" x14ac:dyDescent="0.3">
      <c r="A104" s="30" t="s">
        <v>130</v>
      </c>
      <c r="B104" s="30" t="s">
        <v>1479</v>
      </c>
      <c r="C104" s="30">
        <v>301</v>
      </c>
      <c r="D104" s="30">
        <v>339.66800000000001</v>
      </c>
      <c r="E104" s="30">
        <v>0.4</v>
      </c>
      <c r="F104" s="30">
        <v>0.2</v>
      </c>
      <c r="G104" s="30">
        <v>1.980683</v>
      </c>
      <c r="H104" s="107">
        <v>5189669.2759999996</v>
      </c>
      <c r="I104" s="107">
        <v>487871.85499999998</v>
      </c>
      <c r="J104" s="102">
        <f>VLOOKUP($B104,'Hub coords'!$A$14:$E$119,4,TRUE)</f>
        <v>487870.81840000005</v>
      </c>
      <c r="K104" s="102">
        <f>VLOOKUP($B104,'Hub coords'!$A$14:$E$119,5,TRUE)</f>
        <v>5189669.9745000005</v>
      </c>
      <c r="L104" s="34">
        <f t="shared" si="4"/>
        <v>1.0365999999339692</v>
      </c>
      <c r="M104" s="34">
        <f t="shared" si="5"/>
        <v>0.69850000087171793</v>
      </c>
      <c r="N104" s="35">
        <f t="shared" si="6"/>
        <v>1.249976724215653</v>
      </c>
      <c r="O104" s="34">
        <f t="shared" si="7"/>
        <v>1.5624418110808946</v>
      </c>
      <c r="P104" s="47" t="str">
        <f>VLOOKUP(B104,'Hub coords'!$A$14:$E$118,1,TRUE)</f>
        <v>13A</v>
      </c>
      <c r="Q104"/>
      <c r="R104" s="19">
        <v>7</v>
      </c>
      <c r="S104" s="15">
        <v>2</v>
      </c>
    </row>
    <row r="105" spans="1:19" x14ac:dyDescent="0.3">
      <c r="A105" s="30" t="s">
        <v>126</v>
      </c>
      <c r="B105" s="30" t="s">
        <v>1480</v>
      </c>
      <c r="C105" s="30">
        <v>301</v>
      </c>
      <c r="D105" s="30">
        <v>332.16500000000002</v>
      </c>
      <c r="E105" s="30">
        <v>0.6</v>
      </c>
      <c r="F105" s="30">
        <v>0.4</v>
      </c>
      <c r="G105" s="30">
        <v>1.7505660000000001</v>
      </c>
      <c r="H105" s="107">
        <v>5189673.7110000001</v>
      </c>
      <c r="I105" s="107">
        <v>487875.61200000002</v>
      </c>
      <c r="J105" s="102">
        <f>VLOOKUP($B105,'Hub coords'!$A$14:$E$119,4,TRUE)</f>
        <v>487870.81840000005</v>
      </c>
      <c r="K105" s="102">
        <f>VLOOKUP($B105,'Hub coords'!$A$14:$E$119,5,TRUE)</f>
        <v>5189669.9745000005</v>
      </c>
      <c r="L105" s="34">
        <f t="shared" si="4"/>
        <v>4.7935999999754131</v>
      </c>
      <c r="M105" s="34">
        <f t="shared" si="5"/>
        <v>3.7364999996498227</v>
      </c>
      <c r="N105" s="35">
        <f t="shared" si="6"/>
        <v>6.0778312914350794</v>
      </c>
      <c r="O105" s="34">
        <f t="shared" si="7"/>
        <v>36.940033207147408</v>
      </c>
      <c r="P105" s="47" t="str">
        <f>VLOOKUP(B105,'Hub coords'!$A$14:$E$118,1,TRUE)</f>
        <v>13A</v>
      </c>
      <c r="Q105"/>
      <c r="R105" s="19">
        <v>8</v>
      </c>
      <c r="S105" s="15">
        <v>0</v>
      </c>
    </row>
    <row r="106" spans="1:19" ht="15" thickBot="1" x14ac:dyDescent="0.35">
      <c r="A106" s="30" t="s">
        <v>126</v>
      </c>
      <c r="B106" s="30" t="s">
        <v>1481</v>
      </c>
      <c r="C106" s="30">
        <v>301</v>
      </c>
      <c r="D106" s="30">
        <v>336.40600000000001</v>
      </c>
      <c r="E106" s="30">
        <v>0.8</v>
      </c>
      <c r="F106" s="30">
        <v>0.4</v>
      </c>
      <c r="G106" s="30">
        <v>2.2676050000000001</v>
      </c>
      <c r="H106" s="107">
        <v>5189673.6440000003</v>
      </c>
      <c r="I106" s="107">
        <v>487875.9</v>
      </c>
      <c r="J106" s="102">
        <f>VLOOKUP($B106,'Hub coords'!$A$14:$E$119,4,TRUE)</f>
        <v>487870.81840000005</v>
      </c>
      <c r="K106" s="102">
        <f>VLOOKUP($B106,'Hub coords'!$A$14:$E$119,5,TRUE)</f>
        <v>5189669.9745000005</v>
      </c>
      <c r="L106" s="34">
        <f t="shared" si="4"/>
        <v>5.0815999999758787</v>
      </c>
      <c r="M106" s="34">
        <f t="shared" si="5"/>
        <v>3.6694999998435378</v>
      </c>
      <c r="N106" s="35">
        <f t="shared" si="6"/>
        <v>6.2680051697973713</v>
      </c>
      <c r="O106" s="34">
        <f t="shared" si="7"/>
        <v>39.287888808606574</v>
      </c>
      <c r="P106" s="47" t="str">
        <f>VLOOKUP(B106,'Hub coords'!$A$14:$E$118,1,TRUE)</f>
        <v>13A</v>
      </c>
      <c r="Q106"/>
      <c r="R106" s="38" t="s">
        <v>2123</v>
      </c>
      <c r="S106" s="38">
        <v>0</v>
      </c>
    </row>
    <row r="107" spans="1:19" x14ac:dyDescent="0.3">
      <c r="A107" s="30" t="s">
        <v>130</v>
      </c>
      <c r="B107" s="30" t="s">
        <v>1464</v>
      </c>
      <c r="C107" s="30">
        <v>301</v>
      </c>
      <c r="D107" s="30">
        <v>336.68900000000002</v>
      </c>
      <c r="E107" s="30">
        <v>0.5</v>
      </c>
      <c r="F107" s="30">
        <v>0.4</v>
      </c>
      <c r="G107" s="30">
        <v>1.8731930000000001</v>
      </c>
      <c r="H107" s="107">
        <v>5189668.3439999996</v>
      </c>
      <c r="I107" s="107">
        <v>487873.00699999998</v>
      </c>
      <c r="J107" s="102">
        <f>VLOOKUP($B107,'Hub coords'!$A$14:$E$119,4,TRUE)</f>
        <v>487870.81840000005</v>
      </c>
      <c r="K107" s="102">
        <f>VLOOKUP($B107,'Hub coords'!$A$14:$E$119,5,TRUE)</f>
        <v>5189669.9745000005</v>
      </c>
      <c r="L107" s="34">
        <f t="shared" si="4"/>
        <v>2.1885999999358319</v>
      </c>
      <c r="M107" s="34">
        <f t="shared" si="5"/>
        <v>1.6305000009015203</v>
      </c>
      <c r="N107" s="35">
        <f t="shared" si="6"/>
        <v>2.7291940591791892</v>
      </c>
      <c r="O107" s="34">
        <f t="shared" si="7"/>
        <v>7.4485002126589794</v>
      </c>
      <c r="P107" s="47" t="str">
        <f>VLOOKUP(B107,'Hub coords'!$A$14:$E$118,1,TRUE)</f>
        <v>13A</v>
      </c>
      <c r="Q107"/>
      <c r="R107" s="30"/>
      <c r="S107" s="11">
        <f>SUM(S98:S106)</f>
        <v>30</v>
      </c>
    </row>
    <row r="108" spans="1:19" x14ac:dyDescent="0.3">
      <c r="A108" s="30" t="s">
        <v>130</v>
      </c>
      <c r="B108" s="30" t="s">
        <v>1482</v>
      </c>
      <c r="C108" s="30">
        <v>301</v>
      </c>
      <c r="D108" s="30">
        <v>342.79700000000003</v>
      </c>
      <c r="E108" s="30">
        <v>0.3</v>
      </c>
      <c r="F108" s="30">
        <v>0.3</v>
      </c>
      <c r="G108" s="30">
        <v>1.944313</v>
      </c>
      <c r="H108" s="107">
        <v>5189667.4469999997</v>
      </c>
      <c r="I108" s="107">
        <v>487873.21100000001</v>
      </c>
      <c r="J108" s="102">
        <f>VLOOKUP($B108,'Hub coords'!$A$14:$E$119,4,TRUE)</f>
        <v>487870.81840000005</v>
      </c>
      <c r="K108" s="102">
        <f>VLOOKUP($B108,'Hub coords'!$A$14:$E$119,5,TRUE)</f>
        <v>5189669.9745000005</v>
      </c>
      <c r="L108" s="34">
        <f t="shared" si="4"/>
        <v>2.3925999999628402</v>
      </c>
      <c r="M108" s="34">
        <f t="shared" si="5"/>
        <v>2.527500000782311</v>
      </c>
      <c r="N108" s="35">
        <f t="shared" si="6"/>
        <v>3.4803435195073438</v>
      </c>
      <c r="O108" s="34">
        <f t="shared" si="7"/>
        <v>12.112791013776764</v>
      </c>
      <c r="P108" s="47" t="str">
        <f>VLOOKUP(B108,'Hub coords'!$A$14:$E$118,1,TRUE)</f>
        <v>13A</v>
      </c>
      <c r="Q108"/>
      <c r="R108" s="30"/>
    </row>
    <row r="109" spans="1:19" x14ac:dyDescent="0.3">
      <c r="A109" s="30" t="s">
        <v>126</v>
      </c>
      <c r="B109" s="30" t="s">
        <v>1483</v>
      </c>
      <c r="C109" s="30">
        <v>301</v>
      </c>
      <c r="D109" s="30">
        <v>340.858</v>
      </c>
      <c r="E109" s="30">
        <v>0.8</v>
      </c>
      <c r="F109" s="30">
        <v>1.3</v>
      </c>
      <c r="G109" s="30">
        <v>2.0971150000000001</v>
      </c>
      <c r="H109" s="107">
        <v>5189667.0729999999</v>
      </c>
      <c r="I109" s="107">
        <v>487874.27500000002</v>
      </c>
      <c r="J109" s="102">
        <f>VLOOKUP($B109,'Hub coords'!$A$14:$E$119,4,TRUE)</f>
        <v>487870.81840000005</v>
      </c>
      <c r="K109" s="102">
        <f>VLOOKUP($B109,'Hub coords'!$A$14:$E$119,5,TRUE)</f>
        <v>5189669.9745000005</v>
      </c>
      <c r="L109" s="34">
        <f t="shared" si="4"/>
        <v>3.4565999999758787</v>
      </c>
      <c r="M109" s="34">
        <f t="shared" si="5"/>
        <v>2.9015000006183982</v>
      </c>
      <c r="N109" s="35">
        <f t="shared" si="6"/>
        <v>4.5129575461577094</v>
      </c>
      <c r="O109" s="34">
        <f t="shared" si="7"/>
        <v>20.366785813421814</v>
      </c>
      <c r="P109" s="47" t="str">
        <f>VLOOKUP(B109,'Hub coords'!$A$14:$E$118,1,TRUE)</f>
        <v>13A</v>
      </c>
      <c r="Q109"/>
      <c r="R109" s="30"/>
    </row>
    <row r="110" spans="1:19" x14ac:dyDescent="0.3">
      <c r="A110" s="30" t="s">
        <v>126</v>
      </c>
      <c r="B110" s="30" t="s">
        <v>1484</v>
      </c>
      <c r="C110" s="30">
        <v>301</v>
      </c>
      <c r="D110" s="30">
        <v>331.137</v>
      </c>
      <c r="E110" s="30">
        <v>0.2</v>
      </c>
      <c r="F110" s="30">
        <v>0.2</v>
      </c>
      <c r="G110" s="30">
        <v>1.409133</v>
      </c>
      <c r="H110" s="107">
        <v>5189670.5480000004</v>
      </c>
      <c r="I110" s="107">
        <v>487871.81099999999</v>
      </c>
      <c r="J110" s="102">
        <f>VLOOKUP($B110,'Hub coords'!$A$14:$E$119,4,TRUE)</f>
        <v>487870.81840000005</v>
      </c>
      <c r="K110" s="102">
        <f>VLOOKUP($B110,'Hub coords'!$A$14:$E$119,5,TRUE)</f>
        <v>5189669.9745000005</v>
      </c>
      <c r="L110" s="34">
        <f t="shared" si="4"/>
        <v>0.99259999993955716</v>
      </c>
      <c r="M110" s="34">
        <f t="shared" si="5"/>
        <v>0.57349999994039536</v>
      </c>
      <c r="N110" s="35">
        <f t="shared" si="6"/>
        <v>1.1463668740031014</v>
      </c>
      <c r="O110" s="34">
        <f t="shared" si="7"/>
        <v>1.3141570098116426</v>
      </c>
      <c r="P110" s="47" t="str">
        <f>VLOOKUP(B110,'Hub coords'!$A$14:$E$118,1,TRUE)</f>
        <v>13A</v>
      </c>
      <c r="Q110"/>
      <c r="R110" s="30"/>
    </row>
    <row r="111" spans="1:19" x14ac:dyDescent="0.3">
      <c r="A111" s="30" t="s">
        <v>126</v>
      </c>
      <c r="B111" s="30" t="s">
        <v>1485</v>
      </c>
      <c r="C111" s="30">
        <v>301</v>
      </c>
      <c r="D111" s="30">
        <v>338.01600000000002</v>
      </c>
      <c r="E111" s="30">
        <v>1</v>
      </c>
      <c r="F111" s="30">
        <v>0.8</v>
      </c>
      <c r="G111" s="30">
        <v>2.0371600000000001</v>
      </c>
      <c r="H111" s="107">
        <v>5189667.16</v>
      </c>
      <c r="I111" s="107">
        <v>487874.43199999997</v>
      </c>
      <c r="J111" s="102">
        <f>VLOOKUP($B111,'Hub coords'!$A$14:$E$119,4,TRUE)</f>
        <v>487870.81840000005</v>
      </c>
      <c r="K111" s="102">
        <f>VLOOKUP($B111,'Hub coords'!$A$14:$E$119,5,TRUE)</f>
        <v>5189669.9745000005</v>
      </c>
      <c r="L111" s="34">
        <f t="shared" si="4"/>
        <v>3.6135999999241903</v>
      </c>
      <c r="M111" s="34">
        <f t="shared" si="5"/>
        <v>2.8145000003278255</v>
      </c>
      <c r="N111" s="35">
        <f t="shared" si="6"/>
        <v>4.5803400759438633</v>
      </c>
      <c r="O111" s="34">
        <f t="shared" si="7"/>
        <v>20.979515211297436</v>
      </c>
      <c r="P111" s="47" t="str">
        <f>VLOOKUP(B111,'Hub coords'!$A$14:$E$118,1,TRUE)</f>
        <v>13A</v>
      </c>
      <c r="Q111"/>
      <c r="R111" s="30"/>
    </row>
    <row r="112" spans="1:19" x14ac:dyDescent="0.3">
      <c r="A112" s="30" t="s">
        <v>126</v>
      </c>
      <c r="B112" s="30" t="s">
        <v>1486</v>
      </c>
      <c r="C112" s="30">
        <v>301</v>
      </c>
      <c r="D112" s="30">
        <v>339.596</v>
      </c>
      <c r="E112" s="30">
        <v>0.6</v>
      </c>
      <c r="F112" s="30">
        <v>0.8</v>
      </c>
      <c r="G112" s="30">
        <v>2.803998</v>
      </c>
      <c r="H112" s="107">
        <v>5189666.8289999999</v>
      </c>
      <c r="I112" s="107">
        <v>487875.69199999998</v>
      </c>
      <c r="J112" s="102">
        <f>VLOOKUP($B112,'Hub coords'!$A$14:$E$119,4,TRUE)</f>
        <v>487870.81840000005</v>
      </c>
      <c r="K112" s="102">
        <f>VLOOKUP($B112,'Hub coords'!$A$14:$E$119,5,TRUE)</f>
        <v>5189669.9745000005</v>
      </c>
      <c r="L112" s="34">
        <f t="shared" si="4"/>
        <v>4.8735999999335036</v>
      </c>
      <c r="M112" s="34">
        <f t="shared" si="5"/>
        <v>3.1455000005662441</v>
      </c>
      <c r="N112" s="35">
        <f t="shared" si="6"/>
        <v>5.8005299079406605</v>
      </c>
      <c r="O112" s="34">
        <f t="shared" si="7"/>
        <v>33.646147212914087</v>
      </c>
      <c r="P112" s="47" t="str">
        <f>VLOOKUP(B112,'Hub coords'!$A$14:$E$118,1,TRUE)</f>
        <v>13A</v>
      </c>
      <c r="Q112"/>
      <c r="R112" s="30"/>
    </row>
    <row r="113" spans="1:19" x14ac:dyDescent="0.3">
      <c r="A113" s="30" t="s">
        <v>126</v>
      </c>
      <c r="B113" s="30" t="s">
        <v>1487</v>
      </c>
      <c r="C113" s="30">
        <v>301</v>
      </c>
      <c r="D113" s="30">
        <v>337.93</v>
      </c>
      <c r="E113" s="30">
        <v>0.4</v>
      </c>
      <c r="F113" s="30">
        <v>0.4</v>
      </c>
      <c r="G113" s="30">
        <v>2.1147830000000001</v>
      </c>
      <c r="H113" s="107">
        <v>5189669.9689999996</v>
      </c>
      <c r="I113" s="107">
        <v>487873.08100000001</v>
      </c>
      <c r="J113" s="102">
        <f>VLOOKUP($B113,'Hub coords'!$A$14:$E$119,4,TRUE)</f>
        <v>487870.81840000005</v>
      </c>
      <c r="K113" s="102">
        <f>VLOOKUP($B113,'Hub coords'!$A$14:$E$119,5,TRUE)</f>
        <v>5189669.9745000005</v>
      </c>
      <c r="L113" s="34">
        <f t="shared" si="4"/>
        <v>2.2625999999581836</v>
      </c>
      <c r="M113" s="34">
        <f t="shared" si="5"/>
        <v>5.5000009015202522E-3</v>
      </c>
      <c r="N113" s="35">
        <f t="shared" si="6"/>
        <v>2.2626066847379129</v>
      </c>
      <c r="O113" s="34">
        <f t="shared" si="7"/>
        <v>5.1193890098206891</v>
      </c>
      <c r="P113" s="47" t="str">
        <f>VLOOKUP(B113,'Hub coords'!$A$14:$E$118,1,TRUE)</f>
        <v>13A</v>
      </c>
      <c r="Q113"/>
      <c r="R113" s="30"/>
    </row>
    <row r="114" spans="1:19" x14ac:dyDescent="0.3">
      <c r="A114" s="30" t="s">
        <v>126</v>
      </c>
      <c r="B114" s="30" t="s">
        <v>1488</v>
      </c>
      <c r="C114" s="30">
        <v>301</v>
      </c>
      <c r="D114" s="30">
        <v>339.113</v>
      </c>
      <c r="E114" s="30">
        <v>0.2</v>
      </c>
      <c r="F114" s="30">
        <v>0.1</v>
      </c>
      <c r="G114" s="30">
        <v>3.0418590000000001</v>
      </c>
      <c r="H114" s="107">
        <v>5189668.2039999999</v>
      </c>
      <c r="I114" s="107">
        <v>487871.68400000001</v>
      </c>
      <c r="J114" s="102">
        <f>VLOOKUP($B114,'Hub coords'!$A$14:$E$119,4,TRUE)</f>
        <v>487870.81840000005</v>
      </c>
      <c r="K114" s="102">
        <f>VLOOKUP($B114,'Hub coords'!$A$14:$E$119,5,TRUE)</f>
        <v>5189669.9745000005</v>
      </c>
      <c r="L114" s="34">
        <f t="shared" si="4"/>
        <v>0.86559999996097758</v>
      </c>
      <c r="M114" s="34">
        <f t="shared" si="5"/>
        <v>1.7705000005662441</v>
      </c>
      <c r="N114" s="35">
        <f t="shared" si="6"/>
        <v>1.9707698018636055</v>
      </c>
      <c r="O114" s="34">
        <f t="shared" si="7"/>
        <v>3.8839336119375147</v>
      </c>
      <c r="P114" s="47" t="str">
        <f>VLOOKUP(B114,'Hub coords'!$A$14:$E$118,1,TRUE)</f>
        <v>13A</v>
      </c>
      <c r="Q114"/>
      <c r="R114" s="30"/>
    </row>
    <row r="115" spans="1:19" x14ac:dyDescent="0.3">
      <c r="A115" s="30" t="s">
        <v>130</v>
      </c>
      <c r="B115" s="30" t="s">
        <v>1489</v>
      </c>
      <c r="C115" s="30">
        <v>301</v>
      </c>
      <c r="D115" s="30">
        <v>349.81599999999997</v>
      </c>
      <c r="E115" s="30">
        <v>1.7</v>
      </c>
      <c r="F115" s="30">
        <v>0.9</v>
      </c>
      <c r="G115" s="30">
        <v>2.1014119999999998</v>
      </c>
      <c r="H115" s="107">
        <v>5189670.1449999996</v>
      </c>
      <c r="I115" s="107">
        <v>487876.71100000001</v>
      </c>
      <c r="J115" s="102">
        <f>VLOOKUP($B115,'Hub coords'!$A$14:$E$119,4,TRUE)</f>
        <v>487870.81840000005</v>
      </c>
      <c r="K115" s="102">
        <f>VLOOKUP($B115,'Hub coords'!$A$14:$E$119,5,TRUE)</f>
        <v>5189669.9745000005</v>
      </c>
      <c r="L115" s="34">
        <f t="shared" si="4"/>
        <v>5.8925999999628402</v>
      </c>
      <c r="M115" s="34">
        <f t="shared" si="5"/>
        <v>0.17049999907612801</v>
      </c>
      <c r="N115" s="35">
        <f t="shared" si="6"/>
        <v>5.8950661581738864</v>
      </c>
      <c r="O115" s="34">
        <f t="shared" si="7"/>
        <v>34.751805009247022</v>
      </c>
      <c r="P115" s="47" t="str">
        <f>VLOOKUP(B115,'Hub coords'!$A$14:$E$118,1,TRUE)</f>
        <v>13A</v>
      </c>
      <c r="Q115"/>
      <c r="R115" s="30"/>
    </row>
    <row r="116" spans="1:19" x14ac:dyDescent="0.3">
      <c r="A116" s="30" t="s">
        <v>126</v>
      </c>
      <c r="B116" s="30" t="s">
        <v>1490</v>
      </c>
      <c r="C116" s="30">
        <v>301</v>
      </c>
      <c r="D116" s="30">
        <v>336.88499999999999</v>
      </c>
      <c r="E116" s="30">
        <v>0.2</v>
      </c>
      <c r="F116" s="30">
        <v>0.2</v>
      </c>
      <c r="G116" s="30">
        <v>2.037944</v>
      </c>
      <c r="H116" s="107">
        <v>5189668.5259999996</v>
      </c>
      <c r="I116" s="107">
        <v>487873.39299999998</v>
      </c>
      <c r="J116" s="102">
        <f>VLOOKUP($B116,'Hub coords'!$A$14:$E$119,4,TRUE)</f>
        <v>487870.81840000005</v>
      </c>
      <c r="K116" s="102">
        <f>VLOOKUP($B116,'Hub coords'!$A$14:$E$119,5,TRUE)</f>
        <v>5189669.9745000005</v>
      </c>
      <c r="L116" s="34">
        <f t="shared" si="4"/>
        <v>2.5745999999344349</v>
      </c>
      <c r="M116" s="34">
        <f t="shared" si="5"/>
        <v>1.4485000008717179</v>
      </c>
      <c r="N116" s="35">
        <f t="shared" si="6"/>
        <v>2.9541017944863981</v>
      </c>
      <c r="O116" s="34">
        <f t="shared" si="7"/>
        <v>8.7267174121877567</v>
      </c>
      <c r="P116" s="47" t="str">
        <f>VLOOKUP(B116,'Hub coords'!$A$14:$E$118,1,TRUE)</f>
        <v>13A</v>
      </c>
      <c r="Q116"/>
      <c r="R116" s="30"/>
    </row>
    <row r="117" spans="1:19" x14ac:dyDescent="0.3">
      <c r="A117" s="30" t="s">
        <v>126</v>
      </c>
      <c r="B117" s="30" t="s">
        <v>1491</v>
      </c>
      <c r="C117" s="30">
        <v>301</v>
      </c>
      <c r="D117" s="30">
        <v>343.779</v>
      </c>
      <c r="E117" s="30">
        <v>0.3</v>
      </c>
      <c r="F117" s="30">
        <v>0.3</v>
      </c>
      <c r="G117" s="30">
        <v>1.3535569999999999</v>
      </c>
      <c r="H117" s="107">
        <v>5189665.6030000001</v>
      </c>
      <c r="I117" s="107">
        <v>487874.54599999997</v>
      </c>
      <c r="J117" s="102">
        <f>VLOOKUP($B117,'Hub coords'!$A$14:$E$119,4,TRUE)</f>
        <v>487870.81840000005</v>
      </c>
      <c r="K117" s="102">
        <f>VLOOKUP($B117,'Hub coords'!$A$14:$E$119,5,TRUE)</f>
        <v>5189669.9745000005</v>
      </c>
      <c r="L117" s="34">
        <f t="shared" si="4"/>
        <v>3.7275999999255873</v>
      </c>
      <c r="M117" s="34">
        <f t="shared" si="5"/>
        <v>4.3715000003576279</v>
      </c>
      <c r="N117" s="35">
        <f t="shared" si="6"/>
        <v>5.7449990437398659</v>
      </c>
      <c r="O117" s="34">
        <f t="shared" si="7"/>
        <v>33.005014012571976</v>
      </c>
      <c r="P117" s="47" t="str">
        <f>VLOOKUP(B117,'Hub coords'!$A$14:$E$118,1,TRUE)</f>
        <v>13A</v>
      </c>
      <c r="Q117"/>
      <c r="R117" s="30"/>
    </row>
    <row r="118" spans="1:19" x14ac:dyDescent="0.3">
      <c r="A118" s="30" t="s">
        <v>130</v>
      </c>
      <c r="B118" s="30" t="s">
        <v>1465</v>
      </c>
      <c r="C118" s="30">
        <v>301</v>
      </c>
      <c r="D118" s="30">
        <v>335.464</v>
      </c>
      <c r="E118" s="30">
        <v>0.3</v>
      </c>
      <c r="F118" s="30">
        <v>0.3</v>
      </c>
      <c r="G118" s="30">
        <v>1.8176239999999999</v>
      </c>
      <c r="H118" s="107">
        <v>5189670.2039999999</v>
      </c>
      <c r="I118" s="107">
        <v>487873.13199999998</v>
      </c>
      <c r="J118" s="102">
        <f>VLOOKUP($B118,'Hub coords'!$A$14:$E$119,4,TRUE)</f>
        <v>487870.81840000005</v>
      </c>
      <c r="K118" s="102">
        <f>VLOOKUP($B118,'Hub coords'!$A$14:$E$119,5,TRUE)</f>
        <v>5189669.9745000005</v>
      </c>
      <c r="L118" s="34">
        <f t="shared" si="4"/>
        <v>2.3135999999358319</v>
      </c>
      <c r="M118" s="34">
        <f t="shared" si="5"/>
        <v>0.22949999943375587</v>
      </c>
      <c r="N118" s="35">
        <f t="shared" si="6"/>
        <v>2.3249548833134752</v>
      </c>
      <c r="O118" s="34">
        <f t="shared" si="7"/>
        <v>5.4054152094431753</v>
      </c>
      <c r="P118" s="47" t="str">
        <f>VLOOKUP(B118,'Hub coords'!$A$14:$E$118,1,TRUE)</f>
        <v>13A</v>
      </c>
      <c r="Q118"/>
      <c r="R118" s="30"/>
    </row>
    <row r="119" spans="1:19" x14ac:dyDescent="0.3">
      <c r="A119" s="30" t="s">
        <v>126</v>
      </c>
      <c r="B119" s="30" t="s">
        <v>1492</v>
      </c>
      <c r="C119" s="30">
        <v>301</v>
      </c>
      <c r="D119" s="30">
        <v>334.79199999999997</v>
      </c>
      <c r="E119" s="30">
        <v>0.3</v>
      </c>
      <c r="F119" s="30">
        <v>0.3</v>
      </c>
      <c r="G119" s="30">
        <v>2.4862259999999998</v>
      </c>
      <c r="H119" s="107">
        <v>5189667.3600000003</v>
      </c>
      <c r="I119" s="107">
        <v>487872.86700000003</v>
      </c>
      <c r="J119" s="102">
        <f>VLOOKUP($B119,'Hub coords'!$A$14:$E$119,4,TRUE)</f>
        <v>487870.81840000005</v>
      </c>
      <c r="K119" s="102">
        <f>VLOOKUP($B119,'Hub coords'!$A$14:$E$119,5,TRUE)</f>
        <v>5189669.9745000005</v>
      </c>
      <c r="L119" s="34">
        <f t="shared" si="4"/>
        <v>2.0485999999800697</v>
      </c>
      <c r="M119" s="34">
        <f t="shared" si="5"/>
        <v>2.614500000141561</v>
      </c>
      <c r="N119" s="35">
        <f t="shared" si="6"/>
        <v>3.3215014994213936</v>
      </c>
      <c r="O119" s="34">
        <f t="shared" si="7"/>
        <v>11.032372210658567</v>
      </c>
      <c r="P119" s="47" t="str">
        <f>VLOOKUP(B119,'Hub coords'!$A$14:$E$118,1,TRUE)</f>
        <v>13A</v>
      </c>
      <c r="Q119"/>
      <c r="R119" s="30"/>
    </row>
    <row r="120" spans="1:19" x14ac:dyDescent="0.3">
      <c r="A120" s="30" t="s">
        <v>126</v>
      </c>
      <c r="B120" s="30" t="s">
        <v>1466</v>
      </c>
      <c r="C120" s="30">
        <v>301</v>
      </c>
      <c r="D120" s="30">
        <v>331.04300000000001</v>
      </c>
      <c r="E120" s="30">
        <v>0.3</v>
      </c>
      <c r="F120" s="30">
        <v>0.2</v>
      </c>
      <c r="G120" s="30">
        <v>1.355912</v>
      </c>
      <c r="H120" s="107">
        <v>5189670.0959999999</v>
      </c>
      <c r="I120" s="107">
        <v>487872.15399999998</v>
      </c>
      <c r="J120" s="102">
        <f>VLOOKUP($B120,'Hub coords'!$A$14:$E$119,4,TRUE)</f>
        <v>487870.81840000005</v>
      </c>
      <c r="K120" s="102">
        <f>VLOOKUP($B120,'Hub coords'!$A$14:$E$119,5,TRUE)</f>
        <v>5189669.9745000005</v>
      </c>
      <c r="L120" s="34">
        <f t="shared" si="4"/>
        <v>1.3355999999330379</v>
      </c>
      <c r="M120" s="34">
        <f t="shared" si="5"/>
        <v>0.12149999942630529</v>
      </c>
      <c r="N120" s="35">
        <f t="shared" si="6"/>
        <v>1.3411150620590775</v>
      </c>
      <c r="O120" s="34">
        <f t="shared" si="7"/>
        <v>1.7985896096817233</v>
      </c>
      <c r="P120" s="47" t="str">
        <f>VLOOKUP(B120,'Hub coords'!$A$14:$E$118,1,TRUE)</f>
        <v>13A</v>
      </c>
      <c r="Q120"/>
      <c r="R120" s="30" t="s">
        <v>5112</v>
      </c>
      <c r="S120" s="37">
        <f>COUNT(C96:C125)</f>
        <v>30</v>
      </c>
    </row>
    <row r="121" spans="1:19" x14ac:dyDescent="0.3">
      <c r="A121" s="30" t="s">
        <v>130</v>
      </c>
      <c r="B121" s="30" t="s">
        <v>1467</v>
      </c>
      <c r="C121" s="30">
        <v>301</v>
      </c>
      <c r="D121" s="30">
        <v>336.71699999999998</v>
      </c>
      <c r="E121" s="30">
        <v>0.5</v>
      </c>
      <c r="F121" s="30">
        <v>0.3</v>
      </c>
      <c r="G121" s="30">
        <v>1.613237</v>
      </c>
      <c r="H121" s="107">
        <v>5189671.54</v>
      </c>
      <c r="I121" s="107">
        <v>487873.87</v>
      </c>
      <c r="J121" s="102">
        <f>VLOOKUP($B121,'Hub coords'!$A$14:$E$119,4,TRUE)</f>
        <v>487870.81840000005</v>
      </c>
      <c r="K121" s="102">
        <f>VLOOKUP($B121,'Hub coords'!$A$14:$E$119,5,TRUE)</f>
        <v>5189669.9745000005</v>
      </c>
      <c r="L121" s="34">
        <f t="shared" si="4"/>
        <v>3.0515999999479391</v>
      </c>
      <c r="M121" s="34">
        <f t="shared" si="5"/>
        <v>1.5654999995604157</v>
      </c>
      <c r="N121" s="35">
        <f t="shared" si="6"/>
        <v>3.4297307195034894</v>
      </c>
      <c r="O121" s="34">
        <f t="shared" si="7"/>
        <v>11.763052808305924</v>
      </c>
      <c r="P121" s="47" t="str">
        <f>VLOOKUP(B121,'Hub coords'!$A$14:$E$118,1,TRUE)</f>
        <v>13A</v>
      </c>
      <c r="Q121"/>
      <c r="R121" s="30" t="s">
        <v>5111</v>
      </c>
      <c r="S121" s="34">
        <f>AVERAGE(N96:N125)</f>
        <v>3.3821514274087137</v>
      </c>
    </row>
    <row r="122" spans="1:19" x14ac:dyDescent="0.3">
      <c r="A122" s="30" t="s">
        <v>130</v>
      </c>
      <c r="B122" s="30" t="s">
        <v>1468</v>
      </c>
      <c r="C122" s="30">
        <v>301</v>
      </c>
      <c r="D122" s="30">
        <v>338.11200000000002</v>
      </c>
      <c r="E122" s="30">
        <v>0.4</v>
      </c>
      <c r="F122" s="30">
        <v>0.2</v>
      </c>
      <c r="G122" s="30">
        <v>2.0020389999999999</v>
      </c>
      <c r="H122" s="107">
        <v>5189669.1770000001</v>
      </c>
      <c r="I122" s="107">
        <v>487872.69799999997</v>
      </c>
      <c r="J122" s="102">
        <f>VLOOKUP($B122,'Hub coords'!$A$14:$E$119,4,TRUE)</f>
        <v>487870.81840000005</v>
      </c>
      <c r="K122" s="102">
        <f>VLOOKUP($B122,'Hub coords'!$A$14:$E$119,5,TRUE)</f>
        <v>5189669.9745000005</v>
      </c>
      <c r="L122" s="34">
        <f t="shared" si="4"/>
        <v>1.87959999992745</v>
      </c>
      <c r="M122" s="34">
        <f t="shared" si="5"/>
        <v>0.79750000033527613</v>
      </c>
      <c r="N122" s="35">
        <f t="shared" si="6"/>
        <v>2.0417890219760793</v>
      </c>
      <c r="O122" s="34">
        <f t="shared" si="7"/>
        <v>4.1689024102620342</v>
      </c>
      <c r="P122" s="47" t="str">
        <f>VLOOKUP(B122,'Hub coords'!$A$14:$E$118,1,TRUE)</f>
        <v>13A</v>
      </c>
      <c r="Q122"/>
      <c r="R122" s="30" t="s">
        <v>5110</v>
      </c>
      <c r="S122" s="34">
        <f>_xlfn.STDEV.S(N96:N125)</f>
        <v>1.6045213549237427</v>
      </c>
    </row>
    <row r="123" spans="1:19" x14ac:dyDescent="0.3">
      <c r="A123" s="30" t="s">
        <v>126</v>
      </c>
      <c r="B123" s="30" t="s">
        <v>1469</v>
      </c>
      <c r="C123" s="30">
        <v>301</v>
      </c>
      <c r="D123" s="30">
        <v>337.72800000000001</v>
      </c>
      <c r="E123" s="30">
        <v>0.5</v>
      </c>
      <c r="F123" s="30">
        <v>0.5</v>
      </c>
      <c r="G123" s="30">
        <v>2.132654</v>
      </c>
      <c r="H123" s="107">
        <v>5189671.307</v>
      </c>
      <c r="I123" s="107">
        <v>487873.14399999997</v>
      </c>
      <c r="J123" s="102">
        <f>VLOOKUP($B123,'Hub coords'!$A$14:$E$119,4,TRUE)</f>
        <v>487870.81840000005</v>
      </c>
      <c r="K123" s="102">
        <f>VLOOKUP($B123,'Hub coords'!$A$14:$E$119,5,TRUE)</f>
        <v>5189669.9745000005</v>
      </c>
      <c r="L123" s="34">
        <f t="shared" si="4"/>
        <v>2.3255999999237247</v>
      </c>
      <c r="M123" s="34">
        <f t="shared" si="5"/>
        <v>1.3324999995529652</v>
      </c>
      <c r="N123" s="35">
        <f t="shared" si="6"/>
        <v>2.6802931944945652</v>
      </c>
      <c r="O123" s="34">
        <f t="shared" si="7"/>
        <v>7.1839716084538807</v>
      </c>
      <c r="P123" s="47" t="str">
        <f>VLOOKUP(B123,'Hub coords'!$A$14:$E$118,1,TRUE)</f>
        <v>13A</v>
      </c>
      <c r="Q123"/>
      <c r="R123" s="30" t="s">
        <v>5109</v>
      </c>
      <c r="S123" s="34">
        <f>MIN(N96:N125)</f>
        <v>0.99728501924569146</v>
      </c>
    </row>
    <row r="124" spans="1:19" x14ac:dyDescent="0.3">
      <c r="A124" s="30" t="s">
        <v>126</v>
      </c>
      <c r="B124" s="30" t="s">
        <v>1470</v>
      </c>
      <c r="C124" s="30">
        <v>301</v>
      </c>
      <c r="D124" s="30">
        <v>318.685</v>
      </c>
      <c r="E124" s="30">
        <v>3.9</v>
      </c>
      <c r="F124" s="30">
        <v>3.5</v>
      </c>
      <c r="G124" s="30">
        <v>2.1184379999999998</v>
      </c>
      <c r="H124" s="107">
        <v>5189671.0159999998</v>
      </c>
      <c r="I124" s="107">
        <v>487871.989</v>
      </c>
      <c r="J124" s="102">
        <f>VLOOKUP($B124,'Hub coords'!$A$14:$E$119,4,TRUE)</f>
        <v>487870.81840000005</v>
      </c>
      <c r="K124" s="102">
        <f>VLOOKUP($B124,'Hub coords'!$A$14:$E$119,5,TRUE)</f>
        <v>5189669.9745000005</v>
      </c>
      <c r="L124" s="34">
        <f t="shared" si="4"/>
        <v>1.1705999999539927</v>
      </c>
      <c r="M124" s="34">
        <f t="shared" si="5"/>
        <v>1.0414999993517995</v>
      </c>
      <c r="N124" s="35">
        <f t="shared" si="6"/>
        <v>1.5668524527032168</v>
      </c>
      <c r="O124" s="34">
        <f t="shared" si="7"/>
        <v>2.4550266085420862</v>
      </c>
      <c r="P124" s="47" t="str">
        <f>VLOOKUP(B124,'Hub coords'!$A$14:$E$118,1,TRUE)</f>
        <v>13A</v>
      </c>
      <c r="Q124"/>
      <c r="R124" s="30" t="s">
        <v>5108</v>
      </c>
      <c r="S124" s="34">
        <f>MAX(N96:N125)</f>
        <v>6.2680051697973713</v>
      </c>
    </row>
    <row r="125" spans="1:19" x14ac:dyDescent="0.3">
      <c r="A125" s="30" t="s">
        <v>126</v>
      </c>
      <c r="B125" s="30" t="s">
        <v>1471</v>
      </c>
      <c r="C125" s="30">
        <v>301</v>
      </c>
      <c r="D125" s="30">
        <v>329.04599999999999</v>
      </c>
      <c r="E125" s="30">
        <v>0.2</v>
      </c>
      <c r="F125" s="30">
        <v>0.2</v>
      </c>
      <c r="G125" s="30">
        <v>1.6452389999999999</v>
      </c>
      <c r="H125" s="107">
        <v>5189670.1859999998</v>
      </c>
      <c r="I125" s="107">
        <v>487871.79300000001</v>
      </c>
      <c r="J125" s="102">
        <f>VLOOKUP($B125,'Hub coords'!$A$14:$E$119,4,TRUE)</f>
        <v>487870.81840000005</v>
      </c>
      <c r="K125" s="102">
        <f>VLOOKUP($B125,'Hub coords'!$A$14:$E$119,5,TRUE)</f>
        <v>5189669.9745000005</v>
      </c>
      <c r="L125" s="34">
        <f t="shared" si="4"/>
        <v>0.97459999995771796</v>
      </c>
      <c r="M125" s="34">
        <f t="shared" si="5"/>
        <v>0.21149999927729368</v>
      </c>
      <c r="N125" s="35">
        <f t="shared" si="6"/>
        <v>0.99728501924569146</v>
      </c>
      <c r="O125" s="34">
        <f t="shared" si="7"/>
        <v>0.99457740961187924</v>
      </c>
      <c r="P125" s="47" t="str">
        <f>VLOOKUP(B125,'Hub coords'!$A$14:$E$118,1,TRUE)</f>
        <v>13A</v>
      </c>
      <c r="Q125"/>
      <c r="R125" s="30" t="s">
        <v>5107</v>
      </c>
      <c r="S125" s="34">
        <f>SQRT(SUM(O96:O125)/S120)</f>
        <v>3.7319727710308359</v>
      </c>
    </row>
    <row r="126" spans="1:19" s="45" customFormat="1" ht="15" thickBot="1" x14ac:dyDescent="0.35">
      <c r="A126" s="45" t="s">
        <v>130</v>
      </c>
      <c r="B126" s="45" t="s">
        <v>1493</v>
      </c>
      <c r="C126" s="45">
        <v>301</v>
      </c>
      <c r="D126" s="45">
        <v>339.46499999999997</v>
      </c>
      <c r="E126" s="45">
        <v>0.2</v>
      </c>
      <c r="F126" s="45">
        <v>0.2</v>
      </c>
      <c r="G126" s="45">
        <v>1.3446199999999999</v>
      </c>
      <c r="H126" s="102">
        <v>5189740.0690000001</v>
      </c>
      <c r="I126" s="102">
        <v>487868.04300000001</v>
      </c>
      <c r="J126" s="102">
        <f>VLOOKUP($B126,'Hub coords'!$A$14:$E$119,4,TRUE)</f>
        <v>487867.99840000004</v>
      </c>
      <c r="K126" s="102">
        <f>VLOOKUP($B126,'Hub coords'!$A$14:$E$119,5,TRUE)</f>
        <v>5189743.4675000003</v>
      </c>
      <c r="L126" s="18">
        <f t="shared" si="4"/>
        <v>4.4599999964702874E-2</v>
      </c>
      <c r="M126" s="18">
        <f t="shared" si="5"/>
        <v>3.3985000001266599</v>
      </c>
      <c r="N126" s="46">
        <f t="shared" si="6"/>
        <v>3.3987926401676463</v>
      </c>
      <c r="O126" s="18">
        <f t="shared" si="7"/>
        <v>11.55179141085776</v>
      </c>
      <c r="P126" s="47" t="str">
        <f>VLOOKUP(B126,'Hub coords'!$A$14:$E$118,1,TRUE)</f>
        <v>14A</v>
      </c>
    </row>
    <row r="127" spans="1:19" s="45" customFormat="1" x14ac:dyDescent="0.3">
      <c r="A127" s="45" t="s">
        <v>126</v>
      </c>
      <c r="B127" s="45" t="s">
        <v>1502</v>
      </c>
      <c r="C127" s="45">
        <v>301</v>
      </c>
      <c r="D127" s="45">
        <v>344.11399999999998</v>
      </c>
      <c r="E127" s="45">
        <v>0.5</v>
      </c>
      <c r="F127" s="45">
        <v>0.3</v>
      </c>
      <c r="G127" s="45">
        <v>1.561396</v>
      </c>
      <c r="H127" s="102">
        <v>5189743.1809999999</v>
      </c>
      <c r="I127" s="102">
        <v>487868.21</v>
      </c>
      <c r="J127" s="102">
        <f>VLOOKUP($B127,'Hub coords'!$A$14:$E$119,4,TRUE)</f>
        <v>487867.99840000004</v>
      </c>
      <c r="K127" s="102">
        <f>VLOOKUP($B127,'Hub coords'!$A$14:$E$119,5,TRUE)</f>
        <v>5189743.4675000003</v>
      </c>
      <c r="L127" s="18">
        <f t="shared" si="4"/>
        <v>0.21159999998053536</v>
      </c>
      <c r="M127" s="18">
        <f t="shared" si="5"/>
        <v>0.28650000039488077</v>
      </c>
      <c r="N127" s="46">
        <f t="shared" si="6"/>
        <v>0.35616963685585168</v>
      </c>
      <c r="O127" s="18">
        <f t="shared" si="7"/>
        <v>0.12685681021802925</v>
      </c>
      <c r="P127" s="47" t="str">
        <f>VLOOKUP(B127,'Hub coords'!$A$14:$E$118,1,TRUE)</f>
        <v>14A</v>
      </c>
      <c r="R127" s="20" t="s">
        <v>166</v>
      </c>
      <c r="S127" s="20" t="s">
        <v>165</v>
      </c>
    </row>
    <row r="128" spans="1:19" s="45" customFormat="1" x14ac:dyDescent="0.3">
      <c r="A128" s="45" t="s">
        <v>130</v>
      </c>
      <c r="B128" s="45" t="s">
        <v>1503</v>
      </c>
      <c r="C128" s="45">
        <v>301</v>
      </c>
      <c r="D128" s="45">
        <v>334.90100000000001</v>
      </c>
      <c r="E128" s="45">
        <v>0.3</v>
      </c>
      <c r="F128" s="45">
        <v>0.2</v>
      </c>
      <c r="G128" s="45">
        <v>1.7831699999999999</v>
      </c>
      <c r="H128" s="102">
        <v>5189743.9919999996</v>
      </c>
      <c r="I128" s="102">
        <v>487869.89399999997</v>
      </c>
      <c r="J128" s="102">
        <f>VLOOKUP($B128,'Hub coords'!$A$14:$E$119,4,TRUE)</f>
        <v>487867.99840000004</v>
      </c>
      <c r="K128" s="102">
        <f>VLOOKUP($B128,'Hub coords'!$A$14:$E$119,5,TRUE)</f>
        <v>5189743.4675000003</v>
      </c>
      <c r="L128" s="18">
        <f t="shared" si="4"/>
        <v>1.8955999999307096</v>
      </c>
      <c r="M128" s="18">
        <f t="shared" si="5"/>
        <v>0.52449999935925007</v>
      </c>
      <c r="N128" s="46">
        <f t="shared" si="6"/>
        <v>1.96682475301313</v>
      </c>
      <c r="O128" s="18">
        <f t="shared" si="7"/>
        <v>3.8683996090651598</v>
      </c>
      <c r="P128" s="47" t="str">
        <f>VLOOKUP(B128,'Hub coords'!$A$14:$E$118,1,TRUE)</f>
        <v>14A</v>
      </c>
      <c r="R128" s="19">
        <v>1</v>
      </c>
      <c r="S128" s="15">
        <v>9</v>
      </c>
    </row>
    <row r="129" spans="1:19" s="45" customFormat="1" x14ac:dyDescent="0.3">
      <c r="A129" s="45" t="s">
        <v>126</v>
      </c>
      <c r="B129" s="45" t="s">
        <v>1504</v>
      </c>
      <c r="C129" s="45">
        <v>300</v>
      </c>
      <c r="D129" s="45">
        <v>343.17700000000002</v>
      </c>
      <c r="E129" s="45">
        <v>1.5</v>
      </c>
      <c r="F129" s="45">
        <v>0.8</v>
      </c>
      <c r="G129" s="45">
        <v>1.8552439999999999</v>
      </c>
      <c r="H129" s="102">
        <v>5189742.909</v>
      </c>
      <c r="I129" s="102">
        <v>487867.96799999999</v>
      </c>
      <c r="J129" s="102">
        <f>VLOOKUP($B129,'Hub coords'!$A$14:$E$119,4,TRUE)</f>
        <v>487867.99840000004</v>
      </c>
      <c r="K129" s="102">
        <f>VLOOKUP($B129,'Hub coords'!$A$14:$E$119,5,TRUE)</f>
        <v>5189743.4675000003</v>
      </c>
      <c r="L129" s="18">
        <f t="shared" si="4"/>
        <v>3.0400000046938658E-2</v>
      </c>
      <c r="M129" s="18">
        <f t="shared" si="5"/>
        <v>0.55850000027567148</v>
      </c>
      <c r="N129" s="46">
        <f t="shared" si="6"/>
        <v>0.55932674735862487</v>
      </c>
      <c r="O129" s="18">
        <f t="shared" si="7"/>
        <v>0.31284641031077898</v>
      </c>
      <c r="P129" s="47" t="str">
        <f>VLOOKUP(B129,'Hub coords'!$A$14:$E$118,1,TRUE)</f>
        <v>14A</v>
      </c>
      <c r="R129" s="19">
        <v>2</v>
      </c>
      <c r="S129" s="15">
        <v>8</v>
      </c>
    </row>
    <row r="130" spans="1:19" s="45" customFormat="1" x14ac:dyDescent="0.3">
      <c r="A130" s="45" t="s">
        <v>130</v>
      </c>
      <c r="B130" s="45" t="s">
        <v>1505</v>
      </c>
      <c r="C130" s="45">
        <v>301</v>
      </c>
      <c r="D130" s="45">
        <v>334.95699999999999</v>
      </c>
      <c r="E130" s="45">
        <v>0.4</v>
      </c>
      <c r="F130" s="45">
        <v>0.4</v>
      </c>
      <c r="G130" s="45">
        <v>1.462656</v>
      </c>
      <c r="H130" s="102">
        <v>5189743.2390000001</v>
      </c>
      <c r="I130" s="102">
        <v>487868.43</v>
      </c>
      <c r="J130" s="102">
        <f>VLOOKUP($B130,'Hub coords'!$A$14:$E$119,4,TRUE)</f>
        <v>487867.99840000004</v>
      </c>
      <c r="K130" s="102">
        <f>VLOOKUP($B130,'Hub coords'!$A$14:$E$119,5,TRUE)</f>
        <v>5189743.4675000003</v>
      </c>
      <c r="L130" s="18">
        <f t="shared" si="4"/>
        <v>0.43159999995259568</v>
      </c>
      <c r="M130" s="18">
        <f t="shared" si="5"/>
        <v>0.22850000020116568</v>
      </c>
      <c r="N130" s="46">
        <f t="shared" si="6"/>
        <v>0.48835520889104206</v>
      </c>
      <c r="O130" s="18">
        <f t="shared" si="7"/>
        <v>0.23849081005101333</v>
      </c>
      <c r="P130" s="47" t="str">
        <f>VLOOKUP(B130,'Hub coords'!$A$14:$E$118,1,TRUE)</f>
        <v>14A</v>
      </c>
      <c r="R130" s="19">
        <v>3</v>
      </c>
      <c r="S130" s="15">
        <v>1</v>
      </c>
    </row>
    <row r="131" spans="1:19" s="45" customFormat="1" x14ac:dyDescent="0.3">
      <c r="A131" s="45" t="s">
        <v>126</v>
      </c>
      <c r="B131" s="45" t="s">
        <v>1506</v>
      </c>
      <c r="C131" s="45">
        <v>301</v>
      </c>
      <c r="D131" s="45">
        <v>334.767</v>
      </c>
      <c r="E131" s="45">
        <v>0.5</v>
      </c>
      <c r="F131" s="45">
        <v>0.3</v>
      </c>
      <c r="G131" s="45">
        <v>1.556581</v>
      </c>
      <c r="H131" s="102">
        <v>5189742.2879999997</v>
      </c>
      <c r="I131" s="102">
        <v>487867.82</v>
      </c>
      <c r="J131" s="102">
        <f>VLOOKUP($B131,'Hub coords'!$A$14:$E$119,4,TRUE)</f>
        <v>487867.99840000004</v>
      </c>
      <c r="K131" s="102">
        <f>VLOOKUP($B131,'Hub coords'!$A$14:$E$119,5,TRUE)</f>
        <v>5189743.4675000003</v>
      </c>
      <c r="L131" s="18">
        <f t="shared" si="4"/>
        <v>0.17840000003343448</v>
      </c>
      <c r="M131" s="18">
        <f t="shared" si="5"/>
        <v>1.179500000551343</v>
      </c>
      <c r="N131" s="46">
        <f t="shared" si="6"/>
        <v>1.1929152573894541</v>
      </c>
      <c r="O131" s="18">
        <f t="shared" si="7"/>
        <v>1.4230468113125476</v>
      </c>
      <c r="P131" s="47" t="str">
        <f>VLOOKUP(B131,'Hub coords'!$A$14:$E$118,1,TRUE)</f>
        <v>14A</v>
      </c>
      <c r="R131" s="19">
        <v>4</v>
      </c>
      <c r="S131" s="15">
        <v>7</v>
      </c>
    </row>
    <row r="132" spans="1:19" s="45" customFormat="1" x14ac:dyDescent="0.3">
      <c r="A132" s="45" t="s">
        <v>130</v>
      </c>
      <c r="B132" s="45" t="s">
        <v>1507</v>
      </c>
      <c r="C132" s="45">
        <v>301</v>
      </c>
      <c r="D132" s="45">
        <v>346.11700000000002</v>
      </c>
      <c r="E132" s="45">
        <v>1</v>
      </c>
      <c r="F132" s="45">
        <v>0.7</v>
      </c>
      <c r="G132" s="45">
        <v>2.0009519999999998</v>
      </c>
      <c r="H132" s="102">
        <v>5189742.5990000004</v>
      </c>
      <c r="I132" s="102">
        <v>487868.68900000001</v>
      </c>
      <c r="J132" s="102">
        <f>VLOOKUP($B132,'Hub coords'!$A$14:$E$119,4,TRUE)</f>
        <v>487867.99840000004</v>
      </c>
      <c r="K132" s="102">
        <f>VLOOKUP($B132,'Hub coords'!$A$14:$E$119,5,TRUE)</f>
        <v>5189743.4675000003</v>
      </c>
      <c r="L132" s="18">
        <f t="shared" si="4"/>
        <v>0.69059999997261912</v>
      </c>
      <c r="M132" s="18">
        <f t="shared" si="5"/>
        <v>0.86849999986588955</v>
      </c>
      <c r="N132" s="46">
        <f t="shared" si="6"/>
        <v>1.1096038075498982</v>
      </c>
      <c r="O132" s="18">
        <f t="shared" si="7"/>
        <v>1.2312206097292315</v>
      </c>
      <c r="P132" s="47" t="str">
        <f>VLOOKUP(B132,'Hub coords'!$A$14:$E$118,1,TRUE)</f>
        <v>14A</v>
      </c>
      <c r="R132" s="19">
        <v>5</v>
      </c>
      <c r="S132" s="15">
        <v>5</v>
      </c>
    </row>
    <row r="133" spans="1:19" s="45" customFormat="1" x14ac:dyDescent="0.3">
      <c r="A133" s="45" t="s">
        <v>126</v>
      </c>
      <c r="B133" s="45" t="s">
        <v>1508</v>
      </c>
      <c r="C133" s="45">
        <v>301</v>
      </c>
      <c r="D133" s="45">
        <v>340.03899999999999</v>
      </c>
      <c r="E133" s="45">
        <v>0.2</v>
      </c>
      <c r="F133" s="45">
        <v>0.1</v>
      </c>
      <c r="G133" s="45">
        <v>1.8924799999999999</v>
      </c>
      <c r="H133" s="102">
        <v>5189739.6789999995</v>
      </c>
      <c r="I133" s="102">
        <v>487869.842</v>
      </c>
      <c r="J133" s="102">
        <f>VLOOKUP($B133,'Hub coords'!$A$14:$E$119,4,TRUE)</f>
        <v>487867.99840000004</v>
      </c>
      <c r="K133" s="102">
        <f>VLOOKUP($B133,'Hub coords'!$A$14:$E$119,5,TRUE)</f>
        <v>5189743.4675000003</v>
      </c>
      <c r="L133" s="18">
        <f t="shared" si="4"/>
        <v>1.8435999999637716</v>
      </c>
      <c r="M133" s="18">
        <f t="shared" si="5"/>
        <v>3.7885000007227063</v>
      </c>
      <c r="N133" s="46">
        <f t="shared" si="6"/>
        <v>4.2132639622200703</v>
      </c>
      <c r="O133" s="18">
        <f t="shared" si="7"/>
        <v>17.751593215342364</v>
      </c>
      <c r="P133" s="47" t="str">
        <f>VLOOKUP(B133,'Hub coords'!$A$14:$E$118,1,TRUE)</f>
        <v>14A</v>
      </c>
      <c r="R133" s="19">
        <v>6</v>
      </c>
      <c r="S133" s="15">
        <v>0</v>
      </c>
    </row>
    <row r="134" spans="1:19" s="45" customFormat="1" x14ac:dyDescent="0.3">
      <c r="A134" s="45" t="s">
        <v>126</v>
      </c>
      <c r="B134" s="45" t="s">
        <v>1509</v>
      </c>
      <c r="C134" s="45">
        <v>301</v>
      </c>
      <c r="D134" s="45">
        <v>339.36700000000002</v>
      </c>
      <c r="E134" s="45">
        <v>0.3</v>
      </c>
      <c r="F134" s="45">
        <v>0.3</v>
      </c>
      <c r="G134" s="45">
        <v>1.282386</v>
      </c>
      <c r="H134" s="102">
        <v>5189738.9359999998</v>
      </c>
      <c r="I134" s="102">
        <v>487869.489</v>
      </c>
      <c r="J134" s="102">
        <f>VLOOKUP($B134,'Hub coords'!$A$14:$E$119,4,TRUE)</f>
        <v>487867.99840000004</v>
      </c>
      <c r="K134" s="102">
        <f>VLOOKUP($B134,'Hub coords'!$A$14:$E$119,5,TRUE)</f>
        <v>5189743.4675000003</v>
      </c>
      <c r="L134" s="18">
        <f t="shared" ref="L134:L197" si="8">ABS(J134-I134)</f>
        <v>1.4905999999609776</v>
      </c>
      <c r="M134" s="18">
        <f t="shared" ref="M134:M197" si="9">ABS(K134-H134)</f>
        <v>4.5315000005066395</v>
      </c>
      <c r="N134" s="46">
        <f t="shared" ref="N134:N197" si="10">SQRT(L134^2+M134^2)</f>
        <v>4.7703648303327224</v>
      </c>
      <c r="O134" s="18">
        <f t="shared" ref="O134:O197" si="11">N134*N134</f>
        <v>22.756380614475344</v>
      </c>
      <c r="P134" s="47" t="str">
        <f>VLOOKUP(B134,'Hub coords'!$A$14:$E$118,1,TRUE)</f>
        <v>14A</v>
      </c>
      <c r="R134" s="19">
        <v>7</v>
      </c>
      <c r="S134" s="15">
        <v>0</v>
      </c>
    </row>
    <row r="135" spans="1:19" s="45" customFormat="1" x14ac:dyDescent="0.3">
      <c r="A135" s="45" t="s">
        <v>130</v>
      </c>
      <c r="B135" s="45" t="s">
        <v>1510</v>
      </c>
      <c r="C135" s="45">
        <v>301</v>
      </c>
      <c r="D135" s="45">
        <v>334.28800000000001</v>
      </c>
      <c r="E135" s="45">
        <v>0.5</v>
      </c>
      <c r="F135" s="45">
        <v>0.3</v>
      </c>
      <c r="G135" s="45">
        <v>1.2017850000000001</v>
      </c>
      <c r="H135" s="102">
        <v>5189743.3380000005</v>
      </c>
      <c r="I135" s="102">
        <v>487868.58100000001</v>
      </c>
      <c r="J135" s="102">
        <f>VLOOKUP($B135,'Hub coords'!$A$14:$E$119,4,TRUE)</f>
        <v>487867.99840000004</v>
      </c>
      <c r="K135" s="102">
        <f>VLOOKUP($B135,'Hub coords'!$A$14:$E$119,5,TRUE)</f>
        <v>5189743.4675000003</v>
      </c>
      <c r="L135" s="18">
        <f t="shared" si="8"/>
        <v>0.58259999996516854</v>
      </c>
      <c r="M135" s="18">
        <f t="shared" si="9"/>
        <v>0.1294999998062849</v>
      </c>
      <c r="N135" s="46">
        <f t="shared" si="10"/>
        <v>0.59681907636170795</v>
      </c>
      <c r="O135" s="18">
        <f t="shared" si="11"/>
        <v>0.35619300990924219</v>
      </c>
      <c r="P135" s="47" t="str">
        <f>VLOOKUP(B135,'Hub coords'!$A$14:$E$118,1,TRUE)</f>
        <v>14A</v>
      </c>
      <c r="R135" s="19">
        <v>8</v>
      </c>
      <c r="S135" s="15">
        <v>0</v>
      </c>
    </row>
    <row r="136" spans="1:19" s="45" customFormat="1" ht="15" thickBot="1" x14ac:dyDescent="0.35">
      <c r="A136" s="45" t="s">
        <v>130</v>
      </c>
      <c r="B136" s="45" t="s">
        <v>1511</v>
      </c>
      <c r="C136" s="45">
        <v>301</v>
      </c>
      <c r="D136" s="45">
        <v>336.733</v>
      </c>
      <c r="E136" s="45">
        <v>0.3</v>
      </c>
      <c r="F136" s="45">
        <v>0.3</v>
      </c>
      <c r="G136" s="45">
        <v>1.264446</v>
      </c>
      <c r="H136" s="102">
        <v>5189743.8540000003</v>
      </c>
      <c r="I136" s="102">
        <v>487869.27899999998</v>
      </c>
      <c r="J136" s="102">
        <f>VLOOKUP($B136,'Hub coords'!$A$14:$E$119,4,TRUE)</f>
        <v>487867.99840000004</v>
      </c>
      <c r="K136" s="102">
        <f>VLOOKUP($B136,'Hub coords'!$A$14:$E$119,5,TRUE)</f>
        <v>5189743.4675000003</v>
      </c>
      <c r="L136" s="18">
        <f t="shared" si="8"/>
        <v>1.2805999999400228</v>
      </c>
      <c r="M136" s="18">
        <f t="shared" si="9"/>
        <v>0.38650000002235174</v>
      </c>
      <c r="N136" s="46">
        <f t="shared" si="10"/>
        <v>1.3376541443376402</v>
      </c>
      <c r="O136" s="18">
        <f t="shared" si="11"/>
        <v>1.7893186098636644</v>
      </c>
      <c r="P136" s="47" t="str">
        <f>VLOOKUP(B136,'Hub coords'!$A$14:$E$118,1,TRUE)</f>
        <v>14A</v>
      </c>
      <c r="R136" s="38" t="s">
        <v>2123</v>
      </c>
      <c r="S136" s="38">
        <v>0</v>
      </c>
    </row>
    <row r="137" spans="1:19" s="45" customFormat="1" x14ac:dyDescent="0.3">
      <c r="A137" s="45" t="s">
        <v>126</v>
      </c>
      <c r="B137" s="45" t="s">
        <v>1494</v>
      </c>
      <c r="C137" s="45">
        <v>301</v>
      </c>
      <c r="D137" s="45">
        <v>339.69499999999999</v>
      </c>
      <c r="E137" s="45">
        <v>0.5</v>
      </c>
      <c r="F137" s="45">
        <v>0.4</v>
      </c>
      <c r="G137" s="45">
        <v>1.2806</v>
      </c>
      <c r="H137" s="102">
        <v>5189739.3449999997</v>
      </c>
      <c r="I137" s="102">
        <v>487869.93800000002</v>
      </c>
      <c r="J137" s="102">
        <f>VLOOKUP($B137,'Hub coords'!$A$14:$E$119,4,TRUE)</f>
        <v>487867.99840000004</v>
      </c>
      <c r="K137" s="102">
        <f>VLOOKUP($B137,'Hub coords'!$A$14:$E$119,5,TRUE)</f>
        <v>5189743.4675000003</v>
      </c>
      <c r="L137" s="18">
        <f t="shared" si="8"/>
        <v>1.9395999999833293</v>
      </c>
      <c r="M137" s="18">
        <f t="shared" si="9"/>
        <v>4.1225000005215406</v>
      </c>
      <c r="N137" s="46">
        <f t="shared" si="10"/>
        <v>4.555991046329595</v>
      </c>
      <c r="O137" s="18">
        <f t="shared" si="11"/>
        <v>20.757054414235437</v>
      </c>
      <c r="P137" s="47" t="str">
        <f>VLOOKUP(B137,'Hub coords'!$A$14:$E$118,1,TRUE)</f>
        <v>14A</v>
      </c>
      <c r="S137" s="45">
        <f>SUM(S128:S136)</f>
        <v>30</v>
      </c>
    </row>
    <row r="138" spans="1:19" s="45" customFormat="1" x14ac:dyDescent="0.3">
      <c r="A138" s="45" t="s">
        <v>126</v>
      </c>
      <c r="B138" s="45" t="s">
        <v>1512</v>
      </c>
      <c r="C138" s="45">
        <v>300</v>
      </c>
      <c r="D138" s="45">
        <v>341.06099999999998</v>
      </c>
      <c r="E138" s="45">
        <v>2.8</v>
      </c>
      <c r="F138" s="45">
        <v>0.5</v>
      </c>
      <c r="G138" s="45">
        <v>2.9988090000000001</v>
      </c>
      <c r="H138" s="102">
        <v>5189744.1919999998</v>
      </c>
      <c r="I138" s="102">
        <v>487868.391</v>
      </c>
      <c r="J138" s="102">
        <f>VLOOKUP($B138,'Hub coords'!$A$14:$E$119,4,TRUE)</f>
        <v>487867.99840000004</v>
      </c>
      <c r="K138" s="102">
        <f>VLOOKUP($B138,'Hub coords'!$A$14:$E$119,5,TRUE)</f>
        <v>5189743.4675000003</v>
      </c>
      <c r="L138" s="18">
        <f t="shared" si="8"/>
        <v>0.39259999996284023</v>
      </c>
      <c r="M138" s="18">
        <f t="shared" si="9"/>
        <v>0.72449999954551458</v>
      </c>
      <c r="N138" s="46">
        <f t="shared" si="10"/>
        <v>0.82403580584357672</v>
      </c>
      <c r="O138" s="18">
        <f t="shared" si="11"/>
        <v>0.6790350093122729</v>
      </c>
      <c r="P138" s="47" t="str">
        <f>VLOOKUP(B138,'Hub coords'!$A$14:$E$118,1,TRUE)</f>
        <v>14A</v>
      </c>
    </row>
    <row r="139" spans="1:19" s="45" customFormat="1" x14ac:dyDescent="0.3">
      <c r="A139" s="45" t="s">
        <v>126</v>
      </c>
      <c r="B139" s="45" t="s">
        <v>1513</v>
      </c>
      <c r="C139" s="45">
        <v>301</v>
      </c>
      <c r="D139" s="45">
        <v>343.70699999999999</v>
      </c>
      <c r="E139" s="45">
        <v>1.4</v>
      </c>
      <c r="F139" s="45">
        <v>0.8</v>
      </c>
      <c r="G139" s="45">
        <v>1.514008</v>
      </c>
      <c r="H139" s="102">
        <v>5189742.6490000002</v>
      </c>
      <c r="I139" s="102">
        <v>487868.54300000001</v>
      </c>
      <c r="J139" s="102">
        <f>VLOOKUP($B139,'Hub coords'!$A$14:$E$119,4,TRUE)</f>
        <v>487867.99840000004</v>
      </c>
      <c r="K139" s="102">
        <f>VLOOKUP($B139,'Hub coords'!$A$14:$E$119,5,TRUE)</f>
        <v>5189743.4675000003</v>
      </c>
      <c r="L139" s="18">
        <f t="shared" si="8"/>
        <v>0.54459999996470287</v>
      </c>
      <c r="M139" s="18">
        <f t="shared" si="9"/>
        <v>0.81850000005215406</v>
      </c>
      <c r="N139" s="46">
        <f t="shared" si="10"/>
        <v>0.98312329341081661</v>
      </c>
      <c r="O139" s="18">
        <f t="shared" si="11"/>
        <v>0.96653141004693066</v>
      </c>
      <c r="P139" s="47" t="str">
        <f>VLOOKUP(B139,'Hub coords'!$A$14:$E$118,1,TRUE)</f>
        <v>14A</v>
      </c>
    </row>
    <row r="140" spans="1:19" s="45" customFormat="1" x14ac:dyDescent="0.3">
      <c r="A140" s="45" t="s">
        <v>130</v>
      </c>
      <c r="B140" s="45" t="s">
        <v>1514</v>
      </c>
      <c r="C140" s="45">
        <v>301</v>
      </c>
      <c r="D140" s="45">
        <v>340.31099999999998</v>
      </c>
      <c r="E140" s="45">
        <v>0.3</v>
      </c>
      <c r="F140" s="45">
        <v>0.3</v>
      </c>
      <c r="G140" s="45">
        <v>1.4168080000000001</v>
      </c>
      <c r="H140" s="102">
        <v>5189739.0439999998</v>
      </c>
      <c r="I140" s="102">
        <v>487869.67099999997</v>
      </c>
      <c r="J140" s="102">
        <f>VLOOKUP($B140,'Hub coords'!$A$14:$E$119,4,TRUE)</f>
        <v>487867.99840000004</v>
      </c>
      <c r="K140" s="102">
        <f>VLOOKUP($B140,'Hub coords'!$A$14:$E$119,5,TRUE)</f>
        <v>5189743.4675000003</v>
      </c>
      <c r="L140" s="18">
        <f t="shared" si="8"/>
        <v>1.6725999999325722</v>
      </c>
      <c r="M140" s="18">
        <f t="shared" si="9"/>
        <v>4.4235000004991889</v>
      </c>
      <c r="N140" s="46">
        <f t="shared" si="10"/>
        <v>4.7291588061927845</v>
      </c>
      <c r="O140" s="18">
        <f t="shared" si="11"/>
        <v>22.364943014190764</v>
      </c>
      <c r="P140" s="47" t="str">
        <f>VLOOKUP(B140,'Hub coords'!$A$14:$E$118,1,TRUE)</f>
        <v>14A</v>
      </c>
    </row>
    <row r="141" spans="1:19" s="45" customFormat="1" x14ac:dyDescent="0.3">
      <c r="A141" s="45" t="s">
        <v>126</v>
      </c>
      <c r="B141" s="45" t="s">
        <v>1515</v>
      </c>
      <c r="C141" s="45">
        <v>300</v>
      </c>
      <c r="D141" s="45">
        <v>339</v>
      </c>
      <c r="E141" s="45">
        <v>0.7</v>
      </c>
      <c r="F141" s="45">
        <v>0.7</v>
      </c>
      <c r="G141" s="45">
        <v>1.7383820000000001</v>
      </c>
      <c r="H141" s="102">
        <v>5189746.8420000002</v>
      </c>
      <c r="I141" s="102">
        <v>487869.90899999999</v>
      </c>
      <c r="J141" s="102">
        <f>VLOOKUP($B141,'Hub coords'!$A$14:$E$119,4,TRUE)</f>
        <v>487867.99840000004</v>
      </c>
      <c r="K141" s="102">
        <f>VLOOKUP($B141,'Hub coords'!$A$14:$E$119,5,TRUE)</f>
        <v>5189743.4675000003</v>
      </c>
      <c r="L141" s="18">
        <f t="shared" si="8"/>
        <v>1.9105999999446794</v>
      </c>
      <c r="M141" s="18">
        <f t="shared" si="9"/>
        <v>3.3744999999180436</v>
      </c>
      <c r="N141" s="46">
        <f t="shared" si="10"/>
        <v>3.8778399411573816</v>
      </c>
      <c r="O141" s="18">
        <f t="shared" si="11"/>
        <v>15.037642609235485</v>
      </c>
      <c r="P141" s="47" t="str">
        <f>VLOOKUP(B141,'Hub coords'!$A$14:$E$118,1,TRUE)</f>
        <v>14A</v>
      </c>
    </row>
    <row r="142" spans="1:19" s="45" customFormat="1" x14ac:dyDescent="0.3">
      <c r="A142" s="45" t="s">
        <v>126</v>
      </c>
      <c r="B142" s="45" t="s">
        <v>1516</v>
      </c>
      <c r="C142" s="45">
        <v>301</v>
      </c>
      <c r="D142" s="45">
        <v>344.815</v>
      </c>
      <c r="E142" s="45">
        <v>0.3</v>
      </c>
      <c r="F142" s="45">
        <v>0.4</v>
      </c>
      <c r="G142" s="45">
        <v>1.428728</v>
      </c>
      <c r="H142" s="102">
        <v>5189742.4720000001</v>
      </c>
      <c r="I142" s="102">
        <v>487872.08100000001</v>
      </c>
      <c r="J142" s="102">
        <f>VLOOKUP($B142,'Hub coords'!$A$14:$E$119,4,TRUE)</f>
        <v>487867.99840000004</v>
      </c>
      <c r="K142" s="102">
        <f>VLOOKUP($B142,'Hub coords'!$A$14:$E$119,5,TRUE)</f>
        <v>5189743.4675000003</v>
      </c>
      <c r="L142" s="18">
        <f t="shared" si="8"/>
        <v>4.0825999999651685</v>
      </c>
      <c r="M142" s="18">
        <f t="shared" si="9"/>
        <v>0.9955000001937151</v>
      </c>
      <c r="N142" s="46">
        <f t="shared" si="10"/>
        <v>4.2022188198737682</v>
      </c>
      <c r="O142" s="18">
        <f t="shared" si="11"/>
        <v>17.658643010101287</v>
      </c>
      <c r="P142" s="47" t="str">
        <f>VLOOKUP(B142,'Hub coords'!$A$14:$E$118,1,TRUE)</f>
        <v>14A</v>
      </c>
    </row>
    <row r="143" spans="1:19" s="45" customFormat="1" x14ac:dyDescent="0.3">
      <c r="A143" s="45" t="s">
        <v>126</v>
      </c>
      <c r="B143" s="45" t="s">
        <v>1517</v>
      </c>
      <c r="C143" s="45">
        <v>300</v>
      </c>
      <c r="D143" s="45">
        <v>341.98099999999999</v>
      </c>
      <c r="E143" s="45">
        <v>1.5</v>
      </c>
      <c r="F143" s="45">
        <v>0.4</v>
      </c>
      <c r="G143" s="45">
        <v>2.7001029999999999</v>
      </c>
      <c r="H143" s="102">
        <v>5189743.1370000001</v>
      </c>
      <c r="I143" s="102">
        <v>487868.11300000001</v>
      </c>
      <c r="J143" s="102">
        <f>VLOOKUP($B143,'Hub coords'!$A$14:$E$119,4,TRUE)</f>
        <v>487867.99840000004</v>
      </c>
      <c r="K143" s="102">
        <f>VLOOKUP($B143,'Hub coords'!$A$14:$E$119,5,TRUE)</f>
        <v>5189743.4675000003</v>
      </c>
      <c r="L143" s="18">
        <f t="shared" si="8"/>
        <v>0.11459999997168779</v>
      </c>
      <c r="M143" s="18">
        <f t="shared" si="9"/>
        <v>0.33050000015646219</v>
      </c>
      <c r="N143" s="46">
        <f t="shared" si="10"/>
        <v>0.34980481714369283</v>
      </c>
      <c r="O143" s="18">
        <f t="shared" si="11"/>
        <v>0.12236341009693237</v>
      </c>
      <c r="P143" s="47" t="str">
        <f>VLOOKUP(B143,'Hub coords'!$A$14:$E$118,1,TRUE)</f>
        <v>14A</v>
      </c>
    </row>
    <row r="144" spans="1:19" s="45" customFormat="1" x14ac:dyDescent="0.3">
      <c r="A144" s="45" t="s">
        <v>126</v>
      </c>
      <c r="B144" s="45" t="s">
        <v>1518</v>
      </c>
      <c r="C144" s="45">
        <v>301</v>
      </c>
      <c r="D144" s="45">
        <v>335.09399999999999</v>
      </c>
      <c r="E144" s="45">
        <v>0.4</v>
      </c>
      <c r="F144" s="45">
        <v>0.3</v>
      </c>
      <c r="G144" s="45">
        <v>1.4139390000000001</v>
      </c>
      <c r="H144" s="102">
        <v>5189743.4960000003</v>
      </c>
      <c r="I144" s="102">
        <v>487868.69099999999</v>
      </c>
      <c r="J144" s="102">
        <f>VLOOKUP($B144,'Hub coords'!$A$14:$E$119,4,TRUE)</f>
        <v>487867.99840000004</v>
      </c>
      <c r="K144" s="102">
        <f>VLOOKUP($B144,'Hub coords'!$A$14:$E$119,5,TRUE)</f>
        <v>5189743.4675000003</v>
      </c>
      <c r="L144" s="18">
        <f t="shared" si="8"/>
        <v>0.6925999999511987</v>
      </c>
      <c r="M144" s="18">
        <f t="shared" si="9"/>
        <v>2.8500000014901161E-2</v>
      </c>
      <c r="N144" s="46">
        <f t="shared" si="10"/>
        <v>0.69318612935722379</v>
      </c>
      <c r="O144" s="18">
        <f t="shared" si="11"/>
        <v>0.4805070099332498</v>
      </c>
      <c r="P144" s="47" t="str">
        <f>VLOOKUP(B144,'Hub coords'!$A$14:$E$118,1,TRUE)</f>
        <v>14A</v>
      </c>
    </row>
    <row r="145" spans="1:19" s="45" customFormat="1" x14ac:dyDescent="0.3">
      <c r="A145" s="45" t="s">
        <v>126</v>
      </c>
      <c r="B145" s="45" t="s">
        <v>1519</v>
      </c>
      <c r="C145" s="45">
        <v>300</v>
      </c>
      <c r="D145" s="45">
        <v>338.59100000000001</v>
      </c>
      <c r="E145" s="45">
        <v>0.5</v>
      </c>
      <c r="F145" s="45">
        <v>0.4</v>
      </c>
      <c r="G145" s="45">
        <v>0.96689599999999998</v>
      </c>
      <c r="H145" s="102">
        <v>5189747.0779999997</v>
      </c>
      <c r="I145" s="102">
        <v>487869.45</v>
      </c>
      <c r="J145" s="102">
        <f>VLOOKUP($B145,'Hub coords'!$A$14:$E$119,4,TRUE)</f>
        <v>487867.99840000004</v>
      </c>
      <c r="K145" s="102">
        <f>VLOOKUP($B145,'Hub coords'!$A$14:$E$119,5,TRUE)</f>
        <v>5189743.4675000003</v>
      </c>
      <c r="L145" s="18">
        <f t="shared" si="8"/>
        <v>1.4515999999712221</v>
      </c>
      <c r="M145" s="18">
        <f t="shared" si="9"/>
        <v>3.6104999994859099</v>
      </c>
      <c r="N145" s="46">
        <f t="shared" si="10"/>
        <v>3.8913818633236459</v>
      </c>
      <c r="O145" s="18">
        <f t="shared" si="11"/>
        <v>15.14285280620421</v>
      </c>
      <c r="P145" s="47" t="str">
        <f>VLOOKUP(B145,'Hub coords'!$A$14:$E$118,1,TRUE)</f>
        <v>14A</v>
      </c>
    </row>
    <row r="146" spans="1:19" s="45" customFormat="1" x14ac:dyDescent="0.3">
      <c r="A146" s="45" t="s">
        <v>126</v>
      </c>
      <c r="B146" s="45" t="s">
        <v>1520</v>
      </c>
      <c r="C146" s="45">
        <v>301</v>
      </c>
      <c r="D146" s="45">
        <v>334.24200000000002</v>
      </c>
      <c r="E146" s="45">
        <v>0.5</v>
      </c>
      <c r="F146" s="45">
        <v>0.4</v>
      </c>
      <c r="G146" s="45">
        <v>1.5387310000000001</v>
      </c>
      <c r="H146" s="102">
        <v>5189743.449</v>
      </c>
      <c r="I146" s="102">
        <v>487869.02299999999</v>
      </c>
      <c r="J146" s="102">
        <f>VLOOKUP($B146,'Hub coords'!$A$14:$E$119,4,TRUE)</f>
        <v>487867.99840000004</v>
      </c>
      <c r="K146" s="102">
        <f>VLOOKUP($B146,'Hub coords'!$A$14:$E$119,5,TRUE)</f>
        <v>5189743.4675000003</v>
      </c>
      <c r="L146" s="18">
        <f t="shared" si="8"/>
        <v>1.0245999999460764</v>
      </c>
      <c r="M146" s="18">
        <f t="shared" si="9"/>
        <v>1.8500000238418579E-2</v>
      </c>
      <c r="N146" s="46">
        <f t="shared" si="10"/>
        <v>1.0247670027368765</v>
      </c>
      <c r="O146" s="18">
        <f t="shared" si="11"/>
        <v>1.0501474098983214</v>
      </c>
      <c r="P146" s="47" t="str">
        <f>VLOOKUP(B146,'Hub coords'!$A$14:$E$118,1,TRUE)</f>
        <v>14A</v>
      </c>
    </row>
    <row r="147" spans="1:19" s="45" customFormat="1" x14ac:dyDescent="0.3">
      <c r="A147" s="45" t="s">
        <v>130</v>
      </c>
      <c r="B147" s="45" t="s">
        <v>1521</v>
      </c>
      <c r="C147" s="45">
        <v>301</v>
      </c>
      <c r="D147" s="45">
        <v>340.53500000000003</v>
      </c>
      <c r="E147" s="45">
        <v>0.3</v>
      </c>
      <c r="F147" s="45">
        <v>0.3</v>
      </c>
      <c r="G147" s="45">
        <v>1.300996</v>
      </c>
      <c r="H147" s="102">
        <v>5189744.1090000002</v>
      </c>
      <c r="I147" s="102">
        <v>487871.55900000001</v>
      </c>
      <c r="J147" s="102">
        <f>VLOOKUP($B147,'Hub coords'!$A$14:$E$119,4,TRUE)</f>
        <v>487867.99840000004</v>
      </c>
      <c r="K147" s="102">
        <f>VLOOKUP($B147,'Hub coords'!$A$14:$E$119,5,TRUE)</f>
        <v>5189743.4675000003</v>
      </c>
      <c r="L147" s="18">
        <f t="shared" si="8"/>
        <v>3.5605999999679625</v>
      </c>
      <c r="M147" s="18">
        <f t="shared" si="9"/>
        <v>0.64149999991059303</v>
      </c>
      <c r="N147" s="46">
        <f t="shared" si="10"/>
        <v>3.6179268386269428</v>
      </c>
      <c r="O147" s="18">
        <f t="shared" si="11"/>
        <v>13.089394609657145</v>
      </c>
      <c r="P147" s="47" t="str">
        <f>VLOOKUP(B147,'Hub coords'!$A$14:$E$118,1,TRUE)</f>
        <v>14A</v>
      </c>
    </row>
    <row r="148" spans="1:19" s="45" customFormat="1" x14ac:dyDescent="0.3">
      <c r="A148" s="45" t="s">
        <v>126</v>
      </c>
      <c r="B148" s="45" t="s">
        <v>1495</v>
      </c>
      <c r="C148" s="45">
        <v>301</v>
      </c>
      <c r="D148" s="45">
        <v>341.7</v>
      </c>
      <c r="E148" s="45">
        <v>0.5</v>
      </c>
      <c r="F148" s="45">
        <v>0.7</v>
      </c>
      <c r="G148" s="45">
        <v>1.7620960000000001</v>
      </c>
      <c r="H148" s="102">
        <v>5189744.1500000004</v>
      </c>
      <c r="I148" s="102">
        <v>487869.42200000002</v>
      </c>
      <c r="J148" s="102">
        <f>VLOOKUP($B148,'Hub coords'!$A$14:$E$119,4,TRUE)</f>
        <v>487867.99840000004</v>
      </c>
      <c r="K148" s="102">
        <f>VLOOKUP($B148,'Hub coords'!$A$14:$E$119,5,TRUE)</f>
        <v>5189743.4675000003</v>
      </c>
      <c r="L148" s="18">
        <f t="shared" si="8"/>
        <v>1.4235999999800697</v>
      </c>
      <c r="M148" s="18">
        <f t="shared" si="9"/>
        <v>0.68250000011175871</v>
      </c>
      <c r="N148" s="46">
        <f t="shared" si="10"/>
        <v>1.5787473547391315</v>
      </c>
      <c r="O148" s="18">
        <f t="shared" si="11"/>
        <v>2.4924432100958054</v>
      </c>
      <c r="P148" s="47" t="str">
        <f>VLOOKUP(B148,'Hub coords'!$A$14:$E$118,1,TRUE)</f>
        <v>14A</v>
      </c>
    </row>
    <row r="149" spans="1:19" s="45" customFormat="1" x14ac:dyDescent="0.3">
      <c r="A149" s="45" t="s">
        <v>130</v>
      </c>
      <c r="B149" s="45" t="s">
        <v>1522</v>
      </c>
      <c r="C149" s="45">
        <v>301</v>
      </c>
      <c r="D149" s="45">
        <v>341.74700000000001</v>
      </c>
      <c r="E149" s="45">
        <v>0.4</v>
      </c>
      <c r="F149" s="45">
        <v>0.3</v>
      </c>
      <c r="G149" s="45">
        <v>1.3173699999999999</v>
      </c>
      <c r="H149" s="102">
        <v>5189744.9539999999</v>
      </c>
      <c r="I149" s="102">
        <v>487871.23800000001</v>
      </c>
      <c r="J149" s="102">
        <f>VLOOKUP($B149,'Hub coords'!$A$14:$E$119,4,TRUE)</f>
        <v>487867.99840000004</v>
      </c>
      <c r="K149" s="102">
        <f>VLOOKUP($B149,'Hub coords'!$A$14:$E$119,5,TRUE)</f>
        <v>5189743.4675000003</v>
      </c>
      <c r="L149" s="18">
        <f t="shared" si="8"/>
        <v>3.2395999999716878</v>
      </c>
      <c r="M149" s="18">
        <f t="shared" si="9"/>
        <v>1.4864999996498227</v>
      </c>
      <c r="N149" s="46">
        <f t="shared" si="10"/>
        <v>3.5643639557115212</v>
      </c>
      <c r="O149" s="18">
        <f t="shared" si="11"/>
        <v>12.704690408775484</v>
      </c>
      <c r="P149" s="47" t="str">
        <f>VLOOKUP(B149,'Hub coords'!$A$14:$E$118,1,TRUE)</f>
        <v>14A</v>
      </c>
    </row>
    <row r="150" spans="1:19" s="45" customFormat="1" x14ac:dyDescent="0.3">
      <c r="A150" s="45" t="s">
        <v>130</v>
      </c>
      <c r="B150" s="45" t="s">
        <v>1496</v>
      </c>
      <c r="C150" s="45">
        <v>301</v>
      </c>
      <c r="D150" s="45">
        <v>339.83600000000001</v>
      </c>
      <c r="E150" s="45">
        <v>0.2</v>
      </c>
      <c r="F150" s="45">
        <v>0.2</v>
      </c>
      <c r="G150" s="45">
        <v>1.3939969999999999</v>
      </c>
      <c r="H150" s="102">
        <v>5189740.0489999996</v>
      </c>
      <c r="I150" s="102">
        <v>487868.06099999999</v>
      </c>
      <c r="J150" s="102">
        <f>VLOOKUP($B150,'Hub coords'!$A$14:$E$119,4,TRUE)</f>
        <v>487867.99840000004</v>
      </c>
      <c r="K150" s="102">
        <f>VLOOKUP($B150,'Hub coords'!$A$14:$E$119,5,TRUE)</f>
        <v>5189743.4675000003</v>
      </c>
      <c r="L150" s="18">
        <f t="shared" si="8"/>
        <v>6.2599999946542084E-2</v>
      </c>
      <c r="M150" s="18">
        <f t="shared" si="9"/>
        <v>3.4185000006109476</v>
      </c>
      <c r="N150" s="46">
        <f t="shared" si="10"/>
        <v>3.4190731220859196</v>
      </c>
      <c r="O150" s="18">
        <f t="shared" si="11"/>
        <v>11.690061014170357</v>
      </c>
      <c r="P150" s="47" t="str">
        <f>VLOOKUP(B150,'Hub coords'!$A$14:$E$118,1,TRUE)</f>
        <v>14A</v>
      </c>
      <c r="R150" s="30" t="s">
        <v>5112</v>
      </c>
      <c r="S150" s="37">
        <f>COUNT(C126:C155)</f>
        <v>30</v>
      </c>
    </row>
    <row r="151" spans="1:19" s="45" customFormat="1" x14ac:dyDescent="0.3">
      <c r="A151" s="45" t="s">
        <v>126</v>
      </c>
      <c r="B151" s="45" t="s">
        <v>1497</v>
      </c>
      <c r="C151" s="45">
        <v>301</v>
      </c>
      <c r="D151" s="45">
        <v>334.30799999999999</v>
      </c>
      <c r="E151" s="45">
        <v>0.4</v>
      </c>
      <c r="F151" s="45">
        <v>0.4</v>
      </c>
      <c r="G151" s="45">
        <v>0.89157399999999998</v>
      </c>
      <c r="H151" s="102">
        <v>5189743.8370000003</v>
      </c>
      <c r="I151" s="102">
        <v>487869.53</v>
      </c>
      <c r="J151" s="102">
        <f>VLOOKUP($B151,'Hub coords'!$A$14:$E$119,4,TRUE)</f>
        <v>487867.99840000004</v>
      </c>
      <c r="K151" s="102">
        <f>VLOOKUP($B151,'Hub coords'!$A$14:$E$119,5,TRUE)</f>
        <v>5189743.4675000003</v>
      </c>
      <c r="L151" s="18">
        <f t="shared" si="8"/>
        <v>1.5315999999875203</v>
      </c>
      <c r="M151" s="18">
        <f t="shared" si="9"/>
        <v>0.36950000002980232</v>
      </c>
      <c r="N151" s="46">
        <f t="shared" si="10"/>
        <v>1.5755407992127008</v>
      </c>
      <c r="O151" s="18">
        <f t="shared" si="11"/>
        <v>2.4823288099837963</v>
      </c>
      <c r="P151" s="47" t="str">
        <f>VLOOKUP(B151,'Hub coords'!$A$14:$E$118,1,TRUE)</f>
        <v>14A</v>
      </c>
      <c r="R151" s="30" t="s">
        <v>5111</v>
      </c>
      <c r="S151" s="34">
        <f>AVERAGE(N126:N155)</f>
        <v>2.1940158992833938</v>
      </c>
    </row>
    <row r="152" spans="1:19" s="45" customFormat="1" x14ac:dyDescent="0.3">
      <c r="A152" s="45" t="s">
        <v>126</v>
      </c>
      <c r="B152" s="45" t="s">
        <v>1498</v>
      </c>
      <c r="C152" s="45">
        <v>301</v>
      </c>
      <c r="D152" s="45">
        <v>339.37200000000001</v>
      </c>
      <c r="E152" s="45">
        <v>0.2</v>
      </c>
      <c r="F152" s="45">
        <v>0.1</v>
      </c>
      <c r="G152" s="45">
        <v>1.9916469999999999</v>
      </c>
      <c r="H152" s="102">
        <v>5189739.9380000001</v>
      </c>
      <c r="I152" s="102">
        <v>487869.60700000002</v>
      </c>
      <c r="J152" s="102">
        <f>VLOOKUP($B152,'Hub coords'!$A$14:$E$119,4,TRUE)</f>
        <v>487867.99840000004</v>
      </c>
      <c r="K152" s="102">
        <f>VLOOKUP($B152,'Hub coords'!$A$14:$E$119,5,TRUE)</f>
        <v>5189743.4675000003</v>
      </c>
      <c r="L152" s="18">
        <f t="shared" si="8"/>
        <v>1.6085999999777414</v>
      </c>
      <c r="M152" s="18">
        <f t="shared" si="9"/>
        <v>3.5295000001788139</v>
      </c>
      <c r="N152" s="46">
        <f t="shared" si="10"/>
        <v>3.8787838572406477</v>
      </c>
      <c r="O152" s="18">
        <f t="shared" si="11"/>
        <v>15.044964211190637</v>
      </c>
      <c r="P152" s="47" t="str">
        <f>VLOOKUP(B152,'Hub coords'!$A$14:$E$118,1,TRUE)</f>
        <v>14A</v>
      </c>
      <c r="R152" s="30" t="s">
        <v>5110</v>
      </c>
      <c r="S152" s="34">
        <f>_xlfn.STDEV.S(N126:N155)</f>
        <v>1.58586472798945</v>
      </c>
    </row>
    <row r="153" spans="1:19" s="45" customFormat="1" x14ac:dyDescent="0.3">
      <c r="A153" s="45" t="s">
        <v>126</v>
      </c>
      <c r="B153" s="45" t="s">
        <v>1499</v>
      </c>
      <c r="C153" s="45">
        <v>301</v>
      </c>
      <c r="D153" s="45">
        <v>338.16399999999999</v>
      </c>
      <c r="E153" s="45">
        <v>0.7</v>
      </c>
      <c r="F153" s="45">
        <v>1</v>
      </c>
      <c r="G153" s="45">
        <v>0.98895599999999995</v>
      </c>
      <c r="H153" s="102">
        <v>5189742.9850000003</v>
      </c>
      <c r="I153" s="102">
        <v>487869.75400000002</v>
      </c>
      <c r="J153" s="102">
        <f>VLOOKUP($B153,'Hub coords'!$A$14:$E$119,4,TRUE)</f>
        <v>487867.99840000004</v>
      </c>
      <c r="K153" s="102">
        <f>VLOOKUP($B153,'Hub coords'!$A$14:$E$119,5,TRUE)</f>
        <v>5189743.4675000003</v>
      </c>
      <c r="L153" s="18">
        <f t="shared" si="8"/>
        <v>1.7555999999749474</v>
      </c>
      <c r="M153" s="18">
        <f t="shared" si="9"/>
        <v>0.48249999992549419</v>
      </c>
      <c r="N153" s="46">
        <f t="shared" si="10"/>
        <v>1.8206970120918353</v>
      </c>
      <c r="O153" s="18">
        <f t="shared" si="11"/>
        <v>3.3149376098401366</v>
      </c>
      <c r="P153" s="47" t="str">
        <f>VLOOKUP(B153,'Hub coords'!$A$14:$E$118,1,TRUE)</f>
        <v>14A</v>
      </c>
      <c r="R153" s="30" t="s">
        <v>5109</v>
      </c>
      <c r="S153" s="34">
        <f>MIN(N126:N155)</f>
        <v>0.34980481714369283</v>
      </c>
    </row>
    <row r="154" spans="1:19" s="45" customFormat="1" x14ac:dyDescent="0.3">
      <c r="A154" s="45" t="s">
        <v>126</v>
      </c>
      <c r="B154" s="45" t="s">
        <v>1500</v>
      </c>
      <c r="C154" s="45">
        <v>301</v>
      </c>
      <c r="D154" s="45">
        <v>335.60300000000001</v>
      </c>
      <c r="E154" s="45">
        <v>0.3</v>
      </c>
      <c r="F154" s="45">
        <v>0.3</v>
      </c>
      <c r="G154" s="45">
        <v>1.778956</v>
      </c>
      <c r="H154" s="102">
        <v>5189743.1150000002</v>
      </c>
      <c r="I154" s="102">
        <v>487868.21399999998</v>
      </c>
      <c r="J154" s="102">
        <f>VLOOKUP($B154,'Hub coords'!$A$14:$E$119,4,TRUE)</f>
        <v>487867.99840000004</v>
      </c>
      <c r="K154" s="102">
        <f>VLOOKUP($B154,'Hub coords'!$A$14:$E$119,5,TRUE)</f>
        <v>5189743.4675000003</v>
      </c>
      <c r="L154" s="18">
        <f t="shared" si="8"/>
        <v>0.21559999993769452</v>
      </c>
      <c r="M154" s="18">
        <f t="shared" si="9"/>
        <v>0.3525000000372529</v>
      </c>
      <c r="N154" s="46">
        <f t="shared" si="10"/>
        <v>0.41320649801206799</v>
      </c>
      <c r="O154" s="18">
        <f t="shared" si="11"/>
        <v>0.17073960999939714</v>
      </c>
      <c r="P154" s="47" t="str">
        <f>VLOOKUP(B154,'Hub coords'!$A$14:$E$118,1,TRUE)</f>
        <v>14A</v>
      </c>
      <c r="R154" s="30" t="s">
        <v>5108</v>
      </c>
      <c r="S154" s="34">
        <f>MAX(N126:N155)</f>
        <v>4.7703648303327224</v>
      </c>
    </row>
    <row r="155" spans="1:19" s="45" customFormat="1" x14ac:dyDescent="0.3">
      <c r="A155" s="45" t="s">
        <v>126</v>
      </c>
      <c r="B155" s="45" t="s">
        <v>1501</v>
      </c>
      <c r="C155" s="45">
        <v>301</v>
      </c>
      <c r="D155" s="45">
        <v>335.23700000000002</v>
      </c>
      <c r="E155" s="45">
        <v>0.4</v>
      </c>
      <c r="F155" s="45">
        <v>0.3</v>
      </c>
      <c r="G155" s="45">
        <v>1.740469</v>
      </c>
      <c r="H155" s="102">
        <v>5189742.9270000001</v>
      </c>
      <c r="I155" s="102">
        <v>487868.62900000002</v>
      </c>
      <c r="J155" s="102">
        <f>VLOOKUP($B155,'Hub coords'!$A$14:$E$119,4,TRUE)</f>
        <v>487867.99840000004</v>
      </c>
      <c r="K155" s="102">
        <f>VLOOKUP($B155,'Hub coords'!$A$14:$E$119,5,TRUE)</f>
        <v>5189743.4675000003</v>
      </c>
      <c r="L155" s="18">
        <f t="shared" si="8"/>
        <v>0.63059999997494742</v>
      </c>
      <c r="M155" s="18">
        <f t="shared" si="9"/>
        <v>0.54050000011920929</v>
      </c>
      <c r="N155" s="46">
        <f t="shared" si="10"/>
        <v>0.83053995093389033</v>
      </c>
      <c r="O155" s="18">
        <f t="shared" si="11"/>
        <v>0.689796610097269</v>
      </c>
      <c r="P155" s="47" t="str">
        <f>VLOOKUP(B155,'Hub coords'!$A$14:$E$118,1,TRUE)</f>
        <v>14A</v>
      </c>
      <c r="R155" s="30" t="s">
        <v>5107</v>
      </c>
      <c r="S155" s="34">
        <f>SQRT(SUM(O126:O155)/S150)</f>
        <v>2.6916241324907664</v>
      </c>
    </row>
    <row r="156" spans="1:19" ht="15" thickBot="1" x14ac:dyDescent="0.35">
      <c r="A156" s="30" t="s">
        <v>130</v>
      </c>
      <c r="B156" s="30" t="s">
        <v>1523</v>
      </c>
      <c r="C156" s="30">
        <v>301</v>
      </c>
      <c r="D156" s="30">
        <v>339.791</v>
      </c>
      <c r="E156" s="30">
        <v>0.2</v>
      </c>
      <c r="F156" s="30">
        <v>0.2</v>
      </c>
      <c r="G156" s="30">
        <v>1.629659</v>
      </c>
      <c r="H156" s="107">
        <v>5189785.3389999997</v>
      </c>
      <c r="I156" s="107">
        <v>487857.82799999998</v>
      </c>
      <c r="J156" s="102">
        <f>VLOOKUP($B156,'Hub coords'!$A$14:$E$119,4,TRUE)</f>
        <v>487856.82940000005</v>
      </c>
      <c r="K156" s="102">
        <f>VLOOKUP($B156,'Hub coords'!$A$14:$E$119,5,TRUE)</f>
        <v>5189786.1225000005</v>
      </c>
      <c r="L156" s="34">
        <f t="shared" si="8"/>
        <v>0.99859999993350357</v>
      </c>
      <c r="M156" s="34">
        <f t="shared" si="9"/>
        <v>0.78350000083446503</v>
      </c>
      <c r="N156" s="35">
        <f t="shared" si="10"/>
        <v>1.2692809819637259</v>
      </c>
      <c r="O156" s="34">
        <f t="shared" si="11"/>
        <v>1.6110742111748002</v>
      </c>
      <c r="P156" s="47" t="str">
        <f>VLOOKUP(B156,'Hub coords'!$A$14:$E$118,1,TRUE)</f>
        <v>15A</v>
      </c>
      <c r="Q156"/>
      <c r="R156" s="30"/>
    </row>
    <row r="157" spans="1:19" x14ac:dyDescent="0.3">
      <c r="A157" s="30" t="s">
        <v>130</v>
      </c>
      <c r="B157" s="30" t="s">
        <v>1532</v>
      </c>
      <c r="C157" s="30">
        <v>301</v>
      </c>
      <c r="D157" s="30">
        <v>339.10300000000001</v>
      </c>
      <c r="E157" s="30">
        <v>0.3</v>
      </c>
      <c r="F157" s="30">
        <v>0.2</v>
      </c>
      <c r="G157" s="30">
        <v>1.523744</v>
      </c>
      <c r="H157" s="107">
        <v>5189784.6390000004</v>
      </c>
      <c r="I157" s="107">
        <v>487858.23</v>
      </c>
      <c r="J157" s="102">
        <f>VLOOKUP($B157,'Hub coords'!$A$14:$E$119,4,TRUE)</f>
        <v>487856.82940000005</v>
      </c>
      <c r="K157" s="102">
        <f>VLOOKUP($B157,'Hub coords'!$A$14:$E$119,5,TRUE)</f>
        <v>5189786.1225000005</v>
      </c>
      <c r="L157" s="34">
        <f t="shared" si="8"/>
        <v>1.4005999999353662</v>
      </c>
      <c r="M157" s="34">
        <f t="shared" si="9"/>
        <v>1.483500000089407</v>
      </c>
      <c r="N157" s="35">
        <f t="shared" si="10"/>
        <v>2.0402089623575859</v>
      </c>
      <c r="O157" s="34">
        <f t="shared" si="11"/>
        <v>4.162452610084217</v>
      </c>
      <c r="P157" s="47" t="str">
        <f>VLOOKUP(B157,'Hub coords'!$A$14:$E$118,1,TRUE)</f>
        <v>15A</v>
      </c>
      <c r="Q157"/>
      <c r="R157" s="20" t="s">
        <v>166</v>
      </c>
      <c r="S157" s="20" t="s">
        <v>165</v>
      </c>
    </row>
    <row r="158" spans="1:19" x14ac:dyDescent="0.3">
      <c r="A158" s="30" t="s">
        <v>130</v>
      </c>
      <c r="B158" s="30" t="s">
        <v>1533</v>
      </c>
      <c r="C158" s="30">
        <v>301</v>
      </c>
      <c r="D158" s="30">
        <v>338.61799999999999</v>
      </c>
      <c r="E158" s="30">
        <v>0.6</v>
      </c>
      <c r="F158" s="30">
        <v>0.4</v>
      </c>
      <c r="G158" s="30">
        <v>1.6589229999999999</v>
      </c>
      <c r="H158" s="107">
        <v>5189784.023</v>
      </c>
      <c r="I158" s="107">
        <v>487858.23700000002</v>
      </c>
      <c r="J158" s="102">
        <f>VLOOKUP($B158,'Hub coords'!$A$14:$E$119,4,TRUE)</f>
        <v>487856.82940000005</v>
      </c>
      <c r="K158" s="102">
        <f>VLOOKUP($B158,'Hub coords'!$A$14:$E$119,5,TRUE)</f>
        <v>5189786.1225000005</v>
      </c>
      <c r="L158" s="34">
        <f t="shared" si="8"/>
        <v>1.4075999999768101</v>
      </c>
      <c r="M158" s="34">
        <f t="shared" si="9"/>
        <v>2.0995000004768372</v>
      </c>
      <c r="N158" s="35">
        <f t="shared" si="10"/>
        <v>2.5276942085499492</v>
      </c>
      <c r="O158" s="34">
        <f t="shared" si="11"/>
        <v>6.3892380119369543</v>
      </c>
      <c r="P158" s="47" t="str">
        <f>VLOOKUP(B158,'Hub coords'!$A$14:$E$118,1,TRUE)</f>
        <v>15A</v>
      </c>
      <c r="Q158"/>
      <c r="R158" s="19">
        <v>1</v>
      </c>
      <c r="S158" s="15">
        <v>3</v>
      </c>
    </row>
    <row r="159" spans="1:19" x14ac:dyDescent="0.3">
      <c r="A159" s="30" t="s">
        <v>126</v>
      </c>
      <c r="B159" s="30" t="s">
        <v>1534</v>
      </c>
      <c r="C159" s="30">
        <v>301</v>
      </c>
      <c r="D159" s="30">
        <v>339.84199999999998</v>
      </c>
      <c r="E159" s="30">
        <v>0.6</v>
      </c>
      <c r="F159" s="30">
        <v>0.5</v>
      </c>
      <c r="G159" s="30">
        <v>2.1783709999999998</v>
      </c>
      <c r="H159" s="107">
        <v>5189785.9129999997</v>
      </c>
      <c r="I159" s="107">
        <v>487857.34399999998</v>
      </c>
      <c r="J159" s="102">
        <f>VLOOKUP($B159,'Hub coords'!$A$14:$E$119,4,TRUE)</f>
        <v>487856.82940000005</v>
      </c>
      <c r="K159" s="102">
        <f>VLOOKUP($B159,'Hub coords'!$A$14:$E$119,5,TRUE)</f>
        <v>5189786.1225000005</v>
      </c>
      <c r="L159" s="34">
        <f t="shared" si="8"/>
        <v>0.5145999999367632</v>
      </c>
      <c r="M159" s="34">
        <f t="shared" si="9"/>
        <v>0.20950000081211329</v>
      </c>
      <c r="N159" s="35">
        <f t="shared" si="10"/>
        <v>0.55561084427429253</v>
      </c>
      <c r="O159" s="34">
        <f t="shared" si="11"/>
        <v>0.30870341027519216</v>
      </c>
      <c r="P159" s="47" t="str">
        <f>VLOOKUP(B159,'Hub coords'!$A$14:$E$118,1,TRUE)</f>
        <v>15A</v>
      </c>
      <c r="Q159"/>
      <c r="R159" s="19">
        <v>2</v>
      </c>
      <c r="S159" s="15">
        <v>13</v>
      </c>
    </row>
    <row r="160" spans="1:19" x14ac:dyDescent="0.3">
      <c r="A160" s="30" t="s">
        <v>126</v>
      </c>
      <c r="B160" s="30" t="s">
        <v>1535</v>
      </c>
      <c r="C160" s="30">
        <v>301</v>
      </c>
      <c r="D160" s="30">
        <v>341.54500000000002</v>
      </c>
      <c r="E160" s="30">
        <v>0.3</v>
      </c>
      <c r="F160" s="30">
        <v>0.3</v>
      </c>
      <c r="G160" s="30">
        <v>2.0172669999999999</v>
      </c>
      <c r="H160" s="107">
        <v>5189783.8219999997</v>
      </c>
      <c r="I160" s="107">
        <v>487858.37199999997</v>
      </c>
      <c r="J160" s="102">
        <f>VLOOKUP($B160,'Hub coords'!$A$14:$E$119,4,TRUE)</f>
        <v>487856.82940000005</v>
      </c>
      <c r="K160" s="102">
        <f>VLOOKUP($B160,'Hub coords'!$A$14:$E$119,5,TRUE)</f>
        <v>5189786.1225000005</v>
      </c>
      <c r="L160" s="34">
        <f t="shared" si="8"/>
        <v>1.5425999999279156</v>
      </c>
      <c r="M160" s="34">
        <f t="shared" si="9"/>
        <v>2.3005000008270144</v>
      </c>
      <c r="N160" s="35">
        <f t="shared" si="10"/>
        <v>2.7698221989114571</v>
      </c>
      <c r="O160" s="34">
        <f t="shared" si="11"/>
        <v>7.6719150135826997</v>
      </c>
      <c r="P160" s="47" t="str">
        <f>VLOOKUP(B160,'Hub coords'!$A$14:$E$118,1,TRUE)</f>
        <v>15A</v>
      </c>
      <c r="Q160"/>
      <c r="R160" s="19">
        <v>3</v>
      </c>
      <c r="S160" s="15">
        <v>10</v>
      </c>
    </row>
    <row r="161" spans="1:19" x14ac:dyDescent="0.3">
      <c r="A161" s="30" t="s">
        <v>126</v>
      </c>
      <c r="B161" s="30" t="s">
        <v>1536</v>
      </c>
      <c r="C161" s="30">
        <v>301</v>
      </c>
      <c r="D161" s="30">
        <v>335.911</v>
      </c>
      <c r="E161" s="30">
        <v>0.3</v>
      </c>
      <c r="F161" s="30">
        <v>0.2</v>
      </c>
      <c r="G161" s="30">
        <v>2.4397000000000002</v>
      </c>
      <c r="H161" s="107">
        <v>5189783.5070000002</v>
      </c>
      <c r="I161" s="107">
        <v>487857.87199999997</v>
      </c>
      <c r="J161" s="102">
        <f>VLOOKUP($B161,'Hub coords'!$A$14:$E$119,4,TRUE)</f>
        <v>487856.82940000005</v>
      </c>
      <c r="K161" s="102">
        <f>VLOOKUP($B161,'Hub coords'!$A$14:$E$119,5,TRUE)</f>
        <v>5189786.1225000005</v>
      </c>
      <c r="L161" s="34">
        <f t="shared" si="8"/>
        <v>1.0425999999279156</v>
      </c>
      <c r="M161" s="34">
        <f t="shared" si="9"/>
        <v>2.6155000003054738</v>
      </c>
      <c r="N161" s="35">
        <f t="shared" si="10"/>
        <v>2.8156446884235273</v>
      </c>
      <c r="O161" s="34">
        <f t="shared" si="11"/>
        <v>7.9278550114476225</v>
      </c>
      <c r="P161" s="47" t="str">
        <f>VLOOKUP(B161,'Hub coords'!$A$14:$E$118,1,TRUE)</f>
        <v>15A</v>
      </c>
      <c r="Q161"/>
      <c r="R161" s="19">
        <v>4</v>
      </c>
      <c r="S161" s="15">
        <v>3</v>
      </c>
    </row>
    <row r="162" spans="1:19" x14ac:dyDescent="0.3">
      <c r="A162" s="30" t="s">
        <v>126</v>
      </c>
      <c r="B162" s="30" t="s">
        <v>1537</v>
      </c>
      <c r="C162" s="30">
        <v>301</v>
      </c>
      <c r="D162" s="30">
        <v>339.43900000000002</v>
      </c>
      <c r="E162" s="30">
        <v>0.9</v>
      </c>
      <c r="F162" s="30">
        <v>0.5</v>
      </c>
      <c r="G162" s="30">
        <v>1.522259</v>
      </c>
      <c r="H162" s="107">
        <v>5189784.9579999996</v>
      </c>
      <c r="I162" s="107">
        <v>487857.152</v>
      </c>
      <c r="J162" s="102">
        <f>VLOOKUP($B162,'Hub coords'!$A$14:$E$119,4,TRUE)</f>
        <v>487856.82940000005</v>
      </c>
      <c r="K162" s="102">
        <f>VLOOKUP($B162,'Hub coords'!$A$14:$E$119,5,TRUE)</f>
        <v>5189786.1225000005</v>
      </c>
      <c r="L162" s="34">
        <f t="shared" si="8"/>
        <v>0.32259999995585531</v>
      </c>
      <c r="M162" s="34">
        <f t="shared" si="9"/>
        <v>1.1645000008866191</v>
      </c>
      <c r="N162" s="35">
        <f t="shared" si="10"/>
        <v>1.2083588093097404</v>
      </c>
      <c r="O162" s="34">
        <f t="shared" si="11"/>
        <v>1.4601310120364535</v>
      </c>
      <c r="P162" s="47" t="str">
        <f>VLOOKUP(B162,'Hub coords'!$A$14:$E$118,1,TRUE)</f>
        <v>15A</v>
      </c>
      <c r="Q162"/>
      <c r="R162" s="19">
        <v>5</v>
      </c>
      <c r="S162" s="15">
        <v>0</v>
      </c>
    </row>
    <row r="163" spans="1:19" x14ac:dyDescent="0.3">
      <c r="A163" s="30" t="s">
        <v>126</v>
      </c>
      <c r="B163" s="30" t="s">
        <v>1538</v>
      </c>
      <c r="C163" s="30">
        <v>301</v>
      </c>
      <c r="D163" s="30">
        <v>347.02800000000002</v>
      </c>
      <c r="E163" s="30">
        <v>0.2</v>
      </c>
      <c r="F163" s="30">
        <v>0.2</v>
      </c>
      <c r="G163" s="30">
        <v>1.559388</v>
      </c>
      <c r="H163" s="107">
        <v>5189788.1150000002</v>
      </c>
      <c r="I163" s="107">
        <v>487857.23700000002</v>
      </c>
      <c r="J163" s="102">
        <f>VLOOKUP($B163,'Hub coords'!$A$14:$E$119,4,TRUE)</f>
        <v>487856.82940000005</v>
      </c>
      <c r="K163" s="102">
        <f>VLOOKUP($B163,'Hub coords'!$A$14:$E$119,5,TRUE)</f>
        <v>5189786.1225000005</v>
      </c>
      <c r="L163" s="34">
        <f t="shared" si="8"/>
        <v>0.40759999997681007</v>
      </c>
      <c r="M163" s="34">
        <f t="shared" si="9"/>
        <v>1.9924999997019768</v>
      </c>
      <c r="N163" s="35">
        <f t="shared" si="10"/>
        <v>2.0337635085706189</v>
      </c>
      <c r="O163" s="34">
        <f t="shared" si="11"/>
        <v>4.1361940087934741</v>
      </c>
      <c r="P163" s="47" t="str">
        <f>VLOOKUP(B163,'Hub coords'!$A$14:$E$118,1,TRUE)</f>
        <v>15A</v>
      </c>
      <c r="Q163"/>
      <c r="R163" s="19">
        <v>6</v>
      </c>
      <c r="S163" s="15">
        <v>0</v>
      </c>
    </row>
    <row r="164" spans="1:19" x14ac:dyDescent="0.3">
      <c r="A164" s="30" t="s">
        <v>130</v>
      </c>
      <c r="B164" s="30" t="s">
        <v>1539</v>
      </c>
      <c r="C164" s="30">
        <v>301</v>
      </c>
      <c r="D164" s="30">
        <v>339.24700000000001</v>
      </c>
      <c r="E164" s="30">
        <v>0.3</v>
      </c>
      <c r="F164" s="30">
        <v>0.3</v>
      </c>
      <c r="G164" s="30">
        <v>1.523255</v>
      </c>
      <c r="H164" s="107">
        <v>5189783.773</v>
      </c>
      <c r="I164" s="107">
        <v>487858.59100000001</v>
      </c>
      <c r="J164" s="102">
        <f>VLOOKUP($B164,'Hub coords'!$A$14:$E$119,4,TRUE)</f>
        <v>487856.82940000005</v>
      </c>
      <c r="K164" s="102">
        <f>VLOOKUP($B164,'Hub coords'!$A$14:$E$119,5,TRUE)</f>
        <v>5189786.1225000005</v>
      </c>
      <c r="L164" s="34">
        <f t="shared" si="8"/>
        <v>1.7615999999688938</v>
      </c>
      <c r="M164" s="34">
        <f t="shared" si="9"/>
        <v>2.3495000004768372</v>
      </c>
      <c r="N164" s="35">
        <f t="shared" si="10"/>
        <v>2.9365600303979935</v>
      </c>
      <c r="O164" s="34">
        <f t="shared" si="11"/>
        <v>8.6233848121310643</v>
      </c>
      <c r="P164" s="47" t="str">
        <f>VLOOKUP(B164,'Hub coords'!$A$14:$E$118,1,TRUE)</f>
        <v>15A</v>
      </c>
      <c r="Q164"/>
      <c r="R164" s="19">
        <v>7</v>
      </c>
      <c r="S164" s="15">
        <v>1</v>
      </c>
    </row>
    <row r="165" spans="1:19" x14ac:dyDescent="0.3">
      <c r="A165" s="30" t="s">
        <v>126</v>
      </c>
      <c r="B165" s="30" t="s">
        <v>1540</v>
      </c>
      <c r="C165" s="30">
        <v>301</v>
      </c>
      <c r="D165" s="30">
        <v>345.233</v>
      </c>
      <c r="E165" s="30">
        <v>0.2</v>
      </c>
      <c r="F165" s="30">
        <v>0.2</v>
      </c>
      <c r="G165" s="30">
        <v>2.013455</v>
      </c>
      <c r="H165" s="107">
        <v>5189780.5690000001</v>
      </c>
      <c r="I165" s="107">
        <v>487860.57400000002</v>
      </c>
      <c r="J165" s="102">
        <f>VLOOKUP($B165,'Hub coords'!$A$14:$E$119,4,TRUE)</f>
        <v>487856.82940000005</v>
      </c>
      <c r="K165" s="102">
        <f>VLOOKUP($B165,'Hub coords'!$A$14:$E$119,5,TRUE)</f>
        <v>5189786.1225000005</v>
      </c>
      <c r="L165" s="34">
        <f t="shared" si="8"/>
        <v>3.7445999999763444</v>
      </c>
      <c r="M165" s="34">
        <f t="shared" si="9"/>
        <v>5.5535000003874302</v>
      </c>
      <c r="N165" s="35">
        <f t="shared" si="10"/>
        <v>6.6980139902904074</v>
      </c>
      <c r="O165" s="34">
        <f t="shared" si="11"/>
        <v>44.863391414126028</v>
      </c>
      <c r="P165" s="47" t="str">
        <f>VLOOKUP(B165,'Hub coords'!$A$14:$E$118,1,TRUE)</f>
        <v>15A</v>
      </c>
      <c r="Q165"/>
      <c r="R165" s="19">
        <v>8</v>
      </c>
      <c r="S165" s="15">
        <v>0</v>
      </c>
    </row>
    <row r="166" spans="1:19" ht="15" thickBot="1" x14ac:dyDescent="0.35">
      <c r="A166" s="30" t="s">
        <v>126</v>
      </c>
      <c r="B166" s="30" t="s">
        <v>1541</v>
      </c>
      <c r="C166" s="30">
        <v>301</v>
      </c>
      <c r="D166" s="30">
        <v>342.22199999999998</v>
      </c>
      <c r="E166" s="30">
        <v>0.7</v>
      </c>
      <c r="F166" s="30">
        <v>0.8</v>
      </c>
      <c r="G166" s="30">
        <v>2.061331</v>
      </c>
      <c r="H166" s="107">
        <v>5189785.6619999995</v>
      </c>
      <c r="I166" s="107">
        <v>487856.84499999997</v>
      </c>
      <c r="J166" s="102">
        <f>VLOOKUP($B166,'Hub coords'!$A$14:$E$119,4,TRUE)</f>
        <v>487856.82940000005</v>
      </c>
      <c r="K166" s="102">
        <f>VLOOKUP($B166,'Hub coords'!$A$14:$E$119,5,TRUE)</f>
        <v>5189786.1225000005</v>
      </c>
      <c r="L166" s="34">
        <f t="shared" si="8"/>
        <v>1.5599999926052988E-2</v>
      </c>
      <c r="M166" s="34">
        <f t="shared" si="9"/>
        <v>0.46050000097602606</v>
      </c>
      <c r="N166" s="35">
        <f t="shared" si="10"/>
        <v>0.46076415973533885</v>
      </c>
      <c r="O166" s="34">
        <f t="shared" si="11"/>
        <v>0.21230361089661284</v>
      </c>
      <c r="P166" s="47" t="str">
        <f>VLOOKUP(B166,'Hub coords'!$A$14:$E$118,1,TRUE)</f>
        <v>15A</v>
      </c>
      <c r="Q166"/>
      <c r="R166" s="38" t="s">
        <v>2123</v>
      </c>
      <c r="S166" s="38">
        <v>0</v>
      </c>
    </row>
    <row r="167" spans="1:19" x14ac:dyDescent="0.3">
      <c r="A167" s="30" t="s">
        <v>130</v>
      </c>
      <c r="B167" s="30" t="s">
        <v>1524</v>
      </c>
      <c r="C167" s="30">
        <v>301</v>
      </c>
      <c r="D167" s="30">
        <v>334.26499999999999</v>
      </c>
      <c r="E167" s="30">
        <v>0.6</v>
      </c>
      <c r="F167" s="30">
        <v>0.4</v>
      </c>
      <c r="G167" s="30">
        <v>1.519941</v>
      </c>
      <c r="H167" s="107">
        <v>5189783.1789999995</v>
      </c>
      <c r="I167" s="107">
        <v>487857.821</v>
      </c>
      <c r="J167" s="102">
        <f>VLOOKUP($B167,'Hub coords'!$A$14:$E$119,4,TRUE)</f>
        <v>487856.82940000005</v>
      </c>
      <c r="K167" s="102">
        <f>VLOOKUP($B167,'Hub coords'!$A$14:$E$119,5,TRUE)</f>
        <v>5189786.1225000005</v>
      </c>
      <c r="L167" s="34">
        <f t="shared" si="8"/>
        <v>0.99159999995026737</v>
      </c>
      <c r="M167" s="34">
        <f t="shared" si="9"/>
        <v>2.9435000009834766</v>
      </c>
      <c r="N167" s="35">
        <f t="shared" si="10"/>
        <v>3.1060365122920075</v>
      </c>
      <c r="O167" s="34">
        <f t="shared" si="11"/>
        <v>9.6474628156910978</v>
      </c>
      <c r="P167" s="47" t="str">
        <f>VLOOKUP(B167,'Hub coords'!$A$14:$E$118,1,TRUE)</f>
        <v>15A</v>
      </c>
      <c r="Q167"/>
      <c r="R167" s="30"/>
      <c r="S167" s="11">
        <f>SUM(S158:S166)</f>
        <v>30</v>
      </c>
    </row>
    <row r="168" spans="1:19" x14ac:dyDescent="0.3">
      <c r="A168" s="30" t="s">
        <v>126</v>
      </c>
      <c r="B168" s="30" t="s">
        <v>1542</v>
      </c>
      <c r="C168" s="30">
        <v>301</v>
      </c>
      <c r="D168" s="30">
        <v>345.01900000000001</v>
      </c>
      <c r="E168" s="30">
        <v>0.3</v>
      </c>
      <c r="F168" s="30">
        <v>0.2</v>
      </c>
      <c r="G168" s="30">
        <v>1.7349399999999999</v>
      </c>
      <c r="H168" s="107">
        <v>5189787.7869999995</v>
      </c>
      <c r="I168" s="107">
        <v>487857.109</v>
      </c>
      <c r="J168" s="102">
        <f>VLOOKUP($B168,'Hub coords'!$A$14:$E$119,4,TRUE)</f>
        <v>487856.82940000005</v>
      </c>
      <c r="K168" s="102">
        <f>VLOOKUP($B168,'Hub coords'!$A$14:$E$119,5,TRUE)</f>
        <v>5189786.1225000005</v>
      </c>
      <c r="L168" s="34">
        <f t="shared" si="8"/>
        <v>0.27959999995073304</v>
      </c>
      <c r="M168" s="34">
        <f t="shared" si="9"/>
        <v>1.6644999990239739</v>
      </c>
      <c r="N168" s="35">
        <f t="shared" si="10"/>
        <v>1.6878200160927288</v>
      </c>
      <c r="O168" s="34">
        <f t="shared" si="11"/>
        <v>2.8487364067232592</v>
      </c>
      <c r="P168" s="47" t="str">
        <f>VLOOKUP(B168,'Hub coords'!$A$14:$E$118,1,TRUE)</f>
        <v>15A</v>
      </c>
      <c r="Q168"/>
      <c r="R168" s="30"/>
    </row>
    <row r="169" spans="1:19" x14ac:dyDescent="0.3">
      <c r="A169" s="30" t="s">
        <v>130</v>
      </c>
      <c r="B169" s="30" t="s">
        <v>1543</v>
      </c>
      <c r="C169" s="30">
        <v>301</v>
      </c>
      <c r="D169" s="30">
        <v>337.79500000000002</v>
      </c>
      <c r="E169" s="30">
        <v>0.3</v>
      </c>
      <c r="F169" s="30">
        <v>0.2</v>
      </c>
      <c r="G169" s="30">
        <v>1.2014229999999999</v>
      </c>
      <c r="H169" s="107">
        <v>5189785.1459999997</v>
      </c>
      <c r="I169" s="107">
        <v>487856.97499999998</v>
      </c>
      <c r="J169" s="102">
        <f>VLOOKUP($B169,'Hub coords'!$A$14:$E$119,4,TRUE)</f>
        <v>487856.82940000005</v>
      </c>
      <c r="K169" s="102">
        <f>VLOOKUP($B169,'Hub coords'!$A$14:$E$119,5,TRUE)</f>
        <v>5189786.1225000005</v>
      </c>
      <c r="L169" s="34">
        <f t="shared" si="8"/>
        <v>0.1455999999307096</v>
      </c>
      <c r="M169" s="34">
        <f t="shared" si="9"/>
        <v>0.9765000008046627</v>
      </c>
      <c r="N169" s="35">
        <f t="shared" si="10"/>
        <v>0.98729509851479003</v>
      </c>
      <c r="O169" s="34">
        <f t="shared" si="11"/>
        <v>0.97475161155132894</v>
      </c>
      <c r="P169" s="47" t="str">
        <f>VLOOKUP(B169,'Hub coords'!$A$14:$E$118,1,TRUE)</f>
        <v>15A</v>
      </c>
      <c r="Q169"/>
      <c r="R169" s="30"/>
    </row>
    <row r="170" spans="1:19" x14ac:dyDescent="0.3">
      <c r="A170" s="30" t="s">
        <v>126</v>
      </c>
      <c r="B170" s="30" t="s">
        <v>1544</v>
      </c>
      <c r="C170" s="30">
        <v>301</v>
      </c>
      <c r="D170" s="30">
        <v>337.93799999999999</v>
      </c>
      <c r="E170" s="30">
        <v>0.6</v>
      </c>
      <c r="F170" s="30">
        <v>0.3</v>
      </c>
      <c r="G170" s="30">
        <v>1.2757080000000001</v>
      </c>
      <c r="H170" s="107">
        <v>5189784.8150000004</v>
      </c>
      <c r="I170" s="107">
        <v>487856.66</v>
      </c>
      <c r="J170" s="102">
        <f>VLOOKUP($B170,'Hub coords'!$A$14:$E$119,4,TRUE)</f>
        <v>487856.82940000005</v>
      </c>
      <c r="K170" s="102">
        <f>VLOOKUP($B170,'Hub coords'!$A$14:$E$119,5,TRUE)</f>
        <v>5189786.1225000005</v>
      </c>
      <c r="L170" s="34">
        <f t="shared" si="8"/>
        <v>0.16940000007161871</v>
      </c>
      <c r="M170" s="34">
        <f t="shared" si="9"/>
        <v>1.3075000001117587</v>
      </c>
      <c r="N170" s="35">
        <f t="shared" si="10"/>
        <v>1.3184280831037063</v>
      </c>
      <c r="O170" s="34">
        <f t="shared" si="11"/>
        <v>1.7382526103165135</v>
      </c>
      <c r="P170" s="47" t="str">
        <f>VLOOKUP(B170,'Hub coords'!$A$14:$E$118,1,TRUE)</f>
        <v>15A</v>
      </c>
      <c r="Q170"/>
      <c r="R170" s="30"/>
    </row>
    <row r="171" spans="1:19" x14ac:dyDescent="0.3">
      <c r="A171" s="30" t="s">
        <v>126</v>
      </c>
      <c r="B171" s="30" t="s">
        <v>1545</v>
      </c>
      <c r="C171" s="30">
        <v>301</v>
      </c>
      <c r="D171" s="30">
        <v>344.983</v>
      </c>
      <c r="E171" s="30">
        <v>0.3</v>
      </c>
      <c r="F171" s="30">
        <v>0.2</v>
      </c>
      <c r="G171" s="30">
        <v>1.7881499999999999</v>
      </c>
      <c r="H171" s="107">
        <v>5189785.9009999996</v>
      </c>
      <c r="I171" s="107">
        <v>487856.77600000001</v>
      </c>
      <c r="J171" s="102">
        <f>VLOOKUP($B171,'Hub coords'!$A$14:$E$119,4,TRUE)</f>
        <v>487856.82940000005</v>
      </c>
      <c r="K171" s="102">
        <f>VLOOKUP($B171,'Hub coords'!$A$14:$E$119,5,TRUE)</f>
        <v>5189786.1225000005</v>
      </c>
      <c r="L171" s="34">
        <f t="shared" si="8"/>
        <v>5.340000003343448E-2</v>
      </c>
      <c r="M171" s="34">
        <f t="shared" si="9"/>
        <v>0.22150000091642141</v>
      </c>
      <c r="N171" s="35">
        <f t="shared" si="10"/>
        <v>0.22784602346660668</v>
      </c>
      <c r="O171" s="34">
        <f t="shared" si="11"/>
        <v>5.1913810409545479E-2</v>
      </c>
      <c r="P171" s="47" t="str">
        <f>VLOOKUP(B171,'Hub coords'!$A$14:$E$118,1,TRUE)</f>
        <v>15A</v>
      </c>
      <c r="Q171"/>
      <c r="R171" s="30"/>
    </row>
    <row r="172" spans="1:19" x14ac:dyDescent="0.3">
      <c r="A172" s="30" t="s">
        <v>130</v>
      </c>
      <c r="B172" s="30" t="s">
        <v>1546</v>
      </c>
      <c r="C172" s="30">
        <v>301</v>
      </c>
      <c r="D172" s="30">
        <v>338.637</v>
      </c>
      <c r="E172" s="30">
        <v>0.5</v>
      </c>
      <c r="F172" s="30">
        <v>0.3</v>
      </c>
      <c r="G172" s="30">
        <v>1.429961</v>
      </c>
      <c r="H172" s="107">
        <v>5189784.2170000002</v>
      </c>
      <c r="I172" s="107">
        <v>487858.86800000002</v>
      </c>
      <c r="J172" s="102">
        <f>VLOOKUP($B172,'Hub coords'!$A$14:$E$119,4,TRUE)</f>
        <v>487856.82940000005</v>
      </c>
      <c r="K172" s="102">
        <f>VLOOKUP($B172,'Hub coords'!$A$14:$E$119,5,TRUE)</f>
        <v>5189786.1225000005</v>
      </c>
      <c r="L172" s="34">
        <f t="shared" si="8"/>
        <v>2.0385999999707565</v>
      </c>
      <c r="M172" s="34">
        <f t="shared" si="9"/>
        <v>1.9055000003427267</v>
      </c>
      <c r="N172" s="35">
        <f t="shared" si="10"/>
        <v>2.7904874504621766</v>
      </c>
      <c r="O172" s="34">
        <f t="shared" si="11"/>
        <v>7.7868202111868987</v>
      </c>
      <c r="P172" s="47" t="str">
        <f>VLOOKUP(B172,'Hub coords'!$A$14:$E$118,1,TRUE)</f>
        <v>15A</v>
      </c>
      <c r="Q172"/>
      <c r="R172" s="30"/>
    </row>
    <row r="173" spans="1:19" x14ac:dyDescent="0.3">
      <c r="A173" s="30" t="s">
        <v>126</v>
      </c>
      <c r="B173" s="30" t="s">
        <v>1547</v>
      </c>
      <c r="C173" s="30">
        <v>301</v>
      </c>
      <c r="D173" s="30">
        <v>336.37299999999999</v>
      </c>
      <c r="E173" s="30">
        <v>0.7</v>
      </c>
      <c r="F173" s="30">
        <v>0.3</v>
      </c>
      <c r="G173" s="30">
        <v>1.8464100000000001</v>
      </c>
      <c r="H173" s="107">
        <v>5189785.1770000001</v>
      </c>
      <c r="I173" s="107">
        <v>487857.315</v>
      </c>
      <c r="J173" s="102">
        <f>VLOOKUP($B173,'Hub coords'!$A$14:$E$119,4,TRUE)</f>
        <v>487856.82940000005</v>
      </c>
      <c r="K173" s="102">
        <f>VLOOKUP($B173,'Hub coords'!$A$14:$E$119,5,TRUE)</f>
        <v>5189786.1225000005</v>
      </c>
      <c r="L173" s="34">
        <f t="shared" si="8"/>
        <v>0.48559999995632097</v>
      </c>
      <c r="M173" s="34">
        <f t="shared" si="9"/>
        <v>0.94550000037997961</v>
      </c>
      <c r="N173" s="35">
        <f t="shared" si="10"/>
        <v>1.0629099729874212</v>
      </c>
      <c r="O173" s="34">
        <f t="shared" si="11"/>
        <v>1.1297776106761204</v>
      </c>
      <c r="P173" s="47" t="str">
        <f>VLOOKUP(B173,'Hub coords'!$A$14:$E$118,1,TRUE)</f>
        <v>15A</v>
      </c>
      <c r="Q173"/>
      <c r="R173" s="30"/>
    </row>
    <row r="174" spans="1:19" x14ac:dyDescent="0.3">
      <c r="A174" s="30" t="s">
        <v>130</v>
      </c>
      <c r="B174" s="30" t="s">
        <v>1548</v>
      </c>
      <c r="C174" s="30">
        <v>301</v>
      </c>
      <c r="D174" s="30">
        <v>339.10300000000001</v>
      </c>
      <c r="E174" s="30">
        <v>0.3</v>
      </c>
      <c r="F174" s="30">
        <v>0.2</v>
      </c>
      <c r="G174" s="30">
        <v>1.523744</v>
      </c>
      <c r="H174" s="107">
        <v>5189784.6390000004</v>
      </c>
      <c r="I174" s="107">
        <v>487858.23</v>
      </c>
      <c r="J174" s="102">
        <f>VLOOKUP($B174,'Hub coords'!$A$14:$E$119,4,TRUE)</f>
        <v>487856.82940000005</v>
      </c>
      <c r="K174" s="102">
        <f>VLOOKUP($B174,'Hub coords'!$A$14:$E$119,5,TRUE)</f>
        <v>5189786.1225000005</v>
      </c>
      <c r="L174" s="34">
        <f t="shared" si="8"/>
        <v>1.4005999999353662</v>
      </c>
      <c r="M174" s="34">
        <f t="shared" si="9"/>
        <v>1.483500000089407</v>
      </c>
      <c r="N174" s="35">
        <f t="shared" si="10"/>
        <v>2.0402089623575859</v>
      </c>
      <c r="O174" s="34">
        <f t="shared" si="11"/>
        <v>4.162452610084217</v>
      </c>
      <c r="P174" s="47" t="str">
        <f>VLOOKUP(B174,'Hub coords'!$A$14:$E$118,1,TRUE)</f>
        <v>15A</v>
      </c>
      <c r="Q174"/>
      <c r="R174" s="30"/>
    </row>
    <row r="175" spans="1:19" x14ac:dyDescent="0.3">
      <c r="A175" s="30" t="s">
        <v>126</v>
      </c>
      <c r="B175" s="30" t="s">
        <v>1549</v>
      </c>
      <c r="C175" s="30">
        <v>301</v>
      </c>
      <c r="D175" s="30">
        <v>342.73500000000001</v>
      </c>
      <c r="E175" s="30">
        <v>0.2</v>
      </c>
      <c r="F175" s="30">
        <v>0.2</v>
      </c>
      <c r="G175" s="30">
        <v>2.118039</v>
      </c>
      <c r="H175" s="107">
        <v>5189789.3810000001</v>
      </c>
      <c r="I175" s="107">
        <v>487857.06900000002</v>
      </c>
      <c r="J175" s="102">
        <f>VLOOKUP($B175,'Hub coords'!$A$14:$E$119,4,TRUE)</f>
        <v>487856.82940000005</v>
      </c>
      <c r="K175" s="102">
        <f>VLOOKUP($B175,'Hub coords'!$A$14:$E$119,5,TRUE)</f>
        <v>5189786.1225000005</v>
      </c>
      <c r="L175" s="34">
        <f t="shared" si="8"/>
        <v>0.23959999997168779</v>
      </c>
      <c r="M175" s="34">
        <f t="shared" si="9"/>
        <v>3.2584999995306134</v>
      </c>
      <c r="N175" s="35">
        <f t="shared" si="10"/>
        <v>3.2672971102927635</v>
      </c>
      <c r="O175" s="34">
        <f t="shared" si="11"/>
        <v>10.675230406927442</v>
      </c>
      <c r="P175" s="47" t="str">
        <f>VLOOKUP(B175,'Hub coords'!$A$14:$E$118,1,TRUE)</f>
        <v>15A</v>
      </c>
      <c r="Q175"/>
      <c r="R175" s="30"/>
    </row>
    <row r="176" spans="1:19" x14ac:dyDescent="0.3">
      <c r="A176" s="30" t="s">
        <v>126</v>
      </c>
      <c r="B176" s="30" t="s">
        <v>1550</v>
      </c>
      <c r="C176" s="30">
        <v>301</v>
      </c>
      <c r="D176" s="30">
        <v>340.05099999999999</v>
      </c>
      <c r="E176" s="30">
        <v>0.8</v>
      </c>
      <c r="F176" s="30">
        <v>0.6</v>
      </c>
      <c r="G176" s="30">
        <v>1.442094</v>
      </c>
      <c r="H176" s="107">
        <v>5189784.9689999996</v>
      </c>
      <c r="I176" s="107">
        <v>487856.451</v>
      </c>
      <c r="J176" s="102">
        <f>VLOOKUP($B176,'Hub coords'!$A$14:$E$119,4,TRUE)</f>
        <v>487856.82940000005</v>
      </c>
      <c r="K176" s="102">
        <f>VLOOKUP($B176,'Hub coords'!$A$14:$E$119,5,TRUE)</f>
        <v>5189786.1225000005</v>
      </c>
      <c r="L176" s="34">
        <f t="shared" si="8"/>
        <v>0.37840000004507601</v>
      </c>
      <c r="M176" s="34">
        <f t="shared" si="9"/>
        <v>1.1535000009462237</v>
      </c>
      <c r="N176" s="35">
        <f t="shared" si="10"/>
        <v>1.2139805650079625</v>
      </c>
      <c r="O176" s="34">
        <f t="shared" si="11"/>
        <v>1.4737488122170519</v>
      </c>
      <c r="P176" s="47" t="str">
        <f>VLOOKUP(B176,'Hub coords'!$A$14:$E$118,1,TRUE)</f>
        <v>15A</v>
      </c>
      <c r="Q176"/>
      <c r="R176" s="30"/>
    </row>
    <row r="177" spans="1:19" x14ac:dyDescent="0.3">
      <c r="A177" s="30" t="s">
        <v>126</v>
      </c>
      <c r="B177" s="30" t="s">
        <v>1551</v>
      </c>
      <c r="C177" s="30">
        <v>301</v>
      </c>
      <c r="D177" s="30">
        <v>338.79599999999999</v>
      </c>
      <c r="E177" s="30">
        <v>0.4</v>
      </c>
      <c r="F177" s="30">
        <v>0.2</v>
      </c>
      <c r="G177" s="30">
        <v>1.770629</v>
      </c>
      <c r="H177" s="107">
        <v>5189784.4280000003</v>
      </c>
      <c r="I177" s="107">
        <v>487857.05900000001</v>
      </c>
      <c r="J177" s="102">
        <f>VLOOKUP($B177,'Hub coords'!$A$14:$E$119,4,TRUE)</f>
        <v>487856.82940000005</v>
      </c>
      <c r="K177" s="102">
        <f>VLOOKUP($B177,'Hub coords'!$A$14:$E$119,5,TRUE)</f>
        <v>5189786.1225000005</v>
      </c>
      <c r="L177" s="34">
        <f t="shared" si="8"/>
        <v>0.22959999996237457</v>
      </c>
      <c r="M177" s="34">
        <f t="shared" si="9"/>
        <v>1.6945000002160668</v>
      </c>
      <c r="N177" s="35">
        <f t="shared" si="10"/>
        <v>1.7099843305466202</v>
      </c>
      <c r="O177" s="34">
        <f t="shared" si="11"/>
        <v>2.9240464107149728</v>
      </c>
      <c r="P177" s="47" t="str">
        <f>VLOOKUP(B177,'Hub coords'!$A$14:$E$118,1,TRUE)</f>
        <v>15A</v>
      </c>
      <c r="Q177"/>
      <c r="R177" s="30"/>
    </row>
    <row r="178" spans="1:19" x14ac:dyDescent="0.3">
      <c r="A178" s="30" t="s">
        <v>130</v>
      </c>
      <c r="B178" s="30" t="s">
        <v>1525</v>
      </c>
      <c r="C178" s="30">
        <v>301</v>
      </c>
      <c r="D178" s="30">
        <v>339.71800000000002</v>
      </c>
      <c r="E178" s="30">
        <v>0.2</v>
      </c>
      <c r="F178" s="30">
        <v>0.2</v>
      </c>
      <c r="G178" s="30">
        <v>1.91151</v>
      </c>
      <c r="H178" s="107">
        <v>5189784.2750000004</v>
      </c>
      <c r="I178" s="107">
        <v>487856.967</v>
      </c>
      <c r="J178" s="102">
        <f>VLOOKUP($B178,'Hub coords'!$A$14:$E$119,4,TRUE)</f>
        <v>487856.82940000005</v>
      </c>
      <c r="K178" s="102">
        <f>VLOOKUP($B178,'Hub coords'!$A$14:$E$119,5,TRUE)</f>
        <v>5189786.1225000005</v>
      </c>
      <c r="L178" s="34">
        <f t="shared" si="8"/>
        <v>0.13759999995818362</v>
      </c>
      <c r="M178" s="34">
        <f t="shared" si="9"/>
        <v>1.8475000001490116</v>
      </c>
      <c r="N178" s="35">
        <f t="shared" si="10"/>
        <v>1.8526170706703236</v>
      </c>
      <c r="O178" s="34">
        <f t="shared" si="11"/>
        <v>3.4321900105390908</v>
      </c>
      <c r="P178" s="47" t="str">
        <f>VLOOKUP(B178,'Hub coords'!$A$14:$E$118,1,TRUE)</f>
        <v>15A</v>
      </c>
      <c r="Q178"/>
      <c r="R178" s="30"/>
    </row>
    <row r="179" spans="1:19" x14ac:dyDescent="0.3">
      <c r="A179" s="30" t="s">
        <v>126</v>
      </c>
      <c r="B179" s="30" t="s">
        <v>1552</v>
      </c>
      <c r="C179" s="30">
        <v>301</v>
      </c>
      <c r="D179" s="30">
        <v>339.01600000000002</v>
      </c>
      <c r="E179" s="30">
        <v>0.5</v>
      </c>
      <c r="F179" s="30">
        <v>0.3</v>
      </c>
      <c r="G179" s="30">
        <v>1.7107460000000001</v>
      </c>
      <c r="H179" s="107">
        <v>5189784.926</v>
      </c>
      <c r="I179" s="107">
        <v>487856.799</v>
      </c>
      <c r="J179" s="102">
        <f>VLOOKUP($B179,'Hub coords'!$A$14:$E$119,4,TRUE)</f>
        <v>487856.82940000005</v>
      </c>
      <c r="K179" s="102">
        <f>VLOOKUP($B179,'Hub coords'!$A$14:$E$119,5,TRUE)</f>
        <v>5189786.1225000005</v>
      </c>
      <c r="L179" s="34">
        <f t="shared" si="8"/>
        <v>3.0400000046938658E-2</v>
      </c>
      <c r="M179" s="34">
        <f t="shared" si="9"/>
        <v>1.1965000005438924</v>
      </c>
      <c r="N179" s="35">
        <f t="shared" si="10"/>
        <v>1.1968861313025514</v>
      </c>
      <c r="O179" s="34">
        <f t="shared" si="11"/>
        <v>1.4325364113043884</v>
      </c>
      <c r="P179" s="47" t="str">
        <f>VLOOKUP(B179,'Hub coords'!$A$14:$E$118,1,TRUE)</f>
        <v>15A</v>
      </c>
      <c r="Q179"/>
      <c r="R179" s="30"/>
    </row>
    <row r="180" spans="1:19" x14ac:dyDescent="0.3">
      <c r="A180" s="30" t="s">
        <v>130</v>
      </c>
      <c r="B180" s="30" t="s">
        <v>1526</v>
      </c>
      <c r="C180" s="30">
        <v>301</v>
      </c>
      <c r="D180" s="30">
        <v>336.96600000000001</v>
      </c>
      <c r="E180" s="30">
        <v>0.4</v>
      </c>
      <c r="F180" s="30">
        <v>0.2</v>
      </c>
      <c r="G180" s="30">
        <v>1.544459</v>
      </c>
      <c r="H180" s="107">
        <v>5189784.2230000002</v>
      </c>
      <c r="I180" s="107">
        <v>487858.61200000002</v>
      </c>
      <c r="J180" s="102">
        <f>VLOOKUP($B180,'Hub coords'!$A$14:$E$119,4,TRUE)</f>
        <v>487856.82940000005</v>
      </c>
      <c r="K180" s="102">
        <f>VLOOKUP($B180,'Hub coords'!$A$14:$E$119,5,TRUE)</f>
        <v>5189786.1225000005</v>
      </c>
      <c r="L180" s="34">
        <f t="shared" si="8"/>
        <v>1.7825999999768101</v>
      </c>
      <c r="M180" s="34">
        <f t="shared" si="9"/>
        <v>1.8995000002905726</v>
      </c>
      <c r="N180" s="35">
        <f t="shared" si="10"/>
        <v>2.6049497137221684</v>
      </c>
      <c r="O180" s="34">
        <f t="shared" si="11"/>
        <v>6.7857630110212073</v>
      </c>
      <c r="P180" s="47" t="str">
        <f>VLOOKUP(B180,'Hub coords'!$A$14:$E$118,1,TRUE)</f>
        <v>15A</v>
      </c>
      <c r="Q180"/>
      <c r="R180" s="30" t="s">
        <v>5112</v>
      </c>
      <c r="S180" s="37">
        <f>COUNT(C156:C185)</f>
        <v>30</v>
      </c>
    </row>
    <row r="181" spans="1:19" x14ac:dyDescent="0.3">
      <c r="A181" s="30" t="s">
        <v>126</v>
      </c>
      <c r="B181" s="30" t="s">
        <v>1527</v>
      </c>
      <c r="C181" s="30">
        <v>301</v>
      </c>
      <c r="D181" s="30">
        <v>338.11500000000001</v>
      </c>
      <c r="E181" s="30">
        <v>0.5</v>
      </c>
      <c r="F181" s="30">
        <v>0.3</v>
      </c>
      <c r="G181" s="30">
        <v>1.4245049999999999</v>
      </c>
      <c r="H181" s="107">
        <v>5189784.5360000003</v>
      </c>
      <c r="I181" s="107">
        <v>487855.80800000002</v>
      </c>
      <c r="J181" s="102">
        <f>VLOOKUP($B181,'Hub coords'!$A$14:$E$119,4,TRUE)</f>
        <v>487856.82940000005</v>
      </c>
      <c r="K181" s="102">
        <f>VLOOKUP($B181,'Hub coords'!$A$14:$E$119,5,TRUE)</f>
        <v>5189786.1225000005</v>
      </c>
      <c r="L181" s="34">
        <f t="shared" si="8"/>
        <v>1.0214000000269152</v>
      </c>
      <c r="M181" s="34">
        <f t="shared" si="9"/>
        <v>1.5865000002086163</v>
      </c>
      <c r="N181" s="35">
        <f t="shared" si="10"/>
        <v>1.8868598810502388</v>
      </c>
      <c r="O181" s="34">
        <f t="shared" si="11"/>
        <v>3.5602402107169215</v>
      </c>
      <c r="P181" s="47" t="str">
        <f>VLOOKUP(B181,'Hub coords'!$A$14:$E$118,1,TRUE)</f>
        <v>15A</v>
      </c>
      <c r="Q181"/>
      <c r="R181" s="30" t="s">
        <v>5111</v>
      </c>
      <c r="S181" s="34">
        <f>AVERAGE(N156:N185)</f>
        <v>1.9941878050922681</v>
      </c>
    </row>
    <row r="182" spans="1:19" x14ac:dyDescent="0.3">
      <c r="A182" s="30" t="s">
        <v>130</v>
      </c>
      <c r="B182" s="30" t="s">
        <v>1528</v>
      </c>
      <c r="C182" s="30">
        <v>301</v>
      </c>
      <c r="D182" s="30">
        <v>337.65300000000002</v>
      </c>
      <c r="E182" s="30">
        <v>0.5</v>
      </c>
      <c r="F182" s="30">
        <v>0.2</v>
      </c>
      <c r="G182" s="30">
        <v>1.1792499999999999</v>
      </c>
      <c r="H182" s="107">
        <v>5189785.0559999999</v>
      </c>
      <c r="I182" s="107">
        <v>487856.30499999999</v>
      </c>
      <c r="J182" s="102">
        <f>VLOOKUP($B182,'Hub coords'!$A$14:$E$119,4,TRUE)</f>
        <v>487856.82940000005</v>
      </c>
      <c r="K182" s="102">
        <f>VLOOKUP($B182,'Hub coords'!$A$14:$E$119,5,TRUE)</f>
        <v>5189786.1225000005</v>
      </c>
      <c r="L182" s="34">
        <f t="shared" si="8"/>
        <v>0.52440000005299225</v>
      </c>
      <c r="M182" s="34">
        <f t="shared" si="9"/>
        <v>1.0665000006556511</v>
      </c>
      <c r="N182" s="35">
        <f t="shared" si="10"/>
        <v>1.1884517707732536</v>
      </c>
      <c r="O182" s="34">
        <f t="shared" si="11"/>
        <v>1.4124176114540821</v>
      </c>
      <c r="P182" s="47" t="str">
        <f>VLOOKUP(B182,'Hub coords'!$A$14:$E$118,1,TRUE)</f>
        <v>15A</v>
      </c>
      <c r="Q182"/>
      <c r="R182" s="30" t="s">
        <v>5110</v>
      </c>
      <c r="S182" s="34">
        <f>_xlfn.STDEV.S(N156:N185)</f>
        <v>1.1997341037993459</v>
      </c>
    </row>
    <row r="183" spans="1:19" x14ac:dyDescent="0.3">
      <c r="A183" s="30" t="s">
        <v>130</v>
      </c>
      <c r="B183" s="30" t="s">
        <v>1529</v>
      </c>
      <c r="C183" s="30">
        <v>301</v>
      </c>
      <c r="D183" s="30">
        <v>339.87700000000001</v>
      </c>
      <c r="E183" s="30">
        <v>0.4</v>
      </c>
      <c r="F183" s="30">
        <v>0.3</v>
      </c>
      <c r="G183" s="30">
        <v>1.757161</v>
      </c>
      <c r="H183" s="107">
        <v>5189784.5219999999</v>
      </c>
      <c r="I183" s="107">
        <v>487858.272</v>
      </c>
      <c r="J183" s="102">
        <f>VLOOKUP($B183,'Hub coords'!$A$14:$E$119,4,TRUE)</f>
        <v>487856.82940000005</v>
      </c>
      <c r="K183" s="102">
        <f>VLOOKUP($B183,'Hub coords'!$A$14:$E$119,5,TRUE)</f>
        <v>5189786.1225000005</v>
      </c>
      <c r="L183" s="34">
        <f t="shared" si="8"/>
        <v>1.4425999999511987</v>
      </c>
      <c r="M183" s="34">
        <f t="shared" si="9"/>
        <v>1.6005000006407499</v>
      </c>
      <c r="N183" s="35">
        <f t="shared" si="10"/>
        <v>2.1546913959799996</v>
      </c>
      <c r="O183" s="34">
        <f t="shared" si="11"/>
        <v>4.6426950119102397</v>
      </c>
      <c r="P183" s="47" t="str">
        <f>VLOOKUP(B183,'Hub coords'!$A$14:$E$118,1,TRUE)</f>
        <v>15A</v>
      </c>
      <c r="Q183"/>
      <c r="R183" s="30" t="s">
        <v>5109</v>
      </c>
      <c r="S183" s="34">
        <f>MIN(N156:N185)</f>
        <v>0.22784602346660668</v>
      </c>
    </row>
    <row r="184" spans="1:19" x14ac:dyDescent="0.3">
      <c r="A184" s="30" t="s">
        <v>126</v>
      </c>
      <c r="B184" s="30" t="s">
        <v>1530</v>
      </c>
      <c r="C184" s="30">
        <v>301</v>
      </c>
      <c r="D184" s="30">
        <v>339.38400000000001</v>
      </c>
      <c r="E184" s="30">
        <v>0.5</v>
      </c>
      <c r="F184" s="30">
        <v>0.2</v>
      </c>
      <c r="G184" s="30">
        <v>1.2366600000000001</v>
      </c>
      <c r="H184" s="107">
        <v>5189784.4390000002</v>
      </c>
      <c r="I184" s="107">
        <v>487858.47700000001</v>
      </c>
      <c r="J184" s="102">
        <f>VLOOKUP($B184,'Hub coords'!$A$14:$E$119,4,TRUE)</f>
        <v>487856.82940000005</v>
      </c>
      <c r="K184" s="102">
        <f>VLOOKUP($B184,'Hub coords'!$A$14:$E$119,5,TRUE)</f>
        <v>5189786.1225000005</v>
      </c>
      <c r="L184" s="34">
        <f t="shared" si="8"/>
        <v>1.6475999999674968</v>
      </c>
      <c r="M184" s="34">
        <f t="shared" si="9"/>
        <v>1.6835000002756715</v>
      </c>
      <c r="N184" s="35">
        <f t="shared" si="10"/>
        <v>2.355580185606315</v>
      </c>
      <c r="O184" s="34">
        <f t="shared" si="11"/>
        <v>5.5487580108210812</v>
      </c>
      <c r="P184" s="47" t="str">
        <f>VLOOKUP(B184,'Hub coords'!$A$14:$E$118,1,TRUE)</f>
        <v>15A</v>
      </c>
      <c r="Q184"/>
      <c r="R184" s="30" t="s">
        <v>5108</v>
      </c>
      <c r="S184" s="34">
        <f>MAX(N156:N185)</f>
        <v>6.6980139902904074</v>
      </c>
    </row>
    <row r="185" spans="1:19" x14ac:dyDescent="0.3">
      <c r="A185" s="30" t="s">
        <v>126</v>
      </c>
      <c r="B185" s="30" t="s">
        <v>1531</v>
      </c>
      <c r="C185" s="30">
        <v>301</v>
      </c>
      <c r="D185" s="30">
        <v>339.666</v>
      </c>
      <c r="E185" s="30">
        <v>0.5</v>
      </c>
      <c r="F185" s="30">
        <v>0.3</v>
      </c>
      <c r="G185" s="30">
        <v>1.7779430000000001</v>
      </c>
      <c r="H185" s="107">
        <v>5189784.2759999996</v>
      </c>
      <c r="I185" s="107">
        <v>487857.03200000001</v>
      </c>
      <c r="J185" s="102">
        <f>VLOOKUP($B185,'Hub coords'!$A$14:$E$119,4,TRUE)</f>
        <v>487856.82940000005</v>
      </c>
      <c r="K185" s="102">
        <f>VLOOKUP($B185,'Hub coords'!$A$14:$E$119,5,TRUE)</f>
        <v>5189786.1225000005</v>
      </c>
      <c r="L185" s="34">
        <f t="shared" si="8"/>
        <v>0.20259999996051192</v>
      </c>
      <c r="M185" s="34">
        <f t="shared" si="9"/>
        <v>1.8465000009164214</v>
      </c>
      <c r="N185" s="35">
        <f t="shared" si="10"/>
        <v>1.8575814957541819</v>
      </c>
      <c r="O185" s="34">
        <f t="shared" si="11"/>
        <v>3.4506090133683434</v>
      </c>
      <c r="P185" s="47" t="str">
        <f>VLOOKUP(B185,'Hub coords'!$A$14:$E$118,1,TRUE)</f>
        <v>15A</v>
      </c>
      <c r="Q185"/>
      <c r="R185" s="30" t="s">
        <v>5107</v>
      </c>
      <c r="S185" s="34">
        <f>SQRT(SUM(O156:O185)/S180)</f>
        <v>2.316930769603895</v>
      </c>
    </row>
    <row r="186" spans="1:19" s="45" customFormat="1" ht="15" thickBot="1" x14ac:dyDescent="0.35">
      <c r="A186" s="45" t="s">
        <v>126</v>
      </c>
      <c r="B186" s="45" t="s">
        <v>1553</v>
      </c>
      <c r="C186" s="45">
        <v>301</v>
      </c>
      <c r="D186" s="45">
        <v>344.98399999999998</v>
      </c>
      <c r="E186" s="45">
        <v>0.6</v>
      </c>
      <c r="F186" s="45">
        <v>0.4</v>
      </c>
      <c r="G186" s="45">
        <v>1.545398</v>
      </c>
      <c r="H186" s="102">
        <v>5189808.2589999996</v>
      </c>
      <c r="I186" s="102">
        <v>487836.49</v>
      </c>
      <c r="J186" s="102">
        <f>VLOOKUP($B186,'Hub coords'!$A$14:$E$119,4,TRUE)</f>
        <v>487836.50140000001</v>
      </c>
      <c r="K186" s="102">
        <f>VLOOKUP($B186,'Hub coords'!$A$14:$E$119,5,TRUE)</f>
        <v>5189807.4275000002</v>
      </c>
      <c r="L186" s="18">
        <f t="shared" si="8"/>
        <v>1.1400000017601997E-2</v>
      </c>
      <c r="M186" s="18">
        <f t="shared" si="9"/>
        <v>0.83149999938905239</v>
      </c>
      <c r="N186" s="46">
        <f t="shared" si="10"/>
        <v>0.83157814364279403</v>
      </c>
      <c r="O186" s="18">
        <f t="shared" si="11"/>
        <v>0.69152220898439543</v>
      </c>
      <c r="P186" s="47" t="str">
        <f>VLOOKUP(B186,'Hub coords'!$A$14:$E$118,1,TRUE)</f>
        <v>16A</v>
      </c>
    </row>
    <row r="187" spans="1:19" s="45" customFormat="1" x14ac:dyDescent="0.3">
      <c r="A187" s="45" t="s">
        <v>130</v>
      </c>
      <c r="B187" s="45" t="s">
        <v>1562</v>
      </c>
      <c r="C187" s="45">
        <v>300</v>
      </c>
      <c r="D187" s="45">
        <v>345.255</v>
      </c>
      <c r="E187" s="45">
        <v>0.4</v>
      </c>
      <c r="F187" s="45">
        <v>0.3</v>
      </c>
      <c r="G187" s="45">
        <v>1.4795430000000001</v>
      </c>
      <c r="H187" s="102">
        <v>5189805.5690000001</v>
      </c>
      <c r="I187" s="102">
        <v>487836.94099999999</v>
      </c>
      <c r="J187" s="102">
        <f>VLOOKUP($B187,'Hub coords'!$A$14:$E$119,4,TRUE)</f>
        <v>487836.50140000001</v>
      </c>
      <c r="K187" s="102">
        <f>VLOOKUP($B187,'Hub coords'!$A$14:$E$119,5,TRUE)</f>
        <v>5189807.4275000002</v>
      </c>
      <c r="L187" s="18">
        <f t="shared" si="8"/>
        <v>0.43959999998332933</v>
      </c>
      <c r="M187" s="18">
        <f t="shared" si="9"/>
        <v>1.858500000089407</v>
      </c>
      <c r="N187" s="46">
        <f t="shared" si="10"/>
        <v>1.909782817578394</v>
      </c>
      <c r="O187" s="18">
        <f t="shared" si="11"/>
        <v>3.6472704103176694</v>
      </c>
      <c r="P187" s="47" t="str">
        <f>VLOOKUP(B187,'Hub coords'!$A$14:$E$118,1,TRUE)</f>
        <v>16A</v>
      </c>
      <c r="R187" s="20" t="s">
        <v>166</v>
      </c>
      <c r="S187" s="20" t="s">
        <v>165</v>
      </c>
    </row>
    <row r="188" spans="1:19" s="45" customFormat="1" x14ac:dyDescent="0.3">
      <c r="A188" s="45" t="s">
        <v>126</v>
      </c>
      <c r="B188" s="45" t="s">
        <v>1563</v>
      </c>
      <c r="C188" s="45">
        <v>301</v>
      </c>
      <c r="D188" s="45">
        <v>335.858</v>
      </c>
      <c r="E188" s="45">
        <v>0.6</v>
      </c>
      <c r="F188" s="45">
        <v>0.4</v>
      </c>
      <c r="G188" s="45">
        <v>1.179508</v>
      </c>
      <c r="H188" s="102">
        <v>5189808.1189999999</v>
      </c>
      <c r="I188" s="102">
        <v>487836.61900000001</v>
      </c>
      <c r="J188" s="102">
        <f>VLOOKUP($B188,'Hub coords'!$A$14:$E$119,4,TRUE)</f>
        <v>487836.50140000001</v>
      </c>
      <c r="K188" s="102">
        <f>VLOOKUP($B188,'Hub coords'!$A$14:$E$119,5,TRUE)</f>
        <v>5189807.4275000002</v>
      </c>
      <c r="L188" s="18">
        <f t="shared" si="8"/>
        <v>0.11759999999776483</v>
      </c>
      <c r="M188" s="18">
        <f t="shared" si="9"/>
        <v>0.69149999972432852</v>
      </c>
      <c r="N188" s="46">
        <f t="shared" si="10"/>
        <v>0.70142854918959541</v>
      </c>
      <c r="O188" s="18">
        <f t="shared" si="11"/>
        <v>0.49200200961822066</v>
      </c>
      <c r="P188" s="47" t="str">
        <f>VLOOKUP(B188,'Hub coords'!$A$14:$E$118,1,TRUE)</f>
        <v>16A</v>
      </c>
      <c r="R188" s="19">
        <v>1</v>
      </c>
      <c r="S188" s="15">
        <v>8</v>
      </c>
    </row>
    <row r="189" spans="1:19" s="45" customFormat="1" x14ac:dyDescent="0.3">
      <c r="A189" s="45" t="s">
        <v>126</v>
      </c>
      <c r="B189" s="45" t="s">
        <v>1564</v>
      </c>
      <c r="C189" s="45">
        <v>301</v>
      </c>
      <c r="D189" s="45">
        <v>345.363</v>
      </c>
      <c r="E189" s="45">
        <v>0.3</v>
      </c>
      <c r="F189" s="45">
        <v>0.2</v>
      </c>
      <c r="G189" s="45">
        <v>1.7008650000000001</v>
      </c>
      <c r="H189" s="102">
        <v>5189804.1840000004</v>
      </c>
      <c r="I189" s="102">
        <v>487834.70799999998</v>
      </c>
      <c r="J189" s="102">
        <f>VLOOKUP($B189,'Hub coords'!$A$14:$E$119,4,TRUE)</f>
        <v>487836.50140000001</v>
      </c>
      <c r="K189" s="102">
        <f>VLOOKUP($B189,'Hub coords'!$A$14:$E$119,5,TRUE)</f>
        <v>5189807.4275000002</v>
      </c>
      <c r="L189" s="18">
        <f t="shared" si="8"/>
        <v>1.7934000000241213</v>
      </c>
      <c r="M189" s="18">
        <f t="shared" si="9"/>
        <v>3.2434999998658895</v>
      </c>
      <c r="N189" s="46">
        <f t="shared" si="10"/>
        <v>3.706288684009456</v>
      </c>
      <c r="O189" s="18">
        <f t="shared" si="11"/>
        <v>13.736575809216545</v>
      </c>
      <c r="P189" s="47" t="str">
        <f>VLOOKUP(B189,'Hub coords'!$A$14:$E$118,1,TRUE)</f>
        <v>16A</v>
      </c>
      <c r="R189" s="19">
        <v>2</v>
      </c>
      <c r="S189" s="15">
        <v>10</v>
      </c>
    </row>
    <row r="190" spans="1:19" s="45" customFormat="1" x14ac:dyDescent="0.3">
      <c r="A190" s="45" t="s">
        <v>126</v>
      </c>
      <c r="B190" s="45" t="s">
        <v>1565</v>
      </c>
      <c r="C190" s="45">
        <v>301</v>
      </c>
      <c r="D190" s="45">
        <v>343.25</v>
      </c>
      <c r="E190" s="45">
        <v>0.3</v>
      </c>
      <c r="F190" s="45">
        <v>0.3</v>
      </c>
      <c r="G190" s="45">
        <v>1.636957</v>
      </c>
      <c r="H190" s="102">
        <v>5189805.3660000004</v>
      </c>
      <c r="I190" s="102">
        <v>487836.20699999999</v>
      </c>
      <c r="J190" s="102">
        <f>VLOOKUP($B190,'Hub coords'!$A$14:$E$119,4,TRUE)</f>
        <v>487836.50140000001</v>
      </c>
      <c r="K190" s="102">
        <f>VLOOKUP($B190,'Hub coords'!$A$14:$E$119,5,TRUE)</f>
        <v>5189807.4275000002</v>
      </c>
      <c r="L190" s="18">
        <f t="shared" si="8"/>
        <v>0.29440000001341105</v>
      </c>
      <c r="M190" s="18">
        <f t="shared" si="9"/>
        <v>2.0614999998360872</v>
      </c>
      <c r="N190" s="46">
        <f t="shared" si="10"/>
        <v>2.082415330651425</v>
      </c>
      <c r="O190" s="18">
        <f t="shared" si="11"/>
        <v>4.336453609332084</v>
      </c>
      <c r="P190" s="47" t="str">
        <f>VLOOKUP(B190,'Hub coords'!$A$14:$E$118,1,TRUE)</f>
        <v>16A</v>
      </c>
      <c r="R190" s="19">
        <v>3</v>
      </c>
      <c r="S190" s="15">
        <v>5</v>
      </c>
    </row>
    <row r="191" spans="1:19" s="45" customFormat="1" x14ac:dyDescent="0.3">
      <c r="A191" s="45" t="s">
        <v>130</v>
      </c>
      <c r="B191" s="45" t="s">
        <v>1566</v>
      </c>
      <c r="C191" s="45">
        <v>300</v>
      </c>
      <c r="D191" s="45">
        <v>343.96699999999998</v>
      </c>
      <c r="E191" s="45">
        <v>0.7</v>
      </c>
      <c r="F191" s="45">
        <v>0.6</v>
      </c>
      <c r="G191" s="45">
        <v>1.6049420000000001</v>
      </c>
      <c r="H191" s="102">
        <v>5189806.0290000001</v>
      </c>
      <c r="I191" s="102">
        <v>487836.35700000002</v>
      </c>
      <c r="J191" s="102">
        <f>VLOOKUP($B191,'Hub coords'!$A$14:$E$119,4,TRUE)</f>
        <v>487836.50140000001</v>
      </c>
      <c r="K191" s="102">
        <f>VLOOKUP($B191,'Hub coords'!$A$14:$E$119,5,TRUE)</f>
        <v>5189807.4275000002</v>
      </c>
      <c r="L191" s="18">
        <f t="shared" si="8"/>
        <v>0.14439999999012798</v>
      </c>
      <c r="M191" s="18">
        <f t="shared" si="9"/>
        <v>1.3985000001266599</v>
      </c>
      <c r="N191" s="46">
        <f t="shared" si="10"/>
        <v>1.4059351373201456</v>
      </c>
      <c r="O191" s="18">
        <f t="shared" si="11"/>
        <v>1.9766536103514167</v>
      </c>
      <c r="P191" s="47" t="str">
        <f>VLOOKUP(B191,'Hub coords'!$A$14:$E$118,1,TRUE)</f>
        <v>16A</v>
      </c>
      <c r="R191" s="19">
        <v>4</v>
      </c>
      <c r="S191" s="15">
        <v>6</v>
      </c>
    </row>
    <row r="192" spans="1:19" s="45" customFormat="1" x14ac:dyDescent="0.3">
      <c r="A192" s="45" t="s">
        <v>130</v>
      </c>
      <c r="B192" s="45" t="s">
        <v>1567</v>
      </c>
      <c r="C192" s="45">
        <v>301</v>
      </c>
      <c r="D192" s="45">
        <v>337.65800000000002</v>
      </c>
      <c r="E192" s="45">
        <v>0.5</v>
      </c>
      <c r="F192" s="45">
        <v>0.4</v>
      </c>
      <c r="G192" s="45">
        <v>1.323861</v>
      </c>
      <c r="H192" s="102">
        <v>5189807.2759999996</v>
      </c>
      <c r="I192" s="102">
        <v>487835.94799999997</v>
      </c>
      <c r="J192" s="102">
        <f>VLOOKUP($B192,'Hub coords'!$A$14:$E$119,4,TRUE)</f>
        <v>487836.50140000001</v>
      </c>
      <c r="K192" s="102">
        <f>VLOOKUP($B192,'Hub coords'!$A$14:$E$119,5,TRUE)</f>
        <v>5189807.4275000002</v>
      </c>
      <c r="L192" s="18">
        <f t="shared" si="8"/>
        <v>0.55340000003343448</v>
      </c>
      <c r="M192" s="18">
        <f t="shared" si="9"/>
        <v>0.15150000061839819</v>
      </c>
      <c r="N192" s="46">
        <f t="shared" si="10"/>
        <v>0.57376285190344967</v>
      </c>
      <c r="O192" s="18">
        <f t="shared" si="11"/>
        <v>0.32920381022437989</v>
      </c>
      <c r="P192" s="47" t="str">
        <f>VLOOKUP(B192,'Hub coords'!$A$14:$E$118,1,TRUE)</f>
        <v>16A</v>
      </c>
      <c r="R192" s="19">
        <v>5</v>
      </c>
      <c r="S192" s="15">
        <v>1</v>
      </c>
    </row>
    <row r="193" spans="1:19" s="45" customFormat="1" x14ac:dyDescent="0.3">
      <c r="A193" s="45" t="s">
        <v>126</v>
      </c>
      <c r="B193" s="45" t="s">
        <v>1568</v>
      </c>
      <c r="C193" s="45">
        <v>300</v>
      </c>
      <c r="D193" s="45">
        <v>338.75599999999997</v>
      </c>
      <c r="E193" s="45">
        <v>0.3</v>
      </c>
      <c r="F193" s="45">
        <v>0.5</v>
      </c>
      <c r="G193" s="45">
        <v>1.514718</v>
      </c>
      <c r="H193" s="102">
        <v>5189805.7489999998</v>
      </c>
      <c r="I193" s="102">
        <v>487836.15500000003</v>
      </c>
      <c r="J193" s="102">
        <f>VLOOKUP($B193,'Hub coords'!$A$14:$E$119,4,TRUE)</f>
        <v>487836.50140000001</v>
      </c>
      <c r="K193" s="102">
        <f>VLOOKUP($B193,'Hub coords'!$A$14:$E$119,5,TRUE)</f>
        <v>5189807.4275000002</v>
      </c>
      <c r="L193" s="18">
        <f t="shared" si="8"/>
        <v>0.34639999998034909</v>
      </c>
      <c r="M193" s="18">
        <f t="shared" si="9"/>
        <v>1.6785000003874302</v>
      </c>
      <c r="N193" s="46">
        <f t="shared" si="10"/>
        <v>1.7138714103709733</v>
      </c>
      <c r="O193" s="18">
        <f t="shared" si="11"/>
        <v>2.9373552112869894</v>
      </c>
      <c r="P193" s="47" t="str">
        <f>VLOOKUP(B193,'Hub coords'!$A$14:$E$118,1,TRUE)</f>
        <v>16A</v>
      </c>
      <c r="R193" s="19">
        <v>6</v>
      </c>
      <c r="S193" s="15">
        <v>0</v>
      </c>
    </row>
    <row r="194" spans="1:19" s="45" customFormat="1" x14ac:dyDescent="0.3">
      <c r="A194" s="45" t="s">
        <v>126</v>
      </c>
      <c r="B194" s="45" t="s">
        <v>1569</v>
      </c>
      <c r="C194" s="45">
        <v>301</v>
      </c>
      <c r="D194" s="45">
        <v>341.05799999999999</v>
      </c>
      <c r="E194" s="45">
        <v>0.2</v>
      </c>
      <c r="F194" s="45">
        <v>0.2</v>
      </c>
      <c r="G194" s="45">
        <v>0.61526499999999995</v>
      </c>
      <c r="H194" s="102">
        <v>5189803.6629999997</v>
      </c>
      <c r="I194" s="102">
        <v>487837.16800000001</v>
      </c>
      <c r="J194" s="102">
        <f>VLOOKUP($B194,'Hub coords'!$A$14:$E$119,4,TRUE)</f>
        <v>487836.50140000001</v>
      </c>
      <c r="K194" s="102">
        <f>VLOOKUP($B194,'Hub coords'!$A$14:$E$119,5,TRUE)</f>
        <v>5189807.4275000002</v>
      </c>
      <c r="L194" s="18">
        <f t="shared" si="8"/>
        <v>0.6665999999968335</v>
      </c>
      <c r="M194" s="18">
        <f t="shared" si="9"/>
        <v>3.7645000005140901</v>
      </c>
      <c r="N194" s="46">
        <f t="shared" si="10"/>
        <v>3.8230636685603816</v>
      </c>
      <c r="O194" s="18">
        <f t="shared" si="11"/>
        <v>14.615815813866364</v>
      </c>
      <c r="P194" s="47" t="str">
        <f>VLOOKUP(B194,'Hub coords'!$A$14:$E$118,1,TRUE)</f>
        <v>16A</v>
      </c>
      <c r="R194" s="19">
        <v>7</v>
      </c>
      <c r="S194" s="15">
        <v>0</v>
      </c>
    </row>
    <row r="195" spans="1:19" s="45" customFormat="1" x14ac:dyDescent="0.3">
      <c r="A195" s="45" t="s">
        <v>130</v>
      </c>
      <c r="B195" s="45" t="s">
        <v>1570</v>
      </c>
      <c r="C195" s="45">
        <v>301</v>
      </c>
      <c r="D195" s="45">
        <v>346.07100000000003</v>
      </c>
      <c r="E195" s="45">
        <v>0.6</v>
      </c>
      <c r="F195" s="45">
        <v>0.5</v>
      </c>
      <c r="G195" s="45">
        <v>1.703722</v>
      </c>
      <c r="H195" s="102">
        <v>5189806.9859999996</v>
      </c>
      <c r="I195" s="102">
        <v>487836.81800000003</v>
      </c>
      <c r="J195" s="102">
        <f>VLOOKUP($B195,'Hub coords'!$A$14:$E$119,4,TRUE)</f>
        <v>487836.50140000001</v>
      </c>
      <c r="K195" s="102">
        <f>VLOOKUP($B195,'Hub coords'!$A$14:$E$119,5,TRUE)</f>
        <v>5189807.4275000002</v>
      </c>
      <c r="L195" s="18">
        <f t="shared" si="8"/>
        <v>0.31660000002011657</v>
      </c>
      <c r="M195" s="18">
        <f t="shared" si="9"/>
        <v>0.44150000065565109</v>
      </c>
      <c r="N195" s="46">
        <f t="shared" si="10"/>
        <v>0.54328428156139186</v>
      </c>
      <c r="O195" s="18">
        <f t="shared" si="11"/>
        <v>0.29515781059167773</v>
      </c>
      <c r="P195" s="47" t="str">
        <f>VLOOKUP(B195,'Hub coords'!$A$14:$E$118,1,TRUE)</f>
        <v>16A</v>
      </c>
      <c r="R195" s="19">
        <v>8</v>
      </c>
      <c r="S195" s="15">
        <v>0</v>
      </c>
    </row>
    <row r="196" spans="1:19" s="45" customFormat="1" ht="15" thickBot="1" x14ac:dyDescent="0.35">
      <c r="A196" s="45" t="s">
        <v>130</v>
      </c>
      <c r="B196" s="45" t="s">
        <v>1571</v>
      </c>
      <c r="C196" s="45">
        <v>300</v>
      </c>
      <c r="D196" s="45">
        <v>345.18</v>
      </c>
      <c r="E196" s="45">
        <v>0.4</v>
      </c>
      <c r="F196" s="45">
        <v>0.3</v>
      </c>
      <c r="G196" s="45">
        <v>1.8084629999999999</v>
      </c>
      <c r="H196" s="102">
        <v>5189806.0460000001</v>
      </c>
      <c r="I196" s="102">
        <v>487837.114</v>
      </c>
      <c r="J196" s="102">
        <f>VLOOKUP($B196,'Hub coords'!$A$14:$E$119,4,TRUE)</f>
        <v>487836.50140000001</v>
      </c>
      <c r="K196" s="102">
        <f>VLOOKUP($B196,'Hub coords'!$A$14:$E$119,5,TRUE)</f>
        <v>5189807.4275000002</v>
      </c>
      <c r="L196" s="18">
        <f t="shared" si="8"/>
        <v>0.61259999999310821</v>
      </c>
      <c r="M196" s="18">
        <f t="shared" si="9"/>
        <v>1.3815000001341105</v>
      </c>
      <c r="N196" s="46">
        <f t="shared" si="10"/>
        <v>1.5112316203554317</v>
      </c>
      <c r="O196" s="18">
        <f t="shared" si="11"/>
        <v>2.2838210103621037</v>
      </c>
      <c r="P196" s="47" t="str">
        <f>VLOOKUP(B196,'Hub coords'!$A$14:$E$118,1,TRUE)</f>
        <v>16A</v>
      </c>
      <c r="R196" s="38" t="s">
        <v>2123</v>
      </c>
      <c r="S196" s="38">
        <v>0</v>
      </c>
    </row>
    <row r="197" spans="1:19" s="45" customFormat="1" x14ac:dyDescent="0.3">
      <c r="A197" s="45" t="s">
        <v>126</v>
      </c>
      <c r="B197" s="45" t="s">
        <v>1554</v>
      </c>
      <c r="C197" s="45">
        <v>301</v>
      </c>
      <c r="D197" s="45">
        <v>341.92700000000002</v>
      </c>
      <c r="E197" s="45">
        <v>0.2</v>
      </c>
      <c r="F197" s="45">
        <v>0.2</v>
      </c>
      <c r="G197" s="45">
        <v>1.9962230000000001</v>
      </c>
      <c r="H197" s="102">
        <v>5189806.8380000005</v>
      </c>
      <c r="I197" s="102">
        <v>487836.54599999997</v>
      </c>
      <c r="J197" s="102">
        <f>VLOOKUP($B197,'Hub coords'!$A$14:$E$119,4,TRUE)</f>
        <v>487836.50140000001</v>
      </c>
      <c r="K197" s="102">
        <f>VLOOKUP($B197,'Hub coords'!$A$14:$E$119,5,TRUE)</f>
        <v>5189807.4275000002</v>
      </c>
      <c r="L197" s="18">
        <f t="shared" si="8"/>
        <v>4.4599999964702874E-2</v>
      </c>
      <c r="M197" s="18">
        <f t="shared" si="9"/>
        <v>0.589499999769032</v>
      </c>
      <c r="N197" s="46">
        <f t="shared" si="10"/>
        <v>0.59118475092355038</v>
      </c>
      <c r="O197" s="18">
        <f t="shared" si="11"/>
        <v>0.3494994097245403</v>
      </c>
      <c r="P197" s="47" t="str">
        <f>VLOOKUP(B197,'Hub coords'!$A$14:$E$118,1,TRUE)</f>
        <v>16A</v>
      </c>
    </row>
    <row r="198" spans="1:19" s="45" customFormat="1" x14ac:dyDescent="0.3">
      <c r="A198" s="45" t="s">
        <v>126</v>
      </c>
      <c r="B198" s="45" t="s">
        <v>1572</v>
      </c>
      <c r="C198" s="45">
        <v>301</v>
      </c>
      <c r="D198" s="45">
        <v>343.19600000000003</v>
      </c>
      <c r="E198" s="45">
        <v>0.4</v>
      </c>
      <c r="F198" s="45">
        <v>0.3</v>
      </c>
      <c r="G198" s="45">
        <v>1.627799</v>
      </c>
      <c r="H198" s="102">
        <v>5189807.8430000003</v>
      </c>
      <c r="I198" s="102">
        <v>487837.53700000001</v>
      </c>
      <c r="J198" s="102">
        <f>VLOOKUP($B198,'Hub coords'!$A$14:$E$119,4,TRUE)</f>
        <v>487836.50140000001</v>
      </c>
      <c r="K198" s="102">
        <f>VLOOKUP($B198,'Hub coords'!$A$14:$E$119,5,TRUE)</f>
        <v>5189807.4275000002</v>
      </c>
      <c r="L198" s="18">
        <f t="shared" ref="L198:L261" si="12">ABS(J198-I198)</f>
        <v>1.0356000000028871</v>
      </c>
      <c r="M198" s="18">
        <f t="shared" ref="M198:M261" si="13">ABS(K198-H198)</f>
        <v>0.41550000011920929</v>
      </c>
      <c r="N198" s="46">
        <f t="shared" ref="N198:N261" si="14">SQRT(L198^2+M198^2)</f>
        <v>1.1158439004202347</v>
      </c>
      <c r="O198" s="18">
        <f t="shared" ref="O198:O261" si="15">N198*N198</f>
        <v>1.2451076101050427</v>
      </c>
      <c r="P198" s="47" t="str">
        <f>VLOOKUP(B198,'Hub coords'!$A$14:$E$118,1,TRUE)</f>
        <v>16A</v>
      </c>
    </row>
    <row r="199" spans="1:19" s="45" customFormat="1" x14ac:dyDescent="0.3">
      <c r="A199" s="45" t="s">
        <v>126</v>
      </c>
      <c r="B199" s="45" t="s">
        <v>1573</v>
      </c>
      <c r="C199" s="45">
        <v>301</v>
      </c>
      <c r="D199" s="45">
        <v>344.35700000000003</v>
      </c>
      <c r="E199" s="45">
        <v>0.3</v>
      </c>
      <c r="F199" s="45">
        <v>0.2</v>
      </c>
      <c r="G199" s="45">
        <v>1.9471400000000001</v>
      </c>
      <c r="H199" s="102">
        <v>5189806.2520000003</v>
      </c>
      <c r="I199" s="102">
        <v>487836.46100000001</v>
      </c>
      <c r="J199" s="102">
        <f>VLOOKUP($B199,'Hub coords'!$A$14:$E$119,4,TRUE)</f>
        <v>487836.50140000001</v>
      </c>
      <c r="K199" s="102">
        <f>VLOOKUP($B199,'Hub coords'!$A$14:$E$119,5,TRUE)</f>
        <v>5189807.4275000002</v>
      </c>
      <c r="L199" s="18">
        <f t="shared" si="12"/>
        <v>4.0399999998044223E-2</v>
      </c>
      <c r="M199" s="18">
        <f t="shared" si="13"/>
        <v>1.1754999998956919</v>
      </c>
      <c r="N199" s="46">
        <f t="shared" si="14"/>
        <v>1.1761940357588172</v>
      </c>
      <c r="O199" s="18">
        <f t="shared" si="15"/>
        <v>1.3834324097546138</v>
      </c>
      <c r="P199" s="47" t="str">
        <f>VLOOKUP(B199,'Hub coords'!$A$14:$E$118,1,TRUE)</f>
        <v>16A</v>
      </c>
    </row>
    <row r="200" spans="1:19" s="45" customFormat="1" x14ac:dyDescent="0.3">
      <c r="A200" s="45" t="s">
        <v>130</v>
      </c>
      <c r="B200" s="45" t="s">
        <v>1574</v>
      </c>
      <c r="C200" s="45">
        <v>300</v>
      </c>
      <c r="D200" s="45">
        <v>344.666</v>
      </c>
      <c r="E200" s="45">
        <v>0.4</v>
      </c>
      <c r="F200" s="45">
        <v>0.4</v>
      </c>
      <c r="G200" s="45">
        <v>1.4092009999999999</v>
      </c>
      <c r="H200" s="102">
        <v>5189805.4330000002</v>
      </c>
      <c r="I200" s="102">
        <v>487836.18400000001</v>
      </c>
      <c r="J200" s="102">
        <f>VLOOKUP($B200,'Hub coords'!$A$14:$E$119,4,TRUE)</f>
        <v>487836.50140000001</v>
      </c>
      <c r="K200" s="102">
        <f>VLOOKUP($B200,'Hub coords'!$A$14:$E$119,5,TRUE)</f>
        <v>5189807.4275000002</v>
      </c>
      <c r="L200" s="18">
        <f t="shared" si="12"/>
        <v>0.31739999999990687</v>
      </c>
      <c r="M200" s="18">
        <f t="shared" si="13"/>
        <v>1.9945000000298023</v>
      </c>
      <c r="N200" s="46">
        <f t="shared" si="14"/>
        <v>2.0195972395799173</v>
      </c>
      <c r="O200" s="18">
        <f t="shared" si="15"/>
        <v>4.0787730101188222</v>
      </c>
      <c r="P200" s="47" t="str">
        <f>VLOOKUP(B200,'Hub coords'!$A$14:$E$118,1,TRUE)</f>
        <v>16A</v>
      </c>
    </row>
    <row r="201" spans="1:19" s="45" customFormat="1" x14ac:dyDescent="0.3">
      <c r="A201" s="45" t="s">
        <v>126</v>
      </c>
      <c r="B201" s="45" t="s">
        <v>1575</v>
      </c>
      <c r="C201" s="45">
        <v>301</v>
      </c>
      <c r="D201" s="45">
        <v>346.48399999999998</v>
      </c>
      <c r="E201" s="45">
        <v>0.2</v>
      </c>
      <c r="F201" s="45">
        <v>0.3</v>
      </c>
      <c r="G201" s="45">
        <v>1.4371370000000001</v>
      </c>
      <c r="H201" s="102">
        <v>5189804.2039999999</v>
      </c>
      <c r="I201" s="102">
        <v>487834.61</v>
      </c>
      <c r="J201" s="102">
        <f>VLOOKUP($B201,'Hub coords'!$A$14:$E$119,4,TRUE)</f>
        <v>487836.50140000001</v>
      </c>
      <c r="K201" s="102">
        <f>VLOOKUP($B201,'Hub coords'!$A$14:$E$119,5,TRUE)</f>
        <v>5189807.4275000002</v>
      </c>
      <c r="L201" s="18">
        <f t="shared" si="12"/>
        <v>1.8914000000222586</v>
      </c>
      <c r="M201" s="18">
        <f t="shared" si="13"/>
        <v>3.2235000003129244</v>
      </c>
      <c r="N201" s="46">
        <f t="shared" si="14"/>
        <v>3.7374250777910749</v>
      </c>
      <c r="O201" s="18">
        <f t="shared" si="15"/>
        <v>13.968346212101622</v>
      </c>
      <c r="P201" s="47" t="str">
        <f>VLOOKUP(B201,'Hub coords'!$A$14:$E$118,1,TRUE)</f>
        <v>16A</v>
      </c>
    </row>
    <row r="202" spans="1:19" s="45" customFormat="1" x14ac:dyDescent="0.3">
      <c r="A202" s="45" t="s">
        <v>130</v>
      </c>
      <c r="B202" s="45" t="s">
        <v>1576</v>
      </c>
      <c r="C202" s="45">
        <v>301</v>
      </c>
      <c r="D202" s="45">
        <v>344.9</v>
      </c>
      <c r="E202" s="45">
        <v>0.4</v>
      </c>
      <c r="F202" s="45">
        <v>0.3</v>
      </c>
      <c r="G202" s="45">
        <v>1.6190279999999999</v>
      </c>
      <c r="H202" s="102">
        <v>5189804.534</v>
      </c>
      <c r="I202" s="102">
        <v>487835.723</v>
      </c>
      <c r="J202" s="102">
        <f>VLOOKUP($B202,'Hub coords'!$A$14:$E$119,4,TRUE)</f>
        <v>487836.50140000001</v>
      </c>
      <c r="K202" s="102">
        <f>VLOOKUP($B202,'Hub coords'!$A$14:$E$119,5,TRUE)</f>
        <v>5189807.4275000002</v>
      </c>
      <c r="L202" s="18">
        <f t="shared" si="12"/>
        <v>0.77840000001015142</v>
      </c>
      <c r="M202" s="18">
        <f t="shared" si="13"/>
        <v>2.8935000002384186</v>
      </c>
      <c r="N202" s="46">
        <f t="shared" si="14"/>
        <v>2.9963726089048959</v>
      </c>
      <c r="O202" s="18">
        <f t="shared" si="15"/>
        <v>8.9782488113955328</v>
      </c>
      <c r="P202" s="47" t="str">
        <f>VLOOKUP(B202,'Hub coords'!$A$14:$E$118,1,TRUE)</f>
        <v>16A</v>
      </c>
    </row>
    <row r="203" spans="1:19" s="45" customFormat="1" x14ac:dyDescent="0.3">
      <c r="A203" s="45" t="s">
        <v>130</v>
      </c>
      <c r="B203" s="45" t="s">
        <v>1577</v>
      </c>
      <c r="C203" s="45">
        <v>300</v>
      </c>
      <c r="D203" s="45">
        <v>345.86399999999998</v>
      </c>
      <c r="E203" s="45">
        <v>0.4</v>
      </c>
      <c r="F203" s="45">
        <v>0.4</v>
      </c>
      <c r="G203" s="45">
        <v>1.7004710000000001</v>
      </c>
      <c r="H203" s="102">
        <v>5189805.4280000003</v>
      </c>
      <c r="I203" s="102">
        <v>487836.70600000001</v>
      </c>
      <c r="J203" s="102">
        <f>VLOOKUP($B203,'Hub coords'!$A$14:$E$119,4,TRUE)</f>
        <v>487836.50140000001</v>
      </c>
      <c r="K203" s="102">
        <f>VLOOKUP($B203,'Hub coords'!$A$14:$E$119,5,TRUE)</f>
        <v>5189807.4275000002</v>
      </c>
      <c r="L203" s="18">
        <f t="shared" si="12"/>
        <v>0.20459999999729916</v>
      </c>
      <c r="M203" s="18">
        <f t="shared" si="13"/>
        <v>1.9994999999180436</v>
      </c>
      <c r="N203" s="46">
        <f t="shared" si="14"/>
        <v>2.0099406482956534</v>
      </c>
      <c r="O203" s="18">
        <f t="shared" si="15"/>
        <v>4.0398614096711514</v>
      </c>
      <c r="P203" s="47" t="str">
        <f>VLOOKUP(B203,'Hub coords'!$A$14:$E$118,1,TRUE)</f>
        <v>16A</v>
      </c>
    </row>
    <row r="204" spans="1:19" s="45" customFormat="1" x14ac:dyDescent="0.3">
      <c r="A204" s="45" t="s">
        <v>126</v>
      </c>
      <c r="B204" s="45" t="s">
        <v>1578</v>
      </c>
      <c r="C204" s="45">
        <v>301</v>
      </c>
      <c r="D204" s="45">
        <v>341.76100000000002</v>
      </c>
      <c r="E204" s="45">
        <v>0.2</v>
      </c>
      <c r="F204" s="45">
        <v>0.2</v>
      </c>
      <c r="G204" s="45">
        <v>1.134728</v>
      </c>
      <c r="H204" s="102">
        <v>5189804.665</v>
      </c>
      <c r="I204" s="102">
        <v>487837.50099999999</v>
      </c>
      <c r="J204" s="102">
        <f>VLOOKUP($B204,'Hub coords'!$A$14:$E$119,4,TRUE)</f>
        <v>487836.50140000001</v>
      </c>
      <c r="K204" s="102">
        <f>VLOOKUP($B204,'Hub coords'!$A$14:$E$119,5,TRUE)</f>
        <v>5189807.4275000002</v>
      </c>
      <c r="L204" s="18">
        <f t="shared" si="12"/>
        <v>0.99959999998100102</v>
      </c>
      <c r="M204" s="18">
        <f t="shared" si="13"/>
        <v>2.7625000001862645</v>
      </c>
      <c r="N204" s="46">
        <f t="shared" si="14"/>
        <v>2.9377893748516297</v>
      </c>
      <c r="O204" s="18">
        <f t="shared" si="15"/>
        <v>8.6306064109911294</v>
      </c>
      <c r="P204" s="47" t="str">
        <f>VLOOKUP(B204,'Hub coords'!$A$14:$E$118,1,TRUE)</f>
        <v>16A</v>
      </c>
    </row>
    <row r="205" spans="1:19" s="45" customFormat="1" x14ac:dyDescent="0.3">
      <c r="A205" s="45" t="s">
        <v>130</v>
      </c>
      <c r="B205" s="45" t="s">
        <v>1579</v>
      </c>
      <c r="C205" s="45">
        <v>301</v>
      </c>
      <c r="D205" s="45">
        <v>342.87900000000002</v>
      </c>
      <c r="E205" s="45">
        <v>0.3</v>
      </c>
      <c r="F205" s="45">
        <v>0.4</v>
      </c>
      <c r="G205" s="45">
        <v>1.7105410000000001</v>
      </c>
      <c r="H205" s="102">
        <v>5189806.33</v>
      </c>
      <c r="I205" s="102">
        <v>487836.40500000003</v>
      </c>
      <c r="J205" s="102">
        <f>VLOOKUP($B205,'Hub coords'!$A$14:$E$119,4,TRUE)</f>
        <v>487836.50140000001</v>
      </c>
      <c r="K205" s="102">
        <f>VLOOKUP($B205,'Hub coords'!$A$14:$E$119,5,TRUE)</f>
        <v>5189807.4275000002</v>
      </c>
      <c r="L205" s="18">
        <f t="shared" si="12"/>
        <v>9.6399999980349094E-2</v>
      </c>
      <c r="M205" s="18">
        <f t="shared" si="13"/>
        <v>1.0975000001490116</v>
      </c>
      <c r="N205" s="46">
        <f t="shared" si="14"/>
        <v>1.1017255603476266</v>
      </c>
      <c r="O205" s="18">
        <f t="shared" si="15"/>
        <v>1.2137992103232917</v>
      </c>
      <c r="P205" s="47" t="str">
        <f>VLOOKUP(B205,'Hub coords'!$A$14:$E$118,1,TRUE)</f>
        <v>16A</v>
      </c>
    </row>
    <row r="206" spans="1:19" s="45" customFormat="1" x14ac:dyDescent="0.3">
      <c r="A206" s="45" t="s">
        <v>126</v>
      </c>
      <c r="B206" s="45" t="s">
        <v>1580</v>
      </c>
      <c r="C206" s="45">
        <v>300</v>
      </c>
      <c r="D206" s="45">
        <v>350.46600000000001</v>
      </c>
      <c r="E206" s="45">
        <v>0.7</v>
      </c>
      <c r="F206" s="45">
        <v>0.3</v>
      </c>
      <c r="G206" s="45">
        <v>0.77615800000000001</v>
      </c>
      <c r="H206" s="102">
        <v>5189803.0630000001</v>
      </c>
      <c r="I206" s="102">
        <v>487835.00300000003</v>
      </c>
      <c r="J206" s="102">
        <f>VLOOKUP($B206,'Hub coords'!$A$14:$E$119,4,TRUE)</f>
        <v>487836.50140000001</v>
      </c>
      <c r="K206" s="102">
        <f>VLOOKUP($B206,'Hub coords'!$A$14:$E$119,5,TRUE)</f>
        <v>5189807.4275000002</v>
      </c>
      <c r="L206" s="18">
        <f t="shared" si="12"/>
        <v>1.4983999999822117</v>
      </c>
      <c r="M206" s="18">
        <f t="shared" si="13"/>
        <v>4.364500000141561</v>
      </c>
      <c r="N206" s="46">
        <f t="shared" si="14"/>
        <v>4.6145490365996089</v>
      </c>
      <c r="O206" s="18">
        <f t="shared" si="15"/>
        <v>21.294062811182378</v>
      </c>
      <c r="P206" s="47" t="str">
        <f>VLOOKUP(B206,'Hub coords'!$A$14:$E$118,1,TRUE)</f>
        <v>16A</v>
      </c>
    </row>
    <row r="207" spans="1:19" s="45" customFormat="1" x14ac:dyDescent="0.3">
      <c r="A207" s="45" t="s">
        <v>126</v>
      </c>
      <c r="B207" s="45" t="s">
        <v>1581</v>
      </c>
      <c r="C207" s="45">
        <v>301</v>
      </c>
      <c r="D207" s="45">
        <v>345.76299999999998</v>
      </c>
      <c r="E207" s="45">
        <v>0.4</v>
      </c>
      <c r="F207" s="45">
        <v>0.3</v>
      </c>
      <c r="G207" s="45">
        <v>2.2629649999999999</v>
      </c>
      <c r="H207" s="102">
        <v>5189806.0489999996</v>
      </c>
      <c r="I207" s="102">
        <v>487837.74</v>
      </c>
      <c r="J207" s="102">
        <f>VLOOKUP($B207,'Hub coords'!$A$14:$E$119,4,TRUE)</f>
        <v>487836.50140000001</v>
      </c>
      <c r="K207" s="102">
        <f>VLOOKUP($B207,'Hub coords'!$A$14:$E$119,5,TRUE)</f>
        <v>5189807.4275000002</v>
      </c>
      <c r="L207" s="18">
        <f t="shared" si="12"/>
        <v>1.238599999982398</v>
      </c>
      <c r="M207" s="18">
        <f t="shared" si="13"/>
        <v>1.3785000005736947</v>
      </c>
      <c r="N207" s="46">
        <f t="shared" si="14"/>
        <v>1.8532113240367576</v>
      </c>
      <c r="O207" s="18">
        <f t="shared" si="15"/>
        <v>3.4343922115380723</v>
      </c>
      <c r="P207" s="47" t="str">
        <f>VLOOKUP(B207,'Hub coords'!$A$14:$E$118,1,TRUE)</f>
        <v>16A</v>
      </c>
    </row>
    <row r="208" spans="1:19" s="45" customFormat="1" x14ac:dyDescent="0.3">
      <c r="A208" s="45" t="s">
        <v>126</v>
      </c>
      <c r="B208" s="45" t="s">
        <v>1555</v>
      </c>
      <c r="C208" s="45">
        <v>301</v>
      </c>
      <c r="D208" s="45">
        <v>343.005</v>
      </c>
      <c r="E208" s="45">
        <v>0.4</v>
      </c>
      <c r="F208" s="45">
        <v>0.2</v>
      </c>
      <c r="G208" s="45">
        <v>1.538834</v>
      </c>
      <c r="H208" s="102">
        <v>5189804.4139999999</v>
      </c>
      <c r="I208" s="102">
        <v>487836.15700000001</v>
      </c>
      <c r="J208" s="102">
        <f>VLOOKUP($B208,'Hub coords'!$A$14:$E$119,4,TRUE)</f>
        <v>487836.50140000001</v>
      </c>
      <c r="K208" s="102">
        <f>VLOOKUP($B208,'Hub coords'!$A$14:$E$119,5,TRUE)</f>
        <v>5189807.4275000002</v>
      </c>
      <c r="L208" s="18">
        <f t="shared" si="12"/>
        <v>0.34440000000176951</v>
      </c>
      <c r="M208" s="18">
        <f t="shared" si="13"/>
        <v>3.0135000003501773</v>
      </c>
      <c r="N208" s="46">
        <f t="shared" si="14"/>
        <v>3.0331161553939436</v>
      </c>
      <c r="O208" s="18">
        <f t="shared" si="15"/>
        <v>9.199793612111737</v>
      </c>
      <c r="P208" s="47" t="str">
        <f>VLOOKUP(B208,'Hub coords'!$A$14:$E$118,1,TRUE)</f>
        <v>16A</v>
      </c>
    </row>
    <row r="209" spans="1:19" s="45" customFormat="1" x14ac:dyDescent="0.3">
      <c r="A209" s="45" t="s">
        <v>130</v>
      </c>
      <c r="B209" s="45" t="s">
        <v>1582</v>
      </c>
      <c r="C209" s="45">
        <v>301</v>
      </c>
      <c r="D209" s="45">
        <v>340.07100000000003</v>
      </c>
      <c r="E209" s="45">
        <v>0.3</v>
      </c>
      <c r="F209" s="45">
        <v>0.2</v>
      </c>
      <c r="G209" s="45">
        <v>1.3659559999999999</v>
      </c>
      <c r="H209" s="102">
        <v>5189807.1809999999</v>
      </c>
      <c r="I209" s="102">
        <v>487836.26299999998</v>
      </c>
      <c r="J209" s="102">
        <f>VLOOKUP($B209,'Hub coords'!$A$14:$E$119,4,TRUE)</f>
        <v>487836.50140000001</v>
      </c>
      <c r="K209" s="102">
        <f>VLOOKUP($B209,'Hub coords'!$A$14:$E$119,5,TRUE)</f>
        <v>5189807.4275000002</v>
      </c>
      <c r="L209" s="18">
        <f t="shared" si="12"/>
        <v>0.23840000003110617</v>
      </c>
      <c r="M209" s="18">
        <f t="shared" si="13"/>
        <v>0.24650000035762787</v>
      </c>
      <c r="N209" s="46">
        <f t="shared" si="14"/>
        <v>0.34292391312234549</v>
      </c>
      <c r="O209" s="18">
        <f t="shared" si="15"/>
        <v>0.11759681019114196</v>
      </c>
      <c r="P209" s="47" t="str">
        <f>VLOOKUP(B209,'Hub coords'!$A$14:$E$118,1,TRUE)</f>
        <v>16A</v>
      </c>
    </row>
    <row r="210" spans="1:19" s="45" customFormat="1" x14ac:dyDescent="0.3">
      <c r="A210" s="45" t="s">
        <v>126</v>
      </c>
      <c r="B210" s="45" t="s">
        <v>1556</v>
      </c>
      <c r="C210" s="45">
        <v>301</v>
      </c>
      <c r="D210" s="45">
        <v>344.488</v>
      </c>
      <c r="E210" s="45">
        <v>0.3</v>
      </c>
      <c r="F210" s="45">
        <v>0.2</v>
      </c>
      <c r="G210" s="45">
        <v>1.873569</v>
      </c>
      <c r="H210" s="102">
        <v>5189805.2300000004</v>
      </c>
      <c r="I210" s="102">
        <v>487837.28700000001</v>
      </c>
      <c r="J210" s="102">
        <f>VLOOKUP($B210,'Hub coords'!$A$14:$E$119,4,TRUE)</f>
        <v>487836.50140000001</v>
      </c>
      <c r="K210" s="102">
        <f>VLOOKUP($B210,'Hub coords'!$A$14:$E$119,5,TRUE)</f>
        <v>5189807.4275000002</v>
      </c>
      <c r="L210" s="18">
        <f t="shared" si="12"/>
        <v>0.7856000000028871</v>
      </c>
      <c r="M210" s="18">
        <f t="shared" si="13"/>
        <v>2.1974999997764826</v>
      </c>
      <c r="N210" s="46">
        <f t="shared" si="14"/>
        <v>2.3337038391840075</v>
      </c>
      <c r="O210" s="18">
        <f t="shared" si="15"/>
        <v>5.4461736090221757</v>
      </c>
      <c r="P210" s="47" t="str">
        <f>VLOOKUP(B210,'Hub coords'!$A$14:$E$118,1,TRUE)</f>
        <v>16A</v>
      </c>
      <c r="R210" s="30" t="s">
        <v>5112</v>
      </c>
      <c r="S210" s="37">
        <f>COUNT(C186:C215)</f>
        <v>30</v>
      </c>
    </row>
    <row r="211" spans="1:19" s="45" customFormat="1" x14ac:dyDescent="0.3">
      <c r="A211" s="45" t="s">
        <v>126</v>
      </c>
      <c r="B211" s="45" t="s">
        <v>1557</v>
      </c>
      <c r="C211" s="45">
        <v>301</v>
      </c>
      <c r="D211" s="45">
        <v>336.93799999999999</v>
      </c>
      <c r="E211" s="45">
        <v>0.5</v>
      </c>
      <c r="F211" s="45">
        <v>0.5</v>
      </c>
      <c r="G211" s="45">
        <v>1.2295609999999999</v>
      </c>
      <c r="H211" s="102">
        <v>5189808.1940000001</v>
      </c>
      <c r="I211" s="102">
        <v>487835.92099999997</v>
      </c>
      <c r="J211" s="102">
        <f>VLOOKUP($B211,'Hub coords'!$A$14:$E$119,4,TRUE)</f>
        <v>487836.50140000001</v>
      </c>
      <c r="K211" s="102">
        <f>VLOOKUP($B211,'Hub coords'!$A$14:$E$119,5,TRUE)</f>
        <v>5189807.4275000002</v>
      </c>
      <c r="L211" s="18">
        <f t="shared" si="12"/>
        <v>0.58040000003529713</v>
      </c>
      <c r="M211" s="18">
        <f t="shared" si="13"/>
        <v>0.76649999991059303</v>
      </c>
      <c r="N211" s="46">
        <f t="shared" si="14"/>
        <v>0.96145015986472859</v>
      </c>
      <c r="O211" s="18">
        <f t="shared" si="15"/>
        <v>0.92438640990391219</v>
      </c>
      <c r="P211" s="47" t="str">
        <f>VLOOKUP(B211,'Hub coords'!$A$14:$E$118,1,TRUE)</f>
        <v>16A</v>
      </c>
      <c r="R211" s="30" t="s">
        <v>5111</v>
      </c>
      <c r="S211" s="34">
        <f>AVERAGE(N186:N215)</f>
        <v>1.909032246537713</v>
      </c>
    </row>
    <row r="212" spans="1:19" s="45" customFormat="1" x14ac:dyDescent="0.3">
      <c r="A212" s="45" t="s">
        <v>130</v>
      </c>
      <c r="B212" s="45" t="s">
        <v>1558</v>
      </c>
      <c r="C212" s="45">
        <v>301</v>
      </c>
      <c r="D212" s="45">
        <v>348.04300000000001</v>
      </c>
      <c r="E212" s="45">
        <v>0.4</v>
      </c>
      <c r="F212" s="45">
        <v>0.3</v>
      </c>
      <c r="G212" s="45">
        <v>2.1279499999999998</v>
      </c>
      <c r="H212" s="102">
        <v>5189806.54</v>
      </c>
      <c r="I212" s="102">
        <v>487837.85499999998</v>
      </c>
      <c r="J212" s="102">
        <f>VLOOKUP($B212,'Hub coords'!$A$14:$E$119,4,TRUE)</f>
        <v>487836.50140000001</v>
      </c>
      <c r="K212" s="102">
        <f>VLOOKUP($B212,'Hub coords'!$A$14:$E$119,5,TRUE)</f>
        <v>5189807.4275000002</v>
      </c>
      <c r="L212" s="18">
        <f t="shared" si="12"/>
        <v>1.3535999999730848</v>
      </c>
      <c r="M212" s="18">
        <f t="shared" si="13"/>
        <v>0.88750000018626451</v>
      </c>
      <c r="N212" s="46">
        <f t="shared" si="14"/>
        <v>1.6186071821963954</v>
      </c>
      <c r="O212" s="18">
        <f t="shared" si="15"/>
        <v>2.6198892102577553</v>
      </c>
      <c r="P212" s="47" t="str">
        <f>VLOOKUP(B212,'Hub coords'!$A$14:$E$118,1,TRUE)</f>
        <v>16A</v>
      </c>
      <c r="R212" s="30" t="s">
        <v>5110</v>
      </c>
      <c r="S212" s="34">
        <f>_xlfn.STDEV.S(N186:N215)</f>
        <v>1.1455218772278015</v>
      </c>
    </row>
    <row r="213" spans="1:19" s="45" customFormat="1" x14ac:dyDescent="0.3">
      <c r="A213" s="45" t="s">
        <v>130</v>
      </c>
      <c r="B213" s="45" t="s">
        <v>1559</v>
      </c>
      <c r="C213" s="45">
        <v>301</v>
      </c>
      <c r="D213" s="45">
        <v>339.07499999999999</v>
      </c>
      <c r="E213" s="45">
        <v>0.3</v>
      </c>
      <c r="F213" s="45">
        <v>0.3</v>
      </c>
      <c r="G213" s="45">
        <v>1.488585</v>
      </c>
      <c r="H213" s="102">
        <v>5189807.9170000004</v>
      </c>
      <c r="I213" s="102">
        <v>487835.79100000003</v>
      </c>
      <c r="J213" s="102">
        <f>VLOOKUP($B213,'Hub coords'!$A$14:$E$119,4,TRUE)</f>
        <v>487836.50140000001</v>
      </c>
      <c r="K213" s="102">
        <f>VLOOKUP($B213,'Hub coords'!$A$14:$E$119,5,TRUE)</f>
        <v>5189807.4275000002</v>
      </c>
      <c r="L213" s="18">
        <f t="shared" si="12"/>
        <v>0.71039999998174608</v>
      </c>
      <c r="M213" s="18">
        <f t="shared" si="13"/>
        <v>0.48950000014156103</v>
      </c>
      <c r="N213" s="46">
        <f t="shared" si="14"/>
        <v>0.86271571801645819</v>
      </c>
      <c r="O213" s="18">
        <f t="shared" si="15"/>
        <v>0.74427841011265305</v>
      </c>
      <c r="P213" s="47" t="str">
        <f>VLOOKUP(B213,'Hub coords'!$A$14:$E$118,1,TRUE)</f>
        <v>16A</v>
      </c>
      <c r="R213" s="30" t="s">
        <v>5109</v>
      </c>
      <c r="S213" s="34">
        <f>MIN(N186:N215)</f>
        <v>0.34292391312234549</v>
      </c>
    </row>
    <row r="214" spans="1:19" s="45" customFormat="1" x14ac:dyDescent="0.3">
      <c r="A214" s="45" t="s">
        <v>126</v>
      </c>
      <c r="B214" s="45" t="s">
        <v>1560</v>
      </c>
      <c r="C214" s="45">
        <v>301</v>
      </c>
      <c r="D214" s="45">
        <v>340.55</v>
      </c>
      <c r="E214" s="45">
        <v>0.3</v>
      </c>
      <c r="F214" s="45">
        <v>0.3</v>
      </c>
      <c r="G214" s="45">
        <v>1.956153</v>
      </c>
      <c r="H214" s="102">
        <v>5189805.801</v>
      </c>
      <c r="I214" s="102">
        <v>487835.609</v>
      </c>
      <c r="J214" s="102">
        <f>VLOOKUP($B214,'Hub coords'!$A$14:$E$119,4,TRUE)</f>
        <v>487836.50140000001</v>
      </c>
      <c r="K214" s="102">
        <f>VLOOKUP($B214,'Hub coords'!$A$14:$E$119,5,TRUE)</f>
        <v>5189807.4275000002</v>
      </c>
      <c r="L214" s="18">
        <f t="shared" si="12"/>
        <v>0.8924000000115484</v>
      </c>
      <c r="M214" s="18">
        <f t="shared" si="13"/>
        <v>1.6265000002458692</v>
      </c>
      <c r="N214" s="46">
        <f t="shared" si="14"/>
        <v>1.8552304468233654</v>
      </c>
      <c r="O214" s="18">
        <f t="shared" si="15"/>
        <v>3.4418800108204239</v>
      </c>
      <c r="P214" s="47" t="str">
        <f>VLOOKUP(B214,'Hub coords'!$A$14:$E$118,1,TRUE)</f>
        <v>16A</v>
      </c>
      <c r="R214" s="30" t="s">
        <v>5108</v>
      </c>
      <c r="S214" s="34">
        <f>MAX(N186:N215)</f>
        <v>4.6145490365996089</v>
      </c>
    </row>
    <row r="215" spans="1:19" s="45" customFormat="1" x14ac:dyDescent="0.3">
      <c r="A215" s="45" t="s">
        <v>130</v>
      </c>
      <c r="B215" s="45" t="s">
        <v>1561</v>
      </c>
      <c r="C215" s="45">
        <v>301</v>
      </c>
      <c r="D215" s="45">
        <v>344.14499999999998</v>
      </c>
      <c r="E215" s="45">
        <v>0.3</v>
      </c>
      <c r="F215" s="45">
        <v>0.3</v>
      </c>
      <c r="G215" s="45">
        <v>1.548352</v>
      </c>
      <c r="H215" s="102">
        <v>5189804.398</v>
      </c>
      <c r="I215" s="102">
        <v>487835.17599999998</v>
      </c>
      <c r="J215" s="102">
        <f>VLOOKUP($B215,'Hub coords'!$A$14:$E$119,4,TRUE)</f>
        <v>487836.50140000001</v>
      </c>
      <c r="K215" s="102">
        <f>VLOOKUP($B215,'Hub coords'!$A$14:$E$119,5,TRUE)</f>
        <v>5189807.4275000002</v>
      </c>
      <c r="L215" s="18">
        <f t="shared" si="12"/>
        <v>1.3254000000306405</v>
      </c>
      <c r="M215" s="18">
        <f t="shared" si="13"/>
        <v>3.0295000001788139</v>
      </c>
      <c r="N215" s="46">
        <f t="shared" si="14"/>
        <v>3.3067439288769633</v>
      </c>
      <c r="O215" s="18">
        <f t="shared" si="15"/>
        <v>10.934555411164656</v>
      </c>
      <c r="P215" s="47" t="str">
        <f>VLOOKUP(B215,'Hub coords'!$A$14:$E$118,1,TRUE)</f>
        <v>16A</v>
      </c>
      <c r="R215" s="30" t="s">
        <v>5107</v>
      </c>
      <c r="S215" s="34">
        <f>SQRT(SUM(O186:O215)/S210)</f>
        <v>2.216502607823434</v>
      </c>
    </row>
    <row r="216" spans="1:19" ht="15" thickBot="1" x14ac:dyDescent="0.35">
      <c r="A216" s="30" t="s">
        <v>126</v>
      </c>
      <c r="B216" s="30" t="s">
        <v>1583</v>
      </c>
      <c r="C216" s="30">
        <v>301</v>
      </c>
      <c r="D216" s="30">
        <v>333.596</v>
      </c>
      <c r="E216" s="30">
        <v>0.4</v>
      </c>
      <c r="F216" s="30">
        <v>0.2</v>
      </c>
      <c r="G216" s="30">
        <v>1.7463880000000001</v>
      </c>
      <c r="H216" s="107">
        <v>5189851.0039999997</v>
      </c>
      <c r="I216" s="107">
        <v>487853.03399999999</v>
      </c>
      <c r="J216" s="102">
        <f>VLOOKUP($B216,'Hub coords'!$A$14:$E$119,4,TRUE)</f>
        <v>487852.91840000002</v>
      </c>
      <c r="K216" s="102">
        <f>VLOOKUP($B216,'Hub coords'!$A$14:$E$119,5,TRUE)</f>
        <v>5189849.3285000008</v>
      </c>
      <c r="L216" s="34">
        <f t="shared" si="12"/>
        <v>0.11559999996097758</v>
      </c>
      <c r="M216" s="34">
        <f t="shared" si="13"/>
        <v>1.6754999989643693</v>
      </c>
      <c r="N216" s="35">
        <f t="shared" si="14"/>
        <v>1.6794831367181331</v>
      </c>
      <c r="O216" s="34">
        <f t="shared" si="15"/>
        <v>2.8206636065205792</v>
      </c>
      <c r="P216" s="47" t="str">
        <f>VLOOKUP(B216,'Hub coords'!$A$14:$E$118,1,TRUE)</f>
        <v>17A</v>
      </c>
      <c r="Q216"/>
      <c r="R216" s="30"/>
    </row>
    <row r="217" spans="1:19" x14ac:dyDescent="0.3">
      <c r="A217" s="30" t="s">
        <v>126</v>
      </c>
      <c r="B217" s="30" t="s">
        <v>1592</v>
      </c>
      <c r="C217" s="30">
        <v>301</v>
      </c>
      <c r="D217" s="30">
        <v>332.54199999999997</v>
      </c>
      <c r="E217" s="30">
        <v>0.5</v>
      </c>
      <c r="F217" s="30">
        <v>0.3</v>
      </c>
      <c r="G217" s="30">
        <v>2.2178420000000001</v>
      </c>
      <c r="H217" s="107">
        <v>5189847.2750000004</v>
      </c>
      <c r="I217" s="107">
        <v>487849.35499999998</v>
      </c>
      <c r="J217" s="102">
        <f>VLOOKUP($B217,'Hub coords'!$A$14:$E$119,4,TRUE)</f>
        <v>487852.91840000002</v>
      </c>
      <c r="K217" s="102">
        <f>VLOOKUP($B217,'Hub coords'!$A$14:$E$119,5,TRUE)</f>
        <v>5189849.3285000008</v>
      </c>
      <c r="L217" s="34">
        <f t="shared" si="12"/>
        <v>3.5634000000427477</v>
      </c>
      <c r="M217" s="34">
        <f t="shared" si="13"/>
        <v>2.0535000003874302</v>
      </c>
      <c r="N217" s="35">
        <f t="shared" si="14"/>
        <v>4.1127462615502832</v>
      </c>
      <c r="O217" s="34">
        <f t="shared" si="15"/>
        <v>16.914681811895832</v>
      </c>
      <c r="P217" s="47" t="str">
        <f>VLOOKUP(B217,'Hub coords'!$A$14:$E$118,1,TRUE)</f>
        <v>17A</v>
      </c>
      <c r="Q217"/>
      <c r="R217" s="20" t="s">
        <v>166</v>
      </c>
      <c r="S217" s="20" t="s">
        <v>165</v>
      </c>
    </row>
    <row r="218" spans="1:19" x14ac:dyDescent="0.3">
      <c r="A218" s="30" t="s">
        <v>126</v>
      </c>
      <c r="B218" s="30" t="s">
        <v>1593</v>
      </c>
      <c r="C218" s="30">
        <v>301</v>
      </c>
      <c r="D218" s="30">
        <v>335.04700000000003</v>
      </c>
      <c r="E218" s="30">
        <v>0.9</v>
      </c>
      <c r="F218" s="30">
        <v>0.5</v>
      </c>
      <c r="G218" s="30">
        <v>2.382968</v>
      </c>
      <c r="H218" s="107">
        <v>5189848.6260000002</v>
      </c>
      <c r="I218" s="107">
        <v>487853.68099999998</v>
      </c>
      <c r="J218" s="102">
        <f>VLOOKUP($B218,'Hub coords'!$A$14:$E$119,4,TRUE)</f>
        <v>487852.91840000002</v>
      </c>
      <c r="K218" s="102">
        <f>VLOOKUP($B218,'Hub coords'!$A$14:$E$119,5,TRUE)</f>
        <v>5189849.3285000008</v>
      </c>
      <c r="L218" s="34">
        <f t="shared" si="12"/>
        <v>0.76259999995818362</v>
      </c>
      <c r="M218" s="34">
        <f t="shared" si="13"/>
        <v>0.70250000059604645</v>
      </c>
      <c r="N218" s="35">
        <f t="shared" si="14"/>
        <v>1.0368534181713762</v>
      </c>
      <c r="O218" s="34">
        <f t="shared" si="15"/>
        <v>1.0750650107736668</v>
      </c>
      <c r="P218" s="47" t="str">
        <f>VLOOKUP(B218,'Hub coords'!$A$14:$E$118,1,TRUE)</f>
        <v>17A</v>
      </c>
      <c r="Q218"/>
      <c r="R218" s="19">
        <v>1</v>
      </c>
      <c r="S218" s="15">
        <v>5</v>
      </c>
    </row>
    <row r="219" spans="1:19" x14ac:dyDescent="0.3">
      <c r="A219" s="30" t="s">
        <v>130</v>
      </c>
      <c r="B219" s="30" t="s">
        <v>1594</v>
      </c>
      <c r="C219" s="30">
        <v>301</v>
      </c>
      <c r="D219" s="30">
        <v>335.55099999999999</v>
      </c>
      <c r="E219" s="30">
        <v>0.5</v>
      </c>
      <c r="F219" s="30">
        <v>0.3</v>
      </c>
      <c r="G219" s="30">
        <v>1.6224000000000001</v>
      </c>
      <c r="H219" s="107">
        <v>5189848.2860000003</v>
      </c>
      <c r="I219" s="107">
        <v>487852.495</v>
      </c>
      <c r="J219" s="102">
        <f>VLOOKUP($B219,'Hub coords'!$A$14:$E$119,4,TRUE)</f>
        <v>487852.91840000002</v>
      </c>
      <c r="K219" s="102">
        <f>VLOOKUP($B219,'Hub coords'!$A$14:$E$119,5,TRUE)</f>
        <v>5189849.3285000008</v>
      </c>
      <c r="L219" s="34">
        <f t="shared" si="12"/>
        <v>0.42340000002877787</v>
      </c>
      <c r="M219" s="34">
        <f t="shared" si="13"/>
        <v>1.0425000004470348</v>
      </c>
      <c r="N219" s="35">
        <f t="shared" si="14"/>
        <v>1.1251994538553762</v>
      </c>
      <c r="O219" s="34">
        <f t="shared" si="15"/>
        <v>1.2660738109564369</v>
      </c>
      <c r="P219" s="47" t="str">
        <f>VLOOKUP(B219,'Hub coords'!$A$14:$E$118,1,TRUE)</f>
        <v>17A</v>
      </c>
      <c r="Q219"/>
      <c r="R219" s="19">
        <v>2</v>
      </c>
      <c r="S219" s="15">
        <v>15</v>
      </c>
    </row>
    <row r="220" spans="1:19" x14ac:dyDescent="0.3">
      <c r="A220" s="30" t="s">
        <v>126</v>
      </c>
      <c r="B220" s="30" t="s">
        <v>1595</v>
      </c>
      <c r="C220" s="30">
        <v>301</v>
      </c>
      <c r="D220" s="30">
        <v>335.06099999999998</v>
      </c>
      <c r="E220" s="30">
        <v>0.4</v>
      </c>
      <c r="F220" s="30">
        <v>0.2</v>
      </c>
      <c r="G220" s="30">
        <v>1.848781</v>
      </c>
      <c r="H220" s="107">
        <v>5189848.2079999996</v>
      </c>
      <c r="I220" s="107">
        <v>487852.86599999998</v>
      </c>
      <c r="J220" s="102">
        <f>VLOOKUP($B220,'Hub coords'!$A$14:$E$119,4,TRUE)</f>
        <v>487852.91840000002</v>
      </c>
      <c r="K220" s="102">
        <f>VLOOKUP($B220,'Hub coords'!$A$14:$E$119,5,TRUE)</f>
        <v>5189849.3285000008</v>
      </c>
      <c r="L220" s="34">
        <f t="shared" si="12"/>
        <v>5.240000004414469E-2</v>
      </c>
      <c r="M220" s="34">
        <f t="shared" si="13"/>
        <v>1.1205000011250377</v>
      </c>
      <c r="N220" s="35">
        <f t="shared" si="14"/>
        <v>1.121724570706123</v>
      </c>
      <c r="O220" s="34">
        <f t="shared" si="15"/>
        <v>1.2582660125258358</v>
      </c>
      <c r="P220" s="47" t="str">
        <f>VLOOKUP(B220,'Hub coords'!$A$14:$E$118,1,TRUE)</f>
        <v>17A</v>
      </c>
      <c r="Q220"/>
      <c r="R220" s="19">
        <v>3</v>
      </c>
      <c r="S220" s="15">
        <v>3</v>
      </c>
    </row>
    <row r="221" spans="1:19" x14ac:dyDescent="0.3">
      <c r="A221" s="30" t="s">
        <v>126</v>
      </c>
      <c r="B221" s="30" t="s">
        <v>1596</v>
      </c>
      <c r="C221" s="30">
        <v>301</v>
      </c>
      <c r="D221" s="30">
        <v>341.827</v>
      </c>
      <c r="E221" s="30">
        <v>0.5</v>
      </c>
      <c r="F221" s="30">
        <v>0.3</v>
      </c>
      <c r="G221" s="30">
        <v>1.8804080000000001</v>
      </c>
      <c r="H221" s="107">
        <v>5189850.0640000002</v>
      </c>
      <c r="I221" s="107">
        <v>487851.11300000001</v>
      </c>
      <c r="J221" s="102">
        <f>VLOOKUP($B221,'Hub coords'!$A$14:$E$119,4,TRUE)</f>
        <v>487852.91840000002</v>
      </c>
      <c r="K221" s="102">
        <f>VLOOKUP($B221,'Hub coords'!$A$14:$E$119,5,TRUE)</f>
        <v>5189849.3285000008</v>
      </c>
      <c r="L221" s="34">
        <f t="shared" si="12"/>
        <v>1.8054000000120141</v>
      </c>
      <c r="M221" s="34">
        <f t="shared" si="13"/>
        <v>0.73549999948590994</v>
      </c>
      <c r="N221" s="35">
        <f t="shared" si="14"/>
        <v>1.9494690070086145</v>
      </c>
      <c r="O221" s="34">
        <f t="shared" si="15"/>
        <v>3.8004294092871533</v>
      </c>
      <c r="P221" s="47" t="str">
        <f>VLOOKUP(B221,'Hub coords'!$A$14:$E$118,1,TRUE)</f>
        <v>17A</v>
      </c>
      <c r="Q221"/>
      <c r="R221" s="19">
        <v>4</v>
      </c>
      <c r="S221" s="15">
        <v>4</v>
      </c>
    </row>
    <row r="222" spans="1:19" x14ac:dyDescent="0.3">
      <c r="A222" s="30" t="s">
        <v>130</v>
      </c>
      <c r="B222" s="30" t="s">
        <v>1597</v>
      </c>
      <c r="C222" s="30">
        <v>301</v>
      </c>
      <c r="D222" s="30">
        <v>345.82499999999999</v>
      </c>
      <c r="E222" s="30">
        <v>1</v>
      </c>
      <c r="F222" s="30">
        <v>0.6</v>
      </c>
      <c r="G222" s="30">
        <v>2.1133920000000002</v>
      </c>
      <c r="H222" s="107">
        <v>5189848.9069999997</v>
      </c>
      <c r="I222" s="107">
        <v>487854.71600000001</v>
      </c>
      <c r="J222" s="102">
        <f>VLOOKUP($B222,'Hub coords'!$A$14:$E$119,4,TRUE)</f>
        <v>487852.91840000002</v>
      </c>
      <c r="K222" s="102">
        <f>VLOOKUP($B222,'Hub coords'!$A$14:$E$119,5,TRUE)</f>
        <v>5189849.3285000008</v>
      </c>
      <c r="L222" s="34">
        <f t="shared" si="12"/>
        <v>1.7975999999907799</v>
      </c>
      <c r="M222" s="34">
        <f t="shared" si="13"/>
        <v>0.42150000110268593</v>
      </c>
      <c r="N222" s="35">
        <f t="shared" si="14"/>
        <v>1.8463553316998373</v>
      </c>
      <c r="O222" s="34">
        <f t="shared" si="15"/>
        <v>3.4090280108964164</v>
      </c>
      <c r="P222" s="47" t="str">
        <f>VLOOKUP(B222,'Hub coords'!$A$14:$E$118,1,TRUE)</f>
        <v>17A</v>
      </c>
      <c r="Q222"/>
      <c r="R222" s="19">
        <v>5</v>
      </c>
      <c r="S222" s="15">
        <v>3</v>
      </c>
    </row>
    <row r="223" spans="1:19" x14ac:dyDescent="0.3">
      <c r="A223" s="30" t="s">
        <v>126</v>
      </c>
      <c r="B223" s="30" t="s">
        <v>1598</v>
      </c>
      <c r="C223" s="30">
        <v>301</v>
      </c>
      <c r="D223" s="30">
        <v>341.63900000000001</v>
      </c>
      <c r="E223" s="30">
        <v>0.2</v>
      </c>
      <c r="F223" s="30">
        <v>0.2</v>
      </c>
      <c r="G223" s="30">
        <v>2.152857</v>
      </c>
      <c r="H223" s="107">
        <v>5189847.84</v>
      </c>
      <c r="I223" s="107">
        <v>487853.52799999999</v>
      </c>
      <c r="J223" s="102">
        <f>VLOOKUP($B223,'Hub coords'!$A$14:$E$119,4,TRUE)</f>
        <v>487852.91840000002</v>
      </c>
      <c r="K223" s="102">
        <f>VLOOKUP($B223,'Hub coords'!$A$14:$E$119,5,TRUE)</f>
        <v>5189849.3285000008</v>
      </c>
      <c r="L223" s="34">
        <f t="shared" si="12"/>
        <v>0.60959999996703118</v>
      </c>
      <c r="M223" s="34">
        <f t="shared" si="13"/>
        <v>1.4885000009089708</v>
      </c>
      <c r="N223" s="35">
        <f t="shared" si="14"/>
        <v>1.608491346779898</v>
      </c>
      <c r="O223" s="34">
        <f t="shared" si="15"/>
        <v>2.5872444126658101</v>
      </c>
      <c r="P223" s="47" t="str">
        <f>VLOOKUP(B223,'Hub coords'!$A$14:$E$118,1,TRUE)</f>
        <v>17A</v>
      </c>
      <c r="Q223"/>
      <c r="R223" s="19">
        <v>6</v>
      </c>
      <c r="S223" s="15">
        <v>0</v>
      </c>
    </row>
    <row r="224" spans="1:19" x14ac:dyDescent="0.3">
      <c r="A224" s="30" t="s">
        <v>126</v>
      </c>
      <c r="B224" s="30" t="s">
        <v>1599</v>
      </c>
      <c r="C224" s="30">
        <v>301</v>
      </c>
      <c r="D224" s="30">
        <v>333.08300000000003</v>
      </c>
      <c r="E224" s="30">
        <v>0.7</v>
      </c>
      <c r="F224" s="30">
        <v>0.3</v>
      </c>
      <c r="G224" s="30">
        <v>2.155017</v>
      </c>
      <c r="H224" s="107">
        <v>5189846.7460000003</v>
      </c>
      <c r="I224" s="107">
        <v>487849.06400000001</v>
      </c>
      <c r="J224" s="102">
        <f>VLOOKUP($B224,'Hub coords'!$A$14:$E$119,4,TRUE)</f>
        <v>487852.91840000002</v>
      </c>
      <c r="K224" s="102">
        <f>VLOOKUP($B224,'Hub coords'!$A$14:$E$119,5,TRUE)</f>
        <v>5189849.3285000008</v>
      </c>
      <c r="L224" s="34">
        <f t="shared" si="12"/>
        <v>3.8544000000110827</v>
      </c>
      <c r="M224" s="34">
        <f t="shared" si="13"/>
        <v>2.5825000004842877</v>
      </c>
      <c r="N224" s="35">
        <f t="shared" si="14"/>
        <v>4.6395803272049054</v>
      </c>
      <c r="O224" s="34">
        <f t="shared" si="15"/>
        <v>21.525705612586776</v>
      </c>
      <c r="P224" s="47" t="str">
        <f>VLOOKUP(B224,'Hub coords'!$A$14:$E$118,1,TRUE)</f>
        <v>17A</v>
      </c>
      <c r="Q224"/>
      <c r="R224" s="19">
        <v>7</v>
      </c>
      <c r="S224" s="15">
        <v>0</v>
      </c>
    </row>
    <row r="225" spans="1:19" x14ac:dyDescent="0.3">
      <c r="A225" s="30" t="s">
        <v>126</v>
      </c>
      <c r="B225" s="30" t="s">
        <v>1600</v>
      </c>
      <c r="C225" s="30">
        <v>301</v>
      </c>
      <c r="D225" s="30">
        <v>339.05</v>
      </c>
      <c r="E225" s="30">
        <v>0.3</v>
      </c>
      <c r="F225" s="30">
        <v>0.2</v>
      </c>
      <c r="G225" s="30">
        <v>2.1626590000000001</v>
      </c>
      <c r="H225" s="107">
        <v>5189850.21</v>
      </c>
      <c r="I225" s="107">
        <v>487852.136</v>
      </c>
      <c r="J225" s="102">
        <f>VLOOKUP($B225,'Hub coords'!$A$14:$E$119,4,TRUE)</f>
        <v>487852.91840000002</v>
      </c>
      <c r="K225" s="102">
        <f>VLOOKUP($B225,'Hub coords'!$A$14:$E$119,5,TRUE)</f>
        <v>5189849.3285000008</v>
      </c>
      <c r="L225" s="34">
        <f t="shared" si="12"/>
        <v>0.78240000002551824</v>
      </c>
      <c r="M225" s="34">
        <f t="shared" si="13"/>
        <v>0.88149999920278788</v>
      </c>
      <c r="N225" s="35">
        <f t="shared" si="14"/>
        <v>1.1786398977781323</v>
      </c>
      <c r="O225" s="34">
        <f t="shared" si="15"/>
        <v>1.389192008634446</v>
      </c>
      <c r="P225" s="47" t="str">
        <f>VLOOKUP(B225,'Hub coords'!$A$14:$E$118,1,TRUE)</f>
        <v>17A</v>
      </c>
      <c r="Q225"/>
      <c r="R225" s="19">
        <v>8</v>
      </c>
      <c r="S225" s="15">
        <v>0</v>
      </c>
    </row>
    <row r="226" spans="1:19" ht="15" thickBot="1" x14ac:dyDescent="0.35">
      <c r="A226" s="30" t="s">
        <v>126</v>
      </c>
      <c r="B226" s="30" t="s">
        <v>1601</v>
      </c>
      <c r="C226" s="30">
        <v>301</v>
      </c>
      <c r="D226" s="30">
        <v>338.19099999999997</v>
      </c>
      <c r="E226" s="30">
        <v>2.6</v>
      </c>
      <c r="F226" s="30">
        <v>1.3</v>
      </c>
      <c r="G226" s="30">
        <v>2.0077189999999998</v>
      </c>
      <c r="H226" s="107">
        <v>5189848.9589999998</v>
      </c>
      <c r="I226" s="107">
        <v>487852.69099999999</v>
      </c>
      <c r="J226" s="102">
        <f>VLOOKUP($B226,'Hub coords'!$A$14:$E$119,4,TRUE)</f>
        <v>487852.91840000002</v>
      </c>
      <c r="K226" s="102">
        <f>VLOOKUP($B226,'Hub coords'!$A$14:$E$119,5,TRUE)</f>
        <v>5189849.3285000008</v>
      </c>
      <c r="L226" s="34">
        <f t="shared" si="12"/>
        <v>0.22740000003250316</v>
      </c>
      <c r="M226" s="34">
        <f t="shared" si="13"/>
        <v>0.3695000009611249</v>
      </c>
      <c r="N226" s="35">
        <f t="shared" si="14"/>
        <v>0.43386750365181043</v>
      </c>
      <c r="O226" s="34">
        <f t="shared" si="15"/>
        <v>0.18824101072505373</v>
      </c>
      <c r="P226" s="47" t="str">
        <f>VLOOKUP(B226,'Hub coords'!$A$14:$E$118,1,TRUE)</f>
        <v>17A</v>
      </c>
      <c r="Q226"/>
      <c r="R226" s="38" t="s">
        <v>2123</v>
      </c>
      <c r="S226" s="38">
        <v>0</v>
      </c>
    </row>
    <row r="227" spans="1:19" x14ac:dyDescent="0.3">
      <c r="A227" s="30" t="s">
        <v>126</v>
      </c>
      <c r="B227" s="30" t="s">
        <v>1584</v>
      </c>
      <c r="C227" s="30">
        <v>301</v>
      </c>
      <c r="D227" s="30">
        <v>332.75799999999998</v>
      </c>
      <c r="E227" s="30">
        <v>0.4</v>
      </c>
      <c r="F227" s="30">
        <v>0.2</v>
      </c>
      <c r="G227" s="30">
        <v>1.0805199999999999</v>
      </c>
      <c r="H227" s="107">
        <v>5189847.8339999998</v>
      </c>
      <c r="I227" s="107">
        <v>487851.65700000001</v>
      </c>
      <c r="J227" s="102">
        <f>VLOOKUP($B227,'Hub coords'!$A$14:$E$119,4,TRUE)</f>
        <v>487852.91840000002</v>
      </c>
      <c r="K227" s="102">
        <f>VLOOKUP($B227,'Hub coords'!$A$14:$E$119,5,TRUE)</f>
        <v>5189849.3285000008</v>
      </c>
      <c r="L227" s="34">
        <f t="shared" si="12"/>
        <v>1.261400000017602</v>
      </c>
      <c r="M227" s="34">
        <f t="shared" si="13"/>
        <v>1.4945000009611249</v>
      </c>
      <c r="N227" s="35">
        <f t="shared" si="14"/>
        <v>1.955673851366124</v>
      </c>
      <c r="O227" s="34">
        <f t="shared" si="15"/>
        <v>3.8246602129172085</v>
      </c>
      <c r="P227" s="47" t="str">
        <f>VLOOKUP(B227,'Hub coords'!$A$14:$E$118,1,TRUE)</f>
        <v>17A</v>
      </c>
      <c r="Q227"/>
      <c r="R227" s="30"/>
    </row>
    <row r="228" spans="1:19" x14ac:dyDescent="0.3">
      <c r="A228" s="30" t="s">
        <v>130</v>
      </c>
      <c r="B228" s="30" t="s">
        <v>1602</v>
      </c>
      <c r="C228" s="30">
        <v>301</v>
      </c>
      <c r="D228" s="30">
        <v>333.34199999999998</v>
      </c>
      <c r="E228" s="30">
        <v>0.5</v>
      </c>
      <c r="F228" s="30">
        <v>0.4</v>
      </c>
      <c r="G228" s="30">
        <v>1.8834109999999999</v>
      </c>
      <c r="H228" s="107">
        <v>5189848.2390000001</v>
      </c>
      <c r="I228" s="107">
        <v>487852.299</v>
      </c>
      <c r="J228" s="102">
        <f>VLOOKUP($B228,'Hub coords'!$A$14:$E$119,4,TRUE)</f>
        <v>487852.91840000002</v>
      </c>
      <c r="K228" s="102">
        <f>VLOOKUP($B228,'Hub coords'!$A$14:$E$119,5,TRUE)</f>
        <v>5189849.3285000008</v>
      </c>
      <c r="L228" s="34">
        <f t="shared" si="12"/>
        <v>0.61940000002505258</v>
      </c>
      <c r="M228" s="34">
        <f t="shared" si="13"/>
        <v>1.0895000007003546</v>
      </c>
      <c r="N228" s="35">
        <f t="shared" si="14"/>
        <v>1.2532623873543431</v>
      </c>
      <c r="O228" s="34">
        <f t="shared" si="15"/>
        <v>1.5706666115571077</v>
      </c>
      <c r="P228" s="47" t="str">
        <f>VLOOKUP(B228,'Hub coords'!$A$14:$E$118,1,TRUE)</f>
        <v>17A</v>
      </c>
      <c r="Q228"/>
      <c r="R228" s="30"/>
    </row>
    <row r="229" spans="1:19" x14ac:dyDescent="0.3">
      <c r="A229" s="30" t="s">
        <v>126</v>
      </c>
      <c r="B229" s="30" t="s">
        <v>1603</v>
      </c>
      <c r="C229" s="30">
        <v>301</v>
      </c>
      <c r="D229" s="30">
        <v>332.15800000000002</v>
      </c>
      <c r="E229" s="30">
        <v>0.4</v>
      </c>
      <c r="F229" s="30">
        <v>0.3</v>
      </c>
      <c r="G229" s="30">
        <v>1.852797</v>
      </c>
      <c r="H229" s="107">
        <v>5189848.9510000004</v>
      </c>
      <c r="I229" s="107">
        <v>487853.63099999999</v>
      </c>
      <c r="J229" s="102">
        <f>VLOOKUP($B229,'Hub coords'!$A$14:$E$119,4,TRUE)</f>
        <v>487852.91840000002</v>
      </c>
      <c r="K229" s="102">
        <f>VLOOKUP($B229,'Hub coords'!$A$14:$E$119,5,TRUE)</f>
        <v>5189849.3285000008</v>
      </c>
      <c r="L229" s="34">
        <f t="shared" si="12"/>
        <v>0.71259999996982515</v>
      </c>
      <c r="M229" s="34">
        <f t="shared" si="13"/>
        <v>0.37750000040978193</v>
      </c>
      <c r="N229" s="35">
        <f t="shared" si="14"/>
        <v>0.80641491198165483</v>
      </c>
      <c r="O229" s="34">
        <f t="shared" si="15"/>
        <v>0.6503050102663801</v>
      </c>
      <c r="P229" s="47" t="str">
        <f>VLOOKUP(B229,'Hub coords'!$A$14:$E$118,1,TRUE)</f>
        <v>17A</v>
      </c>
      <c r="Q229"/>
      <c r="R229" s="30"/>
    </row>
    <row r="230" spans="1:19" x14ac:dyDescent="0.3">
      <c r="A230" s="30" t="s">
        <v>126</v>
      </c>
      <c r="B230" s="30" t="s">
        <v>1604</v>
      </c>
      <c r="C230" s="30">
        <v>301</v>
      </c>
      <c r="D230" s="30">
        <v>342.42399999999998</v>
      </c>
      <c r="E230" s="30">
        <v>1</v>
      </c>
      <c r="F230" s="30">
        <v>0.5</v>
      </c>
      <c r="G230" s="30">
        <v>2.4290159999999998</v>
      </c>
      <c r="H230" s="107">
        <v>5189849.0389999999</v>
      </c>
      <c r="I230" s="107">
        <v>487850.50599999999</v>
      </c>
      <c r="J230" s="102">
        <f>VLOOKUP($B230,'Hub coords'!$A$14:$E$119,4,TRUE)</f>
        <v>487852.91840000002</v>
      </c>
      <c r="K230" s="102">
        <f>VLOOKUP($B230,'Hub coords'!$A$14:$E$119,5,TRUE)</f>
        <v>5189849.3285000008</v>
      </c>
      <c r="L230" s="34">
        <f t="shared" si="12"/>
        <v>2.4124000000301749</v>
      </c>
      <c r="M230" s="34">
        <f t="shared" si="13"/>
        <v>0.28950000088661909</v>
      </c>
      <c r="N230" s="35">
        <f t="shared" si="14"/>
        <v>2.4297086266996994</v>
      </c>
      <c r="O230" s="34">
        <f t="shared" si="15"/>
        <v>5.9034840106589392</v>
      </c>
      <c r="P230" s="47" t="str">
        <f>VLOOKUP(B230,'Hub coords'!$A$14:$E$118,1,TRUE)</f>
        <v>17A</v>
      </c>
      <c r="Q230"/>
      <c r="R230" s="30"/>
    </row>
    <row r="231" spans="1:19" x14ac:dyDescent="0.3">
      <c r="A231" s="30" t="s">
        <v>126</v>
      </c>
      <c r="B231" s="30" t="s">
        <v>1605</v>
      </c>
      <c r="C231" s="30">
        <v>301</v>
      </c>
      <c r="D231" s="30">
        <v>341.32900000000001</v>
      </c>
      <c r="E231" s="30">
        <v>0.3</v>
      </c>
      <c r="F231" s="30">
        <v>0.2</v>
      </c>
      <c r="G231" s="30">
        <v>1.97265</v>
      </c>
      <c r="H231" s="107">
        <v>5189848.3250000002</v>
      </c>
      <c r="I231" s="107">
        <v>487848.95699999999</v>
      </c>
      <c r="J231" s="102">
        <f>VLOOKUP($B231,'Hub coords'!$A$14:$E$119,4,TRUE)</f>
        <v>487852.91840000002</v>
      </c>
      <c r="K231" s="102">
        <f>VLOOKUP($B231,'Hub coords'!$A$14:$E$119,5,TRUE)</f>
        <v>5189849.3285000008</v>
      </c>
      <c r="L231" s="34">
        <f t="shared" si="12"/>
        <v>3.9614000000292435</v>
      </c>
      <c r="M231" s="34">
        <f t="shared" si="13"/>
        <v>1.0035000005736947</v>
      </c>
      <c r="N231" s="35">
        <f t="shared" si="14"/>
        <v>4.0865269130868453</v>
      </c>
      <c r="O231" s="34">
        <f t="shared" si="15"/>
        <v>16.699702211383102</v>
      </c>
      <c r="P231" s="47" t="str">
        <f>VLOOKUP(B231,'Hub coords'!$A$14:$E$118,1,TRUE)</f>
        <v>17A</v>
      </c>
      <c r="Q231"/>
      <c r="R231" s="30"/>
    </row>
    <row r="232" spans="1:19" x14ac:dyDescent="0.3">
      <c r="A232" s="30" t="s">
        <v>130</v>
      </c>
      <c r="B232" s="30" t="s">
        <v>1606</v>
      </c>
      <c r="C232" s="30">
        <v>301</v>
      </c>
      <c r="D232" s="30">
        <v>332.43400000000003</v>
      </c>
      <c r="E232" s="30">
        <v>0.6</v>
      </c>
      <c r="F232" s="30">
        <v>0.2</v>
      </c>
      <c r="G232" s="30">
        <v>2.1501640000000002</v>
      </c>
      <c r="H232" s="107">
        <v>5189847.5329999998</v>
      </c>
      <c r="I232" s="107">
        <v>487849.50900000002</v>
      </c>
      <c r="J232" s="102">
        <f>VLOOKUP($B232,'Hub coords'!$A$14:$E$119,4,TRUE)</f>
        <v>487852.91840000002</v>
      </c>
      <c r="K232" s="102">
        <f>VLOOKUP($B232,'Hub coords'!$A$14:$E$119,5,TRUE)</f>
        <v>5189849.3285000008</v>
      </c>
      <c r="L232" s="34">
        <f t="shared" si="12"/>
        <v>3.4094000000040978</v>
      </c>
      <c r="M232" s="34">
        <f t="shared" si="13"/>
        <v>1.7955000009387732</v>
      </c>
      <c r="N232" s="35">
        <f t="shared" si="14"/>
        <v>3.8532880262704312</v>
      </c>
      <c r="O232" s="34">
        <f t="shared" si="15"/>
        <v>14.847828613399075</v>
      </c>
      <c r="P232" s="47" t="str">
        <f>VLOOKUP(B232,'Hub coords'!$A$14:$E$118,1,TRUE)</f>
        <v>17A</v>
      </c>
      <c r="Q232"/>
      <c r="R232" s="30"/>
    </row>
    <row r="233" spans="1:19" x14ac:dyDescent="0.3">
      <c r="A233" s="30" t="s">
        <v>126</v>
      </c>
      <c r="B233" s="30" t="s">
        <v>1607</v>
      </c>
      <c r="C233" s="30">
        <v>301</v>
      </c>
      <c r="D233" s="30">
        <v>337.33800000000002</v>
      </c>
      <c r="E233" s="30">
        <v>0.6</v>
      </c>
      <c r="F233" s="30">
        <v>0.4</v>
      </c>
      <c r="G233" s="30">
        <v>1.776489</v>
      </c>
      <c r="H233" s="107">
        <v>5189849.4649999999</v>
      </c>
      <c r="I233" s="107">
        <v>487851.77500000002</v>
      </c>
      <c r="J233" s="102">
        <f>VLOOKUP($B233,'Hub coords'!$A$14:$E$119,4,TRUE)</f>
        <v>487852.91840000002</v>
      </c>
      <c r="K233" s="102">
        <f>VLOOKUP($B233,'Hub coords'!$A$14:$E$119,5,TRUE)</f>
        <v>5189849.3285000008</v>
      </c>
      <c r="L233" s="34">
        <f t="shared" si="12"/>
        <v>1.1434000000008382</v>
      </c>
      <c r="M233" s="34">
        <f t="shared" si="13"/>
        <v>0.13649999909102917</v>
      </c>
      <c r="N233" s="35">
        <f t="shared" si="14"/>
        <v>1.1515189141971431</v>
      </c>
      <c r="O233" s="34">
        <f t="shared" si="15"/>
        <v>1.3259958097537674</v>
      </c>
      <c r="P233" s="47" t="str">
        <f>VLOOKUP(B233,'Hub coords'!$A$14:$E$118,1,TRUE)</f>
        <v>17A</v>
      </c>
      <c r="Q233"/>
      <c r="R233" s="30"/>
    </row>
    <row r="234" spans="1:19" x14ac:dyDescent="0.3">
      <c r="A234" s="30" t="s">
        <v>126</v>
      </c>
      <c r="B234" s="30" t="s">
        <v>1608</v>
      </c>
      <c r="C234" s="30">
        <v>301</v>
      </c>
      <c r="D234" s="30">
        <v>339.9</v>
      </c>
      <c r="E234" s="30">
        <v>0.4</v>
      </c>
      <c r="F234" s="30">
        <v>0.3</v>
      </c>
      <c r="G234" s="30">
        <v>1.942685</v>
      </c>
      <c r="H234" s="107">
        <v>5189850.4970000004</v>
      </c>
      <c r="I234" s="107">
        <v>487851.446</v>
      </c>
      <c r="J234" s="102">
        <f>VLOOKUP($B234,'Hub coords'!$A$14:$E$119,4,TRUE)</f>
        <v>487852.91840000002</v>
      </c>
      <c r="K234" s="102">
        <f>VLOOKUP($B234,'Hub coords'!$A$14:$E$119,5,TRUE)</f>
        <v>5189849.3285000008</v>
      </c>
      <c r="L234" s="34">
        <f t="shared" si="12"/>
        <v>1.4724000000278465</v>
      </c>
      <c r="M234" s="34">
        <f t="shared" si="13"/>
        <v>1.168499999679625</v>
      </c>
      <c r="N234" s="35">
        <f t="shared" si="14"/>
        <v>1.8797217904076353</v>
      </c>
      <c r="O234" s="34">
        <f t="shared" si="15"/>
        <v>3.5333540093332862</v>
      </c>
      <c r="P234" s="47" t="str">
        <f>VLOOKUP(B234,'Hub coords'!$A$14:$E$118,1,TRUE)</f>
        <v>17A</v>
      </c>
      <c r="Q234"/>
      <c r="R234" s="30"/>
    </row>
    <row r="235" spans="1:19" x14ac:dyDescent="0.3">
      <c r="A235" s="30" t="s">
        <v>126</v>
      </c>
      <c r="B235" s="30" t="s">
        <v>1609</v>
      </c>
      <c r="C235" s="30">
        <v>301</v>
      </c>
      <c r="D235" s="30">
        <v>335.43</v>
      </c>
      <c r="E235" s="30">
        <v>0.8</v>
      </c>
      <c r="F235" s="30">
        <v>0.4</v>
      </c>
      <c r="G235" s="30">
        <v>1.2356400000000001</v>
      </c>
      <c r="H235" s="107">
        <v>5189850.4939999999</v>
      </c>
      <c r="I235" s="107">
        <v>487853.22</v>
      </c>
      <c r="J235" s="102">
        <f>VLOOKUP($B235,'Hub coords'!$A$14:$E$119,4,TRUE)</f>
        <v>487852.91840000002</v>
      </c>
      <c r="K235" s="102">
        <f>VLOOKUP($B235,'Hub coords'!$A$14:$E$119,5,TRUE)</f>
        <v>5189849.3285000008</v>
      </c>
      <c r="L235" s="34">
        <f t="shared" si="12"/>
        <v>0.30159999994793907</v>
      </c>
      <c r="M235" s="34">
        <f t="shared" si="13"/>
        <v>1.1654999991878867</v>
      </c>
      <c r="N235" s="35">
        <f t="shared" si="14"/>
        <v>1.2038906960665328</v>
      </c>
      <c r="O235" s="34">
        <f t="shared" si="15"/>
        <v>1.4493528080755607</v>
      </c>
      <c r="P235" s="47" t="str">
        <f>VLOOKUP(B235,'Hub coords'!$A$14:$E$118,1,TRUE)</f>
        <v>17A</v>
      </c>
      <c r="Q235"/>
      <c r="R235" s="30"/>
    </row>
    <row r="236" spans="1:19" x14ac:dyDescent="0.3">
      <c r="A236" s="30" t="s">
        <v>130</v>
      </c>
      <c r="B236" s="30" t="s">
        <v>1610</v>
      </c>
      <c r="C236" s="30">
        <v>301</v>
      </c>
      <c r="D236" s="30">
        <v>335.13499999999999</v>
      </c>
      <c r="E236" s="30">
        <v>0.9</v>
      </c>
      <c r="F236" s="30">
        <v>0.3</v>
      </c>
      <c r="G236" s="30">
        <v>1.5034430000000001</v>
      </c>
      <c r="H236" s="107">
        <v>5189849.3</v>
      </c>
      <c r="I236" s="107">
        <v>487852.82799999998</v>
      </c>
      <c r="J236" s="102">
        <f>VLOOKUP($B236,'Hub coords'!$A$14:$E$119,4,TRUE)</f>
        <v>487852.91840000002</v>
      </c>
      <c r="K236" s="102">
        <f>VLOOKUP($B236,'Hub coords'!$A$14:$E$119,5,TRUE)</f>
        <v>5189849.3285000008</v>
      </c>
      <c r="L236" s="34">
        <f t="shared" si="12"/>
        <v>9.0400000044610351E-2</v>
      </c>
      <c r="M236" s="34">
        <f t="shared" si="13"/>
        <v>2.8500000946223736E-2</v>
      </c>
      <c r="N236" s="35">
        <f t="shared" si="14"/>
        <v>9.4786128004050813E-2</v>
      </c>
      <c r="O236" s="34">
        <f t="shared" si="15"/>
        <v>8.9844100620003059E-3</v>
      </c>
      <c r="P236" s="47" t="str">
        <f>VLOOKUP(B236,'Hub coords'!$A$14:$E$118,1,TRUE)</f>
        <v>17A</v>
      </c>
      <c r="Q236"/>
      <c r="R236" s="30"/>
    </row>
    <row r="237" spans="1:19" x14ac:dyDescent="0.3">
      <c r="A237" s="30" t="s">
        <v>126</v>
      </c>
      <c r="B237" s="30" t="s">
        <v>1611</v>
      </c>
      <c r="C237" s="30">
        <v>301</v>
      </c>
      <c r="D237" s="30">
        <v>340.70499999999998</v>
      </c>
      <c r="E237" s="30">
        <v>0.8</v>
      </c>
      <c r="F237" s="30">
        <v>0.5</v>
      </c>
      <c r="G237" s="30">
        <v>2.2924660000000001</v>
      </c>
      <c r="H237" s="107">
        <v>5189848.0480000004</v>
      </c>
      <c r="I237" s="107">
        <v>487850.136</v>
      </c>
      <c r="J237" s="102">
        <f>VLOOKUP($B237,'Hub coords'!$A$14:$E$119,4,TRUE)</f>
        <v>487852.91840000002</v>
      </c>
      <c r="K237" s="102">
        <f>VLOOKUP($B237,'Hub coords'!$A$14:$E$119,5,TRUE)</f>
        <v>5189849.3285000008</v>
      </c>
      <c r="L237" s="34">
        <f t="shared" si="12"/>
        <v>2.7824000000255182</v>
      </c>
      <c r="M237" s="34">
        <f t="shared" si="13"/>
        <v>1.2805000003427267</v>
      </c>
      <c r="N237" s="35">
        <f t="shared" si="14"/>
        <v>3.0629120149001552</v>
      </c>
      <c r="O237" s="34">
        <f t="shared" si="15"/>
        <v>9.3814300110197291</v>
      </c>
      <c r="P237" s="47" t="str">
        <f>VLOOKUP(B237,'Hub coords'!$A$14:$E$118,1,TRUE)</f>
        <v>17A</v>
      </c>
      <c r="Q237"/>
      <c r="R237" s="30"/>
    </row>
    <row r="238" spans="1:19" x14ac:dyDescent="0.3">
      <c r="A238" s="30" t="s">
        <v>126</v>
      </c>
      <c r="B238" s="30" t="s">
        <v>1585</v>
      </c>
      <c r="C238" s="30">
        <v>301</v>
      </c>
      <c r="D238" s="30">
        <v>333.44799999999998</v>
      </c>
      <c r="E238" s="30">
        <v>1.1000000000000001</v>
      </c>
      <c r="F238" s="30">
        <v>0.4</v>
      </c>
      <c r="G238" s="30">
        <v>2.3141159999999998</v>
      </c>
      <c r="H238" s="107">
        <v>5189847.29</v>
      </c>
      <c r="I238" s="107">
        <v>487850.31</v>
      </c>
      <c r="J238" s="102">
        <f>VLOOKUP($B238,'Hub coords'!$A$14:$E$119,4,TRUE)</f>
        <v>487852.91840000002</v>
      </c>
      <c r="K238" s="102">
        <f>VLOOKUP($B238,'Hub coords'!$A$14:$E$119,5,TRUE)</f>
        <v>5189849.3285000008</v>
      </c>
      <c r="L238" s="34">
        <f t="shared" si="12"/>
        <v>2.6084000000264496</v>
      </c>
      <c r="M238" s="34">
        <f t="shared" si="13"/>
        <v>2.0385000007227063</v>
      </c>
      <c r="N238" s="35">
        <f t="shared" si="14"/>
        <v>3.3104732007802835</v>
      </c>
      <c r="O238" s="34">
        <f t="shared" si="15"/>
        <v>10.959232813084455</v>
      </c>
      <c r="P238" s="47" t="str">
        <f>VLOOKUP(B238,'Hub coords'!$A$14:$E$118,1,TRUE)</f>
        <v>17A</v>
      </c>
      <c r="Q238"/>
      <c r="R238" s="30"/>
    </row>
    <row r="239" spans="1:19" x14ac:dyDescent="0.3">
      <c r="A239" s="30" t="s">
        <v>126</v>
      </c>
      <c r="B239" s="30" t="s">
        <v>1612</v>
      </c>
      <c r="C239" s="30">
        <v>301</v>
      </c>
      <c r="D239" s="30">
        <v>333.21300000000002</v>
      </c>
      <c r="E239" s="30">
        <v>1.7</v>
      </c>
      <c r="F239" s="30">
        <v>0.9</v>
      </c>
      <c r="G239" s="30">
        <v>2.3884409999999998</v>
      </c>
      <c r="H239" s="107">
        <v>5189847.0990000004</v>
      </c>
      <c r="I239" s="107">
        <v>487851.359</v>
      </c>
      <c r="J239" s="102">
        <f>VLOOKUP($B239,'Hub coords'!$A$14:$E$119,4,TRUE)</f>
        <v>487852.91840000002</v>
      </c>
      <c r="K239" s="102">
        <f>VLOOKUP($B239,'Hub coords'!$A$14:$E$119,5,TRUE)</f>
        <v>5189849.3285000008</v>
      </c>
      <c r="L239" s="34">
        <f t="shared" si="12"/>
        <v>1.5594000000273809</v>
      </c>
      <c r="M239" s="34">
        <f t="shared" si="13"/>
        <v>2.2295000003650784</v>
      </c>
      <c r="N239" s="35">
        <f t="shared" si="14"/>
        <v>2.7207349396281293</v>
      </c>
      <c r="O239" s="34">
        <f t="shared" si="15"/>
        <v>7.4023986117132807</v>
      </c>
      <c r="P239" s="47" t="str">
        <f>VLOOKUP(B239,'Hub coords'!$A$14:$E$118,1,TRUE)</f>
        <v>17A</v>
      </c>
      <c r="Q239"/>
      <c r="R239" s="30"/>
    </row>
    <row r="240" spans="1:19" x14ac:dyDescent="0.3">
      <c r="A240" s="30" t="s">
        <v>126</v>
      </c>
      <c r="B240" s="30" t="s">
        <v>1586</v>
      </c>
      <c r="C240" s="30">
        <v>301</v>
      </c>
      <c r="D240" s="30">
        <v>342.17500000000001</v>
      </c>
      <c r="E240" s="30">
        <v>0.6</v>
      </c>
      <c r="F240" s="30">
        <v>0.4</v>
      </c>
      <c r="G240" s="30">
        <v>2.4454280000000002</v>
      </c>
      <c r="H240" s="107">
        <v>5189850.1469999999</v>
      </c>
      <c r="I240" s="107">
        <v>487849.88400000002</v>
      </c>
      <c r="J240" s="102">
        <f>VLOOKUP($B240,'Hub coords'!$A$14:$E$119,4,TRUE)</f>
        <v>487852.91840000002</v>
      </c>
      <c r="K240" s="102">
        <f>VLOOKUP($B240,'Hub coords'!$A$14:$E$119,5,TRUE)</f>
        <v>5189849.3285000008</v>
      </c>
      <c r="L240" s="34">
        <f t="shared" si="12"/>
        <v>3.0344000000040978</v>
      </c>
      <c r="M240" s="34">
        <f t="shared" si="13"/>
        <v>0.81849999912083149</v>
      </c>
      <c r="N240" s="35">
        <f t="shared" si="14"/>
        <v>3.1428531000646003</v>
      </c>
      <c r="O240" s="34">
        <f t="shared" si="15"/>
        <v>9.8775256085856675</v>
      </c>
      <c r="P240" s="47" t="str">
        <f>VLOOKUP(B240,'Hub coords'!$A$14:$E$118,1,TRUE)</f>
        <v>17A</v>
      </c>
      <c r="Q240"/>
      <c r="R240" s="30" t="s">
        <v>5112</v>
      </c>
      <c r="S240" s="37">
        <f>COUNT(C216:C245)</f>
        <v>30</v>
      </c>
    </row>
    <row r="241" spans="1:19" x14ac:dyDescent="0.3">
      <c r="A241" s="30" t="s">
        <v>126</v>
      </c>
      <c r="B241" s="30" t="s">
        <v>1587</v>
      </c>
      <c r="C241" s="30">
        <v>301</v>
      </c>
      <c r="D241" s="30">
        <v>333.02199999999999</v>
      </c>
      <c r="E241" s="30">
        <v>0.7</v>
      </c>
      <c r="F241" s="30">
        <v>0.4</v>
      </c>
      <c r="G241" s="30">
        <v>1.7172210000000001</v>
      </c>
      <c r="H241" s="107">
        <v>5189848.6830000002</v>
      </c>
      <c r="I241" s="107">
        <v>487852.68900000001</v>
      </c>
      <c r="J241" s="102">
        <f>VLOOKUP($B241,'Hub coords'!$A$14:$E$119,4,TRUE)</f>
        <v>487852.91840000002</v>
      </c>
      <c r="K241" s="102">
        <f>VLOOKUP($B241,'Hub coords'!$A$14:$E$119,5,TRUE)</f>
        <v>5189849.3285000008</v>
      </c>
      <c r="L241" s="34">
        <f t="shared" si="12"/>
        <v>0.22940000001108274</v>
      </c>
      <c r="M241" s="34">
        <f t="shared" si="13"/>
        <v>0.64550000056624413</v>
      </c>
      <c r="N241" s="35">
        <f t="shared" si="14"/>
        <v>0.68505080887194481</v>
      </c>
      <c r="O241" s="34">
        <f t="shared" si="15"/>
        <v>0.46929461073610584</v>
      </c>
      <c r="P241" s="47" t="str">
        <f>VLOOKUP(B241,'Hub coords'!$A$14:$E$118,1,TRUE)</f>
        <v>17A</v>
      </c>
      <c r="Q241"/>
      <c r="R241" s="30" t="s">
        <v>5111</v>
      </c>
      <c r="S241" s="34">
        <f>AVERAGE(N216:N245)</f>
        <v>1.9658760364435321</v>
      </c>
    </row>
    <row r="242" spans="1:19" x14ac:dyDescent="0.3">
      <c r="A242" s="30" t="s">
        <v>126</v>
      </c>
      <c r="B242" s="30" t="s">
        <v>1588</v>
      </c>
      <c r="C242" s="30">
        <v>301</v>
      </c>
      <c r="D242" s="30">
        <v>334.34800000000001</v>
      </c>
      <c r="E242" s="30">
        <v>0.8</v>
      </c>
      <c r="F242" s="30">
        <v>0.4</v>
      </c>
      <c r="G242" s="30">
        <v>1.6932199999999999</v>
      </c>
      <c r="H242" s="107">
        <v>5189850.9539999999</v>
      </c>
      <c r="I242" s="107">
        <v>487854.05</v>
      </c>
      <c r="J242" s="102">
        <f>VLOOKUP($B242,'Hub coords'!$A$14:$E$119,4,TRUE)</f>
        <v>487852.91840000002</v>
      </c>
      <c r="K242" s="102">
        <f>VLOOKUP($B242,'Hub coords'!$A$14:$E$119,5,TRUE)</f>
        <v>5189849.3285000008</v>
      </c>
      <c r="L242" s="34">
        <f t="shared" si="12"/>
        <v>1.1315999999642372</v>
      </c>
      <c r="M242" s="34">
        <f t="shared" si="13"/>
        <v>1.6254999991506338</v>
      </c>
      <c r="N242" s="35">
        <f t="shared" si="14"/>
        <v>1.980598093293481</v>
      </c>
      <c r="O242" s="34">
        <f t="shared" si="15"/>
        <v>3.9227688071577727</v>
      </c>
      <c r="P242" s="47" t="str">
        <f>VLOOKUP(B242,'Hub coords'!$A$14:$E$118,1,TRUE)</f>
        <v>17A</v>
      </c>
      <c r="Q242"/>
      <c r="R242" s="30" t="s">
        <v>5110</v>
      </c>
      <c r="S242" s="34">
        <f>_xlfn.STDEV.S(N216:N245)</f>
        <v>1.1891804567122966</v>
      </c>
    </row>
    <row r="243" spans="1:19" x14ac:dyDescent="0.3">
      <c r="A243" s="30" t="s">
        <v>126</v>
      </c>
      <c r="B243" s="30" t="s">
        <v>1589</v>
      </c>
      <c r="C243" s="30">
        <v>301</v>
      </c>
      <c r="D243" s="30">
        <v>336.81400000000002</v>
      </c>
      <c r="E243" s="30">
        <v>0.3</v>
      </c>
      <c r="F243" s="30">
        <v>0.2</v>
      </c>
      <c r="G243" s="30">
        <v>2.1357650000000001</v>
      </c>
      <c r="H243" s="107">
        <v>5189849.91</v>
      </c>
      <c r="I243" s="107">
        <v>487851.467</v>
      </c>
      <c r="J243" s="102">
        <f>VLOOKUP($B243,'Hub coords'!$A$14:$E$119,4,TRUE)</f>
        <v>487852.91840000002</v>
      </c>
      <c r="K243" s="102">
        <f>VLOOKUP($B243,'Hub coords'!$A$14:$E$119,5,TRUE)</f>
        <v>5189849.3285000008</v>
      </c>
      <c r="L243" s="34">
        <f t="shared" si="12"/>
        <v>1.4514000000199303</v>
      </c>
      <c r="M243" s="34">
        <f t="shared" si="13"/>
        <v>0.58149999938905239</v>
      </c>
      <c r="N243" s="35">
        <f t="shared" si="14"/>
        <v>1.5635549908293349</v>
      </c>
      <c r="O243" s="34">
        <f t="shared" si="15"/>
        <v>2.4447042093473215</v>
      </c>
      <c r="P243" s="47" t="str">
        <f>VLOOKUP(B243,'Hub coords'!$A$14:$E$118,1,TRUE)</f>
        <v>17A</v>
      </c>
      <c r="Q243"/>
      <c r="R243" s="30" t="s">
        <v>5109</v>
      </c>
      <c r="S243" s="34">
        <f>MIN(N216:N245)</f>
        <v>9.4786128004050813E-2</v>
      </c>
    </row>
    <row r="244" spans="1:19" x14ac:dyDescent="0.3">
      <c r="A244" s="30" t="s">
        <v>126</v>
      </c>
      <c r="B244" s="30" t="s">
        <v>1590</v>
      </c>
      <c r="C244" s="30">
        <v>301</v>
      </c>
      <c r="D244" s="30">
        <v>334.34500000000003</v>
      </c>
      <c r="E244" s="30">
        <v>2</v>
      </c>
      <c r="F244" s="30">
        <v>1</v>
      </c>
      <c r="G244" s="30">
        <v>2.4000370000000002</v>
      </c>
      <c r="H244" s="107">
        <v>5189847.233</v>
      </c>
      <c r="I244" s="107">
        <v>487851.61499999999</v>
      </c>
      <c r="J244" s="102">
        <f>VLOOKUP($B244,'Hub coords'!$A$14:$E$119,4,TRUE)</f>
        <v>487852.91840000002</v>
      </c>
      <c r="K244" s="102">
        <f>VLOOKUP($B244,'Hub coords'!$A$14:$E$119,5,TRUE)</f>
        <v>5189849.3285000008</v>
      </c>
      <c r="L244" s="34">
        <f t="shared" si="12"/>
        <v>1.3034000000334345</v>
      </c>
      <c r="M244" s="34">
        <f t="shared" si="13"/>
        <v>2.0955000007525086</v>
      </c>
      <c r="N244" s="35">
        <f t="shared" si="14"/>
        <v>2.4677868249184165</v>
      </c>
      <c r="O244" s="34">
        <f t="shared" si="15"/>
        <v>6.0899718132409193</v>
      </c>
      <c r="P244" s="47" t="str">
        <f>VLOOKUP(B244,'Hub coords'!$A$14:$E$118,1,TRUE)</f>
        <v>17A</v>
      </c>
      <c r="Q244"/>
      <c r="R244" s="30" t="s">
        <v>5108</v>
      </c>
      <c r="S244" s="34">
        <f>MAX(N216:N245)</f>
        <v>4.6395803272049054</v>
      </c>
    </row>
    <row r="245" spans="1:19" x14ac:dyDescent="0.3">
      <c r="A245" s="30" t="s">
        <v>126</v>
      </c>
      <c r="B245" s="30" t="s">
        <v>1591</v>
      </c>
      <c r="C245" s="30">
        <v>301</v>
      </c>
      <c r="D245" s="30">
        <v>340.459</v>
      </c>
      <c r="E245" s="30">
        <v>0.2</v>
      </c>
      <c r="F245" s="30">
        <v>0.2</v>
      </c>
      <c r="G245" s="30">
        <v>1.4468540000000001</v>
      </c>
      <c r="H245" s="107">
        <v>5189849.0130000003</v>
      </c>
      <c r="I245" s="107">
        <v>487853.42300000001</v>
      </c>
      <c r="J245" s="102">
        <f>VLOOKUP($B245,'Hub coords'!$A$14:$E$119,4,TRUE)</f>
        <v>487852.91840000002</v>
      </c>
      <c r="K245" s="102">
        <f>VLOOKUP($B245,'Hub coords'!$A$14:$E$119,5,TRUE)</f>
        <v>5189849.3285000008</v>
      </c>
      <c r="L245" s="34">
        <f t="shared" si="12"/>
        <v>0.50459999998565763</v>
      </c>
      <c r="M245" s="34">
        <f t="shared" si="13"/>
        <v>0.31550000049173832</v>
      </c>
      <c r="N245" s="35">
        <f t="shared" si="14"/>
        <v>0.59511461946066546</v>
      </c>
      <c r="O245" s="34">
        <f t="shared" si="15"/>
        <v>0.35416141029581266</v>
      </c>
      <c r="P245" s="47" t="str">
        <f>VLOOKUP(B245,'Hub coords'!$A$14:$E$118,1,TRUE)</f>
        <v>17A</v>
      </c>
      <c r="Q245"/>
      <c r="R245" s="30" t="s">
        <v>5107</v>
      </c>
      <c r="S245" s="34">
        <f>SQRT(SUM(O216:O245)/S240)</f>
        <v>2.2872866918400319</v>
      </c>
    </row>
    <row r="246" spans="1:19" s="45" customFormat="1" ht="15" thickBot="1" x14ac:dyDescent="0.35">
      <c r="A246" s="45" t="s">
        <v>126</v>
      </c>
      <c r="B246" s="45" t="s">
        <v>1613</v>
      </c>
      <c r="C246" s="45">
        <v>301</v>
      </c>
      <c r="D246" s="45">
        <v>337.68099999999998</v>
      </c>
      <c r="E246" s="45">
        <v>1.6</v>
      </c>
      <c r="F246" s="45">
        <v>0.8</v>
      </c>
      <c r="G246" s="45">
        <v>1.028448</v>
      </c>
      <c r="H246" s="102">
        <v>5189608.0429999996</v>
      </c>
      <c r="I246" s="102">
        <v>487821.48800000001</v>
      </c>
      <c r="J246" s="102">
        <f>VLOOKUP($B246,'Hub coords'!$A$14:$E$119,4,TRUE)</f>
        <v>487820.15140000003</v>
      </c>
      <c r="K246" s="102">
        <f>VLOOKUP($B246,'Hub coords'!$A$14:$E$119,5,TRUE)</f>
        <v>5189605.0755000003</v>
      </c>
      <c r="L246" s="18">
        <f t="shared" si="12"/>
        <v>1.3365999999805354</v>
      </c>
      <c r="M246" s="18">
        <f t="shared" si="13"/>
        <v>2.9674999993294477</v>
      </c>
      <c r="N246" s="46">
        <f t="shared" si="14"/>
        <v>3.2546206854206896</v>
      </c>
      <c r="O246" s="18">
        <f t="shared" si="15"/>
        <v>10.592555805968239</v>
      </c>
      <c r="P246" s="47" t="str">
        <f>VLOOKUP(B246,'Hub coords'!$A$14:$E$118,1,TRUE)</f>
        <v>21A</v>
      </c>
    </row>
    <row r="247" spans="1:19" s="45" customFormat="1" x14ac:dyDescent="0.3">
      <c r="A247" s="45" t="s">
        <v>130</v>
      </c>
      <c r="B247" s="45" t="s">
        <v>1622</v>
      </c>
      <c r="C247" s="45">
        <v>301</v>
      </c>
      <c r="D247" s="45">
        <v>345.95299999999997</v>
      </c>
      <c r="E247" s="45">
        <v>1.3</v>
      </c>
      <c r="F247" s="45">
        <v>0.6</v>
      </c>
      <c r="G247" s="45">
        <v>1.1537550000000001</v>
      </c>
      <c r="H247" s="102">
        <v>5189604.9780000001</v>
      </c>
      <c r="I247" s="102">
        <v>487821.34100000001</v>
      </c>
      <c r="J247" s="102">
        <f>VLOOKUP($B247,'Hub coords'!$A$14:$E$119,4,TRUE)</f>
        <v>487820.15140000003</v>
      </c>
      <c r="K247" s="102">
        <f>VLOOKUP($B247,'Hub coords'!$A$14:$E$119,5,TRUE)</f>
        <v>5189605.0755000003</v>
      </c>
      <c r="L247" s="18">
        <f t="shared" si="12"/>
        <v>1.1895999999833293</v>
      </c>
      <c r="M247" s="18">
        <f t="shared" si="13"/>
        <v>9.7500000149011612E-2</v>
      </c>
      <c r="N247" s="46">
        <f t="shared" si="14"/>
        <v>1.1935888781273869</v>
      </c>
      <c r="O247" s="18">
        <f t="shared" si="15"/>
        <v>1.4246544099893941</v>
      </c>
      <c r="P247" s="47" t="str">
        <f>VLOOKUP(B247,'Hub coords'!$A$14:$E$118,1,TRUE)</f>
        <v>21A</v>
      </c>
      <c r="R247" s="20" t="s">
        <v>166</v>
      </c>
      <c r="S247" s="20" t="s">
        <v>165</v>
      </c>
    </row>
    <row r="248" spans="1:19" s="45" customFormat="1" x14ac:dyDescent="0.3">
      <c r="A248" s="45" t="s">
        <v>126</v>
      </c>
      <c r="B248" s="45" t="s">
        <v>1623</v>
      </c>
      <c r="C248" s="45">
        <v>301</v>
      </c>
      <c r="D248" s="45">
        <v>343.524</v>
      </c>
      <c r="E248" s="45">
        <v>0.4</v>
      </c>
      <c r="F248" s="45">
        <v>0.3</v>
      </c>
      <c r="G248" s="45">
        <v>1.366306</v>
      </c>
      <c r="H248" s="102">
        <v>5189605.5329999998</v>
      </c>
      <c r="I248" s="102">
        <v>487821.24200000003</v>
      </c>
      <c r="J248" s="102">
        <f>VLOOKUP($B248,'Hub coords'!$A$14:$E$119,4,TRUE)</f>
        <v>487820.15140000003</v>
      </c>
      <c r="K248" s="102">
        <f>VLOOKUP($B248,'Hub coords'!$A$14:$E$119,5,TRUE)</f>
        <v>5189605.0755000003</v>
      </c>
      <c r="L248" s="18">
        <f t="shared" si="12"/>
        <v>1.0905999999959022</v>
      </c>
      <c r="M248" s="18">
        <f t="shared" si="13"/>
        <v>0.45749999955296516</v>
      </c>
      <c r="N248" s="46">
        <f t="shared" si="14"/>
        <v>1.1826726552947882</v>
      </c>
      <c r="O248" s="18">
        <f t="shared" si="15"/>
        <v>1.3987146095820249</v>
      </c>
      <c r="P248" s="47" t="str">
        <f>VLOOKUP(B248,'Hub coords'!$A$14:$E$118,1,TRUE)</f>
        <v>21A</v>
      </c>
      <c r="R248" s="19">
        <v>1</v>
      </c>
      <c r="S248" s="15">
        <v>1</v>
      </c>
    </row>
    <row r="249" spans="1:19" s="45" customFormat="1" x14ac:dyDescent="0.3">
      <c r="A249" s="45" t="s">
        <v>130</v>
      </c>
      <c r="B249" s="45" t="s">
        <v>1624</v>
      </c>
      <c r="C249" s="45">
        <v>301</v>
      </c>
      <c r="D249" s="45">
        <v>343.51</v>
      </c>
      <c r="E249" s="45">
        <v>1</v>
      </c>
      <c r="F249" s="45">
        <v>0.8</v>
      </c>
      <c r="G249" s="45">
        <v>4.17957</v>
      </c>
      <c r="H249" s="102">
        <v>5189605.6469999999</v>
      </c>
      <c r="I249" s="102">
        <v>487822.46100000001</v>
      </c>
      <c r="J249" s="102">
        <f>VLOOKUP($B249,'Hub coords'!$A$14:$E$119,4,TRUE)</f>
        <v>487820.15140000003</v>
      </c>
      <c r="K249" s="102">
        <f>VLOOKUP($B249,'Hub coords'!$A$14:$E$119,5,TRUE)</f>
        <v>5189605.0755000003</v>
      </c>
      <c r="L249" s="18">
        <f t="shared" si="12"/>
        <v>2.3095999999786727</v>
      </c>
      <c r="M249" s="18">
        <f t="shared" si="13"/>
        <v>0.57149999961256981</v>
      </c>
      <c r="N249" s="46">
        <f t="shared" si="14"/>
        <v>2.3792571129364419</v>
      </c>
      <c r="O249" s="18">
        <f t="shared" si="15"/>
        <v>5.6608644094586529</v>
      </c>
      <c r="P249" s="47" t="str">
        <f>VLOOKUP(B249,'Hub coords'!$A$14:$E$118,1,TRUE)</f>
        <v>21A</v>
      </c>
      <c r="R249" s="19">
        <v>2</v>
      </c>
      <c r="S249" s="15">
        <v>10</v>
      </c>
    </row>
    <row r="250" spans="1:19" s="45" customFormat="1" x14ac:dyDescent="0.3">
      <c r="A250" s="45" t="s">
        <v>126</v>
      </c>
      <c r="B250" s="45" t="s">
        <v>1625</v>
      </c>
      <c r="C250" s="45">
        <v>301</v>
      </c>
      <c r="D250" s="45">
        <v>343.83300000000003</v>
      </c>
      <c r="E250" s="45">
        <v>1.9</v>
      </c>
      <c r="F250" s="45">
        <v>0.8</v>
      </c>
      <c r="G250" s="45">
        <v>1.479088</v>
      </c>
      <c r="H250" s="102">
        <v>5189606.5659999996</v>
      </c>
      <c r="I250" s="102">
        <v>487821.00300000003</v>
      </c>
      <c r="J250" s="102">
        <f>VLOOKUP($B250,'Hub coords'!$A$14:$E$119,4,TRUE)</f>
        <v>487820.15140000003</v>
      </c>
      <c r="K250" s="102">
        <f>VLOOKUP($B250,'Hub coords'!$A$14:$E$119,5,TRUE)</f>
        <v>5189605.0755000003</v>
      </c>
      <c r="L250" s="18">
        <f t="shared" si="12"/>
        <v>0.8515999999945052</v>
      </c>
      <c r="M250" s="18">
        <f t="shared" si="13"/>
        <v>1.4904999993741512</v>
      </c>
      <c r="N250" s="46">
        <f t="shared" si="14"/>
        <v>1.7166283255629291</v>
      </c>
      <c r="O250" s="18">
        <f t="shared" si="15"/>
        <v>2.9468128081249856</v>
      </c>
      <c r="P250" s="47" t="str">
        <f>VLOOKUP(B250,'Hub coords'!$A$14:$E$118,1,TRUE)</f>
        <v>21A</v>
      </c>
      <c r="R250" s="19">
        <v>3</v>
      </c>
      <c r="S250" s="15">
        <v>11</v>
      </c>
    </row>
    <row r="251" spans="1:19" s="45" customFormat="1" x14ac:dyDescent="0.3">
      <c r="A251" s="45" t="s">
        <v>130</v>
      </c>
      <c r="B251" s="45" t="s">
        <v>1626</v>
      </c>
      <c r="C251" s="45">
        <v>301</v>
      </c>
      <c r="D251" s="45">
        <v>345.45400000000001</v>
      </c>
      <c r="E251" s="45">
        <v>0.4</v>
      </c>
      <c r="F251" s="45">
        <v>0.2</v>
      </c>
      <c r="G251" s="45">
        <v>2.0277569999999998</v>
      </c>
      <c r="H251" s="102">
        <v>5189603.7980000004</v>
      </c>
      <c r="I251" s="102">
        <v>487821.23599999998</v>
      </c>
      <c r="J251" s="102">
        <f>VLOOKUP($B251,'Hub coords'!$A$14:$E$119,4,TRUE)</f>
        <v>487820.15140000003</v>
      </c>
      <c r="K251" s="102">
        <f>VLOOKUP($B251,'Hub coords'!$A$14:$E$119,5,TRUE)</f>
        <v>5189605.0755000003</v>
      </c>
      <c r="L251" s="18">
        <f t="shared" si="12"/>
        <v>1.0845999999437481</v>
      </c>
      <c r="M251" s="18">
        <f t="shared" si="13"/>
        <v>1.2774999998509884</v>
      </c>
      <c r="N251" s="46">
        <f t="shared" si="14"/>
        <v>1.6758172363050972</v>
      </c>
      <c r="O251" s="18">
        <f t="shared" si="15"/>
        <v>2.8083634094972538</v>
      </c>
      <c r="P251" s="47" t="str">
        <f>VLOOKUP(B251,'Hub coords'!$A$14:$E$118,1,TRUE)</f>
        <v>21A</v>
      </c>
      <c r="R251" s="19">
        <v>4</v>
      </c>
      <c r="S251" s="15">
        <v>8</v>
      </c>
    </row>
    <row r="252" spans="1:19" s="45" customFormat="1" x14ac:dyDescent="0.3">
      <c r="A252" s="45" t="s">
        <v>126</v>
      </c>
      <c r="B252" s="45" t="s">
        <v>1627</v>
      </c>
      <c r="C252" s="45">
        <v>301</v>
      </c>
      <c r="D252" s="45">
        <v>346.31299999999999</v>
      </c>
      <c r="E252" s="45">
        <v>1.7</v>
      </c>
      <c r="F252" s="45">
        <v>0.7</v>
      </c>
      <c r="G252" s="45">
        <v>1.828708</v>
      </c>
      <c r="H252" s="102">
        <v>5189604.5590000004</v>
      </c>
      <c r="I252" s="102">
        <v>487822.42700000003</v>
      </c>
      <c r="J252" s="102">
        <f>VLOOKUP($B252,'Hub coords'!$A$14:$E$119,4,TRUE)</f>
        <v>487820.15140000003</v>
      </c>
      <c r="K252" s="102">
        <f>VLOOKUP($B252,'Hub coords'!$A$14:$E$119,5,TRUE)</f>
        <v>5189605.0755000003</v>
      </c>
      <c r="L252" s="18">
        <f t="shared" si="12"/>
        <v>2.2755999999935739</v>
      </c>
      <c r="M252" s="18">
        <f t="shared" si="13"/>
        <v>0.51649999991059303</v>
      </c>
      <c r="N252" s="46">
        <f t="shared" si="14"/>
        <v>2.3334797213342986</v>
      </c>
      <c r="O252" s="18">
        <f t="shared" si="15"/>
        <v>5.4451276098783961</v>
      </c>
      <c r="P252" s="47" t="str">
        <f>VLOOKUP(B252,'Hub coords'!$A$14:$E$118,1,TRUE)</f>
        <v>21A</v>
      </c>
      <c r="R252" s="19">
        <v>5</v>
      </c>
      <c r="S252" s="15">
        <v>0</v>
      </c>
    </row>
    <row r="253" spans="1:19" s="45" customFormat="1" x14ac:dyDescent="0.3">
      <c r="A253" s="45" t="s">
        <v>126</v>
      </c>
      <c r="B253" s="45" t="s">
        <v>1628</v>
      </c>
      <c r="C253" s="45">
        <v>301</v>
      </c>
      <c r="D253" s="45">
        <v>339.43700000000001</v>
      </c>
      <c r="E253" s="45">
        <v>2.2000000000000002</v>
      </c>
      <c r="F253" s="45">
        <v>1</v>
      </c>
      <c r="G253" s="45">
        <v>1.235242</v>
      </c>
      <c r="H253" s="102">
        <v>5189605.7419999996</v>
      </c>
      <c r="I253" s="102">
        <v>487821.98599999998</v>
      </c>
      <c r="J253" s="102">
        <f>VLOOKUP($B253,'Hub coords'!$A$14:$E$119,4,TRUE)</f>
        <v>487820.15140000003</v>
      </c>
      <c r="K253" s="102">
        <f>VLOOKUP($B253,'Hub coords'!$A$14:$E$119,5,TRUE)</f>
        <v>5189605.0755000003</v>
      </c>
      <c r="L253" s="18">
        <f t="shared" si="12"/>
        <v>1.8345999999437481</v>
      </c>
      <c r="M253" s="18">
        <f t="shared" si="13"/>
        <v>0.66649999935179949</v>
      </c>
      <c r="N253" s="46">
        <f t="shared" si="14"/>
        <v>1.9519168550247086</v>
      </c>
      <c r="O253" s="18">
        <f t="shared" si="15"/>
        <v>3.8099794089295491</v>
      </c>
      <c r="P253" s="47" t="str">
        <f>VLOOKUP(B253,'Hub coords'!$A$14:$E$118,1,TRUE)</f>
        <v>21A</v>
      </c>
      <c r="R253" s="19">
        <v>6</v>
      </c>
      <c r="S253" s="15">
        <v>0</v>
      </c>
    </row>
    <row r="254" spans="1:19" s="45" customFormat="1" x14ac:dyDescent="0.3">
      <c r="A254" s="45" t="s">
        <v>130</v>
      </c>
      <c r="B254" s="45" t="s">
        <v>1629</v>
      </c>
      <c r="C254" s="45">
        <v>301</v>
      </c>
      <c r="D254" s="45">
        <v>348.48899999999998</v>
      </c>
      <c r="E254" s="45">
        <v>1.1000000000000001</v>
      </c>
      <c r="F254" s="45">
        <v>0.5</v>
      </c>
      <c r="G254" s="45">
        <v>1.5062199999999999</v>
      </c>
      <c r="H254" s="102">
        <v>5189606.6830000002</v>
      </c>
      <c r="I254" s="102">
        <v>487821.58100000001</v>
      </c>
      <c r="J254" s="102">
        <f>VLOOKUP($B254,'Hub coords'!$A$14:$E$119,4,TRUE)</f>
        <v>487820.15140000003</v>
      </c>
      <c r="K254" s="102">
        <f>VLOOKUP($B254,'Hub coords'!$A$14:$E$119,5,TRUE)</f>
        <v>5189605.0755000003</v>
      </c>
      <c r="L254" s="18">
        <f t="shared" si="12"/>
        <v>1.4295999999740161</v>
      </c>
      <c r="M254" s="18">
        <f t="shared" si="13"/>
        <v>1.6074999999254942</v>
      </c>
      <c r="N254" s="46">
        <f t="shared" si="14"/>
        <v>2.1512350893582437</v>
      </c>
      <c r="O254" s="18">
        <f t="shared" si="15"/>
        <v>4.6278124096861708</v>
      </c>
      <c r="P254" s="47" t="str">
        <f>VLOOKUP(B254,'Hub coords'!$A$14:$E$118,1,TRUE)</f>
        <v>21A</v>
      </c>
      <c r="R254" s="19">
        <v>7</v>
      </c>
      <c r="S254" s="15">
        <v>0</v>
      </c>
    </row>
    <row r="255" spans="1:19" s="45" customFormat="1" x14ac:dyDescent="0.3">
      <c r="A255" s="45" t="s">
        <v>126</v>
      </c>
      <c r="B255" s="45" t="s">
        <v>1630</v>
      </c>
      <c r="C255" s="45">
        <v>301</v>
      </c>
      <c r="D255" s="45">
        <v>344.39400000000001</v>
      </c>
      <c r="E255" s="45">
        <v>1.2</v>
      </c>
      <c r="F255" s="45">
        <v>0.7</v>
      </c>
      <c r="G255" s="45">
        <v>1.5157910000000001</v>
      </c>
      <c r="H255" s="102">
        <v>5189607.0839999998</v>
      </c>
      <c r="I255" s="102">
        <v>487821.82799999998</v>
      </c>
      <c r="J255" s="102">
        <f>VLOOKUP($B255,'Hub coords'!$A$14:$E$119,4,TRUE)</f>
        <v>487820.15140000003</v>
      </c>
      <c r="K255" s="102">
        <f>VLOOKUP($B255,'Hub coords'!$A$14:$E$119,5,TRUE)</f>
        <v>5189605.0755000003</v>
      </c>
      <c r="L255" s="18">
        <f t="shared" si="12"/>
        <v>1.6765999999479391</v>
      </c>
      <c r="M255" s="18">
        <f t="shared" si="13"/>
        <v>2.0084999995306134</v>
      </c>
      <c r="N255" s="46">
        <f t="shared" si="14"/>
        <v>2.6163065202571167</v>
      </c>
      <c r="O255" s="18">
        <f t="shared" si="15"/>
        <v>6.8450598079399025</v>
      </c>
      <c r="P255" s="47" t="str">
        <f>VLOOKUP(B255,'Hub coords'!$A$14:$E$118,1,TRUE)</f>
        <v>21A</v>
      </c>
      <c r="R255" s="19">
        <v>8</v>
      </c>
      <c r="S255" s="15">
        <v>0</v>
      </c>
    </row>
    <row r="256" spans="1:19" s="45" customFormat="1" ht="15" thickBot="1" x14ac:dyDescent="0.35">
      <c r="A256" s="45" t="s">
        <v>130</v>
      </c>
      <c r="B256" s="45" t="s">
        <v>1631</v>
      </c>
      <c r="C256" s="45">
        <v>301</v>
      </c>
      <c r="D256" s="45">
        <v>343.834</v>
      </c>
      <c r="E256" s="45">
        <v>1.5</v>
      </c>
      <c r="F256" s="45">
        <v>0.5</v>
      </c>
      <c r="G256" s="45">
        <v>0.59364899999999998</v>
      </c>
      <c r="H256" s="102">
        <v>5189604.9040000001</v>
      </c>
      <c r="I256" s="102">
        <v>487821.16899999999</v>
      </c>
      <c r="J256" s="102">
        <f>VLOOKUP($B256,'Hub coords'!$A$14:$E$119,4,TRUE)</f>
        <v>487820.15140000003</v>
      </c>
      <c r="K256" s="102">
        <f>VLOOKUP($B256,'Hub coords'!$A$14:$E$119,5,TRUE)</f>
        <v>5189605.0755000003</v>
      </c>
      <c r="L256" s="18">
        <f t="shared" si="12"/>
        <v>1.0175999999628402</v>
      </c>
      <c r="M256" s="18">
        <f t="shared" si="13"/>
        <v>0.17150000017136335</v>
      </c>
      <c r="N256" s="46">
        <f t="shared" si="14"/>
        <v>1.0319505850490855</v>
      </c>
      <c r="O256" s="18">
        <f t="shared" si="15"/>
        <v>1.06492200998315</v>
      </c>
      <c r="P256" s="47" t="str">
        <f>VLOOKUP(B256,'Hub coords'!$A$14:$E$118,1,TRUE)</f>
        <v>21A</v>
      </c>
      <c r="R256" s="38" t="s">
        <v>2123</v>
      </c>
      <c r="S256" s="38">
        <v>0</v>
      </c>
    </row>
    <row r="257" spans="1:19" s="45" customFormat="1" x14ac:dyDescent="0.3">
      <c r="A257" s="45" t="s">
        <v>126</v>
      </c>
      <c r="B257" s="45" t="s">
        <v>1614</v>
      </c>
      <c r="C257" s="45">
        <v>301</v>
      </c>
      <c r="D257" s="45">
        <v>340.13299999999998</v>
      </c>
      <c r="E257" s="45">
        <v>4.2</v>
      </c>
      <c r="F257" s="45">
        <v>2.2999999999999998</v>
      </c>
      <c r="G257" s="45">
        <v>1.747817</v>
      </c>
      <c r="H257" s="102">
        <v>5189604.608</v>
      </c>
      <c r="I257" s="102">
        <v>487823.88500000001</v>
      </c>
      <c r="J257" s="102">
        <f>VLOOKUP($B257,'Hub coords'!$A$14:$E$119,4,TRUE)</f>
        <v>487820.15140000003</v>
      </c>
      <c r="K257" s="102">
        <f>VLOOKUP($B257,'Hub coords'!$A$14:$E$119,5,TRUE)</f>
        <v>5189605.0755000003</v>
      </c>
      <c r="L257" s="18">
        <f t="shared" si="12"/>
        <v>3.7335999999777414</v>
      </c>
      <c r="M257" s="18">
        <f t="shared" si="13"/>
        <v>0.46750000026077032</v>
      </c>
      <c r="N257" s="46">
        <f t="shared" si="14"/>
        <v>3.7627550026646182</v>
      </c>
      <c r="O257" s="18">
        <f t="shared" si="15"/>
        <v>14.15832521007761</v>
      </c>
      <c r="P257" s="47" t="str">
        <f>VLOOKUP(B257,'Hub coords'!$A$14:$E$118,1,TRUE)</f>
        <v>21A</v>
      </c>
    </row>
    <row r="258" spans="1:19" s="45" customFormat="1" x14ac:dyDescent="0.3">
      <c r="A258" s="45" t="s">
        <v>126</v>
      </c>
      <c r="B258" s="45" t="s">
        <v>1632</v>
      </c>
      <c r="C258" s="45">
        <v>301</v>
      </c>
      <c r="D258" s="45">
        <v>338.065</v>
      </c>
      <c r="E258" s="45">
        <v>1.5</v>
      </c>
      <c r="F258" s="45">
        <v>0.8</v>
      </c>
      <c r="G258" s="45">
        <v>0.96844600000000003</v>
      </c>
      <c r="H258" s="102">
        <v>5189608.1629999997</v>
      </c>
      <c r="I258" s="102">
        <v>487821.47600000002</v>
      </c>
      <c r="J258" s="102">
        <f>VLOOKUP($B258,'Hub coords'!$A$14:$E$119,4,TRUE)</f>
        <v>487820.15140000003</v>
      </c>
      <c r="K258" s="102">
        <f>VLOOKUP($B258,'Hub coords'!$A$14:$E$119,5,TRUE)</f>
        <v>5189605.0755000003</v>
      </c>
      <c r="L258" s="18">
        <f t="shared" si="12"/>
        <v>1.3245999999926426</v>
      </c>
      <c r="M258" s="18">
        <f t="shared" si="13"/>
        <v>3.0874999994412065</v>
      </c>
      <c r="N258" s="46">
        <f t="shared" si="14"/>
        <v>3.3596460239927</v>
      </c>
      <c r="O258" s="18">
        <f t="shared" si="15"/>
        <v>11.287221406529957</v>
      </c>
      <c r="P258" s="47" t="str">
        <f>VLOOKUP(B258,'Hub coords'!$A$14:$E$118,1,TRUE)</f>
        <v>21A</v>
      </c>
    </row>
    <row r="259" spans="1:19" s="45" customFormat="1" x14ac:dyDescent="0.3">
      <c r="A259" s="45" t="s">
        <v>126</v>
      </c>
      <c r="B259" s="45" t="s">
        <v>1633</v>
      </c>
      <c r="C259" s="45">
        <v>301</v>
      </c>
      <c r="D259" s="45">
        <v>336.84800000000001</v>
      </c>
      <c r="E259" s="45">
        <v>1.3</v>
      </c>
      <c r="F259" s="45">
        <v>0.7</v>
      </c>
      <c r="G259" s="45">
        <v>1.0225679999999999</v>
      </c>
      <c r="H259" s="102">
        <v>5189608.0250000004</v>
      </c>
      <c r="I259" s="102">
        <v>487821.45500000002</v>
      </c>
      <c r="J259" s="102">
        <f>VLOOKUP($B259,'Hub coords'!$A$14:$E$119,4,TRUE)</f>
        <v>487820.15140000003</v>
      </c>
      <c r="K259" s="102">
        <f>VLOOKUP($B259,'Hub coords'!$A$14:$E$119,5,TRUE)</f>
        <v>5189605.0755000003</v>
      </c>
      <c r="L259" s="18">
        <f t="shared" si="12"/>
        <v>1.3035999999847263</v>
      </c>
      <c r="M259" s="18">
        <f t="shared" si="13"/>
        <v>2.9495000001043081</v>
      </c>
      <c r="N259" s="46">
        <f t="shared" si="14"/>
        <v>3.2247361458847283</v>
      </c>
      <c r="O259" s="18">
        <f t="shared" si="15"/>
        <v>10.398923210575491</v>
      </c>
      <c r="P259" s="47" t="str">
        <f>VLOOKUP(B259,'Hub coords'!$A$14:$E$118,1,TRUE)</f>
        <v>21A</v>
      </c>
    </row>
    <row r="260" spans="1:19" s="45" customFormat="1" x14ac:dyDescent="0.3">
      <c r="A260" s="45" t="s">
        <v>130</v>
      </c>
      <c r="B260" s="45" t="s">
        <v>1634</v>
      </c>
      <c r="C260" s="45">
        <v>301</v>
      </c>
      <c r="D260" s="45">
        <v>346.66</v>
      </c>
      <c r="E260" s="45">
        <v>2.6</v>
      </c>
      <c r="F260" s="45">
        <v>1.1000000000000001</v>
      </c>
      <c r="G260" s="45">
        <v>1.815215</v>
      </c>
      <c r="H260" s="102">
        <v>5189605.5949999997</v>
      </c>
      <c r="I260" s="102">
        <v>487822.96500000003</v>
      </c>
      <c r="J260" s="102">
        <f>VLOOKUP($B260,'Hub coords'!$A$14:$E$119,4,TRUE)</f>
        <v>487820.15140000003</v>
      </c>
      <c r="K260" s="102">
        <f>VLOOKUP($B260,'Hub coords'!$A$14:$E$119,5,TRUE)</f>
        <v>5189605.0755000003</v>
      </c>
      <c r="L260" s="18">
        <f t="shared" si="12"/>
        <v>2.8135999999940395</v>
      </c>
      <c r="M260" s="18">
        <f t="shared" si="13"/>
        <v>0.51949999947100878</v>
      </c>
      <c r="N260" s="46">
        <f t="shared" si="14"/>
        <v>2.8611580189526125</v>
      </c>
      <c r="O260" s="18">
        <f t="shared" si="15"/>
        <v>8.186225209416838</v>
      </c>
      <c r="P260" s="47" t="str">
        <f>VLOOKUP(B260,'Hub coords'!$A$14:$E$118,1,TRUE)</f>
        <v>21A</v>
      </c>
    </row>
    <row r="261" spans="1:19" s="45" customFormat="1" x14ac:dyDescent="0.3">
      <c r="A261" s="45" t="s">
        <v>126</v>
      </c>
      <c r="B261" s="45" t="s">
        <v>1635</v>
      </c>
      <c r="C261" s="45">
        <v>301</v>
      </c>
      <c r="D261" s="45">
        <v>346.745</v>
      </c>
      <c r="E261" s="45">
        <v>2.2000000000000002</v>
      </c>
      <c r="F261" s="45">
        <v>0.9</v>
      </c>
      <c r="G261" s="45">
        <v>1.318006</v>
      </c>
      <c r="H261" s="102">
        <v>5189606.841</v>
      </c>
      <c r="I261" s="102">
        <v>487820.288</v>
      </c>
      <c r="J261" s="102">
        <f>VLOOKUP($B261,'Hub coords'!$A$14:$E$119,4,TRUE)</f>
        <v>487820.15140000003</v>
      </c>
      <c r="K261" s="102">
        <f>VLOOKUP($B261,'Hub coords'!$A$14:$E$119,5,TRUE)</f>
        <v>5189605.0755000003</v>
      </c>
      <c r="L261" s="18">
        <f t="shared" si="12"/>
        <v>0.13659999996889383</v>
      </c>
      <c r="M261" s="18">
        <f t="shared" si="13"/>
        <v>1.7654999997466803</v>
      </c>
      <c r="N261" s="46">
        <f t="shared" si="14"/>
        <v>1.77077661185623</v>
      </c>
      <c r="O261" s="18">
        <f t="shared" si="15"/>
        <v>3.1356498090970297</v>
      </c>
      <c r="P261" s="47" t="str">
        <f>VLOOKUP(B261,'Hub coords'!$A$14:$E$118,1,TRUE)</f>
        <v>21A</v>
      </c>
    </row>
    <row r="262" spans="1:19" s="45" customFormat="1" x14ac:dyDescent="0.3">
      <c r="A262" s="45" t="s">
        <v>126</v>
      </c>
      <c r="B262" s="45" t="s">
        <v>1636</v>
      </c>
      <c r="C262" s="45">
        <v>301</v>
      </c>
      <c r="D262" s="45">
        <v>337.221</v>
      </c>
      <c r="E262" s="45">
        <v>0.9</v>
      </c>
      <c r="F262" s="45">
        <v>0.5</v>
      </c>
      <c r="G262" s="45">
        <v>1.645519</v>
      </c>
      <c r="H262" s="102">
        <v>5189605.5829999996</v>
      </c>
      <c r="I262" s="102">
        <v>487821.43900000001</v>
      </c>
      <c r="J262" s="102">
        <f>VLOOKUP($B262,'Hub coords'!$A$14:$E$119,4,TRUE)</f>
        <v>487820.15140000003</v>
      </c>
      <c r="K262" s="102">
        <f>VLOOKUP($B262,'Hub coords'!$A$14:$E$119,5,TRUE)</f>
        <v>5189605.0755000003</v>
      </c>
      <c r="L262" s="18">
        <f t="shared" ref="L262:L305" si="16">ABS(J262-I262)</f>
        <v>1.2875999999814667</v>
      </c>
      <c r="M262" s="18">
        <f t="shared" ref="M262:M305" si="17">ABS(K262-H262)</f>
        <v>0.50749999936670065</v>
      </c>
      <c r="N262" s="46">
        <f t="shared" ref="N262:N305" si="18">SQRT(L262^2+M262^2)</f>
        <v>1.3840050611574635</v>
      </c>
      <c r="O262" s="18">
        <f t="shared" ref="O262:O305" si="19">N262*N262</f>
        <v>1.9154700093094741</v>
      </c>
      <c r="P262" s="47" t="str">
        <f>VLOOKUP(B262,'Hub coords'!$A$14:$E$118,1,TRUE)</f>
        <v>21A</v>
      </c>
    </row>
    <row r="263" spans="1:19" s="45" customFormat="1" x14ac:dyDescent="0.3">
      <c r="A263" s="45" t="s">
        <v>126</v>
      </c>
      <c r="B263" s="45" t="s">
        <v>1637</v>
      </c>
      <c r="C263" s="45">
        <v>301</v>
      </c>
      <c r="D263" s="45">
        <v>340.54</v>
      </c>
      <c r="E263" s="45">
        <v>2.6</v>
      </c>
      <c r="F263" s="45">
        <v>1.1000000000000001</v>
      </c>
      <c r="G263" s="45">
        <v>1.0750839999999999</v>
      </c>
      <c r="H263" s="102">
        <v>5189605.6579999998</v>
      </c>
      <c r="I263" s="102">
        <v>487821.95400000003</v>
      </c>
      <c r="J263" s="102">
        <f>VLOOKUP($B263,'Hub coords'!$A$14:$E$119,4,TRUE)</f>
        <v>487820.15140000003</v>
      </c>
      <c r="K263" s="102">
        <f>VLOOKUP($B263,'Hub coords'!$A$14:$E$119,5,TRUE)</f>
        <v>5189605.0755000003</v>
      </c>
      <c r="L263" s="18">
        <f t="shared" si="16"/>
        <v>1.8025999999954365</v>
      </c>
      <c r="M263" s="18">
        <f t="shared" si="17"/>
        <v>0.58249999955296516</v>
      </c>
      <c r="N263" s="46">
        <f t="shared" si="18"/>
        <v>1.8943793203745527</v>
      </c>
      <c r="O263" s="18">
        <f t="shared" si="19"/>
        <v>3.5886730094627524</v>
      </c>
      <c r="P263" s="47" t="str">
        <f>VLOOKUP(B263,'Hub coords'!$A$14:$E$118,1,TRUE)</f>
        <v>21A</v>
      </c>
    </row>
    <row r="264" spans="1:19" s="45" customFormat="1" x14ac:dyDescent="0.3">
      <c r="A264" s="45" t="s">
        <v>126</v>
      </c>
      <c r="B264" s="45" t="s">
        <v>1638</v>
      </c>
      <c r="C264" s="45">
        <v>301</v>
      </c>
      <c r="D264" s="45">
        <v>352.48700000000002</v>
      </c>
      <c r="E264" s="45">
        <v>0.8</v>
      </c>
      <c r="F264" s="45">
        <v>0.5</v>
      </c>
      <c r="G264" s="45">
        <v>2.5782259999999999</v>
      </c>
      <c r="H264" s="102">
        <v>5189603.7450000001</v>
      </c>
      <c r="I264" s="102">
        <v>487822.51400000002</v>
      </c>
      <c r="J264" s="102">
        <f>VLOOKUP($B264,'Hub coords'!$A$14:$E$119,4,TRUE)</f>
        <v>487820.15140000003</v>
      </c>
      <c r="K264" s="102">
        <f>VLOOKUP($B264,'Hub coords'!$A$14:$E$119,5,TRUE)</f>
        <v>5189605.0755000003</v>
      </c>
      <c r="L264" s="18">
        <f t="shared" si="16"/>
        <v>2.3625999999931082</v>
      </c>
      <c r="M264" s="18">
        <f t="shared" si="17"/>
        <v>1.3305000001564622</v>
      </c>
      <c r="N264" s="46">
        <f t="shared" si="18"/>
        <v>2.711477274546807</v>
      </c>
      <c r="O264" s="18">
        <f t="shared" si="19"/>
        <v>7.3521090103837805</v>
      </c>
      <c r="P264" s="47" t="str">
        <f>VLOOKUP(B264,'Hub coords'!$A$14:$E$118,1,TRUE)</f>
        <v>21A</v>
      </c>
    </row>
    <row r="265" spans="1:19" s="45" customFormat="1" x14ac:dyDescent="0.3">
      <c r="A265" s="45" t="s">
        <v>126</v>
      </c>
      <c r="B265" s="45" t="s">
        <v>1639</v>
      </c>
      <c r="C265" s="45">
        <v>301</v>
      </c>
      <c r="D265" s="45">
        <v>343.45400000000001</v>
      </c>
      <c r="E265" s="45">
        <v>0.7</v>
      </c>
      <c r="F265" s="45">
        <v>0.4</v>
      </c>
      <c r="G265" s="45">
        <v>1.2481880000000001</v>
      </c>
      <c r="H265" s="102">
        <v>5189605.2019999996</v>
      </c>
      <c r="I265" s="102">
        <v>487820.97899999999</v>
      </c>
      <c r="J265" s="102">
        <f>VLOOKUP($B265,'Hub coords'!$A$14:$E$119,4,TRUE)</f>
        <v>487820.15140000003</v>
      </c>
      <c r="K265" s="102">
        <f>VLOOKUP($B265,'Hub coords'!$A$14:$E$119,5,TRUE)</f>
        <v>5189605.0755000003</v>
      </c>
      <c r="L265" s="18">
        <f t="shared" si="16"/>
        <v>0.82759999996051192</v>
      </c>
      <c r="M265" s="18">
        <f t="shared" si="17"/>
        <v>0.12649999931454659</v>
      </c>
      <c r="N265" s="46">
        <f t="shared" si="18"/>
        <v>0.83721204587680154</v>
      </c>
      <c r="O265" s="18">
        <f t="shared" si="19"/>
        <v>0.7009240097612196</v>
      </c>
      <c r="P265" s="47" t="str">
        <f>VLOOKUP(B265,'Hub coords'!$A$14:$E$118,1,TRUE)</f>
        <v>21A</v>
      </c>
    </row>
    <row r="266" spans="1:19" s="45" customFormat="1" x14ac:dyDescent="0.3">
      <c r="A266" s="45" t="s">
        <v>126</v>
      </c>
      <c r="B266" s="45" t="s">
        <v>1640</v>
      </c>
      <c r="C266" s="45">
        <v>301</v>
      </c>
      <c r="D266" s="45">
        <v>350.68700000000001</v>
      </c>
      <c r="E266" s="45">
        <v>0.7</v>
      </c>
      <c r="F266" s="45">
        <v>0.5</v>
      </c>
      <c r="G266" s="45">
        <v>1.8169120000000001</v>
      </c>
      <c r="H266" s="102">
        <v>5189605.7649999997</v>
      </c>
      <c r="I266" s="102">
        <v>487822.45799999998</v>
      </c>
      <c r="J266" s="102">
        <f>VLOOKUP($B266,'Hub coords'!$A$14:$E$119,4,TRUE)</f>
        <v>487820.15140000003</v>
      </c>
      <c r="K266" s="102">
        <f>VLOOKUP($B266,'Hub coords'!$A$14:$E$119,5,TRUE)</f>
        <v>5189605.0755000003</v>
      </c>
      <c r="L266" s="18">
        <f t="shared" si="16"/>
        <v>2.3065999999525957</v>
      </c>
      <c r="M266" s="18">
        <f t="shared" si="17"/>
        <v>0.68949999939650297</v>
      </c>
      <c r="N266" s="46">
        <f t="shared" si="18"/>
        <v>2.4074496482687007</v>
      </c>
      <c r="O266" s="18">
        <f t="shared" si="19"/>
        <v>5.7958138089490907</v>
      </c>
      <c r="P266" s="47" t="str">
        <f>VLOOKUP(B266,'Hub coords'!$A$14:$E$118,1,TRUE)</f>
        <v>21A</v>
      </c>
    </row>
    <row r="267" spans="1:19" s="45" customFormat="1" x14ac:dyDescent="0.3">
      <c r="A267" s="45" t="s">
        <v>126</v>
      </c>
      <c r="B267" s="45" t="s">
        <v>1641</v>
      </c>
      <c r="C267" s="45">
        <v>301</v>
      </c>
      <c r="D267" s="45">
        <v>335.79899999999998</v>
      </c>
      <c r="E267" s="45">
        <v>3</v>
      </c>
      <c r="F267" s="45">
        <v>1.4</v>
      </c>
      <c r="G267" s="45">
        <v>1.6070739999999999</v>
      </c>
      <c r="H267" s="102">
        <v>5189606.3099999996</v>
      </c>
      <c r="I267" s="102">
        <v>487821.99800000002</v>
      </c>
      <c r="J267" s="102">
        <f>VLOOKUP($B267,'Hub coords'!$A$14:$E$119,4,TRUE)</f>
        <v>487820.15140000003</v>
      </c>
      <c r="K267" s="102">
        <f>VLOOKUP($B267,'Hub coords'!$A$14:$E$119,5,TRUE)</f>
        <v>5189605.0755000003</v>
      </c>
      <c r="L267" s="18">
        <f t="shared" si="16"/>
        <v>1.8465999999898486</v>
      </c>
      <c r="M267" s="18">
        <f t="shared" si="17"/>
        <v>1.2344999993219972</v>
      </c>
      <c r="N267" s="46">
        <f t="shared" si="18"/>
        <v>2.2212433023621072</v>
      </c>
      <c r="O267" s="18">
        <f t="shared" si="19"/>
        <v>4.9339218082885195</v>
      </c>
      <c r="P267" s="47" t="str">
        <f>VLOOKUP(B267,'Hub coords'!$A$14:$E$118,1,TRUE)</f>
        <v>21A</v>
      </c>
    </row>
    <row r="268" spans="1:19" s="45" customFormat="1" x14ac:dyDescent="0.3">
      <c r="A268" s="45" t="s">
        <v>130</v>
      </c>
      <c r="B268" s="45" t="s">
        <v>1615</v>
      </c>
      <c r="C268" s="45">
        <v>301</v>
      </c>
      <c r="D268" s="45">
        <v>343.06299999999999</v>
      </c>
      <c r="E268" s="45">
        <v>1.7</v>
      </c>
      <c r="F268" s="45">
        <v>0.8</v>
      </c>
      <c r="G268" s="45">
        <v>1.468245</v>
      </c>
      <c r="H268" s="102">
        <v>5189606.7039999999</v>
      </c>
      <c r="I268" s="102">
        <v>487821.82400000002</v>
      </c>
      <c r="J268" s="102">
        <f>VLOOKUP($B268,'Hub coords'!$A$14:$E$119,4,TRUE)</f>
        <v>487820.15140000003</v>
      </c>
      <c r="K268" s="102">
        <f>VLOOKUP($B268,'Hub coords'!$A$14:$E$119,5,TRUE)</f>
        <v>5189605.0755000003</v>
      </c>
      <c r="L268" s="18">
        <f t="shared" si="16"/>
        <v>1.6725999999907799</v>
      </c>
      <c r="M268" s="18">
        <f t="shared" si="17"/>
        <v>1.6284999996423721</v>
      </c>
      <c r="N268" s="46">
        <f t="shared" si="18"/>
        <v>2.3344384782650329</v>
      </c>
      <c r="O268" s="18">
        <f t="shared" si="19"/>
        <v>5.4496030088043623</v>
      </c>
      <c r="P268" s="47" t="str">
        <f>VLOOKUP(B268,'Hub coords'!$A$14:$E$118,1,TRUE)</f>
        <v>21A</v>
      </c>
    </row>
    <row r="269" spans="1:19" s="45" customFormat="1" x14ac:dyDescent="0.3">
      <c r="A269" s="45" t="s">
        <v>126</v>
      </c>
      <c r="B269" s="45" t="s">
        <v>1642</v>
      </c>
      <c r="C269" s="45">
        <v>301</v>
      </c>
      <c r="D269" s="45">
        <v>336.452</v>
      </c>
      <c r="E269" s="45">
        <v>1.3</v>
      </c>
      <c r="F269" s="45">
        <v>0.8</v>
      </c>
      <c r="G269" s="45">
        <v>1.6137349999999999</v>
      </c>
      <c r="H269" s="102">
        <v>5189607.9450000003</v>
      </c>
      <c r="I269" s="102">
        <v>487822.26299999998</v>
      </c>
      <c r="J269" s="102">
        <f>VLOOKUP($B269,'Hub coords'!$A$14:$E$119,4,TRUE)</f>
        <v>487820.15140000003</v>
      </c>
      <c r="K269" s="102">
        <f>VLOOKUP($B269,'Hub coords'!$A$14:$E$119,5,TRUE)</f>
        <v>5189605.0755000003</v>
      </c>
      <c r="L269" s="18">
        <f t="shared" si="16"/>
        <v>2.1115999999456108</v>
      </c>
      <c r="M269" s="18">
        <f t="shared" si="17"/>
        <v>2.8695000000298023</v>
      </c>
      <c r="N269" s="46">
        <f t="shared" si="18"/>
        <v>3.5627075111411179</v>
      </c>
      <c r="O269" s="18">
        <f t="shared" si="19"/>
        <v>12.692884809941338</v>
      </c>
      <c r="P269" s="47" t="str">
        <f>VLOOKUP(B269,'Hub coords'!$A$14:$E$118,1,TRUE)</f>
        <v>21A</v>
      </c>
    </row>
    <row r="270" spans="1:19" s="45" customFormat="1" x14ac:dyDescent="0.3">
      <c r="A270" s="45" t="s">
        <v>130</v>
      </c>
      <c r="B270" s="45" t="s">
        <v>1616</v>
      </c>
      <c r="C270" s="45">
        <v>301</v>
      </c>
      <c r="D270" s="45">
        <v>340.495</v>
      </c>
      <c r="E270" s="45">
        <v>3</v>
      </c>
      <c r="F270" s="45">
        <v>1.3</v>
      </c>
      <c r="G270" s="45">
        <v>1.672436</v>
      </c>
      <c r="H270" s="102">
        <v>5189603.99</v>
      </c>
      <c r="I270" s="102">
        <v>487822.87300000002</v>
      </c>
      <c r="J270" s="102">
        <f>VLOOKUP($B270,'Hub coords'!$A$14:$E$119,4,TRUE)</f>
        <v>487820.15140000003</v>
      </c>
      <c r="K270" s="102">
        <f>VLOOKUP($B270,'Hub coords'!$A$14:$E$119,5,TRUE)</f>
        <v>5189605.0755000003</v>
      </c>
      <c r="L270" s="18">
        <f t="shared" si="16"/>
        <v>2.7215999999898486</v>
      </c>
      <c r="M270" s="18">
        <f t="shared" si="17"/>
        <v>1.0855000000447035</v>
      </c>
      <c r="N270" s="46">
        <f t="shared" si="18"/>
        <v>2.9300881915126369</v>
      </c>
      <c r="O270" s="18">
        <f t="shared" si="19"/>
        <v>8.5854168100417958</v>
      </c>
      <c r="P270" s="47" t="str">
        <f>VLOOKUP(B270,'Hub coords'!$A$14:$E$118,1,TRUE)</f>
        <v>21A</v>
      </c>
      <c r="R270" s="30" t="s">
        <v>5112</v>
      </c>
      <c r="S270" s="37">
        <f>COUNT(C246:C275)</f>
        <v>30</v>
      </c>
    </row>
    <row r="271" spans="1:19" s="45" customFormat="1" x14ac:dyDescent="0.3">
      <c r="A271" s="45" t="s">
        <v>126</v>
      </c>
      <c r="B271" s="45" t="s">
        <v>1617</v>
      </c>
      <c r="C271" s="45">
        <v>301</v>
      </c>
      <c r="D271" s="45">
        <v>344.779</v>
      </c>
      <c r="E271" s="45">
        <v>0.7</v>
      </c>
      <c r="F271" s="45">
        <v>0.3</v>
      </c>
      <c r="G271" s="45">
        <v>1.849793</v>
      </c>
      <c r="H271" s="102">
        <v>5189605.5219999999</v>
      </c>
      <c r="I271" s="102">
        <v>487821.83199999999</v>
      </c>
      <c r="J271" s="102">
        <f>VLOOKUP($B271,'Hub coords'!$A$14:$E$119,4,TRUE)</f>
        <v>487820.15140000003</v>
      </c>
      <c r="K271" s="102">
        <f>VLOOKUP($B271,'Hub coords'!$A$14:$E$119,5,TRUE)</f>
        <v>5189605.0755000003</v>
      </c>
      <c r="L271" s="18">
        <f t="shared" si="16"/>
        <v>1.6805999999633059</v>
      </c>
      <c r="M271" s="18">
        <f t="shared" si="17"/>
        <v>0.44649999961256981</v>
      </c>
      <c r="N271" s="46">
        <f t="shared" si="18"/>
        <v>1.7389015525700955</v>
      </c>
      <c r="O271" s="18">
        <f t="shared" si="19"/>
        <v>3.0237786095306887</v>
      </c>
      <c r="P271" s="47" t="str">
        <f>VLOOKUP(B271,'Hub coords'!$A$14:$E$118,1,TRUE)</f>
        <v>21A</v>
      </c>
      <c r="R271" s="30" t="s">
        <v>5111</v>
      </c>
      <c r="S271" s="34">
        <f>AVERAGE(N246:N275)</f>
        <v>2.3371120734481523</v>
      </c>
    </row>
    <row r="272" spans="1:19" s="45" customFormat="1" x14ac:dyDescent="0.3">
      <c r="A272" s="45" t="s">
        <v>126</v>
      </c>
      <c r="B272" s="45" t="s">
        <v>1618</v>
      </c>
      <c r="C272" s="45">
        <v>301</v>
      </c>
      <c r="D272" s="45">
        <v>346.09899999999999</v>
      </c>
      <c r="E272" s="45">
        <v>1</v>
      </c>
      <c r="F272" s="45">
        <v>0.8</v>
      </c>
      <c r="G272" s="45">
        <v>1.449689</v>
      </c>
      <c r="H272" s="102">
        <v>5189605.8689999999</v>
      </c>
      <c r="I272" s="102">
        <v>487822.40899999999</v>
      </c>
      <c r="J272" s="102">
        <f>VLOOKUP($B272,'Hub coords'!$A$14:$E$119,4,TRUE)</f>
        <v>487820.15140000003</v>
      </c>
      <c r="K272" s="102">
        <f>VLOOKUP($B272,'Hub coords'!$A$14:$E$119,5,TRUE)</f>
        <v>5189605.0755000003</v>
      </c>
      <c r="L272" s="18">
        <f t="shared" si="16"/>
        <v>2.257599999953527</v>
      </c>
      <c r="M272" s="18">
        <f t="shared" si="17"/>
        <v>0.79349999967962503</v>
      </c>
      <c r="N272" s="46">
        <f t="shared" si="18"/>
        <v>2.3929897637227224</v>
      </c>
      <c r="O272" s="18">
        <f t="shared" si="19"/>
        <v>5.7264000092817309</v>
      </c>
      <c r="P272" s="47" t="str">
        <f>VLOOKUP(B272,'Hub coords'!$A$14:$E$118,1,TRUE)</f>
        <v>21A</v>
      </c>
      <c r="R272" s="30" t="s">
        <v>5110</v>
      </c>
      <c r="S272" s="34">
        <f>_xlfn.STDEV.S(N246:N275)</f>
        <v>0.79069526715712724</v>
      </c>
    </row>
    <row r="273" spans="1:19" s="45" customFormat="1" x14ac:dyDescent="0.3">
      <c r="A273" s="45" t="s">
        <v>130</v>
      </c>
      <c r="B273" s="45" t="s">
        <v>1619</v>
      </c>
      <c r="C273" s="45">
        <v>301</v>
      </c>
      <c r="D273" s="45">
        <v>337.67899999999997</v>
      </c>
      <c r="E273" s="45">
        <v>1.6</v>
      </c>
      <c r="F273" s="45">
        <v>0.8</v>
      </c>
      <c r="G273" s="45">
        <v>1.034818</v>
      </c>
      <c r="H273" s="102">
        <v>5189607.8269999996</v>
      </c>
      <c r="I273" s="102">
        <v>487821.603</v>
      </c>
      <c r="J273" s="102">
        <f>VLOOKUP($B273,'Hub coords'!$A$14:$E$119,4,TRUE)</f>
        <v>487820.15140000003</v>
      </c>
      <c r="K273" s="102">
        <f>VLOOKUP($B273,'Hub coords'!$A$14:$E$119,5,TRUE)</f>
        <v>5189605.0755000003</v>
      </c>
      <c r="L273" s="18">
        <f t="shared" si="16"/>
        <v>1.4515999999712221</v>
      </c>
      <c r="M273" s="18">
        <f t="shared" si="17"/>
        <v>2.7514999993145466</v>
      </c>
      <c r="N273" s="46">
        <f t="shared" si="18"/>
        <v>3.11093150135846</v>
      </c>
      <c r="O273" s="18">
        <f t="shared" si="19"/>
        <v>9.6778948061444012</v>
      </c>
      <c r="P273" s="47" t="str">
        <f>VLOOKUP(B273,'Hub coords'!$A$14:$E$118,1,TRUE)</f>
        <v>21A</v>
      </c>
      <c r="R273" s="30" t="s">
        <v>5109</v>
      </c>
      <c r="S273" s="34">
        <f>MIN(N246:N275)</f>
        <v>0.83721204587680154</v>
      </c>
    </row>
    <row r="274" spans="1:19" s="45" customFormat="1" x14ac:dyDescent="0.3">
      <c r="A274" s="45" t="s">
        <v>130</v>
      </c>
      <c r="B274" s="45" t="s">
        <v>1620</v>
      </c>
      <c r="C274" s="45">
        <v>301</v>
      </c>
      <c r="D274" s="45">
        <v>335.54899999999998</v>
      </c>
      <c r="E274" s="45">
        <v>1.6</v>
      </c>
      <c r="F274" s="45">
        <v>0.7</v>
      </c>
      <c r="G274" s="45">
        <v>1.494767</v>
      </c>
      <c r="H274" s="102">
        <v>5189607.6560000004</v>
      </c>
      <c r="I274" s="102">
        <v>487822.00099999999</v>
      </c>
      <c r="J274" s="102">
        <f>VLOOKUP($B274,'Hub coords'!$A$14:$E$119,4,TRUE)</f>
        <v>487820.15140000003</v>
      </c>
      <c r="K274" s="102">
        <f>VLOOKUP($B274,'Hub coords'!$A$14:$E$119,5,TRUE)</f>
        <v>5189605.0755000003</v>
      </c>
      <c r="L274" s="18">
        <f t="shared" si="16"/>
        <v>1.849599999957718</v>
      </c>
      <c r="M274" s="18">
        <f t="shared" si="17"/>
        <v>2.5805000001564622</v>
      </c>
      <c r="N274" s="46">
        <f t="shared" si="18"/>
        <v>3.1749016379489761</v>
      </c>
      <c r="O274" s="18">
        <f t="shared" si="19"/>
        <v>10.080000410651092</v>
      </c>
      <c r="P274" s="47" t="str">
        <f>VLOOKUP(B274,'Hub coords'!$A$14:$E$118,1,TRUE)</f>
        <v>21A</v>
      </c>
      <c r="R274" s="30" t="s">
        <v>5108</v>
      </c>
      <c r="S274" s="34">
        <f>MAX(N246:N275)</f>
        <v>3.7627550026646182</v>
      </c>
    </row>
    <row r="275" spans="1:19" s="45" customFormat="1" x14ac:dyDescent="0.3">
      <c r="A275" s="45" t="s">
        <v>126</v>
      </c>
      <c r="B275" s="45" t="s">
        <v>1621</v>
      </c>
      <c r="C275" s="45">
        <v>301</v>
      </c>
      <c r="D275" s="45">
        <v>343.72500000000002</v>
      </c>
      <c r="E275" s="45">
        <v>2.9</v>
      </c>
      <c r="F275" s="45">
        <v>1.3</v>
      </c>
      <c r="G275" s="45">
        <v>1.8627050000000001</v>
      </c>
      <c r="H275" s="102">
        <v>5189604.375</v>
      </c>
      <c r="I275" s="102">
        <v>487823.01299999998</v>
      </c>
      <c r="J275" s="102">
        <f>VLOOKUP($B275,'Hub coords'!$A$14:$E$119,4,TRUE)</f>
        <v>487820.15140000003</v>
      </c>
      <c r="K275" s="102">
        <f>VLOOKUP($B275,'Hub coords'!$A$14:$E$119,5,TRUE)</f>
        <v>5189605.0755000003</v>
      </c>
      <c r="L275" s="18">
        <f t="shared" si="16"/>
        <v>2.8615999999456108</v>
      </c>
      <c r="M275" s="18">
        <f t="shared" si="17"/>
        <v>0.7005000002682209</v>
      </c>
      <c r="N275" s="46">
        <f t="shared" si="18"/>
        <v>2.9460914463173911</v>
      </c>
      <c r="O275" s="18">
        <f t="shared" si="19"/>
        <v>8.679454810064497</v>
      </c>
      <c r="P275" s="47" t="str">
        <f>VLOOKUP(B275,'Hub coords'!$A$14:$E$118,1,TRUE)</f>
        <v>21A</v>
      </c>
      <c r="R275" s="30" t="s">
        <v>5107</v>
      </c>
      <c r="S275" s="34">
        <f>SQRT(SUM(O246:O275)/S270)</f>
        <v>2.4630168254625557</v>
      </c>
    </row>
    <row r="276" spans="1:19" s="50" customFormat="1" ht="15" thickBot="1" x14ac:dyDescent="0.35">
      <c r="A276" s="50" t="s">
        <v>126</v>
      </c>
      <c r="B276" s="50" t="s">
        <v>1643</v>
      </c>
      <c r="C276" s="50">
        <v>301</v>
      </c>
      <c r="D276" s="50">
        <v>352.97300000000001</v>
      </c>
      <c r="E276" s="50">
        <v>0.4</v>
      </c>
      <c r="F276" s="50">
        <v>0.3</v>
      </c>
      <c r="G276" s="50">
        <v>1.8942369999999999</v>
      </c>
      <c r="H276" s="109">
        <v>5189559.0080000004</v>
      </c>
      <c r="I276" s="109">
        <v>487836.989</v>
      </c>
      <c r="J276" s="102">
        <f>VLOOKUP($B276,'Hub coords'!$A$14:$E$119,4,TRUE)</f>
        <v>487837.50940000004</v>
      </c>
      <c r="K276" s="102">
        <f>VLOOKUP($B276,'Hub coords'!$A$14:$E$119,5,TRUE)</f>
        <v>5189563.5465000002</v>
      </c>
      <c r="L276" s="51">
        <f t="shared" si="16"/>
        <v>0.52040000003762543</v>
      </c>
      <c r="M276" s="51">
        <f t="shared" si="17"/>
        <v>4.5384999997913837</v>
      </c>
      <c r="N276" s="52">
        <f t="shared" si="18"/>
        <v>4.5682379981942223</v>
      </c>
      <c r="O276" s="51">
        <f t="shared" si="19"/>
        <v>20.868798408145555</v>
      </c>
      <c r="P276" s="47" t="str">
        <f>VLOOKUP(B276,'Hub coords'!$A$14:$E$118,1,TRUE)</f>
        <v>22A</v>
      </c>
    </row>
    <row r="277" spans="1:19" s="50" customFormat="1" x14ac:dyDescent="0.3">
      <c r="A277" s="50" t="s">
        <v>126</v>
      </c>
      <c r="B277" s="50" t="s">
        <v>1652</v>
      </c>
      <c r="C277" s="50">
        <v>301</v>
      </c>
      <c r="D277" s="50">
        <v>341.387</v>
      </c>
      <c r="E277" s="50">
        <v>0.4</v>
      </c>
      <c r="F277" s="50">
        <v>0.5</v>
      </c>
      <c r="G277" s="50">
        <v>1.288651</v>
      </c>
      <c r="H277" s="109">
        <v>5189562.2130000005</v>
      </c>
      <c r="I277" s="109">
        <v>487836.31800000003</v>
      </c>
      <c r="J277" s="102">
        <f>VLOOKUP($B277,'Hub coords'!$A$14:$E$119,4,TRUE)</f>
        <v>487837.50940000004</v>
      </c>
      <c r="K277" s="102">
        <f>VLOOKUP($B277,'Hub coords'!$A$14:$E$119,5,TRUE)</f>
        <v>5189563.5465000002</v>
      </c>
      <c r="L277" s="51">
        <f t="shared" si="16"/>
        <v>1.1914000000106171</v>
      </c>
      <c r="M277" s="51">
        <f t="shared" si="17"/>
        <v>1.3334999997168779</v>
      </c>
      <c r="N277" s="52">
        <f t="shared" si="18"/>
        <v>1.7881991525750738</v>
      </c>
      <c r="O277" s="51">
        <f t="shared" si="19"/>
        <v>3.1976562092702121</v>
      </c>
      <c r="P277" s="47" t="str">
        <f>VLOOKUP(B277,'Hub coords'!$A$14:$E$118,1,TRUE)</f>
        <v>22A</v>
      </c>
      <c r="R277" s="53" t="s">
        <v>166</v>
      </c>
      <c r="S277" s="53" t="s">
        <v>165</v>
      </c>
    </row>
    <row r="278" spans="1:19" s="50" customFormat="1" x14ac:dyDescent="0.3">
      <c r="A278" s="50" t="s">
        <v>126</v>
      </c>
      <c r="B278" s="50" t="s">
        <v>1653</v>
      </c>
      <c r="C278" s="50">
        <v>251</v>
      </c>
      <c r="D278" s="50">
        <v>363.363</v>
      </c>
      <c r="E278" s="50">
        <v>1.2</v>
      </c>
      <c r="F278" s="50">
        <v>0.8</v>
      </c>
      <c r="G278" s="50">
        <v>2.1849029999999998</v>
      </c>
      <c r="H278" s="109">
        <v>5189560.5619999999</v>
      </c>
      <c r="I278" s="109">
        <v>487836.679</v>
      </c>
      <c r="J278" s="102">
        <f>VLOOKUP($B278,'Hub coords'!$A$14:$E$119,4,TRUE)</f>
        <v>487837.50940000004</v>
      </c>
      <c r="K278" s="102">
        <f>VLOOKUP($B278,'Hub coords'!$A$14:$E$119,5,TRUE)</f>
        <v>5189563.5465000002</v>
      </c>
      <c r="L278" s="51">
        <f t="shared" si="16"/>
        <v>0.83040000003529713</v>
      </c>
      <c r="M278" s="51">
        <f t="shared" si="17"/>
        <v>2.9845000002533197</v>
      </c>
      <c r="N278" s="52">
        <f t="shared" si="18"/>
        <v>3.0978709481788758</v>
      </c>
      <c r="O278" s="51">
        <f t="shared" si="19"/>
        <v>9.5968044115706874</v>
      </c>
      <c r="P278" s="47" t="str">
        <f>VLOOKUP(B278,'Hub coords'!$A$14:$E$118,1,TRUE)</f>
        <v>22A</v>
      </c>
      <c r="R278" s="54">
        <v>1</v>
      </c>
      <c r="S278" s="55">
        <v>4</v>
      </c>
    </row>
    <row r="279" spans="1:19" s="50" customFormat="1" x14ac:dyDescent="0.3">
      <c r="A279" s="50" t="s">
        <v>126</v>
      </c>
      <c r="B279" s="50" t="s">
        <v>1654</v>
      </c>
      <c r="C279" s="50">
        <v>194</v>
      </c>
      <c r="D279" s="50">
        <v>348.108</v>
      </c>
      <c r="E279" s="50">
        <v>3</v>
      </c>
      <c r="F279" s="50">
        <v>2.2999999999999998</v>
      </c>
      <c r="G279" s="50">
        <v>1.227209</v>
      </c>
      <c r="H279" s="109">
        <v>5189562.25</v>
      </c>
      <c r="I279" s="109">
        <v>487837.32900000003</v>
      </c>
      <c r="J279" s="102">
        <f>VLOOKUP($B279,'Hub coords'!$A$14:$E$119,4,TRUE)</f>
        <v>487837.50940000004</v>
      </c>
      <c r="K279" s="102">
        <f>VLOOKUP($B279,'Hub coords'!$A$14:$E$119,5,TRUE)</f>
        <v>5189563.5465000002</v>
      </c>
      <c r="L279" s="51">
        <f t="shared" si="16"/>
        <v>0.18040000001201406</v>
      </c>
      <c r="M279" s="51">
        <f t="shared" si="17"/>
        <v>1.2965000001713634</v>
      </c>
      <c r="N279" s="52">
        <f t="shared" si="18"/>
        <v>1.3089906074715281</v>
      </c>
      <c r="O279" s="51">
        <f t="shared" si="19"/>
        <v>1.71345641044868</v>
      </c>
      <c r="P279" s="47" t="str">
        <f>VLOOKUP(B279,'Hub coords'!$A$14:$E$118,1,TRUE)</f>
        <v>22A</v>
      </c>
      <c r="R279" s="54">
        <v>2</v>
      </c>
      <c r="S279" s="55">
        <v>11</v>
      </c>
    </row>
    <row r="280" spans="1:19" s="50" customFormat="1" x14ac:dyDescent="0.3">
      <c r="A280" s="50" t="s">
        <v>126</v>
      </c>
      <c r="B280" s="50" t="s">
        <v>1655</v>
      </c>
      <c r="C280" s="50">
        <v>301</v>
      </c>
      <c r="D280" s="50">
        <v>349.11700000000002</v>
      </c>
      <c r="E280" s="50">
        <v>0.9</v>
      </c>
      <c r="F280" s="50">
        <v>0.7</v>
      </c>
      <c r="G280" s="50">
        <v>1.370736</v>
      </c>
      <c r="H280" s="109">
        <v>5189561.3849999998</v>
      </c>
      <c r="I280" s="109">
        <v>487836.09700000001</v>
      </c>
      <c r="J280" s="102">
        <f>VLOOKUP($B280,'Hub coords'!$A$14:$E$119,4,TRUE)</f>
        <v>487837.50940000004</v>
      </c>
      <c r="K280" s="102">
        <f>VLOOKUP($B280,'Hub coords'!$A$14:$E$119,5,TRUE)</f>
        <v>5189563.5465000002</v>
      </c>
      <c r="L280" s="51">
        <f t="shared" si="16"/>
        <v>1.4124000000301749</v>
      </c>
      <c r="M280" s="51">
        <f t="shared" si="17"/>
        <v>2.1615000003948808</v>
      </c>
      <c r="N280" s="52">
        <f t="shared" si="18"/>
        <v>2.5820449283063045</v>
      </c>
      <c r="O280" s="51">
        <f t="shared" si="19"/>
        <v>6.6669560117923092</v>
      </c>
      <c r="P280" s="47" t="str">
        <f>VLOOKUP(B280,'Hub coords'!$A$14:$E$118,1,TRUE)</f>
        <v>22A</v>
      </c>
      <c r="R280" s="54">
        <v>3</v>
      </c>
      <c r="S280" s="55">
        <v>10</v>
      </c>
    </row>
    <row r="281" spans="1:19" s="50" customFormat="1" x14ac:dyDescent="0.3">
      <c r="A281" s="50" t="s">
        <v>130</v>
      </c>
      <c r="B281" s="50" t="s">
        <v>1656</v>
      </c>
      <c r="C281" s="50">
        <v>301</v>
      </c>
      <c r="D281" s="50">
        <v>350.51900000000001</v>
      </c>
      <c r="E281" s="50">
        <v>0.3</v>
      </c>
      <c r="F281" s="50">
        <v>0.2</v>
      </c>
      <c r="G281" s="50">
        <v>1.549474</v>
      </c>
      <c r="H281" s="109">
        <v>5189560.7369999997</v>
      </c>
      <c r="I281" s="109">
        <v>487837.21399999998</v>
      </c>
      <c r="J281" s="102">
        <f>VLOOKUP($B281,'Hub coords'!$A$14:$E$119,4,TRUE)</f>
        <v>487837.50940000004</v>
      </c>
      <c r="K281" s="102">
        <f>VLOOKUP($B281,'Hub coords'!$A$14:$E$119,5,TRUE)</f>
        <v>5189563.5465000002</v>
      </c>
      <c r="L281" s="51">
        <f t="shared" si="16"/>
        <v>0.2954000000609085</v>
      </c>
      <c r="M281" s="51">
        <f t="shared" si="17"/>
        <v>2.8095000004395843</v>
      </c>
      <c r="N281" s="52">
        <f t="shared" si="18"/>
        <v>2.8249869756347565</v>
      </c>
      <c r="O281" s="51">
        <f t="shared" si="19"/>
        <v>7.9805514125060082</v>
      </c>
      <c r="P281" s="47" t="str">
        <f>VLOOKUP(B281,'Hub coords'!$A$14:$E$118,1,TRUE)</f>
        <v>22A</v>
      </c>
      <c r="R281" s="54">
        <v>4</v>
      </c>
      <c r="S281" s="55">
        <v>3</v>
      </c>
    </row>
    <row r="282" spans="1:19" s="50" customFormat="1" x14ac:dyDescent="0.3">
      <c r="A282" s="50" t="s">
        <v>126</v>
      </c>
      <c r="B282" s="50" t="s">
        <v>1657</v>
      </c>
      <c r="C282" s="50">
        <v>301</v>
      </c>
      <c r="D282" s="50">
        <v>346.99200000000002</v>
      </c>
      <c r="E282" s="50">
        <v>0.4</v>
      </c>
      <c r="F282" s="50">
        <v>0.3</v>
      </c>
      <c r="G282" s="50">
        <v>1.6102529999999999</v>
      </c>
      <c r="H282" s="109">
        <v>5189562.1579999998</v>
      </c>
      <c r="I282" s="109">
        <v>487836.45899999997</v>
      </c>
      <c r="J282" s="102">
        <f>VLOOKUP($B282,'Hub coords'!$A$14:$E$119,4,TRUE)</f>
        <v>487837.50940000004</v>
      </c>
      <c r="K282" s="102">
        <f>VLOOKUP($B282,'Hub coords'!$A$14:$E$119,5,TRUE)</f>
        <v>5189563.5465000002</v>
      </c>
      <c r="L282" s="51">
        <f t="shared" si="16"/>
        <v>1.0504000000655651</v>
      </c>
      <c r="M282" s="51">
        <f t="shared" si="17"/>
        <v>1.3885000003501773</v>
      </c>
      <c r="N282" s="52">
        <f t="shared" si="18"/>
        <v>1.7410549707318783</v>
      </c>
      <c r="O282" s="51">
        <f t="shared" si="19"/>
        <v>3.0312724111101819</v>
      </c>
      <c r="P282" s="47" t="str">
        <f>VLOOKUP(B282,'Hub coords'!$A$14:$E$118,1,TRUE)</f>
        <v>22A</v>
      </c>
      <c r="R282" s="54">
        <v>5</v>
      </c>
      <c r="S282" s="55">
        <v>1</v>
      </c>
    </row>
    <row r="283" spans="1:19" s="50" customFormat="1" x14ac:dyDescent="0.3">
      <c r="A283" s="50" t="s">
        <v>126</v>
      </c>
      <c r="B283" s="50" t="s">
        <v>1658</v>
      </c>
      <c r="C283" s="50">
        <v>301</v>
      </c>
      <c r="D283" s="50">
        <v>351.464</v>
      </c>
      <c r="E283" s="50">
        <v>0.4</v>
      </c>
      <c r="F283" s="50">
        <v>0.3</v>
      </c>
      <c r="G283" s="50">
        <v>1.8617630000000001</v>
      </c>
      <c r="H283" s="109">
        <v>5189560.9800000004</v>
      </c>
      <c r="I283" s="109">
        <v>487836.94799999997</v>
      </c>
      <c r="J283" s="102">
        <f>VLOOKUP($B283,'Hub coords'!$A$14:$E$119,4,TRUE)</f>
        <v>487837.50940000004</v>
      </c>
      <c r="K283" s="102">
        <f>VLOOKUP($B283,'Hub coords'!$A$14:$E$119,5,TRUE)</f>
        <v>5189563.5465000002</v>
      </c>
      <c r="L283" s="51">
        <f t="shared" si="16"/>
        <v>0.56140000006416813</v>
      </c>
      <c r="M283" s="51">
        <f t="shared" si="17"/>
        <v>2.5664999997243285</v>
      </c>
      <c r="N283" s="52">
        <f t="shared" si="18"/>
        <v>2.6271833222401946</v>
      </c>
      <c r="O283" s="51">
        <f t="shared" si="19"/>
        <v>6.9020922086570264</v>
      </c>
      <c r="P283" s="47" t="str">
        <f>VLOOKUP(B283,'Hub coords'!$A$14:$E$118,1,TRUE)</f>
        <v>22A</v>
      </c>
      <c r="R283" s="54">
        <v>6</v>
      </c>
      <c r="S283" s="55">
        <v>1</v>
      </c>
    </row>
    <row r="284" spans="1:19" s="50" customFormat="1" x14ac:dyDescent="0.3">
      <c r="A284" s="50" t="s">
        <v>126</v>
      </c>
      <c r="B284" s="50" t="s">
        <v>1659</v>
      </c>
      <c r="C284" s="50">
        <v>301</v>
      </c>
      <c r="D284" s="50">
        <v>348.03199999999998</v>
      </c>
      <c r="E284" s="50">
        <v>0.2</v>
      </c>
      <c r="F284" s="50">
        <v>0.2</v>
      </c>
      <c r="G284" s="50">
        <v>1.4169849999999999</v>
      </c>
      <c r="H284" s="109">
        <v>5189563.3669999996</v>
      </c>
      <c r="I284" s="109">
        <v>487835.05499999999</v>
      </c>
      <c r="J284" s="102">
        <f>VLOOKUP($B284,'Hub coords'!$A$14:$E$119,4,TRUE)</f>
        <v>487837.50940000004</v>
      </c>
      <c r="K284" s="102">
        <f>VLOOKUP($B284,'Hub coords'!$A$14:$E$119,5,TRUE)</f>
        <v>5189563.5465000002</v>
      </c>
      <c r="L284" s="51">
        <f t="shared" si="16"/>
        <v>2.4544000000460073</v>
      </c>
      <c r="M284" s="51">
        <f t="shared" si="17"/>
        <v>0.17950000055134296</v>
      </c>
      <c r="N284" s="52">
        <f t="shared" si="18"/>
        <v>2.4609550199919896</v>
      </c>
      <c r="O284" s="51">
        <f t="shared" si="19"/>
        <v>6.0562996104237738</v>
      </c>
      <c r="P284" s="47" t="str">
        <f>VLOOKUP(B284,'Hub coords'!$A$14:$E$118,1,TRUE)</f>
        <v>22A</v>
      </c>
      <c r="R284" s="54">
        <v>7</v>
      </c>
      <c r="S284" s="55">
        <v>0</v>
      </c>
    </row>
    <row r="285" spans="1:19" s="50" customFormat="1" x14ac:dyDescent="0.3">
      <c r="A285" s="50" t="s">
        <v>126</v>
      </c>
      <c r="B285" s="50" t="s">
        <v>1660</v>
      </c>
      <c r="C285" s="50">
        <v>301</v>
      </c>
      <c r="D285" s="50">
        <v>347.00299999999999</v>
      </c>
      <c r="E285" s="50">
        <v>0.2</v>
      </c>
      <c r="F285" s="50">
        <v>0.2</v>
      </c>
      <c r="G285" s="50">
        <v>1.9863569999999999</v>
      </c>
      <c r="H285" s="109">
        <v>5189559.79</v>
      </c>
      <c r="I285" s="109">
        <v>487837.875</v>
      </c>
      <c r="J285" s="102">
        <f>VLOOKUP($B285,'Hub coords'!$A$14:$E$119,4,TRUE)</f>
        <v>487837.50940000004</v>
      </c>
      <c r="K285" s="102">
        <f>VLOOKUP($B285,'Hub coords'!$A$14:$E$119,5,TRUE)</f>
        <v>5189563.5465000002</v>
      </c>
      <c r="L285" s="51">
        <f t="shared" si="16"/>
        <v>0.36559999996097758</v>
      </c>
      <c r="M285" s="51">
        <f t="shared" si="17"/>
        <v>3.7565000001341105</v>
      </c>
      <c r="N285" s="52">
        <f t="shared" si="18"/>
        <v>3.7742490128473292</v>
      </c>
      <c r="O285" s="51">
        <f t="shared" si="19"/>
        <v>14.244955610979039</v>
      </c>
      <c r="P285" s="47" t="str">
        <f>VLOOKUP(B285,'Hub coords'!$A$14:$E$118,1,TRUE)</f>
        <v>22A</v>
      </c>
      <c r="R285" s="54">
        <v>8</v>
      </c>
      <c r="S285" s="55">
        <v>0</v>
      </c>
    </row>
    <row r="286" spans="1:19" s="50" customFormat="1" ht="15" thickBot="1" x14ac:dyDescent="0.35">
      <c r="A286" s="50" t="s">
        <v>130</v>
      </c>
      <c r="B286" s="50" t="s">
        <v>1661</v>
      </c>
      <c r="C286" s="50">
        <v>301</v>
      </c>
      <c r="D286" s="50">
        <v>347.45499999999998</v>
      </c>
      <c r="E286" s="50">
        <v>0.3</v>
      </c>
      <c r="F286" s="50">
        <v>0.2</v>
      </c>
      <c r="G286" s="50">
        <v>1.83969</v>
      </c>
      <c r="H286" s="109">
        <v>5189561.7319999998</v>
      </c>
      <c r="I286" s="109">
        <v>487835.91899999999</v>
      </c>
      <c r="J286" s="102">
        <f>VLOOKUP($B286,'Hub coords'!$A$14:$E$119,4,TRUE)</f>
        <v>487837.50940000004</v>
      </c>
      <c r="K286" s="102">
        <f>VLOOKUP($B286,'Hub coords'!$A$14:$E$119,5,TRUE)</f>
        <v>5189563.5465000002</v>
      </c>
      <c r="L286" s="51">
        <f t="shared" si="16"/>
        <v>1.5904000000446104</v>
      </c>
      <c r="M286" s="51">
        <f t="shared" si="17"/>
        <v>1.8145000003278255</v>
      </c>
      <c r="N286" s="52">
        <f t="shared" si="18"/>
        <v>2.4128370047169732</v>
      </c>
      <c r="O286" s="51">
        <f t="shared" si="19"/>
        <v>5.8217824113315748</v>
      </c>
      <c r="P286" s="47" t="str">
        <f>VLOOKUP(B286,'Hub coords'!$A$14:$E$118,1,TRUE)</f>
        <v>22A</v>
      </c>
      <c r="R286" s="56" t="s">
        <v>2123</v>
      </c>
      <c r="S286" s="56">
        <v>0</v>
      </c>
    </row>
    <row r="287" spans="1:19" s="50" customFormat="1" x14ac:dyDescent="0.3">
      <c r="A287" s="50" t="s">
        <v>126</v>
      </c>
      <c r="B287" s="50" t="s">
        <v>1644</v>
      </c>
      <c r="C287" s="50">
        <v>301</v>
      </c>
      <c r="D287" s="50">
        <v>343.62200000000001</v>
      </c>
      <c r="E287" s="50">
        <v>0.3</v>
      </c>
      <c r="F287" s="50">
        <v>0.2</v>
      </c>
      <c r="G287" s="50">
        <v>1.1279619999999999</v>
      </c>
      <c r="H287" s="109">
        <v>5189562.5959999999</v>
      </c>
      <c r="I287" s="109">
        <v>487837.092</v>
      </c>
      <c r="J287" s="102">
        <f>VLOOKUP($B287,'Hub coords'!$A$14:$E$119,4,TRUE)</f>
        <v>487837.50940000004</v>
      </c>
      <c r="K287" s="102">
        <f>VLOOKUP($B287,'Hub coords'!$A$14:$E$119,5,TRUE)</f>
        <v>5189563.5465000002</v>
      </c>
      <c r="L287" s="51">
        <f t="shared" si="16"/>
        <v>0.41740000003483146</v>
      </c>
      <c r="M287" s="51">
        <f t="shared" si="17"/>
        <v>0.9505000002682209</v>
      </c>
      <c r="N287" s="52">
        <f t="shared" si="18"/>
        <v>1.038110307500588</v>
      </c>
      <c r="O287" s="51">
        <f t="shared" si="19"/>
        <v>1.0776730105389654</v>
      </c>
      <c r="P287" s="47" t="str">
        <f>VLOOKUP(B287,'Hub coords'!$A$14:$E$118,1,TRUE)</f>
        <v>22A</v>
      </c>
    </row>
    <row r="288" spans="1:19" s="50" customFormat="1" x14ac:dyDescent="0.3">
      <c r="A288" s="50" t="s">
        <v>130</v>
      </c>
      <c r="B288" s="50" t="s">
        <v>1662</v>
      </c>
      <c r="C288" s="50">
        <v>301</v>
      </c>
      <c r="D288" s="50">
        <v>345.55900000000003</v>
      </c>
      <c r="E288" s="50">
        <v>2.5</v>
      </c>
      <c r="F288" s="50">
        <v>1.8</v>
      </c>
      <c r="G288" s="50">
        <v>1.4627129999999999</v>
      </c>
      <c r="H288" s="109">
        <v>5189561.9210000001</v>
      </c>
      <c r="I288" s="109">
        <v>487837.47399999999</v>
      </c>
      <c r="J288" s="102">
        <f>VLOOKUP($B288,'Hub coords'!$A$14:$E$119,4,TRUE)</f>
        <v>487837.50940000004</v>
      </c>
      <c r="K288" s="102">
        <f>VLOOKUP($B288,'Hub coords'!$A$14:$E$119,5,TRUE)</f>
        <v>5189563.5465000002</v>
      </c>
      <c r="L288" s="51">
        <f t="shared" si="16"/>
        <v>3.5400000051595271E-2</v>
      </c>
      <c r="M288" s="51">
        <f t="shared" si="17"/>
        <v>1.6255000000819564</v>
      </c>
      <c r="N288" s="52">
        <f t="shared" si="18"/>
        <v>1.625885423475496</v>
      </c>
      <c r="O288" s="51">
        <f t="shared" si="19"/>
        <v>2.6435034102700929</v>
      </c>
      <c r="P288" s="47" t="str">
        <f>VLOOKUP(B288,'Hub coords'!$A$14:$E$118,1,TRUE)</f>
        <v>22A</v>
      </c>
    </row>
    <row r="289" spans="1:19" s="50" customFormat="1" x14ac:dyDescent="0.3">
      <c r="A289" s="50" t="s">
        <v>130</v>
      </c>
      <c r="B289" s="50" t="s">
        <v>1663</v>
      </c>
      <c r="C289" s="50">
        <v>301</v>
      </c>
      <c r="D289" s="50">
        <v>345.31299999999999</v>
      </c>
      <c r="E289" s="50">
        <v>0.3</v>
      </c>
      <c r="F289" s="50">
        <v>0.3</v>
      </c>
      <c r="G289" s="50">
        <v>1.6531469999999999</v>
      </c>
      <c r="H289" s="109">
        <v>5189561.4450000003</v>
      </c>
      <c r="I289" s="109">
        <v>487837.14199999999</v>
      </c>
      <c r="J289" s="102">
        <f>VLOOKUP($B289,'Hub coords'!$A$14:$E$119,4,TRUE)</f>
        <v>487837.50940000004</v>
      </c>
      <c r="K289" s="102">
        <f>VLOOKUP($B289,'Hub coords'!$A$14:$E$119,5,TRUE)</f>
        <v>5189563.5465000002</v>
      </c>
      <c r="L289" s="51">
        <f t="shared" si="16"/>
        <v>0.367400000046473</v>
      </c>
      <c r="M289" s="51">
        <f t="shared" si="17"/>
        <v>2.1014999998733401</v>
      </c>
      <c r="N289" s="52">
        <f t="shared" si="18"/>
        <v>2.1333740903793212</v>
      </c>
      <c r="O289" s="51">
        <f t="shared" si="19"/>
        <v>4.5512850095017967</v>
      </c>
      <c r="P289" s="47" t="str">
        <f>VLOOKUP(B289,'Hub coords'!$A$14:$E$118,1,TRUE)</f>
        <v>22A</v>
      </c>
    </row>
    <row r="290" spans="1:19" s="50" customFormat="1" x14ac:dyDescent="0.3">
      <c r="A290" s="50" t="s">
        <v>126</v>
      </c>
      <c r="B290" s="50" t="s">
        <v>1664</v>
      </c>
      <c r="C290" s="50">
        <v>301</v>
      </c>
      <c r="D290" s="50">
        <v>348.75299999999999</v>
      </c>
      <c r="E290" s="50">
        <v>0.3</v>
      </c>
      <c r="F290" s="50">
        <v>0.3</v>
      </c>
      <c r="G290" s="50">
        <v>1.9482159999999999</v>
      </c>
      <c r="H290" s="109">
        <v>5189560.6569999997</v>
      </c>
      <c r="I290" s="109">
        <v>487836.07299999997</v>
      </c>
      <c r="J290" s="102">
        <f>VLOOKUP($B290,'Hub coords'!$A$14:$E$119,4,TRUE)</f>
        <v>487837.50940000004</v>
      </c>
      <c r="K290" s="102">
        <f>VLOOKUP($B290,'Hub coords'!$A$14:$E$119,5,TRUE)</f>
        <v>5189563.5465000002</v>
      </c>
      <c r="L290" s="51">
        <f t="shared" si="16"/>
        <v>1.4364000000641681</v>
      </c>
      <c r="M290" s="51">
        <f t="shared" si="17"/>
        <v>2.8895000005140901</v>
      </c>
      <c r="N290" s="52">
        <f t="shared" si="18"/>
        <v>3.226833620308811</v>
      </c>
      <c r="O290" s="51">
        <f t="shared" si="19"/>
        <v>10.412455213155269</v>
      </c>
      <c r="P290" s="47" t="str">
        <f>VLOOKUP(B290,'Hub coords'!$A$14:$E$118,1,TRUE)</f>
        <v>22A</v>
      </c>
    </row>
    <row r="291" spans="1:19" s="50" customFormat="1" x14ac:dyDescent="0.3">
      <c r="A291" s="50" t="s">
        <v>126</v>
      </c>
      <c r="B291" s="50" t="s">
        <v>1665</v>
      </c>
      <c r="C291" s="50">
        <v>132</v>
      </c>
      <c r="D291" s="50">
        <v>355.65199999999999</v>
      </c>
      <c r="E291" s="50">
        <v>2.1</v>
      </c>
      <c r="F291" s="50">
        <v>1.7</v>
      </c>
      <c r="G291" s="50">
        <v>2.9467650000000001</v>
      </c>
      <c r="H291" s="109">
        <v>5189558.8600000003</v>
      </c>
      <c r="I291" s="109">
        <v>487834.65899999999</v>
      </c>
      <c r="J291" s="102">
        <f>VLOOKUP($B291,'Hub coords'!$A$14:$E$119,4,TRUE)</f>
        <v>487837.50940000004</v>
      </c>
      <c r="K291" s="102">
        <f>VLOOKUP($B291,'Hub coords'!$A$14:$E$119,5,TRUE)</f>
        <v>5189563.5465000002</v>
      </c>
      <c r="L291" s="51">
        <f t="shared" si="16"/>
        <v>2.8504000000539236</v>
      </c>
      <c r="M291" s="51">
        <f t="shared" si="17"/>
        <v>4.6864999998360872</v>
      </c>
      <c r="N291" s="52">
        <f t="shared" si="18"/>
        <v>5.4852586455673222</v>
      </c>
      <c r="O291" s="51">
        <f t="shared" si="19"/>
        <v>30.088062408771055</v>
      </c>
      <c r="P291" s="47" t="str">
        <f>VLOOKUP(B291,'Hub coords'!$A$14:$E$118,1,TRUE)</f>
        <v>22A</v>
      </c>
    </row>
    <row r="292" spans="1:19" s="50" customFormat="1" x14ac:dyDescent="0.3">
      <c r="A292" s="50" t="s">
        <v>130</v>
      </c>
      <c r="B292" s="50" t="s">
        <v>1666</v>
      </c>
      <c r="C292" s="50">
        <v>301</v>
      </c>
      <c r="D292" s="50">
        <v>346.14800000000002</v>
      </c>
      <c r="E292" s="50">
        <v>0.3</v>
      </c>
      <c r="F292" s="50">
        <v>0.2</v>
      </c>
      <c r="G292" s="50">
        <v>1.4705539999999999</v>
      </c>
      <c r="H292" s="109">
        <v>5189563.8449999997</v>
      </c>
      <c r="I292" s="109">
        <v>487838.36099999998</v>
      </c>
      <c r="J292" s="102">
        <f>VLOOKUP($B292,'Hub coords'!$A$14:$E$119,4,TRUE)</f>
        <v>487837.50940000004</v>
      </c>
      <c r="K292" s="102">
        <f>VLOOKUP($B292,'Hub coords'!$A$14:$E$119,5,TRUE)</f>
        <v>5189563.5465000002</v>
      </c>
      <c r="L292" s="51">
        <f t="shared" si="16"/>
        <v>0.85159999993629754</v>
      </c>
      <c r="M292" s="51">
        <f t="shared" si="17"/>
        <v>0.29849999956786633</v>
      </c>
      <c r="N292" s="52">
        <f t="shared" si="18"/>
        <v>0.90239947342267335</v>
      </c>
      <c r="O292" s="51">
        <f t="shared" si="19"/>
        <v>0.81432480963351817</v>
      </c>
      <c r="P292" s="47" t="str">
        <f>VLOOKUP(B292,'Hub coords'!$A$14:$E$118,1,TRUE)</f>
        <v>22A</v>
      </c>
    </row>
    <row r="293" spans="1:19" s="50" customFormat="1" x14ac:dyDescent="0.3">
      <c r="A293" s="50" t="s">
        <v>126</v>
      </c>
      <c r="B293" s="50" t="s">
        <v>1667</v>
      </c>
      <c r="C293" s="50">
        <v>301</v>
      </c>
      <c r="D293" s="50">
        <v>344.89600000000002</v>
      </c>
      <c r="E293" s="50">
        <v>0.2</v>
      </c>
      <c r="F293" s="50">
        <v>0.2</v>
      </c>
      <c r="G293" s="50">
        <v>2.0602399999999998</v>
      </c>
      <c r="H293" s="109">
        <v>5189562.4840000002</v>
      </c>
      <c r="I293" s="109">
        <v>487836.92800000001</v>
      </c>
      <c r="J293" s="102">
        <f>VLOOKUP($B293,'Hub coords'!$A$14:$E$119,4,TRUE)</f>
        <v>487837.50940000004</v>
      </c>
      <c r="K293" s="102">
        <f>VLOOKUP($B293,'Hub coords'!$A$14:$E$119,5,TRUE)</f>
        <v>5189563.5465000002</v>
      </c>
      <c r="L293" s="51">
        <f t="shared" si="16"/>
        <v>0.58140000002458692</v>
      </c>
      <c r="M293" s="51">
        <f t="shared" si="17"/>
        <v>1.0625</v>
      </c>
      <c r="N293" s="52">
        <f t="shared" si="18"/>
        <v>1.2111697692844672</v>
      </c>
      <c r="O293" s="51">
        <f t="shared" si="19"/>
        <v>1.4669322100285895</v>
      </c>
      <c r="P293" s="47" t="str">
        <f>VLOOKUP(B293,'Hub coords'!$A$14:$E$118,1,TRUE)</f>
        <v>22A</v>
      </c>
    </row>
    <row r="294" spans="1:19" s="50" customFormat="1" x14ac:dyDescent="0.3">
      <c r="A294" s="50" t="s">
        <v>126</v>
      </c>
      <c r="B294" s="50" t="s">
        <v>1668</v>
      </c>
      <c r="C294" s="50">
        <v>301</v>
      </c>
      <c r="D294" s="50">
        <v>349.11700000000002</v>
      </c>
      <c r="E294" s="50">
        <v>0.9</v>
      </c>
      <c r="F294" s="50">
        <v>0.7</v>
      </c>
      <c r="G294" s="50">
        <v>1.370736</v>
      </c>
      <c r="H294" s="109">
        <v>5189561.3849999998</v>
      </c>
      <c r="I294" s="109">
        <v>487836.09700000001</v>
      </c>
      <c r="J294" s="102">
        <f>VLOOKUP($B294,'Hub coords'!$A$14:$E$119,4,TRUE)</f>
        <v>487837.50940000004</v>
      </c>
      <c r="K294" s="102">
        <f>VLOOKUP($B294,'Hub coords'!$A$14:$E$119,5,TRUE)</f>
        <v>5189563.5465000002</v>
      </c>
      <c r="L294" s="51">
        <f t="shared" si="16"/>
        <v>1.4124000000301749</v>
      </c>
      <c r="M294" s="51">
        <f t="shared" si="17"/>
        <v>2.1615000003948808</v>
      </c>
      <c r="N294" s="52">
        <f t="shared" si="18"/>
        <v>2.5820449283063045</v>
      </c>
      <c r="O294" s="51">
        <f t="shared" si="19"/>
        <v>6.6669560117923092</v>
      </c>
      <c r="P294" s="47" t="str">
        <f>VLOOKUP(B294,'Hub coords'!$A$14:$E$118,1,TRUE)</f>
        <v>22A</v>
      </c>
    </row>
    <row r="295" spans="1:19" s="50" customFormat="1" x14ac:dyDescent="0.3">
      <c r="A295" s="50" t="s">
        <v>130</v>
      </c>
      <c r="B295" s="50" t="s">
        <v>1669</v>
      </c>
      <c r="C295" s="50">
        <v>301</v>
      </c>
      <c r="D295" s="50">
        <v>347.20600000000002</v>
      </c>
      <c r="E295" s="50">
        <v>0.2</v>
      </c>
      <c r="F295" s="50">
        <v>0.2</v>
      </c>
      <c r="G295" s="50">
        <v>1.120457</v>
      </c>
      <c r="H295" s="109">
        <v>5189563.18</v>
      </c>
      <c r="I295" s="109">
        <v>487836.10600000003</v>
      </c>
      <c r="J295" s="102">
        <f>VLOOKUP($B295,'Hub coords'!$A$14:$E$119,4,TRUE)</f>
        <v>487837.50940000004</v>
      </c>
      <c r="K295" s="102">
        <f>VLOOKUP($B295,'Hub coords'!$A$14:$E$119,5,TRUE)</f>
        <v>5189563.5465000002</v>
      </c>
      <c r="L295" s="51">
        <f t="shared" si="16"/>
        <v>1.4034000000101514</v>
      </c>
      <c r="M295" s="51">
        <f t="shared" si="17"/>
        <v>0.36650000046938658</v>
      </c>
      <c r="N295" s="52">
        <f t="shared" si="18"/>
        <v>1.4504667560383979</v>
      </c>
      <c r="O295" s="51">
        <f t="shared" si="19"/>
        <v>2.1038538103725535</v>
      </c>
      <c r="P295" s="47" t="str">
        <f>VLOOKUP(B295,'Hub coords'!$A$14:$E$118,1,TRUE)</f>
        <v>22A</v>
      </c>
    </row>
    <row r="296" spans="1:19" s="50" customFormat="1" x14ac:dyDescent="0.3">
      <c r="A296" s="50" t="s">
        <v>126</v>
      </c>
      <c r="B296" s="50" t="s">
        <v>1670</v>
      </c>
      <c r="C296" s="50">
        <v>301</v>
      </c>
      <c r="D296" s="50">
        <v>340.69499999999999</v>
      </c>
      <c r="E296" s="50">
        <v>0.4</v>
      </c>
      <c r="F296" s="50">
        <v>0.3</v>
      </c>
      <c r="G296" s="50">
        <v>1.2249559999999999</v>
      </c>
      <c r="H296" s="109">
        <v>5189561.9579999996</v>
      </c>
      <c r="I296" s="109">
        <v>487836.35700000002</v>
      </c>
      <c r="J296" s="102">
        <f>VLOOKUP($B296,'Hub coords'!$A$14:$E$119,4,TRUE)</f>
        <v>487837.50940000004</v>
      </c>
      <c r="K296" s="102">
        <f>VLOOKUP($B296,'Hub coords'!$A$14:$E$119,5,TRUE)</f>
        <v>5189563.5465000002</v>
      </c>
      <c r="L296" s="51">
        <f t="shared" si="16"/>
        <v>1.1524000000208616</v>
      </c>
      <c r="M296" s="51">
        <f t="shared" si="17"/>
        <v>1.5885000005364418</v>
      </c>
      <c r="N296" s="52">
        <f t="shared" si="18"/>
        <v>1.9624877099621179</v>
      </c>
      <c r="O296" s="51">
        <f t="shared" si="19"/>
        <v>3.8513580117523576</v>
      </c>
      <c r="P296" s="47" t="str">
        <f>VLOOKUP(B296,'Hub coords'!$A$14:$E$118,1,TRUE)</f>
        <v>22A</v>
      </c>
    </row>
    <row r="297" spans="1:19" s="50" customFormat="1" x14ac:dyDescent="0.3">
      <c r="A297" s="50" t="s">
        <v>126</v>
      </c>
      <c r="B297" s="50" t="s">
        <v>1671</v>
      </c>
      <c r="C297" s="50">
        <v>301</v>
      </c>
      <c r="D297" s="50">
        <v>340.185</v>
      </c>
      <c r="E297" s="50">
        <v>0.3</v>
      </c>
      <c r="F297" s="50">
        <v>0.2</v>
      </c>
      <c r="G297" s="50">
        <v>1.0583279999999999</v>
      </c>
      <c r="H297" s="109">
        <v>5189561.8360000001</v>
      </c>
      <c r="I297" s="109">
        <v>487836.25</v>
      </c>
      <c r="J297" s="102">
        <f>VLOOKUP($B297,'Hub coords'!$A$14:$E$119,4,TRUE)</f>
        <v>487837.50940000004</v>
      </c>
      <c r="K297" s="102">
        <f>VLOOKUP($B297,'Hub coords'!$A$14:$E$119,5,TRUE)</f>
        <v>5189563.5465000002</v>
      </c>
      <c r="L297" s="51">
        <f t="shared" si="16"/>
        <v>1.2594000000390224</v>
      </c>
      <c r="M297" s="51">
        <f t="shared" si="17"/>
        <v>1.7105000000447035</v>
      </c>
      <c r="N297" s="52">
        <f t="shared" si="18"/>
        <v>2.1241230214493747</v>
      </c>
      <c r="O297" s="51">
        <f t="shared" si="19"/>
        <v>4.5118986102512206</v>
      </c>
      <c r="P297" s="47" t="str">
        <f>VLOOKUP(B297,'Hub coords'!$A$14:$E$118,1,TRUE)</f>
        <v>22A</v>
      </c>
    </row>
    <row r="298" spans="1:19" s="50" customFormat="1" x14ac:dyDescent="0.3">
      <c r="A298" s="50" t="s">
        <v>130</v>
      </c>
      <c r="B298" s="50" t="s">
        <v>1645</v>
      </c>
      <c r="C298" s="50">
        <v>301</v>
      </c>
      <c r="D298" s="50">
        <v>349.09199999999998</v>
      </c>
      <c r="E298" s="50">
        <v>0.4</v>
      </c>
      <c r="F298" s="50">
        <v>0.3</v>
      </c>
      <c r="G298" s="50">
        <v>1.7425919999999999</v>
      </c>
      <c r="H298" s="109">
        <v>5189561.5159999998</v>
      </c>
      <c r="I298" s="109">
        <v>487836.62599999999</v>
      </c>
      <c r="J298" s="102">
        <f>VLOOKUP($B298,'Hub coords'!$A$14:$E$119,4,TRUE)</f>
        <v>487837.50940000004</v>
      </c>
      <c r="K298" s="102">
        <f>VLOOKUP($B298,'Hub coords'!$A$14:$E$119,5,TRUE)</f>
        <v>5189563.5465000002</v>
      </c>
      <c r="L298" s="51">
        <f t="shared" si="16"/>
        <v>0.88340000004973263</v>
      </c>
      <c r="M298" s="51">
        <f t="shared" si="17"/>
        <v>2.0305000003427267</v>
      </c>
      <c r="N298" s="52">
        <f t="shared" si="18"/>
        <v>2.2143454589290443</v>
      </c>
      <c r="O298" s="51">
        <f t="shared" si="19"/>
        <v>4.9033258114796796</v>
      </c>
      <c r="P298" s="47" t="str">
        <f>VLOOKUP(B298,'Hub coords'!$A$14:$E$118,1,TRUE)</f>
        <v>22A</v>
      </c>
    </row>
    <row r="299" spans="1:19" s="50" customFormat="1" x14ac:dyDescent="0.3">
      <c r="A299" s="50" t="s">
        <v>130</v>
      </c>
      <c r="B299" s="50" t="s">
        <v>1672</v>
      </c>
      <c r="C299" s="50">
        <v>301</v>
      </c>
      <c r="D299" s="50">
        <v>344.80500000000001</v>
      </c>
      <c r="E299" s="50">
        <v>0.3</v>
      </c>
      <c r="F299" s="50">
        <v>0.3</v>
      </c>
      <c r="G299" s="50">
        <v>1.6907829999999999</v>
      </c>
      <c r="H299" s="109">
        <v>5189563.2089999998</v>
      </c>
      <c r="I299" s="109">
        <v>487837.79300000001</v>
      </c>
      <c r="J299" s="102">
        <f>VLOOKUP($B299,'Hub coords'!$A$14:$E$119,4,TRUE)</f>
        <v>487837.50940000004</v>
      </c>
      <c r="K299" s="102">
        <f>VLOOKUP($B299,'Hub coords'!$A$14:$E$119,5,TRUE)</f>
        <v>5189563.5465000002</v>
      </c>
      <c r="L299" s="51">
        <f t="shared" si="16"/>
        <v>0.28359999996609986</v>
      </c>
      <c r="M299" s="51">
        <f t="shared" si="17"/>
        <v>0.33750000037252903</v>
      </c>
      <c r="N299" s="52">
        <f t="shared" si="18"/>
        <v>0.4408346744894609</v>
      </c>
      <c r="O299" s="51">
        <f t="shared" si="19"/>
        <v>0.19433521023222894</v>
      </c>
      <c r="P299" s="47" t="str">
        <f>VLOOKUP(B299,'Hub coords'!$A$14:$E$118,1,TRUE)</f>
        <v>22A</v>
      </c>
    </row>
    <row r="300" spans="1:19" s="50" customFormat="1" x14ac:dyDescent="0.3">
      <c r="A300" s="50" t="s">
        <v>130</v>
      </c>
      <c r="B300" s="50" t="s">
        <v>1646</v>
      </c>
      <c r="C300" s="50">
        <v>301</v>
      </c>
      <c r="D300" s="50">
        <v>342.53199999999998</v>
      </c>
      <c r="E300" s="50">
        <v>0.3</v>
      </c>
      <c r="F300" s="50">
        <v>0.3</v>
      </c>
      <c r="G300" s="50">
        <v>1.5202610000000001</v>
      </c>
      <c r="H300" s="109">
        <v>5189563.3990000002</v>
      </c>
      <c r="I300" s="109">
        <v>487836.41899999999</v>
      </c>
      <c r="J300" s="102">
        <f>VLOOKUP($B300,'Hub coords'!$A$14:$E$119,4,TRUE)</f>
        <v>487837.50940000004</v>
      </c>
      <c r="K300" s="102">
        <f>VLOOKUP($B300,'Hub coords'!$A$14:$E$119,5,TRUE)</f>
        <v>5189563.5465000002</v>
      </c>
      <c r="L300" s="51">
        <f t="shared" si="16"/>
        <v>1.0904000000446104</v>
      </c>
      <c r="M300" s="51">
        <f t="shared" si="17"/>
        <v>0.1474999999627471</v>
      </c>
      <c r="N300" s="52">
        <f t="shared" si="18"/>
        <v>1.1003310456795703</v>
      </c>
      <c r="O300" s="51">
        <f t="shared" si="19"/>
        <v>1.2107284100862967</v>
      </c>
      <c r="P300" s="47" t="str">
        <f>VLOOKUP(B300,'Hub coords'!$A$14:$E$118,1,TRUE)</f>
        <v>22A</v>
      </c>
      <c r="R300" s="50" t="s">
        <v>5112</v>
      </c>
      <c r="S300" s="57">
        <f>COUNT(C276:C305)</f>
        <v>30</v>
      </c>
    </row>
    <row r="301" spans="1:19" s="50" customFormat="1" x14ac:dyDescent="0.3">
      <c r="A301" s="50" t="s">
        <v>126</v>
      </c>
      <c r="B301" s="50" t="s">
        <v>1647</v>
      </c>
      <c r="C301" s="50">
        <v>301</v>
      </c>
      <c r="D301" s="50">
        <v>342.63</v>
      </c>
      <c r="E301" s="50">
        <v>0.2</v>
      </c>
      <c r="F301" s="50">
        <v>0.2</v>
      </c>
      <c r="G301" s="50">
        <v>1.574924</v>
      </c>
      <c r="H301" s="109">
        <v>5189562.0029999996</v>
      </c>
      <c r="I301" s="109">
        <v>487837.03600000002</v>
      </c>
      <c r="J301" s="102">
        <f>VLOOKUP($B301,'Hub coords'!$A$14:$E$119,4,TRUE)</f>
        <v>487837.50940000004</v>
      </c>
      <c r="K301" s="102">
        <f>VLOOKUP($B301,'Hub coords'!$A$14:$E$119,5,TRUE)</f>
        <v>5189563.5465000002</v>
      </c>
      <c r="L301" s="51">
        <f t="shared" si="16"/>
        <v>0.47340000001713634</v>
      </c>
      <c r="M301" s="51">
        <f t="shared" si="17"/>
        <v>1.5435000006109476</v>
      </c>
      <c r="N301" s="52">
        <f t="shared" si="18"/>
        <v>1.6144657976873402</v>
      </c>
      <c r="O301" s="51">
        <f t="shared" si="19"/>
        <v>2.6064998119022196</v>
      </c>
      <c r="P301" s="47" t="str">
        <f>VLOOKUP(B301,'Hub coords'!$A$14:$E$118,1,TRUE)</f>
        <v>22A</v>
      </c>
      <c r="R301" s="50" t="s">
        <v>5111</v>
      </c>
      <c r="S301" s="51">
        <f>AVERAGE(N276:N305)</f>
        <v>2.1005912879190891</v>
      </c>
    </row>
    <row r="302" spans="1:19" s="50" customFormat="1" x14ac:dyDescent="0.3">
      <c r="A302" s="50" t="s">
        <v>126</v>
      </c>
      <c r="B302" s="50" t="s">
        <v>1648</v>
      </c>
      <c r="C302" s="50">
        <v>301</v>
      </c>
      <c r="D302" s="50">
        <v>345.84300000000002</v>
      </c>
      <c r="E302" s="50">
        <v>0.2</v>
      </c>
      <c r="F302" s="50">
        <v>0.2</v>
      </c>
      <c r="G302" s="50">
        <v>1.7914490000000001</v>
      </c>
      <c r="H302" s="109">
        <v>5189563.34</v>
      </c>
      <c r="I302" s="109">
        <v>487837.14399999997</v>
      </c>
      <c r="J302" s="102">
        <f>VLOOKUP($B302,'Hub coords'!$A$14:$E$119,4,TRUE)</f>
        <v>487837.50940000004</v>
      </c>
      <c r="K302" s="102">
        <f>VLOOKUP($B302,'Hub coords'!$A$14:$E$119,5,TRUE)</f>
        <v>5189563.5465000002</v>
      </c>
      <c r="L302" s="51">
        <f t="shared" si="16"/>
        <v>0.36540000006789342</v>
      </c>
      <c r="M302" s="51">
        <f t="shared" si="17"/>
        <v>0.20650000032037497</v>
      </c>
      <c r="N302" s="52">
        <f t="shared" si="18"/>
        <v>0.41971348582328322</v>
      </c>
      <c r="O302" s="51">
        <f t="shared" si="19"/>
        <v>0.17615941018193138</v>
      </c>
      <c r="P302" s="47" t="str">
        <f>VLOOKUP(B302,'Hub coords'!$A$14:$E$118,1,TRUE)</f>
        <v>22A</v>
      </c>
      <c r="R302" s="50" t="s">
        <v>5110</v>
      </c>
      <c r="S302" s="51">
        <f>_xlfn.STDEV.S(N276:N305)</f>
        <v>1.1716337775103922</v>
      </c>
    </row>
    <row r="303" spans="1:19" s="50" customFormat="1" x14ac:dyDescent="0.3">
      <c r="A303" s="50" t="s">
        <v>130</v>
      </c>
      <c r="B303" s="50" t="s">
        <v>1649</v>
      </c>
      <c r="C303" s="50">
        <v>301</v>
      </c>
      <c r="D303" s="50">
        <v>345.12299999999999</v>
      </c>
      <c r="E303" s="50">
        <v>0.3</v>
      </c>
      <c r="F303" s="50">
        <v>0.2</v>
      </c>
      <c r="G303" s="50">
        <v>1.3885700000000001</v>
      </c>
      <c r="H303" s="109">
        <v>5189563.7079999996</v>
      </c>
      <c r="I303" s="109">
        <v>487838.04700000002</v>
      </c>
      <c r="J303" s="102">
        <f>VLOOKUP($B303,'Hub coords'!$A$14:$E$119,4,TRUE)</f>
        <v>487837.50940000004</v>
      </c>
      <c r="K303" s="102">
        <f>VLOOKUP($B303,'Hub coords'!$A$14:$E$119,5,TRUE)</f>
        <v>5189563.5465000002</v>
      </c>
      <c r="L303" s="51">
        <f t="shared" si="16"/>
        <v>0.53759999998146668</v>
      </c>
      <c r="M303" s="51">
        <f t="shared" si="17"/>
        <v>0.1614999994635582</v>
      </c>
      <c r="N303" s="52">
        <f t="shared" si="18"/>
        <v>0.56133413383367503</v>
      </c>
      <c r="O303" s="51">
        <f t="shared" si="19"/>
        <v>0.31509600980680219</v>
      </c>
      <c r="P303" s="47" t="str">
        <f>VLOOKUP(B303,'Hub coords'!$A$14:$E$118,1,TRUE)</f>
        <v>22A</v>
      </c>
      <c r="R303" s="50" t="s">
        <v>5109</v>
      </c>
      <c r="S303" s="51">
        <f>MIN(N276:N305)</f>
        <v>0.41971348582328322</v>
      </c>
    </row>
    <row r="304" spans="1:19" s="50" customFormat="1" x14ac:dyDescent="0.3">
      <c r="A304" s="50" t="s">
        <v>126</v>
      </c>
      <c r="B304" s="50" t="s">
        <v>1650</v>
      </c>
      <c r="C304" s="50">
        <v>301</v>
      </c>
      <c r="D304" s="50">
        <v>349.74400000000003</v>
      </c>
      <c r="E304" s="50">
        <v>0.4</v>
      </c>
      <c r="F304" s="50">
        <v>0.3</v>
      </c>
      <c r="G304" s="50">
        <v>2.1142720000000002</v>
      </c>
      <c r="H304" s="109">
        <v>5189561.1670000004</v>
      </c>
      <c r="I304" s="109">
        <v>487836.14799999999</v>
      </c>
      <c r="J304" s="102">
        <f>VLOOKUP($B304,'Hub coords'!$A$14:$E$119,4,TRUE)</f>
        <v>487837.50940000004</v>
      </c>
      <c r="K304" s="102">
        <f>VLOOKUP($B304,'Hub coords'!$A$14:$E$119,5,TRUE)</f>
        <v>5189563.5465000002</v>
      </c>
      <c r="L304" s="51">
        <f t="shared" si="16"/>
        <v>1.3614000000525266</v>
      </c>
      <c r="M304" s="51">
        <f t="shared" si="17"/>
        <v>2.3794999998062849</v>
      </c>
      <c r="N304" s="52">
        <f t="shared" si="18"/>
        <v>2.7414284979224117</v>
      </c>
      <c r="O304" s="51">
        <f t="shared" si="19"/>
        <v>7.5154302092211305</v>
      </c>
      <c r="P304" s="47" t="str">
        <f>VLOOKUP(B304,'Hub coords'!$A$14:$E$118,1,TRUE)</f>
        <v>22A</v>
      </c>
      <c r="R304" s="50" t="s">
        <v>5108</v>
      </c>
      <c r="S304" s="51">
        <f>MAX(N276:N305)</f>
        <v>5.4852586455673222</v>
      </c>
    </row>
    <row r="305" spans="1:19" s="50" customFormat="1" x14ac:dyDescent="0.3">
      <c r="A305" s="50" t="s">
        <v>130</v>
      </c>
      <c r="B305" s="50" t="s">
        <v>1651</v>
      </c>
      <c r="C305" s="50">
        <v>301</v>
      </c>
      <c r="D305" s="50">
        <v>344.97899999999998</v>
      </c>
      <c r="E305" s="50">
        <v>0.3</v>
      </c>
      <c r="F305" s="50">
        <v>0.2</v>
      </c>
      <c r="G305" s="50">
        <v>1.4259729999999999</v>
      </c>
      <c r="H305" s="109">
        <v>5189562.5669999998</v>
      </c>
      <c r="I305" s="109">
        <v>487837.326</v>
      </c>
      <c r="J305" s="102">
        <f>VLOOKUP($B305,'Hub coords'!$A$14:$E$119,4,TRUE)</f>
        <v>487837.50940000004</v>
      </c>
      <c r="K305" s="102">
        <f>VLOOKUP($B305,'Hub coords'!$A$14:$E$119,5,TRUE)</f>
        <v>5189563.5465000002</v>
      </c>
      <c r="L305" s="51">
        <f t="shared" si="16"/>
        <v>0.18340000003809109</v>
      </c>
      <c r="M305" s="51">
        <f t="shared" si="17"/>
        <v>0.97950000036507845</v>
      </c>
      <c r="N305" s="52">
        <f t="shared" si="18"/>
        <v>0.99652185662390791</v>
      </c>
      <c r="O305" s="51">
        <f t="shared" si="19"/>
        <v>0.99305581072916049</v>
      </c>
      <c r="P305" s="47" t="str">
        <f>VLOOKUP(B305,'Hub coords'!$A$14:$E$118,1,TRUE)</f>
        <v>22A</v>
      </c>
      <c r="R305" s="50" t="s">
        <v>5107</v>
      </c>
      <c r="S305" s="51">
        <f>SQRT(SUM(O276:O305)/S300)</f>
        <v>2.3957153303063241</v>
      </c>
    </row>
    <row r="306" spans="1:19" ht="15" thickBot="1" x14ac:dyDescent="0.35">
      <c r="A306" s="30" t="s">
        <v>126</v>
      </c>
      <c r="B306" s="30" t="s">
        <v>1673</v>
      </c>
      <c r="C306" s="30">
        <v>301</v>
      </c>
      <c r="D306" s="30">
        <v>341.70499999999998</v>
      </c>
      <c r="E306" s="30">
        <v>0.7</v>
      </c>
      <c r="F306" s="30">
        <v>0.3</v>
      </c>
      <c r="G306" s="30">
        <v>3.5616000000000002E-2</v>
      </c>
      <c r="H306" s="107">
        <v>5189496.2350000003</v>
      </c>
      <c r="I306" s="107">
        <v>487967.42499999999</v>
      </c>
      <c r="J306" s="102">
        <f>VLOOKUP($B306,'Hub coords'!$A$14:$E$119,4,TRUE)</f>
        <v>487966.29640000005</v>
      </c>
      <c r="K306" s="102">
        <f>VLOOKUP($B306,'Hub coords'!$A$14:$E$119,5,TRUE)</f>
        <v>5189499.7715000007</v>
      </c>
      <c r="L306" s="34">
        <f t="shared" ref="L306:L359" si="20">ABS(J306-I306)</f>
        <v>1.1285999999381602</v>
      </c>
      <c r="M306" s="34">
        <f t="shared" ref="M306:M359" si="21">ABS(K306-H306)</f>
        <v>3.5365000003948808</v>
      </c>
      <c r="N306" s="35">
        <f t="shared" ref="N306:N359" si="22">SQRT(L306^2+M306^2)</f>
        <v>3.7122190415778817</v>
      </c>
      <c r="O306" s="34">
        <f t="shared" ref="O306:O359" si="23">N306*N306</f>
        <v>13.780570212653407</v>
      </c>
      <c r="P306" s="47" t="str">
        <f>VLOOKUP(B306,'Hub coords'!$A$14:$E$118,1,TRUE)</f>
        <v>24A</v>
      </c>
      <c r="Q306"/>
      <c r="R306" s="34"/>
    </row>
    <row r="307" spans="1:19" x14ac:dyDescent="0.3">
      <c r="A307" s="30" t="s">
        <v>126</v>
      </c>
      <c r="B307" s="30" t="s">
        <v>1682</v>
      </c>
      <c r="C307" s="30">
        <v>301</v>
      </c>
      <c r="D307" s="30">
        <v>339.09500000000003</v>
      </c>
      <c r="E307" s="30">
        <v>0.5</v>
      </c>
      <c r="F307" s="30">
        <v>0.3</v>
      </c>
      <c r="G307" s="30">
        <v>1.3934500000000001</v>
      </c>
      <c r="H307" s="107">
        <v>5189499.26</v>
      </c>
      <c r="I307" s="107">
        <v>487966.42700000003</v>
      </c>
      <c r="J307" s="102">
        <f>VLOOKUP($B307,'Hub coords'!$A$14:$E$119,4,TRUE)</f>
        <v>487966.29640000005</v>
      </c>
      <c r="K307" s="102">
        <f>VLOOKUP($B307,'Hub coords'!$A$14:$E$119,5,TRUE)</f>
        <v>5189499.7715000007</v>
      </c>
      <c r="L307" s="34">
        <f t="shared" si="20"/>
        <v>0.13059999997494742</v>
      </c>
      <c r="M307" s="34">
        <f t="shared" si="21"/>
        <v>0.51150000095367432</v>
      </c>
      <c r="N307" s="35">
        <f t="shared" si="22"/>
        <v>0.52790966175006226</v>
      </c>
      <c r="O307" s="34">
        <f t="shared" si="23"/>
        <v>0.27868861096906516</v>
      </c>
      <c r="P307" s="47" t="str">
        <f>VLOOKUP(B307,'Hub coords'!$A$14:$E$118,1,TRUE)</f>
        <v>24A</v>
      </c>
      <c r="Q307"/>
      <c r="R307" s="20" t="s">
        <v>166</v>
      </c>
      <c r="S307" s="20" t="s">
        <v>165</v>
      </c>
    </row>
    <row r="308" spans="1:19" x14ac:dyDescent="0.3">
      <c r="A308" s="30" t="s">
        <v>130</v>
      </c>
      <c r="B308" s="30" t="s">
        <v>1683</v>
      </c>
      <c r="C308" s="30">
        <v>301</v>
      </c>
      <c r="D308" s="30">
        <v>338.98099999999999</v>
      </c>
      <c r="E308" s="30">
        <v>0.4</v>
      </c>
      <c r="F308" s="30">
        <v>0.3</v>
      </c>
      <c r="G308" s="30">
        <v>1.7065939999999999</v>
      </c>
      <c r="H308" s="107">
        <v>5189496.9069999997</v>
      </c>
      <c r="I308" s="107">
        <v>487968.13799999998</v>
      </c>
      <c r="J308" s="102">
        <f>VLOOKUP($B308,'Hub coords'!$A$14:$E$119,4,TRUE)</f>
        <v>487966.29640000005</v>
      </c>
      <c r="K308" s="102">
        <f>VLOOKUP($B308,'Hub coords'!$A$14:$E$119,5,TRUE)</f>
        <v>5189499.7715000007</v>
      </c>
      <c r="L308" s="34">
        <f t="shared" si="20"/>
        <v>1.8415999999269843</v>
      </c>
      <c r="M308" s="34">
        <f t="shared" si="21"/>
        <v>2.8645000010728836</v>
      </c>
      <c r="N308" s="35">
        <f t="shared" si="22"/>
        <v>3.4054149256555535</v>
      </c>
      <c r="O308" s="34">
        <f t="shared" si="23"/>
        <v>11.59685081587762</v>
      </c>
      <c r="P308" s="47" t="str">
        <f>VLOOKUP(B308,'Hub coords'!$A$14:$E$118,1,TRUE)</f>
        <v>24A</v>
      </c>
      <c r="Q308"/>
      <c r="R308" s="19">
        <v>1</v>
      </c>
      <c r="S308" s="15">
        <v>3</v>
      </c>
    </row>
    <row r="309" spans="1:19" x14ac:dyDescent="0.3">
      <c r="A309" s="30" t="s">
        <v>130</v>
      </c>
      <c r="B309" s="30" t="s">
        <v>1684</v>
      </c>
      <c r="C309" s="30">
        <v>301</v>
      </c>
      <c r="D309" s="30">
        <v>342.88099999999997</v>
      </c>
      <c r="E309" s="30">
        <v>0.3</v>
      </c>
      <c r="F309" s="30">
        <v>0.2</v>
      </c>
      <c r="G309" s="30">
        <v>1.9524870000000001</v>
      </c>
      <c r="H309" s="107">
        <v>5189497.0279999999</v>
      </c>
      <c r="I309" s="107">
        <v>487967.65600000002</v>
      </c>
      <c r="J309" s="102">
        <f>VLOOKUP($B309,'Hub coords'!$A$14:$E$119,4,TRUE)</f>
        <v>487966.29640000005</v>
      </c>
      <c r="K309" s="102">
        <f>VLOOKUP($B309,'Hub coords'!$A$14:$E$119,5,TRUE)</f>
        <v>5189499.7715000007</v>
      </c>
      <c r="L309" s="34">
        <f t="shared" si="20"/>
        <v>1.3595999999670312</v>
      </c>
      <c r="M309" s="34">
        <f t="shared" si="21"/>
        <v>2.7435000007972121</v>
      </c>
      <c r="N309" s="35">
        <f t="shared" si="22"/>
        <v>3.0619118887199637</v>
      </c>
      <c r="O309" s="34">
        <f t="shared" si="23"/>
        <v>9.3753044142846544</v>
      </c>
      <c r="P309" s="47" t="str">
        <f>VLOOKUP(B309,'Hub coords'!$A$14:$E$118,1,TRUE)</f>
        <v>24A</v>
      </c>
      <c r="Q309"/>
      <c r="R309" s="19">
        <v>2</v>
      </c>
      <c r="S309" s="15">
        <v>10</v>
      </c>
    </row>
    <row r="310" spans="1:19" x14ac:dyDescent="0.3">
      <c r="A310" s="30" t="s">
        <v>130</v>
      </c>
      <c r="B310" s="30" t="s">
        <v>1685</v>
      </c>
      <c r="C310" s="30">
        <v>301</v>
      </c>
      <c r="D310" s="30">
        <v>338.32900000000001</v>
      </c>
      <c r="E310" s="30">
        <v>0.3</v>
      </c>
      <c r="F310" s="30">
        <v>0.3</v>
      </c>
      <c r="G310" s="30">
        <v>1.7385390000000001</v>
      </c>
      <c r="H310" s="107">
        <v>5189497.1840000004</v>
      </c>
      <c r="I310" s="107">
        <v>487968.30900000001</v>
      </c>
      <c r="J310" s="102">
        <f>VLOOKUP($B310,'Hub coords'!$A$14:$E$119,4,TRUE)</f>
        <v>487966.29640000005</v>
      </c>
      <c r="K310" s="102">
        <f>VLOOKUP($B310,'Hub coords'!$A$14:$E$119,5,TRUE)</f>
        <v>5189499.7715000007</v>
      </c>
      <c r="L310" s="34">
        <f t="shared" si="20"/>
        <v>2.0125999999581836</v>
      </c>
      <c r="M310" s="34">
        <f t="shared" si="21"/>
        <v>2.587500000372529</v>
      </c>
      <c r="N310" s="35">
        <f t="shared" si="22"/>
        <v>3.2780657424401234</v>
      </c>
      <c r="O310" s="34">
        <f t="shared" si="23"/>
        <v>10.745715011759517</v>
      </c>
      <c r="P310" s="47" t="str">
        <f>VLOOKUP(B310,'Hub coords'!$A$14:$E$118,1,TRUE)</f>
        <v>24A</v>
      </c>
      <c r="Q310"/>
      <c r="R310" s="19">
        <v>3</v>
      </c>
      <c r="S310" s="15">
        <v>5</v>
      </c>
    </row>
    <row r="311" spans="1:19" x14ac:dyDescent="0.3">
      <c r="A311" s="30" t="s">
        <v>130</v>
      </c>
      <c r="B311" s="30" t="s">
        <v>1686</v>
      </c>
      <c r="C311" s="30">
        <v>301</v>
      </c>
      <c r="D311" s="30">
        <v>333.78800000000001</v>
      </c>
      <c r="E311" s="30">
        <v>0.7</v>
      </c>
      <c r="F311" s="30">
        <v>0.4</v>
      </c>
      <c r="G311" s="30">
        <v>3.3062909999999999</v>
      </c>
      <c r="H311" s="107">
        <v>5189494.5719999997</v>
      </c>
      <c r="I311" s="107">
        <v>487967.32</v>
      </c>
      <c r="J311" s="102">
        <f>VLOOKUP($B311,'Hub coords'!$A$14:$E$119,4,TRUE)</f>
        <v>487966.29640000005</v>
      </c>
      <c r="K311" s="102">
        <f>VLOOKUP($B311,'Hub coords'!$A$14:$E$119,5,TRUE)</f>
        <v>5189499.7715000007</v>
      </c>
      <c r="L311" s="34">
        <f t="shared" si="20"/>
        <v>1.0235999999567866</v>
      </c>
      <c r="M311" s="34">
        <f t="shared" si="21"/>
        <v>5.1995000010356307</v>
      </c>
      <c r="N311" s="35">
        <f t="shared" si="22"/>
        <v>5.2992978044908039</v>
      </c>
      <c r="O311" s="34">
        <f t="shared" si="23"/>
        <v>28.082557220681053</v>
      </c>
      <c r="P311" s="47" t="str">
        <f>VLOOKUP(B311,'Hub coords'!$A$14:$E$118,1,TRUE)</f>
        <v>24A</v>
      </c>
      <c r="Q311"/>
      <c r="R311" s="19">
        <v>4</v>
      </c>
      <c r="S311" s="15">
        <v>9</v>
      </c>
    </row>
    <row r="312" spans="1:19" x14ac:dyDescent="0.3">
      <c r="A312" s="30" t="s">
        <v>126</v>
      </c>
      <c r="B312" s="30" t="s">
        <v>1687</v>
      </c>
      <c r="C312" s="30">
        <v>301</v>
      </c>
      <c r="D312" s="30">
        <v>340.97699999999998</v>
      </c>
      <c r="E312" s="30">
        <v>0.7</v>
      </c>
      <c r="F312" s="30">
        <v>0.4</v>
      </c>
      <c r="G312" s="30">
        <v>0.96848599999999996</v>
      </c>
      <c r="H312" s="107">
        <v>5189496.3360000001</v>
      </c>
      <c r="I312" s="107">
        <v>487967.489</v>
      </c>
      <c r="J312" s="102">
        <f>VLOOKUP($B312,'Hub coords'!$A$14:$E$119,4,TRUE)</f>
        <v>487966.29640000005</v>
      </c>
      <c r="K312" s="102">
        <f>VLOOKUP($B312,'Hub coords'!$A$14:$E$119,5,TRUE)</f>
        <v>5189499.7715000007</v>
      </c>
      <c r="L312" s="34">
        <f t="shared" si="20"/>
        <v>1.1925999999511987</v>
      </c>
      <c r="M312" s="34">
        <f t="shared" si="21"/>
        <v>3.435500000603497</v>
      </c>
      <c r="N312" s="35">
        <f t="shared" si="22"/>
        <v>3.6366131240524098</v>
      </c>
      <c r="O312" s="34">
        <f t="shared" si="23"/>
        <v>13.224955014030227</v>
      </c>
      <c r="P312" s="47" t="str">
        <f>VLOOKUP(B312,'Hub coords'!$A$14:$E$118,1,TRUE)</f>
        <v>24A</v>
      </c>
      <c r="Q312"/>
      <c r="R312" s="19">
        <v>5</v>
      </c>
      <c r="S312" s="15">
        <v>2</v>
      </c>
    </row>
    <row r="313" spans="1:19" x14ac:dyDescent="0.3">
      <c r="A313" s="30" t="s">
        <v>126</v>
      </c>
      <c r="B313" s="30" t="s">
        <v>1688</v>
      </c>
      <c r="C313" s="30">
        <v>301</v>
      </c>
      <c r="D313" s="30">
        <v>350.37599999999998</v>
      </c>
      <c r="E313" s="30">
        <v>0.2</v>
      </c>
      <c r="F313" s="30">
        <v>0.1</v>
      </c>
      <c r="G313" s="30">
        <v>1.8494429999999999</v>
      </c>
      <c r="H313" s="107">
        <v>5189497.6550000003</v>
      </c>
      <c r="I313" s="107">
        <v>487965.951</v>
      </c>
      <c r="J313" s="102">
        <f>VLOOKUP($B313,'Hub coords'!$A$14:$E$119,4,TRUE)</f>
        <v>487966.29640000005</v>
      </c>
      <c r="K313" s="102">
        <f>VLOOKUP($B313,'Hub coords'!$A$14:$E$119,5,TRUE)</f>
        <v>5189499.7715000007</v>
      </c>
      <c r="L313" s="34">
        <f t="shared" si="20"/>
        <v>0.34540000004926696</v>
      </c>
      <c r="M313" s="34">
        <f t="shared" si="21"/>
        <v>2.1165000004693866</v>
      </c>
      <c r="N313" s="35">
        <f t="shared" si="22"/>
        <v>2.144498405693263</v>
      </c>
      <c r="O313" s="34">
        <f t="shared" si="23"/>
        <v>4.5988734120209465</v>
      </c>
      <c r="P313" s="47" t="str">
        <f>VLOOKUP(B313,'Hub coords'!$A$14:$E$118,1,TRUE)</f>
        <v>24A</v>
      </c>
      <c r="Q313"/>
      <c r="R313" s="19">
        <v>6</v>
      </c>
      <c r="S313" s="15">
        <v>1</v>
      </c>
    </row>
    <row r="314" spans="1:19" x14ac:dyDescent="0.3">
      <c r="A314" s="30" t="s">
        <v>126</v>
      </c>
      <c r="B314" s="30" t="s">
        <v>1689</v>
      </c>
      <c r="C314" s="30">
        <v>301</v>
      </c>
      <c r="D314" s="30">
        <v>342.00400000000002</v>
      </c>
      <c r="E314" s="30">
        <v>0.4</v>
      </c>
      <c r="F314" s="30">
        <v>0.6</v>
      </c>
      <c r="G314" s="30">
        <v>1.7497100000000001</v>
      </c>
      <c r="H314" s="107">
        <v>5189497.0449999999</v>
      </c>
      <c r="I314" s="107">
        <v>487968.97499999998</v>
      </c>
      <c r="J314" s="102">
        <f>VLOOKUP($B314,'Hub coords'!$A$14:$E$119,4,TRUE)</f>
        <v>487966.29640000005</v>
      </c>
      <c r="K314" s="102">
        <f>VLOOKUP($B314,'Hub coords'!$A$14:$E$119,5,TRUE)</f>
        <v>5189499.7715000007</v>
      </c>
      <c r="L314" s="34">
        <f t="shared" si="20"/>
        <v>2.6785999999265186</v>
      </c>
      <c r="M314" s="34">
        <f t="shared" si="21"/>
        <v>2.7265000008046627</v>
      </c>
      <c r="N314" s="35">
        <f t="shared" si="22"/>
        <v>3.8221329403873661</v>
      </c>
      <c r="O314" s="34">
        <f t="shared" si="23"/>
        <v>14.608700213994172</v>
      </c>
      <c r="P314" s="47" t="str">
        <f>VLOOKUP(B314,'Hub coords'!$A$14:$E$118,1,TRUE)</f>
        <v>24A</v>
      </c>
      <c r="Q314"/>
      <c r="R314" s="19">
        <v>7</v>
      </c>
      <c r="S314" s="15">
        <v>0</v>
      </c>
    </row>
    <row r="315" spans="1:19" x14ac:dyDescent="0.3">
      <c r="A315" s="30" t="s">
        <v>130</v>
      </c>
      <c r="B315" s="30" t="s">
        <v>1690</v>
      </c>
      <c r="C315" s="30">
        <v>301</v>
      </c>
      <c r="D315" s="30">
        <v>338.39400000000001</v>
      </c>
      <c r="E315" s="30">
        <v>0.5</v>
      </c>
      <c r="F315" s="30">
        <v>0.4</v>
      </c>
      <c r="G315" s="30">
        <v>1.6397539999999999</v>
      </c>
      <c r="H315" s="107">
        <v>5189499.5630000001</v>
      </c>
      <c r="I315" s="107">
        <v>487966.79800000001</v>
      </c>
      <c r="J315" s="102">
        <f>VLOOKUP($B315,'Hub coords'!$A$14:$E$119,4,TRUE)</f>
        <v>487966.29640000005</v>
      </c>
      <c r="K315" s="102">
        <f>VLOOKUP($B315,'Hub coords'!$A$14:$E$119,5,TRUE)</f>
        <v>5189499.7715000007</v>
      </c>
      <c r="L315" s="34">
        <f t="shared" si="20"/>
        <v>0.5015999999595806</v>
      </c>
      <c r="M315" s="34">
        <f t="shared" si="21"/>
        <v>0.20850000064820051</v>
      </c>
      <c r="N315" s="35">
        <f t="shared" si="22"/>
        <v>0.54320788859307889</v>
      </c>
      <c r="O315" s="34">
        <f t="shared" si="23"/>
        <v>0.29507481022975079</v>
      </c>
      <c r="P315" s="47" t="str">
        <f>VLOOKUP(B315,'Hub coords'!$A$14:$E$118,1,TRUE)</f>
        <v>24A</v>
      </c>
      <c r="Q315"/>
      <c r="R315" s="19">
        <v>8</v>
      </c>
      <c r="S315" s="15">
        <v>0</v>
      </c>
    </row>
    <row r="316" spans="1:19" ht="15" thickBot="1" x14ac:dyDescent="0.35">
      <c r="A316" s="30" t="s">
        <v>126</v>
      </c>
      <c r="B316" s="30" t="s">
        <v>1691</v>
      </c>
      <c r="C316" s="30">
        <v>301</v>
      </c>
      <c r="D316" s="30">
        <v>348.05500000000001</v>
      </c>
      <c r="E316" s="30">
        <v>0.4</v>
      </c>
      <c r="F316" s="30">
        <v>0.4</v>
      </c>
      <c r="G316" s="30">
        <v>2.1078190000000001</v>
      </c>
      <c r="H316" s="107">
        <v>5189498.6660000002</v>
      </c>
      <c r="I316" s="107">
        <v>487968.25400000002</v>
      </c>
      <c r="J316" s="102">
        <f>VLOOKUP($B316,'Hub coords'!$A$14:$E$119,4,TRUE)</f>
        <v>487966.29640000005</v>
      </c>
      <c r="K316" s="102">
        <f>VLOOKUP($B316,'Hub coords'!$A$14:$E$119,5,TRUE)</f>
        <v>5189499.7715000007</v>
      </c>
      <c r="L316" s="34">
        <f t="shared" si="20"/>
        <v>1.9575999999651685</v>
      </c>
      <c r="M316" s="34">
        <f t="shared" si="21"/>
        <v>1.1055000005289912</v>
      </c>
      <c r="N316" s="35">
        <f t="shared" si="22"/>
        <v>2.2481832690048265</v>
      </c>
      <c r="O316" s="34">
        <f t="shared" si="23"/>
        <v>5.0543280110332276</v>
      </c>
      <c r="P316" s="47" t="str">
        <f>VLOOKUP(B316,'Hub coords'!$A$14:$E$118,1,TRUE)</f>
        <v>24A</v>
      </c>
      <c r="Q316"/>
      <c r="R316" s="38" t="s">
        <v>2123</v>
      </c>
      <c r="S316" s="38">
        <v>0</v>
      </c>
    </row>
    <row r="317" spans="1:19" x14ac:dyDescent="0.3">
      <c r="A317" s="30" t="s">
        <v>126</v>
      </c>
      <c r="B317" s="30" t="s">
        <v>1674</v>
      </c>
      <c r="C317" s="30">
        <v>301</v>
      </c>
      <c r="D317" s="30">
        <v>349.64400000000001</v>
      </c>
      <c r="E317" s="30">
        <v>0.5</v>
      </c>
      <c r="F317" s="30">
        <v>0.3</v>
      </c>
      <c r="G317" s="30">
        <v>2.522106</v>
      </c>
      <c r="H317" s="107">
        <v>5189501.1109999996</v>
      </c>
      <c r="I317" s="107">
        <v>487967.55599999998</v>
      </c>
      <c r="J317" s="102">
        <f>VLOOKUP($B317,'Hub coords'!$A$14:$E$119,4,TRUE)</f>
        <v>487966.29640000005</v>
      </c>
      <c r="K317" s="102">
        <f>VLOOKUP($B317,'Hub coords'!$A$14:$E$119,5,TRUE)</f>
        <v>5189499.7715000007</v>
      </c>
      <c r="L317" s="34">
        <f t="shared" si="20"/>
        <v>1.2595999999321066</v>
      </c>
      <c r="M317" s="34">
        <f t="shared" si="21"/>
        <v>1.3394999988377094</v>
      </c>
      <c r="N317" s="35">
        <f t="shared" si="22"/>
        <v>1.8387094405357218</v>
      </c>
      <c r="O317" s="34">
        <f t="shared" si="23"/>
        <v>3.3808524067151873</v>
      </c>
      <c r="P317" s="47" t="str">
        <f>VLOOKUP(B317,'Hub coords'!$A$14:$E$118,1,TRUE)</f>
        <v>24A</v>
      </c>
      <c r="Q317"/>
      <c r="R317" s="30"/>
    </row>
    <row r="318" spans="1:19" x14ac:dyDescent="0.3">
      <c r="A318" s="30" t="s">
        <v>126</v>
      </c>
      <c r="B318" s="30" t="s">
        <v>1692</v>
      </c>
      <c r="C318" s="30">
        <v>301</v>
      </c>
      <c r="D318" s="30">
        <v>347.464</v>
      </c>
      <c r="E318" s="30">
        <v>0.5</v>
      </c>
      <c r="F318" s="30">
        <v>0.3</v>
      </c>
      <c r="G318" s="30">
        <v>1.8887620000000001</v>
      </c>
      <c r="H318" s="107">
        <v>5189496.0480000004</v>
      </c>
      <c r="I318" s="107">
        <v>487967.61200000002</v>
      </c>
      <c r="J318" s="102">
        <f>VLOOKUP($B318,'Hub coords'!$A$14:$E$119,4,TRUE)</f>
        <v>487966.29640000005</v>
      </c>
      <c r="K318" s="102">
        <f>VLOOKUP($B318,'Hub coords'!$A$14:$E$119,5,TRUE)</f>
        <v>5189499.7715000007</v>
      </c>
      <c r="L318" s="34">
        <f t="shared" si="20"/>
        <v>1.3155999999726191</v>
      </c>
      <c r="M318" s="34">
        <f t="shared" si="21"/>
        <v>3.7235000003129244</v>
      </c>
      <c r="N318" s="35">
        <f t="shared" si="22"/>
        <v>3.9490828824245137</v>
      </c>
      <c r="O318" s="34">
        <f t="shared" si="23"/>
        <v>15.595255612258304</v>
      </c>
      <c r="P318" s="47" t="str">
        <f>VLOOKUP(B318,'Hub coords'!$A$14:$E$118,1,TRUE)</f>
        <v>24A</v>
      </c>
      <c r="Q318"/>
      <c r="R318" s="30"/>
    </row>
    <row r="319" spans="1:19" x14ac:dyDescent="0.3">
      <c r="A319" s="30" t="s">
        <v>130</v>
      </c>
      <c r="B319" s="30" t="s">
        <v>1693</v>
      </c>
      <c r="C319" s="30">
        <v>301</v>
      </c>
      <c r="D319" s="30">
        <v>338.916</v>
      </c>
      <c r="E319" s="30">
        <v>0.4</v>
      </c>
      <c r="F319" s="30">
        <v>0.3</v>
      </c>
      <c r="G319" s="30">
        <v>1.534287</v>
      </c>
      <c r="H319" s="107">
        <v>5189498.818</v>
      </c>
      <c r="I319" s="107">
        <v>487965.85100000002</v>
      </c>
      <c r="J319" s="102">
        <f>VLOOKUP($B319,'Hub coords'!$A$14:$E$119,4,TRUE)</f>
        <v>487966.29640000005</v>
      </c>
      <c r="K319" s="102">
        <f>VLOOKUP($B319,'Hub coords'!$A$14:$E$119,5,TRUE)</f>
        <v>5189499.7715000007</v>
      </c>
      <c r="L319" s="34">
        <f t="shared" si="20"/>
        <v>0.4454000000259839</v>
      </c>
      <c r="M319" s="34">
        <f t="shared" si="21"/>
        <v>0.95350000075995922</v>
      </c>
      <c r="N319" s="35">
        <f t="shared" si="22"/>
        <v>1.0523988842033181</v>
      </c>
      <c r="O319" s="34">
        <f t="shared" si="23"/>
        <v>1.1075434114723888</v>
      </c>
      <c r="P319" s="47" t="str">
        <f>VLOOKUP(B319,'Hub coords'!$A$14:$E$118,1,TRUE)</f>
        <v>24A</v>
      </c>
      <c r="Q319"/>
      <c r="R319" s="30"/>
    </row>
    <row r="320" spans="1:19" x14ac:dyDescent="0.3">
      <c r="A320" s="30" t="s">
        <v>130</v>
      </c>
      <c r="B320" s="30" t="s">
        <v>1694</v>
      </c>
      <c r="C320" s="30">
        <v>301</v>
      </c>
      <c r="D320" s="30">
        <v>337.93599999999998</v>
      </c>
      <c r="E320" s="30">
        <v>0.5</v>
      </c>
      <c r="F320" s="30">
        <v>0.4</v>
      </c>
      <c r="G320" s="30">
        <v>1.5469550000000001</v>
      </c>
      <c r="H320" s="107">
        <v>5189499.3020000001</v>
      </c>
      <c r="I320" s="107">
        <v>487967.98</v>
      </c>
      <c r="J320" s="102">
        <f>VLOOKUP($B320,'Hub coords'!$A$14:$E$119,4,TRUE)</f>
        <v>487966.29640000005</v>
      </c>
      <c r="K320" s="102">
        <f>VLOOKUP($B320,'Hub coords'!$A$14:$E$119,5,TRUE)</f>
        <v>5189499.7715000007</v>
      </c>
      <c r="L320" s="34">
        <f t="shared" si="20"/>
        <v>1.6835999999311753</v>
      </c>
      <c r="M320" s="34">
        <f t="shared" si="21"/>
        <v>0.46950000058859587</v>
      </c>
      <c r="N320" s="35">
        <f t="shared" si="22"/>
        <v>1.7478384394219464</v>
      </c>
      <c r="O320" s="34">
        <f t="shared" si="23"/>
        <v>3.0549392103209452</v>
      </c>
      <c r="P320" s="47" t="str">
        <f>VLOOKUP(B320,'Hub coords'!$A$14:$E$118,1,TRUE)</f>
        <v>24A</v>
      </c>
      <c r="Q320"/>
      <c r="R320" s="30"/>
    </row>
    <row r="321" spans="1:19" x14ac:dyDescent="0.3">
      <c r="A321" s="30" t="s">
        <v>126</v>
      </c>
      <c r="B321" s="30" t="s">
        <v>1695</v>
      </c>
      <c r="C321" s="30">
        <v>301</v>
      </c>
      <c r="D321" s="30">
        <v>338.64699999999999</v>
      </c>
      <c r="E321" s="30">
        <v>0.3</v>
      </c>
      <c r="F321" s="30">
        <v>0.2</v>
      </c>
      <c r="G321" s="30">
        <v>2.0161850000000001</v>
      </c>
      <c r="H321" s="107">
        <v>5189497.5360000003</v>
      </c>
      <c r="I321" s="107">
        <v>487967.60600000003</v>
      </c>
      <c r="J321" s="102">
        <f>VLOOKUP($B321,'Hub coords'!$A$14:$E$119,4,TRUE)</f>
        <v>487966.29640000005</v>
      </c>
      <c r="K321" s="102">
        <f>VLOOKUP($B321,'Hub coords'!$A$14:$E$119,5,TRUE)</f>
        <v>5189499.7715000007</v>
      </c>
      <c r="L321" s="34">
        <f t="shared" si="20"/>
        <v>1.3095999999786727</v>
      </c>
      <c r="M321" s="34">
        <f t="shared" si="21"/>
        <v>2.2355000004172325</v>
      </c>
      <c r="N321" s="35">
        <f t="shared" si="22"/>
        <v>2.5908516769220089</v>
      </c>
      <c r="O321" s="34">
        <f t="shared" si="23"/>
        <v>6.7125124118095858</v>
      </c>
      <c r="P321" s="47" t="str">
        <f>VLOOKUP(B321,'Hub coords'!$A$14:$E$118,1,TRUE)</f>
        <v>24A</v>
      </c>
      <c r="Q321"/>
      <c r="R321" s="30"/>
    </row>
    <row r="322" spans="1:19" x14ac:dyDescent="0.3">
      <c r="A322" s="30" t="s">
        <v>126</v>
      </c>
      <c r="B322" s="30" t="s">
        <v>1696</v>
      </c>
      <c r="C322" s="30">
        <v>301</v>
      </c>
      <c r="D322" s="30">
        <v>345.73099999999999</v>
      </c>
      <c r="E322" s="30">
        <v>0.4</v>
      </c>
      <c r="F322" s="30">
        <v>0.3</v>
      </c>
      <c r="G322" s="30">
        <v>2.051501</v>
      </c>
      <c r="H322" s="107">
        <v>5189499.2580000004</v>
      </c>
      <c r="I322" s="107">
        <v>487968.01199999999</v>
      </c>
      <c r="J322" s="102">
        <f>VLOOKUP($B322,'Hub coords'!$A$14:$E$119,4,TRUE)</f>
        <v>487966.29640000005</v>
      </c>
      <c r="K322" s="102">
        <f>VLOOKUP($B322,'Hub coords'!$A$14:$E$119,5,TRUE)</f>
        <v>5189499.7715000007</v>
      </c>
      <c r="L322" s="34">
        <f t="shared" si="20"/>
        <v>1.7155999999376945</v>
      </c>
      <c r="M322" s="34">
        <f t="shared" si="21"/>
        <v>0.51350000035017729</v>
      </c>
      <c r="N322" s="35">
        <f t="shared" si="22"/>
        <v>1.7908002708693813</v>
      </c>
      <c r="O322" s="34">
        <f t="shared" si="23"/>
        <v>3.2069656101458497</v>
      </c>
      <c r="P322" s="47" t="str">
        <f>VLOOKUP(B322,'Hub coords'!$A$14:$E$118,1,TRUE)</f>
        <v>24A</v>
      </c>
      <c r="Q322"/>
      <c r="R322" s="30"/>
    </row>
    <row r="323" spans="1:19" x14ac:dyDescent="0.3">
      <c r="A323" s="30" t="s">
        <v>130</v>
      </c>
      <c r="B323" s="30" t="s">
        <v>1697</v>
      </c>
      <c r="C323" s="30">
        <v>301</v>
      </c>
      <c r="D323" s="30">
        <v>337.41699999999997</v>
      </c>
      <c r="E323" s="30">
        <v>0.6</v>
      </c>
      <c r="F323" s="30">
        <v>0.5</v>
      </c>
      <c r="G323" s="30">
        <v>2.9121809999999999</v>
      </c>
      <c r="H323" s="107">
        <v>5189498.3629999999</v>
      </c>
      <c r="I323" s="107">
        <v>487968.70400000003</v>
      </c>
      <c r="J323" s="102">
        <f>VLOOKUP($B323,'Hub coords'!$A$14:$E$119,4,TRUE)</f>
        <v>487966.29640000005</v>
      </c>
      <c r="K323" s="102">
        <f>VLOOKUP($B323,'Hub coords'!$A$14:$E$119,5,TRUE)</f>
        <v>5189499.7715000007</v>
      </c>
      <c r="L323" s="34">
        <f t="shared" si="20"/>
        <v>2.4075999999768101</v>
      </c>
      <c r="M323" s="34">
        <f t="shared" si="21"/>
        <v>1.408500000834465</v>
      </c>
      <c r="N323" s="35">
        <f t="shared" si="22"/>
        <v>2.78933863348268</v>
      </c>
      <c r="O323" s="34">
        <f t="shared" si="23"/>
        <v>7.7804100122390247</v>
      </c>
      <c r="P323" s="47" t="str">
        <f>VLOOKUP(B323,'Hub coords'!$A$14:$E$118,1,TRUE)</f>
        <v>24A</v>
      </c>
      <c r="Q323"/>
      <c r="R323" s="30"/>
    </row>
    <row r="324" spans="1:19" x14ac:dyDescent="0.3">
      <c r="A324" s="30" t="s">
        <v>130</v>
      </c>
      <c r="B324" s="30" t="s">
        <v>1698</v>
      </c>
      <c r="C324" s="30">
        <v>301</v>
      </c>
      <c r="D324" s="30">
        <v>344.06900000000002</v>
      </c>
      <c r="E324" s="30">
        <v>0.5</v>
      </c>
      <c r="F324" s="30">
        <v>0.2</v>
      </c>
      <c r="G324" s="30">
        <v>2.580254</v>
      </c>
      <c r="H324" s="107">
        <v>5189497.2939999998</v>
      </c>
      <c r="I324" s="107">
        <v>487964.24800000002</v>
      </c>
      <c r="J324" s="102">
        <f>VLOOKUP($B324,'Hub coords'!$A$14:$E$119,4,TRUE)</f>
        <v>487966.29640000005</v>
      </c>
      <c r="K324" s="102">
        <f>VLOOKUP($B324,'Hub coords'!$A$14:$E$119,5,TRUE)</f>
        <v>5189499.7715000007</v>
      </c>
      <c r="L324" s="34">
        <f t="shared" si="20"/>
        <v>2.0484000000287779</v>
      </c>
      <c r="M324" s="34">
        <f t="shared" si="21"/>
        <v>2.4775000009685755</v>
      </c>
      <c r="N324" s="35">
        <f t="shared" si="22"/>
        <v>3.2146459859395389</v>
      </c>
      <c r="O324" s="34">
        <f t="shared" si="23"/>
        <v>10.333948814917189</v>
      </c>
      <c r="P324" s="47" t="str">
        <f>VLOOKUP(B324,'Hub coords'!$A$14:$E$118,1,TRUE)</f>
        <v>24A</v>
      </c>
      <c r="Q324"/>
      <c r="R324" s="30"/>
    </row>
    <row r="325" spans="1:19" x14ac:dyDescent="0.3">
      <c r="A325" s="30" t="s">
        <v>130</v>
      </c>
      <c r="B325" s="30" t="s">
        <v>1699</v>
      </c>
      <c r="C325" s="30">
        <v>301</v>
      </c>
      <c r="D325" s="30">
        <v>334.50099999999998</v>
      </c>
      <c r="E325" s="30">
        <v>0.4</v>
      </c>
      <c r="F325" s="30">
        <v>0.3</v>
      </c>
      <c r="G325" s="30">
        <v>1.622987</v>
      </c>
      <c r="H325" s="107">
        <v>5189498.49</v>
      </c>
      <c r="I325" s="107">
        <v>487966.63099999999</v>
      </c>
      <c r="J325" s="102">
        <f>VLOOKUP($B325,'Hub coords'!$A$14:$E$119,4,TRUE)</f>
        <v>487966.29640000005</v>
      </c>
      <c r="K325" s="102">
        <f>VLOOKUP($B325,'Hub coords'!$A$14:$E$119,5,TRUE)</f>
        <v>5189499.7715000007</v>
      </c>
      <c r="L325" s="34">
        <f t="shared" si="20"/>
        <v>0.33459999994374812</v>
      </c>
      <c r="M325" s="34">
        <f t="shared" si="21"/>
        <v>1.2815000005066395</v>
      </c>
      <c r="N325" s="35">
        <f t="shared" si="22"/>
        <v>1.3244619327337699</v>
      </c>
      <c r="O325" s="34">
        <f t="shared" si="23"/>
        <v>1.7541994112608732</v>
      </c>
      <c r="P325" s="47" t="str">
        <f>VLOOKUP(B325,'Hub coords'!$A$14:$E$118,1,TRUE)</f>
        <v>24A</v>
      </c>
      <c r="Q325"/>
      <c r="R325" s="30"/>
    </row>
    <row r="326" spans="1:19" x14ac:dyDescent="0.3">
      <c r="A326" s="30" t="s">
        <v>130</v>
      </c>
      <c r="B326" s="30" t="s">
        <v>1700</v>
      </c>
      <c r="C326" s="30">
        <v>301</v>
      </c>
      <c r="D326" s="30">
        <v>336.26499999999999</v>
      </c>
      <c r="E326" s="30">
        <v>0.6</v>
      </c>
      <c r="F326" s="30">
        <v>0.8</v>
      </c>
      <c r="G326" s="30">
        <v>2.9868920000000001</v>
      </c>
      <c r="H326" s="107">
        <v>5189498.0779999997</v>
      </c>
      <c r="I326" s="107">
        <v>487968.08500000002</v>
      </c>
      <c r="J326" s="102">
        <f>VLOOKUP($B326,'Hub coords'!$A$14:$E$119,4,TRUE)</f>
        <v>487966.29640000005</v>
      </c>
      <c r="K326" s="102">
        <f>VLOOKUP($B326,'Hub coords'!$A$14:$E$119,5,TRUE)</f>
        <v>5189499.7715000007</v>
      </c>
      <c r="L326" s="34">
        <f t="shared" si="20"/>
        <v>1.7885999999707565</v>
      </c>
      <c r="M326" s="34">
        <f t="shared" si="21"/>
        <v>1.6935000009834766</v>
      </c>
      <c r="N326" s="35">
        <f t="shared" si="22"/>
        <v>2.4631346315673501</v>
      </c>
      <c r="O326" s="34">
        <f t="shared" si="23"/>
        <v>6.0670322132264261</v>
      </c>
      <c r="P326" s="47" t="str">
        <f>VLOOKUP(B326,'Hub coords'!$A$14:$E$118,1,TRUE)</f>
        <v>24A</v>
      </c>
      <c r="Q326"/>
      <c r="R326" s="30"/>
    </row>
    <row r="327" spans="1:19" x14ac:dyDescent="0.3">
      <c r="A327" s="30" t="s">
        <v>126</v>
      </c>
      <c r="B327" s="30" t="s">
        <v>1701</v>
      </c>
      <c r="C327" s="30">
        <v>301</v>
      </c>
      <c r="D327" s="30">
        <v>341.19499999999999</v>
      </c>
      <c r="E327" s="30">
        <v>1.5</v>
      </c>
      <c r="F327" s="30">
        <v>0.8</v>
      </c>
      <c r="G327" s="30">
        <v>2.561404</v>
      </c>
      <c r="H327" s="107">
        <v>5189496.8720000004</v>
      </c>
      <c r="I327" s="107">
        <v>487967.82299999997</v>
      </c>
      <c r="J327" s="102">
        <f>VLOOKUP($B327,'Hub coords'!$A$14:$E$119,4,TRUE)</f>
        <v>487966.29640000005</v>
      </c>
      <c r="K327" s="102">
        <f>VLOOKUP($B327,'Hub coords'!$A$14:$E$119,5,TRUE)</f>
        <v>5189499.7715000007</v>
      </c>
      <c r="L327" s="34">
        <f t="shared" si="20"/>
        <v>1.526599999924656</v>
      </c>
      <c r="M327" s="34">
        <f t="shared" si="21"/>
        <v>2.8995000002905726</v>
      </c>
      <c r="N327" s="35">
        <f t="shared" si="22"/>
        <v>3.2768289261807655</v>
      </c>
      <c r="O327" s="34">
        <f t="shared" si="23"/>
        <v>10.737607811454989</v>
      </c>
      <c r="P327" s="47" t="str">
        <f>VLOOKUP(B327,'Hub coords'!$A$14:$E$118,1,TRUE)</f>
        <v>24A</v>
      </c>
      <c r="Q327"/>
      <c r="R327" s="30"/>
    </row>
    <row r="328" spans="1:19" x14ac:dyDescent="0.3">
      <c r="A328" s="30" t="s">
        <v>130</v>
      </c>
      <c r="B328" s="30" t="s">
        <v>1675</v>
      </c>
      <c r="C328" s="30">
        <v>301</v>
      </c>
      <c r="D328" s="30">
        <v>338.14400000000001</v>
      </c>
      <c r="E328" s="30">
        <v>0.5</v>
      </c>
      <c r="F328" s="30">
        <v>0.4</v>
      </c>
      <c r="G328" s="30">
        <v>2.6209310000000001</v>
      </c>
      <c r="H328" s="107">
        <v>5189498.8119999999</v>
      </c>
      <c r="I328" s="107">
        <v>487967.64899999998</v>
      </c>
      <c r="J328" s="102">
        <f>VLOOKUP($B328,'Hub coords'!$A$14:$E$119,4,TRUE)</f>
        <v>487966.29640000005</v>
      </c>
      <c r="K328" s="102">
        <f>VLOOKUP($B328,'Hub coords'!$A$14:$E$119,5,TRUE)</f>
        <v>5189499.7715000007</v>
      </c>
      <c r="L328" s="34">
        <f t="shared" si="20"/>
        <v>1.3525999999255873</v>
      </c>
      <c r="M328" s="34">
        <f t="shared" si="21"/>
        <v>0.95950000081211329</v>
      </c>
      <c r="N328" s="35">
        <f t="shared" si="22"/>
        <v>1.6583627502320306</v>
      </c>
      <c r="O328" s="34">
        <f t="shared" si="23"/>
        <v>2.7501670113571444</v>
      </c>
      <c r="P328" s="47" t="str">
        <f>VLOOKUP(B328,'Hub coords'!$A$14:$E$118,1,TRUE)</f>
        <v>24A</v>
      </c>
      <c r="Q328"/>
      <c r="R328" s="30"/>
    </row>
    <row r="329" spans="1:19" x14ac:dyDescent="0.3">
      <c r="A329" s="30" t="s">
        <v>130</v>
      </c>
      <c r="B329" s="30" t="s">
        <v>1702</v>
      </c>
      <c r="C329" s="30">
        <v>301</v>
      </c>
      <c r="D329" s="30">
        <v>340.01900000000001</v>
      </c>
      <c r="E329" s="30">
        <v>0.4</v>
      </c>
      <c r="F329" s="30">
        <v>0.4</v>
      </c>
      <c r="G329" s="30">
        <v>1.539714</v>
      </c>
      <c r="H329" s="107">
        <v>5189498.9419999998</v>
      </c>
      <c r="I329" s="107">
        <v>487967.20899999997</v>
      </c>
      <c r="J329" s="102">
        <f>VLOOKUP($B329,'Hub coords'!$A$14:$E$119,4,TRUE)</f>
        <v>487966.29640000005</v>
      </c>
      <c r="K329" s="102">
        <f>VLOOKUP($B329,'Hub coords'!$A$14:$E$119,5,TRUE)</f>
        <v>5189499.7715000007</v>
      </c>
      <c r="L329" s="34">
        <f t="shared" si="20"/>
        <v>0.91259999992325902</v>
      </c>
      <c r="M329" s="34">
        <f t="shared" si="21"/>
        <v>0.82950000092387199</v>
      </c>
      <c r="N329" s="35">
        <f t="shared" si="22"/>
        <v>1.2332513982934039</v>
      </c>
      <c r="O329" s="34">
        <f t="shared" si="23"/>
        <v>1.520909011392636</v>
      </c>
      <c r="P329" s="47" t="str">
        <f>VLOOKUP(B329,'Hub coords'!$A$14:$E$118,1,TRUE)</f>
        <v>24A</v>
      </c>
      <c r="Q329"/>
      <c r="R329" s="30"/>
    </row>
    <row r="330" spans="1:19" x14ac:dyDescent="0.3">
      <c r="A330" s="30" t="s">
        <v>126</v>
      </c>
      <c r="B330" s="30" t="s">
        <v>1676</v>
      </c>
      <c r="C330" s="30">
        <v>301</v>
      </c>
      <c r="D330" s="30">
        <v>344.51299999999998</v>
      </c>
      <c r="E330" s="30">
        <v>0.3</v>
      </c>
      <c r="F330" s="30">
        <v>0.2</v>
      </c>
      <c r="G330" s="30">
        <v>1.7495529999999999</v>
      </c>
      <c r="H330" s="107">
        <v>5189496.9079999998</v>
      </c>
      <c r="I330" s="107">
        <v>487964.38199999998</v>
      </c>
      <c r="J330" s="102">
        <f>VLOOKUP($B330,'Hub coords'!$A$14:$E$119,4,TRUE)</f>
        <v>487966.29640000005</v>
      </c>
      <c r="K330" s="102">
        <f>VLOOKUP($B330,'Hub coords'!$A$14:$E$119,5,TRUE)</f>
        <v>5189499.7715000007</v>
      </c>
      <c r="L330" s="34">
        <f t="shared" si="20"/>
        <v>1.9144000000669621</v>
      </c>
      <c r="M330" s="34">
        <f t="shared" si="21"/>
        <v>2.8635000009089708</v>
      </c>
      <c r="N330" s="35">
        <f t="shared" si="22"/>
        <v>3.4444970047108563</v>
      </c>
      <c r="O330" s="34">
        <f t="shared" si="23"/>
        <v>11.864559615462062</v>
      </c>
      <c r="P330" s="47" t="str">
        <f>VLOOKUP(B330,'Hub coords'!$A$14:$E$118,1,TRUE)</f>
        <v>24A</v>
      </c>
      <c r="Q330"/>
      <c r="R330" s="30" t="s">
        <v>5112</v>
      </c>
      <c r="S330" s="37">
        <f>COUNT(C306:C335)</f>
        <v>30</v>
      </c>
    </row>
    <row r="331" spans="1:19" x14ac:dyDescent="0.3">
      <c r="A331" s="30" t="s">
        <v>130</v>
      </c>
      <c r="B331" s="30" t="s">
        <v>1677</v>
      </c>
      <c r="C331" s="30">
        <v>301</v>
      </c>
      <c r="D331" s="30">
        <v>342.60399999999998</v>
      </c>
      <c r="E331" s="30">
        <v>0.4</v>
      </c>
      <c r="F331" s="30">
        <v>0.3</v>
      </c>
      <c r="G331" s="30">
        <v>1.6718189999999999</v>
      </c>
      <c r="H331" s="107">
        <v>5189496.5209999997</v>
      </c>
      <c r="I331" s="107">
        <v>487963.83799999999</v>
      </c>
      <c r="J331" s="102">
        <f>VLOOKUP($B331,'Hub coords'!$A$14:$E$119,4,TRUE)</f>
        <v>487966.29640000005</v>
      </c>
      <c r="K331" s="102">
        <f>VLOOKUP($B331,'Hub coords'!$A$14:$E$119,5,TRUE)</f>
        <v>5189499.7715000007</v>
      </c>
      <c r="L331" s="34">
        <f t="shared" si="20"/>
        <v>2.4584000000613742</v>
      </c>
      <c r="M331" s="34">
        <f t="shared" si="21"/>
        <v>3.250500001013279</v>
      </c>
      <c r="N331" s="35">
        <f t="shared" si="22"/>
        <v>4.0754730789061888</v>
      </c>
      <c r="O331" s="34">
        <f t="shared" si="23"/>
        <v>16.609480816889089</v>
      </c>
      <c r="P331" s="47" t="str">
        <f>VLOOKUP(B331,'Hub coords'!$A$14:$E$118,1,TRUE)</f>
        <v>24A</v>
      </c>
      <c r="Q331"/>
      <c r="R331" s="30" t="s">
        <v>5111</v>
      </c>
      <c r="S331" s="34">
        <f>AVERAGE(N306:N335)</f>
        <v>2.4375138287647364</v>
      </c>
    </row>
    <row r="332" spans="1:19" x14ac:dyDescent="0.3">
      <c r="A332" s="30" t="s">
        <v>126</v>
      </c>
      <c r="B332" s="30" t="s">
        <v>1678</v>
      </c>
      <c r="C332" s="30">
        <v>301</v>
      </c>
      <c r="D332" s="30">
        <v>342.88200000000001</v>
      </c>
      <c r="E332" s="30">
        <v>0.3</v>
      </c>
      <c r="F332" s="30">
        <v>0.2</v>
      </c>
      <c r="G332" s="30">
        <v>1.8209470000000001</v>
      </c>
      <c r="H332" s="107">
        <v>5189499.4670000002</v>
      </c>
      <c r="I332" s="107">
        <v>487967.43599999999</v>
      </c>
      <c r="J332" s="102">
        <f>VLOOKUP($B332,'Hub coords'!$A$14:$E$119,4,TRUE)</f>
        <v>487966.29640000005</v>
      </c>
      <c r="K332" s="102">
        <f>VLOOKUP($B332,'Hub coords'!$A$14:$E$119,5,TRUE)</f>
        <v>5189499.7715000007</v>
      </c>
      <c r="L332" s="34">
        <f t="shared" si="20"/>
        <v>1.1395999999367632</v>
      </c>
      <c r="M332" s="34">
        <f t="shared" si="21"/>
        <v>0.30450000055134296</v>
      </c>
      <c r="N332" s="35">
        <f t="shared" si="22"/>
        <v>1.1795797599957532</v>
      </c>
      <c r="O332" s="34">
        <f t="shared" si="23"/>
        <v>1.3914084101916386</v>
      </c>
      <c r="P332" s="47" t="str">
        <f>VLOOKUP(B332,'Hub coords'!$A$14:$E$118,1,TRUE)</f>
        <v>24A</v>
      </c>
      <c r="Q332"/>
      <c r="R332" s="30" t="s">
        <v>5110</v>
      </c>
      <c r="S332" s="34">
        <f>_xlfn.STDEV.S(N306:N335)</f>
        <v>1.2087911032684804</v>
      </c>
    </row>
    <row r="333" spans="1:19" x14ac:dyDescent="0.3">
      <c r="A333" s="30" t="s">
        <v>130</v>
      </c>
      <c r="B333" s="30" t="s">
        <v>1679</v>
      </c>
      <c r="C333" s="30">
        <v>301</v>
      </c>
      <c r="D333" s="30">
        <v>335.16300000000001</v>
      </c>
      <c r="E333" s="30">
        <v>0.4</v>
      </c>
      <c r="F333" s="30">
        <v>0.4</v>
      </c>
      <c r="G333" s="30">
        <v>1.2221880000000001</v>
      </c>
      <c r="H333" s="107">
        <v>5189498.9110000003</v>
      </c>
      <c r="I333" s="107">
        <v>487966.337</v>
      </c>
      <c r="J333" s="102">
        <f>VLOOKUP($B333,'Hub coords'!$A$14:$E$119,4,TRUE)</f>
        <v>487966.29640000005</v>
      </c>
      <c r="K333" s="102">
        <f>VLOOKUP($B333,'Hub coords'!$A$14:$E$119,5,TRUE)</f>
        <v>5189499.7715000007</v>
      </c>
      <c r="L333" s="34">
        <f t="shared" si="20"/>
        <v>4.0599999949336052E-2</v>
      </c>
      <c r="M333" s="34">
        <f t="shared" si="21"/>
        <v>0.86050000041723251</v>
      </c>
      <c r="N333" s="35">
        <f t="shared" si="22"/>
        <v>0.8614572599461584</v>
      </c>
      <c r="O333" s="34">
        <f t="shared" si="23"/>
        <v>0.74210861071394318</v>
      </c>
      <c r="P333" s="47" t="str">
        <f>VLOOKUP(B333,'Hub coords'!$A$14:$E$118,1,TRUE)</f>
        <v>24A</v>
      </c>
      <c r="Q333"/>
      <c r="R333" s="30" t="s">
        <v>5109</v>
      </c>
      <c r="S333" s="34">
        <f>MIN(N306:N335)</f>
        <v>0.52790966175006226</v>
      </c>
    </row>
    <row r="334" spans="1:19" x14ac:dyDescent="0.3">
      <c r="A334" s="30" t="s">
        <v>126</v>
      </c>
      <c r="B334" s="30" t="s">
        <v>1680</v>
      </c>
      <c r="C334" s="30">
        <v>301</v>
      </c>
      <c r="D334" s="30">
        <v>346.31400000000002</v>
      </c>
      <c r="E334" s="30">
        <v>0.2</v>
      </c>
      <c r="F334" s="30">
        <v>0.2</v>
      </c>
      <c r="G334" s="30">
        <v>1.87645</v>
      </c>
      <c r="H334" s="107">
        <v>5189498.4910000004</v>
      </c>
      <c r="I334" s="107">
        <v>487965.549</v>
      </c>
      <c r="J334" s="102">
        <f>VLOOKUP($B334,'Hub coords'!$A$14:$E$119,4,TRUE)</f>
        <v>487966.29640000005</v>
      </c>
      <c r="K334" s="102">
        <f>VLOOKUP($B334,'Hub coords'!$A$14:$E$119,5,TRUE)</f>
        <v>5189499.7715000007</v>
      </c>
      <c r="L334" s="34">
        <f t="shared" si="20"/>
        <v>0.74740000005112961</v>
      </c>
      <c r="M334" s="34">
        <f t="shared" si="21"/>
        <v>1.2805000003427267</v>
      </c>
      <c r="N334" s="35">
        <f t="shared" si="22"/>
        <v>1.4826621364809149</v>
      </c>
      <c r="O334" s="34">
        <f t="shared" si="23"/>
        <v>2.198287010954151</v>
      </c>
      <c r="P334" s="47" t="str">
        <f>VLOOKUP(B334,'Hub coords'!$A$14:$E$118,1,TRUE)</f>
        <v>24A</v>
      </c>
      <c r="Q334"/>
      <c r="R334" s="30" t="s">
        <v>5108</v>
      </c>
      <c r="S334" s="34">
        <f>MAX(N306:N335)</f>
        <v>5.2992978044908039</v>
      </c>
    </row>
    <row r="335" spans="1:19" x14ac:dyDescent="0.3">
      <c r="A335" s="30" t="s">
        <v>126</v>
      </c>
      <c r="B335" s="30" t="s">
        <v>1681</v>
      </c>
      <c r="C335" s="30">
        <v>301</v>
      </c>
      <c r="D335" s="30">
        <v>347.26</v>
      </c>
      <c r="E335" s="30">
        <v>0.3</v>
      </c>
      <c r="F335" s="30">
        <v>0.2</v>
      </c>
      <c r="G335" s="30">
        <v>1.390882</v>
      </c>
      <c r="H335" s="107">
        <v>5189499.1359999999</v>
      </c>
      <c r="I335" s="107">
        <v>487964.96799999999</v>
      </c>
      <c r="J335" s="102">
        <f>VLOOKUP($B335,'Hub coords'!$A$14:$E$119,4,TRUE)</f>
        <v>487966.29640000005</v>
      </c>
      <c r="K335" s="102">
        <f>VLOOKUP($B335,'Hub coords'!$A$14:$E$119,5,TRUE)</f>
        <v>5189499.7715000007</v>
      </c>
      <c r="L335" s="34">
        <f t="shared" si="20"/>
        <v>1.3284000000567175</v>
      </c>
      <c r="M335" s="34">
        <f t="shared" si="21"/>
        <v>0.63550000078976154</v>
      </c>
      <c r="N335" s="35">
        <f t="shared" si="22"/>
        <v>1.4725850777304768</v>
      </c>
      <c r="O335" s="34">
        <f t="shared" si="23"/>
        <v>2.1685068111544741</v>
      </c>
      <c r="P335" s="47" t="str">
        <f>VLOOKUP(B335,'Hub coords'!$A$14:$E$118,1,TRUE)</f>
        <v>24A</v>
      </c>
      <c r="Q335"/>
      <c r="R335" s="30" t="s">
        <v>5107</v>
      </c>
      <c r="S335" s="34">
        <f>SQRT(SUM(O306:O335)/S330)</f>
        <v>2.7118155786082356</v>
      </c>
    </row>
    <row r="336" spans="1:19" s="45" customFormat="1" ht="15" thickBot="1" x14ac:dyDescent="0.35">
      <c r="A336" s="45" t="s">
        <v>126</v>
      </c>
      <c r="B336" s="45" t="s">
        <v>1703</v>
      </c>
      <c r="C336" s="45">
        <v>301</v>
      </c>
      <c r="D336" s="45">
        <v>339.005</v>
      </c>
      <c r="E336" s="45">
        <v>0.3</v>
      </c>
      <c r="F336" s="45">
        <v>0.2</v>
      </c>
      <c r="G336" s="45">
        <v>0.28078799999999998</v>
      </c>
      <c r="H336" s="102">
        <v>5189534.4840000002</v>
      </c>
      <c r="I336" s="102">
        <v>488065.96100000001</v>
      </c>
      <c r="J336" s="102">
        <f>VLOOKUP($B336,'Hub coords'!$A$14:$E$119,4,TRUE)</f>
        <v>488065.66940000001</v>
      </c>
      <c r="K336" s="102">
        <f>VLOOKUP($B336,'Hub coords'!$A$14:$E$119,5,TRUE)</f>
        <v>5189534.6405000007</v>
      </c>
      <c r="L336" s="18">
        <f t="shared" si="20"/>
        <v>0.2915999999968335</v>
      </c>
      <c r="M336" s="18">
        <f t="shared" si="21"/>
        <v>0.15650000050663948</v>
      </c>
      <c r="N336" s="46">
        <f t="shared" si="22"/>
        <v>0.33094230638697653</v>
      </c>
      <c r="O336" s="18">
        <f t="shared" si="23"/>
        <v>0.10952281015673145</v>
      </c>
      <c r="P336" s="47" t="str">
        <f>VLOOKUP(B336,'Hub coords'!$A$14:$E$118,1,TRUE)</f>
        <v>26A</v>
      </c>
    </row>
    <row r="337" spans="1:19" s="45" customFormat="1" x14ac:dyDescent="0.3">
      <c r="A337" s="45" t="s">
        <v>130</v>
      </c>
      <c r="B337" s="45" t="s">
        <v>1712</v>
      </c>
      <c r="C337" s="45">
        <v>301</v>
      </c>
      <c r="D337" s="45">
        <v>339.363</v>
      </c>
      <c r="E337" s="45">
        <v>0.3</v>
      </c>
      <c r="F337" s="45">
        <v>0.1</v>
      </c>
      <c r="G337" s="45">
        <v>6.4283999999999994E-2</v>
      </c>
      <c r="H337" s="102">
        <v>5189534.5760000004</v>
      </c>
      <c r="I337" s="102">
        <v>488065.99</v>
      </c>
      <c r="J337" s="102">
        <f>VLOOKUP($B337,'Hub coords'!$A$14:$E$119,4,TRUE)</f>
        <v>488065.66940000001</v>
      </c>
      <c r="K337" s="102">
        <f>VLOOKUP($B337,'Hub coords'!$A$14:$E$119,5,TRUE)</f>
        <v>5189534.6405000007</v>
      </c>
      <c r="L337" s="18">
        <f t="shared" si="20"/>
        <v>0.32059999997727573</v>
      </c>
      <c r="M337" s="18">
        <f t="shared" si="21"/>
        <v>6.4500000327825546E-2</v>
      </c>
      <c r="N337" s="46">
        <f t="shared" si="22"/>
        <v>0.32702386767286373</v>
      </c>
      <c r="O337" s="18">
        <f t="shared" si="23"/>
        <v>0.10694461002771868</v>
      </c>
      <c r="P337" s="47" t="str">
        <f>VLOOKUP(B337,'Hub coords'!$A$14:$E$118,1,TRUE)</f>
        <v>26A</v>
      </c>
      <c r="R337" s="20" t="s">
        <v>166</v>
      </c>
      <c r="S337" s="20" t="s">
        <v>165</v>
      </c>
    </row>
    <row r="338" spans="1:19" s="45" customFormat="1" x14ac:dyDescent="0.3">
      <c r="A338" s="45" t="s">
        <v>130</v>
      </c>
      <c r="B338" s="45" t="s">
        <v>1713</v>
      </c>
      <c r="C338" s="45">
        <v>301</v>
      </c>
      <c r="D338" s="45">
        <v>341.90699999999998</v>
      </c>
      <c r="E338" s="45">
        <v>0.5</v>
      </c>
      <c r="F338" s="45">
        <v>0.3</v>
      </c>
      <c r="G338" s="45">
        <v>1.0280279999999999</v>
      </c>
      <c r="H338" s="102">
        <v>5189533.5420000004</v>
      </c>
      <c r="I338" s="102">
        <v>488064.80800000002</v>
      </c>
      <c r="J338" s="102">
        <f>VLOOKUP($B338,'Hub coords'!$A$14:$E$119,4,TRUE)</f>
        <v>488065.66940000001</v>
      </c>
      <c r="K338" s="102">
        <f>VLOOKUP($B338,'Hub coords'!$A$14:$E$119,5,TRUE)</f>
        <v>5189534.6405000007</v>
      </c>
      <c r="L338" s="18">
        <f t="shared" si="20"/>
        <v>0.86139999999431893</v>
      </c>
      <c r="M338" s="18">
        <f t="shared" si="21"/>
        <v>1.0985000003129244</v>
      </c>
      <c r="N338" s="46">
        <f t="shared" si="22"/>
        <v>1.3959628256790035</v>
      </c>
      <c r="O338" s="18">
        <f t="shared" si="23"/>
        <v>1.9487122106777079</v>
      </c>
      <c r="P338" s="47" t="str">
        <f>VLOOKUP(B338,'Hub coords'!$A$14:$E$118,1,TRUE)</f>
        <v>26A</v>
      </c>
      <c r="R338" s="19">
        <v>1</v>
      </c>
      <c r="S338" s="15">
        <v>22</v>
      </c>
    </row>
    <row r="339" spans="1:19" s="45" customFormat="1" x14ac:dyDescent="0.3">
      <c r="A339" s="45" t="s">
        <v>130</v>
      </c>
      <c r="B339" s="45" t="s">
        <v>1714</v>
      </c>
      <c r="C339" s="45">
        <v>301</v>
      </c>
      <c r="D339" s="45">
        <v>338.71300000000002</v>
      </c>
      <c r="E339" s="45">
        <v>0.3</v>
      </c>
      <c r="F339" s="45">
        <v>0.2</v>
      </c>
      <c r="G339" s="45">
        <v>0.17239399999999999</v>
      </c>
      <c r="H339" s="102">
        <v>5189534.78</v>
      </c>
      <c r="I339" s="102">
        <v>488066.19799999997</v>
      </c>
      <c r="J339" s="102">
        <f>VLOOKUP($B339,'Hub coords'!$A$14:$E$119,4,TRUE)</f>
        <v>488065.66940000001</v>
      </c>
      <c r="K339" s="102">
        <f>VLOOKUP($B339,'Hub coords'!$A$14:$E$119,5,TRUE)</f>
        <v>5189534.6405000007</v>
      </c>
      <c r="L339" s="18">
        <f t="shared" si="20"/>
        <v>0.52859999996144325</v>
      </c>
      <c r="M339" s="18">
        <f t="shared" si="21"/>
        <v>0.13949999958276749</v>
      </c>
      <c r="N339" s="46">
        <f t="shared" si="22"/>
        <v>0.54669754878070376</v>
      </c>
      <c r="O339" s="18">
        <f t="shared" si="23"/>
        <v>0.29887820984282998</v>
      </c>
      <c r="P339" s="47" t="str">
        <f>VLOOKUP(B339,'Hub coords'!$A$14:$E$118,1,TRUE)</f>
        <v>26A</v>
      </c>
      <c r="R339" s="19">
        <v>2</v>
      </c>
      <c r="S339" s="15">
        <v>7</v>
      </c>
    </row>
    <row r="340" spans="1:19" s="45" customFormat="1" x14ac:dyDescent="0.3">
      <c r="A340" s="45" t="s">
        <v>130</v>
      </c>
      <c r="B340" s="45" t="s">
        <v>1715</v>
      </c>
      <c r="C340" s="45">
        <v>301</v>
      </c>
      <c r="D340" s="45">
        <v>339.23899999999998</v>
      </c>
      <c r="E340" s="45">
        <v>0.3</v>
      </c>
      <c r="F340" s="45">
        <v>0.1</v>
      </c>
      <c r="G340" s="45">
        <v>6.1734999999999998E-2</v>
      </c>
      <c r="H340" s="102">
        <v>5189534.5870000003</v>
      </c>
      <c r="I340" s="102">
        <v>488065.99400000001</v>
      </c>
      <c r="J340" s="102">
        <f>VLOOKUP($B340,'Hub coords'!$A$14:$E$119,4,TRUE)</f>
        <v>488065.66940000001</v>
      </c>
      <c r="K340" s="102">
        <f>VLOOKUP($B340,'Hub coords'!$A$14:$E$119,5,TRUE)</f>
        <v>5189534.6405000007</v>
      </c>
      <c r="L340" s="18">
        <f t="shared" si="20"/>
        <v>0.32459999999264255</v>
      </c>
      <c r="M340" s="18">
        <f t="shared" si="21"/>
        <v>5.3500000387430191E-2</v>
      </c>
      <c r="N340" s="46">
        <f t="shared" si="22"/>
        <v>0.32897934591198663</v>
      </c>
      <c r="O340" s="18">
        <f t="shared" si="23"/>
        <v>0.10822741003667856</v>
      </c>
      <c r="P340" s="47" t="str">
        <f>VLOOKUP(B340,'Hub coords'!$A$14:$E$118,1,TRUE)</f>
        <v>26A</v>
      </c>
      <c r="R340" s="19">
        <v>3</v>
      </c>
      <c r="S340" s="15">
        <v>1</v>
      </c>
    </row>
    <row r="341" spans="1:19" s="45" customFormat="1" x14ac:dyDescent="0.3">
      <c r="A341" s="45" t="s">
        <v>126</v>
      </c>
      <c r="B341" s="45" t="s">
        <v>1716</v>
      </c>
      <c r="C341" s="45">
        <v>301</v>
      </c>
      <c r="D341" s="45">
        <v>342.00400000000002</v>
      </c>
      <c r="E341" s="45">
        <v>0.7</v>
      </c>
      <c r="F341" s="45">
        <v>0.5</v>
      </c>
      <c r="G341" s="45">
        <v>0.53293400000000002</v>
      </c>
      <c r="H341" s="102">
        <v>5189534.0750000002</v>
      </c>
      <c r="I341" s="102">
        <v>488065.58399999997</v>
      </c>
      <c r="J341" s="102">
        <f>VLOOKUP($B341,'Hub coords'!$A$14:$E$119,4,TRUE)</f>
        <v>488065.66940000001</v>
      </c>
      <c r="K341" s="102">
        <f>VLOOKUP($B341,'Hub coords'!$A$14:$E$119,5,TRUE)</f>
        <v>5189534.6405000007</v>
      </c>
      <c r="L341" s="18">
        <f t="shared" si="20"/>
        <v>8.5400000039953738E-2</v>
      </c>
      <c r="M341" s="18">
        <f t="shared" si="21"/>
        <v>0.56550000049173832</v>
      </c>
      <c r="N341" s="46">
        <f t="shared" si="22"/>
        <v>0.57191206541126594</v>
      </c>
      <c r="O341" s="18">
        <f t="shared" si="23"/>
        <v>0.32708341056298013</v>
      </c>
      <c r="P341" s="47" t="str">
        <f>VLOOKUP(B341,'Hub coords'!$A$14:$E$118,1,TRUE)</f>
        <v>26A</v>
      </c>
      <c r="R341" s="19">
        <v>4</v>
      </c>
      <c r="S341" s="15">
        <v>0</v>
      </c>
    </row>
    <row r="342" spans="1:19" s="45" customFormat="1" x14ac:dyDescent="0.3">
      <c r="A342" s="45" t="s">
        <v>130</v>
      </c>
      <c r="B342" s="45" t="s">
        <v>1717</v>
      </c>
      <c r="C342" s="45">
        <v>301</v>
      </c>
      <c r="D342" s="45">
        <v>338.96899999999999</v>
      </c>
      <c r="E342" s="45">
        <v>0.3</v>
      </c>
      <c r="F342" s="45">
        <v>0.2</v>
      </c>
      <c r="G342" s="45">
        <v>0.18941</v>
      </c>
      <c r="H342" s="102">
        <v>5189534.8279999997</v>
      </c>
      <c r="I342" s="102">
        <v>488066.12199999997</v>
      </c>
      <c r="J342" s="102">
        <f>VLOOKUP($B342,'Hub coords'!$A$14:$E$119,4,TRUE)</f>
        <v>488065.66940000001</v>
      </c>
      <c r="K342" s="102">
        <f>VLOOKUP($B342,'Hub coords'!$A$14:$E$119,5,TRUE)</f>
        <v>5189534.6405000007</v>
      </c>
      <c r="L342" s="18">
        <f t="shared" si="20"/>
        <v>0.45259999996051192</v>
      </c>
      <c r="M342" s="18">
        <f t="shared" si="21"/>
        <v>0.18749999906867743</v>
      </c>
      <c r="N342" s="46">
        <f t="shared" si="22"/>
        <v>0.48990102022246229</v>
      </c>
      <c r="O342" s="18">
        <f t="shared" si="23"/>
        <v>0.24000300961500939</v>
      </c>
      <c r="P342" s="47" t="str">
        <f>VLOOKUP(B342,'Hub coords'!$A$14:$E$118,1,TRUE)</f>
        <v>26A</v>
      </c>
      <c r="R342" s="19">
        <v>5</v>
      </c>
      <c r="S342" s="15">
        <v>0</v>
      </c>
    </row>
    <row r="343" spans="1:19" s="45" customFormat="1" x14ac:dyDescent="0.3">
      <c r="A343" s="45" t="s">
        <v>126</v>
      </c>
      <c r="B343" s="45" t="s">
        <v>1718</v>
      </c>
      <c r="C343" s="45">
        <v>301</v>
      </c>
      <c r="D343" s="45">
        <v>341.77800000000002</v>
      </c>
      <c r="E343" s="45">
        <v>0.7</v>
      </c>
      <c r="F343" s="45">
        <v>0.5</v>
      </c>
      <c r="G343" s="45">
        <v>0.42397400000000002</v>
      </c>
      <c r="H343" s="102">
        <v>5189533.9330000002</v>
      </c>
      <c r="I343" s="102">
        <v>488065.42599999998</v>
      </c>
      <c r="J343" s="102">
        <f>VLOOKUP($B343,'Hub coords'!$A$14:$E$119,4,TRUE)</f>
        <v>488065.66940000001</v>
      </c>
      <c r="K343" s="102">
        <f>VLOOKUP($B343,'Hub coords'!$A$14:$E$119,5,TRUE)</f>
        <v>5189534.6405000007</v>
      </c>
      <c r="L343" s="18">
        <f t="shared" si="20"/>
        <v>0.24340000003576279</v>
      </c>
      <c r="M343" s="18">
        <f t="shared" si="21"/>
        <v>0.70750000048428774</v>
      </c>
      <c r="N343" s="46">
        <f t="shared" si="22"/>
        <v>0.74819770829819876</v>
      </c>
      <c r="O343" s="18">
        <f t="shared" si="23"/>
        <v>0.55979981070267648</v>
      </c>
      <c r="P343" s="47" t="str">
        <f>VLOOKUP(B343,'Hub coords'!$A$14:$E$118,1,TRUE)</f>
        <v>26A</v>
      </c>
      <c r="R343" s="19">
        <v>6</v>
      </c>
      <c r="S343" s="15">
        <v>0</v>
      </c>
    </row>
    <row r="344" spans="1:19" s="45" customFormat="1" x14ac:dyDescent="0.3">
      <c r="A344" s="45" t="s">
        <v>130</v>
      </c>
      <c r="B344" s="45" t="s">
        <v>1719</v>
      </c>
      <c r="C344" s="45">
        <v>301</v>
      </c>
      <c r="D344" s="45">
        <v>339.02800000000002</v>
      </c>
      <c r="E344" s="45">
        <v>0.3</v>
      </c>
      <c r="F344" s="45">
        <v>0.1</v>
      </c>
      <c r="G344" s="45">
        <v>0.221389</v>
      </c>
      <c r="H344" s="102">
        <v>5189534.6069999998</v>
      </c>
      <c r="I344" s="102">
        <v>488065.99599999998</v>
      </c>
      <c r="J344" s="102">
        <f>VLOOKUP($B344,'Hub coords'!$A$14:$E$119,4,TRUE)</f>
        <v>488065.66940000001</v>
      </c>
      <c r="K344" s="102">
        <f>VLOOKUP($B344,'Hub coords'!$A$14:$E$119,5,TRUE)</f>
        <v>5189534.6405000007</v>
      </c>
      <c r="L344" s="18">
        <f t="shared" si="20"/>
        <v>0.32659999997122213</v>
      </c>
      <c r="M344" s="18">
        <f t="shared" si="21"/>
        <v>3.3500000834465027E-2</v>
      </c>
      <c r="N344" s="46">
        <f t="shared" si="22"/>
        <v>0.32831358491099855</v>
      </c>
      <c r="O344" s="18">
        <f t="shared" si="23"/>
        <v>0.10778981003711145</v>
      </c>
      <c r="P344" s="47" t="str">
        <f>VLOOKUP(B344,'Hub coords'!$A$14:$E$118,1,TRUE)</f>
        <v>26A</v>
      </c>
      <c r="R344" s="19">
        <v>7</v>
      </c>
      <c r="S344" s="15">
        <v>0</v>
      </c>
    </row>
    <row r="345" spans="1:19" s="45" customFormat="1" x14ac:dyDescent="0.3">
      <c r="A345" s="45" t="s">
        <v>130</v>
      </c>
      <c r="B345" s="45" t="s">
        <v>1720</v>
      </c>
      <c r="C345" s="45">
        <v>301</v>
      </c>
      <c r="D345" s="45">
        <v>339.87400000000002</v>
      </c>
      <c r="E345" s="45">
        <v>0.4</v>
      </c>
      <c r="F345" s="45">
        <v>0.1</v>
      </c>
      <c r="G345" s="45">
        <v>0.127856</v>
      </c>
      <c r="H345" s="102">
        <v>5189534.4709999999</v>
      </c>
      <c r="I345" s="102">
        <v>488066.033</v>
      </c>
      <c r="J345" s="102">
        <f>VLOOKUP($B345,'Hub coords'!$A$14:$E$119,4,TRUE)</f>
        <v>488065.66940000001</v>
      </c>
      <c r="K345" s="102">
        <f>VLOOKUP($B345,'Hub coords'!$A$14:$E$119,5,TRUE)</f>
        <v>5189534.6405000007</v>
      </c>
      <c r="L345" s="18">
        <f t="shared" si="20"/>
        <v>0.363599999982398</v>
      </c>
      <c r="M345" s="18">
        <f t="shared" si="21"/>
        <v>0.16950000077486038</v>
      </c>
      <c r="N345" s="46">
        <f t="shared" si="22"/>
        <v>0.40116730954787116</v>
      </c>
      <c r="O345" s="18">
        <f t="shared" si="23"/>
        <v>0.16093521024987748</v>
      </c>
      <c r="P345" s="47" t="str">
        <f>VLOOKUP(B345,'Hub coords'!$A$14:$E$118,1,TRUE)</f>
        <v>26A</v>
      </c>
      <c r="R345" s="19">
        <v>8</v>
      </c>
      <c r="S345" s="15">
        <v>0</v>
      </c>
    </row>
    <row r="346" spans="1:19" s="45" customFormat="1" ht="15" thickBot="1" x14ac:dyDescent="0.35">
      <c r="A346" s="45" t="s">
        <v>126</v>
      </c>
      <c r="B346" s="45" t="s">
        <v>1721</v>
      </c>
      <c r="C346" s="45">
        <v>301</v>
      </c>
      <c r="D346" s="45">
        <v>341.29500000000002</v>
      </c>
      <c r="E346" s="45">
        <v>0.6</v>
      </c>
      <c r="F346" s="45">
        <v>0.4</v>
      </c>
      <c r="G346" s="45">
        <v>0.70760199999999995</v>
      </c>
      <c r="H346" s="102">
        <v>5189533.8119999999</v>
      </c>
      <c r="I346" s="102">
        <v>488065.69900000002</v>
      </c>
      <c r="J346" s="102">
        <f>VLOOKUP($B346,'Hub coords'!$A$14:$E$119,4,TRUE)</f>
        <v>488065.66940000001</v>
      </c>
      <c r="K346" s="102">
        <f>VLOOKUP($B346,'Hub coords'!$A$14:$E$119,5,TRUE)</f>
        <v>5189534.6405000007</v>
      </c>
      <c r="L346" s="18">
        <f t="shared" si="20"/>
        <v>2.9600000008940697E-2</v>
      </c>
      <c r="M346" s="18">
        <f t="shared" si="21"/>
        <v>0.82850000075995922</v>
      </c>
      <c r="N346" s="46">
        <f t="shared" si="22"/>
        <v>0.82902859495905312</v>
      </c>
      <c r="O346" s="18">
        <f t="shared" si="23"/>
        <v>0.6872884112597818</v>
      </c>
      <c r="P346" s="47" t="str">
        <f>VLOOKUP(B346,'Hub coords'!$A$14:$E$118,1,TRUE)</f>
        <v>26A</v>
      </c>
      <c r="R346" s="38" t="s">
        <v>2123</v>
      </c>
      <c r="S346" s="38">
        <v>0</v>
      </c>
    </row>
    <row r="347" spans="1:19" s="45" customFormat="1" x14ac:dyDescent="0.3">
      <c r="A347" s="45" t="s">
        <v>130</v>
      </c>
      <c r="B347" s="45" t="s">
        <v>1704</v>
      </c>
      <c r="C347" s="45">
        <v>301</v>
      </c>
      <c r="D347" s="45">
        <v>339.74099999999999</v>
      </c>
      <c r="E347" s="45">
        <v>0.6</v>
      </c>
      <c r="F347" s="45">
        <v>0.4</v>
      </c>
      <c r="G347" s="45">
        <v>0.34755599999999998</v>
      </c>
      <c r="H347" s="102">
        <v>5189534.0990000004</v>
      </c>
      <c r="I347" s="102">
        <v>488065.72700000001</v>
      </c>
      <c r="J347" s="102">
        <f>VLOOKUP($B347,'Hub coords'!$A$14:$E$119,4,TRUE)</f>
        <v>488065.66940000001</v>
      </c>
      <c r="K347" s="102">
        <f>VLOOKUP($B347,'Hub coords'!$A$14:$E$119,5,TRUE)</f>
        <v>5189534.6405000007</v>
      </c>
      <c r="L347" s="18">
        <f t="shared" si="20"/>
        <v>5.7600000000093132E-2</v>
      </c>
      <c r="M347" s="18">
        <f t="shared" si="21"/>
        <v>0.54150000028312206</v>
      </c>
      <c r="N347" s="46">
        <f t="shared" si="22"/>
        <v>0.54455487354961019</v>
      </c>
      <c r="O347" s="18">
        <f t="shared" si="23"/>
        <v>0.29654001030663196</v>
      </c>
      <c r="P347" s="47" t="str">
        <f>VLOOKUP(B347,'Hub coords'!$A$14:$E$118,1,TRUE)</f>
        <v>26A</v>
      </c>
    </row>
    <row r="348" spans="1:19" s="45" customFormat="1" x14ac:dyDescent="0.3">
      <c r="A348" s="45" t="s">
        <v>130</v>
      </c>
      <c r="B348" s="45" t="s">
        <v>1722</v>
      </c>
      <c r="C348" s="45">
        <v>301</v>
      </c>
      <c r="D348" s="45">
        <v>340.19799999999998</v>
      </c>
      <c r="E348" s="45">
        <v>0.6</v>
      </c>
      <c r="F348" s="45">
        <v>0.3</v>
      </c>
      <c r="G348" s="45">
        <v>0.417294</v>
      </c>
      <c r="H348" s="102">
        <v>5189534.1739999996</v>
      </c>
      <c r="I348" s="102">
        <v>488065.93400000001</v>
      </c>
      <c r="J348" s="102">
        <f>VLOOKUP($B348,'Hub coords'!$A$14:$E$119,4,TRUE)</f>
        <v>488065.66940000001</v>
      </c>
      <c r="K348" s="102">
        <f>VLOOKUP($B348,'Hub coords'!$A$14:$E$119,5,TRUE)</f>
        <v>5189534.6405000007</v>
      </c>
      <c r="L348" s="18">
        <f t="shared" si="20"/>
        <v>0.26459999999497086</v>
      </c>
      <c r="M348" s="18">
        <f t="shared" si="21"/>
        <v>0.46650000102818012</v>
      </c>
      <c r="N348" s="46">
        <f t="shared" si="22"/>
        <v>0.53631652124154316</v>
      </c>
      <c r="O348" s="18">
        <f t="shared" si="23"/>
        <v>0.28763541095663064</v>
      </c>
      <c r="P348" s="47" t="str">
        <f>VLOOKUP(B348,'Hub coords'!$A$14:$E$118,1,TRUE)</f>
        <v>26A</v>
      </c>
    </row>
    <row r="349" spans="1:19" s="45" customFormat="1" x14ac:dyDescent="0.3">
      <c r="A349" s="45" t="s">
        <v>130</v>
      </c>
      <c r="B349" s="45" t="s">
        <v>1723</v>
      </c>
      <c r="C349" s="45">
        <v>301</v>
      </c>
      <c r="D349" s="45">
        <v>341.846</v>
      </c>
      <c r="E349" s="45">
        <v>0.5</v>
      </c>
      <c r="F349" s="45">
        <v>0.3</v>
      </c>
      <c r="G349" s="45">
        <v>0.99271399999999999</v>
      </c>
      <c r="H349" s="102">
        <v>5189533.2110000001</v>
      </c>
      <c r="I349" s="102">
        <v>488065.29800000001</v>
      </c>
      <c r="J349" s="102">
        <f>VLOOKUP($B349,'Hub coords'!$A$14:$E$119,4,TRUE)</f>
        <v>488065.66940000001</v>
      </c>
      <c r="K349" s="102">
        <f>VLOOKUP($B349,'Hub coords'!$A$14:$E$119,5,TRUE)</f>
        <v>5189534.6405000007</v>
      </c>
      <c r="L349" s="18">
        <f t="shared" si="20"/>
        <v>0.37140000000363216</v>
      </c>
      <c r="M349" s="18">
        <f t="shared" si="21"/>
        <v>1.429500000551343</v>
      </c>
      <c r="N349" s="46">
        <f t="shared" si="22"/>
        <v>1.4769591096502934</v>
      </c>
      <c r="O349" s="18">
        <f t="shared" si="23"/>
        <v>2.1814082115789875</v>
      </c>
      <c r="P349" s="47" t="str">
        <f>VLOOKUP(B349,'Hub coords'!$A$14:$E$118,1,TRUE)</f>
        <v>26A</v>
      </c>
    </row>
    <row r="350" spans="1:19" s="45" customFormat="1" x14ac:dyDescent="0.3">
      <c r="A350" s="45" t="s">
        <v>126</v>
      </c>
      <c r="B350" s="45" t="s">
        <v>1724</v>
      </c>
      <c r="C350" s="45">
        <v>301</v>
      </c>
      <c r="D350" s="45">
        <v>341.08699999999999</v>
      </c>
      <c r="E350" s="45">
        <v>0.5</v>
      </c>
      <c r="F350" s="45">
        <v>0.3</v>
      </c>
      <c r="G350" s="45">
        <v>0.69530599999999998</v>
      </c>
      <c r="H350" s="102">
        <v>5189533.8640000001</v>
      </c>
      <c r="I350" s="102">
        <v>488064.777</v>
      </c>
      <c r="J350" s="102">
        <f>VLOOKUP($B350,'Hub coords'!$A$14:$E$119,4,TRUE)</f>
        <v>488065.66940000001</v>
      </c>
      <c r="K350" s="102">
        <f>VLOOKUP($B350,'Hub coords'!$A$14:$E$119,5,TRUE)</f>
        <v>5189534.6405000007</v>
      </c>
      <c r="L350" s="18">
        <f t="shared" si="20"/>
        <v>0.8924000000115484</v>
      </c>
      <c r="M350" s="18">
        <f t="shared" si="21"/>
        <v>0.77650000061839819</v>
      </c>
      <c r="N350" s="46">
        <f t="shared" si="22"/>
        <v>1.1829328007038202</v>
      </c>
      <c r="O350" s="18">
        <f t="shared" si="23"/>
        <v>1.3993300109809841</v>
      </c>
      <c r="P350" s="47" t="str">
        <f>VLOOKUP(B350,'Hub coords'!$A$14:$E$118,1,TRUE)</f>
        <v>26A</v>
      </c>
    </row>
    <row r="351" spans="1:19" s="45" customFormat="1" x14ac:dyDescent="0.3">
      <c r="A351" s="45" t="s">
        <v>130</v>
      </c>
      <c r="B351" s="45" t="s">
        <v>1725</v>
      </c>
      <c r="C351" s="45">
        <v>301</v>
      </c>
      <c r="D351" s="45">
        <v>339.19900000000001</v>
      </c>
      <c r="E351" s="45">
        <v>0.8</v>
      </c>
      <c r="F351" s="45">
        <v>0.4</v>
      </c>
      <c r="G351" s="45">
        <v>0.321996</v>
      </c>
      <c r="H351" s="102">
        <v>5189534.2680000002</v>
      </c>
      <c r="I351" s="102">
        <v>488065.93800000002</v>
      </c>
      <c r="J351" s="102">
        <f>VLOOKUP($B351,'Hub coords'!$A$14:$E$119,4,TRUE)</f>
        <v>488065.66940000001</v>
      </c>
      <c r="K351" s="102">
        <f>VLOOKUP($B351,'Hub coords'!$A$14:$E$119,5,TRUE)</f>
        <v>5189534.6405000007</v>
      </c>
      <c r="L351" s="18">
        <f t="shared" si="20"/>
        <v>0.26860000001033768</v>
      </c>
      <c r="M351" s="18">
        <f t="shared" si="21"/>
        <v>0.37250000052154064</v>
      </c>
      <c r="N351" s="46">
        <f t="shared" si="22"/>
        <v>0.45924090670812545</v>
      </c>
      <c r="O351" s="18">
        <f t="shared" si="23"/>
        <v>0.21090221039410117</v>
      </c>
      <c r="P351" s="47" t="str">
        <f>VLOOKUP(B351,'Hub coords'!$A$14:$E$118,1,TRUE)</f>
        <v>26A</v>
      </c>
    </row>
    <row r="352" spans="1:19" s="45" customFormat="1" x14ac:dyDescent="0.3">
      <c r="A352" s="45" t="s">
        <v>130</v>
      </c>
      <c r="B352" s="45" t="s">
        <v>1726</v>
      </c>
      <c r="C352" s="45">
        <v>301</v>
      </c>
      <c r="D352" s="45">
        <v>339.83</v>
      </c>
      <c r="E352" s="45">
        <v>0.5</v>
      </c>
      <c r="F352" s="45">
        <v>0.3</v>
      </c>
      <c r="G352" s="45">
        <v>0.34500199999999998</v>
      </c>
      <c r="H352" s="102">
        <v>5189534.4440000001</v>
      </c>
      <c r="I352" s="102">
        <v>488065.93800000002</v>
      </c>
      <c r="J352" s="102">
        <f>VLOOKUP($B352,'Hub coords'!$A$14:$E$119,4,TRUE)</f>
        <v>488065.66940000001</v>
      </c>
      <c r="K352" s="102">
        <f>VLOOKUP($B352,'Hub coords'!$A$14:$E$119,5,TRUE)</f>
        <v>5189534.6405000007</v>
      </c>
      <c r="L352" s="18">
        <f t="shared" si="20"/>
        <v>0.26860000001033768</v>
      </c>
      <c r="M352" s="18">
        <f t="shared" si="21"/>
        <v>0.19650000054389238</v>
      </c>
      <c r="N352" s="46">
        <f t="shared" si="22"/>
        <v>0.33280356100754555</v>
      </c>
      <c r="O352" s="18">
        <f t="shared" si="23"/>
        <v>0.11075821021930309</v>
      </c>
      <c r="P352" s="47" t="str">
        <f>VLOOKUP(B352,'Hub coords'!$A$14:$E$118,1,TRUE)</f>
        <v>26A</v>
      </c>
    </row>
    <row r="353" spans="1:19" s="45" customFormat="1" x14ac:dyDescent="0.3">
      <c r="A353" s="45" t="s">
        <v>126</v>
      </c>
      <c r="B353" s="45" t="s">
        <v>1727</v>
      </c>
      <c r="C353" s="45">
        <v>301</v>
      </c>
      <c r="D353" s="45">
        <v>342.52</v>
      </c>
      <c r="E353" s="45">
        <v>0.5</v>
      </c>
      <c r="F353" s="45">
        <v>0.3</v>
      </c>
      <c r="G353" s="45">
        <v>0.96369800000000005</v>
      </c>
      <c r="H353" s="102">
        <v>5189533.6550000003</v>
      </c>
      <c r="I353" s="102">
        <v>488064.91700000002</v>
      </c>
      <c r="J353" s="102">
        <f>VLOOKUP($B353,'Hub coords'!$A$14:$E$119,4,TRUE)</f>
        <v>488065.66940000001</v>
      </c>
      <c r="K353" s="102">
        <f>VLOOKUP($B353,'Hub coords'!$A$14:$E$119,5,TRUE)</f>
        <v>5189534.6405000007</v>
      </c>
      <c r="L353" s="18">
        <f t="shared" si="20"/>
        <v>0.75239999999757856</v>
      </c>
      <c r="M353" s="18">
        <f t="shared" si="21"/>
        <v>0.98550000041723251</v>
      </c>
      <c r="N353" s="46">
        <f t="shared" si="22"/>
        <v>1.2398854829453894</v>
      </c>
      <c r="O353" s="18">
        <f t="shared" si="23"/>
        <v>1.5373160108187214</v>
      </c>
      <c r="P353" s="47" t="str">
        <f>VLOOKUP(B353,'Hub coords'!$A$14:$E$118,1,TRUE)</f>
        <v>26A</v>
      </c>
    </row>
    <row r="354" spans="1:19" s="45" customFormat="1" x14ac:dyDescent="0.3">
      <c r="A354" s="45" t="s">
        <v>126</v>
      </c>
      <c r="B354" s="45" t="s">
        <v>1728</v>
      </c>
      <c r="C354" s="45">
        <v>301</v>
      </c>
      <c r="D354" s="45">
        <v>340.54899999999998</v>
      </c>
      <c r="E354" s="45">
        <v>0.8</v>
      </c>
      <c r="F354" s="45">
        <v>0.4</v>
      </c>
      <c r="G354" s="45">
        <v>0.57498899999999997</v>
      </c>
      <c r="H354" s="102">
        <v>5189534.3720000004</v>
      </c>
      <c r="I354" s="102">
        <v>488065.44699999999</v>
      </c>
      <c r="J354" s="102">
        <f>VLOOKUP($B354,'Hub coords'!$A$14:$E$119,4,TRUE)</f>
        <v>488065.66940000001</v>
      </c>
      <c r="K354" s="102">
        <f>VLOOKUP($B354,'Hub coords'!$A$14:$E$119,5,TRUE)</f>
        <v>5189534.6405000007</v>
      </c>
      <c r="L354" s="18">
        <f t="shared" si="20"/>
        <v>0.22240000002784654</v>
      </c>
      <c r="M354" s="18">
        <f t="shared" si="21"/>
        <v>0.26850000023841858</v>
      </c>
      <c r="N354" s="46">
        <f t="shared" si="22"/>
        <v>0.34864596676344461</v>
      </c>
      <c r="O354" s="18">
        <f t="shared" si="23"/>
        <v>0.12155401014041693</v>
      </c>
      <c r="P354" s="47" t="str">
        <f>VLOOKUP(B354,'Hub coords'!$A$14:$E$118,1,TRUE)</f>
        <v>26A</v>
      </c>
    </row>
    <row r="355" spans="1:19" s="45" customFormat="1" x14ac:dyDescent="0.3">
      <c r="A355" s="45" t="s">
        <v>130</v>
      </c>
      <c r="B355" s="45" t="s">
        <v>1729</v>
      </c>
      <c r="C355" s="45">
        <v>301</v>
      </c>
      <c r="D355" s="45">
        <v>341.09899999999999</v>
      </c>
      <c r="E355" s="45">
        <v>0.5</v>
      </c>
      <c r="F355" s="45">
        <v>0.3</v>
      </c>
      <c r="G355" s="45">
        <v>0.492703</v>
      </c>
      <c r="H355" s="102">
        <v>5189533.6909999996</v>
      </c>
      <c r="I355" s="102">
        <v>488065.73800000001</v>
      </c>
      <c r="J355" s="102">
        <f>VLOOKUP($B355,'Hub coords'!$A$14:$E$119,4,TRUE)</f>
        <v>488065.66940000001</v>
      </c>
      <c r="K355" s="102">
        <f>VLOOKUP($B355,'Hub coords'!$A$14:$E$119,5,TRUE)</f>
        <v>5189534.6405000007</v>
      </c>
      <c r="L355" s="18">
        <f t="shared" si="20"/>
        <v>6.8599999998696148E-2</v>
      </c>
      <c r="M355" s="18">
        <f t="shared" si="21"/>
        <v>0.9495000010356307</v>
      </c>
      <c r="N355" s="46">
        <f t="shared" si="22"/>
        <v>0.95197490091203762</v>
      </c>
      <c r="O355" s="18">
        <f t="shared" si="23"/>
        <v>0.90625621196648387</v>
      </c>
      <c r="P355" s="47" t="str">
        <f>VLOOKUP(B355,'Hub coords'!$A$14:$E$118,1,TRUE)</f>
        <v>26A</v>
      </c>
    </row>
    <row r="356" spans="1:19" s="45" customFormat="1" x14ac:dyDescent="0.3">
      <c r="A356" s="45" t="s">
        <v>130</v>
      </c>
      <c r="B356" s="45" t="s">
        <v>1730</v>
      </c>
      <c r="C356" s="45">
        <v>301</v>
      </c>
      <c r="D356" s="45">
        <v>339.57400000000001</v>
      </c>
      <c r="E356" s="45">
        <v>0.3</v>
      </c>
      <c r="F356" s="45">
        <v>0.1</v>
      </c>
      <c r="G356" s="45">
        <v>0.17008699999999999</v>
      </c>
      <c r="H356" s="102">
        <v>5189534.5310000004</v>
      </c>
      <c r="I356" s="102">
        <v>488066.03</v>
      </c>
      <c r="J356" s="102">
        <f>VLOOKUP($B356,'Hub coords'!$A$14:$E$119,4,TRUE)</f>
        <v>488065.66940000001</v>
      </c>
      <c r="K356" s="102">
        <f>VLOOKUP($B356,'Hub coords'!$A$14:$E$119,5,TRUE)</f>
        <v>5189534.6405000007</v>
      </c>
      <c r="L356" s="18">
        <f t="shared" si="20"/>
        <v>0.36060000001452863</v>
      </c>
      <c r="M356" s="18">
        <f t="shared" si="21"/>
        <v>0.10950000025331974</v>
      </c>
      <c r="N356" s="46">
        <f t="shared" si="22"/>
        <v>0.37685887287677738</v>
      </c>
      <c r="O356" s="18">
        <f t="shared" si="23"/>
        <v>0.14202261006595507</v>
      </c>
      <c r="P356" s="47" t="str">
        <f>VLOOKUP(B356,'Hub coords'!$A$14:$E$118,1,TRUE)</f>
        <v>26A</v>
      </c>
    </row>
    <row r="357" spans="1:19" s="45" customFormat="1" x14ac:dyDescent="0.3">
      <c r="A357" s="45" t="s">
        <v>126</v>
      </c>
      <c r="B357" s="45" t="s">
        <v>1731</v>
      </c>
      <c r="C357" s="45">
        <v>301</v>
      </c>
      <c r="D357" s="45">
        <v>342.88200000000001</v>
      </c>
      <c r="E357" s="45">
        <v>0.4</v>
      </c>
      <c r="F357" s="45">
        <v>0.2</v>
      </c>
      <c r="G357" s="45">
        <v>0.73473900000000003</v>
      </c>
      <c r="H357" s="102">
        <v>5189533.8669999996</v>
      </c>
      <c r="I357" s="102">
        <v>488065.59499999997</v>
      </c>
      <c r="J357" s="102">
        <f>VLOOKUP($B357,'Hub coords'!$A$14:$E$119,4,TRUE)</f>
        <v>488065.66940000001</v>
      </c>
      <c r="K357" s="102">
        <f>VLOOKUP($B357,'Hub coords'!$A$14:$E$119,5,TRUE)</f>
        <v>5189534.6405000007</v>
      </c>
      <c r="L357" s="18">
        <f t="shared" si="20"/>
        <v>7.4400000041350722E-2</v>
      </c>
      <c r="M357" s="18">
        <f t="shared" si="21"/>
        <v>0.77350000105798244</v>
      </c>
      <c r="N357" s="46">
        <f t="shared" si="22"/>
        <v>0.77706988851894898</v>
      </c>
      <c r="O357" s="18">
        <f t="shared" si="23"/>
        <v>0.60383761164285177</v>
      </c>
      <c r="P357" s="47" t="str">
        <f>VLOOKUP(B357,'Hub coords'!$A$14:$E$118,1,TRUE)</f>
        <v>26A</v>
      </c>
    </row>
    <row r="358" spans="1:19" s="45" customFormat="1" x14ac:dyDescent="0.3">
      <c r="A358" s="45" t="s">
        <v>130</v>
      </c>
      <c r="B358" s="45" t="s">
        <v>1705</v>
      </c>
      <c r="C358" s="45">
        <v>301</v>
      </c>
      <c r="D358" s="45">
        <v>344.55399999999997</v>
      </c>
      <c r="E358" s="45">
        <v>0.4</v>
      </c>
      <c r="F358" s="45">
        <v>0.3</v>
      </c>
      <c r="G358" s="45">
        <v>1.4567099999999999</v>
      </c>
      <c r="H358" s="102">
        <v>5189532.2759999996</v>
      </c>
      <c r="I358" s="102">
        <v>488066.511</v>
      </c>
      <c r="J358" s="102">
        <f>VLOOKUP($B358,'Hub coords'!$A$14:$E$119,4,TRUE)</f>
        <v>488065.66940000001</v>
      </c>
      <c r="K358" s="102">
        <f>VLOOKUP($B358,'Hub coords'!$A$14:$E$119,5,TRUE)</f>
        <v>5189534.6405000007</v>
      </c>
      <c r="L358" s="18">
        <f t="shared" si="20"/>
        <v>0.84159999998519197</v>
      </c>
      <c r="M358" s="18">
        <f t="shared" si="21"/>
        <v>2.3645000010728836</v>
      </c>
      <c r="N358" s="46">
        <f t="shared" si="22"/>
        <v>2.5098109122100696</v>
      </c>
      <c r="O358" s="18">
        <f t="shared" si="23"/>
        <v>6.2991508150487414</v>
      </c>
      <c r="P358" s="47" t="str">
        <f>VLOOKUP(B358,'Hub coords'!$A$14:$E$118,1,TRUE)</f>
        <v>26A</v>
      </c>
    </row>
    <row r="359" spans="1:19" s="45" customFormat="1" x14ac:dyDescent="0.3">
      <c r="A359" s="45" t="s">
        <v>130</v>
      </c>
      <c r="B359" s="45" t="s">
        <v>1732</v>
      </c>
      <c r="C359" s="45">
        <v>301</v>
      </c>
      <c r="D359" s="45">
        <v>340.286</v>
      </c>
      <c r="E359" s="45">
        <v>0.6</v>
      </c>
      <c r="F359" s="45">
        <v>0.3</v>
      </c>
      <c r="G359" s="45">
        <v>0.34132099999999999</v>
      </c>
      <c r="H359" s="102">
        <v>5189533.5410000002</v>
      </c>
      <c r="I359" s="102">
        <v>488065.32699999999</v>
      </c>
      <c r="J359" s="102">
        <f>VLOOKUP($B359,'Hub coords'!$A$14:$E$119,4,TRUE)</f>
        <v>488065.66940000001</v>
      </c>
      <c r="K359" s="102">
        <f>VLOOKUP($B359,'Hub coords'!$A$14:$E$119,5,TRUE)</f>
        <v>5189534.6405000007</v>
      </c>
      <c r="L359" s="18">
        <f t="shared" si="20"/>
        <v>0.34240000002318993</v>
      </c>
      <c r="M359" s="18">
        <f t="shared" si="21"/>
        <v>1.0995000004768372</v>
      </c>
      <c r="N359" s="46">
        <f t="shared" si="22"/>
        <v>1.1515806576460224</v>
      </c>
      <c r="O359" s="18">
        <f t="shared" si="23"/>
        <v>1.3261380110644454</v>
      </c>
      <c r="P359" s="47" t="str">
        <f>VLOOKUP(B359,'Hub coords'!$A$14:$E$118,1,TRUE)</f>
        <v>26A</v>
      </c>
    </row>
    <row r="360" spans="1:19" s="45" customFormat="1" x14ac:dyDescent="0.3">
      <c r="A360" s="45" t="s">
        <v>130</v>
      </c>
      <c r="B360" s="45" t="s">
        <v>1706</v>
      </c>
      <c r="C360" s="45">
        <v>301</v>
      </c>
      <c r="D360" s="45">
        <v>339.30900000000003</v>
      </c>
      <c r="E360" s="45">
        <v>0.5</v>
      </c>
      <c r="F360" s="45">
        <v>0.3</v>
      </c>
      <c r="G360" s="45">
        <v>0.31906400000000001</v>
      </c>
      <c r="H360" s="102">
        <v>5189534.45</v>
      </c>
      <c r="I360" s="102">
        <v>488065.97100000002</v>
      </c>
      <c r="J360" s="102">
        <f>VLOOKUP($B360,'Hub coords'!$A$14:$E$119,4,TRUE)</f>
        <v>488065.66940000001</v>
      </c>
      <c r="K360" s="102">
        <f>VLOOKUP($B360,'Hub coords'!$A$14:$E$119,5,TRUE)</f>
        <v>5189534.6405000007</v>
      </c>
      <c r="L360" s="18">
        <f t="shared" ref="L360:L423" si="24">ABS(J360-I360)</f>
        <v>0.30160000000614673</v>
      </c>
      <c r="M360" s="18">
        <f t="shared" ref="M360:M423" si="25">ABS(K360-H360)</f>
        <v>0.19050000049173832</v>
      </c>
      <c r="N360" s="46">
        <f t="shared" ref="N360:N423" si="26">SQRT(L360^2+M360^2)</f>
        <v>0.35672511853114575</v>
      </c>
      <c r="O360" s="18">
        <f t="shared" ref="O360:O423" si="27">N360*N360</f>
        <v>0.12725281019106</v>
      </c>
      <c r="P360" s="47" t="str">
        <f>VLOOKUP(B360,'Hub coords'!$A$14:$E$118,1,TRUE)</f>
        <v>26A</v>
      </c>
      <c r="R360" s="30" t="s">
        <v>5112</v>
      </c>
      <c r="S360" s="37">
        <f>COUNT(C336:C365)</f>
        <v>30</v>
      </c>
    </row>
    <row r="361" spans="1:19" s="45" customFormat="1" x14ac:dyDescent="0.3">
      <c r="A361" s="45" t="s">
        <v>130</v>
      </c>
      <c r="B361" s="45" t="s">
        <v>1707</v>
      </c>
      <c r="C361" s="45">
        <v>301</v>
      </c>
      <c r="D361" s="45">
        <v>339.03699999999998</v>
      </c>
      <c r="E361" s="45">
        <v>0.2</v>
      </c>
      <c r="F361" s="45">
        <v>0.1</v>
      </c>
      <c r="G361" s="45">
        <v>0.22977500000000001</v>
      </c>
      <c r="H361" s="102">
        <v>5189534.6030000001</v>
      </c>
      <c r="I361" s="102">
        <v>488066.00300000003</v>
      </c>
      <c r="J361" s="102">
        <f>VLOOKUP($B361,'Hub coords'!$A$14:$E$119,4,TRUE)</f>
        <v>488065.66940000001</v>
      </c>
      <c r="K361" s="102">
        <f>VLOOKUP($B361,'Hub coords'!$A$14:$E$119,5,TRUE)</f>
        <v>5189534.6405000007</v>
      </c>
      <c r="L361" s="18">
        <f t="shared" si="24"/>
        <v>0.33360000001266599</v>
      </c>
      <c r="M361" s="18">
        <f t="shared" si="25"/>
        <v>3.7500000558793545E-2</v>
      </c>
      <c r="N361" s="46">
        <f t="shared" si="26"/>
        <v>0.33570107245935371</v>
      </c>
      <c r="O361" s="18">
        <f t="shared" si="27"/>
        <v>0.11269521005036025</v>
      </c>
      <c r="P361" s="47" t="str">
        <f>VLOOKUP(B361,'Hub coords'!$A$14:$E$118,1,TRUE)</f>
        <v>26A</v>
      </c>
      <c r="R361" s="30" t="s">
        <v>5111</v>
      </c>
      <c r="S361" s="34">
        <f>AVERAGE(N336:N365)</f>
        <v>0.72183333568142649</v>
      </c>
    </row>
    <row r="362" spans="1:19" s="45" customFormat="1" x14ac:dyDescent="0.3">
      <c r="A362" s="45" t="s">
        <v>130</v>
      </c>
      <c r="B362" s="45" t="s">
        <v>1708</v>
      </c>
      <c r="C362" s="45">
        <v>301</v>
      </c>
      <c r="D362" s="45">
        <v>341.11900000000003</v>
      </c>
      <c r="E362" s="45">
        <v>0.5</v>
      </c>
      <c r="F362" s="45">
        <v>0.3</v>
      </c>
      <c r="G362" s="45">
        <v>0.499722</v>
      </c>
      <c r="H362" s="102">
        <v>5189533.7570000002</v>
      </c>
      <c r="I362" s="102">
        <v>488065.72499999998</v>
      </c>
      <c r="J362" s="102">
        <f>VLOOKUP($B362,'Hub coords'!$A$14:$E$119,4,TRUE)</f>
        <v>488065.66940000001</v>
      </c>
      <c r="K362" s="102">
        <f>VLOOKUP($B362,'Hub coords'!$A$14:$E$119,5,TRUE)</f>
        <v>5189534.6405000007</v>
      </c>
      <c r="L362" s="18">
        <f t="shared" si="24"/>
        <v>5.5599999963305891E-2</v>
      </c>
      <c r="M362" s="18">
        <f t="shared" si="25"/>
        <v>0.883500000461936</v>
      </c>
      <c r="N362" s="46">
        <f t="shared" si="26"/>
        <v>0.88524776803568417</v>
      </c>
      <c r="O362" s="18">
        <f t="shared" si="27"/>
        <v>0.78366361081216052</v>
      </c>
      <c r="P362" s="47" t="str">
        <f>VLOOKUP(B362,'Hub coords'!$A$14:$E$118,1,TRUE)</f>
        <v>26A</v>
      </c>
      <c r="R362" s="30" t="s">
        <v>5110</v>
      </c>
      <c r="S362" s="34">
        <f>_xlfn.STDEV.S(N336:N365)</f>
        <v>0.48747219147939058</v>
      </c>
    </row>
    <row r="363" spans="1:19" s="45" customFormat="1" x14ac:dyDescent="0.3">
      <c r="A363" s="45" t="s">
        <v>130</v>
      </c>
      <c r="B363" s="45" t="s">
        <v>1709</v>
      </c>
      <c r="C363" s="45">
        <v>301</v>
      </c>
      <c r="D363" s="45">
        <v>339.48599999999999</v>
      </c>
      <c r="E363" s="45">
        <v>0.5</v>
      </c>
      <c r="F363" s="45">
        <v>0.1</v>
      </c>
      <c r="G363" s="45">
        <v>0.29920099999999999</v>
      </c>
      <c r="H363" s="102">
        <v>5189534.57</v>
      </c>
      <c r="I363" s="102">
        <v>488066.02600000001</v>
      </c>
      <c r="J363" s="102">
        <f>VLOOKUP($B363,'Hub coords'!$A$14:$E$119,4,TRUE)</f>
        <v>488065.66940000001</v>
      </c>
      <c r="K363" s="102">
        <f>VLOOKUP($B363,'Hub coords'!$A$14:$E$119,5,TRUE)</f>
        <v>5189534.6405000007</v>
      </c>
      <c r="L363" s="18">
        <f t="shared" si="24"/>
        <v>0.35659999999916181</v>
      </c>
      <c r="M363" s="18">
        <f t="shared" si="25"/>
        <v>7.050000037997961E-2</v>
      </c>
      <c r="N363" s="46">
        <f t="shared" si="26"/>
        <v>0.36350214587121676</v>
      </c>
      <c r="O363" s="18">
        <f t="shared" si="27"/>
        <v>0.13213381005297936</v>
      </c>
      <c r="P363" s="47" t="str">
        <f>VLOOKUP(B363,'Hub coords'!$A$14:$E$118,1,TRUE)</f>
        <v>26A</v>
      </c>
      <c r="R363" s="30" t="s">
        <v>5109</v>
      </c>
      <c r="S363" s="34">
        <f>MIN(N336:N365)</f>
        <v>0.32702386767286373</v>
      </c>
    </row>
    <row r="364" spans="1:19" s="45" customFormat="1" x14ac:dyDescent="0.3">
      <c r="A364" s="45" t="s">
        <v>126</v>
      </c>
      <c r="B364" s="45" t="s">
        <v>1710</v>
      </c>
      <c r="C364" s="45">
        <v>301</v>
      </c>
      <c r="D364" s="45">
        <v>342.202</v>
      </c>
      <c r="E364" s="45">
        <v>0.6</v>
      </c>
      <c r="F364" s="45">
        <v>0.3</v>
      </c>
      <c r="G364" s="45">
        <v>0.87521800000000005</v>
      </c>
      <c r="H364" s="102">
        <v>5189533.8130000001</v>
      </c>
      <c r="I364" s="102">
        <v>488065.08799999999</v>
      </c>
      <c r="J364" s="102">
        <f>VLOOKUP($B364,'Hub coords'!$A$14:$E$119,4,TRUE)</f>
        <v>488065.66940000001</v>
      </c>
      <c r="K364" s="102">
        <f>VLOOKUP($B364,'Hub coords'!$A$14:$E$119,5,TRUE)</f>
        <v>5189534.6405000007</v>
      </c>
      <c r="L364" s="18">
        <f t="shared" si="24"/>
        <v>0.58140000002458692</v>
      </c>
      <c r="M364" s="18">
        <f t="shared" si="25"/>
        <v>0.82750000059604645</v>
      </c>
      <c r="N364" s="46">
        <f t="shared" si="26"/>
        <v>1.0113269555465465</v>
      </c>
      <c r="O364" s="18">
        <f t="shared" si="27"/>
        <v>1.0227822110150464</v>
      </c>
      <c r="P364" s="47" t="str">
        <f>VLOOKUP(B364,'Hub coords'!$A$14:$E$118,1,TRUE)</f>
        <v>26A</v>
      </c>
      <c r="R364" s="30" t="s">
        <v>5108</v>
      </c>
      <c r="S364" s="34">
        <f>MAX(N336:N365)</f>
        <v>2.5098109122100696</v>
      </c>
    </row>
    <row r="365" spans="1:19" s="45" customFormat="1" x14ac:dyDescent="0.3">
      <c r="A365" s="45" t="s">
        <v>126</v>
      </c>
      <c r="B365" s="45" t="s">
        <v>1711</v>
      </c>
      <c r="C365" s="45">
        <v>301</v>
      </c>
      <c r="D365" s="45">
        <v>342.53100000000001</v>
      </c>
      <c r="E365" s="45">
        <v>0.6</v>
      </c>
      <c r="F365" s="45">
        <v>0.4</v>
      </c>
      <c r="G365" s="45">
        <v>0.46666200000000002</v>
      </c>
      <c r="H365" s="102">
        <v>5189534.1509999996</v>
      </c>
      <c r="I365" s="102">
        <v>488065.50699999998</v>
      </c>
      <c r="J365" s="102">
        <f>VLOOKUP($B365,'Hub coords'!$A$14:$E$119,4,TRUE)</f>
        <v>488065.66940000001</v>
      </c>
      <c r="K365" s="102">
        <f>VLOOKUP($B365,'Hub coords'!$A$14:$E$119,5,TRUE)</f>
        <v>5189534.6405000007</v>
      </c>
      <c r="L365" s="18">
        <f t="shared" si="24"/>
        <v>0.16240000003017485</v>
      </c>
      <c r="M365" s="18">
        <f t="shared" si="25"/>
        <v>0.48950000107288361</v>
      </c>
      <c r="N365" s="46">
        <f t="shared" si="26"/>
        <v>0.51573637748383994</v>
      </c>
      <c r="O365" s="18">
        <f t="shared" si="27"/>
        <v>0.26598401106015385</v>
      </c>
      <c r="P365" s="47" t="str">
        <f>VLOOKUP(B365,'Hub coords'!$A$14:$E$118,1,TRUE)</f>
        <v>26A</v>
      </c>
      <c r="R365" s="30" t="s">
        <v>5107</v>
      </c>
      <c r="S365" s="34">
        <f>SQRT(SUM(O336:O365)/S360)</f>
        <v>0.86645919160560425</v>
      </c>
    </row>
    <row r="366" spans="1:19" ht="15" thickBot="1" x14ac:dyDescent="0.35">
      <c r="A366" s="30" t="s">
        <v>130</v>
      </c>
      <c r="B366" s="30" t="s">
        <v>1733</v>
      </c>
      <c r="C366" s="30">
        <v>301</v>
      </c>
      <c r="D366" s="30">
        <v>333.57799999999997</v>
      </c>
      <c r="E366" s="30">
        <v>0.4</v>
      </c>
      <c r="F366" s="30">
        <v>0.4</v>
      </c>
      <c r="G366" s="30">
        <v>1.561159</v>
      </c>
      <c r="H366" s="107">
        <v>5189582.3779999996</v>
      </c>
      <c r="I366" s="107">
        <v>488004.57799999998</v>
      </c>
      <c r="J366" s="102">
        <f>VLOOKUP($B366,'Hub coords'!$A$14:$E$119,4,TRUE)</f>
        <v>488003.82940000005</v>
      </c>
      <c r="K366" s="102">
        <f>VLOOKUP($B366,'Hub coords'!$A$14:$E$119,5,TRUE)</f>
        <v>5189582.0975000001</v>
      </c>
      <c r="L366" s="34">
        <f t="shared" si="24"/>
        <v>0.74859999993350357</v>
      </c>
      <c r="M366" s="34">
        <f t="shared" si="25"/>
        <v>0.28049999941140413</v>
      </c>
      <c r="N366" s="35">
        <f t="shared" si="26"/>
        <v>0.79942617518457526</v>
      </c>
      <c r="O366" s="34">
        <f t="shared" si="27"/>
        <v>0.6390822095702392</v>
      </c>
      <c r="P366" s="47" t="str">
        <f>VLOOKUP(B366,'Hub coords'!$A$14:$E$118,1,TRUE)</f>
        <v>27A</v>
      </c>
      <c r="Q366"/>
      <c r="R366" s="30"/>
    </row>
    <row r="367" spans="1:19" x14ac:dyDescent="0.3">
      <c r="A367" s="30" t="s">
        <v>130</v>
      </c>
      <c r="B367" s="30" t="s">
        <v>1742</v>
      </c>
      <c r="C367" s="30">
        <v>301</v>
      </c>
      <c r="D367" s="30">
        <v>335.28100000000001</v>
      </c>
      <c r="E367" s="30">
        <v>0.5</v>
      </c>
      <c r="F367" s="30">
        <v>0.3</v>
      </c>
      <c r="G367" s="30">
        <v>1.3774839999999999</v>
      </c>
      <c r="H367" s="107">
        <v>5189582.7560000001</v>
      </c>
      <c r="I367" s="107">
        <v>488006.36099999998</v>
      </c>
      <c r="J367" s="102">
        <f>VLOOKUP($B367,'Hub coords'!$A$14:$E$119,4,TRUE)</f>
        <v>488003.82940000005</v>
      </c>
      <c r="K367" s="102">
        <f>VLOOKUP($B367,'Hub coords'!$A$14:$E$119,5,TRUE)</f>
        <v>5189582.0975000001</v>
      </c>
      <c r="L367" s="34">
        <f t="shared" si="24"/>
        <v>2.5315999999293126</v>
      </c>
      <c r="M367" s="34">
        <f t="shared" si="25"/>
        <v>0.65849999990314245</v>
      </c>
      <c r="N367" s="35">
        <f t="shared" si="26"/>
        <v>2.6158403639202708</v>
      </c>
      <c r="O367" s="34">
        <f t="shared" si="27"/>
        <v>6.8426208095145347</v>
      </c>
      <c r="P367" s="47" t="str">
        <f>VLOOKUP(B367,'Hub coords'!$A$14:$E$118,1,TRUE)</f>
        <v>27A</v>
      </c>
      <c r="Q367"/>
      <c r="R367" s="20" t="s">
        <v>166</v>
      </c>
      <c r="S367" s="20" t="s">
        <v>165</v>
      </c>
    </row>
    <row r="368" spans="1:19" x14ac:dyDescent="0.3">
      <c r="A368" s="30" t="s">
        <v>130</v>
      </c>
      <c r="B368" s="30" t="s">
        <v>1743</v>
      </c>
      <c r="C368" s="30">
        <v>301</v>
      </c>
      <c r="D368" s="30">
        <v>334.70699999999999</v>
      </c>
      <c r="E368" s="30">
        <v>0.3</v>
      </c>
      <c r="F368" s="30">
        <v>0.2</v>
      </c>
      <c r="G368" s="30">
        <v>1.1660619999999999</v>
      </c>
      <c r="H368" s="107">
        <v>5189583.1770000001</v>
      </c>
      <c r="I368" s="107">
        <v>488005.44</v>
      </c>
      <c r="J368" s="102">
        <f>VLOOKUP($B368,'Hub coords'!$A$14:$E$119,4,TRUE)</f>
        <v>488003.82940000005</v>
      </c>
      <c r="K368" s="102">
        <f>VLOOKUP($B368,'Hub coords'!$A$14:$E$119,5,TRUE)</f>
        <v>5189582.0975000001</v>
      </c>
      <c r="L368" s="34">
        <f t="shared" si="24"/>
        <v>1.610599999956321</v>
      </c>
      <c r="M368" s="34">
        <f t="shared" si="25"/>
        <v>1.0794999999925494</v>
      </c>
      <c r="N368" s="35">
        <f t="shared" si="26"/>
        <v>1.9389050027897743</v>
      </c>
      <c r="O368" s="34">
        <f t="shared" si="27"/>
        <v>3.7593526098432148</v>
      </c>
      <c r="P368" s="47" t="str">
        <f>VLOOKUP(B368,'Hub coords'!$A$14:$E$118,1,TRUE)</f>
        <v>27A</v>
      </c>
      <c r="Q368"/>
      <c r="R368" s="19">
        <v>1</v>
      </c>
      <c r="S368" s="15">
        <v>9</v>
      </c>
    </row>
    <row r="369" spans="1:19" x14ac:dyDescent="0.3">
      <c r="A369" s="30" t="s">
        <v>130</v>
      </c>
      <c r="B369" s="30" t="s">
        <v>1744</v>
      </c>
      <c r="C369" s="30">
        <v>301</v>
      </c>
      <c r="D369" s="30">
        <v>333.971</v>
      </c>
      <c r="E369" s="30">
        <v>0.7</v>
      </c>
      <c r="F369" s="30">
        <v>0.5</v>
      </c>
      <c r="G369" s="30">
        <v>1.0856969999999999</v>
      </c>
      <c r="H369" s="107">
        <v>5189581.1710000001</v>
      </c>
      <c r="I369" s="107">
        <v>488004.32799999998</v>
      </c>
      <c r="J369" s="102">
        <f>VLOOKUP($B369,'Hub coords'!$A$14:$E$119,4,TRUE)</f>
        <v>488003.82940000005</v>
      </c>
      <c r="K369" s="102">
        <f>VLOOKUP($B369,'Hub coords'!$A$14:$E$119,5,TRUE)</f>
        <v>5189582.0975000001</v>
      </c>
      <c r="L369" s="34">
        <f t="shared" si="24"/>
        <v>0.49859999993350357</v>
      </c>
      <c r="M369" s="34">
        <f t="shared" si="25"/>
        <v>0.92650000005960464</v>
      </c>
      <c r="N369" s="35">
        <f t="shared" si="26"/>
        <v>1.0521426757071197</v>
      </c>
      <c r="O369" s="34">
        <f t="shared" si="27"/>
        <v>1.1070042100441373</v>
      </c>
      <c r="P369" s="47" t="str">
        <f>VLOOKUP(B369,'Hub coords'!$A$14:$E$118,1,TRUE)</f>
        <v>27A</v>
      </c>
      <c r="Q369"/>
      <c r="R369" s="19">
        <v>2</v>
      </c>
      <c r="S369" s="15">
        <v>12</v>
      </c>
    </row>
    <row r="370" spans="1:19" x14ac:dyDescent="0.3">
      <c r="A370" s="30" t="s">
        <v>126</v>
      </c>
      <c r="B370" s="30" t="s">
        <v>1745</v>
      </c>
      <c r="C370" s="30">
        <v>301</v>
      </c>
      <c r="D370" s="30">
        <v>335.08300000000003</v>
      </c>
      <c r="E370" s="30">
        <v>0.3</v>
      </c>
      <c r="F370" s="30">
        <v>0.2</v>
      </c>
      <c r="G370" s="30">
        <v>1.4685630000000001</v>
      </c>
      <c r="H370" s="107">
        <v>5189584.3439999996</v>
      </c>
      <c r="I370" s="107">
        <v>488005.51</v>
      </c>
      <c r="J370" s="102">
        <f>VLOOKUP($B370,'Hub coords'!$A$14:$E$119,4,TRUE)</f>
        <v>488003.82940000005</v>
      </c>
      <c r="K370" s="102">
        <f>VLOOKUP($B370,'Hub coords'!$A$14:$E$119,5,TRUE)</f>
        <v>5189582.0975000001</v>
      </c>
      <c r="L370" s="34">
        <f t="shared" si="24"/>
        <v>1.6805999999633059</v>
      </c>
      <c r="M370" s="34">
        <f t="shared" si="25"/>
        <v>2.2464999994263053</v>
      </c>
      <c r="N370" s="35">
        <f t="shared" si="26"/>
        <v>2.8055620840214983</v>
      </c>
      <c r="O370" s="34">
        <f t="shared" si="27"/>
        <v>7.8711786072990524</v>
      </c>
      <c r="P370" s="47" t="str">
        <f>VLOOKUP(B370,'Hub coords'!$A$14:$E$118,1,TRUE)</f>
        <v>27A</v>
      </c>
      <c r="Q370"/>
      <c r="R370" s="19">
        <v>3</v>
      </c>
      <c r="S370" s="15">
        <v>7</v>
      </c>
    </row>
    <row r="371" spans="1:19" x14ac:dyDescent="0.3">
      <c r="A371" s="30" t="s">
        <v>126</v>
      </c>
      <c r="B371" s="30" t="s">
        <v>1746</v>
      </c>
      <c r="C371" s="30">
        <v>301</v>
      </c>
      <c r="D371" s="30">
        <v>333.78100000000001</v>
      </c>
      <c r="E371" s="30">
        <v>0.4</v>
      </c>
      <c r="F371" s="30">
        <v>0.4</v>
      </c>
      <c r="G371" s="30">
        <v>1.358935</v>
      </c>
      <c r="H371" s="107">
        <v>5189582.3739999998</v>
      </c>
      <c r="I371" s="107">
        <v>488004.54499999998</v>
      </c>
      <c r="J371" s="102">
        <f>VLOOKUP($B371,'Hub coords'!$A$14:$E$119,4,TRUE)</f>
        <v>488003.82940000005</v>
      </c>
      <c r="K371" s="102">
        <f>VLOOKUP($B371,'Hub coords'!$A$14:$E$119,5,TRUE)</f>
        <v>5189582.0975000001</v>
      </c>
      <c r="L371" s="34">
        <f t="shared" si="24"/>
        <v>0.71559999993769452</v>
      </c>
      <c r="M371" s="34">
        <f t="shared" si="25"/>
        <v>0.27649999968707561</v>
      </c>
      <c r="N371" s="35">
        <f t="shared" si="26"/>
        <v>0.76716074569661163</v>
      </c>
      <c r="O371" s="34">
        <f t="shared" si="27"/>
        <v>0.58853560973778118</v>
      </c>
      <c r="P371" s="47" t="str">
        <f>VLOOKUP(B371,'Hub coords'!$A$14:$E$118,1,TRUE)</f>
        <v>27A</v>
      </c>
      <c r="Q371"/>
      <c r="R371" s="19">
        <v>4</v>
      </c>
      <c r="S371" s="15">
        <v>0</v>
      </c>
    </row>
    <row r="372" spans="1:19" x14ac:dyDescent="0.3">
      <c r="A372" s="30" t="s">
        <v>126</v>
      </c>
      <c r="B372" s="30" t="s">
        <v>1747</v>
      </c>
      <c r="C372" s="30">
        <v>301</v>
      </c>
      <c r="D372" s="30">
        <v>336.45499999999998</v>
      </c>
      <c r="E372" s="30">
        <v>0.8</v>
      </c>
      <c r="F372" s="30">
        <v>0.7</v>
      </c>
      <c r="G372" s="30">
        <v>1.8095969999999999</v>
      </c>
      <c r="H372" s="107">
        <v>5189582.2980000004</v>
      </c>
      <c r="I372" s="107">
        <v>488005.60100000002</v>
      </c>
      <c r="J372" s="102">
        <f>VLOOKUP($B372,'Hub coords'!$A$14:$E$119,4,TRUE)</f>
        <v>488003.82940000005</v>
      </c>
      <c r="K372" s="102">
        <f>VLOOKUP($B372,'Hub coords'!$A$14:$E$119,5,TRUE)</f>
        <v>5189582.0975000001</v>
      </c>
      <c r="L372" s="34">
        <f t="shared" si="24"/>
        <v>1.7715999999782071</v>
      </c>
      <c r="M372" s="34">
        <f t="shared" si="25"/>
        <v>0.2005000002682209</v>
      </c>
      <c r="N372" s="35">
        <f t="shared" si="26"/>
        <v>1.7829096471864019</v>
      </c>
      <c r="O372" s="34">
        <f t="shared" si="27"/>
        <v>3.1787668100303401</v>
      </c>
      <c r="P372" s="47" t="str">
        <f>VLOOKUP(B372,'Hub coords'!$A$14:$E$118,1,TRUE)</f>
        <v>27A</v>
      </c>
      <c r="Q372"/>
      <c r="R372" s="19">
        <v>5</v>
      </c>
      <c r="S372" s="15">
        <v>0</v>
      </c>
    </row>
    <row r="373" spans="1:19" x14ac:dyDescent="0.3">
      <c r="A373" s="30" t="s">
        <v>130</v>
      </c>
      <c r="B373" s="30" t="s">
        <v>1748</v>
      </c>
      <c r="C373" s="30">
        <v>301</v>
      </c>
      <c r="D373" s="30">
        <v>338.34899999999999</v>
      </c>
      <c r="E373" s="30">
        <v>0.3</v>
      </c>
      <c r="F373" s="30">
        <v>0.2</v>
      </c>
      <c r="G373" s="30">
        <v>1.3718060000000001</v>
      </c>
      <c r="H373" s="107">
        <v>5189586.6009999998</v>
      </c>
      <c r="I373" s="107">
        <v>488007.27600000001</v>
      </c>
      <c r="J373" s="102">
        <f>VLOOKUP($B373,'Hub coords'!$A$14:$E$119,4,TRUE)</f>
        <v>488003.82940000005</v>
      </c>
      <c r="K373" s="102">
        <f>VLOOKUP($B373,'Hub coords'!$A$14:$E$119,5,TRUE)</f>
        <v>5189582.0975000001</v>
      </c>
      <c r="L373" s="34">
        <f t="shared" si="24"/>
        <v>3.4465999999665655</v>
      </c>
      <c r="M373" s="34">
        <f t="shared" si="25"/>
        <v>4.5034999996423721</v>
      </c>
      <c r="N373" s="35">
        <f t="shared" si="26"/>
        <v>5.6710284610948989</v>
      </c>
      <c r="O373" s="34">
        <f t="shared" si="27"/>
        <v>32.160563806548375</v>
      </c>
      <c r="P373" s="47" t="str">
        <f>VLOOKUP(B373,'Hub coords'!$A$14:$E$118,1,TRUE)</f>
        <v>27A</v>
      </c>
      <c r="Q373"/>
      <c r="R373" s="19">
        <v>6</v>
      </c>
      <c r="S373" s="15">
        <v>2</v>
      </c>
    </row>
    <row r="374" spans="1:19" x14ac:dyDescent="0.3">
      <c r="A374" s="30" t="s">
        <v>126</v>
      </c>
      <c r="B374" s="30" t="s">
        <v>1749</v>
      </c>
      <c r="C374" s="30">
        <v>301</v>
      </c>
      <c r="D374" s="30">
        <v>337.31299999999999</v>
      </c>
      <c r="E374" s="30">
        <v>0.2</v>
      </c>
      <c r="F374" s="30">
        <v>0.2</v>
      </c>
      <c r="G374" s="30">
        <v>1.5397590000000001</v>
      </c>
      <c r="H374" s="107">
        <v>5189581.9050000003</v>
      </c>
      <c r="I374" s="107">
        <v>488005.97100000002</v>
      </c>
      <c r="J374" s="102">
        <f>VLOOKUP($B374,'Hub coords'!$A$14:$E$119,4,TRUE)</f>
        <v>488003.82940000005</v>
      </c>
      <c r="K374" s="102">
        <f>VLOOKUP($B374,'Hub coords'!$A$14:$E$119,5,TRUE)</f>
        <v>5189582.0975000001</v>
      </c>
      <c r="L374" s="34">
        <f t="shared" si="24"/>
        <v>2.1415999999735504</v>
      </c>
      <c r="M374" s="34">
        <f t="shared" si="25"/>
        <v>0.19249999988824129</v>
      </c>
      <c r="N374" s="35">
        <f t="shared" si="26"/>
        <v>2.1502341290761069</v>
      </c>
      <c r="O374" s="34">
        <f t="shared" si="27"/>
        <v>4.6235068098436836</v>
      </c>
      <c r="P374" s="47" t="str">
        <f>VLOOKUP(B374,'Hub coords'!$A$14:$E$118,1,TRUE)</f>
        <v>27A</v>
      </c>
      <c r="Q374"/>
      <c r="R374" s="19">
        <v>7</v>
      </c>
      <c r="S374" s="15">
        <v>0</v>
      </c>
    </row>
    <row r="375" spans="1:19" x14ac:dyDescent="0.3">
      <c r="A375" s="30" t="s">
        <v>130</v>
      </c>
      <c r="B375" s="30" t="s">
        <v>1750</v>
      </c>
      <c r="C375" s="30">
        <v>301</v>
      </c>
      <c r="D375" s="30">
        <v>335.7</v>
      </c>
      <c r="E375" s="30">
        <v>0.3</v>
      </c>
      <c r="F375" s="30">
        <v>0.2</v>
      </c>
      <c r="G375" s="30">
        <v>1.228461</v>
      </c>
      <c r="H375" s="107">
        <v>5189583.5470000003</v>
      </c>
      <c r="I375" s="107">
        <v>488004.49599999998</v>
      </c>
      <c r="J375" s="102">
        <f>VLOOKUP($B375,'Hub coords'!$A$14:$E$119,4,TRUE)</f>
        <v>488003.82940000005</v>
      </c>
      <c r="K375" s="102">
        <f>VLOOKUP($B375,'Hub coords'!$A$14:$E$119,5,TRUE)</f>
        <v>5189582.0975000001</v>
      </c>
      <c r="L375" s="34">
        <f t="shared" si="24"/>
        <v>0.66659999993862584</v>
      </c>
      <c r="M375" s="34">
        <f t="shared" si="25"/>
        <v>1.4495000001043081</v>
      </c>
      <c r="N375" s="35">
        <f t="shared" si="26"/>
        <v>1.5954327971495903</v>
      </c>
      <c r="O375" s="34">
        <f t="shared" si="27"/>
        <v>2.5454058102205659</v>
      </c>
      <c r="P375" s="47" t="str">
        <f>VLOOKUP(B375,'Hub coords'!$A$14:$E$118,1,TRUE)</f>
        <v>27A</v>
      </c>
      <c r="Q375"/>
      <c r="R375" s="19">
        <v>8</v>
      </c>
      <c r="S375" s="15">
        <v>0</v>
      </c>
    </row>
    <row r="376" spans="1:19" ht="15" thickBot="1" x14ac:dyDescent="0.35">
      <c r="A376" s="30" t="s">
        <v>126</v>
      </c>
      <c r="B376" s="30" t="s">
        <v>1751</v>
      </c>
      <c r="C376" s="30">
        <v>301</v>
      </c>
      <c r="D376" s="30">
        <v>335.08699999999999</v>
      </c>
      <c r="E376" s="30">
        <v>0.3</v>
      </c>
      <c r="F376" s="30">
        <v>0.3</v>
      </c>
      <c r="G376" s="30">
        <v>1.1407229999999999</v>
      </c>
      <c r="H376" s="107">
        <v>5189582.0029999996</v>
      </c>
      <c r="I376" s="107">
        <v>488004.57900000003</v>
      </c>
      <c r="J376" s="102">
        <f>VLOOKUP($B376,'Hub coords'!$A$14:$E$119,4,TRUE)</f>
        <v>488003.82940000005</v>
      </c>
      <c r="K376" s="102">
        <f>VLOOKUP($B376,'Hub coords'!$A$14:$E$119,5,TRUE)</f>
        <v>5189582.0975000001</v>
      </c>
      <c r="L376" s="34">
        <f t="shared" si="24"/>
        <v>0.74959999998100102</v>
      </c>
      <c r="M376" s="34">
        <f t="shared" si="25"/>
        <v>9.4500000588595867E-2</v>
      </c>
      <c r="N376" s="35">
        <f t="shared" si="26"/>
        <v>0.75553319588404677</v>
      </c>
      <c r="O376" s="34">
        <f t="shared" si="27"/>
        <v>0.57083041008276136</v>
      </c>
      <c r="P376" s="47" t="str">
        <f>VLOOKUP(B376,'Hub coords'!$A$14:$E$118,1,TRUE)</f>
        <v>27A</v>
      </c>
      <c r="Q376"/>
      <c r="R376" s="38" t="s">
        <v>2123</v>
      </c>
      <c r="S376" s="38">
        <v>0</v>
      </c>
    </row>
    <row r="377" spans="1:19" x14ac:dyDescent="0.3">
      <c r="A377" s="30" t="s">
        <v>130</v>
      </c>
      <c r="B377" s="30" t="s">
        <v>1734</v>
      </c>
      <c r="C377" s="30">
        <v>301</v>
      </c>
      <c r="D377" s="30">
        <v>333.69200000000001</v>
      </c>
      <c r="E377" s="30">
        <v>0.4</v>
      </c>
      <c r="F377" s="30">
        <v>0.4</v>
      </c>
      <c r="G377" s="30">
        <v>0.95025499999999996</v>
      </c>
      <c r="H377" s="107">
        <v>5189582.3729999997</v>
      </c>
      <c r="I377" s="107">
        <v>488004.44400000002</v>
      </c>
      <c r="J377" s="102">
        <f>VLOOKUP($B377,'Hub coords'!$A$14:$E$119,4,TRUE)</f>
        <v>488003.82940000005</v>
      </c>
      <c r="K377" s="102">
        <f>VLOOKUP($B377,'Hub coords'!$A$14:$E$119,5,TRUE)</f>
        <v>5189582.0975000001</v>
      </c>
      <c r="L377" s="34">
        <f t="shared" si="24"/>
        <v>0.61459999997168779</v>
      </c>
      <c r="M377" s="34">
        <f t="shared" si="25"/>
        <v>0.27549999952316284</v>
      </c>
      <c r="N377" s="35">
        <f t="shared" si="26"/>
        <v>0.67352313226975458</v>
      </c>
      <c r="O377" s="34">
        <f t="shared" si="27"/>
        <v>0.4536334097024613</v>
      </c>
      <c r="P377" s="47" t="str">
        <f>VLOOKUP(B377,'Hub coords'!$A$14:$E$118,1,TRUE)</f>
        <v>27A</v>
      </c>
      <c r="Q377"/>
      <c r="R377" s="30"/>
    </row>
    <row r="378" spans="1:19" x14ac:dyDescent="0.3">
      <c r="A378" s="30" t="s">
        <v>130</v>
      </c>
      <c r="B378" s="30" t="s">
        <v>1752</v>
      </c>
      <c r="C378" s="30">
        <v>301</v>
      </c>
      <c r="D378" s="30">
        <v>334.64100000000002</v>
      </c>
      <c r="E378" s="30">
        <v>0.5</v>
      </c>
      <c r="F378" s="30">
        <v>0.4</v>
      </c>
      <c r="G378" s="30">
        <v>1.133872</v>
      </c>
      <c r="H378" s="107">
        <v>5189582.3870000001</v>
      </c>
      <c r="I378" s="107">
        <v>488004.46500000003</v>
      </c>
      <c r="J378" s="102">
        <f>VLOOKUP($B378,'Hub coords'!$A$14:$E$119,4,TRUE)</f>
        <v>488003.82940000005</v>
      </c>
      <c r="K378" s="102">
        <f>VLOOKUP($B378,'Hub coords'!$A$14:$E$119,5,TRUE)</f>
        <v>5189582.0975000001</v>
      </c>
      <c r="L378" s="34">
        <f t="shared" si="24"/>
        <v>0.63559999997960404</v>
      </c>
      <c r="M378" s="34">
        <f t="shared" si="25"/>
        <v>0.28949999995529652</v>
      </c>
      <c r="N378" s="35">
        <f t="shared" si="26"/>
        <v>0.69842509258201002</v>
      </c>
      <c r="O378" s="34">
        <f t="shared" si="27"/>
        <v>0.48779760994818927</v>
      </c>
      <c r="P378" s="47" t="str">
        <f>VLOOKUP(B378,'Hub coords'!$A$14:$E$118,1,TRUE)</f>
        <v>27A</v>
      </c>
      <c r="Q378"/>
      <c r="R378" s="30"/>
    </row>
    <row r="379" spans="1:19" x14ac:dyDescent="0.3">
      <c r="A379" s="30" t="s">
        <v>130</v>
      </c>
      <c r="B379" s="30" t="s">
        <v>1753</v>
      </c>
      <c r="C379" s="30">
        <v>301</v>
      </c>
      <c r="D379" s="30">
        <v>334.92099999999999</v>
      </c>
      <c r="E379" s="30">
        <v>0.5</v>
      </c>
      <c r="F379" s="30">
        <v>0.3</v>
      </c>
      <c r="G379" s="30">
        <v>1.5471490000000001</v>
      </c>
      <c r="H379" s="107">
        <v>5189582.0719999997</v>
      </c>
      <c r="I379" s="107">
        <v>488005.23599999998</v>
      </c>
      <c r="J379" s="102">
        <f>VLOOKUP($B379,'Hub coords'!$A$14:$E$119,4,TRUE)</f>
        <v>488003.82940000005</v>
      </c>
      <c r="K379" s="102">
        <f>VLOOKUP($B379,'Hub coords'!$A$14:$E$119,5,TRUE)</f>
        <v>5189582.0975000001</v>
      </c>
      <c r="L379" s="34">
        <f t="shared" si="24"/>
        <v>1.4065999999293126</v>
      </c>
      <c r="M379" s="34">
        <f t="shared" si="25"/>
        <v>2.5500000454485416E-2</v>
      </c>
      <c r="N379" s="35">
        <f t="shared" si="26"/>
        <v>1.4068311234204058</v>
      </c>
      <c r="O379" s="34">
        <f t="shared" si="27"/>
        <v>1.9791738098243212</v>
      </c>
      <c r="P379" s="47" t="str">
        <f>VLOOKUP(B379,'Hub coords'!$A$14:$E$118,1,TRUE)</f>
        <v>27A</v>
      </c>
      <c r="Q379"/>
      <c r="R379" s="30"/>
    </row>
    <row r="380" spans="1:19" x14ac:dyDescent="0.3">
      <c r="A380" s="30" t="s">
        <v>126</v>
      </c>
      <c r="B380" s="30" t="s">
        <v>1754</v>
      </c>
      <c r="C380" s="30">
        <v>301</v>
      </c>
      <c r="D380" s="30">
        <v>338.50200000000001</v>
      </c>
      <c r="E380" s="30">
        <v>0.3</v>
      </c>
      <c r="F380" s="30">
        <v>0.3</v>
      </c>
      <c r="G380" s="30">
        <v>1.454677</v>
      </c>
      <c r="H380" s="107">
        <v>5189586.3540000003</v>
      </c>
      <c r="I380" s="107">
        <v>488007.23200000002</v>
      </c>
      <c r="J380" s="102">
        <f>VLOOKUP($B380,'Hub coords'!$A$14:$E$119,4,TRUE)</f>
        <v>488003.82940000005</v>
      </c>
      <c r="K380" s="102">
        <f>VLOOKUP($B380,'Hub coords'!$A$14:$E$119,5,TRUE)</f>
        <v>5189582.0975000001</v>
      </c>
      <c r="L380" s="34">
        <f t="shared" si="24"/>
        <v>3.4025999999721535</v>
      </c>
      <c r="M380" s="34">
        <f t="shared" si="25"/>
        <v>4.2565000001341105</v>
      </c>
      <c r="N380" s="35">
        <f t="shared" si="26"/>
        <v>5.4493558344956865</v>
      </c>
      <c r="O380" s="34">
        <f t="shared" si="27"/>
        <v>29.69547901095218</v>
      </c>
      <c r="P380" s="47" t="str">
        <f>VLOOKUP(B380,'Hub coords'!$A$14:$E$118,1,TRUE)</f>
        <v>27A</v>
      </c>
      <c r="Q380"/>
      <c r="R380" s="30"/>
    </row>
    <row r="381" spans="1:19" x14ac:dyDescent="0.3">
      <c r="A381" s="30" t="s">
        <v>130</v>
      </c>
      <c r="B381" s="30" t="s">
        <v>1755</v>
      </c>
      <c r="C381" s="30">
        <v>301</v>
      </c>
      <c r="D381" s="30">
        <v>336.678</v>
      </c>
      <c r="E381" s="30">
        <v>0.5</v>
      </c>
      <c r="F381" s="30">
        <v>0.3</v>
      </c>
      <c r="G381" s="30">
        <v>0.85056200000000004</v>
      </c>
      <c r="H381" s="107">
        <v>5189581.6239999998</v>
      </c>
      <c r="I381" s="107">
        <v>488005.44799999997</v>
      </c>
      <c r="J381" s="102">
        <f>VLOOKUP($B381,'Hub coords'!$A$14:$E$119,4,TRUE)</f>
        <v>488003.82940000005</v>
      </c>
      <c r="K381" s="102">
        <f>VLOOKUP($B381,'Hub coords'!$A$14:$E$119,5,TRUE)</f>
        <v>5189582.0975000001</v>
      </c>
      <c r="L381" s="34">
        <f t="shared" si="24"/>
        <v>1.618599999928847</v>
      </c>
      <c r="M381" s="34">
        <f t="shared" si="25"/>
        <v>0.47350000031292439</v>
      </c>
      <c r="N381" s="35">
        <f t="shared" si="26"/>
        <v>1.6864365419623717</v>
      </c>
      <c r="O381" s="34">
        <f t="shared" si="27"/>
        <v>2.8440682100660024</v>
      </c>
      <c r="P381" s="47" t="str">
        <f>VLOOKUP(B381,'Hub coords'!$A$14:$E$118,1,TRUE)</f>
        <v>27A</v>
      </c>
      <c r="Q381"/>
      <c r="R381" s="30"/>
    </row>
    <row r="382" spans="1:19" x14ac:dyDescent="0.3">
      <c r="A382" s="30" t="s">
        <v>126</v>
      </c>
      <c r="B382" s="30" t="s">
        <v>1756</v>
      </c>
      <c r="C382" s="30">
        <v>301</v>
      </c>
      <c r="D382" s="30">
        <v>338.64699999999999</v>
      </c>
      <c r="E382" s="30">
        <v>0.4</v>
      </c>
      <c r="F382" s="30">
        <v>0.2</v>
      </c>
      <c r="G382" s="30">
        <v>0.76198200000000005</v>
      </c>
      <c r="H382" s="107">
        <v>5189583.1059999997</v>
      </c>
      <c r="I382" s="107">
        <v>488006.14500000002</v>
      </c>
      <c r="J382" s="102">
        <f>VLOOKUP($B382,'Hub coords'!$A$14:$E$119,4,TRUE)</f>
        <v>488003.82940000005</v>
      </c>
      <c r="K382" s="102">
        <f>VLOOKUP($B382,'Hub coords'!$A$14:$E$119,5,TRUE)</f>
        <v>5189582.0975000001</v>
      </c>
      <c r="L382" s="34">
        <f t="shared" si="24"/>
        <v>2.3155999999726191</v>
      </c>
      <c r="M382" s="34">
        <f t="shared" si="25"/>
        <v>1.0084999995306134</v>
      </c>
      <c r="N382" s="35">
        <f t="shared" si="26"/>
        <v>2.5256831964691142</v>
      </c>
      <c r="O382" s="34">
        <f t="shared" si="27"/>
        <v>6.379075608926442</v>
      </c>
      <c r="P382" s="47" t="str">
        <f>VLOOKUP(B382,'Hub coords'!$A$14:$E$118,1,TRUE)</f>
        <v>27A</v>
      </c>
      <c r="Q382"/>
      <c r="R382" s="30"/>
    </row>
    <row r="383" spans="1:19" x14ac:dyDescent="0.3">
      <c r="A383" s="30" t="s">
        <v>130</v>
      </c>
      <c r="B383" s="30" t="s">
        <v>1757</v>
      </c>
      <c r="C383" s="30">
        <v>301</v>
      </c>
      <c r="D383" s="30">
        <v>332.87200000000001</v>
      </c>
      <c r="E383" s="30">
        <v>0.5</v>
      </c>
      <c r="F383" s="30">
        <v>0.5</v>
      </c>
      <c r="G383" s="30">
        <v>1.4800949999999999</v>
      </c>
      <c r="H383" s="107">
        <v>5189580.7989999996</v>
      </c>
      <c r="I383" s="107">
        <v>488005.08100000001</v>
      </c>
      <c r="J383" s="102">
        <f>VLOOKUP($B383,'Hub coords'!$A$14:$E$119,4,TRUE)</f>
        <v>488003.82940000005</v>
      </c>
      <c r="K383" s="102">
        <f>VLOOKUP($B383,'Hub coords'!$A$14:$E$119,5,TRUE)</f>
        <v>5189582.0975000001</v>
      </c>
      <c r="L383" s="34">
        <f t="shared" si="24"/>
        <v>1.2515999999595806</v>
      </c>
      <c r="M383" s="34">
        <f t="shared" si="25"/>
        <v>1.2985000004991889</v>
      </c>
      <c r="N383" s="35">
        <f t="shared" si="26"/>
        <v>1.8034979376742342</v>
      </c>
      <c r="O383" s="34">
        <f t="shared" si="27"/>
        <v>3.2526048111952157</v>
      </c>
      <c r="P383" s="47" t="str">
        <f>VLOOKUP(B383,'Hub coords'!$A$14:$E$118,1,TRUE)</f>
        <v>27A</v>
      </c>
      <c r="Q383"/>
      <c r="R383" s="30"/>
    </row>
    <row r="384" spans="1:19" x14ac:dyDescent="0.3">
      <c r="A384" s="30" t="s">
        <v>126</v>
      </c>
      <c r="B384" s="30" t="s">
        <v>1758</v>
      </c>
      <c r="C384" s="30">
        <v>301</v>
      </c>
      <c r="D384" s="30">
        <v>338.46600000000001</v>
      </c>
      <c r="E384" s="30">
        <v>0.3</v>
      </c>
      <c r="F384" s="30">
        <v>0.3</v>
      </c>
      <c r="G384" s="30">
        <v>1.6114170000000001</v>
      </c>
      <c r="H384" s="107">
        <v>5189582.8190000001</v>
      </c>
      <c r="I384" s="107">
        <v>488005.27399999998</v>
      </c>
      <c r="J384" s="102">
        <f>VLOOKUP($B384,'Hub coords'!$A$14:$E$119,4,TRUE)</f>
        <v>488003.82940000005</v>
      </c>
      <c r="K384" s="102">
        <f>VLOOKUP($B384,'Hub coords'!$A$14:$E$119,5,TRUE)</f>
        <v>5189582.0975000001</v>
      </c>
      <c r="L384" s="34">
        <f t="shared" si="24"/>
        <v>1.4445999999297783</v>
      </c>
      <c r="M384" s="34">
        <f t="shared" si="25"/>
        <v>0.72149999998509884</v>
      </c>
      <c r="N384" s="35">
        <f t="shared" si="26"/>
        <v>1.6147542877402781</v>
      </c>
      <c r="O384" s="34">
        <f t="shared" si="27"/>
        <v>2.6074314097756126</v>
      </c>
      <c r="P384" s="47" t="str">
        <f>VLOOKUP(B384,'Hub coords'!$A$14:$E$118,1,TRUE)</f>
        <v>27A</v>
      </c>
      <c r="Q384"/>
      <c r="R384" s="30"/>
    </row>
    <row r="385" spans="1:19" x14ac:dyDescent="0.3">
      <c r="A385" s="30" t="s">
        <v>130</v>
      </c>
      <c r="B385" s="30" t="s">
        <v>1759</v>
      </c>
      <c r="C385" s="30">
        <v>301</v>
      </c>
      <c r="D385" s="30">
        <v>334.90199999999999</v>
      </c>
      <c r="E385" s="30">
        <v>1.1000000000000001</v>
      </c>
      <c r="F385" s="30">
        <v>0.9</v>
      </c>
      <c r="G385" s="30">
        <v>1.544988</v>
      </c>
      <c r="H385" s="107">
        <v>5189582.9510000004</v>
      </c>
      <c r="I385" s="107">
        <v>488005.27100000001</v>
      </c>
      <c r="J385" s="102">
        <f>VLOOKUP($B385,'Hub coords'!$A$14:$E$119,4,TRUE)</f>
        <v>488003.82940000005</v>
      </c>
      <c r="K385" s="102">
        <f>VLOOKUP($B385,'Hub coords'!$A$14:$E$119,5,TRUE)</f>
        <v>5189582.0975000001</v>
      </c>
      <c r="L385" s="34">
        <f t="shared" si="24"/>
        <v>1.4415999999619089</v>
      </c>
      <c r="M385" s="34">
        <f t="shared" si="25"/>
        <v>0.85350000020116568</v>
      </c>
      <c r="N385" s="35">
        <f t="shared" si="26"/>
        <v>1.6753127499764233</v>
      </c>
      <c r="O385" s="34">
        <f t="shared" si="27"/>
        <v>2.8066728102335659</v>
      </c>
      <c r="P385" s="47" t="str">
        <f>VLOOKUP(B385,'Hub coords'!$A$14:$E$118,1,TRUE)</f>
        <v>27A</v>
      </c>
      <c r="Q385"/>
      <c r="R385" s="30"/>
    </row>
    <row r="386" spans="1:19" x14ac:dyDescent="0.3">
      <c r="A386" s="30" t="s">
        <v>130</v>
      </c>
      <c r="B386" s="30" t="s">
        <v>1760</v>
      </c>
      <c r="C386" s="30">
        <v>301</v>
      </c>
      <c r="D386" s="30">
        <v>338.53199999999998</v>
      </c>
      <c r="E386" s="30">
        <v>0.4</v>
      </c>
      <c r="F386" s="30">
        <v>0.2</v>
      </c>
      <c r="G386" s="30">
        <v>0.62548999999999999</v>
      </c>
      <c r="H386" s="107">
        <v>5189583.1030000001</v>
      </c>
      <c r="I386" s="107">
        <v>488006.136</v>
      </c>
      <c r="J386" s="102">
        <f>VLOOKUP($B386,'Hub coords'!$A$14:$E$119,4,TRUE)</f>
        <v>488003.82940000005</v>
      </c>
      <c r="K386" s="102">
        <f>VLOOKUP($B386,'Hub coords'!$A$14:$E$119,5,TRUE)</f>
        <v>5189582.0975000001</v>
      </c>
      <c r="L386" s="34">
        <f t="shared" si="24"/>
        <v>2.3065999999525957</v>
      </c>
      <c r="M386" s="34">
        <f t="shared" si="25"/>
        <v>1.0054999999701977</v>
      </c>
      <c r="N386" s="35">
        <f t="shared" si="26"/>
        <v>2.5162340530485996</v>
      </c>
      <c r="O386" s="34">
        <f t="shared" si="27"/>
        <v>6.3314338097213829</v>
      </c>
      <c r="P386" s="47" t="str">
        <f>VLOOKUP(B386,'Hub coords'!$A$14:$E$118,1,TRUE)</f>
        <v>27A</v>
      </c>
      <c r="Q386"/>
      <c r="R386" s="30"/>
    </row>
    <row r="387" spans="1:19" x14ac:dyDescent="0.3">
      <c r="A387" s="30" t="s">
        <v>130</v>
      </c>
      <c r="B387" s="30" t="s">
        <v>1761</v>
      </c>
      <c r="C387" s="30">
        <v>301</v>
      </c>
      <c r="D387" s="30">
        <v>334.863</v>
      </c>
      <c r="E387" s="30">
        <v>0.4</v>
      </c>
      <c r="F387" s="30">
        <v>0.3</v>
      </c>
      <c r="G387" s="30">
        <v>1.053455</v>
      </c>
      <c r="H387" s="107">
        <v>5189582.6629999997</v>
      </c>
      <c r="I387" s="107">
        <v>488005.69</v>
      </c>
      <c r="J387" s="102">
        <f>VLOOKUP($B387,'Hub coords'!$A$14:$E$119,4,TRUE)</f>
        <v>488003.82940000005</v>
      </c>
      <c r="K387" s="102">
        <f>VLOOKUP($B387,'Hub coords'!$A$14:$E$119,5,TRUE)</f>
        <v>5189582.0975000001</v>
      </c>
      <c r="L387" s="34">
        <f t="shared" si="24"/>
        <v>1.860599999956321</v>
      </c>
      <c r="M387" s="34">
        <f t="shared" si="25"/>
        <v>0.56549999956041574</v>
      </c>
      <c r="N387" s="35">
        <f t="shared" si="26"/>
        <v>1.9446394548451114</v>
      </c>
      <c r="O387" s="34">
        <f t="shared" si="27"/>
        <v>3.781622609340292</v>
      </c>
      <c r="P387" s="47" t="str">
        <f>VLOOKUP(B387,'Hub coords'!$A$14:$E$118,1,TRUE)</f>
        <v>27A</v>
      </c>
      <c r="Q387"/>
      <c r="R387" s="30"/>
    </row>
    <row r="388" spans="1:19" x14ac:dyDescent="0.3">
      <c r="A388" s="30" t="s">
        <v>126</v>
      </c>
      <c r="B388" s="30" t="s">
        <v>1735</v>
      </c>
      <c r="C388" s="30">
        <v>301</v>
      </c>
      <c r="D388" s="30">
        <v>335.62200000000001</v>
      </c>
      <c r="E388" s="30">
        <v>0.7</v>
      </c>
      <c r="F388" s="30">
        <v>0.4</v>
      </c>
      <c r="G388" s="30">
        <v>0.89054999999999995</v>
      </c>
      <c r="H388" s="107">
        <v>5189582.1289999997</v>
      </c>
      <c r="I388" s="107">
        <v>488005.74599999998</v>
      </c>
      <c r="J388" s="102">
        <f>VLOOKUP($B388,'Hub coords'!$A$14:$E$119,4,TRUE)</f>
        <v>488003.82940000005</v>
      </c>
      <c r="K388" s="102">
        <f>VLOOKUP($B388,'Hub coords'!$A$14:$E$119,5,TRUE)</f>
        <v>5189582.0975000001</v>
      </c>
      <c r="L388" s="34">
        <f t="shared" si="24"/>
        <v>1.9165999999386258</v>
      </c>
      <c r="M388" s="34">
        <f t="shared" si="25"/>
        <v>3.1499999575316906E-2</v>
      </c>
      <c r="N388" s="35">
        <f t="shared" si="26"/>
        <v>1.9168588392831605</v>
      </c>
      <c r="O388" s="34">
        <f t="shared" si="27"/>
        <v>3.6743478097379851</v>
      </c>
      <c r="P388" s="47" t="str">
        <f>VLOOKUP(B388,'Hub coords'!$A$14:$E$118,1,TRUE)</f>
        <v>27A</v>
      </c>
      <c r="Q388"/>
      <c r="R388" s="30"/>
    </row>
    <row r="389" spans="1:19" x14ac:dyDescent="0.3">
      <c r="A389" s="30" t="s">
        <v>126</v>
      </c>
      <c r="B389" s="30" t="s">
        <v>1762</v>
      </c>
      <c r="C389" s="30">
        <v>301</v>
      </c>
      <c r="D389" s="30">
        <v>344.28399999999999</v>
      </c>
      <c r="E389" s="30">
        <v>0.7</v>
      </c>
      <c r="F389" s="30">
        <v>0.4</v>
      </c>
      <c r="G389" s="30">
        <v>1.4840230000000001</v>
      </c>
      <c r="H389" s="107">
        <v>5189579.5</v>
      </c>
      <c r="I389" s="107">
        <v>488004.26699999999</v>
      </c>
      <c r="J389" s="102">
        <f>VLOOKUP($B389,'Hub coords'!$A$14:$E$119,4,TRUE)</f>
        <v>488003.82940000005</v>
      </c>
      <c r="K389" s="102">
        <f>VLOOKUP($B389,'Hub coords'!$A$14:$E$119,5,TRUE)</f>
        <v>5189582.0975000001</v>
      </c>
      <c r="L389" s="34">
        <f t="shared" si="24"/>
        <v>0.43759999994654208</v>
      </c>
      <c r="M389" s="34">
        <f t="shared" si="25"/>
        <v>2.5975000001490116</v>
      </c>
      <c r="N389" s="35">
        <f t="shared" si="26"/>
        <v>2.6341032650082892</v>
      </c>
      <c r="O389" s="34">
        <f t="shared" si="27"/>
        <v>6.9385000107273296</v>
      </c>
      <c r="P389" s="47" t="str">
        <f>VLOOKUP(B389,'Hub coords'!$A$14:$E$118,1,TRUE)</f>
        <v>27A</v>
      </c>
      <c r="Q389"/>
      <c r="R389" s="30"/>
    </row>
    <row r="390" spans="1:19" x14ac:dyDescent="0.3">
      <c r="A390" s="30" t="s">
        <v>130</v>
      </c>
      <c r="B390" s="30" t="s">
        <v>1736</v>
      </c>
      <c r="C390" s="30">
        <v>301</v>
      </c>
      <c r="D390" s="30">
        <v>332.15199999999999</v>
      </c>
      <c r="E390" s="30">
        <v>0.7</v>
      </c>
      <c r="F390" s="30">
        <v>0.5</v>
      </c>
      <c r="G390" s="30">
        <v>0.99927299999999997</v>
      </c>
      <c r="H390" s="107">
        <v>5189581.9349999996</v>
      </c>
      <c r="I390" s="107">
        <v>488004.19</v>
      </c>
      <c r="J390" s="102">
        <f>VLOOKUP($B390,'Hub coords'!$A$14:$E$119,4,TRUE)</f>
        <v>488003.82940000005</v>
      </c>
      <c r="K390" s="102">
        <f>VLOOKUP($B390,'Hub coords'!$A$14:$E$119,5,TRUE)</f>
        <v>5189582.0975000001</v>
      </c>
      <c r="L390" s="34">
        <f t="shared" si="24"/>
        <v>0.36059999995632097</v>
      </c>
      <c r="M390" s="34">
        <f t="shared" si="25"/>
        <v>0.16250000055879354</v>
      </c>
      <c r="N390" s="35">
        <f t="shared" si="26"/>
        <v>0.3955232106338471</v>
      </c>
      <c r="O390" s="34">
        <f t="shared" si="27"/>
        <v>0.15643861015010657</v>
      </c>
      <c r="P390" s="47" t="str">
        <f>VLOOKUP(B390,'Hub coords'!$A$14:$E$118,1,TRUE)</f>
        <v>27A</v>
      </c>
      <c r="Q390"/>
      <c r="R390" s="30" t="s">
        <v>5112</v>
      </c>
      <c r="S390" s="37">
        <f>COUNT(C366:C395)</f>
        <v>30</v>
      </c>
    </row>
    <row r="391" spans="1:19" x14ac:dyDescent="0.3">
      <c r="A391" s="30" t="s">
        <v>126</v>
      </c>
      <c r="B391" s="30" t="s">
        <v>1737</v>
      </c>
      <c r="C391" s="30">
        <v>301</v>
      </c>
      <c r="D391" s="30">
        <v>333.697</v>
      </c>
      <c r="E391" s="30">
        <v>0.4</v>
      </c>
      <c r="F391" s="30">
        <v>0.4</v>
      </c>
      <c r="G391" s="30">
        <v>1.2859160000000001</v>
      </c>
      <c r="H391" s="107">
        <v>5189582.3509999998</v>
      </c>
      <c r="I391" s="107">
        <v>488004.22</v>
      </c>
      <c r="J391" s="102">
        <f>VLOOKUP($B391,'Hub coords'!$A$14:$E$119,4,TRUE)</f>
        <v>488003.82940000005</v>
      </c>
      <c r="K391" s="102">
        <f>VLOOKUP($B391,'Hub coords'!$A$14:$E$119,5,TRUE)</f>
        <v>5189582.0975000001</v>
      </c>
      <c r="L391" s="34">
        <f t="shared" si="24"/>
        <v>0.39059999992605299</v>
      </c>
      <c r="M391" s="34">
        <f t="shared" si="25"/>
        <v>0.25349999964237213</v>
      </c>
      <c r="N391" s="35">
        <f t="shared" si="26"/>
        <v>0.46565073795809159</v>
      </c>
      <c r="O391" s="34">
        <f t="shared" si="27"/>
        <v>0.21683060976091528</v>
      </c>
      <c r="P391" s="47" t="str">
        <f>VLOOKUP(B391,'Hub coords'!$A$14:$E$118,1,TRUE)</f>
        <v>27A</v>
      </c>
      <c r="Q391"/>
      <c r="R391" s="30" t="s">
        <v>5111</v>
      </c>
      <c r="S391" s="34">
        <f>AVERAGE(N366:N395)</f>
        <v>1.8433645429740435</v>
      </c>
    </row>
    <row r="392" spans="1:19" x14ac:dyDescent="0.3">
      <c r="A392" s="30" t="s">
        <v>130</v>
      </c>
      <c r="B392" s="30" t="s">
        <v>1738</v>
      </c>
      <c r="C392" s="30">
        <v>301</v>
      </c>
      <c r="D392" s="30">
        <v>333.529</v>
      </c>
      <c r="E392" s="30">
        <v>0.4</v>
      </c>
      <c r="F392" s="30">
        <v>0.4</v>
      </c>
      <c r="G392" s="30">
        <v>1.160579</v>
      </c>
      <c r="H392" s="107">
        <v>5189582.4210000001</v>
      </c>
      <c r="I392" s="107">
        <v>488004.38400000002</v>
      </c>
      <c r="J392" s="102">
        <f>VLOOKUP($B392,'Hub coords'!$A$14:$E$119,4,TRUE)</f>
        <v>488003.82940000005</v>
      </c>
      <c r="K392" s="102">
        <f>VLOOKUP($B392,'Hub coords'!$A$14:$E$119,5,TRUE)</f>
        <v>5189582.0975000001</v>
      </c>
      <c r="L392" s="34">
        <f t="shared" si="24"/>
        <v>0.5545999999740161</v>
      </c>
      <c r="M392" s="34">
        <f t="shared" si="25"/>
        <v>0.32349999994039536</v>
      </c>
      <c r="N392" s="35">
        <f t="shared" si="26"/>
        <v>0.64205405530423565</v>
      </c>
      <c r="O392" s="34">
        <f t="shared" si="27"/>
        <v>0.41223340993261448</v>
      </c>
      <c r="P392" s="47" t="str">
        <f>VLOOKUP(B392,'Hub coords'!$A$14:$E$118,1,TRUE)</f>
        <v>27A</v>
      </c>
      <c r="Q392"/>
      <c r="R392" s="30" t="s">
        <v>5110</v>
      </c>
      <c r="S392" s="34">
        <f>_xlfn.STDEV.S(N366:N395)</f>
        <v>1.2542007201214089</v>
      </c>
    </row>
    <row r="393" spans="1:19" x14ac:dyDescent="0.3">
      <c r="A393" s="30" t="s">
        <v>126</v>
      </c>
      <c r="B393" s="30" t="s">
        <v>1739</v>
      </c>
      <c r="C393" s="30">
        <v>301</v>
      </c>
      <c r="D393" s="30">
        <v>335.57600000000002</v>
      </c>
      <c r="E393" s="30">
        <v>0.5</v>
      </c>
      <c r="F393" s="30">
        <v>0.3</v>
      </c>
      <c r="G393" s="30">
        <v>1.8376600000000001</v>
      </c>
      <c r="H393" s="107">
        <v>5189582.4960000003</v>
      </c>
      <c r="I393" s="107">
        <v>488004.38400000002</v>
      </c>
      <c r="J393" s="102">
        <f>VLOOKUP($B393,'Hub coords'!$A$14:$E$119,4,TRUE)</f>
        <v>488003.82940000005</v>
      </c>
      <c r="K393" s="102">
        <f>VLOOKUP($B393,'Hub coords'!$A$14:$E$119,5,TRUE)</f>
        <v>5189582.0975000001</v>
      </c>
      <c r="L393" s="34">
        <f t="shared" si="24"/>
        <v>0.5545999999740161</v>
      </c>
      <c r="M393" s="34">
        <f t="shared" si="25"/>
        <v>0.39850000012665987</v>
      </c>
      <c r="N393" s="35">
        <f t="shared" si="26"/>
        <v>0.68292269699588004</v>
      </c>
      <c r="O393" s="34">
        <f t="shared" si="27"/>
        <v>0.46638341007212658</v>
      </c>
      <c r="P393" s="47" t="str">
        <f>VLOOKUP(B393,'Hub coords'!$A$14:$E$118,1,TRUE)</f>
        <v>27A</v>
      </c>
      <c r="Q393"/>
      <c r="R393" s="30" t="s">
        <v>5109</v>
      </c>
      <c r="S393" s="34">
        <f>MIN(N366:N395)</f>
        <v>0.3955232106338471</v>
      </c>
    </row>
    <row r="394" spans="1:19" x14ac:dyDescent="0.3">
      <c r="A394" s="30" t="s">
        <v>130</v>
      </c>
      <c r="B394" s="30" t="s">
        <v>1740</v>
      </c>
      <c r="C394" s="30">
        <v>301</v>
      </c>
      <c r="D394" s="30">
        <v>335.36200000000002</v>
      </c>
      <c r="E394" s="30">
        <v>0.7</v>
      </c>
      <c r="F394" s="30">
        <v>0.6</v>
      </c>
      <c r="G394" s="30">
        <v>1.0240020000000001</v>
      </c>
      <c r="H394" s="107">
        <v>5189582.1830000002</v>
      </c>
      <c r="I394" s="107">
        <v>488005.67300000001</v>
      </c>
      <c r="J394" s="102">
        <f>VLOOKUP($B394,'Hub coords'!$A$14:$E$119,4,TRUE)</f>
        <v>488003.82940000005</v>
      </c>
      <c r="K394" s="102">
        <f>VLOOKUP($B394,'Hub coords'!$A$14:$E$119,5,TRUE)</f>
        <v>5189582.0975000001</v>
      </c>
      <c r="L394" s="34">
        <f t="shared" si="24"/>
        <v>1.8435999999637716</v>
      </c>
      <c r="M394" s="34">
        <f t="shared" si="25"/>
        <v>8.5500000044703484E-2</v>
      </c>
      <c r="N394" s="35">
        <f t="shared" si="26"/>
        <v>1.8455815370430164</v>
      </c>
      <c r="O394" s="34">
        <f t="shared" si="27"/>
        <v>3.4061712098740631</v>
      </c>
      <c r="P394" s="47" t="str">
        <f>VLOOKUP(B394,'Hub coords'!$A$14:$E$118,1,TRUE)</f>
        <v>27A</v>
      </c>
      <c r="Q394"/>
      <c r="R394" s="30" t="s">
        <v>5108</v>
      </c>
      <c r="S394" s="34">
        <f>MAX(N366:N395)</f>
        <v>5.6710284610948989</v>
      </c>
    </row>
    <row r="395" spans="1:19" x14ac:dyDescent="0.3">
      <c r="A395" s="30" t="s">
        <v>126</v>
      </c>
      <c r="B395" s="30" t="s">
        <v>1741</v>
      </c>
      <c r="C395" s="30">
        <v>301</v>
      </c>
      <c r="D395" s="30">
        <v>337.10399999999998</v>
      </c>
      <c r="E395" s="30">
        <v>0.3</v>
      </c>
      <c r="F395" s="30">
        <v>0.3</v>
      </c>
      <c r="G395" s="30">
        <v>1.864582</v>
      </c>
      <c r="H395" s="107">
        <v>5189583.9960000003</v>
      </c>
      <c r="I395" s="107">
        <v>488005.87300000002</v>
      </c>
      <c r="J395" s="102">
        <f>VLOOKUP($B395,'Hub coords'!$A$14:$E$119,4,TRUE)</f>
        <v>488003.82940000005</v>
      </c>
      <c r="K395" s="102">
        <f>VLOOKUP($B395,'Hub coords'!$A$14:$E$119,5,TRUE)</f>
        <v>5189582.0975000001</v>
      </c>
      <c r="L395" s="34">
        <f t="shared" si="24"/>
        <v>2.0435999999754131</v>
      </c>
      <c r="M395" s="34">
        <f t="shared" si="25"/>
        <v>1.8985000001266599</v>
      </c>
      <c r="N395" s="35">
        <f t="shared" si="26"/>
        <v>2.789373264799897</v>
      </c>
      <c r="O395" s="34">
        <f t="shared" si="27"/>
        <v>7.7806032103804359</v>
      </c>
      <c r="P395" s="47" t="str">
        <f>VLOOKUP(B395,'Hub coords'!$A$14:$E$118,1,TRUE)</f>
        <v>27A</v>
      </c>
      <c r="Q395"/>
      <c r="R395" s="30" t="s">
        <v>5107</v>
      </c>
      <c r="S395" s="34">
        <f>SQRT(SUM(O366:O395)/S390)</f>
        <v>2.2177868028964967</v>
      </c>
    </row>
    <row r="396" spans="1:19" s="45" customFormat="1" ht="15" thickBot="1" x14ac:dyDescent="0.35">
      <c r="A396" s="45" t="s">
        <v>126</v>
      </c>
      <c r="B396" s="45" t="s">
        <v>197</v>
      </c>
      <c r="C396" s="45">
        <v>301</v>
      </c>
      <c r="D396" s="45">
        <v>320.65100000000001</v>
      </c>
      <c r="E396" s="45">
        <v>0.3</v>
      </c>
      <c r="F396" s="45">
        <v>0.3</v>
      </c>
      <c r="G396" s="45">
        <v>0.64004000000000005</v>
      </c>
      <c r="H396" s="102">
        <v>5189805.3679999998</v>
      </c>
      <c r="I396" s="102">
        <v>488060.13699999999</v>
      </c>
      <c r="J396" s="102">
        <f>VLOOKUP($B396,'Hub coords'!$A$14:$E$119,4,TRUE)</f>
        <v>488059.60840000003</v>
      </c>
      <c r="K396" s="102">
        <f>VLOOKUP($B396,'Hub coords'!$A$14:$E$119,5,TRUE)</f>
        <v>5189806.1515000006</v>
      </c>
      <c r="L396" s="18">
        <f t="shared" si="24"/>
        <v>0.52859999996144325</v>
      </c>
      <c r="M396" s="18">
        <f t="shared" si="25"/>
        <v>0.78350000083446503</v>
      </c>
      <c r="N396" s="46">
        <f t="shared" si="26"/>
        <v>0.9451403130048176</v>
      </c>
      <c r="O396" s="18">
        <f t="shared" si="27"/>
        <v>0.8932902112668446</v>
      </c>
      <c r="P396" s="47" t="str">
        <f>VLOOKUP(B396,'Hub coords'!$A$14:$E$118,1,TRUE)</f>
        <v>5A</v>
      </c>
    </row>
    <row r="397" spans="1:19" s="45" customFormat="1" x14ac:dyDescent="0.3">
      <c r="A397" s="45" t="s">
        <v>130</v>
      </c>
      <c r="B397" s="45" t="s">
        <v>206</v>
      </c>
      <c r="C397" s="45">
        <v>301</v>
      </c>
      <c r="D397" s="45">
        <v>320.42399999999998</v>
      </c>
      <c r="E397" s="45">
        <v>0.6</v>
      </c>
      <c r="F397" s="45">
        <v>0.2</v>
      </c>
      <c r="G397" s="45">
        <v>0.27518399999999998</v>
      </c>
      <c r="H397" s="102">
        <v>5189805.8140000002</v>
      </c>
      <c r="I397" s="102">
        <v>488059.44699999999</v>
      </c>
      <c r="J397" s="102">
        <f>VLOOKUP($B397,'Hub coords'!$A$14:$E$119,4,TRUE)</f>
        <v>488059.60840000003</v>
      </c>
      <c r="K397" s="102">
        <f>VLOOKUP($B397,'Hub coords'!$A$14:$E$119,5,TRUE)</f>
        <v>5189806.1515000006</v>
      </c>
      <c r="L397" s="18">
        <f t="shared" si="24"/>
        <v>0.16140000004088506</v>
      </c>
      <c r="M397" s="18">
        <f t="shared" si="25"/>
        <v>0.33750000037252903</v>
      </c>
      <c r="N397" s="46">
        <f t="shared" si="26"/>
        <v>0.37410721760566823</v>
      </c>
      <c r="O397" s="18">
        <f t="shared" si="27"/>
        <v>0.1399562102646548</v>
      </c>
      <c r="P397" s="47" t="str">
        <f>VLOOKUP(B397,'Hub coords'!$A$14:$E$118,1,TRUE)</f>
        <v>5A</v>
      </c>
      <c r="R397" s="20" t="s">
        <v>166</v>
      </c>
      <c r="S397" s="20" t="s">
        <v>165</v>
      </c>
    </row>
    <row r="398" spans="1:19" s="45" customFormat="1" x14ac:dyDescent="0.3">
      <c r="A398" s="45" t="s">
        <v>130</v>
      </c>
      <c r="B398" s="45" t="s">
        <v>207</v>
      </c>
      <c r="C398" s="45">
        <v>301</v>
      </c>
      <c r="D398" s="45">
        <v>316.29700000000003</v>
      </c>
      <c r="E398" s="45">
        <v>0.6</v>
      </c>
      <c r="F398" s="45">
        <v>0.3</v>
      </c>
      <c r="G398" s="45">
        <v>8.0930000000000002E-2</v>
      </c>
      <c r="H398" s="102">
        <v>5189808.2620000001</v>
      </c>
      <c r="I398" s="102">
        <v>488059.34600000002</v>
      </c>
      <c r="J398" s="102">
        <f>VLOOKUP($B398,'Hub coords'!$A$14:$E$119,4,TRUE)</f>
        <v>488059.60840000003</v>
      </c>
      <c r="K398" s="102">
        <f>VLOOKUP($B398,'Hub coords'!$A$14:$E$119,5,TRUE)</f>
        <v>5189806.1515000006</v>
      </c>
      <c r="L398" s="18">
        <f t="shared" si="24"/>
        <v>0.26240000000689179</v>
      </c>
      <c r="M398" s="18">
        <f t="shared" si="25"/>
        <v>2.1104999994859099</v>
      </c>
      <c r="N398" s="46">
        <f t="shared" si="26"/>
        <v>2.1267496344971222</v>
      </c>
      <c r="O398" s="18">
        <f t="shared" si="27"/>
        <v>4.5230640078336428</v>
      </c>
      <c r="P398" s="47" t="str">
        <f>VLOOKUP(B398,'Hub coords'!$A$14:$E$118,1,TRUE)</f>
        <v>5A</v>
      </c>
      <c r="R398" s="19">
        <v>1</v>
      </c>
      <c r="S398" s="15">
        <v>18</v>
      </c>
    </row>
    <row r="399" spans="1:19" s="45" customFormat="1" x14ac:dyDescent="0.3">
      <c r="A399" s="45" t="s">
        <v>130</v>
      </c>
      <c r="B399" s="45" t="s">
        <v>208</v>
      </c>
      <c r="C399" s="45">
        <v>301</v>
      </c>
      <c r="D399" s="45">
        <v>319.66199999999998</v>
      </c>
      <c r="E399" s="45">
        <v>0.3</v>
      </c>
      <c r="F399" s="45">
        <v>0.2</v>
      </c>
      <c r="G399" s="45">
        <v>0.85099599999999997</v>
      </c>
      <c r="H399" s="102">
        <v>5189805.7180000003</v>
      </c>
      <c r="I399" s="102">
        <v>488059.15700000001</v>
      </c>
      <c r="J399" s="102">
        <f>VLOOKUP($B399,'Hub coords'!$A$14:$E$119,4,TRUE)</f>
        <v>488059.60840000003</v>
      </c>
      <c r="K399" s="102">
        <f>VLOOKUP($B399,'Hub coords'!$A$14:$E$119,5,TRUE)</f>
        <v>5189806.1515000006</v>
      </c>
      <c r="L399" s="18">
        <f t="shared" si="24"/>
        <v>0.4514000000199303</v>
      </c>
      <c r="M399" s="18">
        <f t="shared" si="25"/>
        <v>0.43350000027567148</v>
      </c>
      <c r="N399" s="46">
        <f t="shared" si="26"/>
        <v>0.62584679455678316</v>
      </c>
      <c r="O399" s="18">
        <f t="shared" si="27"/>
        <v>0.39168421025700034</v>
      </c>
      <c r="P399" s="47" t="str">
        <f>VLOOKUP(B399,'Hub coords'!$A$14:$E$118,1,TRUE)</f>
        <v>5A</v>
      </c>
      <c r="R399" s="19">
        <v>2</v>
      </c>
      <c r="S399" s="15">
        <v>10</v>
      </c>
    </row>
    <row r="400" spans="1:19" s="45" customFormat="1" x14ac:dyDescent="0.3">
      <c r="A400" s="45" t="s">
        <v>130</v>
      </c>
      <c r="B400" s="45" t="s">
        <v>209</v>
      </c>
      <c r="C400" s="45">
        <v>301</v>
      </c>
      <c r="D400" s="45">
        <v>319.95299999999997</v>
      </c>
      <c r="E400" s="45">
        <v>0.4</v>
      </c>
      <c r="F400" s="45">
        <v>0.3</v>
      </c>
      <c r="G400" s="45">
        <v>0.35611900000000002</v>
      </c>
      <c r="H400" s="102">
        <v>5189806.0369999995</v>
      </c>
      <c r="I400" s="102">
        <v>488059.55099999998</v>
      </c>
      <c r="J400" s="102">
        <f>VLOOKUP($B400,'Hub coords'!$A$14:$E$119,4,TRUE)</f>
        <v>488059.60840000003</v>
      </c>
      <c r="K400" s="102">
        <f>VLOOKUP($B400,'Hub coords'!$A$14:$E$119,5,TRUE)</f>
        <v>5189806.1515000006</v>
      </c>
      <c r="L400" s="18">
        <f t="shared" si="24"/>
        <v>5.7400000048801303E-2</v>
      </c>
      <c r="M400" s="18">
        <f t="shared" si="25"/>
        <v>0.11450000107288361</v>
      </c>
      <c r="N400" s="46">
        <f t="shared" si="26"/>
        <v>0.12808204499965145</v>
      </c>
      <c r="O400" s="18">
        <f t="shared" si="27"/>
        <v>1.6405010251292738E-2</v>
      </c>
      <c r="P400" s="47" t="str">
        <f>VLOOKUP(B400,'Hub coords'!$A$14:$E$118,1,TRUE)</f>
        <v>5A</v>
      </c>
      <c r="R400" s="19">
        <v>3</v>
      </c>
      <c r="S400" s="15">
        <v>2</v>
      </c>
    </row>
    <row r="401" spans="1:19" s="45" customFormat="1" x14ac:dyDescent="0.3">
      <c r="A401" s="45" t="s">
        <v>130</v>
      </c>
      <c r="B401" s="45" t="s">
        <v>210</v>
      </c>
      <c r="C401" s="45">
        <v>301</v>
      </c>
      <c r="D401" s="45">
        <v>321.78699999999998</v>
      </c>
      <c r="E401" s="45">
        <v>0.9</v>
      </c>
      <c r="F401" s="45">
        <v>0.6</v>
      </c>
      <c r="G401" s="45">
        <v>0.65528600000000004</v>
      </c>
      <c r="H401" s="102">
        <v>5189805.5599999996</v>
      </c>
      <c r="I401" s="102">
        <v>488059.04599999997</v>
      </c>
      <c r="J401" s="102">
        <f>VLOOKUP($B401,'Hub coords'!$A$14:$E$119,4,TRUE)</f>
        <v>488059.60840000003</v>
      </c>
      <c r="K401" s="102">
        <f>VLOOKUP($B401,'Hub coords'!$A$14:$E$119,5,TRUE)</f>
        <v>5189806.1515000006</v>
      </c>
      <c r="L401" s="18">
        <f t="shared" si="24"/>
        <v>0.56240000005345792</v>
      </c>
      <c r="M401" s="18">
        <f t="shared" si="25"/>
        <v>0.59150000102818012</v>
      </c>
      <c r="N401" s="46">
        <f t="shared" si="26"/>
        <v>0.81618993578484322</v>
      </c>
      <c r="O401" s="18">
        <f t="shared" si="27"/>
        <v>0.66616601127646646</v>
      </c>
      <c r="P401" s="47" t="str">
        <f>VLOOKUP(B401,'Hub coords'!$A$14:$E$118,1,TRUE)</f>
        <v>5A</v>
      </c>
      <c r="R401" s="19">
        <v>4</v>
      </c>
      <c r="S401" s="15">
        <v>0</v>
      </c>
    </row>
    <row r="402" spans="1:19" s="45" customFormat="1" x14ac:dyDescent="0.3">
      <c r="A402" s="45" t="s">
        <v>130</v>
      </c>
      <c r="B402" s="45" t="s">
        <v>211</v>
      </c>
      <c r="C402" s="45">
        <v>301</v>
      </c>
      <c r="D402" s="45">
        <v>320.40300000000002</v>
      </c>
      <c r="E402" s="45">
        <v>0.5</v>
      </c>
      <c r="F402" s="45">
        <v>0.5</v>
      </c>
      <c r="G402" s="45">
        <v>0.25031500000000001</v>
      </c>
      <c r="H402" s="102">
        <v>5189805.9780000001</v>
      </c>
      <c r="I402" s="102">
        <v>488059.489</v>
      </c>
      <c r="J402" s="102">
        <f>VLOOKUP($B402,'Hub coords'!$A$14:$E$119,4,TRUE)</f>
        <v>488059.60840000003</v>
      </c>
      <c r="K402" s="102">
        <f>VLOOKUP($B402,'Hub coords'!$A$14:$E$119,5,TRUE)</f>
        <v>5189806.1515000006</v>
      </c>
      <c r="L402" s="18">
        <f t="shared" si="24"/>
        <v>0.11940000002505258</v>
      </c>
      <c r="M402" s="18">
        <f t="shared" si="25"/>
        <v>0.1735000004991889</v>
      </c>
      <c r="N402" s="46">
        <f t="shared" si="26"/>
        <v>0.21061483845921469</v>
      </c>
      <c r="O402" s="18">
        <f t="shared" si="27"/>
        <v>4.4358610179201098E-2</v>
      </c>
      <c r="P402" s="47" t="str">
        <f>VLOOKUP(B402,'Hub coords'!$A$14:$E$118,1,TRUE)</f>
        <v>5A</v>
      </c>
      <c r="R402" s="19">
        <v>5</v>
      </c>
      <c r="S402" s="15">
        <v>0</v>
      </c>
    </row>
    <row r="403" spans="1:19" s="45" customFormat="1" x14ac:dyDescent="0.3">
      <c r="A403" s="45" t="s">
        <v>126</v>
      </c>
      <c r="B403" s="45" t="s">
        <v>212</v>
      </c>
      <c r="C403" s="45">
        <v>301</v>
      </c>
      <c r="D403" s="45">
        <v>320.85899999999998</v>
      </c>
      <c r="E403" s="45">
        <v>1</v>
      </c>
      <c r="F403" s="45">
        <v>0.7</v>
      </c>
      <c r="G403" s="45">
        <v>1.203171</v>
      </c>
      <c r="H403" s="102">
        <v>5189805.7390000001</v>
      </c>
      <c r="I403" s="102">
        <v>488060.821</v>
      </c>
      <c r="J403" s="102">
        <f>VLOOKUP($B403,'Hub coords'!$A$14:$E$119,4,TRUE)</f>
        <v>488059.60840000003</v>
      </c>
      <c r="K403" s="102">
        <f>VLOOKUP($B403,'Hub coords'!$A$14:$E$119,5,TRUE)</f>
        <v>5189806.1515000006</v>
      </c>
      <c r="L403" s="18">
        <f t="shared" si="24"/>
        <v>1.2125999999698251</v>
      </c>
      <c r="M403" s="18">
        <f t="shared" si="25"/>
        <v>0.41250000055879354</v>
      </c>
      <c r="N403" s="46">
        <f t="shared" si="26"/>
        <v>1.2808415243065103</v>
      </c>
      <c r="O403" s="18">
        <f t="shared" si="27"/>
        <v>1.6405550103878248</v>
      </c>
      <c r="P403" s="47" t="str">
        <f>VLOOKUP(B403,'Hub coords'!$A$14:$E$118,1,TRUE)</f>
        <v>5A</v>
      </c>
      <c r="R403" s="19">
        <v>6</v>
      </c>
      <c r="S403" s="15">
        <v>0</v>
      </c>
    </row>
    <row r="404" spans="1:19" s="45" customFormat="1" x14ac:dyDescent="0.3">
      <c r="A404" s="45" t="s">
        <v>126</v>
      </c>
      <c r="B404" s="45" t="s">
        <v>213</v>
      </c>
      <c r="C404" s="45">
        <v>301</v>
      </c>
      <c r="D404" s="45">
        <v>320.72800000000001</v>
      </c>
      <c r="E404" s="45">
        <v>0.3</v>
      </c>
      <c r="F404" s="45">
        <v>0.3</v>
      </c>
      <c r="G404" s="45">
        <v>0.98799400000000004</v>
      </c>
      <c r="H404" s="102">
        <v>5189804.4550000001</v>
      </c>
      <c r="I404" s="102">
        <v>488060.36099999998</v>
      </c>
      <c r="J404" s="102">
        <f>VLOOKUP($B404,'Hub coords'!$A$14:$E$119,4,TRUE)</f>
        <v>488059.60840000003</v>
      </c>
      <c r="K404" s="102">
        <f>VLOOKUP($B404,'Hub coords'!$A$14:$E$119,5,TRUE)</f>
        <v>5189806.1515000006</v>
      </c>
      <c r="L404" s="18">
        <f t="shared" si="24"/>
        <v>0.75259999994887039</v>
      </c>
      <c r="M404" s="18">
        <f t="shared" si="25"/>
        <v>1.6965000005438924</v>
      </c>
      <c r="N404" s="46">
        <f t="shared" si="26"/>
        <v>1.855941543198079</v>
      </c>
      <c r="O404" s="18">
        <f t="shared" si="27"/>
        <v>3.4445190117684672</v>
      </c>
      <c r="P404" s="47" t="str">
        <f>VLOOKUP(B404,'Hub coords'!$A$14:$E$118,1,TRUE)</f>
        <v>5A</v>
      </c>
      <c r="R404" s="19">
        <v>7</v>
      </c>
      <c r="S404" s="15">
        <v>0</v>
      </c>
    </row>
    <row r="405" spans="1:19" s="45" customFormat="1" x14ac:dyDescent="0.3">
      <c r="A405" s="45" t="s">
        <v>130</v>
      </c>
      <c r="B405" s="45" t="s">
        <v>214</v>
      </c>
      <c r="C405" s="45">
        <v>301</v>
      </c>
      <c r="D405" s="45">
        <v>320.21600000000001</v>
      </c>
      <c r="E405" s="45">
        <v>0.6</v>
      </c>
      <c r="F405" s="45">
        <v>0.5</v>
      </c>
      <c r="G405" s="45">
        <v>0.73543000000000003</v>
      </c>
      <c r="H405" s="102">
        <v>5189806.1849999996</v>
      </c>
      <c r="I405" s="102">
        <v>488059.05800000002</v>
      </c>
      <c r="J405" s="102">
        <f>VLOOKUP($B405,'Hub coords'!$A$14:$E$119,4,TRUE)</f>
        <v>488059.60840000003</v>
      </c>
      <c r="K405" s="102">
        <f>VLOOKUP($B405,'Hub coords'!$A$14:$E$119,5,TRUE)</f>
        <v>5189806.1515000006</v>
      </c>
      <c r="L405" s="18">
        <f t="shared" si="24"/>
        <v>0.55040000000735745</v>
      </c>
      <c r="M405" s="18">
        <f t="shared" si="25"/>
        <v>3.3499998971819878E-2</v>
      </c>
      <c r="N405" s="46">
        <f t="shared" si="26"/>
        <v>0.55141854334000318</v>
      </c>
      <c r="O405" s="18">
        <f t="shared" si="27"/>
        <v>0.30406240993921096</v>
      </c>
      <c r="P405" s="47" t="str">
        <f>VLOOKUP(B405,'Hub coords'!$A$14:$E$118,1,TRUE)</f>
        <v>5A</v>
      </c>
      <c r="R405" s="19">
        <v>8</v>
      </c>
      <c r="S405" s="15">
        <v>0</v>
      </c>
    </row>
    <row r="406" spans="1:19" s="45" customFormat="1" ht="15" thickBot="1" x14ac:dyDescent="0.35">
      <c r="A406" s="45" t="s">
        <v>130</v>
      </c>
      <c r="B406" s="45" t="s">
        <v>215</v>
      </c>
      <c r="C406" s="45">
        <v>301</v>
      </c>
      <c r="D406" s="45">
        <v>319.42200000000003</v>
      </c>
      <c r="E406" s="45">
        <v>0.4</v>
      </c>
      <c r="F406" s="45">
        <v>0.2</v>
      </c>
      <c r="G406" s="45">
        <v>0.46815200000000001</v>
      </c>
      <c r="H406" s="102">
        <v>5189805.7340000002</v>
      </c>
      <c r="I406" s="102">
        <v>488059.28600000002</v>
      </c>
      <c r="J406" s="102">
        <f>VLOOKUP($B406,'Hub coords'!$A$14:$E$119,4,TRUE)</f>
        <v>488059.60840000003</v>
      </c>
      <c r="K406" s="102">
        <f>VLOOKUP($B406,'Hub coords'!$A$14:$E$119,5,TRUE)</f>
        <v>5189806.1515000006</v>
      </c>
      <c r="L406" s="18">
        <f t="shared" si="24"/>
        <v>0.32240000000456348</v>
      </c>
      <c r="M406" s="18">
        <f t="shared" si="25"/>
        <v>0.41750000044703484</v>
      </c>
      <c r="N406" s="46">
        <f t="shared" si="26"/>
        <v>0.527492189872245</v>
      </c>
      <c r="O406" s="18">
        <f t="shared" si="27"/>
        <v>0.27824801037621655</v>
      </c>
      <c r="P406" s="47" t="str">
        <f>VLOOKUP(B406,'Hub coords'!$A$14:$E$118,1,TRUE)</f>
        <v>5A</v>
      </c>
      <c r="R406" s="38" t="s">
        <v>2123</v>
      </c>
      <c r="S406" s="38">
        <v>0</v>
      </c>
    </row>
    <row r="407" spans="1:19" s="45" customFormat="1" x14ac:dyDescent="0.3">
      <c r="A407" s="45" t="s">
        <v>126</v>
      </c>
      <c r="B407" s="45" t="s">
        <v>198</v>
      </c>
      <c r="C407" s="45">
        <v>301</v>
      </c>
      <c r="D407" s="45">
        <v>321.98700000000002</v>
      </c>
      <c r="E407" s="45">
        <v>0.6</v>
      </c>
      <c r="F407" s="45">
        <v>0.4</v>
      </c>
      <c r="G407" s="45">
        <v>1.3805069999999999</v>
      </c>
      <c r="H407" s="102">
        <v>5189805.0530000003</v>
      </c>
      <c r="I407" s="102">
        <v>488061.391</v>
      </c>
      <c r="J407" s="102">
        <f>VLOOKUP($B407,'Hub coords'!$A$14:$E$119,4,TRUE)</f>
        <v>488059.60840000003</v>
      </c>
      <c r="K407" s="102">
        <f>VLOOKUP($B407,'Hub coords'!$A$14:$E$119,5,TRUE)</f>
        <v>5189806.1515000006</v>
      </c>
      <c r="L407" s="18">
        <f t="shared" si="24"/>
        <v>1.7825999999768101</v>
      </c>
      <c r="M407" s="18">
        <f t="shared" si="25"/>
        <v>1.0985000003129244</v>
      </c>
      <c r="N407" s="46">
        <f t="shared" si="26"/>
        <v>2.093887535328681</v>
      </c>
      <c r="O407" s="18">
        <f t="shared" si="27"/>
        <v>4.3843650106048182</v>
      </c>
      <c r="P407" s="47" t="str">
        <f>VLOOKUP(B407,'Hub coords'!$A$14:$E$118,1,TRUE)</f>
        <v>5A</v>
      </c>
    </row>
    <row r="408" spans="1:19" s="45" customFormat="1" x14ac:dyDescent="0.3">
      <c r="A408" s="45" t="s">
        <v>130</v>
      </c>
      <c r="B408" s="45" t="s">
        <v>216</v>
      </c>
      <c r="C408" s="45">
        <v>301</v>
      </c>
      <c r="D408" s="45">
        <v>320.42399999999998</v>
      </c>
      <c r="E408" s="45">
        <v>0.6</v>
      </c>
      <c r="F408" s="45">
        <v>0.2</v>
      </c>
      <c r="G408" s="45">
        <v>0.27518399999999998</v>
      </c>
      <c r="H408" s="102">
        <v>5189805.8140000002</v>
      </c>
      <c r="I408" s="102">
        <v>488059.44699999999</v>
      </c>
      <c r="J408" s="102">
        <f>VLOOKUP($B408,'Hub coords'!$A$14:$E$119,4,TRUE)</f>
        <v>488059.60840000003</v>
      </c>
      <c r="K408" s="102">
        <f>VLOOKUP($B408,'Hub coords'!$A$14:$E$119,5,TRUE)</f>
        <v>5189806.1515000006</v>
      </c>
      <c r="L408" s="18">
        <f t="shared" si="24"/>
        <v>0.16140000004088506</v>
      </c>
      <c r="M408" s="18">
        <f t="shared" si="25"/>
        <v>0.33750000037252903</v>
      </c>
      <c r="N408" s="46">
        <f t="shared" si="26"/>
        <v>0.37410721760566823</v>
      </c>
      <c r="O408" s="18">
        <f t="shared" si="27"/>
        <v>0.1399562102646548</v>
      </c>
      <c r="P408" s="47" t="str">
        <f>VLOOKUP(B408,'Hub coords'!$A$14:$E$118,1,TRUE)</f>
        <v>5A</v>
      </c>
    </row>
    <row r="409" spans="1:19" s="45" customFormat="1" x14ac:dyDescent="0.3">
      <c r="A409" s="45" t="s">
        <v>130</v>
      </c>
      <c r="B409" s="45" t="s">
        <v>217</v>
      </c>
      <c r="C409" s="45">
        <v>301</v>
      </c>
      <c r="D409" s="45">
        <v>321.96800000000002</v>
      </c>
      <c r="E409" s="45">
        <v>0.7</v>
      </c>
      <c r="F409" s="45">
        <v>0.5</v>
      </c>
      <c r="G409" s="45">
        <v>0.218972</v>
      </c>
      <c r="H409" s="102">
        <v>5189805.6940000001</v>
      </c>
      <c r="I409" s="102">
        <v>488059.83</v>
      </c>
      <c r="J409" s="102">
        <f>VLOOKUP($B409,'Hub coords'!$A$14:$E$119,4,TRUE)</f>
        <v>488059.60840000003</v>
      </c>
      <c r="K409" s="102">
        <f>VLOOKUP($B409,'Hub coords'!$A$14:$E$119,5,TRUE)</f>
        <v>5189806.1515000006</v>
      </c>
      <c r="L409" s="18">
        <f t="shared" si="24"/>
        <v>0.22159999998984858</v>
      </c>
      <c r="M409" s="18">
        <f t="shared" si="25"/>
        <v>0.45750000048428774</v>
      </c>
      <c r="N409" s="46">
        <f t="shared" si="26"/>
        <v>0.50834320142854683</v>
      </c>
      <c r="O409" s="18">
        <f t="shared" si="27"/>
        <v>0.25841281043862413</v>
      </c>
      <c r="P409" s="47" t="str">
        <f>VLOOKUP(B409,'Hub coords'!$A$14:$E$118,1,TRUE)</f>
        <v>5A</v>
      </c>
    </row>
    <row r="410" spans="1:19" s="45" customFormat="1" x14ac:dyDescent="0.3">
      <c r="A410" s="45" t="s">
        <v>130</v>
      </c>
      <c r="B410" s="45" t="s">
        <v>218</v>
      </c>
      <c r="C410" s="45">
        <v>301</v>
      </c>
      <c r="D410" s="45">
        <v>320.10199999999998</v>
      </c>
      <c r="E410" s="45">
        <v>0.2</v>
      </c>
      <c r="F410" s="45">
        <v>0.2</v>
      </c>
      <c r="G410" s="45">
        <v>0.59179400000000004</v>
      </c>
      <c r="H410" s="102">
        <v>5189807.2750000004</v>
      </c>
      <c r="I410" s="102">
        <v>488060.32900000003</v>
      </c>
      <c r="J410" s="102">
        <f>VLOOKUP($B410,'Hub coords'!$A$14:$E$119,4,TRUE)</f>
        <v>488059.60840000003</v>
      </c>
      <c r="K410" s="102">
        <f>VLOOKUP($B410,'Hub coords'!$A$14:$E$119,5,TRUE)</f>
        <v>5189806.1515000006</v>
      </c>
      <c r="L410" s="18">
        <f t="shared" si="24"/>
        <v>0.72060000000055879</v>
      </c>
      <c r="M410" s="18">
        <f t="shared" si="25"/>
        <v>1.1234999997541308</v>
      </c>
      <c r="N410" s="46">
        <f t="shared" si="26"/>
        <v>1.3347346588173761</v>
      </c>
      <c r="O410" s="18">
        <f t="shared" si="27"/>
        <v>1.7815166094483372</v>
      </c>
      <c r="P410" s="47" t="str">
        <f>VLOOKUP(B410,'Hub coords'!$A$14:$E$118,1,TRUE)</f>
        <v>5A</v>
      </c>
    </row>
    <row r="411" spans="1:19" s="45" customFormat="1" x14ac:dyDescent="0.3">
      <c r="A411" s="45" t="s">
        <v>130</v>
      </c>
      <c r="B411" s="45" t="s">
        <v>219</v>
      </c>
      <c r="C411" s="45">
        <v>301</v>
      </c>
      <c r="D411" s="45">
        <v>319.55700000000002</v>
      </c>
      <c r="E411" s="45">
        <v>0.9</v>
      </c>
      <c r="F411" s="45">
        <v>0.6</v>
      </c>
      <c r="G411" s="45">
        <v>0.84061600000000003</v>
      </c>
      <c r="H411" s="102">
        <v>5189806.1179999998</v>
      </c>
      <c r="I411" s="102">
        <v>488059.076</v>
      </c>
      <c r="J411" s="102">
        <f>VLOOKUP($B411,'Hub coords'!$A$14:$E$119,4,TRUE)</f>
        <v>488059.60840000003</v>
      </c>
      <c r="K411" s="102">
        <f>VLOOKUP($B411,'Hub coords'!$A$14:$E$119,5,TRUE)</f>
        <v>5189806.1515000006</v>
      </c>
      <c r="L411" s="18">
        <f t="shared" si="24"/>
        <v>0.53240000002551824</v>
      </c>
      <c r="M411" s="18">
        <f t="shared" si="25"/>
        <v>3.3500000834465027E-2</v>
      </c>
      <c r="N411" s="46">
        <f t="shared" si="26"/>
        <v>0.5334529127140285</v>
      </c>
      <c r="O411" s="18">
        <f t="shared" si="27"/>
        <v>0.28457201008308092</v>
      </c>
      <c r="P411" s="47" t="str">
        <f>VLOOKUP(B411,'Hub coords'!$A$14:$E$118,1,TRUE)</f>
        <v>5A</v>
      </c>
    </row>
    <row r="412" spans="1:19" s="45" customFormat="1" x14ac:dyDescent="0.3">
      <c r="A412" s="45" t="s">
        <v>130</v>
      </c>
      <c r="B412" s="45" t="s">
        <v>220</v>
      </c>
      <c r="C412" s="45">
        <v>301</v>
      </c>
      <c r="D412" s="45">
        <v>320.15699999999998</v>
      </c>
      <c r="E412" s="45">
        <v>0.3</v>
      </c>
      <c r="F412" s="45">
        <v>0.3</v>
      </c>
      <c r="G412" s="45">
        <v>1.1890019999999999</v>
      </c>
      <c r="H412" s="102">
        <v>5189805.9249999998</v>
      </c>
      <c r="I412" s="102">
        <v>488059.78499999997</v>
      </c>
      <c r="J412" s="102">
        <f>VLOOKUP($B412,'Hub coords'!$A$14:$E$119,4,TRUE)</f>
        <v>488059.60840000003</v>
      </c>
      <c r="K412" s="102">
        <f>VLOOKUP($B412,'Hub coords'!$A$14:$E$119,5,TRUE)</f>
        <v>5189806.1515000006</v>
      </c>
      <c r="L412" s="18">
        <f t="shared" si="24"/>
        <v>0.17659999994793907</v>
      </c>
      <c r="M412" s="18">
        <f t="shared" si="25"/>
        <v>0.2265000008046627</v>
      </c>
      <c r="N412" s="46">
        <f t="shared" si="26"/>
        <v>0.28721039386854419</v>
      </c>
      <c r="O412" s="18">
        <f t="shared" si="27"/>
        <v>8.2489810346124279E-2</v>
      </c>
      <c r="P412" s="47" t="str">
        <f>VLOOKUP(B412,'Hub coords'!$A$14:$E$118,1,TRUE)</f>
        <v>5A</v>
      </c>
    </row>
    <row r="413" spans="1:19" s="45" customFormat="1" x14ac:dyDescent="0.3">
      <c r="A413" s="45" t="s">
        <v>130</v>
      </c>
      <c r="B413" s="45" t="s">
        <v>221</v>
      </c>
      <c r="C413" s="45">
        <v>301</v>
      </c>
      <c r="D413" s="45">
        <v>320.52199999999999</v>
      </c>
      <c r="E413" s="45">
        <v>0.7</v>
      </c>
      <c r="F413" s="45">
        <v>0.3</v>
      </c>
      <c r="G413" s="45">
        <v>0.52002800000000005</v>
      </c>
      <c r="H413" s="102">
        <v>5189805.9979999997</v>
      </c>
      <c r="I413" s="102">
        <v>488059.66200000001</v>
      </c>
      <c r="J413" s="102">
        <f>VLOOKUP($B413,'Hub coords'!$A$14:$E$119,4,TRUE)</f>
        <v>488059.60840000003</v>
      </c>
      <c r="K413" s="102">
        <f>VLOOKUP($B413,'Hub coords'!$A$14:$E$119,5,TRUE)</f>
        <v>5189806.1515000006</v>
      </c>
      <c r="L413" s="18">
        <f t="shared" si="24"/>
        <v>5.359999998472631E-2</v>
      </c>
      <c r="M413" s="18">
        <f t="shared" si="25"/>
        <v>0.15350000094622374</v>
      </c>
      <c r="N413" s="46">
        <f t="shared" si="26"/>
        <v>0.16258908416266249</v>
      </c>
      <c r="O413" s="18">
        <f t="shared" si="27"/>
        <v>2.6435210288853345E-2</v>
      </c>
      <c r="P413" s="47" t="str">
        <f>VLOOKUP(B413,'Hub coords'!$A$14:$E$118,1,TRUE)</f>
        <v>5A</v>
      </c>
    </row>
    <row r="414" spans="1:19" s="45" customFormat="1" x14ac:dyDescent="0.3">
      <c r="A414" s="45" t="s">
        <v>130</v>
      </c>
      <c r="B414" s="45" t="s">
        <v>222</v>
      </c>
      <c r="C414" s="45">
        <v>301</v>
      </c>
      <c r="D414" s="45">
        <v>319.887</v>
      </c>
      <c r="E414" s="45">
        <v>0.2</v>
      </c>
      <c r="F414" s="45">
        <v>0.2</v>
      </c>
      <c r="G414" s="45">
        <v>0.50668599999999997</v>
      </c>
      <c r="H414" s="102">
        <v>5189807.517</v>
      </c>
      <c r="I414" s="102">
        <v>488060.315</v>
      </c>
      <c r="J414" s="102">
        <f>VLOOKUP($B414,'Hub coords'!$A$14:$E$119,4,TRUE)</f>
        <v>488059.60840000003</v>
      </c>
      <c r="K414" s="102">
        <f>VLOOKUP($B414,'Hub coords'!$A$14:$E$119,5,TRUE)</f>
        <v>5189806.1515000006</v>
      </c>
      <c r="L414" s="18">
        <f t="shared" si="24"/>
        <v>0.70659999997587875</v>
      </c>
      <c r="M414" s="18">
        <f t="shared" si="25"/>
        <v>1.3654999993741512</v>
      </c>
      <c r="N414" s="46">
        <f t="shared" si="26"/>
        <v>1.537489449803386</v>
      </c>
      <c r="O414" s="18">
        <f t="shared" si="27"/>
        <v>2.3638738082567183</v>
      </c>
      <c r="P414" s="47" t="str">
        <f>VLOOKUP(B414,'Hub coords'!$A$14:$E$118,1,TRUE)</f>
        <v>5A</v>
      </c>
    </row>
    <row r="415" spans="1:19" s="45" customFormat="1" x14ac:dyDescent="0.3">
      <c r="A415" s="45" t="s">
        <v>130</v>
      </c>
      <c r="B415" s="45" t="s">
        <v>223</v>
      </c>
      <c r="C415" s="45">
        <v>301</v>
      </c>
      <c r="D415" s="45">
        <v>320.077</v>
      </c>
      <c r="E415" s="45">
        <v>0.2</v>
      </c>
      <c r="F415" s="45">
        <v>0.2</v>
      </c>
      <c r="G415" s="45">
        <v>1.4625900000000001</v>
      </c>
      <c r="H415" s="102">
        <v>5189806.1399999997</v>
      </c>
      <c r="I415" s="102">
        <v>488059.83500000002</v>
      </c>
      <c r="J415" s="102">
        <f>VLOOKUP($B415,'Hub coords'!$A$14:$E$119,4,TRUE)</f>
        <v>488059.60840000003</v>
      </c>
      <c r="K415" s="102">
        <f>VLOOKUP($B415,'Hub coords'!$A$14:$E$119,5,TRUE)</f>
        <v>5189806.1515000006</v>
      </c>
      <c r="L415" s="18">
        <f t="shared" si="24"/>
        <v>0.2265999999945052</v>
      </c>
      <c r="M415" s="18">
        <f t="shared" si="25"/>
        <v>1.1500000953674316E-2</v>
      </c>
      <c r="N415" s="46">
        <f t="shared" si="26"/>
        <v>0.22689162615540545</v>
      </c>
      <c r="O415" s="18">
        <f t="shared" si="27"/>
        <v>5.1479810019444266E-2</v>
      </c>
      <c r="P415" s="47" t="str">
        <f>VLOOKUP(B415,'Hub coords'!$A$14:$E$118,1,TRUE)</f>
        <v>5A</v>
      </c>
    </row>
    <row r="416" spans="1:19" s="45" customFormat="1" x14ac:dyDescent="0.3">
      <c r="A416" s="45" t="s">
        <v>126</v>
      </c>
      <c r="B416" s="45" t="s">
        <v>224</v>
      </c>
      <c r="C416" s="45">
        <v>301</v>
      </c>
      <c r="D416" s="45">
        <v>320.767</v>
      </c>
      <c r="E416" s="45">
        <v>0.4</v>
      </c>
      <c r="F416" s="45">
        <v>0.5</v>
      </c>
      <c r="G416" s="45">
        <v>0.817828</v>
      </c>
      <c r="H416" s="102">
        <v>5189805.3159999996</v>
      </c>
      <c r="I416" s="102">
        <v>488060.37900000002</v>
      </c>
      <c r="J416" s="102">
        <f>VLOOKUP($B416,'Hub coords'!$A$14:$E$119,4,TRUE)</f>
        <v>488059.60840000003</v>
      </c>
      <c r="K416" s="102">
        <f>VLOOKUP($B416,'Hub coords'!$A$14:$E$119,5,TRUE)</f>
        <v>5189806.1515000006</v>
      </c>
      <c r="L416" s="18">
        <f t="shared" si="24"/>
        <v>0.77059999998891726</v>
      </c>
      <c r="M416" s="18">
        <f t="shared" si="25"/>
        <v>0.83550000097602606</v>
      </c>
      <c r="N416" s="46">
        <f t="shared" si="26"/>
        <v>1.1366110203644246</v>
      </c>
      <c r="O416" s="18">
        <f t="shared" si="27"/>
        <v>1.2918846116138585</v>
      </c>
      <c r="P416" s="47" t="str">
        <f>VLOOKUP(B416,'Hub coords'!$A$14:$E$118,1,TRUE)</f>
        <v>5A</v>
      </c>
    </row>
    <row r="417" spans="1:19" s="45" customFormat="1" x14ac:dyDescent="0.3">
      <c r="A417" s="45" t="s">
        <v>130</v>
      </c>
      <c r="B417" s="45" t="s">
        <v>225</v>
      </c>
      <c r="C417" s="45">
        <v>301</v>
      </c>
      <c r="D417" s="45">
        <v>321.65899999999999</v>
      </c>
      <c r="E417" s="45">
        <v>0.8</v>
      </c>
      <c r="F417" s="45">
        <v>0.5</v>
      </c>
      <c r="G417" s="45">
        <v>0.40159899999999998</v>
      </c>
      <c r="H417" s="102">
        <v>5189805.6629999997</v>
      </c>
      <c r="I417" s="102">
        <v>488059.72499999998</v>
      </c>
      <c r="J417" s="102">
        <f>VLOOKUP($B417,'Hub coords'!$A$14:$E$119,4,TRUE)</f>
        <v>488059.60840000003</v>
      </c>
      <c r="K417" s="102">
        <f>VLOOKUP($B417,'Hub coords'!$A$14:$E$119,5,TRUE)</f>
        <v>5189806.1515000006</v>
      </c>
      <c r="L417" s="18">
        <f t="shared" si="24"/>
        <v>0.11659999995026737</v>
      </c>
      <c r="M417" s="18">
        <f t="shared" si="25"/>
        <v>0.48850000090897083</v>
      </c>
      <c r="N417" s="46">
        <f t="shared" si="26"/>
        <v>0.5022228697266452</v>
      </c>
      <c r="O417" s="18">
        <f t="shared" si="27"/>
        <v>0.25222781087646684</v>
      </c>
      <c r="P417" s="47" t="str">
        <f>VLOOKUP(B417,'Hub coords'!$A$14:$E$118,1,TRUE)</f>
        <v>5A</v>
      </c>
    </row>
    <row r="418" spans="1:19" s="45" customFormat="1" x14ac:dyDescent="0.3">
      <c r="A418" s="45" t="s">
        <v>130</v>
      </c>
      <c r="B418" s="45" t="s">
        <v>199</v>
      </c>
      <c r="C418" s="45">
        <v>301</v>
      </c>
      <c r="D418" s="45">
        <v>320.01799999999997</v>
      </c>
      <c r="E418" s="45">
        <v>0.5</v>
      </c>
      <c r="F418" s="45">
        <v>0.3</v>
      </c>
      <c r="G418" s="45">
        <v>0.34858</v>
      </c>
      <c r="H418" s="102">
        <v>5189805.99</v>
      </c>
      <c r="I418" s="102">
        <v>488059.53600000002</v>
      </c>
      <c r="J418" s="102">
        <f>VLOOKUP($B418,'Hub coords'!$A$14:$E$119,4,TRUE)</f>
        <v>488059.60840000003</v>
      </c>
      <c r="K418" s="102">
        <f>VLOOKUP($B418,'Hub coords'!$A$14:$E$119,5,TRUE)</f>
        <v>5189806.1515000006</v>
      </c>
      <c r="L418" s="18">
        <f t="shared" si="24"/>
        <v>7.2400000004563481E-2</v>
      </c>
      <c r="M418" s="18">
        <f t="shared" si="25"/>
        <v>0.16150000039488077</v>
      </c>
      <c r="N418" s="46">
        <f t="shared" si="26"/>
        <v>0.17698590375565867</v>
      </c>
      <c r="O418" s="18">
        <f t="shared" si="27"/>
        <v>3.1324010128207277E-2</v>
      </c>
      <c r="P418" s="47" t="str">
        <f>VLOOKUP(B418,'Hub coords'!$A$14:$E$118,1,TRUE)</f>
        <v>5A</v>
      </c>
    </row>
    <row r="419" spans="1:19" s="45" customFormat="1" x14ac:dyDescent="0.3">
      <c r="A419" s="45" t="s">
        <v>130</v>
      </c>
      <c r="B419" s="45" t="s">
        <v>226</v>
      </c>
      <c r="C419" s="45">
        <v>301</v>
      </c>
      <c r="D419" s="45">
        <v>320.50299999999999</v>
      </c>
      <c r="E419" s="45">
        <v>0.5</v>
      </c>
      <c r="F419" s="45">
        <v>0.2</v>
      </c>
      <c r="G419" s="45">
        <v>0.39124199999999998</v>
      </c>
      <c r="H419" s="102">
        <v>5189805.76</v>
      </c>
      <c r="I419" s="102">
        <v>488059.45799999998</v>
      </c>
      <c r="J419" s="102">
        <f>VLOOKUP($B419,'Hub coords'!$A$14:$E$119,4,TRUE)</f>
        <v>488059.60840000003</v>
      </c>
      <c r="K419" s="102">
        <f>VLOOKUP($B419,'Hub coords'!$A$14:$E$119,5,TRUE)</f>
        <v>5189806.1515000006</v>
      </c>
      <c r="L419" s="18">
        <f t="shared" si="24"/>
        <v>0.15040000004228204</v>
      </c>
      <c r="M419" s="18">
        <f t="shared" si="25"/>
        <v>0.39150000084191561</v>
      </c>
      <c r="N419" s="46">
        <f t="shared" si="26"/>
        <v>0.41939529166639244</v>
      </c>
      <c r="O419" s="18">
        <f t="shared" si="27"/>
        <v>0.17589241067193839</v>
      </c>
      <c r="P419" s="47" t="str">
        <f>VLOOKUP(B419,'Hub coords'!$A$14:$E$118,1,TRUE)</f>
        <v>5A</v>
      </c>
    </row>
    <row r="420" spans="1:19" s="45" customFormat="1" x14ac:dyDescent="0.3">
      <c r="A420" s="45" t="s">
        <v>130</v>
      </c>
      <c r="B420" s="45" t="s">
        <v>200</v>
      </c>
      <c r="C420" s="45">
        <v>301</v>
      </c>
      <c r="D420" s="45">
        <v>319.49299999999999</v>
      </c>
      <c r="E420" s="45">
        <v>0.3</v>
      </c>
      <c r="F420" s="45">
        <v>0.2</v>
      </c>
      <c r="G420" s="45">
        <v>1.0422739999999999</v>
      </c>
      <c r="H420" s="102">
        <v>5189805.733</v>
      </c>
      <c r="I420" s="102">
        <v>488059.29300000001</v>
      </c>
      <c r="J420" s="102">
        <f>VLOOKUP($B420,'Hub coords'!$A$14:$E$119,4,TRUE)</f>
        <v>488059.60840000003</v>
      </c>
      <c r="K420" s="102">
        <f>VLOOKUP($B420,'Hub coords'!$A$14:$E$119,5,TRUE)</f>
        <v>5189806.1515000006</v>
      </c>
      <c r="L420" s="18">
        <f t="shared" si="24"/>
        <v>0.31540000002132729</v>
      </c>
      <c r="M420" s="18">
        <f t="shared" si="25"/>
        <v>0.41850000061094761</v>
      </c>
      <c r="N420" s="46">
        <f t="shared" si="26"/>
        <v>0.52404142061941672</v>
      </c>
      <c r="O420" s="18">
        <f t="shared" si="27"/>
        <v>0.27461941052481642</v>
      </c>
      <c r="P420" s="47" t="str">
        <f>VLOOKUP(B420,'Hub coords'!$A$14:$E$118,1,TRUE)</f>
        <v>5A</v>
      </c>
      <c r="R420" s="30" t="s">
        <v>5112</v>
      </c>
      <c r="S420" s="37">
        <f>COUNT(C396:C425)</f>
        <v>30</v>
      </c>
    </row>
    <row r="421" spans="1:19" s="45" customFormat="1" x14ac:dyDescent="0.3">
      <c r="A421" s="45" t="s">
        <v>126</v>
      </c>
      <c r="B421" s="45" t="s">
        <v>201</v>
      </c>
      <c r="C421" s="45">
        <v>301</v>
      </c>
      <c r="D421" s="45">
        <v>320.904</v>
      </c>
      <c r="E421" s="45">
        <v>0.4</v>
      </c>
      <c r="F421" s="45">
        <v>0.5</v>
      </c>
      <c r="G421" s="45">
        <v>0.73230899999999999</v>
      </c>
      <c r="H421" s="102">
        <v>5189805.1220000004</v>
      </c>
      <c r="I421" s="102">
        <v>488060.41800000001</v>
      </c>
      <c r="J421" s="102">
        <f>VLOOKUP($B421,'Hub coords'!$A$14:$E$119,4,TRUE)</f>
        <v>488059.60840000003</v>
      </c>
      <c r="K421" s="102">
        <f>VLOOKUP($B421,'Hub coords'!$A$14:$E$119,5,TRUE)</f>
        <v>5189806.1515000006</v>
      </c>
      <c r="L421" s="18">
        <f t="shared" si="24"/>
        <v>0.80959999997867271</v>
      </c>
      <c r="M421" s="18">
        <f t="shared" si="25"/>
        <v>1.0295000001788139</v>
      </c>
      <c r="N421" s="46">
        <f t="shared" si="26"/>
        <v>1.3097031764234386</v>
      </c>
      <c r="O421" s="18">
        <f t="shared" si="27"/>
        <v>1.7153224103336446</v>
      </c>
      <c r="P421" s="47" t="str">
        <f>VLOOKUP(B421,'Hub coords'!$A$14:$E$118,1,TRUE)</f>
        <v>5A</v>
      </c>
      <c r="R421" s="30" t="s">
        <v>5111</v>
      </c>
      <c r="S421" s="34">
        <f>AVERAGE(N396:N425)</f>
        <v>0.82245778255218127</v>
      </c>
    </row>
    <row r="422" spans="1:19" s="45" customFormat="1" x14ac:dyDescent="0.3">
      <c r="A422" s="45" t="s">
        <v>130</v>
      </c>
      <c r="B422" s="45" t="s">
        <v>202</v>
      </c>
      <c r="C422" s="45">
        <v>301</v>
      </c>
      <c r="D422" s="45">
        <v>320.601</v>
      </c>
      <c r="E422" s="45">
        <v>0.2</v>
      </c>
      <c r="F422" s="45">
        <v>0.2</v>
      </c>
      <c r="G422" s="45">
        <v>1.3268500000000001</v>
      </c>
      <c r="H422" s="102">
        <v>5189805.8049999997</v>
      </c>
      <c r="I422" s="102">
        <v>488060.54200000002</v>
      </c>
      <c r="J422" s="102">
        <f>VLOOKUP($B422,'Hub coords'!$A$14:$E$119,4,TRUE)</f>
        <v>488059.60840000003</v>
      </c>
      <c r="K422" s="102">
        <f>VLOOKUP($B422,'Hub coords'!$A$14:$E$119,5,TRUE)</f>
        <v>5189806.1515000006</v>
      </c>
      <c r="L422" s="18">
        <f t="shared" si="24"/>
        <v>0.93359999998938292</v>
      </c>
      <c r="M422" s="18">
        <f t="shared" si="25"/>
        <v>0.34650000091642141</v>
      </c>
      <c r="N422" s="46">
        <f t="shared" si="26"/>
        <v>0.99582689791713086</v>
      </c>
      <c r="O422" s="18">
        <f t="shared" si="27"/>
        <v>0.99167121061525576</v>
      </c>
      <c r="P422" s="47" t="str">
        <f>VLOOKUP(B422,'Hub coords'!$A$14:$E$118,1,TRUE)</f>
        <v>5A</v>
      </c>
      <c r="R422" s="30" t="s">
        <v>5110</v>
      </c>
      <c r="S422" s="34">
        <f>_xlfn.STDEV.S(N396:N425)</f>
        <v>0.61719526297643668</v>
      </c>
    </row>
    <row r="423" spans="1:19" s="45" customFormat="1" x14ac:dyDescent="0.3">
      <c r="A423" s="45" t="s">
        <v>130</v>
      </c>
      <c r="B423" s="45" t="s">
        <v>203</v>
      </c>
      <c r="C423" s="45">
        <v>301</v>
      </c>
      <c r="D423" s="45">
        <v>319.74700000000001</v>
      </c>
      <c r="E423" s="45">
        <v>0.3</v>
      </c>
      <c r="F423" s="45">
        <v>0.3</v>
      </c>
      <c r="G423" s="45">
        <v>0.48988100000000001</v>
      </c>
      <c r="H423" s="102">
        <v>5189806.074</v>
      </c>
      <c r="I423" s="102">
        <v>488059.56800000003</v>
      </c>
      <c r="J423" s="102">
        <f>VLOOKUP($B423,'Hub coords'!$A$14:$E$119,4,TRUE)</f>
        <v>488059.60840000003</v>
      </c>
      <c r="K423" s="102">
        <f>VLOOKUP($B423,'Hub coords'!$A$14:$E$119,5,TRUE)</f>
        <v>5189806.1515000006</v>
      </c>
      <c r="L423" s="18">
        <f t="shared" si="24"/>
        <v>4.0399999998044223E-2</v>
      </c>
      <c r="M423" s="18">
        <f t="shared" si="25"/>
        <v>7.7500000596046448E-2</v>
      </c>
      <c r="N423" s="46">
        <f t="shared" si="26"/>
        <v>8.7397998216373202E-2</v>
      </c>
      <c r="O423" s="18">
        <f t="shared" si="27"/>
        <v>7.6384100922291731E-3</v>
      </c>
      <c r="P423" s="47" t="str">
        <f>VLOOKUP(B423,'Hub coords'!$A$14:$E$118,1,TRUE)</f>
        <v>5A</v>
      </c>
      <c r="R423" s="30" t="s">
        <v>5109</v>
      </c>
      <c r="S423" s="34">
        <f>MIN(N396:N425)</f>
        <v>8.7397998216373202E-2</v>
      </c>
    </row>
    <row r="424" spans="1:19" s="45" customFormat="1" x14ac:dyDescent="0.3">
      <c r="A424" s="45" t="s">
        <v>126</v>
      </c>
      <c r="B424" s="45" t="s">
        <v>204</v>
      </c>
      <c r="C424" s="45">
        <v>301</v>
      </c>
      <c r="D424" s="45">
        <v>321.822</v>
      </c>
      <c r="E424" s="45">
        <v>0.8</v>
      </c>
      <c r="F424" s="45">
        <v>0.6</v>
      </c>
      <c r="G424" s="45">
        <v>0.83965000000000001</v>
      </c>
      <c r="H424" s="102">
        <v>5189805.6210000003</v>
      </c>
      <c r="I424" s="102">
        <v>488058.63500000001</v>
      </c>
      <c r="J424" s="102">
        <f>VLOOKUP($B424,'Hub coords'!$A$14:$E$119,4,TRUE)</f>
        <v>488059.60840000003</v>
      </c>
      <c r="K424" s="102">
        <f>VLOOKUP($B424,'Hub coords'!$A$14:$E$119,5,TRUE)</f>
        <v>5189806.1515000006</v>
      </c>
      <c r="L424" s="18">
        <f t="shared" ref="L424:L487" si="28">ABS(J424-I424)</f>
        <v>0.97340000001713634</v>
      </c>
      <c r="M424" s="18">
        <f t="shared" ref="M424:M487" si="29">ABS(K424-H424)</f>
        <v>0.53050000034272671</v>
      </c>
      <c r="N424" s="46">
        <f t="shared" ref="N424:N487" si="30">SQRT(L424^2+M424^2)</f>
        <v>1.1085746751558931</v>
      </c>
      <c r="O424" s="18">
        <f t="shared" ref="O424:O487" si="31">N424*N424</f>
        <v>1.2289378103969939</v>
      </c>
      <c r="P424" s="47" t="str">
        <f>VLOOKUP(B424,'Hub coords'!$A$14:$E$118,1,TRUE)</f>
        <v>5A</v>
      </c>
      <c r="R424" s="30" t="s">
        <v>5108</v>
      </c>
      <c r="S424" s="34">
        <f>MAX(N396:N425)</f>
        <v>2.1267496344971222</v>
      </c>
    </row>
    <row r="425" spans="1:19" s="45" customFormat="1" x14ac:dyDescent="0.3">
      <c r="A425" s="45" t="s">
        <v>130</v>
      </c>
      <c r="B425" s="45" t="s">
        <v>205</v>
      </c>
      <c r="C425" s="45">
        <v>301</v>
      </c>
      <c r="D425" s="45">
        <v>322.05500000000001</v>
      </c>
      <c r="E425" s="45">
        <v>0.2</v>
      </c>
      <c r="F425" s="45">
        <v>0.3</v>
      </c>
      <c r="G425" s="45">
        <v>0.844468</v>
      </c>
      <c r="H425" s="102">
        <v>5189806.01</v>
      </c>
      <c r="I425" s="102">
        <v>488061.51500000001</v>
      </c>
      <c r="J425" s="102">
        <f>VLOOKUP($B425,'Hub coords'!$A$14:$E$119,4,TRUE)</f>
        <v>488059.60840000003</v>
      </c>
      <c r="K425" s="102">
        <f>VLOOKUP($B425,'Hub coords'!$A$14:$E$119,5,TRUE)</f>
        <v>5189806.1515000006</v>
      </c>
      <c r="L425" s="18">
        <f t="shared" si="28"/>
        <v>1.9065999999875203</v>
      </c>
      <c r="M425" s="18">
        <f t="shared" si="29"/>
        <v>0.14150000084191561</v>
      </c>
      <c r="N425" s="46">
        <f t="shared" si="30"/>
        <v>1.9118435632108279</v>
      </c>
      <c r="O425" s="18">
        <f t="shared" si="31"/>
        <v>3.6551458101906751</v>
      </c>
      <c r="P425" s="47" t="str">
        <f>VLOOKUP(B425,'Hub coords'!$A$14:$E$118,1,TRUE)</f>
        <v>5A</v>
      </c>
      <c r="R425" s="30" t="s">
        <v>5107</v>
      </c>
      <c r="S425" s="34">
        <f>SQRT(SUM(O396:O425)/S420)</f>
        <v>1.0220905685407005</v>
      </c>
    </row>
    <row r="426" spans="1:19" ht="15" thickBot="1" x14ac:dyDescent="0.35">
      <c r="A426" s="30" t="s">
        <v>126</v>
      </c>
      <c r="B426" s="30" t="s">
        <v>1193</v>
      </c>
      <c r="C426" s="30">
        <v>301</v>
      </c>
      <c r="D426" s="30">
        <v>321.428</v>
      </c>
      <c r="E426" s="30">
        <v>0.4</v>
      </c>
      <c r="F426" s="30">
        <v>0.4</v>
      </c>
      <c r="G426" s="30">
        <v>1.1814469999999999</v>
      </c>
      <c r="H426" s="107">
        <v>5189816.16</v>
      </c>
      <c r="I426" s="107">
        <v>488051.34600000002</v>
      </c>
      <c r="J426" s="102">
        <f>VLOOKUP($B426,'Hub coords'!$A$14:$E$119,4,TRUE)</f>
        <v>488048.62240000005</v>
      </c>
      <c r="K426" s="102">
        <f>VLOOKUP($B426,'Hub coords'!$A$14:$E$119,5,TRUE)</f>
        <v>5189815.9575000005</v>
      </c>
      <c r="L426" s="34">
        <f t="shared" si="28"/>
        <v>2.7235999999684282</v>
      </c>
      <c r="M426" s="34">
        <f t="shared" si="29"/>
        <v>0.20249999966472387</v>
      </c>
      <c r="N426" s="35">
        <f t="shared" si="30"/>
        <v>2.7311175752230508</v>
      </c>
      <c r="O426" s="34">
        <f t="shared" si="31"/>
        <v>7.4590032096922361</v>
      </c>
      <c r="P426" s="47" t="str">
        <f>VLOOKUP(B426,'Hub coords'!$A$14:$E$118,1,TRUE)</f>
        <v>6A</v>
      </c>
      <c r="Q426"/>
      <c r="R426" s="30"/>
    </row>
    <row r="427" spans="1:19" x14ac:dyDescent="0.3">
      <c r="A427" s="30" t="s">
        <v>126</v>
      </c>
      <c r="B427" s="30" t="s">
        <v>1202</v>
      </c>
      <c r="C427" s="30">
        <v>301</v>
      </c>
      <c r="D427" s="30">
        <v>324.322</v>
      </c>
      <c r="E427" s="30">
        <v>0.2</v>
      </c>
      <c r="F427" s="30">
        <v>0.2</v>
      </c>
      <c r="G427" s="30">
        <v>2.2304520000000001</v>
      </c>
      <c r="H427" s="107">
        <v>5189815.7980000004</v>
      </c>
      <c r="I427" s="107">
        <v>488050.005</v>
      </c>
      <c r="J427" s="102">
        <f>VLOOKUP($B427,'Hub coords'!$A$14:$E$119,4,TRUE)</f>
        <v>488048.62240000005</v>
      </c>
      <c r="K427" s="102">
        <f>VLOOKUP($B427,'Hub coords'!$A$14:$E$119,5,TRUE)</f>
        <v>5189815.9575000005</v>
      </c>
      <c r="L427" s="34">
        <f t="shared" si="28"/>
        <v>1.382599999953527</v>
      </c>
      <c r="M427" s="34">
        <f t="shared" si="29"/>
        <v>0.15950000006705523</v>
      </c>
      <c r="N427" s="35">
        <f t="shared" si="30"/>
        <v>1.3917697402562264</v>
      </c>
      <c r="O427" s="34">
        <f t="shared" si="31"/>
        <v>1.9370230098928838</v>
      </c>
      <c r="P427" s="47" t="str">
        <f>VLOOKUP(B427,'Hub coords'!$A$14:$E$118,1,TRUE)</f>
        <v>6A</v>
      </c>
      <c r="Q427"/>
      <c r="R427" s="20" t="s">
        <v>166</v>
      </c>
      <c r="S427" s="20" t="s">
        <v>165</v>
      </c>
    </row>
    <row r="428" spans="1:19" x14ac:dyDescent="0.3">
      <c r="A428" s="30" t="s">
        <v>126</v>
      </c>
      <c r="B428" s="30" t="s">
        <v>1203</v>
      </c>
      <c r="C428" s="30">
        <v>301</v>
      </c>
      <c r="D428" s="30">
        <v>319.44600000000003</v>
      </c>
      <c r="E428" s="30">
        <v>1.3</v>
      </c>
      <c r="F428" s="30">
        <v>1.3</v>
      </c>
      <c r="G428" s="30">
        <v>1.686132</v>
      </c>
      <c r="H428" s="107">
        <v>5189815.3439999996</v>
      </c>
      <c r="I428" s="107">
        <v>488049.37300000002</v>
      </c>
      <c r="J428" s="102">
        <f>VLOOKUP($B428,'Hub coords'!$A$14:$E$119,4,TRUE)</f>
        <v>488048.62240000005</v>
      </c>
      <c r="K428" s="102">
        <f>VLOOKUP($B428,'Hub coords'!$A$14:$E$119,5,TRUE)</f>
        <v>5189815.9575000005</v>
      </c>
      <c r="L428" s="34">
        <f t="shared" si="28"/>
        <v>0.75059999997029081</v>
      </c>
      <c r="M428" s="34">
        <f t="shared" si="29"/>
        <v>0.61350000090897083</v>
      </c>
      <c r="N428" s="35">
        <f t="shared" si="30"/>
        <v>0.96942385522056751</v>
      </c>
      <c r="O428" s="34">
        <f t="shared" si="31"/>
        <v>0.93978261107070782</v>
      </c>
      <c r="P428" s="47" t="str">
        <f>VLOOKUP(B428,'Hub coords'!$A$14:$E$118,1,TRUE)</f>
        <v>6A</v>
      </c>
      <c r="Q428"/>
      <c r="R428" s="19">
        <v>1</v>
      </c>
      <c r="S428" s="15">
        <v>7</v>
      </c>
    </row>
    <row r="429" spans="1:19" x14ac:dyDescent="0.3">
      <c r="A429" s="30" t="s">
        <v>130</v>
      </c>
      <c r="B429" s="30" t="s">
        <v>1204</v>
      </c>
      <c r="C429" s="30">
        <v>301</v>
      </c>
      <c r="D429" s="30">
        <v>326.79399999999998</v>
      </c>
      <c r="E429" s="30">
        <v>0.9</v>
      </c>
      <c r="F429" s="30">
        <v>0.9</v>
      </c>
      <c r="G429" s="30">
        <v>1.1439349999999999</v>
      </c>
      <c r="H429" s="107">
        <v>5189815.267</v>
      </c>
      <c r="I429" s="107">
        <v>488049.08600000001</v>
      </c>
      <c r="J429" s="102">
        <f>VLOOKUP($B429,'Hub coords'!$A$14:$E$119,4,TRUE)</f>
        <v>488048.62240000005</v>
      </c>
      <c r="K429" s="102">
        <f>VLOOKUP($B429,'Hub coords'!$A$14:$E$119,5,TRUE)</f>
        <v>5189815.9575000005</v>
      </c>
      <c r="L429" s="34">
        <f t="shared" si="28"/>
        <v>0.46359999995911494</v>
      </c>
      <c r="M429" s="34">
        <f t="shared" si="29"/>
        <v>0.69050000049173832</v>
      </c>
      <c r="N429" s="35">
        <f t="shared" si="30"/>
        <v>0.83169418095907222</v>
      </c>
      <c r="O429" s="34">
        <f t="shared" si="31"/>
        <v>0.69171521064118191</v>
      </c>
      <c r="P429" s="47" t="str">
        <f>VLOOKUP(B429,'Hub coords'!$A$14:$E$118,1,TRUE)</f>
        <v>6A</v>
      </c>
      <c r="Q429"/>
      <c r="R429" s="19">
        <v>2</v>
      </c>
      <c r="S429" s="15">
        <v>14</v>
      </c>
    </row>
    <row r="430" spans="1:19" x14ac:dyDescent="0.3">
      <c r="A430" s="30" t="s">
        <v>130</v>
      </c>
      <c r="B430" s="30" t="s">
        <v>1205</v>
      </c>
      <c r="C430" s="30">
        <v>301</v>
      </c>
      <c r="D430" s="30">
        <v>319.036</v>
      </c>
      <c r="E430" s="30">
        <v>0.5</v>
      </c>
      <c r="F430" s="30">
        <v>0.3</v>
      </c>
      <c r="G430" s="30">
        <v>1.9806539999999999</v>
      </c>
      <c r="H430" s="107">
        <v>5189815.8590000002</v>
      </c>
      <c r="I430" s="107">
        <v>488049.761</v>
      </c>
      <c r="J430" s="102">
        <f>VLOOKUP($B430,'Hub coords'!$A$14:$E$119,4,TRUE)</f>
        <v>488048.62240000005</v>
      </c>
      <c r="K430" s="102">
        <f>VLOOKUP($B430,'Hub coords'!$A$14:$E$119,5,TRUE)</f>
        <v>5189815.9575000005</v>
      </c>
      <c r="L430" s="34">
        <f t="shared" si="28"/>
        <v>1.1385999999474734</v>
      </c>
      <c r="M430" s="34">
        <f t="shared" si="29"/>
        <v>9.8500000312924385E-2</v>
      </c>
      <c r="N430" s="35">
        <f t="shared" si="30"/>
        <v>1.1428526632694316</v>
      </c>
      <c r="O430" s="34">
        <f t="shared" si="31"/>
        <v>1.3061122099420328</v>
      </c>
      <c r="P430" s="47" t="str">
        <f>VLOOKUP(B430,'Hub coords'!$A$14:$E$118,1,TRUE)</f>
        <v>6A</v>
      </c>
      <c r="Q430"/>
      <c r="R430" s="19">
        <v>3</v>
      </c>
      <c r="S430" s="15">
        <v>8</v>
      </c>
    </row>
    <row r="431" spans="1:19" x14ac:dyDescent="0.3">
      <c r="A431" s="30" t="s">
        <v>126</v>
      </c>
      <c r="B431" s="30" t="s">
        <v>1206</v>
      </c>
      <c r="C431" s="30">
        <v>301</v>
      </c>
      <c r="D431" s="30">
        <v>316.99299999999999</v>
      </c>
      <c r="E431" s="30">
        <v>0.2</v>
      </c>
      <c r="F431" s="30">
        <v>0.3</v>
      </c>
      <c r="G431" s="30">
        <v>1.3913450000000001</v>
      </c>
      <c r="H431" s="107">
        <v>5189815.3949999996</v>
      </c>
      <c r="I431" s="107">
        <v>488049.16</v>
      </c>
      <c r="J431" s="102">
        <f>VLOOKUP($B431,'Hub coords'!$A$14:$E$119,4,TRUE)</f>
        <v>488048.62240000005</v>
      </c>
      <c r="K431" s="102">
        <f>VLOOKUP($B431,'Hub coords'!$A$14:$E$119,5,TRUE)</f>
        <v>5189815.9575000005</v>
      </c>
      <c r="L431" s="34">
        <f t="shared" si="28"/>
        <v>0.53759999992325902</v>
      </c>
      <c r="M431" s="34">
        <f t="shared" si="29"/>
        <v>0.56250000093132257</v>
      </c>
      <c r="N431" s="35">
        <f t="shared" si="30"/>
        <v>0.77808740573615898</v>
      </c>
      <c r="O431" s="34">
        <f t="shared" si="31"/>
        <v>0.60542001096522613</v>
      </c>
      <c r="P431" s="47" t="str">
        <f>VLOOKUP(B431,'Hub coords'!$A$14:$E$118,1,TRUE)</f>
        <v>6A</v>
      </c>
      <c r="Q431"/>
      <c r="R431" s="19">
        <v>4</v>
      </c>
      <c r="S431" s="15">
        <v>0</v>
      </c>
    </row>
    <row r="432" spans="1:19" x14ac:dyDescent="0.3">
      <c r="A432" s="30" t="s">
        <v>130</v>
      </c>
      <c r="B432" s="30" t="s">
        <v>1207</v>
      </c>
      <c r="C432" s="30">
        <v>301</v>
      </c>
      <c r="D432" s="30">
        <v>320.26</v>
      </c>
      <c r="E432" s="30">
        <v>0.2</v>
      </c>
      <c r="F432" s="30">
        <v>0.2</v>
      </c>
      <c r="G432" s="30">
        <v>0.62139100000000003</v>
      </c>
      <c r="H432" s="107">
        <v>5189813.534</v>
      </c>
      <c r="I432" s="107">
        <v>488049.973</v>
      </c>
      <c r="J432" s="102">
        <f>VLOOKUP($B432,'Hub coords'!$A$14:$E$119,4,TRUE)</f>
        <v>488048.62240000005</v>
      </c>
      <c r="K432" s="102">
        <f>VLOOKUP($B432,'Hub coords'!$A$14:$E$119,5,TRUE)</f>
        <v>5189815.9575000005</v>
      </c>
      <c r="L432" s="34">
        <f t="shared" si="28"/>
        <v>1.3505999999470077</v>
      </c>
      <c r="M432" s="34">
        <f t="shared" si="29"/>
        <v>2.4235000004991889</v>
      </c>
      <c r="N432" s="35">
        <f t="shared" si="30"/>
        <v>2.7744319440700695</v>
      </c>
      <c r="O432" s="34">
        <f t="shared" si="31"/>
        <v>7.6974726122764254</v>
      </c>
      <c r="P432" s="47" t="str">
        <f>VLOOKUP(B432,'Hub coords'!$A$14:$E$118,1,TRUE)</f>
        <v>6A</v>
      </c>
      <c r="Q432"/>
      <c r="R432" s="19">
        <v>5</v>
      </c>
      <c r="S432" s="15">
        <v>1</v>
      </c>
    </row>
    <row r="433" spans="1:19" x14ac:dyDescent="0.3">
      <c r="A433" s="30" t="s">
        <v>126</v>
      </c>
      <c r="B433" s="30" t="s">
        <v>1208</v>
      </c>
      <c r="C433" s="30">
        <v>301</v>
      </c>
      <c r="D433" s="30">
        <v>321.57</v>
      </c>
      <c r="E433" s="30">
        <v>0.2</v>
      </c>
      <c r="F433" s="30">
        <v>0.2</v>
      </c>
      <c r="G433" s="30">
        <v>1.2206969999999999</v>
      </c>
      <c r="H433" s="107">
        <v>5189812.0669999998</v>
      </c>
      <c r="I433" s="107">
        <v>488049.82900000003</v>
      </c>
      <c r="J433" s="102">
        <f>VLOOKUP($B433,'Hub coords'!$A$14:$E$119,4,TRUE)</f>
        <v>488048.62240000005</v>
      </c>
      <c r="K433" s="102">
        <f>VLOOKUP($B433,'Hub coords'!$A$14:$E$119,5,TRUE)</f>
        <v>5189815.9575000005</v>
      </c>
      <c r="L433" s="34">
        <f t="shared" si="28"/>
        <v>1.2065999999758787</v>
      </c>
      <c r="M433" s="34">
        <f t="shared" si="29"/>
        <v>3.8905000006780028</v>
      </c>
      <c r="N433" s="35">
        <f t="shared" si="30"/>
        <v>4.0733123886116722</v>
      </c>
      <c r="O433" s="34">
        <f t="shared" si="31"/>
        <v>16.591873815217326</v>
      </c>
      <c r="P433" s="47" t="str">
        <f>VLOOKUP(B433,'Hub coords'!$A$14:$E$118,1,TRUE)</f>
        <v>6A</v>
      </c>
      <c r="Q433"/>
      <c r="R433" s="19">
        <v>6</v>
      </c>
      <c r="S433" s="15">
        <v>0</v>
      </c>
    </row>
    <row r="434" spans="1:19" x14ac:dyDescent="0.3">
      <c r="A434" s="30" t="s">
        <v>126</v>
      </c>
      <c r="B434" s="30" t="s">
        <v>1209</v>
      </c>
      <c r="C434" s="30">
        <v>301</v>
      </c>
      <c r="D434" s="30">
        <v>322.19600000000003</v>
      </c>
      <c r="E434" s="30">
        <v>0.8</v>
      </c>
      <c r="F434" s="30">
        <v>0.8</v>
      </c>
      <c r="G434" s="30">
        <v>1.3457509999999999</v>
      </c>
      <c r="H434" s="107">
        <v>5189814.0539999995</v>
      </c>
      <c r="I434" s="107">
        <v>488048.94</v>
      </c>
      <c r="J434" s="102">
        <f>VLOOKUP($B434,'Hub coords'!$A$14:$E$119,4,TRUE)</f>
        <v>488048.62240000005</v>
      </c>
      <c r="K434" s="102">
        <f>VLOOKUP($B434,'Hub coords'!$A$14:$E$119,5,TRUE)</f>
        <v>5189815.9575000005</v>
      </c>
      <c r="L434" s="34">
        <f t="shared" si="28"/>
        <v>0.3175999999511987</v>
      </c>
      <c r="M434" s="34">
        <f t="shared" si="29"/>
        <v>1.9035000009462237</v>
      </c>
      <c r="N434" s="35">
        <f t="shared" si="30"/>
        <v>1.9298139841889619</v>
      </c>
      <c r="O434" s="34">
        <f t="shared" si="31"/>
        <v>3.7241820135712747</v>
      </c>
      <c r="P434" s="47" t="str">
        <f>VLOOKUP(B434,'Hub coords'!$A$14:$E$118,1,TRUE)</f>
        <v>6A</v>
      </c>
      <c r="Q434"/>
      <c r="R434" s="19">
        <v>7</v>
      </c>
      <c r="S434" s="15">
        <v>0</v>
      </c>
    </row>
    <row r="435" spans="1:19" x14ac:dyDescent="0.3">
      <c r="A435" s="30" t="s">
        <v>126</v>
      </c>
      <c r="B435" s="30" t="s">
        <v>1210</v>
      </c>
      <c r="C435" s="30">
        <v>301</v>
      </c>
      <c r="D435" s="30">
        <v>322.14</v>
      </c>
      <c r="E435" s="30">
        <v>0.3</v>
      </c>
      <c r="F435" s="30">
        <v>0.2</v>
      </c>
      <c r="G435" s="30">
        <v>1.7923119999999999</v>
      </c>
      <c r="H435" s="107">
        <v>5189815.5729999999</v>
      </c>
      <c r="I435" s="107">
        <v>488050.54200000002</v>
      </c>
      <c r="J435" s="102">
        <f>VLOOKUP($B435,'Hub coords'!$A$14:$E$119,4,TRUE)</f>
        <v>488048.62240000005</v>
      </c>
      <c r="K435" s="102">
        <f>VLOOKUP($B435,'Hub coords'!$A$14:$E$119,5,TRUE)</f>
        <v>5189815.9575000005</v>
      </c>
      <c r="L435" s="34">
        <f t="shared" si="28"/>
        <v>1.9195999999647029</v>
      </c>
      <c r="M435" s="34">
        <f t="shared" si="29"/>
        <v>0.38450000062584877</v>
      </c>
      <c r="N435" s="35">
        <f t="shared" si="30"/>
        <v>1.9577294017166329</v>
      </c>
      <c r="O435" s="34">
        <f t="shared" si="31"/>
        <v>3.8327044103457655</v>
      </c>
      <c r="P435" s="47" t="str">
        <f>VLOOKUP(B435,'Hub coords'!$A$14:$E$118,1,TRUE)</f>
        <v>6A</v>
      </c>
      <c r="Q435"/>
      <c r="R435" s="19">
        <v>8</v>
      </c>
      <c r="S435" s="15">
        <v>0</v>
      </c>
    </row>
    <row r="436" spans="1:19" ht="15" thickBot="1" x14ac:dyDescent="0.35">
      <c r="A436" s="30" t="s">
        <v>126</v>
      </c>
      <c r="B436" s="30" t="s">
        <v>1211</v>
      </c>
      <c r="C436" s="30">
        <v>301</v>
      </c>
      <c r="D436" s="30">
        <v>317.21899999999999</v>
      </c>
      <c r="E436" s="30">
        <v>0.2</v>
      </c>
      <c r="F436" s="30">
        <v>0.2</v>
      </c>
      <c r="G436" s="30">
        <v>1.5564210000000001</v>
      </c>
      <c r="H436" s="107">
        <v>5189815.9910000004</v>
      </c>
      <c r="I436" s="107">
        <v>488049.35600000003</v>
      </c>
      <c r="J436" s="102">
        <f>VLOOKUP($B436,'Hub coords'!$A$14:$E$119,4,TRUE)</f>
        <v>488048.62240000005</v>
      </c>
      <c r="K436" s="102">
        <f>VLOOKUP($B436,'Hub coords'!$A$14:$E$119,5,TRUE)</f>
        <v>5189815.9575000005</v>
      </c>
      <c r="L436" s="34">
        <f t="shared" si="28"/>
        <v>0.73359999997774139</v>
      </c>
      <c r="M436" s="34">
        <f t="shared" si="29"/>
        <v>3.3499999903142452E-2</v>
      </c>
      <c r="N436" s="35">
        <f t="shared" si="30"/>
        <v>0.73436449394074921</v>
      </c>
      <c r="O436" s="34">
        <f t="shared" si="31"/>
        <v>0.53929120996085267</v>
      </c>
      <c r="P436" s="47" t="str">
        <f>VLOOKUP(B436,'Hub coords'!$A$14:$E$118,1,TRUE)</f>
        <v>6A</v>
      </c>
      <c r="Q436"/>
      <c r="R436" s="38" t="s">
        <v>2123</v>
      </c>
      <c r="S436" s="38">
        <v>0</v>
      </c>
    </row>
    <row r="437" spans="1:19" x14ac:dyDescent="0.3">
      <c r="A437" s="30" t="s">
        <v>130</v>
      </c>
      <c r="B437" s="30" t="s">
        <v>1194</v>
      </c>
      <c r="C437" s="30">
        <v>301</v>
      </c>
      <c r="D437" s="30">
        <v>318.85399999999998</v>
      </c>
      <c r="E437" s="30">
        <v>0.3</v>
      </c>
      <c r="F437" s="30">
        <v>0.2</v>
      </c>
      <c r="G437" s="30">
        <v>1.793115</v>
      </c>
      <c r="H437" s="107">
        <v>5189815.7589999996</v>
      </c>
      <c r="I437" s="107">
        <v>488049.75199999998</v>
      </c>
      <c r="J437" s="102">
        <f>VLOOKUP($B437,'Hub coords'!$A$14:$E$119,4,TRUE)</f>
        <v>488048.62240000005</v>
      </c>
      <c r="K437" s="102">
        <f>VLOOKUP($B437,'Hub coords'!$A$14:$E$119,5,TRUE)</f>
        <v>5189815.9575000005</v>
      </c>
      <c r="L437" s="34">
        <f t="shared" si="28"/>
        <v>1.12959999992745</v>
      </c>
      <c r="M437" s="34">
        <f t="shared" si="29"/>
        <v>0.19850000087171793</v>
      </c>
      <c r="N437" s="35">
        <f t="shared" si="30"/>
        <v>1.146908196056758</v>
      </c>
      <c r="O437" s="34">
        <f t="shared" si="31"/>
        <v>1.3153984101821667</v>
      </c>
      <c r="P437" s="47" t="str">
        <f>VLOOKUP(B437,'Hub coords'!$A$14:$E$118,1,TRUE)</f>
        <v>6A</v>
      </c>
      <c r="Q437"/>
      <c r="R437" s="30"/>
    </row>
    <row r="438" spans="1:19" x14ac:dyDescent="0.3">
      <c r="A438" s="30" t="s">
        <v>126</v>
      </c>
      <c r="B438" s="30" t="s">
        <v>1212</v>
      </c>
      <c r="C438" s="30">
        <v>301</v>
      </c>
      <c r="D438" s="30">
        <v>320.73399999999998</v>
      </c>
      <c r="E438" s="30">
        <v>0.2</v>
      </c>
      <c r="F438" s="30">
        <v>0.2</v>
      </c>
      <c r="G438" s="30">
        <v>1.38862</v>
      </c>
      <c r="H438" s="107">
        <v>5189816.1809999999</v>
      </c>
      <c r="I438" s="107">
        <v>488050.29800000001</v>
      </c>
      <c r="J438" s="102">
        <f>VLOOKUP($B438,'Hub coords'!$A$14:$E$119,4,TRUE)</f>
        <v>488048.62240000005</v>
      </c>
      <c r="K438" s="102">
        <f>VLOOKUP($B438,'Hub coords'!$A$14:$E$119,5,TRUE)</f>
        <v>5189815.9575000005</v>
      </c>
      <c r="L438" s="34">
        <f t="shared" si="28"/>
        <v>1.6755999999586493</v>
      </c>
      <c r="M438" s="34">
        <f t="shared" si="29"/>
        <v>0.22349999938160181</v>
      </c>
      <c r="N438" s="35">
        <f t="shared" si="30"/>
        <v>1.6904400638842541</v>
      </c>
      <c r="O438" s="34">
        <f t="shared" si="31"/>
        <v>2.8575876095850008</v>
      </c>
      <c r="P438" s="47" t="str">
        <f>VLOOKUP(B438,'Hub coords'!$A$14:$E$118,1,TRUE)</f>
        <v>6A</v>
      </c>
      <c r="Q438"/>
      <c r="R438" s="30"/>
    </row>
    <row r="439" spans="1:19" x14ac:dyDescent="0.3">
      <c r="A439" s="30" t="s">
        <v>126</v>
      </c>
      <c r="B439" s="30" t="s">
        <v>1213</v>
      </c>
      <c r="C439" s="30">
        <v>301</v>
      </c>
      <c r="D439" s="30">
        <v>325.37</v>
      </c>
      <c r="E439" s="30">
        <v>1.2</v>
      </c>
      <c r="F439" s="30">
        <v>1</v>
      </c>
      <c r="G439" s="30">
        <v>2.0310030000000001</v>
      </c>
      <c r="H439" s="107">
        <v>5189815.2630000003</v>
      </c>
      <c r="I439" s="107">
        <v>488046.50199999998</v>
      </c>
      <c r="J439" s="102">
        <f>VLOOKUP($B439,'Hub coords'!$A$14:$E$119,4,TRUE)</f>
        <v>488048.62240000005</v>
      </c>
      <c r="K439" s="102">
        <f>VLOOKUP($B439,'Hub coords'!$A$14:$E$119,5,TRUE)</f>
        <v>5189815.9575000005</v>
      </c>
      <c r="L439" s="34">
        <f t="shared" si="28"/>
        <v>2.12040000007255</v>
      </c>
      <c r="M439" s="34">
        <f t="shared" si="29"/>
        <v>0.69450000021606684</v>
      </c>
      <c r="N439" s="35">
        <f t="shared" si="30"/>
        <v>2.2312387614524329</v>
      </c>
      <c r="O439" s="34">
        <f t="shared" si="31"/>
        <v>4.9784264106077867</v>
      </c>
      <c r="P439" s="47" t="str">
        <f>VLOOKUP(B439,'Hub coords'!$A$14:$E$118,1,TRUE)</f>
        <v>6A</v>
      </c>
      <c r="Q439"/>
      <c r="R439" s="30"/>
    </row>
    <row r="440" spans="1:19" x14ac:dyDescent="0.3">
      <c r="A440" s="30" t="s">
        <v>126</v>
      </c>
      <c r="B440" s="30" t="s">
        <v>1214</v>
      </c>
      <c r="C440" s="30">
        <v>301</v>
      </c>
      <c r="D440" s="30">
        <v>326.77100000000002</v>
      </c>
      <c r="E440" s="30">
        <v>1</v>
      </c>
      <c r="F440" s="30">
        <v>0.8</v>
      </c>
      <c r="G440" s="30">
        <v>2.0009429999999999</v>
      </c>
      <c r="H440" s="107">
        <v>5189814.9800000004</v>
      </c>
      <c r="I440" s="107">
        <v>488049.10700000002</v>
      </c>
      <c r="J440" s="102">
        <f>VLOOKUP($B440,'Hub coords'!$A$14:$E$119,4,TRUE)</f>
        <v>488048.62240000005</v>
      </c>
      <c r="K440" s="102">
        <f>VLOOKUP($B440,'Hub coords'!$A$14:$E$119,5,TRUE)</f>
        <v>5189815.9575000005</v>
      </c>
      <c r="L440" s="34">
        <f t="shared" si="28"/>
        <v>0.48459999996703118</v>
      </c>
      <c r="M440" s="34">
        <f t="shared" si="29"/>
        <v>0.9775000000372529</v>
      </c>
      <c r="N440" s="35">
        <f t="shared" si="30"/>
        <v>1.0910286018436346</v>
      </c>
      <c r="O440" s="34">
        <f t="shared" si="31"/>
        <v>1.1903434100408761</v>
      </c>
      <c r="P440" s="47" t="str">
        <f>VLOOKUP(B440,'Hub coords'!$A$14:$E$118,1,TRUE)</f>
        <v>6A</v>
      </c>
      <c r="Q440"/>
      <c r="R440" s="30"/>
    </row>
    <row r="441" spans="1:19" x14ac:dyDescent="0.3">
      <c r="A441" s="30" t="s">
        <v>126</v>
      </c>
      <c r="B441" s="30" t="s">
        <v>1215</v>
      </c>
      <c r="C441" s="30">
        <v>301</v>
      </c>
      <c r="D441" s="30">
        <v>321.464</v>
      </c>
      <c r="E441" s="30">
        <v>0.3</v>
      </c>
      <c r="F441" s="30">
        <v>0.3</v>
      </c>
      <c r="G441" s="30">
        <v>1.3350359999999999</v>
      </c>
      <c r="H441" s="107">
        <v>5189815.1430000002</v>
      </c>
      <c r="I441" s="107">
        <v>488050.435</v>
      </c>
      <c r="J441" s="102">
        <f>VLOOKUP($B441,'Hub coords'!$A$14:$E$119,4,TRUE)</f>
        <v>488048.62240000005</v>
      </c>
      <c r="K441" s="102">
        <f>VLOOKUP($B441,'Hub coords'!$A$14:$E$119,5,TRUE)</f>
        <v>5189815.9575000005</v>
      </c>
      <c r="L441" s="34">
        <f t="shared" si="28"/>
        <v>1.8125999999465421</v>
      </c>
      <c r="M441" s="34">
        <f t="shared" si="29"/>
        <v>0.81450000032782555</v>
      </c>
      <c r="N441" s="35">
        <f t="shared" si="30"/>
        <v>1.9871912364793261</v>
      </c>
      <c r="O441" s="34">
        <f t="shared" si="31"/>
        <v>3.9489290103402328</v>
      </c>
      <c r="P441" s="47" t="str">
        <f>VLOOKUP(B441,'Hub coords'!$A$14:$E$118,1,TRUE)</f>
        <v>6A</v>
      </c>
      <c r="Q441"/>
      <c r="R441" s="30"/>
    </row>
    <row r="442" spans="1:19" x14ac:dyDescent="0.3">
      <c r="A442" s="30" t="s">
        <v>126</v>
      </c>
      <c r="B442" s="30" t="s">
        <v>1216</v>
      </c>
      <c r="C442" s="30">
        <v>301</v>
      </c>
      <c r="D442" s="30">
        <v>323.584</v>
      </c>
      <c r="E442" s="30">
        <v>1.9</v>
      </c>
      <c r="F442" s="30">
        <v>1.4</v>
      </c>
      <c r="G442" s="30">
        <v>1.41073</v>
      </c>
      <c r="H442" s="107">
        <v>5189815.0710000005</v>
      </c>
      <c r="I442" s="107">
        <v>488049.14199999999</v>
      </c>
      <c r="J442" s="102">
        <f>VLOOKUP($B442,'Hub coords'!$A$14:$E$119,4,TRUE)</f>
        <v>488048.62240000005</v>
      </c>
      <c r="K442" s="102">
        <f>VLOOKUP($B442,'Hub coords'!$A$14:$E$119,5,TRUE)</f>
        <v>5189815.9575000005</v>
      </c>
      <c r="L442" s="34">
        <f t="shared" si="28"/>
        <v>0.51959999994141981</v>
      </c>
      <c r="M442" s="34">
        <f t="shared" si="29"/>
        <v>0.88650000002235174</v>
      </c>
      <c r="N442" s="35">
        <f t="shared" si="30"/>
        <v>1.0275536044308118</v>
      </c>
      <c r="O442" s="34">
        <f t="shared" si="31"/>
        <v>1.0558664099787531</v>
      </c>
      <c r="P442" s="47" t="str">
        <f>VLOOKUP(B442,'Hub coords'!$A$14:$E$118,1,TRUE)</f>
        <v>6A</v>
      </c>
      <c r="Q442"/>
      <c r="R442" s="30"/>
    </row>
    <row r="443" spans="1:19" x14ac:dyDescent="0.3">
      <c r="A443" s="30" t="s">
        <v>130</v>
      </c>
      <c r="B443" s="30" t="s">
        <v>1217</v>
      </c>
      <c r="C443" s="30">
        <v>301</v>
      </c>
      <c r="D443" s="30">
        <v>323.64499999999998</v>
      </c>
      <c r="E443" s="30">
        <v>0.5</v>
      </c>
      <c r="F443" s="30">
        <v>0.4</v>
      </c>
      <c r="G443" s="30">
        <v>0.69579400000000002</v>
      </c>
      <c r="H443" s="107">
        <v>5189815.2130000005</v>
      </c>
      <c r="I443" s="107">
        <v>488049.67300000001</v>
      </c>
      <c r="J443" s="102">
        <f>VLOOKUP($B443,'Hub coords'!$A$14:$E$119,4,TRUE)</f>
        <v>488048.62240000005</v>
      </c>
      <c r="K443" s="102">
        <f>VLOOKUP($B443,'Hub coords'!$A$14:$E$119,5,TRUE)</f>
        <v>5189815.9575000005</v>
      </c>
      <c r="L443" s="34">
        <f t="shared" si="28"/>
        <v>1.0505999999586493</v>
      </c>
      <c r="M443" s="34">
        <f t="shared" si="29"/>
        <v>0.74450000002980232</v>
      </c>
      <c r="N443" s="35">
        <f t="shared" si="30"/>
        <v>1.2876492573513525</v>
      </c>
      <c r="O443" s="34">
        <f t="shared" si="31"/>
        <v>1.6580406099574896</v>
      </c>
      <c r="P443" s="47" t="str">
        <f>VLOOKUP(B443,'Hub coords'!$A$14:$E$118,1,TRUE)</f>
        <v>6A</v>
      </c>
      <c r="Q443"/>
      <c r="R443" s="30"/>
    </row>
    <row r="444" spans="1:19" x14ac:dyDescent="0.3">
      <c r="A444" s="30" t="s">
        <v>126</v>
      </c>
      <c r="B444" s="30" t="s">
        <v>1218</v>
      </c>
      <c r="C444" s="30">
        <v>301</v>
      </c>
      <c r="D444" s="30">
        <v>318.52</v>
      </c>
      <c r="E444" s="30">
        <v>0.2</v>
      </c>
      <c r="F444" s="30">
        <v>0.2</v>
      </c>
      <c r="G444" s="30">
        <v>0.81579299999999999</v>
      </c>
      <c r="H444" s="107">
        <v>5189816.0149999997</v>
      </c>
      <c r="I444" s="107">
        <v>488048.995</v>
      </c>
      <c r="J444" s="102">
        <f>VLOOKUP($B444,'Hub coords'!$A$14:$E$119,4,TRUE)</f>
        <v>488048.62240000005</v>
      </c>
      <c r="K444" s="102">
        <f>VLOOKUP($B444,'Hub coords'!$A$14:$E$119,5,TRUE)</f>
        <v>5189815.9575000005</v>
      </c>
      <c r="L444" s="34">
        <f t="shared" si="28"/>
        <v>0.37259999994421378</v>
      </c>
      <c r="M444" s="34">
        <f t="shared" si="29"/>
        <v>5.7499999180436134E-2</v>
      </c>
      <c r="N444" s="35">
        <f t="shared" si="30"/>
        <v>0.37701062301237381</v>
      </c>
      <c r="O444" s="34">
        <f t="shared" si="31"/>
        <v>0.14213700986417824</v>
      </c>
      <c r="P444" s="47" t="str">
        <f>VLOOKUP(B444,'Hub coords'!$A$14:$E$118,1,TRUE)</f>
        <v>6A</v>
      </c>
      <c r="Q444"/>
      <c r="R444" s="30"/>
    </row>
    <row r="445" spans="1:19" x14ac:dyDescent="0.3">
      <c r="A445" s="30" t="s">
        <v>126</v>
      </c>
      <c r="B445" s="30" t="s">
        <v>1219</v>
      </c>
      <c r="C445" s="30">
        <v>301</v>
      </c>
      <c r="D445" s="30">
        <v>327.34699999999998</v>
      </c>
      <c r="E445" s="30">
        <v>0.9</v>
      </c>
      <c r="F445" s="30">
        <v>0.7</v>
      </c>
      <c r="G445" s="30">
        <v>2.084295</v>
      </c>
      <c r="H445" s="107">
        <v>5189815.0829999996</v>
      </c>
      <c r="I445" s="107">
        <v>488048.86200000002</v>
      </c>
      <c r="J445" s="102">
        <f>VLOOKUP($B445,'Hub coords'!$A$14:$E$119,4,TRUE)</f>
        <v>488048.62240000005</v>
      </c>
      <c r="K445" s="102">
        <f>VLOOKUP($B445,'Hub coords'!$A$14:$E$119,5,TRUE)</f>
        <v>5189815.9575000005</v>
      </c>
      <c r="L445" s="34">
        <f t="shared" si="28"/>
        <v>0.23959999997168779</v>
      </c>
      <c r="M445" s="34">
        <f t="shared" si="29"/>
        <v>0.87450000084936619</v>
      </c>
      <c r="N445" s="35">
        <f t="shared" si="30"/>
        <v>0.9067295139521897</v>
      </c>
      <c r="O445" s="34">
        <f t="shared" si="31"/>
        <v>0.82215841147197422</v>
      </c>
      <c r="P445" s="47" t="str">
        <f>VLOOKUP(B445,'Hub coords'!$A$14:$E$118,1,TRUE)</f>
        <v>6A</v>
      </c>
      <c r="Q445"/>
      <c r="R445" s="30"/>
    </row>
    <row r="446" spans="1:19" x14ac:dyDescent="0.3">
      <c r="A446" s="30" t="s">
        <v>126</v>
      </c>
      <c r="B446" s="30" t="s">
        <v>1220</v>
      </c>
      <c r="C446" s="30">
        <v>301</v>
      </c>
      <c r="D446" s="30">
        <v>325.33100000000002</v>
      </c>
      <c r="E446" s="30">
        <v>0.3</v>
      </c>
      <c r="F446" s="30">
        <v>0.2</v>
      </c>
      <c r="G446" s="30">
        <v>1.704758</v>
      </c>
      <c r="H446" s="107">
        <v>5189815.9850000003</v>
      </c>
      <c r="I446" s="107">
        <v>488049.55599999998</v>
      </c>
      <c r="J446" s="102">
        <f>VLOOKUP($B446,'Hub coords'!$A$14:$E$119,4,TRUE)</f>
        <v>488048.62240000005</v>
      </c>
      <c r="K446" s="102">
        <f>VLOOKUP($B446,'Hub coords'!$A$14:$E$119,5,TRUE)</f>
        <v>5189815.9575000005</v>
      </c>
      <c r="L446" s="34">
        <f t="shared" si="28"/>
        <v>0.93359999993117526</v>
      </c>
      <c r="M446" s="34">
        <f t="shared" si="29"/>
        <v>2.7499999850988388E-2</v>
      </c>
      <c r="N446" s="35">
        <f t="shared" si="30"/>
        <v>0.93400493032065668</v>
      </c>
      <c r="O446" s="34">
        <f t="shared" si="31"/>
        <v>0.87236520986329469</v>
      </c>
      <c r="P446" s="47" t="str">
        <f>VLOOKUP(B446,'Hub coords'!$A$14:$E$118,1,TRUE)</f>
        <v>6A</v>
      </c>
      <c r="Q446"/>
      <c r="R446" s="30"/>
    </row>
    <row r="447" spans="1:19" x14ac:dyDescent="0.3">
      <c r="A447" s="30" t="s">
        <v>126</v>
      </c>
      <c r="B447" s="30" t="s">
        <v>1221</v>
      </c>
      <c r="C447" s="30">
        <v>301</v>
      </c>
      <c r="D447" s="30">
        <v>322.74599999999998</v>
      </c>
      <c r="E447" s="30">
        <v>1.5</v>
      </c>
      <c r="F447" s="30">
        <v>0.7</v>
      </c>
      <c r="G447" s="30">
        <v>0.56413000000000002</v>
      </c>
      <c r="H447" s="107">
        <v>5189814.8279999997</v>
      </c>
      <c r="I447" s="107">
        <v>488049.54700000002</v>
      </c>
      <c r="J447" s="102">
        <f>VLOOKUP($B447,'Hub coords'!$A$14:$E$119,4,TRUE)</f>
        <v>488048.62240000005</v>
      </c>
      <c r="K447" s="102">
        <f>VLOOKUP($B447,'Hub coords'!$A$14:$E$119,5,TRUE)</f>
        <v>5189815.9575000005</v>
      </c>
      <c r="L447" s="34">
        <f t="shared" si="28"/>
        <v>0.92459999996935949</v>
      </c>
      <c r="M447" s="34">
        <f t="shared" si="29"/>
        <v>1.1295000007376075</v>
      </c>
      <c r="N447" s="35">
        <f t="shared" si="30"/>
        <v>1.4596764749798481</v>
      </c>
      <c r="O447" s="34">
        <f t="shared" si="31"/>
        <v>2.1306554116095953</v>
      </c>
      <c r="P447" s="47" t="str">
        <f>VLOOKUP(B447,'Hub coords'!$A$14:$E$118,1,TRUE)</f>
        <v>6A</v>
      </c>
      <c r="Q447"/>
      <c r="R447" s="30"/>
    </row>
    <row r="448" spans="1:19" x14ac:dyDescent="0.3">
      <c r="A448" s="30" t="s">
        <v>126</v>
      </c>
      <c r="B448" s="30" t="s">
        <v>1195</v>
      </c>
      <c r="C448" s="30">
        <v>301</v>
      </c>
      <c r="D448" s="30">
        <v>324.83199999999999</v>
      </c>
      <c r="E448" s="30">
        <v>1.4</v>
      </c>
      <c r="F448" s="30">
        <v>1.5</v>
      </c>
      <c r="G448" s="30">
        <v>1.2342900000000001</v>
      </c>
      <c r="H448" s="107">
        <v>5189817.0980000002</v>
      </c>
      <c r="I448" s="107">
        <v>488048.136</v>
      </c>
      <c r="J448" s="102">
        <f>VLOOKUP($B448,'Hub coords'!$A$14:$E$119,4,TRUE)</f>
        <v>488048.62240000005</v>
      </c>
      <c r="K448" s="102">
        <f>VLOOKUP($B448,'Hub coords'!$A$14:$E$119,5,TRUE)</f>
        <v>5189815.9575000005</v>
      </c>
      <c r="L448" s="34">
        <f t="shared" si="28"/>
        <v>0.48640000005252659</v>
      </c>
      <c r="M448" s="34">
        <f t="shared" si="29"/>
        <v>1.1404999997466803</v>
      </c>
      <c r="N448" s="35">
        <f t="shared" si="30"/>
        <v>1.2398891924173205</v>
      </c>
      <c r="O448" s="34">
        <f t="shared" si="31"/>
        <v>1.5373252094732752</v>
      </c>
      <c r="P448" s="47" t="str">
        <f>VLOOKUP(B448,'Hub coords'!$A$14:$E$118,1,TRUE)</f>
        <v>6A</v>
      </c>
      <c r="Q448"/>
      <c r="R448" s="30"/>
    </row>
    <row r="449" spans="1:19" x14ac:dyDescent="0.3">
      <c r="A449" s="30" t="s">
        <v>130</v>
      </c>
      <c r="B449" s="30" t="s">
        <v>1222</v>
      </c>
      <c r="C449" s="30">
        <v>301</v>
      </c>
      <c r="D449" s="30">
        <v>321.52600000000001</v>
      </c>
      <c r="E449" s="30">
        <v>0.5</v>
      </c>
      <c r="F449" s="30">
        <v>0.4</v>
      </c>
      <c r="G449" s="30">
        <v>1.059769</v>
      </c>
      <c r="H449" s="107">
        <v>5189815.1119999997</v>
      </c>
      <c r="I449" s="107">
        <v>488049.61200000002</v>
      </c>
      <c r="J449" s="102">
        <f>VLOOKUP($B449,'Hub coords'!$A$14:$E$119,4,TRUE)</f>
        <v>488048.62240000005</v>
      </c>
      <c r="K449" s="102">
        <f>VLOOKUP($B449,'Hub coords'!$A$14:$E$119,5,TRUE)</f>
        <v>5189815.9575000005</v>
      </c>
      <c r="L449" s="34">
        <f t="shared" si="28"/>
        <v>0.98959999997168779</v>
      </c>
      <c r="M449" s="34">
        <f t="shared" si="29"/>
        <v>0.84550000075250864</v>
      </c>
      <c r="N449" s="35">
        <f t="shared" si="30"/>
        <v>1.3016060891131604</v>
      </c>
      <c r="O449" s="34">
        <f t="shared" si="31"/>
        <v>1.6941784112164566</v>
      </c>
      <c r="P449" s="47" t="str">
        <f>VLOOKUP(B449,'Hub coords'!$A$14:$E$118,1,TRUE)</f>
        <v>6A</v>
      </c>
      <c r="Q449"/>
      <c r="R449" s="30"/>
    </row>
    <row r="450" spans="1:19" x14ac:dyDescent="0.3">
      <c r="A450" s="30" t="s">
        <v>130</v>
      </c>
      <c r="B450" s="30" t="s">
        <v>1196</v>
      </c>
      <c r="C450" s="30">
        <v>301</v>
      </c>
      <c r="D450" s="30">
        <v>318.97300000000001</v>
      </c>
      <c r="E450" s="30">
        <v>0.2</v>
      </c>
      <c r="F450" s="30">
        <v>0.2</v>
      </c>
      <c r="G450" s="30">
        <v>1.1316729999999999</v>
      </c>
      <c r="H450" s="107">
        <v>5189815.8090000004</v>
      </c>
      <c r="I450" s="107">
        <v>488049.02899999998</v>
      </c>
      <c r="J450" s="102">
        <f>VLOOKUP($B450,'Hub coords'!$A$14:$E$119,4,TRUE)</f>
        <v>488048.62240000005</v>
      </c>
      <c r="K450" s="102">
        <f>VLOOKUP($B450,'Hub coords'!$A$14:$E$119,5,TRUE)</f>
        <v>5189815.9575000005</v>
      </c>
      <c r="L450" s="34">
        <f t="shared" si="28"/>
        <v>0.40659999992931262</v>
      </c>
      <c r="M450" s="34">
        <f t="shared" si="29"/>
        <v>0.14850000012665987</v>
      </c>
      <c r="N450" s="35">
        <f t="shared" si="30"/>
        <v>0.43286927585604296</v>
      </c>
      <c r="O450" s="34">
        <f t="shared" si="31"/>
        <v>0.18737580998013501</v>
      </c>
      <c r="P450" s="47" t="str">
        <f>VLOOKUP(B450,'Hub coords'!$A$14:$E$118,1,TRUE)</f>
        <v>6A</v>
      </c>
      <c r="Q450"/>
      <c r="R450" s="30" t="s">
        <v>5112</v>
      </c>
      <c r="S450" s="37">
        <f>COUNT(C426:C455)</f>
        <v>30</v>
      </c>
    </row>
    <row r="451" spans="1:19" x14ac:dyDescent="0.3">
      <c r="A451" s="30" t="s">
        <v>126</v>
      </c>
      <c r="B451" s="30" t="s">
        <v>1197</v>
      </c>
      <c r="C451" s="30">
        <v>301</v>
      </c>
      <c r="D451" s="30">
        <v>319.46699999999998</v>
      </c>
      <c r="E451" s="30">
        <v>0.2</v>
      </c>
      <c r="F451" s="30">
        <v>0.1</v>
      </c>
      <c r="G451" s="30">
        <v>1.528383</v>
      </c>
      <c r="H451" s="107">
        <v>5189817.0369999995</v>
      </c>
      <c r="I451" s="107">
        <v>488050.71500000003</v>
      </c>
      <c r="J451" s="102">
        <f>VLOOKUP($B451,'Hub coords'!$A$14:$E$119,4,TRUE)</f>
        <v>488048.62240000005</v>
      </c>
      <c r="K451" s="102">
        <f>VLOOKUP($B451,'Hub coords'!$A$14:$E$119,5,TRUE)</f>
        <v>5189815.9575000005</v>
      </c>
      <c r="L451" s="34">
        <f t="shared" si="28"/>
        <v>2.0925999999744818</v>
      </c>
      <c r="M451" s="34">
        <f t="shared" si="29"/>
        <v>1.0794999990612268</v>
      </c>
      <c r="N451" s="35">
        <f t="shared" si="30"/>
        <v>2.3546326694128727</v>
      </c>
      <c r="O451" s="34">
        <f t="shared" si="31"/>
        <v>5.5442950078663911</v>
      </c>
      <c r="P451" s="47" t="str">
        <f>VLOOKUP(B451,'Hub coords'!$A$14:$E$118,1,TRUE)</f>
        <v>6A</v>
      </c>
      <c r="Q451"/>
      <c r="R451" s="30" t="s">
        <v>5111</v>
      </c>
      <c r="S451" s="34">
        <f>AVERAGE(N426:N455)</f>
        <v>1.5711597211694859</v>
      </c>
    </row>
    <row r="452" spans="1:19" x14ac:dyDescent="0.3">
      <c r="A452" s="30" t="s">
        <v>126</v>
      </c>
      <c r="B452" s="30" t="s">
        <v>1198</v>
      </c>
      <c r="C452" s="30">
        <v>301</v>
      </c>
      <c r="D452" s="30">
        <v>324.78500000000003</v>
      </c>
      <c r="E452" s="30">
        <v>0.5</v>
      </c>
      <c r="F452" s="30">
        <v>0.3</v>
      </c>
      <c r="G452" s="30">
        <v>1.5621989999999999</v>
      </c>
      <c r="H452" s="107">
        <v>5189813.03</v>
      </c>
      <c r="I452" s="107">
        <v>488048.35</v>
      </c>
      <c r="J452" s="102">
        <f>VLOOKUP($B452,'Hub coords'!$A$14:$E$119,4,TRUE)</f>
        <v>488048.62240000005</v>
      </c>
      <c r="K452" s="102">
        <f>VLOOKUP($B452,'Hub coords'!$A$14:$E$119,5,TRUE)</f>
        <v>5189815.9575000005</v>
      </c>
      <c r="L452" s="34">
        <f t="shared" si="28"/>
        <v>0.27240000007441267</v>
      </c>
      <c r="M452" s="34">
        <f t="shared" si="29"/>
        <v>2.9275000002235174</v>
      </c>
      <c r="N452" s="35">
        <f t="shared" si="30"/>
        <v>2.9401459166764554</v>
      </c>
      <c r="O452" s="34">
        <f t="shared" si="31"/>
        <v>8.6444580113492346</v>
      </c>
      <c r="P452" s="47" t="str">
        <f>VLOOKUP(B452,'Hub coords'!$A$14:$E$118,1,TRUE)</f>
        <v>6A</v>
      </c>
      <c r="Q452"/>
      <c r="R452" s="30" t="s">
        <v>5110</v>
      </c>
      <c r="S452" s="34">
        <f>_xlfn.STDEV.S(N426:N455)</f>
        <v>0.84932081248312008</v>
      </c>
    </row>
    <row r="453" spans="1:19" x14ac:dyDescent="0.3">
      <c r="A453" s="30" t="s">
        <v>130</v>
      </c>
      <c r="B453" s="30" t="s">
        <v>1199</v>
      </c>
      <c r="C453" s="30">
        <v>301</v>
      </c>
      <c r="D453" s="30">
        <v>320.77699999999999</v>
      </c>
      <c r="E453" s="30">
        <v>0.4</v>
      </c>
      <c r="F453" s="30">
        <v>0.2</v>
      </c>
      <c r="G453" s="30">
        <v>1.181969</v>
      </c>
      <c r="H453" s="107">
        <v>5189816.0880000005</v>
      </c>
      <c r="I453" s="107">
        <v>488049.69500000001</v>
      </c>
      <c r="J453" s="102">
        <f>VLOOKUP($B453,'Hub coords'!$A$14:$E$119,4,TRUE)</f>
        <v>488048.62240000005</v>
      </c>
      <c r="K453" s="102">
        <f>VLOOKUP($B453,'Hub coords'!$A$14:$E$119,5,TRUE)</f>
        <v>5189815.9575000005</v>
      </c>
      <c r="L453" s="34">
        <f t="shared" si="28"/>
        <v>1.0725999999558553</v>
      </c>
      <c r="M453" s="34">
        <f t="shared" si="29"/>
        <v>0.13049999997019768</v>
      </c>
      <c r="N453" s="35">
        <f t="shared" si="30"/>
        <v>1.080509606573455</v>
      </c>
      <c r="O453" s="34">
        <f t="shared" si="31"/>
        <v>1.1675010098975225</v>
      </c>
      <c r="P453" s="47" t="str">
        <f>VLOOKUP(B453,'Hub coords'!$A$14:$E$118,1,TRUE)</f>
        <v>6A</v>
      </c>
      <c r="Q453"/>
      <c r="R453" s="30" t="s">
        <v>5109</v>
      </c>
      <c r="S453" s="34">
        <f>MIN(N426:N455)</f>
        <v>0.37701062301237381</v>
      </c>
    </row>
    <row r="454" spans="1:19" x14ac:dyDescent="0.3">
      <c r="A454" s="30" t="s">
        <v>126</v>
      </c>
      <c r="B454" s="30" t="s">
        <v>1200</v>
      </c>
      <c r="C454" s="30">
        <v>301</v>
      </c>
      <c r="D454" s="30">
        <v>321.34300000000002</v>
      </c>
      <c r="E454" s="30">
        <v>0.3</v>
      </c>
      <c r="F454" s="30">
        <v>0.3</v>
      </c>
      <c r="G454" s="30">
        <v>1.307658</v>
      </c>
      <c r="H454" s="107">
        <v>5189816.6409999998</v>
      </c>
      <c r="I454" s="107">
        <v>488050.12800000003</v>
      </c>
      <c r="J454" s="102">
        <f>VLOOKUP($B454,'Hub coords'!$A$14:$E$119,4,TRUE)</f>
        <v>488048.62240000005</v>
      </c>
      <c r="K454" s="102">
        <f>VLOOKUP($B454,'Hub coords'!$A$14:$E$119,5,TRUE)</f>
        <v>5189815.9575000005</v>
      </c>
      <c r="L454" s="34">
        <f t="shared" si="28"/>
        <v>1.5055999999749474</v>
      </c>
      <c r="M454" s="34">
        <f t="shared" si="29"/>
        <v>0.68349999934434891</v>
      </c>
      <c r="N454" s="35">
        <f t="shared" si="30"/>
        <v>1.653482267527622</v>
      </c>
      <c r="O454" s="34">
        <f t="shared" si="31"/>
        <v>2.7340036090282864</v>
      </c>
      <c r="P454" s="47" t="str">
        <f>VLOOKUP(B454,'Hub coords'!$A$14:$E$118,1,TRUE)</f>
        <v>6A</v>
      </c>
      <c r="Q454"/>
      <c r="R454" s="30" t="s">
        <v>5108</v>
      </c>
      <c r="S454" s="34">
        <f>MAX(N426:N455)</f>
        <v>4.0733123886116722</v>
      </c>
    </row>
    <row r="455" spans="1:19" x14ac:dyDescent="0.3">
      <c r="A455" s="30" t="s">
        <v>130</v>
      </c>
      <c r="B455" s="30" t="s">
        <v>1201</v>
      </c>
      <c r="C455" s="30">
        <v>301</v>
      </c>
      <c r="D455" s="30">
        <v>325.07</v>
      </c>
      <c r="E455" s="30">
        <v>0.7</v>
      </c>
      <c r="F455" s="30">
        <v>0.5</v>
      </c>
      <c r="G455" s="30">
        <v>0.90370099999999998</v>
      </c>
      <c r="H455" s="107">
        <v>5189815.5020000003</v>
      </c>
      <c r="I455" s="107">
        <v>488051.261</v>
      </c>
      <c r="J455" s="102">
        <f>VLOOKUP($B455,'Hub coords'!$A$14:$E$119,4,TRUE)</f>
        <v>488048.62240000005</v>
      </c>
      <c r="K455" s="102">
        <f>VLOOKUP($B455,'Hub coords'!$A$14:$E$119,5,TRUE)</f>
        <v>5189815.9575000005</v>
      </c>
      <c r="L455" s="34">
        <f t="shared" si="28"/>
        <v>2.6385999999474734</v>
      </c>
      <c r="M455" s="34">
        <f t="shared" si="29"/>
        <v>0.45550000015646219</v>
      </c>
      <c r="N455" s="35">
        <f t="shared" si="30"/>
        <v>2.6776277205514107</v>
      </c>
      <c r="O455" s="34">
        <f t="shared" si="31"/>
        <v>7.1696902098653439</v>
      </c>
      <c r="P455" s="47" t="str">
        <f>VLOOKUP(B455,'Hub coords'!$A$14:$E$118,1,TRUE)</f>
        <v>6A</v>
      </c>
      <c r="Q455"/>
      <c r="R455" s="30" t="s">
        <v>5107</v>
      </c>
      <c r="S455" s="34">
        <f>SQRT(SUM(O426:O455)/S450)</f>
        <v>1.7792818356081563</v>
      </c>
    </row>
    <row r="456" spans="1:19" s="45" customFormat="1" ht="15" thickBot="1" x14ac:dyDescent="0.35">
      <c r="A456" s="45" t="s">
        <v>130</v>
      </c>
      <c r="B456" s="45" t="s">
        <v>1223</v>
      </c>
      <c r="C456" s="45">
        <v>301</v>
      </c>
      <c r="D456" s="45">
        <v>360.88400000000001</v>
      </c>
      <c r="E456" s="45">
        <v>0.3</v>
      </c>
      <c r="F456" s="45">
        <v>0.3</v>
      </c>
      <c r="G456" s="45">
        <v>1.6857660000000001</v>
      </c>
      <c r="H456" s="102">
        <v>5189164.432</v>
      </c>
      <c r="I456" s="102">
        <v>487754.88</v>
      </c>
      <c r="J456" s="102">
        <f>VLOOKUP($B456,'Hub coords'!$A$14:$E$119,4,TRUE)</f>
        <v>487756.00940000004</v>
      </c>
      <c r="K456" s="102">
        <f>VLOOKUP($B456,'Hub coords'!$A$14:$E$119,5,TRUE)</f>
        <v>5189165.6335000005</v>
      </c>
      <c r="L456" s="18">
        <f t="shared" si="28"/>
        <v>1.1294000000343658</v>
      </c>
      <c r="M456" s="18">
        <f t="shared" si="29"/>
        <v>1.2015000004321337</v>
      </c>
      <c r="N456" s="46">
        <f t="shared" si="30"/>
        <v>1.648983508442714</v>
      </c>
      <c r="O456" s="18">
        <f t="shared" si="31"/>
        <v>2.7191466111160425</v>
      </c>
      <c r="P456" s="47" t="str">
        <f>VLOOKUP(B456,'Hub coords'!$A$14:$E$118,1,TRUE)</f>
        <v>6B</v>
      </c>
    </row>
    <row r="457" spans="1:19" s="45" customFormat="1" x14ac:dyDescent="0.3">
      <c r="A457" s="45" t="s">
        <v>130</v>
      </c>
      <c r="B457" s="45" t="s">
        <v>1232</v>
      </c>
      <c r="C457" s="45">
        <v>301</v>
      </c>
      <c r="D457" s="45">
        <v>361.82100000000003</v>
      </c>
      <c r="E457" s="45">
        <v>0.5</v>
      </c>
      <c r="F457" s="45">
        <v>0.2</v>
      </c>
      <c r="G457" s="45">
        <v>0.51453499999999996</v>
      </c>
      <c r="H457" s="102">
        <v>5189165.9000000004</v>
      </c>
      <c r="I457" s="102">
        <v>487756.23499999999</v>
      </c>
      <c r="J457" s="102">
        <f>VLOOKUP($B457,'Hub coords'!$A$14:$E$119,4,TRUE)</f>
        <v>487756.00940000004</v>
      </c>
      <c r="K457" s="102">
        <f>VLOOKUP($B457,'Hub coords'!$A$14:$E$119,5,TRUE)</f>
        <v>5189165.6335000005</v>
      </c>
      <c r="L457" s="18">
        <f t="shared" si="28"/>
        <v>0.22559999994700775</v>
      </c>
      <c r="M457" s="18">
        <f t="shared" si="29"/>
        <v>0.26649999991059303</v>
      </c>
      <c r="N457" s="46">
        <f t="shared" si="30"/>
        <v>0.34916702296814339</v>
      </c>
      <c r="O457" s="18">
        <f t="shared" si="31"/>
        <v>0.12191760992843598</v>
      </c>
      <c r="P457" s="47" t="str">
        <f>VLOOKUP(B457,'Hub coords'!$A$14:$E$118,1,TRUE)</f>
        <v>6B</v>
      </c>
      <c r="R457" s="20" t="s">
        <v>166</v>
      </c>
      <c r="S457" s="20" t="s">
        <v>165</v>
      </c>
    </row>
    <row r="458" spans="1:19" s="45" customFormat="1" x14ac:dyDescent="0.3">
      <c r="A458" s="45" t="s">
        <v>130</v>
      </c>
      <c r="B458" s="45" t="s">
        <v>1233</v>
      </c>
      <c r="C458" s="45">
        <v>301</v>
      </c>
      <c r="D458" s="45">
        <v>359.50099999999998</v>
      </c>
      <c r="E458" s="45">
        <v>0.5</v>
      </c>
      <c r="F458" s="45">
        <v>0.3</v>
      </c>
      <c r="G458" s="45">
        <v>1.322541</v>
      </c>
      <c r="H458" s="102">
        <v>5189165.25</v>
      </c>
      <c r="I458" s="102">
        <v>487756.73800000001</v>
      </c>
      <c r="J458" s="102">
        <f>VLOOKUP($B458,'Hub coords'!$A$14:$E$119,4,TRUE)</f>
        <v>487756.00940000004</v>
      </c>
      <c r="K458" s="102">
        <f>VLOOKUP($B458,'Hub coords'!$A$14:$E$119,5,TRUE)</f>
        <v>5189165.6335000005</v>
      </c>
      <c r="L458" s="18">
        <f t="shared" si="28"/>
        <v>0.72859999997308478</v>
      </c>
      <c r="M458" s="18">
        <f t="shared" si="29"/>
        <v>0.383500000461936</v>
      </c>
      <c r="N458" s="46">
        <f t="shared" si="30"/>
        <v>0.82336517433948109</v>
      </c>
      <c r="O458" s="18">
        <f t="shared" si="31"/>
        <v>0.67793021031508405</v>
      </c>
      <c r="P458" s="47" t="str">
        <f>VLOOKUP(B458,'Hub coords'!$A$14:$E$118,1,TRUE)</f>
        <v>6B</v>
      </c>
      <c r="R458" s="19">
        <v>1</v>
      </c>
      <c r="S458" s="15">
        <v>9</v>
      </c>
    </row>
    <row r="459" spans="1:19" s="45" customFormat="1" x14ac:dyDescent="0.3">
      <c r="A459" s="45" t="s">
        <v>130</v>
      </c>
      <c r="B459" s="45" t="s">
        <v>1234</v>
      </c>
      <c r="C459" s="45">
        <v>301</v>
      </c>
      <c r="D459" s="45">
        <v>364.125</v>
      </c>
      <c r="E459" s="45">
        <v>0.3</v>
      </c>
      <c r="F459" s="45">
        <v>0.2</v>
      </c>
      <c r="G459" s="45">
        <v>1.2429680000000001</v>
      </c>
      <c r="H459" s="102">
        <v>5189165.5159999998</v>
      </c>
      <c r="I459" s="102">
        <v>487755.62</v>
      </c>
      <c r="J459" s="102">
        <f>VLOOKUP($B459,'Hub coords'!$A$14:$E$119,4,TRUE)</f>
        <v>487756.00940000004</v>
      </c>
      <c r="K459" s="102">
        <f>VLOOKUP($B459,'Hub coords'!$A$14:$E$119,5,TRUE)</f>
        <v>5189165.6335000005</v>
      </c>
      <c r="L459" s="18">
        <f t="shared" si="28"/>
        <v>0.38940000004367903</v>
      </c>
      <c r="M459" s="18">
        <f t="shared" si="29"/>
        <v>0.11750000063329935</v>
      </c>
      <c r="N459" s="46">
        <f t="shared" si="30"/>
        <v>0.40674145373055176</v>
      </c>
      <c r="O459" s="18">
        <f t="shared" si="31"/>
        <v>0.16543861018284259</v>
      </c>
      <c r="P459" s="47" t="str">
        <f>VLOOKUP(B459,'Hub coords'!$A$14:$E$118,1,TRUE)</f>
        <v>6B</v>
      </c>
      <c r="R459" s="19">
        <v>2</v>
      </c>
      <c r="S459" s="15">
        <v>14</v>
      </c>
    </row>
    <row r="460" spans="1:19" s="45" customFormat="1" x14ac:dyDescent="0.3">
      <c r="A460" s="45" t="s">
        <v>126</v>
      </c>
      <c r="B460" s="45" t="s">
        <v>1235</v>
      </c>
      <c r="C460" s="45">
        <v>301</v>
      </c>
      <c r="D460" s="45">
        <v>368.06200000000001</v>
      </c>
      <c r="E460" s="45">
        <v>0.4</v>
      </c>
      <c r="F460" s="45">
        <v>0.5</v>
      </c>
      <c r="G460" s="45">
        <v>2.098719</v>
      </c>
      <c r="H460" s="102">
        <v>5189163.2889999999</v>
      </c>
      <c r="I460" s="102">
        <v>487755.17499999999</v>
      </c>
      <c r="J460" s="102">
        <f>VLOOKUP($B460,'Hub coords'!$A$14:$E$119,4,TRUE)</f>
        <v>487756.00940000004</v>
      </c>
      <c r="K460" s="102">
        <f>VLOOKUP($B460,'Hub coords'!$A$14:$E$119,5,TRUE)</f>
        <v>5189165.6335000005</v>
      </c>
      <c r="L460" s="18">
        <f t="shared" si="28"/>
        <v>0.83440000005066395</v>
      </c>
      <c r="M460" s="18">
        <f t="shared" si="29"/>
        <v>2.3445000005885959</v>
      </c>
      <c r="N460" s="46">
        <f t="shared" si="30"/>
        <v>2.4885545227791321</v>
      </c>
      <c r="O460" s="18">
        <f t="shared" si="31"/>
        <v>6.1929036128444741</v>
      </c>
      <c r="P460" s="47" t="str">
        <f>VLOOKUP(B460,'Hub coords'!$A$14:$E$118,1,TRUE)</f>
        <v>6B</v>
      </c>
      <c r="R460" s="19">
        <v>3</v>
      </c>
      <c r="S460" s="15">
        <v>6</v>
      </c>
    </row>
    <row r="461" spans="1:19" s="45" customFormat="1" x14ac:dyDescent="0.3">
      <c r="A461" s="45" t="s">
        <v>130</v>
      </c>
      <c r="B461" s="45" t="s">
        <v>1236</v>
      </c>
      <c r="C461" s="45">
        <v>301</v>
      </c>
      <c r="D461" s="45">
        <v>364.649</v>
      </c>
      <c r="E461" s="45">
        <v>0.2</v>
      </c>
      <c r="F461" s="45">
        <v>0.2</v>
      </c>
      <c r="G461" s="45">
        <v>1.9660359999999999</v>
      </c>
      <c r="H461" s="102">
        <v>5189165.5</v>
      </c>
      <c r="I461" s="102">
        <v>487758.34299999999</v>
      </c>
      <c r="J461" s="102">
        <f>VLOOKUP($B461,'Hub coords'!$A$14:$E$119,4,TRUE)</f>
        <v>487756.00940000004</v>
      </c>
      <c r="K461" s="102">
        <f>VLOOKUP($B461,'Hub coords'!$A$14:$E$119,5,TRUE)</f>
        <v>5189165.6335000005</v>
      </c>
      <c r="L461" s="18">
        <f t="shared" si="28"/>
        <v>2.3335999999544583</v>
      </c>
      <c r="M461" s="18">
        <f t="shared" si="29"/>
        <v>0.133500000461936</v>
      </c>
      <c r="N461" s="46">
        <f t="shared" si="30"/>
        <v>2.337415497918756</v>
      </c>
      <c r="O461" s="18">
        <f t="shared" si="31"/>
        <v>5.4635112099107861</v>
      </c>
      <c r="P461" s="47" t="str">
        <f>VLOOKUP(B461,'Hub coords'!$A$14:$E$118,1,TRUE)</f>
        <v>6B</v>
      </c>
      <c r="R461" s="19">
        <v>4</v>
      </c>
      <c r="S461" s="15">
        <v>1</v>
      </c>
    </row>
    <row r="462" spans="1:19" s="45" customFormat="1" x14ac:dyDescent="0.3">
      <c r="A462" s="45" t="s">
        <v>130</v>
      </c>
      <c r="B462" s="45" t="s">
        <v>1237</v>
      </c>
      <c r="C462" s="45">
        <v>301</v>
      </c>
      <c r="D462" s="45">
        <v>362.87099999999998</v>
      </c>
      <c r="E462" s="45">
        <v>0.2</v>
      </c>
      <c r="F462" s="45">
        <v>0.2</v>
      </c>
      <c r="G462" s="45">
        <v>1.4494130000000001</v>
      </c>
      <c r="H462" s="102">
        <v>5189164.2630000003</v>
      </c>
      <c r="I462" s="102">
        <v>487756.08100000001</v>
      </c>
      <c r="J462" s="102">
        <f>VLOOKUP($B462,'Hub coords'!$A$14:$E$119,4,TRUE)</f>
        <v>487756.00940000004</v>
      </c>
      <c r="K462" s="102">
        <f>VLOOKUP($B462,'Hub coords'!$A$14:$E$119,5,TRUE)</f>
        <v>5189165.6335000005</v>
      </c>
      <c r="L462" s="18">
        <f t="shared" si="28"/>
        <v>7.159999996656552E-2</v>
      </c>
      <c r="M462" s="18">
        <f t="shared" si="29"/>
        <v>1.3705000001937151</v>
      </c>
      <c r="N462" s="46">
        <f t="shared" si="30"/>
        <v>1.3723690504110713</v>
      </c>
      <c r="O462" s="18">
        <f t="shared" si="31"/>
        <v>1.8833968105261856</v>
      </c>
      <c r="P462" s="47" t="str">
        <f>VLOOKUP(B462,'Hub coords'!$A$14:$E$118,1,TRUE)</f>
        <v>6B</v>
      </c>
      <c r="R462" s="19">
        <v>5</v>
      </c>
      <c r="S462" s="15">
        <v>0</v>
      </c>
    </row>
    <row r="463" spans="1:19" s="45" customFormat="1" x14ac:dyDescent="0.3">
      <c r="A463" s="45" t="s">
        <v>130</v>
      </c>
      <c r="B463" s="45" t="s">
        <v>1238</v>
      </c>
      <c r="C463" s="45">
        <v>301</v>
      </c>
      <c r="D463" s="45">
        <v>362.91500000000002</v>
      </c>
      <c r="E463" s="45">
        <v>0.7</v>
      </c>
      <c r="F463" s="45">
        <v>0.3</v>
      </c>
      <c r="G463" s="45">
        <v>1.346813</v>
      </c>
      <c r="H463" s="102">
        <v>5189165.68</v>
      </c>
      <c r="I463" s="102">
        <v>487756.08899999998</v>
      </c>
      <c r="J463" s="102">
        <f>VLOOKUP($B463,'Hub coords'!$A$14:$E$119,4,TRUE)</f>
        <v>487756.00940000004</v>
      </c>
      <c r="K463" s="102">
        <f>VLOOKUP($B463,'Hub coords'!$A$14:$E$119,5,TRUE)</f>
        <v>5189165.6335000005</v>
      </c>
      <c r="L463" s="18">
        <f t="shared" si="28"/>
        <v>7.9599999939091504E-2</v>
      </c>
      <c r="M463" s="18">
        <f t="shared" si="29"/>
        <v>4.6499999240040779E-2</v>
      </c>
      <c r="N463" s="46">
        <f t="shared" si="30"/>
        <v>9.2186820748017775E-2</v>
      </c>
      <c r="O463" s="18">
        <f t="shared" si="31"/>
        <v>8.4984099196271611E-3</v>
      </c>
      <c r="P463" s="47" t="str">
        <f>VLOOKUP(B463,'Hub coords'!$A$14:$E$118,1,TRUE)</f>
        <v>6B</v>
      </c>
      <c r="R463" s="19">
        <v>6</v>
      </c>
      <c r="S463" s="15">
        <v>0</v>
      </c>
    </row>
    <row r="464" spans="1:19" s="45" customFormat="1" x14ac:dyDescent="0.3">
      <c r="A464" s="45" t="s">
        <v>126</v>
      </c>
      <c r="B464" s="45" t="s">
        <v>1239</v>
      </c>
      <c r="C464" s="45">
        <v>301</v>
      </c>
      <c r="D464" s="45">
        <v>361.976</v>
      </c>
      <c r="E464" s="45">
        <v>0.3</v>
      </c>
      <c r="F464" s="45">
        <v>0.2</v>
      </c>
      <c r="G464" s="45">
        <v>1.5068969999999999</v>
      </c>
      <c r="H464" s="102">
        <v>5189164.4280000003</v>
      </c>
      <c r="I464" s="102">
        <v>487757.06400000001</v>
      </c>
      <c r="J464" s="102">
        <f>VLOOKUP($B464,'Hub coords'!$A$14:$E$119,4,TRUE)</f>
        <v>487756.00940000004</v>
      </c>
      <c r="K464" s="102">
        <f>VLOOKUP($B464,'Hub coords'!$A$14:$E$119,5,TRUE)</f>
        <v>5189165.6335000005</v>
      </c>
      <c r="L464" s="18">
        <f t="shared" si="28"/>
        <v>1.0545999999740161</v>
      </c>
      <c r="M464" s="18">
        <f t="shared" si="29"/>
        <v>1.2055000001564622</v>
      </c>
      <c r="N464" s="46">
        <f t="shared" si="30"/>
        <v>1.6016901730117548</v>
      </c>
      <c r="O464" s="18">
        <f t="shared" si="31"/>
        <v>2.565411410322425</v>
      </c>
      <c r="P464" s="47" t="str">
        <f>VLOOKUP(B464,'Hub coords'!$A$14:$E$118,1,TRUE)</f>
        <v>6B</v>
      </c>
      <c r="R464" s="19">
        <v>7</v>
      </c>
      <c r="S464" s="15">
        <v>0</v>
      </c>
    </row>
    <row r="465" spans="1:19" s="45" customFormat="1" x14ac:dyDescent="0.3">
      <c r="A465" s="45" t="s">
        <v>130</v>
      </c>
      <c r="B465" s="45" t="s">
        <v>1240</v>
      </c>
      <c r="C465" s="45">
        <v>301</v>
      </c>
      <c r="D465" s="45">
        <v>365.84300000000002</v>
      </c>
      <c r="E465" s="45">
        <v>0.2</v>
      </c>
      <c r="F465" s="45">
        <v>0.2</v>
      </c>
      <c r="G465" s="45">
        <v>1.9906489999999999</v>
      </c>
      <c r="H465" s="102">
        <v>5189165.2139999997</v>
      </c>
      <c r="I465" s="102">
        <v>487757.848</v>
      </c>
      <c r="J465" s="102">
        <f>VLOOKUP($B465,'Hub coords'!$A$14:$E$119,4,TRUE)</f>
        <v>487756.00940000004</v>
      </c>
      <c r="K465" s="102">
        <f>VLOOKUP($B465,'Hub coords'!$A$14:$E$119,5,TRUE)</f>
        <v>5189165.6335000005</v>
      </c>
      <c r="L465" s="18">
        <f t="shared" si="28"/>
        <v>1.8385999999591149</v>
      </c>
      <c r="M465" s="18">
        <f t="shared" si="29"/>
        <v>0.41950000077486038</v>
      </c>
      <c r="N465" s="46">
        <f t="shared" si="30"/>
        <v>1.8858499968183486</v>
      </c>
      <c r="O465" s="18">
        <f t="shared" si="31"/>
        <v>3.5564302104997654</v>
      </c>
      <c r="P465" s="47" t="str">
        <f>VLOOKUP(B465,'Hub coords'!$A$14:$E$118,1,TRUE)</f>
        <v>6B</v>
      </c>
      <c r="R465" s="19">
        <v>8</v>
      </c>
      <c r="S465" s="15">
        <v>0</v>
      </c>
    </row>
    <row r="466" spans="1:19" s="45" customFormat="1" ht="15" thickBot="1" x14ac:dyDescent="0.35">
      <c r="A466" s="45" t="s">
        <v>130</v>
      </c>
      <c r="B466" s="45" t="s">
        <v>1241</v>
      </c>
      <c r="C466" s="45">
        <v>301</v>
      </c>
      <c r="D466" s="45">
        <v>360.32100000000003</v>
      </c>
      <c r="E466" s="45">
        <v>0.4</v>
      </c>
      <c r="F466" s="45">
        <v>0.3</v>
      </c>
      <c r="G466" s="45">
        <v>1.477905</v>
      </c>
      <c r="H466" s="102">
        <v>5189163.6730000004</v>
      </c>
      <c r="I466" s="102">
        <v>487756.26799999998</v>
      </c>
      <c r="J466" s="102">
        <f>VLOOKUP($B466,'Hub coords'!$A$14:$E$119,4,TRUE)</f>
        <v>487756.00940000004</v>
      </c>
      <c r="K466" s="102">
        <f>VLOOKUP($B466,'Hub coords'!$A$14:$E$119,5,TRUE)</f>
        <v>5189165.6335000005</v>
      </c>
      <c r="L466" s="18">
        <f t="shared" si="28"/>
        <v>0.25859999994281679</v>
      </c>
      <c r="M466" s="18">
        <f t="shared" si="29"/>
        <v>1.9605000000447035</v>
      </c>
      <c r="N466" s="46">
        <f t="shared" si="30"/>
        <v>1.9774817850351256</v>
      </c>
      <c r="O466" s="18">
        <f t="shared" si="31"/>
        <v>3.9104342101457066</v>
      </c>
      <c r="P466" s="47" t="str">
        <f>VLOOKUP(B466,'Hub coords'!$A$14:$E$118,1,TRUE)</f>
        <v>6B</v>
      </c>
      <c r="R466" s="38" t="s">
        <v>2123</v>
      </c>
      <c r="S466" s="38">
        <v>0</v>
      </c>
    </row>
    <row r="467" spans="1:19" s="45" customFormat="1" x14ac:dyDescent="0.3">
      <c r="A467" s="45" t="s">
        <v>126</v>
      </c>
      <c r="B467" s="45" t="s">
        <v>1224</v>
      </c>
      <c r="C467" s="45">
        <v>301</v>
      </c>
      <c r="D467" s="45">
        <v>360.84500000000003</v>
      </c>
      <c r="E467" s="45">
        <v>0.7</v>
      </c>
      <c r="F467" s="45">
        <v>0.4</v>
      </c>
      <c r="G467" s="45">
        <v>0.79388499999999995</v>
      </c>
      <c r="H467" s="102">
        <v>5189165.0599999996</v>
      </c>
      <c r="I467" s="102">
        <v>487756.44099999999</v>
      </c>
      <c r="J467" s="102">
        <f>VLOOKUP($B467,'Hub coords'!$A$14:$E$119,4,TRUE)</f>
        <v>487756.00940000004</v>
      </c>
      <c r="K467" s="102">
        <f>VLOOKUP($B467,'Hub coords'!$A$14:$E$119,5,TRUE)</f>
        <v>5189165.6335000005</v>
      </c>
      <c r="L467" s="18">
        <f t="shared" si="28"/>
        <v>0.43159999995259568</v>
      </c>
      <c r="M467" s="18">
        <f t="shared" si="29"/>
        <v>0.57350000087171793</v>
      </c>
      <c r="N467" s="46">
        <f t="shared" si="30"/>
        <v>0.71776097062945754</v>
      </c>
      <c r="O467" s="18">
        <f t="shared" si="31"/>
        <v>0.51518081095894097</v>
      </c>
      <c r="P467" s="47" t="str">
        <f>VLOOKUP(B467,'Hub coords'!$A$14:$E$118,1,TRUE)</f>
        <v>6B</v>
      </c>
    </row>
    <row r="468" spans="1:19" s="45" customFormat="1" x14ac:dyDescent="0.3">
      <c r="A468" s="45" t="s">
        <v>130</v>
      </c>
      <c r="B468" s="45" t="s">
        <v>1242</v>
      </c>
      <c r="C468" s="45">
        <v>301</v>
      </c>
      <c r="D468" s="45">
        <v>363.57499999999999</v>
      </c>
      <c r="E468" s="45">
        <v>0.4</v>
      </c>
      <c r="F468" s="45">
        <v>0.3</v>
      </c>
      <c r="G468" s="45">
        <v>1.6699079999999999</v>
      </c>
      <c r="H468" s="102">
        <v>5189162.9330000002</v>
      </c>
      <c r="I468" s="102">
        <v>487756.69699999999</v>
      </c>
      <c r="J468" s="102">
        <f>VLOOKUP($B468,'Hub coords'!$A$14:$E$119,4,TRUE)</f>
        <v>487756.00940000004</v>
      </c>
      <c r="K468" s="102">
        <f>VLOOKUP($B468,'Hub coords'!$A$14:$E$119,5,TRUE)</f>
        <v>5189165.6335000005</v>
      </c>
      <c r="L468" s="18">
        <f t="shared" si="28"/>
        <v>0.68759999994654208</v>
      </c>
      <c r="M468" s="18">
        <f t="shared" si="29"/>
        <v>2.7005000002682209</v>
      </c>
      <c r="N468" s="46">
        <f t="shared" si="30"/>
        <v>2.7866635985305339</v>
      </c>
      <c r="O468" s="18">
        <f t="shared" si="31"/>
        <v>7.7654940113751447</v>
      </c>
      <c r="P468" s="47" t="str">
        <f>VLOOKUP(B468,'Hub coords'!$A$14:$E$118,1,TRUE)</f>
        <v>6B</v>
      </c>
    </row>
    <row r="469" spans="1:19" s="45" customFormat="1" x14ac:dyDescent="0.3">
      <c r="A469" s="45" t="s">
        <v>130</v>
      </c>
      <c r="B469" s="45" t="s">
        <v>1243</v>
      </c>
      <c r="C469" s="45">
        <v>301</v>
      </c>
      <c r="D469" s="45">
        <v>359.89699999999999</v>
      </c>
      <c r="E469" s="45">
        <v>0.4</v>
      </c>
      <c r="F469" s="45">
        <v>0.2</v>
      </c>
      <c r="G469" s="45">
        <v>1.447003</v>
      </c>
      <c r="H469" s="102">
        <v>5189164.8049999997</v>
      </c>
      <c r="I469" s="102">
        <v>487755.397</v>
      </c>
      <c r="J469" s="102">
        <f>VLOOKUP($B469,'Hub coords'!$A$14:$E$119,4,TRUE)</f>
        <v>487756.00940000004</v>
      </c>
      <c r="K469" s="102">
        <f>VLOOKUP($B469,'Hub coords'!$A$14:$E$119,5,TRUE)</f>
        <v>5189165.6335000005</v>
      </c>
      <c r="L469" s="18">
        <f t="shared" si="28"/>
        <v>0.61240000004181638</v>
      </c>
      <c r="M469" s="18">
        <f t="shared" si="29"/>
        <v>0.82850000075995922</v>
      </c>
      <c r="N469" s="46">
        <f t="shared" si="30"/>
        <v>1.0302650199392722</v>
      </c>
      <c r="O469" s="18">
        <f t="shared" si="31"/>
        <v>1.0614460113104689</v>
      </c>
      <c r="P469" s="47" t="str">
        <f>VLOOKUP(B469,'Hub coords'!$A$14:$E$118,1,TRUE)</f>
        <v>6B</v>
      </c>
    </row>
    <row r="470" spans="1:19" s="45" customFormat="1" x14ac:dyDescent="0.3">
      <c r="A470" s="45" t="s">
        <v>126</v>
      </c>
      <c r="B470" s="45" t="s">
        <v>1244</v>
      </c>
      <c r="C470" s="45">
        <v>301</v>
      </c>
      <c r="D470" s="45">
        <v>361.93299999999999</v>
      </c>
      <c r="E470" s="45">
        <v>0.2</v>
      </c>
      <c r="F470" s="45">
        <v>0.3</v>
      </c>
      <c r="G470" s="45">
        <v>1.758421</v>
      </c>
      <c r="H470" s="102">
        <v>5189163.7220000001</v>
      </c>
      <c r="I470" s="102">
        <v>487755.81099999999</v>
      </c>
      <c r="J470" s="102">
        <f>VLOOKUP($B470,'Hub coords'!$A$14:$E$119,4,TRUE)</f>
        <v>487756.00940000004</v>
      </c>
      <c r="K470" s="102">
        <f>VLOOKUP($B470,'Hub coords'!$A$14:$E$119,5,TRUE)</f>
        <v>5189165.6335000005</v>
      </c>
      <c r="L470" s="18">
        <f t="shared" si="28"/>
        <v>0.19840000005206093</v>
      </c>
      <c r="M470" s="18">
        <f t="shared" si="29"/>
        <v>1.9115000003948808</v>
      </c>
      <c r="N470" s="46">
        <f t="shared" si="30"/>
        <v>1.9217686675378718</v>
      </c>
      <c r="O470" s="18">
        <f t="shared" si="31"/>
        <v>3.6931948115302871</v>
      </c>
      <c r="P470" s="47" t="str">
        <f>VLOOKUP(B470,'Hub coords'!$A$14:$E$118,1,TRUE)</f>
        <v>6B</v>
      </c>
    </row>
    <row r="471" spans="1:19" s="45" customFormat="1" x14ac:dyDescent="0.3">
      <c r="A471" s="45" t="s">
        <v>126</v>
      </c>
      <c r="B471" s="45" t="s">
        <v>1245</v>
      </c>
      <c r="C471" s="45">
        <v>301</v>
      </c>
      <c r="D471" s="45">
        <v>360.26400000000001</v>
      </c>
      <c r="E471" s="45">
        <v>0.5</v>
      </c>
      <c r="F471" s="45">
        <v>0.3</v>
      </c>
      <c r="G471" s="45">
        <v>1.302071</v>
      </c>
      <c r="H471" s="102">
        <v>5189164.9800000004</v>
      </c>
      <c r="I471" s="102">
        <v>487755.64199999999</v>
      </c>
      <c r="J471" s="102">
        <f>VLOOKUP($B471,'Hub coords'!$A$14:$E$119,4,TRUE)</f>
        <v>487756.00940000004</v>
      </c>
      <c r="K471" s="102">
        <f>VLOOKUP($B471,'Hub coords'!$A$14:$E$119,5,TRUE)</f>
        <v>5189165.6335000005</v>
      </c>
      <c r="L471" s="18">
        <f t="shared" si="28"/>
        <v>0.367400000046473</v>
      </c>
      <c r="M471" s="18">
        <f t="shared" si="29"/>
        <v>0.65350000001490116</v>
      </c>
      <c r="N471" s="46">
        <f t="shared" si="30"/>
        <v>0.74969661200623294</v>
      </c>
      <c r="O471" s="18">
        <f t="shared" si="31"/>
        <v>0.56204501005362417</v>
      </c>
      <c r="P471" s="47" t="str">
        <f>VLOOKUP(B471,'Hub coords'!$A$14:$E$118,1,TRUE)</f>
        <v>6B</v>
      </c>
    </row>
    <row r="472" spans="1:19" s="45" customFormat="1" x14ac:dyDescent="0.3">
      <c r="A472" s="45" t="s">
        <v>126</v>
      </c>
      <c r="B472" s="45" t="s">
        <v>1246</v>
      </c>
      <c r="C472" s="45">
        <v>301</v>
      </c>
      <c r="D472" s="45">
        <v>362.339</v>
      </c>
      <c r="E472" s="45">
        <v>0.5</v>
      </c>
      <c r="F472" s="45">
        <v>0.3</v>
      </c>
      <c r="G472" s="45">
        <v>1.2003729999999999</v>
      </c>
      <c r="H472" s="102">
        <v>5189164.2319999998</v>
      </c>
      <c r="I472" s="102">
        <v>487755.06599999999</v>
      </c>
      <c r="J472" s="102">
        <f>VLOOKUP($B472,'Hub coords'!$A$14:$E$119,4,TRUE)</f>
        <v>487756.00940000004</v>
      </c>
      <c r="K472" s="102">
        <f>VLOOKUP($B472,'Hub coords'!$A$14:$E$119,5,TRUE)</f>
        <v>5189165.6335000005</v>
      </c>
      <c r="L472" s="18">
        <f t="shared" si="28"/>
        <v>0.94340000004740432</v>
      </c>
      <c r="M472" s="18">
        <f t="shared" si="29"/>
        <v>1.4015000006183982</v>
      </c>
      <c r="N472" s="46">
        <f t="shared" si="30"/>
        <v>1.6894394963486596</v>
      </c>
      <c r="O472" s="18">
        <f t="shared" si="31"/>
        <v>2.8542058118228129</v>
      </c>
      <c r="P472" s="47" t="str">
        <f>VLOOKUP(B472,'Hub coords'!$A$14:$E$118,1,TRUE)</f>
        <v>6B</v>
      </c>
    </row>
    <row r="473" spans="1:19" s="45" customFormat="1" x14ac:dyDescent="0.3">
      <c r="A473" s="45" t="s">
        <v>126</v>
      </c>
      <c r="B473" s="45" t="s">
        <v>1247</v>
      </c>
      <c r="C473" s="45">
        <v>301</v>
      </c>
      <c r="D473" s="45">
        <v>362.08800000000002</v>
      </c>
      <c r="E473" s="45">
        <v>0.4</v>
      </c>
      <c r="F473" s="45">
        <v>0.3</v>
      </c>
      <c r="G473" s="45">
        <v>1.4275979999999999</v>
      </c>
      <c r="H473" s="102">
        <v>5189163.7819999997</v>
      </c>
      <c r="I473" s="102">
        <v>487754.80099999998</v>
      </c>
      <c r="J473" s="102">
        <f>VLOOKUP($B473,'Hub coords'!$A$14:$E$119,4,TRUE)</f>
        <v>487756.00940000004</v>
      </c>
      <c r="K473" s="102">
        <f>VLOOKUP($B473,'Hub coords'!$A$14:$E$119,5,TRUE)</f>
        <v>5189165.6335000005</v>
      </c>
      <c r="L473" s="18">
        <f t="shared" si="28"/>
        <v>1.2084000000613742</v>
      </c>
      <c r="M473" s="18">
        <f t="shared" si="29"/>
        <v>1.8515000008046627</v>
      </c>
      <c r="N473" s="46">
        <f t="shared" si="30"/>
        <v>2.2109461352841673</v>
      </c>
      <c r="O473" s="18">
        <f t="shared" si="31"/>
        <v>4.8882828131279954</v>
      </c>
      <c r="P473" s="47" t="str">
        <f>VLOOKUP(B473,'Hub coords'!$A$14:$E$118,1,TRUE)</f>
        <v>6B</v>
      </c>
    </row>
    <row r="474" spans="1:19" s="45" customFormat="1" x14ac:dyDescent="0.3">
      <c r="A474" s="45" t="s">
        <v>126</v>
      </c>
      <c r="B474" s="45" t="s">
        <v>1248</v>
      </c>
      <c r="C474" s="45">
        <v>301</v>
      </c>
      <c r="D474" s="45">
        <v>359.91399999999999</v>
      </c>
      <c r="E474" s="45">
        <v>0.3</v>
      </c>
      <c r="F474" s="45">
        <v>0.3</v>
      </c>
      <c r="G474" s="45">
        <v>1.4239919999999999</v>
      </c>
      <c r="H474" s="102">
        <v>5189165.0650000004</v>
      </c>
      <c r="I474" s="102">
        <v>487755.147</v>
      </c>
      <c r="J474" s="102">
        <f>VLOOKUP($B474,'Hub coords'!$A$14:$E$119,4,TRUE)</f>
        <v>487756.00940000004</v>
      </c>
      <c r="K474" s="102">
        <f>VLOOKUP($B474,'Hub coords'!$A$14:$E$119,5,TRUE)</f>
        <v>5189165.6335000005</v>
      </c>
      <c r="L474" s="18">
        <f t="shared" si="28"/>
        <v>0.86240000004181638</v>
      </c>
      <c r="M474" s="18">
        <f t="shared" si="29"/>
        <v>0.56850000005215406</v>
      </c>
      <c r="N474" s="46">
        <f t="shared" si="30"/>
        <v>1.0329211054729321</v>
      </c>
      <c r="O474" s="18">
        <f t="shared" si="31"/>
        <v>1.0669260101314242</v>
      </c>
      <c r="P474" s="47" t="str">
        <f>VLOOKUP(B474,'Hub coords'!$A$14:$E$118,1,TRUE)</f>
        <v>6B</v>
      </c>
    </row>
    <row r="475" spans="1:19" s="45" customFormat="1" x14ac:dyDescent="0.3">
      <c r="A475" s="45" t="s">
        <v>126</v>
      </c>
      <c r="B475" s="45" t="s">
        <v>1249</v>
      </c>
      <c r="C475" s="45">
        <v>301</v>
      </c>
      <c r="D475" s="45">
        <v>363.99799999999999</v>
      </c>
      <c r="E475" s="45">
        <v>0.3</v>
      </c>
      <c r="F475" s="45">
        <v>0.2</v>
      </c>
      <c r="G475" s="45">
        <v>2.1012200000000001</v>
      </c>
      <c r="H475" s="102">
        <v>5189164.0389999999</v>
      </c>
      <c r="I475" s="102">
        <v>487755.31699999998</v>
      </c>
      <c r="J475" s="102">
        <f>VLOOKUP($B475,'Hub coords'!$A$14:$E$119,4,TRUE)</f>
        <v>487756.00940000004</v>
      </c>
      <c r="K475" s="102">
        <f>VLOOKUP($B475,'Hub coords'!$A$14:$E$119,5,TRUE)</f>
        <v>5189165.6335000005</v>
      </c>
      <c r="L475" s="18">
        <f t="shared" si="28"/>
        <v>0.69240000005811453</v>
      </c>
      <c r="M475" s="18">
        <f t="shared" si="29"/>
        <v>1.5945000005885959</v>
      </c>
      <c r="N475" s="46">
        <f t="shared" si="30"/>
        <v>1.7383463440745948</v>
      </c>
      <c r="O475" s="18">
        <f t="shared" si="31"/>
        <v>3.0218480119575095</v>
      </c>
      <c r="P475" s="47" t="str">
        <f>VLOOKUP(B475,'Hub coords'!$A$14:$E$118,1,TRUE)</f>
        <v>6B</v>
      </c>
    </row>
    <row r="476" spans="1:19" s="45" customFormat="1" x14ac:dyDescent="0.3">
      <c r="A476" s="45" t="s">
        <v>126</v>
      </c>
      <c r="B476" s="45" t="s">
        <v>1250</v>
      </c>
      <c r="C476" s="45">
        <v>301</v>
      </c>
      <c r="D476" s="45">
        <v>363.447</v>
      </c>
      <c r="E476" s="45">
        <v>0.3</v>
      </c>
      <c r="F476" s="45">
        <v>0.2</v>
      </c>
      <c r="G476" s="45">
        <v>1.735352</v>
      </c>
      <c r="H476" s="102">
        <v>5189165.2889999999</v>
      </c>
      <c r="I476" s="102">
        <v>487756.15100000001</v>
      </c>
      <c r="J476" s="102">
        <f>VLOOKUP($B476,'Hub coords'!$A$14:$E$119,4,TRUE)</f>
        <v>487756.00940000004</v>
      </c>
      <c r="K476" s="102">
        <f>VLOOKUP($B476,'Hub coords'!$A$14:$E$119,5,TRUE)</f>
        <v>5189165.6335000005</v>
      </c>
      <c r="L476" s="18">
        <f t="shared" si="28"/>
        <v>0.14159999997355044</v>
      </c>
      <c r="M476" s="18">
        <f t="shared" si="29"/>
        <v>0.34450000058859587</v>
      </c>
      <c r="N476" s="46">
        <f t="shared" si="30"/>
        <v>0.37246585131801285</v>
      </c>
      <c r="O476" s="18">
        <f t="shared" si="31"/>
        <v>0.13873081039805205</v>
      </c>
      <c r="P476" s="47" t="str">
        <f>VLOOKUP(B476,'Hub coords'!$A$14:$E$118,1,TRUE)</f>
        <v>6B</v>
      </c>
    </row>
    <row r="477" spans="1:19" s="45" customFormat="1" x14ac:dyDescent="0.3">
      <c r="A477" s="45" t="s">
        <v>126</v>
      </c>
      <c r="B477" s="45" t="s">
        <v>1251</v>
      </c>
      <c r="C477" s="45">
        <v>301</v>
      </c>
      <c r="D477" s="45">
        <v>361.37299999999999</v>
      </c>
      <c r="E477" s="45">
        <v>0.7</v>
      </c>
      <c r="F477" s="45">
        <v>0.4</v>
      </c>
      <c r="G477" s="45">
        <v>0.91430400000000001</v>
      </c>
      <c r="H477" s="102">
        <v>5189165.1320000002</v>
      </c>
      <c r="I477" s="102">
        <v>487756.761</v>
      </c>
      <c r="J477" s="102">
        <f>VLOOKUP($B477,'Hub coords'!$A$14:$E$119,4,TRUE)</f>
        <v>487756.00940000004</v>
      </c>
      <c r="K477" s="102">
        <f>VLOOKUP($B477,'Hub coords'!$A$14:$E$119,5,TRUE)</f>
        <v>5189165.6335000005</v>
      </c>
      <c r="L477" s="18">
        <f t="shared" si="28"/>
        <v>0.7515999999595806</v>
      </c>
      <c r="M477" s="18">
        <f t="shared" si="29"/>
        <v>0.50150000024586916</v>
      </c>
      <c r="N477" s="46">
        <f t="shared" si="30"/>
        <v>0.90355122167248958</v>
      </c>
      <c r="O477" s="18">
        <f t="shared" si="31"/>
        <v>0.81640481018584843</v>
      </c>
      <c r="P477" s="47" t="str">
        <f>VLOOKUP(B477,'Hub coords'!$A$14:$E$118,1,TRUE)</f>
        <v>6B</v>
      </c>
    </row>
    <row r="478" spans="1:19" s="45" customFormat="1" x14ac:dyDescent="0.3">
      <c r="A478" s="45" t="s">
        <v>130</v>
      </c>
      <c r="B478" s="45" t="s">
        <v>1225</v>
      </c>
      <c r="C478" s="45">
        <v>301</v>
      </c>
      <c r="D478" s="45">
        <v>361.31599999999997</v>
      </c>
      <c r="E478" s="45">
        <v>0.3</v>
      </c>
      <c r="F478" s="45">
        <v>0.3</v>
      </c>
      <c r="G478" s="45">
        <v>1.61981</v>
      </c>
      <c r="H478" s="102">
        <v>5189164.4220000003</v>
      </c>
      <c r="I478" s="102">
        <v>487755.15600000002</v>
      </c>
      <c r="J478" s="102">
        <f>VLOOKUP($B478,'Hub coords'!$A$14:$E$119,4,TRUE)</f>
        <v>487756.00940000004</v>
      </c>
      <c r="K478" s="102">
        <f>VLOOKUP($B478,'Hub coords'!$A$14:$E$119,5,TRUE)</f>
        <v>5189165.6335000005</v>
      </c>
      <c r="L478" s="18">
        <f t="shared" si="28"/>
        <v>0.85340000002179295</v>
      </c>
      <c r="M478" s="18">
        <f t="shared" si="29"/>
        <v>1.2115000002086163</v>
      </c>
      <c r="N478" s="46">
        <f t="shared" si="30"/>
        <v>1.48189871804475</v>
      </c>
      <c r="O478" s="18">
        <f t="shared" si="31"/>
        <v>2.1960238105426737</v>
      </c>
      <c r="P478" s="47" t="str">
        <f>VLOOKUP(B478,'Hub coords'!$A$14:$E$118,1,TRUE)</f>
        <v>6B</v>
      </c>
    </row>
    <row r="479" spans="1:19" s="45" customFormat="1" x14ac:dyDescent="0.3">
      <c r="A479" s="45" t="s">
        <v>130</v>
      </c>
      <c r="B479" s="45" t="s">
        <v>1252</v>
      </c>
      <c r="C479" s="45">
        <v>301</v>
      </c>
      <c r="D479" s="45">
        <v>363.04399999999998</v>
      </c>
      <c r="E479" s="45">
        <v>0.2</v>
      </c>
      <c r="F479" s="45">
        <v>0.2</v>
      </c>
      <c r="G479" s="45">
        <v>1.2240139999999999</v>
      </c>
      <c r="H479" s="102">
        <v>5189164.6900000004</v>
      </c>
      <c r="I479" s="102">
        <v>487755.17</v>
      </c>
      <c r="J479" s="102">
        <f>VLOOKUP($B479,'Hub coords'!$A$14:$E$119,4,TRUE)</f>
        <v>487756.00940000004</v>
      </c>
      <c r="K479" s="102">
        <f>VLOOKUP($B479,'Hub coords'!$A$14:$E$119,5,TRUE)</f>
        <v>5189165.6335000005</v>
      </c>
      <c r="L479" s="18">
        <f t="shared" si="28"/>
        <v>0.83940000005532056</v>
      </c>
      <c r="M479" s="18">
        <f t="shared" si="29"/>
        <v>0.94350000005215406</v>
      </c>
      <c r="N479" s="46">
        <f t="shared" si="30"/>
        <v>1.2628478175106006</v>
      </c>
      <c r="O479" s="18">
        <f t="shared" si="31"/>
        <v>1.5947846101912873</v>
      </c>
      <c r="P479" s="47" t="str">
        <f>VLOOKUP(B479,'Hub coords'!$A$14:$E$118,1,TRUE)</f>
        <v>6B</v>
      </c>
    </row>
    <row r="480" spans="1:19" s="45" customFormat="1" x14ac:dyDescent="0.3">
      <c r="A480" s="45" t="s">
        <v>130</v>
      </c>
      <c r="B480" s="45" t="s">
        <v>1226</v>
      </c>
      <c r="C480" s="45">
        <v>301</v>
      </c>
      <c r="D480" s="45">
        <v>366.76400000000001</v>
      </c>
      <c r="E480" s="45">
        <v>0.4</v>
      </c>
      <c r="F480" s="45">
        <v>0.3</v>
      </c>
      <c r="G480" s="45">
        <v>1.746084</v>
      </c>
      <c r="H480" s="102">
        <v>5189163.9139999999</v>
      </c>
      <c r="I480" s="102">
        <v>487755.44500000001</v>
      </c>
      <c r="J480" s="102">
        <f>VLOOKUP($B480,'Hub coords'!$A$14:$E$119,4,TRUE)</f>
        <v>487756.00940000004</v>
      </c>
      <c r="K480" s="102">
        <f>VLOOKUP($B480,'Hub coords'!$A$14:$E$119,5,TRUE)</f>
        <v>5189165.6335000005</v>
      </c>
      <c r="L480" s="18">
        <f t="shared" si="28"/>
        <v>0.5644000000320375</v>
      </c>
      <c r="M480" s="18">
        <f t="shared" si="29"/>
        <v>1.7195000005885959</v>
      </c>
      <c r="N480" s="46">
        <f t="shared" si="30"/>
        <v>1.8097589928110165</v>
      </c>
      <c r="O480" s="18">
        <f t="shared" si="31"/>
        <v>3.2752276120603447</v>
      </c>
      <c r="P480" s="47" t="str">
        <f>VLOOKUP(B480,'Hub coords'!$A$14:$E$118,1,TRUE)</f>
        <v>6B</v>
      </c>
      <c r="R480" s="30" t="s">
        <v>5112</v>
      </c>
      <c r="S480" s="37">
        <f>COUNT(C456:C485)</f>
        <v>30</v>
      </c>
    </row>
    <row r="481" spans="1:19" s="45" customFormat="1" x14ac:dyDescent="0.3">
      <c r="A481" s="45" t="s">
        <v>130</v>
      </c>
      <c r="B481" s="45" t="s">
        <v>1227</v>
      </c>
      <c r="C481" s="45">
        <v>301</v>
      </c>
      <c r="D481" s="45">
        <v>361.024</v>
      </c>
      <c r="E481" s="45">
        <v>0.5</v>
      </c>
      <c r="F481" s="45">
        <v>0.4</v>
      </c>
      <c r="G481" s="45">
        <v>1.4449510000000001</v>
      </c>
      <c r="H481" s="102">
        <v>5189164.9800000004</v>
      </c>
      <c r="I481" s="102">
        <v>487754.53399999999</v>
      </c>
      <c r="J481" s="102">
        <f>VLOOKUP($B481,'Hub coords'!$A$14:$E$119,4,TRUE)</f>
        <v>487756.00940000004</v>
      </c>
      <c r="K481" s="102">
        <f>VLOOKUP($B481,'Hub coords'!$A$14:$E$119,5,TRUE)</f>
        <v>5189165.6335000005</v>
      </c>
      <c r="L481" s="18">
        <f t="shared" si="28"/>
        <v>1.4754000000539236</v>
      </c>
      <c r="M481" s="18">
        <f t="shared" si="29"/>
        <v>0.65350000001490116</v>
      </c>
      <c r="N481" s="46">
        <f t="shared" si="30"/>
        <v>1.6136503370242865</v>
      </c>
      <c r="O481" s="18">
        <f t="shared" si="31"/>
        <v>2.6038674101785935</v>
      </c>
      <c r="P481" s="47" t="str">
        <f>VLOOKUP(B481,'Hub coords'!$A$14:$E$118,1,TRUE)</f>
        <v>6B</v>
      </c>
      <c r="R481" s="30" t="s">
        <v>5111</v>
      </c>
      <c r="S481" s="34">
        <f>AVERAGE(N456:N485)</f>
        <v>1.4820488758207881</v>
      </c>
    </row>
    <row r="482" spans="1:19" s="45" customFormat="1" x14ac:dyDescent="0.3">
      <c r="A482" s="45" t="s">
        <v>126</v>
      </c>
      <c r="B482" s="45" t="s">
        <v>1228</v>
      </c>
      <c r="C482" s="45">
        <v>301</v>
      </c>
      <c r="D482" s="45">
        <v>363.096</v>
      </c>
      <c r="E482" s="45">
        <v>0.2</v>
      </c>
      <c r="F482" s="45">
        <v>0.2</v>
      </c>
      <c r="G482" s="45">
        <v>1.7349190000000001</v>
      </c>
      <c r="H482" s="102">
        <v>5189162.8770000003</v>
      </c>
      <c r="I482" s="102">
        <v>487758.22899999999</v>
      </c>
      <c r="J482" s="102">
        <f>VLOOKUP($B482,'Hub coords'!$A$14:$E$119,4,TRUE)</f>
        <v>487756.00940000004</v>
      </c>
      <c r="K482" s="102">
        <f>VLOOKUP($B482,'Hub coords'!$A$14:$E$119,5,TRUE)</f>
        <v>5189165.6335000005</v>
      </c>
      <c r="L482" s="18">
        <f t="shared" si="28"/>
        <v>2.2195999999530613</v>
      </c>
      <c r="M482" s="18">
        <f t="shared" si="29"/>
        <v>2.7565000001341105</v>
      </c>
      <c r="N482" s="46">
        <f t="shared" si="30"/>
        <v>3.5390558642851317</v>
      </c>
      <c r="O482" s="18">
        <f t="shared" si="31"/>
        <v>12.524916410530981</v>
      </c>
      <c r="P482" s="47" t="str">
        <f>VLOOKUP(B482,'Hub coords'!$A$14:$E$118,1,TRUE)</f>
        <v>6B</v>
      </c>
      <c r="R482" s="30" t="s">
        <v>5110</v>
      </c>
      <c r="S482" s="34">
        <f>_xlfn.STDEV.S(N456:N485)</f>
        <v>0.81225526856393648</v>
      </c>
    </row>
    <row r="483" spans="1:19" s="45" customFormat="1" x14ac:dyDescent="0.3">
      <c r="A483" s="45" t="s">
        <v>126</v>
      </c>
      <c r="B483" s="45" t="s">
        <v>1229</v>
      </c>
      <c r="C483" s="45">
        <v>301</v>
      </c>
      <c r="D483" s="45">
        <v>360.58300000000003</v>
      </c>
      <c r="E483" s="45">
        <v>0.3</v>
      </c>
      <c r="F483" s="45">
        <v>0.2</v>
      </c>
      <c r="G483" s="45">
        <v>1.736885</v>
      </c>
      <c r="H483" s="102">
        <v>5189164.6579999998</v>
      </c>
      <c r="I483" s="102">
        <v>487755.73700000002</v>
      </c>
      <c r="J483" s="102">
        <f>VLOOKUP($B483,'Hub coords'!$A$14:$E$119,4,TRUE)</f>
        <v>487756.00940000004</v>
      </c>
      <c r="K483" s="102">
        <f>VLOOKUP($B483,'Hub coords'!$A$14:$E$119,5,TRUE)</f>
        <v>5189165.6335000005</v>
      </c>
      <c r="L483" s="18">
        <f t="shared" si="28"/>
        <v>0.27240000001620501</v>
      </c>
      <c r="M483" s="18">
        <f t="shared" si="29"/>
        <v>0.97550000064074993</v>
      </c>
      <c r="N483" s="46">
        <f t="shared" si="30"/>
        <v>1.0128188442455697</v>
      </c>
      <c r="O483" s="18">
        <f t="shared" si="31"/>
        <v>1.0258020112589314</v>
      </c>
      <c r="P483" s="47" t="str">
        <f>VLOOKUP(B483,'Hub coords'!$A$14:$E$118,1,TRUE)</f>
        <v>6B</v>
      </c>
      <c r="R483" s="30" t="s">
        <v>5109</v>
      </c>
      <c r="S483" s="34">
        <f>MIN(N456:N485)</f>
        <v>9.2186820748017775E-2</v>
      </c>
    </row>
    <row r="484" spans="1:19" s="45" customFormat="1" x14ac:dyDescent="0.3">
      <c r="A484" s="45" t="s">
        <v>126</v>
      </c>
      <c r="B484" s="45" t="s">
        <v>1230</v>
      </c>
      <c r="C484" s="45">
        <v>301</v>
      </c>
      <c r="D484" s="45">
        <v>362.47300000000001</v>
      </c>
      <c r="E484" s="45">
        <v>0.3</v>
      </c>
      <c r="F484" s="45">
        <v>0.3</v>
      </c>
      <c r="G484" s="45">
        <v>1.660363</v>
      </c>
      <c r="H484" s="102">
        <v>5189163.0159999998</v>
      </c>
      <c r="I484" s="102">
        <v>487755.29200000002</v>
      </c>
      <c r="J484" s="102">
        <f>VLOOKUP($B484,'Hub coords'!$A$14:$E$119,4,TRUE)</f>
        <v>487756.00940000004</v>
      </c>
      <c r="K484" s="102">
        <f>VLOOKUP($B484,'Hub coords'!$A$14:$E$119,5,TRUE)</f>
        <v>5189165.6335000005</v>
      </c>
      <c r="L484" s="18">
        <f t="shared" si="28"/>
        <v>0.71740000002318993</v>
      </c>
      <c r="M484" s="18">
        <f t="shared" si="29"/>
        <v>2.6175000006332994</v>
      </c>
      <c r="N484" s="46">
        <f t="shared" si="30"/>
        <v>2.7140318740480178</v>
      </c>
      <c r="O484" s="18">
        <f t="shared" si="31"/>
        <v>7.3659690133485958</v>
      </c>
      <c r="P484" s="47" t="str">
        <f>VLOOKUP(B484,'Hub coords'!$A$14:$E$118,1,TRUE)</f>
        <v>6B</v>
      </c>
      <c r="R484" s="30" t="s">
        <v>5108</v>
      </c>
      <c r="S484" s="34">
        <f>MAX(N456:N485)</f>
        <v>3.5390558642851317</v>
      </c>
    </row>
    <row r="485" spans="1:19" s="45" customFormat="1" x14ac:dyDescent="0.3">
      <c r="A485" s="45" t="s">
        <v>130</v>
      </c>
      <c r="B485" s="45" t="s">
        <v>1231</v>
      </c>
      <c r="C485" s="45">
        <v>301</v>
      </c>
      <c r="D485" s="45">
        <v>363.48200000000003</v>
      </c>
      <c r="E485" s="45">
        <v>0.7</v>
      </c>
      <c r="F485" s="45">
        <v>0.4</v>
      </c>
      <c r="G485" s="45">
        <v>1.7381819999999999</v>
      </c>
      <c r="H485" s="102">
        <v>5189165.0209999997</v>
      </c>
      <c r="I485" s="102">
        <v>487755.364</v>
      </c>
      <c r="J485" s="102">
        <f>VLOOKUP($B485,'Hub coords'!$A$14:$E$119,4,TRUE)</f>
        <v>487756.00940000004</v>
      </c>
      <c r="K485" s="102">
        <f>VLOOKUP($B485,'Hub coords'!$A$14:$E$119,5,TRUE)</f>
        <v>5189165.6335000005</v>
      </c>
      <c r="L485" s="18">
        <f t="shared" si="28"/>
        <v>0.64540000003762543</v>
      </c>
      <c r="M485" s="18">
        <f t="shared" si="29"/>
        <v>0.61250000074505806</v>
      </c>
      <c r="N485" s="46">
        <f t="shared" si="30"/>
        <v>0.88977379763694042</v>
      </c>
      <c r="O485" s="18">
        <f t="shared" si="31"/>
        <v>0.791697410961263</v>
      </c>
      <c r="P485" s="47" t="str">
        <f>VLOOKUP(B485,'Hub coords'!$A$14:$E$118,1,TRUE)</f>
        <v>6B</v>
      </c>
      <c r="R485" s="30" t="s">
        <v>5107</v>
      </c>
      <c r="S485" s="34">
        <f>SQRT(SUM(O456:O485)/S480)</f>
        <v>1.6835187963274636</v>
      </c>
    </row>
    <row r="486" spans="1:19" ht="15" thickBot="1" x14ac:dyDescent="0.35">
      <c r="A486" s="30" t="s">
        <v>130</v>
      </c>
      <c r="B486" s="30" t="s">
        <v>1253</v>
      </c>
      <c r="C486" s="30">
        <v>301</v>
      </c>
      <c r="D486" s="30">
        <v>316.91800000000001</v>
      </c>
      <c r="E486" s="30">
        <v>0.4</v>
      </c>
      <c r="F486" s="30">
        <v>0.3</v>
      </c>
      <c r="G486" s="30">
        <v>1.6913119999999999</v>
      </c>
      <c r="H486" s="107">
        <v>5189840.0219999999</v>
      </c>
      <c r="I486" s="107">
        <v>488046.228</v>
      </c>
      <c r="J486" s="102">
        <f>VLOOKUP($B486,'Hub coords'!$A$14:$E$119,4,TRUE)</f>
        <v>488047.29640000005</v>
      </c>
      <c r="K486" s="102">
        <f>VLOOKUP($B486,'Hub coords'!$A$14:$E$119,5,TRUE)</f>
        <v>5189841.7215</v>
      </c>
      <c r="L486" s="34">
        <f t="shared" si="28"/>
        <v>1.0684000000474043</v>
      </c>
      <c r="M486" s="34">
        <f t="shared" si="29"/>
        <v>1.6995000001043081</v>
      </c>
      <c r="N486" s="35">
        <f t="shared" si="30"/>
        <v>2.0074308980524926</v>
      </c>
      <c r="O486" s="34">
        <f t="shared" si="31"/>
        <v>4.029778810455837</v>
      </c>
      <c r="P486" s="47" t="str">
        <f>VLOOKUP(B486,'Hub coords'!$A$14:$E$118,1,TRUE)</f>
        <v>7A</v>
      </c>
      <c r="Q486"/>
      <c r="R486" s="30"/>
    </row>
    <row r="487" spans="1:19" x14ac:dyDescent="0.3">
      <c r="A487" s="30" t="s">
        <v>126</v>
      </c>
      <c r="B487" s="30" t="s">
        <v>1262</v>
      </c>
      <c r="C487" s="30">
        <v>301</v>
      </c>
      <c r="D487" s="30">
        <v>319.41899999999998</v>
      </c>
      <c r="E487" s="30">
        <v>0.3</v>
      </c>
      <c r="F487" s="30">
        <v>0.3</v>
      </c>
      <c r="G487" s="30">
        <v>1.2131000000000001</v>
      </c>
      <c r="H487" s="107">
        <v>5189840.0010000002</v>
      </c>
      <c r="I487" s="107">
        <v>488047.02</v>
      </c>
      <c r="J487" s="102">
        <f>VLOOKUP($B487,'Hub coords'!$A$14:$E$119,4,TRUE)</f>
        <v>488047.29640000005</v>
      </c>
      <c r="K487" s="102">
        <f>VLOOKUP($B487,'Hub coords'!$A$14:$E$119,5,TRUE)</f>
        <v>5189841.7215</v>
      </c>
      <c r="L487" s="34">
        <f t="shared" si="28"/>
        <v>0.27640000003157184</v>
      </c>
      <c r="M487" s="34">
        <f t="shared" si="29"/>
        <v>1.7204999998211861</v>
      </c>
      <c r="N487" s="35">
        <f t="shared" si="30"/>
        <v>1.7425605324929616</v>
      </c>
      <c r="O487" s="34">
        <f t="shared" si="31"/>
        <v>3.0365172094021537</v>
      </c>
      <c r="P487" s="47" t="str">
        <f>VLOOKUP(B487,'Hub coords'!$A$14:$E$118,1,TRUE)</f>
        <v>7A</v>
      </c>
      <c r="Q487"/>
      <c r="R487" s="20" t="s">
        <v>166</v>
      </c>
      <c r="S487" s="20" t="s">
        <v>165</v>
      </c>
    </row>
    <row r="488" spans="1:19" x14ac:dyDescent="0.3">
      <c r="A488" s="30" t="s">
        <v>126</v>
      </c>
      <c r="B488" s="30" t="s">
        <v>1263</v>
      </c>
      <c r="C488" s="30">
        <v>301</v>
      </c>
      <c r="D488" s="30">
        <v>323.464</v>
      </c>
      <c r="E488" s="30">
        <v>1.4</v>
      </c>
      <c r="F488" s="30">
        <v>1</v>
      </c>
      <c r="G488" s="30">
        <v>2.2312340000000002</v>
      </c>
      <c r="H488" s="107">
        <v>5189841.7609999999</v>
      </c>
      <c r="I488" s="107">
        <v>488047.35399999999</v>
      </c>
      <c r="J488" s="102">
        <f>VLOOKUP($B488,'Hub coords'!$A$14:$E$119,4,TRUE)</f>
        <v>488047.29640000005</v>
      </c>
      <c r="K488" s="102">
        <f>VLOOKUP($B488,'Hub coords'!$A$14:$E$119,5,TRUE)</f>
        <v>5189841.7215</v>
      </c>
      <c r="L488" s="34">
        <f t="shared" ref="L488:L551" si="32">ABS(J488-I488)</f>
        <v>5.7599999941885471E-2</v>
      </c>
      <c r="M488" s="34">
        <f t="shared" ref="M488:M551" si="33">ABS(K488-H488)</f>
        <v>3.9499999955296516E-2</v>
      </c>
      <c r="N488" s="35">
        <f t="shared" ref="N488:N551" si="34">SQRT(L488^2+M488^2)</f>
        <v>6.9842751877153511E-2</v>
      </c>
      <c r="O488" s="34">
        <f t="shared" ref="O488:O551" si="35">N488*N488</f>
        <v>4.8780099897736302E-3</v>
      </c>
      <c r="P488" s="47" t="str">
        <f>VLOOKUP(B488,'Hub coords'!$A$14:$E$118,1,TRUE)</f>
        <v>7A</v>
      </c>
      <c r="Q488"/>
      <c r="R488" s="19">
        <v>1</v>
      </c>
      <c r="S488" s="15">
        <v>7</v>
      </c>
    </row>
    <row r="489" spans="1:19" x14ac:dyDescent="0.3">
      <c r="A489" s="30" t="s">
        <v>130</v>
      </c>
      <c r="B489" s="30" t="s">
        <v>1264</v>
      </c>
      <c r="C489" s="30">
        <v>301</v>
      </c>
      <c r="D489" s="30">
        <v>321.25</v>
      </c>
      <c r="E489" s="30">
        <v>1.3</v>
      </c>
      <c r="F489" s="30">
        <v>0.9</v>
      </c>
      <c r="G489" s="30">
        <v>0.82139600000000002</v>
      </c>
      <c r="H489" s="107">
        <v>5189841.9639999997</v>
      </c>
      <c r="I489" s="107">
        <v>488048.02299999999</v>
      </c>
      <c r="J489" s="102">
        <f>VLOOKUP($B489,'Hub coords'!$A$14:$E$119,4,TRUE)</f>
        <v>488047.29640000005</v>
      </c>
      <c r="K489" s="102">
        <f>VLOOKUP($B489,'Hub coords'!$A$14:$E$119,5,TRUE)</f>
        <v>5189841.7215</v>
      </c>
      <c r="L489" s="34">
        <f t="shared" si="32"/>
        <v>0.72659999993629754</v>
      </c>
      <c r="M489" s="34">
        <f t="shared" si="33"/>
        <v>0.24249999970197678</v>
      </c>
      <c r="N489" s="35">
        <f t="shared" si="34"/>
        <v>0.76599857033997554</v>
      </c>
      <c r="O489" s="34">
        <f t="shared" si="35"/>
        <v>0.58675380976288649</v>
      </c>
      <c r="P489" s="47" t="str">
        <f>VLOOKUP(B489,'Hub coords'!$A$14:$E$118,1,TRUE)</f>
        <v>7A</v>
      </c>
      <c r="Q489"/>
      <c r="R489" s="19">
        <v>2</v>
      </c>
      <c r="S489" s="15">
        <v>14</v>
      </c>
    </row>
    <row r="490" spans="1:19" x14ac:dyDescent="0.3">
      <c r="A490" s="30" t="s">
        <v>130</v>
      </c>
      <c r="B490" s="30" t="s">
        <v>1265</v>
      </c>
      <c r="C490" s="30">
        <v>301</v>
      </c>
      <c r="D490" s="30">
        <v>328.37099999999998</v>
      </c>
      <c r="E490" s="30">
        <v>0.6</v>
      </c>
      <c r="F490" s="30">
        <v>0.2</v>
      </c>
      <c r="G490" s="30">
        <v>2.9436689999999999</v>
      </c>
      <c r="H490" s="107">
        <v>5189842.8260000004</v>
      </c>
      <c r="I490" s="107">
        <v>488048.06099999999</v>
      </c>
      <c r="J490" s="102">
        <f>VLOOKUP($B490,'Hub coords'!$A$14:$E$119,4,TRUE)</f>
        <v>488047.29640000005</v>
      </c>
      <c r="K490" s="102">
        <f>VLOOKUP($B490,'Hub coords'!$A$14:$E$119,5,TRUE)</f>
        <v>5189841.7215</v>
      </c>
      <c r="L490" s="34">
        <f t="shared" si="32"/>
        <v>0.7645999999367632</v>
      </c>
      <c r="M490" s="34">
        <f t="shared" si="33"/>
        <v>1.1045000003650784</v>
      </c>
      <c r="N490" s="35">
        <f t="shared" si="34"/>
        <v>1.3433292264779162</v>
      </c>
      <c r="O490" s="34">
        <f t="shared" si="35"/>
        <v>1.8045334107097566</v>
      </c>
      <c r="P490" s="47" t="str">
        <f>VLOOKUP(B490,'Hub coords'!$A$14:$E$118,1,TRUE)</f>
        <v>7A</v>
      </c>
      <c r="Q490"/>
      <c r="R490" s="19">
        <v>3</v>
      </c>
      <c r="S490" s="15">
        <v>5</v>
      </c>
    </row>
    <row r="491" spans="1:19" x14ac:dyDescent="0.3">
      <c r="A491" s="30" t="s">
        <v>130</v>
      </c>
      <c r="B491" s="30" t="s">
        <v>1266</v>
      </c>
      <c r="C491" s="30">
        <v>301</v>
      </c>
      <c r="D491" s="30">
        <v>324.45699999999999</v>
      </c>
      <c r="E491" s="30">
        <v>1.1000000000000001</v>
      </c>
      <c r="F491" s="30">
        <v>0.7</v>
      </c>
      <c r="G491" s="30">
        <v>1.4791319999999999</v>
      </c>
      <c r="H491" s="107">
        <v>5189842.1289999997</v>
      </c>
      <c r="I491" s="107">
        <v>488047.60200000001</v>
      </c>
      <c r="J491" s="102">
        <f>VLOOKUP($B491,'Hub coords'!$A$14:$E$119,4,TRUE)</f>
        <v>488047.29640000005</v>
      </c>
      <c r="K491" s="102">
        <f>VLOOKUP($B491,'Hub coords'!$A$14:$E$119,5,TRUE)</f>
        <v>5189841.7215</v>
      </c>
      <c r="L491" s="34">
        <f t="shared" si="32"/>
        <v>0.30559999996330589</v>
      </c>
      <c r="M491" s="34">
        <f t="shared" si="33"/>
        <v>0.40749999973922968</v>
      </c>
      <c r="N491" s="35">
        <f t="shared" si="34"/>
        <v>0.50936000016201188</v>
      </c>
      <c r="O491" s="34">
        <f t="shared" si="35"/>
        <v>0.25944760976504477</v>
      </c>
      <c r="P491" s="47" t="str">
        <f>VLOOKUP(B491,'Hub coords'!$A$14:$E$118,1,TRUE)</f>
        <v>7A</v>
      </c>
      <c r="Q491"/>
      <c r="R491" s="19">
        <v>4</v>
      </c>
      <c r="S491" s="15">
        <v>4</v>
      </c>
    </row>
    <row r="492" spans="1:19" x14ac:dyDescent="0.3">
      <c r="A492" s="30" t="s">
        <v>130</v>
      </c>
      <c r="B492" s="30" t="s">
        <v>1267</v>
      </c>
      <c r="C492" s="30">
        <v>301</v>
      </c>
      <c r="D492" s="30">
        <v>326.50799999999998</v>
      </c>
      <c r="E492" s="30">
        <v>0.2</v>
      </c>
      <c r="F492" s="30">
        <v>0.2</v>
      </c>
      <c r="G492" s="30">
        <v>1.4701679999999999</v>
      </c>
      <c r="H492" s="107">
        <v>5189842.2390000001</v>
      </c>
      <c r="I492" s="107">
        <v>488045.97600000002</v>
      </c>
      <c r="J492" s="102">
        <f>VLOOKUP($B492,'Hub coords'!$A$14:$E$119,4,TRUE)</f>
        <v>488047.29640000005</v>
      </c>
      <c r="K492" s="102">
        <f>VLOOKUP($B492,'Hub coords'!$A$14:$E$119,5,TRUE)</f>
        <v>5189841.7215</v>
      </c>
      <c r="L492" s="34">
        <f t="shared" si="32"/>
        <v>1.3204000000259839</v>
      </c>
      <c r="M492" s="34">
        <f t="shared" si="33"/>
        <v>0.51750000007450581</v>
      </c>
      <c r="N492" s="35">
        <f t="shared" si="34"/>
        <v>1.4181898357221898</v>
      </c>
      <c r="O492" s="34">
        <f t="shared" si="35"/>
        <v>2.0112624101457319</v>
      </c>
      <c r="P492" s="47" t="str">
        <f>VLOOKUP(B492,'Hub coords'!$A$14:$E$118,1,TRUE)</f>
        <v>7A</v>
      </c>
      <c r="Q492"/>
      <c r="R492" s="19">
        <v>5</v>
      </c>
      <c r="S492" s="15">
        <v>0</v>
      </c>
    </row>
    <row r="493" spans="1:19" x14ac:dyDescent="0.3">
      <c r="A493" s="30" t="s">
        <v>126</v>
      </c>
      <c r="B493" s="30" t="s">
        <v>1268</v>
      </c>
      <c r="C493" s="30">
        <v>301</v>
      </c>
      <c r="D493" s="30">
        <v>316.77999999999997</v>
      </c>
      <c r="E493" s="30">
        <v>0.4</v>
      </c>
      <c r="F493" s="30">
        <v>0.2</v>
      </c>
      <c r="G493" s="30">
        <v>1.1355230000000001</v>
      </c>
      <c r="H493" s="107">
        <v>5189842.0060000001</v>
      </c>
      <c r="I493" s="107">
        <v>488046.37400000001</v>
      </c>
      <c r="J493" s="102">
        <f>VLOOKUP($B493,'Hub coords'!$A$14:$E$119,4,TRUE)</f>
        <v>488047.29640000005</v>
      </c>
      <c r="K493" s="102">
        <f>VLOOKUP($B493,'Hub coords'!$A$14:$E$119,5,TRUE)</f>
        <v>5189841.7215</v>
      </c>
      <c r="L493" s="34">
        <f t="shared" si="32"/>
        <v>0.92240000003948808</v>
      </c>
      <c r="M493" s="34">
        <f t="shared" si="33"/>
        <v>0.28450000006705523</v>
      </c>
      <c r="N493" s="35">
        <f t="shared" si="34"/>
        <v>0.96527820347866655</v>
      </c>
      <c r="O493" s="34">
        <f t="shared" si="35"/>
        <v>0.93176201011100201</v>
      </c>
      <c r="P493" s="47" t="str">
        <f>VLOOKUP(B493,'Hub coords'!$A$14:$E$118,1,TRUE)</f>
        <v>7A</v>
      </c>
      <c r="Q493"/>
      <c r="R493" s="19">
        <v>6</v>
      </c>
      <c r="S493" s="15">
        <v>0</v>
      </c>
    </row>
    <row r="494" spans="1:19" x14ac:dyDescent="0.3">
      <c r="A494" s="30" t="s">
        <v>130</v>
      </c>
      <c r="B494" s="30" t="s">
        <v>1269</v>
      </c>
      <c r="C494" s="30">
        <v>301</v>
      </c>
      <c r="D494" s="30">
        <v>327.50200000000001</v>
      </c>
      <c r="E494" s="30">
        <v>0.6</v>
      </c>
      <c r="F494" s="30">
        <v>0.4</v>
      </c>
      <c r="G494" s="30">
        <v>2.252456</v>
      </c>
      <c r="H494" s="107">
        <v>5189844.8559999997</v>
      </c>
      <c r="I494" s="107">
        <v>488049.54200000002</v>
      </c>
      <c r="J494" s="102">
        <f>VLOOKUP($B494,'Hub coords'!$A$14:$E$119,4,TRUE)</f>
        <v>488047.29640000005</v>
      </c>
      <c r="K494" s="102">
        <f>VLOOKUP($B494,'Hub coords'!$A$14:$E$119,5,TRUE)</f>
        <v>5189841.7215</v>
      </c>
      <c r="L494" s="34">
        <f t="shared" si="32"/>
        <v>2.2455999999656342</v>
      </c>
      <c r="M494" s="34">
        <f t="shared" si="33"/>
        <v>3.1344999996945262</v>
      </c>
      <c r="N494" s="35">
        <f t="shared" si="34"/>
        <v>3.8558798746759009</v>
      </c>
      <c r="O494" s="34">
        <f t="shared" si="35"/>
        <v>14.86780960793064</v>
      </c>
      <c r="P494" s="47" t="str">
        <f>VLOOKUP(B494,'Hub coords'!$A$14:$E$118,1,TRUE)</f>
        <v>7A</v>
      </c>
      <c r="Q494"/>
      <c r="R494" s="19">
        <v>7</v>
      </c>
      <c r="S494" s="15">
        <v>0</v>
      </c>
    </row>
    <row r="495" spans="1:19" x14ac:dyDescent="0.3">
      <c r="A495" s="30" t="s">
        <v>126</v>
      </c>
      <c r="B495" s="30" t="s">
        <v>1270</v>
      </c>
      <c r="C495" s="30">
        <v>301</v>
      </c>
      <c r="D495" s="30">
        <v>314.75799999999998</v>
      </c>
      <c r="E495" s="30">
        <v>0.3</v>
      </c>
      <c r="F495" s="30">
        <v>0.2</v>
      </c>
      <c r="G495" s="30">
        <v>1.1518189999999999</v>
      </c>
      <c r="H495" s="107">
        <v>5189840.7060000002</v>
      </c>
      <c r="I495" s="107">
        <v>488045.54499999998</v>
      </c>
      <c r="J495" s="102">
        <f>VLOOKUP($B495,'Hub coords'!$A$14:$E$119,4,TRUE)</f>
        <v>488047.29640000005</v>
      </c>
      <c r="K495" s="102">
        <f>VLOOKUP($B495,'Hub coords'!$A$14:$E$119,5,TRUE)</f>
        <v>5189841.7215</v>
      </c>
      <c r="L495" s="34">
        <f t="shared" si="32"/>
        <v>1.7514000000664964</v>
      </c>
      <c r="M495" s="34">
        <f t="shared" si="33"/>
        <v>1.0154999997466803</v>
      </c>
      <c r="N495" s="35">
        <f t="shared" si="34"/>
        <v>2.0245103629565424</v>
      </c>
      <c r="O495" s="34">
        <f t="shared" si="35"/>
        <v>4.098642209718431</v>
      </c>
      <c r="P495" s="47" t="str">
        <f>VLOOKUP(B495,'Hub coords'!$A$14:$E$118,1,TRUE)</f>
        <v>7A</v>
      </c>
      <c r="Q495"/>
      <c r="R495" s="19">
        <v>8</v>
      </c>
      <c r="S495" s="15">
        <v>0</v>
      </c>
    </row>
    <row r="496" spans="1:19" ht="15" thickBot="1" x14ac:dyDescent="0.35">
      <c r="A496" s="30" t="s">
        <v>126</v>
      </c>
      <c r="B496" s="30" t="s">
        <v>1271</v>
      </c>
      <c r="C496" s="30">
        <v>301</v>
      </c>
      <c r="D496" s="30">
        <v>323.80599999999998</v>
      </c>
      <c r="E496" s="30">
        <v>0.2</v>
      </c>
      <c r="F496" s="30">
        <v>0.1</v>
      </c>
      <c r="G496" s="30">
        <v>0.96075699999999997</v>
      </c>
      <c r="H496" s="107">
        <v>5189844.5559999999</v>
      </c>
      <c r="I496" s="107">
        <v>488045.13299999997</v>
      </c>
      <c r="J496" s="102">
        <f>VLOOKUP($B496,'Hub coords'!$A$14:$E$119,4,TRUE)</f>
        <v>488047.29640000005</v>
      </c>
      <c r="K496" s="102">
        <f>VLOOKUP($B496,'Hub coords'!$A$14:$E$119,5,TRUE)</f>
        <v>5189841.7215</v>
      </c>
      <c r="L496" s="34">
        <f t="shared" si="32"/>
        <v>2.1634000000776723</v>
      </c>
      <c r="M496" s="34">
        <f t="shared" si="33"/>
        <v>2.8344999998807907</v>
      </c>
      <c r="N496" s="35">
        <f t="shared" si="34"/>
        <v>3.5657663705941638</v>
      </c>
      <c r="O496" s="34">
        <f t="shared" si="35"/>
        <v>12.714689809660275</v>
      </c>
      <c r="P496" s="47" t="str">
        <f>VLOOKUP(B496,'Hub coords'!$A$14:$E$118,1,TRUE)</f>
        <v>7A</v>
      </c>
      <c r="Q496"/>
      <c r="R496" s="38" t="s">
        <v>2123</v>
      </c>
      <c r="S496" s="38">
        <v>0</v>
      </c>
    </row>
    <row r="497" spans="1:19" x14ac:dyDescent="0.3">
      <c r="A497" s="30" t="s">
        <v>126</v>
      </c>
      <c r="B497" s="30" t="s">
        <v>1254</v>
      </c>
      <c r="C497" s="30">
        <v>301</v>
      </c>
      <c r="D497" s="30">
        <v>321.46800000000002</v>
      </c>
      <c r="E497" s="30">
        <v>0.3</v>
      </c>
      <c r="F497" s="30">
        <v>0.9</v>
      </c>
      <c r="G497" s="30">
        <v>1.658083</v>
      </c>
      <c r="H497" s="107">
        <v>5189842.2960000001</v>
      </c>
      <c r="I497" s="107">
        <v>488047.46299999999</v>
      </c>
      <c r="J497" s="102">
        <f>VLOOKUP($B497,'Hub coords'!$A$14:$E$119,4,TRUE)</f>
        <v>488047.29640000005</v>
      </c>
      <c r="K497" s="102">
        <f>VLOOKUP($B497,'Hub coords'!$A$14:$E$119,5,TRUE)</f>
        <v>5189841.7215</v>
      </c>
      <c r="L497" s="34">
        <f t="shared" si="32"/>
        <v>0.16659999993862584</v>
      </c>
      <c r="M497" s="34">
        <f t="shared" si="33"/>
        <v>0.57450000010430813</v>
      </c>
      <c r="N497" s="35">
        <f t="shared" si="34"/>
        <v>0.59816871374170033</v>
      </c>
      <c r="O497" s="34">
        <f t="shared" si="35"/>
        <v>0.35780581009940021</v>
      </c>
      <c r="P497" s="47" t="str">
        <f>VLOOKUP(B497,'Hub coords'!$A$14:$E$118,1,TRUE)</f>
        <v>7A</v>
      </c>
      <c r="Q497"/>
      <c r="R497" s="30"/>
    </row>
    <row r="498" spans="1:19" x14ac:dyDescent="0.3">
      <c r="A498" s="30" t="s">
        <v>126</v>
      </c>
      <c r="B498" s="30" t="s">
        <v>1272</v>
      </c>
      <c r="C498" s="30">
        <v>301</v>
      </c>
      <c r="D498" s="30">
        <v>318.74400000000003</v>
      </c>
      <c r="E498" s="30">
        <v>0.3</v>
      </c>
      <c r="F498" s="30">
        <v>0.4</v>
      </c>
      <c r="G498" s="30">
        <v>1.3291360000000001</v>
      </c>
      <c r="H498" s="107">
        <v>5189840.2659999998</v>
      </c>
      <c r="I498" s="107">
        <v>488046.50799999997</v>
      </c>
      <c r="J498" s="102">
        <f>VLOOKUP($B498,'Hub coords'!$A$14:$E$119,4,TRUE)</f>
        <v>488047.29640000005</v>
      </c>
      <c r="K498" s="102">
        <f>VLOOKUP($B498,'Hub coords'!$A$14:$E$119,5,TRUE)</f>
        <v>5189841.7215</v>
      </c>
      <c r="L498" s="34">
        <f t="shared" si="32"/>
        <v>0.7884000000776723</v>
      </c>
      <c r="M498" s="34">
        <f t="shared" si="33"/>
        <v>1.4555000001564622</v>
      </c>
      <c r="N498" s="35">
        <f t="shared" si="34"/>
        <v>1.6553110917824285</v>
      </c>
      <c r="O498" s="34">
        <f t="shared" si="35"/>
        <v>2.7400548105779357</v>
      </c>
      <c r="P498" s="47" t="str">
        <f>VLOOKUP(B498,'Hub coords'!$A$14:$E$118,1,TRUE)</f>
        <v>7A</v>
      </c>
      <c r="Q498"/>
      <c r="R498" s="30"/>
    </row>
    <row r="499" spans="1:19" x14ac:dyDescent="0.3">
      <c r="A499" s="30" t="s">
        <v>130</v>
      </c>
      <c r="B499" s="30" t="s">
        <v>1273</v>
      </c>
      <c r="C499" s="30">
        <v>301</v>
      </c>
      <c r="D499" s="30">
        <v>314.56599999999997</v>
      </c>
      <c r="E499" s="30">
        <v>0.3</v>
      </c>
      <c r="F499" s="30">
        <v>0.2</v>
      </c>
      <c r="G499" s="30">
        <v>1.0810059999999999</v>
      </c>
      <c r="H499" s="107">
        <v>5189840.6210000003</v>
      </c>
      <c r="I499" s="107">
        <v>488045.87099999998</v>
      </c>
      <c r="J499" s="102">
        <f>VLOOKUP($B499,'Hub coords'!$A$14:$E$119,4,TRUE)</f>
        <v>488047.29640000005</v>
      </c>
      <c r="K499" s="102">
        <f>VLOOKUP($B499,'Hub coords'!$A$14:$E$119,5,TRUE)</f>
        <v>5189841.7215</v>
      </c>
      <c r="L499" s="34">
        <f t="shared" si="32"/>
        <v>1.4254000000655651</v>
      </c>
      <c r="M499" s="34">
        <f t="shared" si="33"/>
        <v>1.1004999997094274</v>
      </c>
      <c r="N499" s="35">
        <f t="shared" si="34"/>
        <v>1.8007957711932141</v>
      </c>
      <c r="O499" s="34">
        <f t="shared" si="35"/>
        <v>3.2428654095473628</v>
      </c>
      <c r="P499" s="47" t="str">
        <f>VLOOKUP(B499,'Hub coords'!$A$14:$E$118,1,TRUE)</f>
        <v>7A</v>
      </c>
      <c r="Q499"/>
      <c r="R499" s="30"/>
    </row>
    <row r="500" spans="1:19" x14ac:dyDescent="0.3">
      <c r="A500" s="30" t="s">
        <v>126</v>
      </c>
      <c r="B500" s="30" t="s">
        <v>1274</v>
      </c>
      <c r="C500" s="30">
        <v>301</v>
      </c>
      <c r="D500" s="30">
        <v>318.21300000000002</v>
      </c>
      <c r="E500" s="30">
        <v>0.5</v>
      </c>
      <c r="F500" s="30">
        <v>0.4</v>
      </c>
      <c r="G500" s="30">
        <v>1.630226</v>
      </c>
      <c r="H500" s="107">
        <v>5189840.2920000004</v>
      </c>
      <c r="I500" s="107">
        <v>488046.86900000001</v>
      </c>
      <c r="J500" s="102">
        <f>VLOOKUP($B500,'Hub coords'!$A$14:$E$119,4,TRUE)</f>
        <v>488047.29640000005</v>
      </c>
      <c r="K500" s="102">
        <f>VLOOKUP($B500,'Hub coords'!$A$14:$E$119,5,TRUE)</f>
        <v>5189841.7215</v>
      </c>
      <c r="L500" s="34">
        <f t="shared" si="32"/>
        <v>0.42740000004414469</v>
      </c>
      <c r="M500" s="34">
        <f t="shared" si="33"/>
        <v>1.4294999996200204</v>
      </c>
      <c r="N500" s="35">
        <f t="shared" si="34"/>
        <v>1.4920258070661423</v>
      </c>
      <c r="O500" s="34">
        <f t="shared" si="35"/>
        <v>2.2261410089513731</v>
      </c>
      <c r="P500" s="47" t="str">
        <f>VLOOKUP(B500,'Hub coords'!$A$14:$E$118,1,TRUE)</f>
        <v>7A</v>
      </c>
      <c r="Q500"/>
      <c r="R500" s="30"/>
    </row>
    <row r="501" spans="1:19" x14ac:dyDescent="0.3">
      <c r="A501" s="30" t="s">
        <v>130</v>
      </c>
      <c r="B501" s="30" t="s">
        <v>1275</v>
      </c>
      <c r="C501" s="30">
        <v>301</v>
      </c>
      <c r="D501" s="30">
        <v>316.67200000000003</v>
      </c>
      <c r="E501" s="30">
        <v>0.4</v>
      </c>
      <c r="F501" s="30">
        <v>0.4</v>
      </c>
      <c r="G501" s="30">
        <v>1.5793060000000001</v>
      </c>
      <c r="H501" s="107">
        <v>5189841.3990000002</v>
      </c>
      <c r="I501" s="107">
        <v>488048.36</v>
      </c>
      <c r="J501" s="102">
        <f>VLOOKUP($B501,'Hub coords'!$A$14:$E$119,4,TRUE)</f>
        <v>488047.29640000005</v>
      </c>
      <c r="K501" s="102">
        <f>VLOOKUP($B501,'Hub coords'!$A$14:$E$119,5,TRUE)</f>
        <v>5189841.7215</v>
      </c>
      <c r="L501" s="34">
        <f t="shared" si="32"/>
        <v>1.0635999999358319</v>
      </c>
      <c r="M501" s="34">
        <f t="shared" si="33"/>
        <v>0.32249999977648258</v>
      </c>
      <c r="N501" s="35">
        <f t="shared" si="34"/>
        <v>1.1114185573938078</v>
      </c>
      <c r="O501" s="34">
        <f t="shared" si="35"/>
        <v>1.2352512097193329</v>
      </c>
      <c r="P501" s="47" t="str">
        <f>VLOOKUP(B501,'Hub coords'!$A$14:$E$118,1,TRUE)</f>
        <v>7A</v>
      </c>
      <c r="Q501"/>
      <c r="R501" s="30"/>
    </row>
    <row r="502" spans="1:19" x14ac:dyDescent="0.3">
      <c r="A502" s="30" t="s">
        <v>130</v>
      </c>
      <c r="B502" s="30" t="s">
        <v>1276</v>
      </c>
      <c r="C502" s="30">
        <v>301</v>
      </c>
      <c r="D502" s="30">
        <v>320.8</v>
      </c>
      <c r="E502" s="30">
        <v>1.7</v>
      </c>
      <c r="F502" s="30">
        <v>0.9</v>
      </c>
      <c r="G502" s="30">
        <v>1.5557639999999999</v>
      </c>
      <c r="H502" s="107">
        <v>5189840.5860000001</v>
      </c>
      <c r="I502" s="107">
        <v>488048.86499999999</v>
      </c>
      <c r="J502" s="102">
        <f>VLOOKUP($B502,'Hub coords'!$A$14:$E$119,4,TRUE)</f>
        <v>488047.29640000005</v>
      </c>
      <c r="K502" s="102">
        <f>VLOOKUP($B502,'Hub coords'!$A$14:$E$119,5,TRUE)</f>
        <v>5189841.7215</v>
      </c>
      <c r="L502" s="34">
        <f t="shared" si="32"/>
        <v>1.5685999999404885</v>
      </c>
      <c r="M502" s="34">
        <f t="shared" si="33"/>
        <v>1.135499999858439</v>
      </c>
      <c r="N502" s="35">
        <f t="shared" si="34"/>
        <v>1.9364571282349152</v>
      </c>
      <c r="O502" s="34">
        <f t="shared" si="35"/>
        <v>3.7498662094918149</v>
      </c>
      <c r="P502" s="47" t="str">
        <f>VLOOKUP(B502,'Hub coords'!$A$14:$E$118,1,TRUE)</f>
        <v>7A</v>
      </c>
      <c r="Q502"/>
      <c r="R502" s="30"/>
    </row>
    <row r="503" spans="1:19" x14ac:dyDescent="0.3">
      <c r="A503" s="30" t="s">
        <v>126</v>
      </c>
      <c r="B503" s="30" t="s">
        <v>1277</v>
      </c>
      <c r="C503" s="30">
        <v>301</v>
      </c>
      <c r="D503" s="30">
        <v>314.74900000000002</v>
      </c>
      <c r="E503" s="30">
        <v>0.3</v>
      </c>
      <c r="F503" s="30">
        <v>0.2</v>
      </c>
      <c r="G503" s="30">
        <v>1.130817</v>
      </c>
      <c r="H503" s="107">
        <v>5189840.4220000003</v>
      </c>
      <c r="I503" s="107">
        <v>488045.93900000001</v>
      </c>
      <c r="J503" s="102">
        <f>VLOOKUP($B503,'Hub coords'!$A$14:$E$119,4,TRUE)</f>
        <v>488047.29640000005</v>
      </c>
      <c r="K503" s="102">
        <f>VLOOKUP($B503,'Hub coords'!$A$14:$E$119,5,TRUE)</f>
        <v>5189841.7215</v>
      </c>
      <c r="L503" s="34">
        <f t="shared" si="32"/>
        <v>1.3574000000371598</v>
      </c>
      <c r="M503" s="34">
        <f t="shared" si="33"/>
        <v>1.2994999997317791</v>
      </c>
      <c r="N503" s="35">
        <f t="shared" si="34"/>
        <v>1.8791580586538683</v>
      </c>
      <c r="O503" s="34">
        <f t="shared" si="35"/>
        <v>3.5312350094037752</v>
      </c>
      <c r="P503" s="47" t="str">
        <f>VLOOKUP(B503,'Hub coords'!$A$14:$E$118,1,TRUE)</f>
        <v>7A</v>
      </c>
      <c r="Q503"/>
      <c r="R503" s="30"/>
    </row>
    <row r="504" spans="1:19" x14ac:dyDescent="0.3">
      <c r="A504" s="30" t="s">
        <v>126</v>
      </c>
      <c r="B504" s="30" t="s">
        <v>1278</v>
      </c>
      <c r="C504" s="30">
        <v>301</v>
      </c>
      <c r="D504" s="30">
        <v>314.36</v>
      </c>
      <c r="E504" s="30">
        <v>0.4</v>
      </c>
      <c r="F504" s="30">
        <v>0.2</v>
      </c>
      <c r="G504" s="30">
        <v>1.020969</v>
      </c>
      <c r="H504" s="107">
        <v>5189844.7230000002</v>
      </c>
      <c r="I504" s="107">
        <v>488047.15500000003</v>
      </c>
      <c r="J504" s="102">
        <f>VLOOKUP($B504,'Hub coords'!$A$14:$E$119,4,TRUE)</f>
        <v>488047.29640000005</v>
      </c>
      <c r="K504" s="102">
        <f>VLOOKUP($B504,'Hub coords'!$A$14:$E$119,5,TRUE)</f>
        <v>5189841.7215</v>
      </c>
      <c r="L504" s="34">
        <f t="shared" si="32"/>
        <v>0.14140000002225861</v>
      </c>
      <c r="M504" s="34">
        <f t="shared" si="33"/>
        <v>3.0015000002458692</v>
      </c>
      <c r="N504" s="35">
        <f t="shared" si="34"/>
        <v>3.004828815670245</v>
      </c>
      <c r="O504" s="34">
        <f t="shared" si="35"/>
        <v>9.0289962114822462</v>
      </c>
      <c r="P504" s="47" t="str">
        <f>VLOOKUP(B504,'Hub coords'!$A$14:$E$118,1,TRUE)</f>
        <v>7A</v>
      </c>
      <c r="Q504"/>
      <c r="R504" s="30"/>
    </row>
    <row r="505" spans="1:19" x14ac:dyDescent="0.3">
      <c r="A505" s="30" t="s">
        <v>130</v>
      </c>
      <c r="B505" s="30" t="s">
        <v>1279</v>
      </c>
      <c r="C505" s="30">
        <v>301</v>
      </c>
      <c r="D505" s="30">
        <v>324.66300000000001</v>
      </c>
      <c r="E505" s="30">
        <v>0.5</v>
      </c>
      <c r="F505" s="30">
        <v>0.4</v>
      </c>
      <c r="G505" s="30">
        <v>1.5071889999999999</v>
      </c>
      <c r="H505" s="107">
        <v>5189844.2920000004</v>
      </c>
      <c r="I505" s="107">
        <v>488049.59</v>
      </c>
      <c r="J505" s="102">
        <f>VLOOKUP($B505,'Hub coords'!$A$14:$E$119,4,TRUE)</f>
        <v>488047.29640000005</v>
      </c>
      <c r="K505" s="102">
        <f>VLOOKUP($B505,'Hub coords'!$A$14:$E$119,5,TRUE)</f>
        <v>5189841.7215</v>
      </c>
      <c r="L505" s="34">
        <f t="shared" si="32"/>
        <v>2.2935999999754131</v>
      </c>
      <c r="M505" s="34">
        <f t="shared" si="33"/>
        <v>2.5705000003799796</v>
      </c>
      <c r="N505" s="35">
        <f t="shared" si="34"/>
        <v>3.4450067070821051</v>
      </c>
      <c r="O505" s="34">
        <f t="shared" si="35"/>
        <v>11.868071211840689</v>
      </c>
      <c r="P505" s="47" t="str">
        <f>VLOOKUP(B505,'Hub coords'!$A$14:$E$118,1,TRUE)</f>
        <v>7A</v>
      </c>
      <c r="Q505"/>
      <c r="R505" s="30"/>
    </row>
    <row r="506" spans="1:19" x14ac:dyDescent="0.3">
      <c r="A506" s="30" t="s">
        <v>126</v>
      </c>
      <c r="B506" s="30" t="s">
        <v>1280</v>
      </c>
      <c r="C506" s="30">
        <v>301</v>
      </c>
      <c r="D506" s="30">
        <v>317.73099999999999</v>
      </c>
      <c r="E506" s="30">
        <v>0.8</v>
      </c>
      <c r="F506" s="30">
        <v>0.5</v>
      </c>
      <c r="G506" s="30">
        <v>1.3552759999999999</v>
      </c>
      <c r="H506" s="107">
        <v>5189842.2309999997</v>
      </c>
      <c r="I506" s="107">
        <v>488048.81599999999</v>
      </c>
      <c r="J506" s="102">
        <f>VLOOKUP($B506,'Hub coords'!$A$14:$E$119,4,TRUE)</f>
        <v>488047.29640000005</v>
      </c>
      <c r="K506" s="102">
        <f>VLOOKUP($B506,'Hub coords'!$A$14:$E$119,5,TRUE)</f>
        <v>5189841.7215</v>
      </c>
      <c r="L506" s="34">
        <f t="shared" si="32"/>
        <v>1.5195999999414198</v>
      </c>
      <c r="M506" s="34">
        <f t="shared" si="33"/>
        <v>0.5094999996945262</v>
      </c>
      <c r="N506" s="35">
        <f t="shared" si="34"/>
        <v>1.6027396574336972</v>
      </c>
      <c r="O506" s="34">
        <f t="shared" si="35"/>
        <v>2.5687744095106848</v>
      </c>
      <c r="P506" s="47" t="str">
        <f>VLOOKUP(B506,'Hub coords'!$A$14:$E$118,1,TRUE)</f>
        <v>7A</v>
      </c>
      <c r="Q506"/>
      <c r="R506" s="30"/>
    </row>
    <row r="507" spans="1:19" x14ac:dyDescent="0.3">
      <c r="A507" s="30" t="s">
        <v>126</v>
      </c>
      <c r="B507" s="30" t="s">
        <v>1281</v>
      </c>
      <c r="C507" s="30">
        <v>301</v>
      </c>
      <c r="D507" s="30">
        <v>318.19600000000003</v>
      </c>
      <c r="E507" s="30">
        <v>0.7</v>
      </c>
      <c r="F507" s="30">
        <v>0.4</v>
      </c>
      <c r="G507" s="30">
        <v>1.1725460000000001</v>
      </c>
      <c r="H507" s="107">
        <v>5189840.4239999996</v>
      </c>
      <c r="I507" s="107">
        <v>488046.69300000003</v>
      </c>
      <c r="J507" s="102">
        <f>VLOOKUP($B507,'Hub coords'!$A$14:$E$119,4,TRUE)</f>
        <v>488047.29640000005</v>
      </c>
      <c r="K507" s="102">
        <f>VLOOKUP($B507,'Hub coords'!$A$14:$E$119,5,TRUE)</f>
        <v>5189841.7215</v>
      </c>
      <c r="L507" s="34">
        <f t="shared" si="32"/>
        <v>0.60340000002179295</v>
      </c>
      <c r="M507" s="34">
        <f t="shared" si="33"/>
        <v>1.2975000003352761</v>
      </c>
      <c r="N507" s="35">
        <f t="shared" si="34"/>
        <v>1.4309429796104181</v>
      </c>
      <c r="O507" s="34">
        <f t="shared" si="35"/>
        <v>2.0475978108963413</v>
      </c>
      <c r="P507" s="47" t="str">
        <f>VLOOKUP(B507,'Hub coords'!$A$14:$E$118,1,TRUE)</f>
        <v>7A</v>
      </c>
      <c r="Q507"/>
      <c r="R507" s="30"/>
    </row>
    <row r="508" spans="1:19" x14ac:dyDescent="0.3">
      <c r="A508" s="30" t="s">
        <v>130</v>
      </c>
      <c r="B508" s="30" t="s">
        <v>1255</v>
      </c>
      <c r="C508" s="30">
        <v>301</v>
      </c>
      <c r="D508" s="30">
        <v>316.303</v>
      </c>
      <c r="E508" s="30">
        <v>0.3</v>
      </c>
      <c r="F508" s="30">
        <v>0.3</v>
      </c>
      <c r="G508" s="30">
        <v>1.505341</v>
      </c>
      <c r="H508" s="107">
        <v>5189842.6569999997</v>
      </c>
      <c r="I508" s="107">
        <v>488049.576</v>
      </c>
      <c r="J508" s="102">
        <f>VLOOKUP($B508,'Hub coords'!$A$14:$E$119,4,TRUE)</f>
        <v>488047.29640000005</v>
      </c>
      <c r="K508" s="102">
        <f>VLOOKUP($B508,'Hub coords'!$A$14:$E$119,5,TRUE)</f>
        <v>5189841.7215</v>
      </c>
      <c r="L508" s="34">
        <f t="shared" si="32"/>
        <v>2.279599999950733</v>
      </c>
      <c r="M508" s="34">
        <f t="shared" si="33"/>
        <v>0.93549999967217445</v>
      </c>
      <c r="N508" s="35">
        <f t="shared" si="34"/>
        <v>2.4640893671216593</v>
      </c>
      <c r="O508" s="34">
        <f t="shared" si="35"/>
        <v>6.0717364091620194</v>
      </c>
      <c r="P508" s="47" t="str">
        <f>VLOOKUP(B508,'Hub coords'!$A$14:$E$118,1,TRUE)</f>
        <v>7A</v>
      </c>
      <c r="Q508"/>
      <c r="R508" s="30"/>
    </row>
    <row r="509" spans="1:19" x14ac:dyDescent="0.3">
      <c r="A509" s="30" t="s">
        <v>126</v>
      </c>
      <c r="B509" s="30" t="s">
        <v>1282</v>
      </c>
      <c r="C509" s="30">
        <v>301</v>
      </c>
      <c r="D509" s="30">
        <v>325.96300000000002</v>
      </c>
      <c r="E509" s="30">
        <v>0.6</v>
      </c>
      <c r="F509" s="30">
        <v>0.3</v>
      </c>
      <c r="G509" s="30">
        <v>1.701986</v>
      </c>
      <c r="H509" s="107">
        <v>5189841.5140000004</v>
      </c>
      <c r="I509" s="107">
        <v>488046.09399999998</v>
      </c>
      <c r="J509" s="102">
        <f>VLOOKUP($B509,'Hub coords'!$A$14:$E$119,4,TRUE)</f>
        <v>488047.29640000005</v>
      </c>
      <c r="K509" s="102">
        <f>VLOOKUP($B509,'Hub coords'!$A$14:$E$119,5,TRUE)</f>
        <v>5189841.7215</v>
      </c>
      <c r="L509" s="34">
        <f t="shared" si="32"/>
        <v>1.2024000000674278</v>
      </c>
      <c r="M509" s="34">
        <f t="shared" si="33"/>
        <v>0.20749999955296516</v>
      </c>
      <c r="N509" s="35">
        <f t="shared" si="34"/>
        <v>1.2201729426506027</v>
      </c>
      <c r="O509" s="34">
        <f t="shared" si="35"/>
        <v>1.4888220099766309</v>
      </c>
      <c r="P509" s="47" t="str">
        <f>VLOOKUP(B509,'Hub coords'!$A$14:$E$118,1,TRUE)</f>
        <v>7A</v>
      </c>
      <c r="Q509"/>
      <c r="R509" s="30"/>
    </row>
    <row r="510" spans="1:19" x14ac:dyDescent="0.3">
      <c r="A510" s="30" t="s">
        <v>126</v>
      </c>
      <c r="B510" s="30" t="s">
        <v>1256</v>
      </c>
      <c r="C510" s="30">
        <v>301</v>
      </c>
      <c r="D510" s="30">
        <v>321.61599999999999</v>
      </c>
      <c r="E510" s="30">
        <v>0.9</v>
      </c>
      <c r="F510" s="30">
        <v>0.7</v>
      </c>
      <c r="G510" s="30">
        <v>1.7610760000000001</v>
      </c>
      <c r="H510" s="107">
        <v>5189843.3909999998</v>
      </c>
      <c r="I510" s="107">
        <v>488046.478</v>
      </c>
      <c r="J510" s="102">
        <f>VLOOKUP($B510,'Hub coords'!$A$14:$E$119,4,TRUE)</f>
        <v>488047.29640000005</v>
      </c>
      <c r="K510" s="102">
        <f>VLOOKUP($B510,'Hub coords'!$A$14:$E$119,5,TRUE)</f>
        <v>5189841.7215</v>
      </c>
      <c r="L510" s="34">
        <f t="shared" si="32"/>
        <v>0.81840000004740432</v>
      </c>
      <c r="M510" s="34">
        <f t="shared" si="33"/>
        <v>1.6694999998435378</v>
      </c>
      <c r="N510" s="35">
        <f t="shared" si="34"/>
        <v>1.8593033129522369</v>
      </c>
      <c r="O510" s="34">
        <f t="shared" si="35"/>
        <v>3.4570088095551639</v>
      </c>
      <c r="P510" s="47" t="str">
        <f>VLOOKUP(B510,'Hub coords'!$A$14:$E$118,1,TRUE)</f>
        <v>7A</v>
      </c>
      <c r="Q510"/>
      <c r="R510" s="30" t="s">
        <v>5112</v>
      </c>
      <c r="S510" s="37">
        <f>COUNT(C486:C515)</f>
        <v>30</v>
      </c>
    </row>
    <row r="511" spans="1:19" x14ac:dyDescent="0.3">
      <c r="A511" s="30" t="s">
        <v>126</v>
      </c>
      <c r="B511" s="30" t="s">
        <v>1257</v>
      </c>
      <c r="C511" s="30">
        <v>301</v>
      </c>
      <c r="D511" s="30">
        <v>316.66699999999997</v>
      </c>
      <c r="E511" s="30">
        <v>1.2</v>
      </c>
      <c r="F511" s="30">
        <v>0.7</v>
      </c>
      <c r="G511" s="30">
        <v>1.5627960000000001</v>
      </c>
      <c r="H511" s="107">
        <v>5189842.1390000004</v>
      </c>
      <c r="I511" s="107">
        <v>488047.96399999998</v>
      </c>
      <c r="J511" s="102">
        <f>VLOOKUP($B511,'Hub coords'!$A$14:$E$119,4,TRUE)</f>
        <v>488047.29640000005</v>
      </c>
      <c r="K511" s="102">
        <f>VLOOKUP($B511,'Hub coords'!$A$14:$E$119,5,TRUE)</f>
        <v>5189841.7215</v>
      </c>
      <c r="L511" s="34">
        <f t="shared" si="32"/>
        <v>0.66759999992791563</v>
      </c>
      <c r="M511" s="34">
        <f t="shared" si="33"/>
        <v>0.41750000044703484</v>
      </c>
      <c r="N511" s="35">
        <f t="shared" si="34"/>
        <v>0.78739825392048401</v>
      </c>
      <c r="O511" s="34">
        <f t="shared" si="35"/>
        <v>0.619996010277027</v>
      </c>
      <c r="P511" s="47" t="str">
        <f>VLOOKUP(B511,'Hub coords'!$A$14:$E$118,1,TRUE)</f>
        <v>7A</v>
      </c>
      <c r="Q511"/>
      <c r="R511" s="30" t="s">
        <v>5111</v>
      </c>
      <c r="S511" s="34">
        <f>AVERAGE(N486:N515)</f>
        <v>1.686662955009907</v>
      </c>
    </row>
    <row r="512" spans="1:19" x14ac:dyDescent="0.3">
      <c r="A512" s="30" t="s">
        <v>126</v>
      </c>
      <c r="B512" s="30" t="s">
        <v>1258</v>
      </c>
      <c r="C512" s="30">
        <v>301</v>
      </c>
      <c r="D512" s="30">
        <v>319.87099999999998</v>
      </c>
      <c r="E512" s="30">
        <v>1</v>
      </c>
      <c r="F512" s="30">
        <v>0.4</v>
      </c>
      <c r="G512" s="30">
        <v>1.415009</v>
      </c>
      <c r="H512" s="107">
        <v>5189840.9879999999</v>
      </c>
      <c r="I512" s="107">
        <v>488048.30200000003</v>
      </c>
      <c r="J512" s="102">
        <f>VLOOKUP($B512,'Hub coords'!$A$14:$E$119,4,TRUE)</f>
        <v>488047.29640000005</v>
      </c>
      <c r="K512" s="102">
        <f>VLOOKUP($B512,'Hub coords'!$A$14:$E$119,5,TRUE)</f>
        <v>5189841.7215</v>
      </c>
      <c r="L512" s="34">
        <f t="shared" si="32"/>
        <v>1.0055999999749474</v>
      </c>
      <c r="M512" s="34">
        <f t="shared" si="33"/>
        <v>0.73350000008940697</v>
      </c>
      <c r="N512" s="35">
        <f t="shared" si="34"/>
        <v>1.2446901662987357</v>
      </c>
      <c r="O512" s="34">
        <f t="shared" si="35"/>
        <v>1.5492536100807743</v>
      </c>
      <c r="P512" s="47" t="str">
        <f>VLOOKUP(B512,'Hub coords'!$A$14:$E$118,1,TRUE)</f>
        <v>7A</v>
      </c>
      <c r="Q512"/>
      <c r="R512" s="30" t="s">
        <v>5110</v>
      </c>
      <c r="S512" s="34">
        <f>_xlfn.STDEV.S(N486:N515)</f>
        <v>0.95253670367867826</v>
      </c>
    </row>
    <row r="513" spans="1:19" x14ac:dyDescent="0.3">
      <c r="A513" s="30" t="s">
        <v>126</v>
      </c>
      <c r="B513" s="30" t="s">
        <v>1259</v>
      </c>
      <c r="C513" s="30">
        <v>301</v>
      </c>
      <c r="D513" s="30">
        <v>326.59100000000001</v>
      </c>
      <c r="E513" s="30">
        <v>0.6</v>
      </c>
      <c r="F513" s="30">
        <v>0.3</v>
      </c>
      <c r="G513" s="30">
        <v>2.31915</v>
      </c>
      <c r="H513" s="107">
        <v>5189842.0460000001</v>
      </c>
      <c r="I513" s="107">
        <v>488046.84899999999</v>
      </c>
      <c r="J513" s="102">
        <f>VLOOKUP($B513,'Hub coords'!$A$14:$E$119,4,TRUE)</f>
        <v>488047.29640000005</v>
      </c>
      <c r="K513" s="102">
        <f>VLOOKUP($B513,'Hub coords'!$A$14:$E$119,5,TRUE)</f>
        <v>5189841.7215</v>
      </c>
      <c r="L513" s="34">
        <f t="shared" si="32"/>
        <v>0.44740000006277114</v>
      </c>
      <c r="M513" s="34">
        <f t="shared" si="33"/>
        <v>0.32450000010430813</v>
      </c>
      <c r="N513" s="35">
        <f t="shared" si="34"/>
        <v>0.55269070023283684</v>
      </c>
      <c r="O513" s="34">
        <f t="shared" si="35"/>
        <v>0.30546701012386351</v>
      </c>
      <c r="P513" s="47" t="str">
        <f>VLOOKUP(B513,'Hub coords'!$A$14:$E$118,1,TRUE)</f>
        <v>7A</v>
      </c>
      <c r="Q513"/>
      <c r="R513" s="30" t="s">
        <v>5109</v>
      </c>
      <c r="S513" s="34">
        <f>MIN(N486:N515)</f>
        <v>6.9842751877153511E-2</v>
      </c>
    </row>
    <row r="514" spans="1:19" x14ac:dyDescent="0.3">
      <c r="A514" s="30" t="s">
        <v>126</v>
      </c>
      <c r="B514" s="30" t="s">
        <v>1260</v>
      </c>
      <c r="C514" s="30">
        <v>301</v>
      </c>
      <c r="D514" s="30">
        <v>331.85700000000003</v>
      </c>
      <c r="E514" s="30">
        <v>0.4</v>
      </c>
      <c r="F514" s="30">
        <v>0.4</v>
      </c>
      <c r="G514" s="30">
        <v>1.585547</v>
      </c>
      <c r="H514" s="107">
        <v>5189842.0199999996</v>
      </c>
      <c r="I514" s="107">
        <v>488044.13699999999</v>
      </c>
      <c r="J514" s="102">
        <f>VLOOKUP($B514,'Hub coords'!$A$14:$E$119,4,TRUE)</f>
        <v>488047.29640000005</v>
      </c>
      <c r="K514" s="102">
        <f>VLOOKUP($B514,'Hub coords'!$A$14:$E$119,5,TRUE)</f>
        <v>5189841.7215</v>
      </c>
      <c r="L514" s="34">
        <f t="shared" si="32"/>
        <v>3.1594000000623055</v>
      </c>
      <c r="M514" s="34">
        <f t="shared" si="33"/>
        <v>0.29849999956786633</v>
      </c>
      <c r="N514" s="35">
        <f t="shared" si="34"/>
        <v>3.173469806085401</v>
      </c>
      <c r="O514" s="34">
        <f t="shared" si="35"/>
        <v>10.070910610135712</v>
      </c>
      <c r="P514" s="47" t="str">
        <f>VLOOKUP(B514,'Hub coords'!$A$14:$E$118,1,TRUE)</f>
        <v>7A</v>
      </c>
      <c r="Q514"/>
      <c r="R514" s="30" t="s">
        <v>5108</v>
      </c>
      <c r="S514" s="34">
        <f>MAX(N486:N515)</f>
        <v>3.8558798746759009</v>
      </c>
    </row>
    <row r="515" spans="1:19" x14ac:dyDescent="0.3">
      <c r="A515" s="30" t="s">
        <v>130</v>
      </c>
      <c r="B515" s="30" t="s">
        <v>1261</v>
      </c>
      <c r="C515" s="30">
        <v>301</v>
      </c>
      <c r="D515" s="30">
        <v>321.005</v>
      </c>
      <c r="E515" s="30">
        <v>0.5</v>
      </c>
      <c r="F515" s="30">
        <v>0.4</v>
      </c>
      <c r="G515" s="30">
        <v>0.72169799999999995</v>
      </c>
      <c r="H515" s="107">
        <v>5189842.7879999997</v>
      </c>
      <c r="I515" s="107">
        <v>488047.41499999998</v>
      </c>
      <c r="J515" s="102">
        <f>VLOOKUP($B515,'Hub coords'!$A$14:$E$119,4,TRUE)</f>
        <v>488047.29640000005</v>
      </c>
      <c r="K515" s="102">
        <f>VLOOKUP($B515,'Hub coords'!$A$14:$E$119,5,TRUE)</f>
        <v>5189841.7215</v>
      </c>
      <c r="L515" s="34">
        <f t="shared" si="32"/>
        <v>0.11859999992884696</v>
      </c>
      <c r="M515" s="34">
        <f t="shared" si="33"/>
        <v>1.0664999997243285</v>
      </c>
      <c r="N515" s="35">
        <f t="shared" si="34"/>
        <v>1.0730741863427316</v>
      </c>
      <c r="O515" s="34">
        <f t="shared" si="35"/>
        <v>1.1514882093951153</v>
      </c>
      <c r="P515" s="47" t="str">
        <f>VLOOKUP(B515,'Hub coords'!$A$14:$E$118,1,TRUE)</f>
        <v>7A</v>
      </c>
      <c r="Q515"/>
      <c r="R515" s="30" t="s">
        <v>5107</v>
      </c>
      <c r="S515" s="34">
        <f>SQRT(SUM(O486:O515)/S510)</f>
        <v>1.9292262412504377</v>
      </c>
    </row>
    <row r="516" spans="1:19" s="45" customFormat="1" ht="15" thickBot="1" x14ac:dyDescent="0.35">
      <c r="A516" s="45" t="s">
        <v>130</v>
      </c>
      <c r="B516" s="45" t="s">
        <v>7036</v>
      </c>
      <c r="C516" s="45">
        <v>299</v>
      </c>
      <c r="D516" s="45">
        <v>314.10199999999998</v>
      </c>
      <c r="E516" s="45">
        <v>1</v>
      </c>
      <c r="F516" s="45">
        <v>1</v>
      </c>
      <c r="G516" s="45">
        <v>3.4182950000000001</v>
      </c>
      <c r="H516" s="102">
        <v>5189870.477</v>
      </c>
      <c r="I516" s="102">
        <v>488019.34399999998</v>
      </c>
      <c r="J516" s="102">
        <f>VLOOKUP($B516,'Hub coords'!$A$14:$E$119,4,TRUE)</f>
        <v>488015.69576465449</v>
      </c>
      <c r="K516" s="102">
        <f>VLOOKUP($B516,'Hub coords'!$A$14:$E$119,5,TRUE)</f>
        <v>5189870.846538106</v>
      </c>
      <c r="L516" s="18">
        <f t="shared" si="32"/>
        <v>3.6482353454921395</v>
      </c>
      <c r="M516" s="18">
        <f t="shared" si="33"/>
        <v>0.36953810602426529</v>
      </c>
      <c r="N516" s="46">
        <f t="shared" si="34"/>
        <v>3.666903264050219</v>
      </c>
      <c r="O516" s="18">
        <f t="shared" si="35"/>
        <v>13.446179547902151</v>
      </c>
      <c r="P516" s="47" t="str">
        <f>VLOOKUP(B516,'Hub coords'!$A$14:$E$118,1,TRUE)</f>
        <v>8APIN</v>
      </c>
    </row>
    <row r="517" spans="1:19" s="45" customFormat="1" x14ac:dyDescent="0.3">
      <c r="A517" s="45" t="s">
        <v>126</v>
      </c>
      <c r="B517" s="45" t="s">
        <v>7037</v>
      </c>
      <c r="C517" s="45">
        <v>299</v>
      </c>
      <c r="D517" s="45">
        <v>315.10599999999999</v>
      </c>
      <c r="E517" s="45">
        <v>1</v>
      </c>
      <c r="F517" s="45">
        <v>1.5</v>
      </c>
      <c r="G517" s="45">
        <v>3.3142809999999998</v>
      </c>
      <c r="H517" s="102">
        <v>5189869.7489999998</v>
      </c>
      <c r="I517" s="102">
        <v>488016.19099999999</v>
      </c>
      <c r="J517" s="102">
        <f>VLOOKUP($B517,'Hub coords'!$A$14:$E$119,4,TRUE)</f>
        <v>488015.69576465449</v>
      </c>
      <c r="K517" s="102">
        <f>VLOOKUP($B517,'Hub coords'!$A$14:$E$119,5,TRUE)</f>
        <v>5189870.846538106</v>
      </c>
      <c r="L517" s="18">
        <f t="shared" si="32"/>
        <v>0.49523534550098702</v>
      </c>
      <c r="M517" s="18">
        <f t="shared" si="33"/>
        <v>1.0975381061434746</v>
      </c>
      <c r="N517" s="46">
        <f t="shared" si="34"/>
        <v>1.204096317522185</v>
      </c>
      <c r="O517" s="18">
        <f t="shared" si="35"/>
        <v>1.4498479418704866</v>
      </c>
      <c r="P517" s="47" t="str">
        <f>VLOOKUP(B517,'Hub coords'!$A$14:$E$118,1,TRUE)</f>
        <v>8APIN</v>
      </c>
      <c r="R517" s="20" t="s">
        <v>166</v>
      </c>
      <c r="S517" s="20" t="s">
        <v>165</v>
      </c>
    </row>
    <row r="518" spans="1:19" s="45" customFormat="1" x14ac:dyDescent="0.3">
      <c r="A518" s="45" t="s">
        <v>126</v>
      </c>
      <c r="B518" s="45" t="s">
        <v>7038</v>
      </c>
      <c r="C518" s="45">
        <v>299</v>
      </c>
      <c r="D518" s="45">
        <v>311.27800000000002</v>
      </c>
      <c r="E518" s="45">
        <v>1.4</v>
      </c>
      <c r="F518" s="45">
        <v>1.3</v>
      </c>
      <c r="G518" s="45">
        <v>3.2475239999999999</v>
      </c>
      <c r="H518" s="102">
        <v>5189869.1979999999</v>
      </c>
      <c r="I518" s="102">
        <v>488015.788</v>
      </c>
      <c r="J518" s="102">
        <f>VLOOKUP($B518,'Hub coords'!$A$14:$E$119,4,TRUE)</f>
        <v>488015.69576465449</v>
      </c>
      <c r="K518" s="102">
        <f>VLOOKUP($B518,'Hub coords'!$A$14:$E$119,5,TRUE)</f>
        <v>5189870.846538106</v>
      </c>
      <c r="L518" s="18">
        <f t="shared" si="32"/>
        <v>9.2235345509834588E-2</v>
      </c>
      <c r="M518" s="18">
        <f t="shared" si="33"/>
        <v>1.6485381061211228</v>
      </c>
      <c r="N518" s="46">
        <f t="shared" si="34"/>
        <v>1.6511163636445303</v>
      </c>
      <c r="O518" s="18">
        <f t="shared" si="35"/>
        <v>2.7261852462947367</v>
      </c>
      <c r="P518" s="47" t="str">
        <f>VLOOKUP(B518,'Hub coords'!$A$14:$E$118,1,TRUE)</f>
        <v>8APIN</v>
      </c>
      <c r="R518" s="19">
        <v>1</v>
      </c>
      <c r="S518" s="15">
        <v>1</v>
      </c>
    </row>
    <row r="519" spans="1:19" s="45" customFormat="1" x14ac:dyDescent="0.3">
      <c r="A519" s="45" t="s">
        <v>126</v>
      </c>
      <c r="B519" s="45" t="s">
        <v>7039</v>
      </c>
      <c r="C519" s="45">
        <v>301</v>
      </c>
      <c r="D519" s="45">
        <v>309.601</v>
      </c>
      <c r="E519" s="45">
        <v>0.8</v>
      </c>
      <c r="F519" s="45">
        <v>0.7</v>
      </c>
      <c r="G519" s="45">
        <v>0.92294500000000002</v>
      </c>
      <c r="H519" s="102">
        <v>5189868.2139999997</v>
      </c>
      <c r="I519" s="102">
        <v>488017.39399999997</v>
      </c>
      <c r="J519" s="102">
        <f>VLOOKUP($B519,'Hub coords'!$A$14:$E$119,4,TRUE)</f>
        <v>488015.69576465449</v>
      </c>
      <c r="K519" s="102">
        <f>VLOOKUP($B519,'Hub coords'!$A$14:$E$119,5,TRUE)</f>
        <v>5189870.846538106</v>
      </c>
      <c r="L519" s="18">
        <f t="shared" si="32"/>
        <v>1.6982353454804979</v>
      </c>
      <c r="M519" s="18">
        <f t="shared" si="33"/>
        <v>2.6325381062924862</v>
      </c>
      <c r="N519" s="46">
        <f t="shared" si="34"/>
        <v>3.1327719626109549</v>
      </c>
      <c r="O519" s="18">
        <f t="shared" si="35"/>
        <v>9.8142601697212939</v>
      </c>
      <c r="P519" s="47" t="str">
        <f>VLOOKUP(B519,'Hub coords'!$A$14:$E$118,1,TRUE)</f>
        <v>8APIN</v>
      </c>
      <c r="R519" s="19">
        <v>2</v>
      </c>
      <c r="S519" s="15">
        <v>11</v>
      </c>
    </row>
    <row r="520" spans="1:19" s="45" customFormat="1" x14ac:dyDescent="0.3">
      <c r="A520" s="45" t="s">
        <v>126</v>
      </c>
      <c r="B520" s="45" t="s">
        <v>7040</v>
      </c>
      <c r="C520" s="45">
        <v>301</v>
      </c>
      <c r="D520" s="45">
        <v>309.036</v>
      </c>
      <c r="E520" s="45">
        <v>2.2999999999999998</v>
      </c>
      <c r="F520" s="45">
        <v>1.6</v>
      </c>
      <c r="G520" s="45">
        <v>1.230329</v>
      </c>
      <c r="H520" s="102">
        <v>5189868.25</v>
      </c>
      <c r="I520" s="102">
        <v>488015.15299999999</v>
      </c>
      <c r="J520" s="102">
        <f>VLOOKUP($B520,'Hub coords'!$A$14:$E$119,4,TRUE)</f>
        <v>488015.69576465449</v>
      </c>
      <c r="K520" s="102">
        <f>VLOOKUP($B520,'Hub coords'!$A$14:$E$119,5,TRUE)</f>
        <v>5189870.846538106</v>
      </c>
      <c r="L520" s="18">
        <f t="shared" si="32"/>
        <v>0.54276465449947864</v>
      </c>
      <c r="M520" s="18">
        <f t="shared" si="33"/>
        <v>2.5965381059795618</v>
      </c>
      <c r="N520" s="46">
        <f t="shared" si="34"/>
        <v>2.6526597229908453</v>
      </c>
      <c r="O520" s="18">
        <f t="shared" si="35"/>
        <v>7.0366036059778683</v>
      </c>
      <c r="P520" s="47" t="str">
        <f>VLOOKUP(B520,'Hub coords'!$A$14:$E$118,1,TRUE)</f>
        <v>8APIN</v>
      </c>
      <c r="R520" s="19">
        <v>3</v>
      </c>
      <c r="S520" s="15">
        <v>9</v>
      </c>
    </row>
    <row r="521" spans="1:19" s="45" customFormat="1" x14ac:dyDescent="0.3">
      <c r="A521" s="45" t="s">
        <v>130</v>
      </c>
      <c r="B521" s="45" t="s">
        <v>7041</v>
      </c>
      <c r="C521" s="45">
        <v>301</v>
      </c>
      <c r="D521" s="45">
        <v>308.34699999999998</v>
      </c>
      <c r="E521" s="45">
        <v>2.1</v>
      </c>
      <c r="F521" s="45">
        <v>2.8</v>
      </c>
      <c r="G521" s="45">
        <v>1.1075060000000001</v>
      </c>
      <c r="H521" s="102">
        <v>5189868.7220000001</v>
      </c>
      <c r="I521" s="102">
        <v>488015.76199999999</v>
      </c>
      <c r="J521" s="102">
        <f>VLOOKUP($B521,'Hub coords'!$A$14:$E$119,4,TRUE)</f>
        <v>488015.69576465449</v>
      </c>
      <c r="K521" s="102">
        <f>VLOOKUP($B521,'Hub coords'!$A$14:$E$119,5,TRUE)</f>
        <v>5189870.846538106</v>
      </c>
      <c r="L521" s="18">
        <f t="shared" si="32"/>
        <v>6.6235345497261733E-2</v>
      </c>
      <c r="M521" s="18">
        <f t="shared" si="33"/>
        <v>2.1245381059125066</v>
      </c>
      <c r="N521" s="46">
        <f t="shared" si="34"/>
        <v>2.1255703433355109</v>
      </c>
      <c r="O521" s="18">
        <f t="shared" si="35"/>
        <v>4.5180492844674411</v>
      </c>
      <c r="P521" s="47" t="str">
        <f>VLOOKUP(B521,'Hub coords'!$A$14:$E$118,1,TRUE)</f>
        <v>8APIN</v>
      </c>
      <c r="R521" s="19">
        <v>4</v>
      </c>
      <c r="S521" s="15">
        <v>6</v>
      </c>
    </row>
    <row r="522" spans="1:19" s="45" customFormat="1" x14ac:dyDescent="0.3">
      <c r="A522" s="45" t="s">
        <v>130</v>
      </c>
      <c r="B522" s="45" t="s">
        <v>7042</v>
      </c>
      <c r="C522" s="45">
        <v>301</v>
      </c>
      <c r="D522" s="45">
        <v>313.43400000000003</v>
      </c>
      <c r="E522" s="45">
        <v>0.9</v>
      </c>
      <c r="F522" s="45">
        <v>0.4</v>
      </c>
      <c r="G522" s="45">
        <v>2.2546629999999999</v>
      </c>
      <c r="H522" s="102">
        <v>5189868.5690000001</v>
      </c>
      <c r="I522" s="102">
        <v>488015.47200000001</v>
      </c>
      <c r="J522" s="102">
        <f>VLOOKUP($B522,'Hub coords'!$A$14:$E$119,4,TRUE)</f>
        <v>488015.69576465449</v>
      </c>
      <c r="K522" s="102">
        <f>VLOOKUP($B522,'Hub coords'!$A$14:$E$119,5,TRUE)</f>
        <v>5189870.846538106</v>
      </c>
      <c r="L522" s="18">
        <f t="shared" si="32"/>
        <v>0.22376465448178351</v>
      </c>
      <c r="M522" s="18">
        <f t="shared" si="33"/>
        <v>2.2775381058454514</v>
      </c>
      <c r="N522" s="46">
        <f t="shared" si="34"/>
        <v>2.2885039751272966</v>
      </c>
      <c r="O522" s="18">
        <f t="shared" si="35"/>
        <v>5.237250444173438</v>
      </c>
      <c r="P522" s="47" t="str">
        <f>VLOOKUP(B522,'Hub coords'!$A$14:$E$118,1,TRUE)</f>
        <v>8APIN</v>
      </c>
      <c r="R522" s="19">
        <v>5</v>
      </c>
      <c r="S522" s="15">
        <v>3</v>
      </c>
    </row>
    <row r="523" spans="1:19" s="45" customFormat="1" x14ac:dyDescent="0.3">
      <c r="A523" s="45" t="s">
        <v>126</v>
      </c>
      <c r="B523" s="45" t="s">
        <v>7043</v>
      </c>
      <c r="C523" s="45">
        <v>301</v>
      </c>
      <c r="D523" s="45">
        <v>310.70600000000002</v>
      </c>
      <c r="E523" s="45">
        <v>0.9</v>
      </c>
      <c r="F523" s="45">
        <v>0.8</v>
      </c>
      <c r="G523" s="45">
        <v>0.66962900000000003</v>
      </c>
      <c r="H523" s="102">
        <v>5189868.682</v>
      </c>
      <c r="I523" s="102">
        <v>488016.28399999999</v>
      </c>
      <c r="J523" s="102">
        <f>VLOOKUP($B523,'Hub coords'!$A$14:$E$119,4,TRUE)</f>
        <v>488015.69576465449</v>
      </c>
      <c r="K523" s="102">
        <f>VLOOKUP($B523,'Hub coords'!$A$14:$E$119,5,TRUE)</f>
        <v>5189870.846538106</v>
      </c>
      <c r="L523" s="18">
        <f t="shared" si="32"/>
        <v>0.58823534549446777</v>
      </c>
      <c r="M523" s="18">
        <f t="shared" si="33"/>
        <v>2.1645381059497595</v>
      </c>
      <c r="N523" s="46">
        <f t="shared" si="34"/>
        <v>2.2430439215043401</v>
      </c>
      <c r="O523" s="18">
        <f t="shared" si="35"/>
        <v>5.0312460337975677</v>
      </c>
      <c r="P523" s="47" t="str">
        <f>VLOOKUP(B523,'Hub coords'!$A$14:$E$118,1,TRUE)</f>
        <v>8APIN</v>
      </c>
      <c r="R523" s="19">
        <v>6</v>
      </c>
      <c r="S523" s="15">
        <v>0</v>
      </c>
    </row>
    <row r="524" spans="1:19" s="45" customFormat="1" x14ac:dyDescent="0.3">
      <c r="A524" s="45" t="s">
        <v>126</v>
      </c>
      <c r="B524" s="45" t="s">
        <v>7044</v>
      </c>
      <c r="C524" s="45">
        <v>301</v>
      </c>
      <c r="D524" s="45">
        <v>317.74900000000002</v>
      </c>
      <c r="E524" s="45">
        <v>2.1</v>
      </c>
      <c r="F524" s="45">
        <v>1.5</v>
      </c>
      <c r="G524" s="45">
        <v>0.41353000000000001</v>
      </c>
      <c r="H524" s="102">
        <v>5189867.4409999996</v>
      </c>
      <c r="I524" s="102">
        <v>488017.47899999999</v>
      </c>
      <c r="J524" s="102">
        <f>VLOOKUP($B524,'Hub coords'!$A$14:$E$119,4,TRUE)</f>
        <v>488015.69576465449</v>
      </c>
      <c r="K524" s="102">
        <f>VLOOKUP($B524,'Hub coords'!$A$14:$E$119,5,TRUE)</f>
        <v>5189870.846538106</v>
      </c>
      <c r="L524" s="18">
        <f t="shared" si="32"/>
        <v>1.7832353455014527</v>
      </c>
      <c r="M524" s="18">
        <f t="shared" si="33"/>
        <v>3.4055381063371897</v>
      </c>
      <c r="N524" s="46">
        <f t="shared" si="34"/>
        <v>3.8441667616221302</v>
      </c>
      <c r="O524" s="18">
        <f t="shared" si="35"/>
        <v>14.777618091160376</v>
      </c>
      <c r="P524" s="47" t="str">
        <f>VLOOKUP(B524,'Hub coords'!$A$14:$E$118,1,TRUE)</f>
        <v>8APIN</v>
      </c>
      <c r="R524" s="19">
        <v>7</v>
      </c>
      <c r="S524" s="15">
        <v>0</v>
      </c>
    </row>
    <row r="525" spans="1:19" s="45" customFormat="1" x14ac:dyDescent="0.3">
      <c r="A525" s="45" t="s">
        <v>126</v>
      </c>
      <c r="B525" s="45" t="s">
        <v>7045</v>
      </c>
      <c r="C525" s="45">
        <v>301</v>
      </c>
      <c r="D525" s="45">
        <v>312.99700000000001</v>
      </c>
      <c r="E525" s="45">
        <v>0.9</v>
      </c>
      <c r="F525" s="45">
        <v>0.5</v>
      </c>
      <c r="G525" s="45">
        <v>1.625035</v>
      </c>
      <c r="H525" s="102">
        <v>5189869.0789999999</v>
      </c>
      <c r="I525" s="102">
        <v>488015.99300000002</v>
      </c>
      <c r="J525" s="102">
        <f>VLOOKUP($B525,'Hub coords'!$A$14:$E$119,4,TRUE)</f>
        <v>488015.69576465449</v>
      </c>
      <c r="K525" s="102">
        <f>VLOOKUP($B525,'Hub coords'!$A$14:$E$119,5,TRUE)</f>
        <v>5189870.846538106</v>
      </c>
      <c r="L525" s="18">
        <f t="shared" si="32"/>
        <v>0.29723534552613273</v>
      </c>
      <c r="M525" s="18">
        <f t="shared" si="33"/>
        <v>1.7675381060689688</v>
      </c>
      <c r="N525" s="46">
        <f t="shared" si="34"/>
        <v>1.7923559375960783</v>
      </c>
      <c r="O525" s="18">
        <f t="shared" si="35"/>
        <v>3.2125398070359168</v>
      </c>
      <c r="P525" s="47" t="str">
        <f>VLOOKUP(B525,'Hub coords'!$A$14:$E$118,1,TRUE)</f>
        <v>8APIN</v>
      </c>
      <c r="R525" s="19">
        <v>8</v>
      </c>
      <c r="S525" s="15">
        <v>0</v>
      </c>
    </row>
    <row r="526" spans="1:19" s="45" customFormat="1" ht="15" thickBot="1" x14ac:dyDescent="0.35">
      <c r="A526" s="45" t="s">
        <v>126</v>
      </c>
      <c r="B526" s="45" t="s">
        <v>7046</v>
      </c>
      <c r="C526" s="45">
        <v>301</v>
      </c>
      <c r="D526" s="45">
        <v>309.70699999999999</v>
      </c>
      <c r="E526" s="45">
        <v>0.8</v>
      </c>
      <c r="F526" s="45">
        <v>0.7</v>
      </c>
      <c r="G526" s="45">
        <v>0.93687200000000004</v>
      </c>
      <c r="H526" s="102">
        <v>5189868.1730000004</v>
      </c>
      <c r="I526" s="102">
        <v>488017.42300000001</v>
      </c>
      <c r="J526" s="102">
        <f>VLOOKUP($B526,'Hub coords'!$A$14:$E$119,4,TRUE)</f>
        <v>488015.69576465449</v>
      </c>
      <c r="K526" s="102">
        <f>VLOOKUP($B526,'Hub coords'!$A$14:$E$119,5,TRUE)</f>
        <v>5189870.846538106</v>
      </c>
      <c r="L526" s="18">
        <f t="shared" si="32"/>
        <v>1.7272353455191478</v>
      </c>
      <c r="M526" s="18">
        <f t="shared" si="33"/>
        <v>2.6735381055623293</v>
      </c>
      <c r="N526" s="46">
        <f t="shared" si="34"/>
        <v>3.1829464244162922</v>
      </c>
      <c r="O526" s="18">
        <f t="shared" si="35"/>
        <v>10.131147940704459</v>
      </c>
      <c r="P526" s="47" t="str">
        <f>VLOOKUP(B526,'Hub coords'!$A$14:$E$118,1,TRUE)</f>
        <v>8APIN</v>
      </c>
      <c r="R526" s="38" t="s">
        <v>2123</v>
      </c>
      <c r="S526" s="38">
        <v>0</v>
      </c>
    </row>
    <row r="527" spans="1:19" s="45" customFormat="1" x14ac:dyDescent="0.3">
      <c r="A527" s="45" t="s">
        <v>126</v>
      </c>
      <c r="B527" s="45" t="s">
        <v>7047</v>
      </c>
      <c r="C527" s="45">
        <v>301</v>
      </c>
      <c r="D527" s="45">
        <v>314.06599999999997</v>
      </c>
      <c r="E527" s="45">
        <v>2.1</v>
      </c>
      <c r="F527" s="45">
        <v>1.6</v>
      </c>
      <c r="G527" s="45">
        <v>1.386816</v>
      </c>
      <c r="H527" s="102">
        <v>5189872.4460000005</v>
      </c>
      <c r="I527" s="102">
        <v>488017.05699999997</v>
      </c>
      <c r="J527" s="102">
        <f>VLOOKUP($B527,'Hub coords'!$A$14:$E$119,4,TRUE)</f>
        <v>488015.69576465449</v>
      </c>
      <c r="K527" s="102">
        <f>VLOOKUP($B527,'Hub coords'!$A$14:$E$119,5,TRUE)</f>
        <v>5189870.846538106</v>
      </c>
      <c r="L527" s="18">
        <f t="shared" si="32"/>
        <v>1.3612353454809636</v>
      </c>
      <c r="M527" s="18">
        <f t="shared" si="33"/>
        <v>1.5994618944823742</v>
      </c>
      <c r="N527" s="46">
        <f t="shared" si="34"/>
        <v>2.1002952215552515</v>
      </c>
      <c r="O527" s="18">
        <f t="shared" si="35"/>
        <v>4.411240017687823</v>
      </c>
      <c r="P527" s="47" t="str">
        <f>VLOOKUP(B527,'Hub coords'!$A$14:$E$118,1,TRUE)</f>
        <v>8APIN</v>
      </c>
    </row>
    <row r="528" spans="1:19" s="45" customFormat="1" x14ac:dyDescent="0.3">
      <c r="A528" s="45" t="s">
        <v>126</v>
      </c>
      <c r="B528" s="45" t="s">
        <v>7048</v>
      </c>
      <c r="C528" s="45">
        <v>301</v>
      </c>
      <c r="D528" s="45">
        <v>313.28800000000001</v>
      </c>
      <c r="E528" s="45">
        <v>1.8</v>
      </c>
      <c r="F528" s="45">
        <v>1.4</v>
      </c>
      <c r="G528" s="45">
        <v>1.680077</v>
      </c>
      <c r="H528" s="102">
        <v>5189867.6560000004</v>
      </c>
      <c r="I528" s="102">
        <v>488014.076</v>
      </c>
      <c r="J528" s="102">
        <f>VLOOKUP($B528,'Hub coords'!$A$14:$E$119,4,TRUE)</f>
        <v>488015.69576465449</v>
      </c>
      <c r="K528" s="102">
        <f>VLOOKUP($B528,'Hub coords'!$A$14:$E$119,5,TRUE)</f>
        <v>5189870.846538106</v>
      </c>
      <c r="L528" s="18">
        <f t="shared" si="32"/>
        <v>1.6197646544896998</v>
      </c>
      <c r="M528" s="18">
        <f t="shared" si="33"/>
        <v>3.1905381055548787</v>
      </c>
      <c r="N528" s="46">
        <f t="shared" si="34"/>
        <v>3.578151888745341</v>
      </c>
      <c r="O528" s="18">
        <f t="shared" si="35"/>
        <v>12.803170938931851</v>
      </c>
      <c r="P528" s="47" t="str">
        <f>VLOOKUP(B528,'Hub coords'!$A$14:$E$118,1,TRUE)</f>
        <v>8APIN</v>
      </c>
    </row>
    <row r="529" spans="1:19" s="45" customFormat="1" x14ac:dyDescent="0.3">
      <c r="A529" s="45" t="s">
        <v>126</v>
      </c>
      <c r="B529" s="45" t="s">
        <v>7049</v>
      </c>
      <c r="C529" s="45">
        <v>301</v>
      </c>
      <c r="D529" s="45">
        <v>313.38099999999997</v>
      </c>
      <c r="E529" s="45">
        <v>1.3</v>
      </c>
      <c r="F529" s="45">
        <v>1.4</v>
      </c>
      <c r="G529" s="45">
        <v>2.305123</v>
      </c>
      <c r="H529" s="102">
        <v>5189871.9730000002</v>
      </c>
      <c r="I529" s="102">
        <v>488018.15100000001</v>
      </c>
      <c r="J529" s="102">
        <f>VLOOKUP($B529,'Hub coords'!$A$14:$E$119,4,TRUE)</f>
        <v>488015.69576465449</v>
      </c>
      <c r="K529" s="102">
        <f>VLOOKUP($B529,'Hub coords'!$A$14:$E$119,5,TRUE)</f>
        <v>5189870.846538106</v>
      </c>
      <c r="L529" s="18">
        <f t="shared" si="32"/>
        <v>2.4552353455219418</v>
      </c>
      <c r="M529" s="18">
        <f t="shared" si="33"/>
        <v>1.1264618942514062</v>
      </c>
      <c r="N529" s="46">
        <f t="shared" si="34"/>
        <v>2.7013139397524153</v>
      </c>
      <c r="O529" s="18">
        <f t="shared" si="35"/>
        <v>7.2970970011007159</v>
      </c>
      <c r="P529" s="47" t="str">
        <f>VLOOKUP(B529,'Hub coords'!$A$14:$E$118,1,TRUE)</f>
        <v>8APIN</v>
      </c>
    </row>
    <row r="530" spans="1:19" s="45" customFormat="1" x14ac:dyDescent="0.3">
      <c r="A530" s="45" t="s">
        <v>130</v>
      </c>
      <c r="B530" s="45" t="s">
        <v>7050</v>
      </c>
      <c r="C530" s="45">
        <v>301</v>
      </c>
      <c r="D530" s="45">
        <v>313.49799999999999</v>
      </c>
      <c r="E530" s="45">
        <v>0.5</v>
      </c>
      <c r="F530" s="45">
        <v>0.4</v>
      </c>
      <c r="G530" s="45">
        <v>1.8781669999999999</v>
      </c>
      <c r="H530" s="102">
        <v>5189871.9560000002</v>
      </c>
      <c r="I530" s="102">
        <v>488017.90899999999</v>
      </c>
      <c r="J530" s="102">
        <f>VLOOKUP($B530,'Hub coords'!$A$14:$E$119,4,TRUE)</f>
        <v>488015.69576465449</v>
      </c>
      <c r="K530" s="102">
        <f>VLOOKUP($B530,'Hub coords'!$A$14:$E$119,5,TRUE)</f>
        <v>5189870.846538106</v>
      </c>
      <c r="L530" s="18">
        <f t="shared" si="32"/>
        <v>2.2132353454944678</v>
      </c>
      <c r="M530" s="18">
        <f t="shared" si="33"/>
        <v>1.1094618942588568</v>
      </c>
      <c r="N530" s="46">
        <f t="shared" si="34"/>
        <v>2.4757456229100896</v>
      </c>
      <c r="O530" s="18">
        <f t="shared" si="35"/>
        <v>6.1293163893584675</v>
      </c>
      <c r="P530" s="47" t="str">
        <f>VLOOKUP(B530,'Hub coords'!$A$14:$E$118,1,TRUE)</f>
        <v>8APIN</v>
      </c>
    </row>
    <row r="531" spans="1:19" s="45" customFormat="1" x14ac:dyDescent="0.3">
      <c r="A531" s="45" t="s">
        <v>126</v>
      </c>
      <c r="B531" s="45" t="s">
        <v>7051</v>
      </c>
      <c r="C531" s="45">
        <v>301</v>
      </c>
      <c r="D531" s="45">
        <v>311.93</v>
      </c>
      <c r="E531" s="45">
        <v>3.5</v>
      </c>
      <c r="F531" s="45">
        <v>2.4</v>
      </c>
      <c r="G531" s="45">
        <v>0.92839400000000005</v>
      </c>
      <c r="H531" s="102">
        <v>5189871.4850000003</v>
      </c>
      <c r="I531" s="102">
        <v>488017.30699999997</v>
      </c>
      <c r="J531" s="102">
        <f>VLOOKUP($B531,'Hub coords'!$A$14:$E$119,4,TRUE)</f>
        <v>488015.69576465449</v>
      </c>
      <c r="K531" s="102">
        <f>VLOOKUP($B531,'Hub coords'!$A$14:$E$119,5,TRUE)</f>
        <v>5189870.846538106</v>
      </c>
      <c r="L531" s="18">
        <f t="shared" si="32"/>
        <v>1.6112353454809636</v>
      </c>
      <c r="M531" s="18">
        <f t="shared" si="33"/>
        <v>0.63846189435571432</v>
      </c>
      <c r="N531" s="46">
        <f t="shared" si="34"/>
        <v>1.73312230643756</v>
      </c>
      <c r="O531" s="18">
        <f t="shared" si="35"/>
        <v>3.0037129290714479</v>
      </c>
      <c r="P531" s="47" t="str">
        <f>VLOOKUP(B531,'Hub coords'!$A$14:$E$118,1,TRUE)</f>
        <v>8APIN</v>
      </c>
    </row>
    <row r="532" spans="1:19" s="45" customFormat="1" x14ac:dyDescent="0.3">
      <c r="A532" s="45" t="s">
        <v>126</v>
      </c>
      <c r="B532" s="45" t="s">
        <v>7052</v>
      </c>
      <c r="C532" s="45">
        <v>301</v>
      </c>
      <c r="D532" s="45">
        <v>310.45800000000003</v>
      </c>
      <c r="E532" s="45">
        <v>0.5</v>
      </c>
      <c r="F532" s="45">
        <v>0.3</v>
      </c>
      <c r="G532" s="45">
        <v>1.8236429999999999</v>
      </c>
      <c r="H532" s="102">
        <v>5189870.1059999997</v>
      </c>
      <c r="I532" s="102">
        <v>488014.70299999998</v>
      </c>
      <c r="J532" s="102">
        <f>VLOOKUP($B532,'Hub coords'!$A$14:$E$119,4,TRUE)</f>
        <v>488015.69576465449</v>
      </c>
      <c r="K532" s="102">
        <f>VLOOKUP($B532,'Hub coords'!$A$14:$E$119,5,TRUE)</f>
        <v>5189870.846538106</v>
      </c>
      <c r="L532" s="18">
        <f t="shared" si="32"/>
        <v>0.99276465451112017</v>
      </c>
      <c r="M532" s="18">
        <f t="shared" si="33"/>
        <v>0.74053810629993677</v>
      </c>
      <c r="N532" s="46">
        <f t="shared" si="34"/>
        <v>1.2385387947613431</v>
      </c>
      <c r="O532" s="18">
        <f t="shared" si="35"/>
        <v>1.5339783461288803</v>
      </c>
      <c r="P532" s="47" t="str">
        <f>VLOOKUP(B532,'Hub coords'!$A$14:$E$118,1,TRUE)</f>
        <v>8APIN</v>
      </c>
    </row>
    <row r="533" spans="1:19" s="45" customFormat="1" x14ac:dyDescent="0.3">
      <c r="A533" s="45" t="s">
        <v>126</v>
      </c>
      <c r="B533" s="45" t="s">
        <v>7053</v>
      </c>
      <c r="C533" s="45">
        <v>301</v>
      </c>
      <c r="D533" s="45">
        <v>311.32900000000001</v>
      </c>
      <c r="E533" s="45">
        <v>0.8</v>
      </c>
      <c r="F533" s="45">
        <v>1.4</v>
      </c>
      <c r="G533" s="45">
        <v>1.765701</v>
      </c>
      <c r="H533" s="102">
        <v>5189871.1849999996</v>
      </c>
      <c r="I533" s="102">
        <v>488017.33</v>
      </c>
      <c r="J533" s="102">
        <f>VLOOKUP($B533,'Hub coords'!$A$14:$E$119,4,TRUE)</f>
        <v>488015.69576465449</v>
      </c>
      <c r="K533" s="102">
        <f>VLOOKUP($B533,'Hub coords'!$A$14:$E$119,5,TRUE)</f>
        <v>5189870.846538106</v>
      </c>
      <c r="L533" s="18">
        <f t="shared" si="32"/>
        <v>1.6342353455256671</v>
      </c>
      <c r="M533" s="18">
        <f t="shared" si="33"/>
        <v>0.33846189361065626</v>
      </c>
      <c r="N533" s="46">
        <f t="shared" si="34"/>
        <v>1.6689163004752239</v>
      </c>
      <c r="O533" s="18">
        <f t="shared" si="35"/>
        <v>2.7852816179919078</v>
      </c>
      <c r="P533" s="47" t="str">
        <f>VLOOKUP(B533,'Hub coords'!$A$14:$E$118,1,TRUE)</f>
        <v>8APIN</v>
      </c>
    </row>
    <row r="534" spans="1:19" s="45" customFormat="1" x14ac:dyDescent="0.3">
      <c r="A534" s="45" t="s">
        <v>126</v>
      </c>
      <c r="B534" s="45" t="s">
        <v>7054</v>
      </c>
      <c r="C534" s="45">
        <v>301</v>
      </c>
      <c r="D534" s="45">
        <v>313.84699999999998</v>
      </c>
      <c r="E534" s="45">
        <v>1</v>
      </c>
      <c r="F534" s="45">
        <v>0.9</v>
      </c>
      <c r="G534" s="45">
        <v>0.91833200000000004</v>
      </c>
      <c r="H534" s="102">
        <v>5189868.2589999996</v>
      </c>
      <c r="I534" s="102">
        <v>488016.59600000002</v>
      </c>
      <c r="J534" s="102">
        <f>VLOOKUP($B534,'Hub coords'!$A$14:$E$119,4,TRUE)</f>
        <v>488015.69576465449</v>
      </c>
      <c r="K534" s="102">
        <f>VLOOKUP($B534,'Hub coords'!$A$14:$E$119,5,TRUE)</f>
        <v>5189870.846538106</v>
      </c>
      <c r="L534" s="18">
        <f t="shared" si="32"/>
        <v>0.9002353455289267</v>
      </c>
      <c r="M534" s="18">
        <f t="shared" si="33"/>
        <v>2.587538106366992</v>
      </c>
      <c r="N534" s="46">
        <f t="shared" si="34"/>
        <v>2.7396673391565014</v>
      </c>
      <c r="O534" s="18">
        <f t="shared" si="35"/>
        <v>7.5057771292408644</v>
      </c>
      <c r="P534" s="47" t="str">
        <f>VLOOKUP(B534,'Hub coords'!$A$14:$E$118,1,TRUE)</f>
        <v>8APIN</v>
      </c>
    </row>
    <row r="535" spans="1:19" s="45" customFormat="1" x14ac:dyDescent="0.3">
      <c r="A535" s="45" t="s">
        <v>126</v>
      </c>
      <c r="B535" s="45" t="s">
        <v>7055</v>
      </c>
      <c r="C535" s="45">
        <v>301</v>
      </c>
      <c r="D535" s="45">
        <v>317.69799999999998</v>
      </c>
      <c r="E535" s="45">
        <v>3.9</v>
      </c>
      <c r="F535" s="45">
        <v>3.5</v>
      </c>
      <c r="G535" s="45">
        <v>3.2333349999999998</v>
      </c>
      <c r="H535" s="102">
        <v>5189867.2180000003</v>
      </c>
      <c r="I535" s="102">
        <v>488018.315</v>
      </c>
      <c r="J535" s="102">
        <f>VLOOKUP($B535,'Hub coords'!$A$14:$E$119,4,TRUE)</f>
        <v>488015.69576465449</v>
      </c>
      <c r="K535" s="102">
        <f>VLOOKUP($B535,'Hub coords'!$A$14:$E$119,5,TRUE)</f>
        <v>5189870.846538106</v>
      </c>
      <c r="L535" s="18">
        <f t="shared" si="32"/>
        <v>2.6192353455116972</v>
      </c>
      <c r="M535" s="18">
        <f t="shared" si="33"/>
        <v>3.6285381056368351</v>
      </c>
      <c r="N535" s="46">
        <f t="shared" si="34"/>
        <v>4.4751181637177275</v>
      </c>
      <c r="O535" s="18">
        <f t="shared" si="35"/>
        <v>20.026682579236326</v>
      </c>
      <c r="P535" s="47" t="str">
        <f>VLOOKUP(B535,'Hub coords'!$A$14:$E$118,1,TRUE)</f>
        <v>8APIN</v>
      </c>
    </row>
    <row r="536" spans="1:19" s="45" customFormat="1" x14ac:dyDescent="0.3">
      <c r="A536" s="45" t="s">
        <v>130</v>
      </c>
      <c r="B536" s="45" t="s">
        <v>7056</v>
      </c>
      <c r="C536" s="45">
        <v>301</v>
      </c>
      <c r="D536" s="45">
        <v>333.41699999999997</v>
      </c>
      <c r="E536" s="45">
        <v>0.7</v>
      </c>
      <c r="F536" s="45">
        <v>0.3</v>
      </c>
      <c r="G536" s="45">
        <v>0.21121999999999999</v>
      </c>
      <c r="H536" s="102">
        <v>5189868.5599999996</v>
      </c>
      <c r="I536" s="102">
        <v>488013.353</v>
      </c>
      <c r="J536" s="102">
        <f>VLOOKUP($B536,'Hub coords'!$A$14:$E$119,4,TRUE)</f>
        <v>488015.69576465449</v>
      </c>
      <c r="K536" s="102">
        <f>VLOOKUP($B536,'Hub coords'!$A$14:$E$119,5,TRUE)</f>
        <v>5189870.846538106</v>
      </c>
      <c r="L536" s="18">
        <f t="shared" si="32"/>
        <v>2.3427646544878371</v>
      </c>
      <c r="M536" s="18">
        <f t="shared" si="33"/>
        <v>2.2865381063893437</v>
      </c>
      <c r="N536" s="46">
        <f t="shared" si="34"/>
        <v>3.2736528127289368</v>
      </c>
      <c r="O536" s="18">
        <f t="shared" si="35"/>
        <v>10.716802738288079</v>
      </c>
      <c r="P536" s="47" t="str">
        <f>VLOOKUP(B536,'Hub coords'!$A$14:$E$118,1,TRUE)</f>
        <v>8APIN</v>
      </c>
    </row>
    <row r="537" spans="1:19" s="45" customFormat="1" x14ac:dyDescent="0.3">
      <c r="A537" s="45" t="s">
        <v>126</v>
      </c>
      <c r="B537" s="45" t="s">
        <v>7057</v>
      </c>
      <c r="C537" s="45">
        <v>301</v>
      </c>
      <c r="D537" s="45">
        <v>325.31799999999998</v>
      </c>
      <c r="E537" s="45">
        <v>1.6</v>
      </c>
      <c r="F537" s="45">
        <v>2</v>
      </c>
      <c r="G537" s="45">
        <v>4.4986629999999996</v>
      </c>
      <c r="H537" s="102">
        <v>5189867.9510000004</v>
      </c>
      <c r="I537" s="102">
        <v>488015.83799999999</v>
      </c>
      <c r="J537" s="102">
        <f>VLOOKUP($B537,'Hub coords'!$A$14:$E$119,4,TRUE)</f>
        <v>488015.69576465449</v>
      </c>
      <c r="K537" s="102">
        <f>VLOOKUP($B537,'Hub coords'!$A$14:$E$119,5,TRUE)</f>
        <v>5189870.846538106</v>
      </c>
      <c r="L537" s="18">
        <f t="shared" si="32"/>
        <v>0.14223534549819306</v>
      </c>
      <c r="M537" s="18">
        <f t="shared" si="33"/>
        <v>2.8955381056293845</v>
      </c>
      <c r="N537" s="46">
        <f t="shared" si="34"/>
        <v>2.8990294608128417</v>
      </c>
      <c r="O537" s="18">
        <f t="shared" si="35"/>
        <v>8.4043718146607951</v>
      </c>
      <c r="P537" s="47" t="str">
        <f>VLOOKUP(B537,'Hub coords'!$A$14:$E$118,1,TRUE)</f>
        <v>8APIN</v>
      </c>
    </row>
    <row r="538" spans="1:19" s="45" customFormat="1" x14ac:dyDescent="0.3">
      <c r="A538" s="45" t="s">
        <v>126</v>
      </c>
      <c r="B538" s="45" t="s">
        <v>7058</v>
      </c>
      <c r="C538" s="45">
        <v>301</v>
      </c>
      <c r="D538" s="45">
        <v>310.99599999999998</v>
      </c>
      <c r="E538" s="45">
        <v>0.9</v>
      </c>
      <c r="F538" s="45">
        <v>0.9</v>
      </c>
      <c r="G538" s="45">
        <v>1.3278000000000001</v>
      </c>
      <c r="H538" s="102">
        <v>5189870.9570000004</v>
      </c>
      <c r="I538" s="102">
        <v>488017.15299999999</v>
      </c>
      <c r="J538" s="102">
        <f>VLOOKUP($B538,'Hub coords'!$A$14:$E$119,4,TRUE)</f>
        <v>488015.69576465449</v>
      </c>
      <c r="K538" s="102">
        <f>VLOOKUP($B538,'Hub coords'!$A$14:$E$119,5,TRUE)</f>
        <v>5189870.846538106</v>
      </c>
      <c r="L538" s="18">
        <f t="shared" si="32"/>
        <v>1.4572353455005214</v>
      </c>
      <c r="M538" s="18">
        <f t="shared" si="33"/>
        <v>0.11046189442276955</v>
      </c>
      <c r="N538" s="46">
        <f t="shared" si="34"/>
        <v>1.4614159853701789</v>
      </c>
      <c r="O538" s="18">
        <f t="shared" si="35"/>
        <v>2.1357366822954909</v>
      </c>
      <c r="P538" s="47" t="str">
        <f>VLOOKUP(B538,'Hub coords'!$A$14:$E$118,1,TRUE)</f>
        <v>8APIN</v>
      </c>
    </row>
    <row r="539" spans="1:19" s="45" customFormat="1" x14ac:dyDescent="0.3">
      <c r="A539" s="45" t="s">
        <v>126</v>
      </c>
      <c r="B539" s="45" t="s">
        <v>7059</v>
      </c>
      <c r="C539" s="45">
        <v>301</v>
      </c>
      <c r="D539" s="45">
        <v>309.036</v>
      </c>
      <c r="E539" s="45">
        <v>2.2999999999999998</v>
      </c>
      <c r="F539" s="45">
        <v>1.6</v>
      </c>
      <c r="G539" s="45">
        <v>1.230329</v>
      </c>
      <c r="H539" s="102">
        <v>5189868.25</v>
      </c>
      <c r="I539" s="102">
        <v>488015.15299999999</v>
      </c>
      <c r="J539" s="102">
        <f>VLOOKUP($B539,'Hub coords'!$A$14:$E$119,4,TRUE)</f>
        <v>488015.69576465449</v>
      </c>
      <c r="K539" s="102">
        <f>VLOOKUP($B539,'Hub coords'!$A$14:$E$119,5,TRUE)</f>
        <v>5189870.846538106</v>
      </c>
      <c r="L539" s="18">
        <f t="shared" si="32"/>
        <v>0.54276465449947864</v>
      </c>
      <c r="M539" s="18">
        <f t="shared" si="33"/>
        <v>2.5965381059795618</v>
      </c>
      <c r="N539" s="46">
        <f t="shared" si="34"/>
        <v>2.6526597229908453</v>
      </c>
      <c r="O539" s="18">
        <f t="shared" si="35"/>
        <v>7.0366036059778683</v>
      </c>
      <c r="P539" s="47" t="str">
        <f>VLOOKUP(B539,'Hub coords'!$A$14:$E$118,1,TRUE)</f>
        <v>8APIN</v>
      </c>
    </row>
    <row r="540" spans="1:19" s="45" customFormat="1" x14ac:dyDescent="0.3">
      <c r="A540" s="45" t="s">
        <v>126</v>
      </c>
      <c r="B540" s="45" t="s">
        <v>7060</v>
      </c>
      <c r="C540" s="45">
        <v>301</v>
      </c>
      <c r="D540" s="45">
        <v>310.83499999999998</v>
      </c>
      <c r="E540" s="45">
        <v>0.9</v>
      </c>
      <c r="F540" s="45">
        <v>0.8</v>
      </c>
      <c r="G540" s="45">
        <v>0.670319</v>
      </c>
      <c r="H540" s="102">
        <v>5189868.682</v>
      </c>
      <c r="I540" s="102">
        <v>488016.31699999998</v>
      </c>
      <c r="J540" s="102">
        <f>VLOOKUP($B540,'Hub coords'!$A$14:$E$119,4,TRUE)</f>
        <v>488015.69576465449</v>
      </c>
      <c r="K540" s="102">
        <f>VLOOKUP($B540,'Hub coords'!$A$14:$E$119,5,TRUE)</f>
        <v>5189870.846538106</v>
      </c>
      <c r="L540" s="18">
        <f t="shared" si="32"/>
        <v>0.62123534549027681</v>
      </c>
      <c r="M540" s="18">
        <f t="shared" si="33"/>
        <v>2.1645381059497595</v>
      </c>
      <c r="N540" s="46">
        <f t="shared" si="34"/>
        <v>2.2519233038882556</v>
      </c>
      <c r="O540" s="18">
        <f t="shared" si="35"/>
        <v>5.0711585665949963</v>
      </c>
      <c r="P540" s="47" t="str">
        <f>VLOOKUP(B540,'Hub coords'!$A$14:$E$118,1,TRUE)</f>
        <v>8APIN</v>
      </c>
      <c r="R540" s="30" t="s">
        <v>5112</v>
      </c>
      <c r="S540" s="37">
        <f>COUNT(C516:C545)</f>
        <v>30</v>
      </c>
    </row>
    <row r="541" spans="1:19" s="45" customFormat="1" x14ac:dyDescent="0.3">
      <c r="A541" s="45" t="s">
        <v>126</v>
      </c>
      <c r="B541" s="45" t="s">
        <v>7061</v>
      </c>
      <c r="C541" s="45">
        <v>301</v>
      </c>
      <c r="D541" s="45">
        <v>311.73200000000003</v>
      </c>
      <c r="E541" s="45">
        <v>1.4</v>
      </c>
      <c r="F541" s="45">
        <v>1.1000000000000001</v>
      </c>
      <c r="G541" s="45">
        <v>1.3318749999999999</v>
      </c>
      <c r="H541" s="102">
        <v>5189871.1550000003</v>
      </c>
      <c r="I541" s="102">
        <v>488017.64299999998</v>
      </c>
      <c r="J541" s="102">
        <f>VLOOKUP($B541,'Hub coords'!$A$14:$E$119,4,TRUE)</f>
        <v>488015.69576465449</v>
      </c>
      <c r="K541" s="102">
        <f>VLOOKUP($B541,'Hub coords'!$A$14:$E$119,5,TRUE)</f>
        <v>5189870.846538106</v>
      </c>
      <c r="L541" s="18">
        <f t="shared" si="32"/>
        <v>1.9472353454912081</v>
      </c>
      <c r="M541" s="18">
        <f t="shared" si="33"/>
        <v>0.30846189428120852</v>
      </c>
      <c r="N541" s="46">
        <f t="shared" si="34"/>
        <v>1.9715157191749235</v>
      </c>
      <c r="O541" s="18">
        <f t="shared" si="35"/>
        <v>3.8868742309538158</v>
      </c>
      <c r="P541" s="47" t="str">
        <f>VLOOKUP(B541,'Hub coords'!$A$14:$E$118,1,TRUE)</f>
        <v>8APIN</v>
      </c>
      <c r="R541" s="30" t="s">
        <v>5111</v>
      </c>
      <c r="S541" s="34">
        <f>AVERAGE(N516:N545)</f>
        <v>2.6372981019444097</v>
      </c>
    </row>
    <row r="542" spans="1:19" s="45" customFormat="1" x14ac:dyDescent="0.3">
      <c r="A542" s="45" t="s">
        <v>130</v>
      </c>
      <c r="B542" s="45" t="s">
        <v>7062</v>
      </c>
      <c r="C542" s="45">
        <v>301</v>
      </c>
      <c r="D542" s="45">
        <v>323.23099999999999</v>
      </c>
      <c r="E542" s="45">
        <v>1.1000000000000001</v>
      </c>
      <c r="F542" s="45">
        <v>0.4</v>
      </c>
      <c r="G542" s="45">
        <v>1.691411</v>
      </c>
      <c r="H542" s="102">
        <v>5189870.0250000004</v>
      </c>
      <c r="I542" s="102">
        <v>488011.88</v>
      </c>
      <c r="J542" s="102">
        <f>VLOOKUP($B542,'Hub coords'!$A$14:$E$119,4,TRUE)</f>
        <v>488015.69576465449</v>
      </c>
      <c r="K542" s="102">
        <f>VLOOKUP($B542,'Hub coords'!$A$14:$E$119,5,TRUE)</f>
        <v>5189870.846538106</v>
      </c>
      <c r="L542" s="18">
        <f t="shared" si="32"/>
        <v>3.8157646544859745</v>
      </c>
      <c r="M542" s="18">
        <f t="shared" si="33"/>
        <v>0.82153810560703278</v>
      </c>
      <c r="N542" s="46">
        <f t="shared" si="34"/>
        <v>3.9032018596773677</v>
      </c>
      <c r="O542" s="18">
        <f t="shared" si="35"/>
        <v>15.234984757388862</v>
      </c>
      <c r="P542" s="47" t="str">
        <f>VLOOKUP(B542,'Hub coords'!$A$14:$E$118,1,TRUE)</f>
        <v>8APIN</v>
      </c>
      <c r="R542" s="30" t="s">
        <v>5110</v>
      </c>
      <c r="S542" s="34">
        <f>_xlfn.STDEV.S(N516:N545)</f>
        <v>0.87812687233021325</v>
      </c>
    </row>
    <row r="543" spans="1:19" s="45" customFormat="1" x14ac:dyDescent="0.3">
      <c r="A543" s="45" t="s">
        <v>130</v>
      </c>
      <c r="B543" s="45" t="s">
        <v>7063</v>
      </c>
      <c r="C543" s="45">
        <v>301</v>
      </c>
      <c r="D543" s="45">
        <v>310.54399999999998</v>
      </c>
      <c r="E543" s="45">
        <v>0.3</v>
      </c>
      <c r="F543" s="45">
        <v>0.2</v>
      </c>
      <c r="G543" s="45">
        <v>1.8456159999999999</v>
      </c>
      <c r="H543" s="102">
        <v>5189870.0659999996</v>
      </c>
      <c r="I543" s="102">
        <v>488018.35399999999</v>
      </c>
      <c r="J543" s="102">
        <f>VLOOKUP($B543,'Hub coords'!$A$14:$E$119,4,TRUE)</f>
        <v>488015.69576465449</v>
      </c>
      <c r="K543" s="102">
        <f>VLOOKUP($B543,'Hub coords'!$A$14:$E$119,5,TRUE)</f>
        <v>5189870.846538106</v>
      </c>
      <c r="L543" s="18">
        <f t="shared" si="32"/>
        <v>2.6582353455014527</v>
      </c>
      <c r="M543" s="18">
        <f t="shared" si="33"/>
        <v>0.78053810633718967</v>
      </c>
      <c r="N543" s="46">
        <f t="shared" si="34"/>
        <v>2.7704611326488005</v>
      </c>
      <c r="O543" s="18">
        <f t="shared" si="35"/>
        <v>7.6754548875176747</v>
      </c>
      <c r="P543" s="47" t="str">
        <f>VLOOKUP(B543,'Hub coords'!$A$14:$E$118,1,TRUE)</f>
        <v>8APIN</v>
      </c>
      <c r="R543" s="30" t="s">
        <v>5109</v>
      </c>
      <c r="S543" s="34">
        <f>MIN(N516:N545)</f>
        <v>1.204096317522185</v>
      </c>
    </row>
    <row r="544" spans="1:19" s="45" customFormat="1" x14ac:dyDescent="0.3">
      <c r="A544" s="45" t="s">
        <v>126</v>
      </c>
      <c r="B544" s="45" t="s">
        <v>7064</v>
      </c>
      <c r="C544" s="45">
        <v>301</v>
      </c>
      <c r="D544" s="45">
        <v>314.25799999999998</v>
      </c>
      <c r="E544" s="45">
        <v>0.3</v>
      </c>
      <c r="F544" s="45">
        <v>0.4</v>
      </c>
      <c r="H544" s="102">
        <v>5189867.7410000004</v>
      </c>
      <c r="I544" s="102">
        <v>488013.00199999998</v>
      </c>
      <c r="J544" s="102">
        <f>VLOOKUP($B544,'Hub coords'!$A$14:$E$119,4,TRUE)</f>
        <v>488015.69576465449</v>
      </c>
      <c r="K544" s="102">
        <f>VLOOKUP($B544,'Hub coords'!$A$14:$E$119,5,TRUE)</f>
        <v>5189870.846538106</v>
      </c>
      <c r="L544" s="18">
        <f t="shared" si="32"/>
        <v>2.6937646545120515</v>
      </c>
      <c r="M544" s="18">
        <f t="shared" si="33"/>
        <v>3.1055381055921316</v>
      </c>
      <c r="N544" s="46">
        <f t="shared" si="34"/>
        <v>4.1110503450071247</v>
      </c>
      <c r="O544" s="18">
        <f t="shared" si="35"/>
        <v>16.900734939183199</v>
      </c>
      <c r="P544" s="47" t="str">
        <f>VLOOKUP(B544,'Hub coords'!$A$14:$E$118,1,TRUE)</f>
        <v>8APIN</v>
      </c>
      <c r="R544" s="30" t="s">
        <v>5108</v>
      </c>
      <c r="S544" s="34">
        <f>MAX(N516:N545)</f>
        <v>4.4751181637177275</v>
      </c>
    </row>
    <row r="545" spans="1:19" s="45" customFormat="1" x14ac:dyDescent="0.3">
      <c r="A545" s="45" t="s">
        <v>126</v>
      </c>
      <c r="B545" s="45" t="s">
        <v>7065</v>
      </c>
      <c r="C545" s="45">
        <v>301</v>
      </c>
      <c r="D545" s="45">
        <v>313.67399999999998</v>
      </c>
      <c r="E545" s="45">
        <v>0.7</v>
      </c>
      <c r="F545" s="45">
        <v>0.5</v>
      </c>
      <c r="G545" s="45">
        <v>1.3825940000000001</v>
      </c>
      <c r="H545" s="102">
        <v>5189867.5559999999</v>
      </c>
      <c r="I545" s="102">
        <v>488015.19099999999</v>
      </c>
      <c r="J545" s="102">
        <f>VLOOKUP($B545,'Hub coords'!$A$14:$E$119,4,TRUE)</f>
        <v>488015.69576465449</v>
      </c>
      <c r="K545" s="102">
        <f>VLOOKUP($B545,'Hub coords'!$A$14:$E$119,5,TRUE)</f>
        <v>5189870.846538106</v>
      </c>
      <c r="L545" s="18">
        <f t="shared" si="32"/>
        <v>0.50476465449901298</v>
      </c>
      <c r="M545" s="18">
        <f t="shared" si="33"/>
        <v>3.2905381061136723</v>
      </c>
      <c r="N545" s="46">
        <f t="shared" si="34"/>
        <v>3.3290281441011671</v>
      </c>
      <c r="O545" s="18">
        <f t="shared" si="35"/>
        <v>11.082428384217661</v>
      </c>
      <c r="P545" s="47" t="str">
        <f>VLOOKUP(B545,'Hub coords'!$A$14:$E$118,1,TRUE)</f>
        <v>8APIN</v>
      </c>
      <c r="R545" s="30" t="s">
        <v>5107</v>
      </c>
      <c r="S545" s="34">
        <f>SQRT(SUM(O516:O545)/S540)</f>
        <v>2.7750215354655805</v>
      </c>
    </row>
    <row r="546" spans="1:19" ht="15" thickBot="1" x14ac:dyDescent="0.35">
      <c r="A546" s="30" t="s">
        <v>130</v>
      </c>
      <c r="B546" s="30" t="s">
        <v>1313</v>
      </c>
      <c r="C546" s="30">
        <v>301</v>
      </c>
      <c r="D546" s="30">
        <v>354.34100000000001</v>
      </c>
      <c r="E546" s="30">
        <v>0.3</v>
      </c>
      <c r="F546" s="30">
        <v>0.2</v>
      </c>
      <c r="G546" s="30">
        <v>1.1606190000000001</v>
      </c>
      <c r="H546" s="107">
        <v>5189136.3820000002</v>
      </c>
      <c r="I546" s="107">
        <v>487770.28399999999</v>
      </c>
      <c r="J546" s="102">
        <f>VLOOKUP($B546,'Hub coords'!$A$14:$E$119,4,TRUE)</f>
        <v>487770.48440000002</v>
      </c>
      <c r="K546" s="102">
        <f>VLOOKUP($B546,'Hub coords'!$A$14:$E$119,5,TRUE)</f>
        <v>5189137.1405000007</v>
      </c>
      <c r="L546" s="34">
        <f t="shared" si="32"/>
        <v>0.20040000003064051</v>
      </c>
      <c r="M546" s="34">
        <f t="shared" si="33"/>
        <v>0.758500000461936</v>
      </c>
      <c r="N546" s="35">
        <f t="shared" si="34"/>
        <v>0.78452687061249704</v>
      </c>
      <c r="O546" s="34">
        <f t="shared" si="35"/>
        <v>0.61548241071303766</v>
      </c>
      <c r="P546" s="47" t="str">
        <f>VLOOKUP(B546,'Hub coords'!$A$14:$E$118,1,TRUE)</f>
        <v>8B</v>
      </c>
      <c r="Q546"/>
      <c r="R546" s="30"/>
    </row>
    <row r="547" spans="1:19" x14ac:dyDescent="0.3">
      <c r="A547" s="30" t="s">
        <v>126</v>
      </c>
      <c r="B547" s="30" t="s">
        <v>1322</v>
      </c>
      <c r="C547" s="30">
        <v>301</v>
      </c>
      <c r="D547" s="30">
        <v>357.464</v>
      </c>
      <c r="E547" s="30">
        <v>0.2</v>
      </c>
      <c r="F547" s="30">
        <v>0.2</v>
      </c>
      <c r="G547" s="30">
        <v>1.266551</v>
      </c>
      <c r="H547" s="107">
        <v>5189135.8930000002</v>
      </c>
      <c r="I547" s="107">
        <v>487770.28499999997</v>
      </c>
      <c r="J547" s="102">
        <f>VLOOKUP($B547,'Hub coords'!$A$14:$E$119,4,TRUE)</f>
        <v>487770.48440000002</v>
      </c>
      <c r="K547" s="102">
        <f>VLOOKUP($B547,'Hub coords'!$A$14:$E$119,5,TRUE)</f>
        <v>5189137.1405000007</v>
      </c>
      <c r="L547" s="34">
        <f t="shared" si="32"/>
        <v>0.19940000004135072</v>
      </c>
      <c r="M547" s="34">
        <f t="shared" si="33"/>
        <v>1.2475000005215406</v>
      </c>
      <c r="N547" s="35">
        <f t="shared" si="34"/>
        <v>1.2633355101942376</v>
      </c>
      <c r="O547" s="34">
        <f t="shared" si="35"/>
        <v>1.5960166113177348</v>
      </c>
      <c r="P547" s="47" t="str">
        <f>VLOOKUP(B547,'Hub coords'!$A$14:$E$118,1,TRUE)</f>
        <v>8B</v>
      </c>
      <c r="Q547"/>
      <c r="R547" s="20" t="s">
        <v>166</v>
      </c>
      <c r="S547" s="20" t="s">
        <v>165</v>
      </c>
    </row>
    <row r="548" spans="1:19" x14ac:dyDescent="0.3">
      <c r="A548" s="30" t="s">
        <v>130</v>
      </c>
      <c r="B548" s="30" t="s">
        <v>1323</v>
      </c>
      <c r="C548" s="30">
        <v>301</v>
      </c>
      <c r="D548" s="30">
        <v>356.15100000000001</v>
      </c>
      <c r="E548" s="30">
        <v>0.3</v>
      </c>
      <c r="F548" s="30">
        <v>0.3</v>
      </c>
      <c r="G548" s="30">
        <v>1.4402900000000001</v>
      </c>
      <c r="H548" s="107">
        <v>5189137.2680000002</v>
      </c>
      <c r="I548" s="107">
        <v>487769.84</v>
      </c>
      <c r="J548" s="102">
        <f>VLOOKUP($B548,'Hub coords'!$A$14:$E$119,4,TRUE)</f>
        <v>487770.48440000002</v>
      </c>
      <c r="K548" s="102">
        <f>VLOOKUP($B548,'Hub coords'!$A$14:$E$119,5,TRUE)</f>
        <v>5189137.1405000007</v>
      </c>
      <c r="L548" s="34">
        <f t="shared" si="32"/>
        <v>0.64439999999012798</v>
      </c>
      <c r="M548" s="34">
        <f t="shared" si="33"/>
        <v>0.12749999947845936</v>
      </c>
      <c r="N548" s="35">
        <f t="shared" si="34"/>
        <v>0.65689238833638808</v>
      </c>
      <c r="O548" s="34">
        <f t="shared" si="35"/>
        <v>0.4315076098542841</v>
      </c>
      <c r="P548" s="47" t="str">
        <f>VLOOKUP(B548,'Hub coords'!$A$14:$E$118,1,TRUE)</f>
        <v>8B</v>
      </c>
      <c r="Q548"/>
      <c r="R548" s="19">
        <v>1</v>
      </c>
      <c r="S548" s="15">
        <v>23</v>
      </c>
    </row>
    <row r="549" spans="1:19" x14ac:dyDescent="0.3">
      <c r="A549" s="30" t="s">
        <v>126</v>
      </c>
      <c r="B549" s="30" t="s">
        <v>1324</v>
      </c>
      <c r="C549" s="30">
        <v>301</v>
      </c>
      <c r="D549" s="30">
        <v>355.57600000000002</v>
      </c>
      <c r="E549" s="30">
        <v>0.5</v>
      </c>
      <c r="F549" s="30">
        <v>0.4</v>
      </c>
      <c r="G549" s="30">
        <v>1.0049399999999999</v>
      </c>
      <c r="H549" s="107">
        <v>5189137.0750000002</v>
      </c>
      <c r="I549" s="107">
        <v>487770.11599999998</v>
      </c>
      <c r="J549" s="102">
        <f>VLOOKUP($B549,'Hub coords'!$A$14:$E$119,4,TRUE)</f>
        <v>487770.48440000002</v>
      </c>
      <c r="K549" s="102">
        <f>VLOOKUP($B549,'Hub coords'!$A$14:$E$119,5,TRUE)</f>
        <v>5189137.1405000007</v>
      </c>
      <c r="L549" s="34">
        <f t="shared" si="32"/>
        <v>0.36840000003576279</v>
      </c>
      <c r="M549" s="34">
        <f t="shared" si="33"/>
        <v>6.5500000491738319E-2</v>
      </c>
      <c r="N549" s="35">
        <f t="shared" si="34"/>
        <v>0.37417751147118361</v>
      </c>
      <c r="O549" s="34">
        <f t="shared" si="35"/>
        <v>0.14000881009076774</v>
      </c>
      <c r="P549" s="47" t="str">
        <f>VLOOKUP(B549,'Hub coords'!$A$14:$E$118,1,TRUE)</f>
        <v>8B</v>
      </c>
      <c r="Q549"/>
      <c r="R549" s="19">
        <v>2</v>
      </c>
      <c r="S549" s="15">
        <v>7</v>
      </c>
    </row>
    <row r="550" spans="1:19" x14ac:dyDescent="0.3">
      <c r="A550" s="30" t="s">
        <v>130</v>
      </c>
      <c r="B550" s="30" t="s">
        <v>1325</v>
      </c>
      <c r="C550" s="30">
        <v>301</v>
      </c>
      <c r="D550" s="30">
        <v>358.976</v>
      </c>
      <c r="E550" s="30">
        <v>0.4</v>
      </c>
      <c r="F550" s="30">
        <v>0.3</v>
      </c>
      <c r="G550" s="30">
        <v>1.1044</v>
      </c>
      <c r="H550" s="107">
        <v>5189136.1900000004</v>
      </c>
      <c r="I550" s="107">
        <v>487770.47200000001</v>
      </c>
      <c r="J550" s="102">
        <f>VLOOKUP($B550,'Hub coords'!$A$14:$E$119,4,TRUE)</f>
        <v>487770.48440000002</v>
      </c>
      <c r="K550" s="102">
        <f>VLOOKUP($B550,'Hub coords'!$A$14:$E$119,5,TRUE)</f>
        <v>5189137.1405000007</v>
      </c>
      <c r="L550" s="34">
        <f t="shared" si="32"/>
        <v>1.2400000006891787E-2</v>
      </c>
      <c r="M550" s="34">
        <f t="shared" si="33"/>
        <v>0.9505000002682209</v>
      </c>
      <c r="N550" s="35">
        <f t="shared" si="34"/>
        <v>0.95058088057253642</v>
      </c>
      <c r="O550" s="34">
        <f t="shared" si="35"/>
        <v>0.90360401051005879</v>
      </c>
      <c r="P550" s="47" t="str">
        <f>VLOOKUP(B550,'Hub coords'!$A$14:$E$118,1,TRUE)</f>
        <v>8B</v>
      </c>
      <c r="Q550"/>
      <c r="R550" s="19">
        <v>3</v>
      </c>
      <c r="S550" s="15">
        <v>0</v>
      </c>
    </row>
    <row r="551" spans="1:19" x14ac:dyDescent="0.3">
      <c r="A551" s="30" t="s">
        <v>130</v>
      </c>
      <c r="B551" s="30" t="s">
        <v>1326</v>
      </c>
      <c r="C551" s="30">
        <v>301</v>
      </c>
      <c r="D551" s="30">
        <v>358.14</v>
      </c>
      <c r="E551" s="30">
        <v>0.2</v>
      </c>
      <c r="F551" s="30">
        <v>0.2</v>
      </c>
      <c r="G551" s="30">
        <v>0.96401700000000001</v>
      </c>
      <c r="H551" s="107">
        <v>5189137.4539999999</v>
      </c>
      <c r="I551" s="107">
        <v>487770.685</v>
      </c>
      <c r="J551" s="102">
        <f>VLOOKUP($B551,'Hub coords'!$A$14:$E$119,4,TRUE)</f>
        <v>487770.48440000002</v>
      </c>
      <c r="K551" s="102">
        <f>VLOOKUP($B551,'Hub coords'!$A$14:$E$119,5,TRUE)</f>
        <v>5189137.1405000007</v>
      </c>
      <c r="L551" s="34">
        <f t="shared" si="32"/>
        <v>0.20059999998193234</v>
      </c>
      <c r="M551" s="34">
        <f t="shared" si="33"/>
        <v>0.3134999992325902</v>
      </c>
      <c r="N551" s="35">
        <f t="shared" si="34"/>
        <v>0.37218625647864179</v>
      </c>
      <c r="O551" s="34">
        <f t="shared" si="35"/>
        <v>0.13852260951158532</v>
      </c>
      <c r="P551" s="47" t="str">
        <f>VLOOKUP(B551,'Hub coords'!$A$14:$E$118,1,TRUE)</f>
        <v>8B</v>
      </c>
      <c r="Q551"/>
      <c r="R551" s="19">
        <v>4</v>
      </c>
      <c r="S551" s="15">
        <v>0</v>
      </c>
    </row>
    <row r="552" spans="1:19" x14ac:dyDescent="0.3">
      <c r="A552" s="30" t="s">
        <v>126</v>
      </c>
      <c r="B552" s="30" t="s">
        <v>1327</v>
      </c>
      <c r="C552" s="30">
        <v>301</v>
      </c>
      <c r="D552" s="30">
        <v>356.71800000000002</v>
      </c>
      <c r="E552" s="30">
        <v>0.5</v>
      </c>
      <c r="F552" s="30">
        <v>0.4</v>
      </c>
      <c r="G552" s="30">
        <v>1.026848</v>
      </c>
      <c r="H552" s="107">
        <v>5189136.6880000001</v>
      </c>
      <c r="I552" s="107">
        <v>487769.79700000002</v>
      </c>
      <c r="J552" s="102">
        <f>VLOOKUP($B552,'Hub coords'!$A$14:$E$119,4,TRUE)</f>
        <v>487770.48440000002</v>
      </c>
      <c r="K552" s="102">
        <f>VLOOKUP($B552,'Hub coords'!$A$14:$E$119,5,TRUE)</f>
        <v>5189137.1405000007</v>
      </c>
      <c r="L552" s="34">
        <f t="shared" ref="L552:L605" si="36">ABS(J552-I552)</f>
        <v>0.68739999999525025</v>
      </c>
      <c r="M552" s="34">
        <f t="shared" ref="M552:M605" si="37">ABS(K552-H552)</f>
        <v>0.45250000059604645</v>
      </c>
      <c r="N552" s="35">
        <f t="shared" ref="N552:N605" si="38">SQRT(L552^2+M552^2)</f>
        <v>0.82296719894105874</v>
      </c>
      <c r="O552" s="34">
        <f t="shared" ref="O552:O605" si="39">N552*N552</f>
        <v>0.67727501053289219</v>
      </c>
      <c r="P552" s="47" t="str">
        <f>VLOOKUP(B552,'Hub coords'!$A$14:$E$118,1,TRUE)</f>
        <v>8B</v>
      </c>
      <c r="Q552"/>
      <c r="R552" s="19">
        <v>5</v>
      </c>
      <c r="S552" s="15">
        <v>0</v>
      </c>
    </row>
    <row r="553" spans="1:19" x14ac:dyDescent="0.3">
      <c r="A553" s="30" t="s">
        <v>126</v>
      </c>
      <c r="B553" s="30" t="s">
        <v>1328</v>
      </c>
      <c r="C553" s="30">
        <v>301</v>
      </c>
      <c r="D553" s="30">
        <v>355.678</v>
      </c>
      <c r="E553" s="30">
        <v>0.3</v>
      </c>
      <c r="F553" s="30">
        <v>0.2</v>
      </c>
      <c r="G553" s="30">
        <v>1.1168340000000001</v>
      </c>
      <c r="H553" s="107">
        <v>5189137.2089999998</v>
      </c>
      <c r="I553" s="107">
        <v>487770.66499999998</v>
      </c>
      <c r="J553" s="102">
        <f>VLOOKUP($B553,'Hub coords'!$A$14:$E$119,4,TRUE)</f>
        <v>487770.48440000002</v>
      </c>
      <c r="K553" s="102">
        <f>VLOOKUP($B553,'Hub coords'!$A$14:$E$119,5,TRUE)</f>
        <v>5189137.1405000007</v>
      </c>
      <c r="L553" s="34">
        <f t="shared" si="36"/>
        <v>0.18059999996330589</v>
      </c>
      <c r="M553" s="34">
        <f t="shared" si="37"/>
        <v>6.849999912083149E-2</v>
      </c>
      <c r="N553" s="35">
        <f t="shared" si="38"/>
        <v>0.19315436797106089</v>
      </c>
      <c r="O553" s="34">
        <f t="shared" si="39"/>
        <v>3.7308609866299997E-2</v>
      </c>
      <c r="P553" s="47" t="str">
        <f>VLOOKUP(B553,'Hub coords'!$A$14:$E$118,1,TRUE)</f>
        <v>8B</v>
      </c>
      <c r="Q553"/>
      <c r="R553" s="19">
        <v>6</v>
      </c>
      <c r="S553" s="15">
        <v>0</v>
      </c>
    </row>
    <row r="554" spans="1:19" x14ac:dyDescent="0.3">
      <c r="A554" s="30" t="s">
        <v>126</v>
      </c>
      <c r="B554" s="30" t="s">
        <v>1329</v>
      </c>
      <c r="C554" s="30">
        <v>301</v>
      </c>
      <c r="D554" s="30">
        <v>354.31400000000002</v>
      </c>
      <c r="E554" s="30">
        <v>0.7</v>
      </c>
      <c r="F554" s="30">
        <v>0.3</v>
      </c>
      <c r="G554" s="30">
        <v>0.95015000000000005</v>
      </c>
      <c r="H554" s="107">
        <v>5189137.7350000003</v>
      </c>
      <c r="I554" s="107">
        <v>487770.62300000002</v>
      </c>
      <c r="J554" s="102">
        <f>VLOOKUP($B554,'Hub coords'!$A$14:$E$119,4,TRUE)</f>
        <v>487770.48440000002</v>
      </c>
      <c r="K554" s="102">
        <f>VLOOKUP($B554,'Hub coords'!$A$14:$E$119,5,TRUE)</f>
        <v>5189137.1405000007</v>
      </c>
      <c r="L554" s="34">
        <f t="shared" si="36"/>
        <v>0.13860000000568107</v>
      </c>
      <c r="M554" s="34">
        <f t="shared" si="37"/>
        <v>0.59449999965727329</v>
      </c>
      <c r="N554" s="35">
        <f t="shared" si="38"/>
        <v>0.61044263415498157</v>
      </c>
      <c r="O554" s="34">
        <f t="shared" si="39"/>
        <v>0.37264020959407268</v>
      </c>
      <c r="P554" s="47" t="str">
        <f>VLOOKUP(B554,'Hub coords'!$A$14:$E$118,1,TRUE)</f>
        <v>8B</v>
      </c>
      <c r="Q554"/>
      <c r="R554" s="19">
        <v>7</v>
      </c>
      <c r="S554" s="15">
        <v>0</v>
      </c>
    </row>
    <row r="555" spans="1:19" x14ac:dyDescent="0.3">
      <c r="A555" s="30" t="s">
        <v>130</v>
      </c>
      <c r="B555" s="30" t="s">
        <v>1330</v>
      </c>
      <c r="C555" s="30">
        <v>301</v>
      </c>
      <c r="D555" s="30">
        <v>355.59500000000003</v>
      </c>
      <c r="E555" s="30">
        <v>0.6</v>
      </c>
      <c r="F555" s="30">
        <v>0.5</v>
      </c>
      <c r="G555" s="30">
        <v>0.80712799999999996</v>
      </c>
      <c r="H555" s="107">
        <v>5189136.9009999996</v>
      </c>
      <c r="I555" s="107">
        <v>487770.14199999999</v>
      </c>
      <c r="J555" s="102">
        <f>VLOOKUP($B555,'Hub coords'!$A$14:$E$119,4,TRUE)</f>
        <v>487770.48440000002</v>
      </c>
      <c r="K555" s="102">
        <f>VLOOKUP($B555,'Hub coords'!$A$14:$E$119,5,TRUE)</f>
        <v>5189137.1405000007</v>
      </c>
      <c r="L555" s="34">
        <f t="shared" si="36"/>
        <v>0.34240000002318993</v>
      </c>
      <c r="M555" s="34">
        <f t="shared" si="37"/>
        <v>0.23950000107288361</v>
      </c>
      <c r="N555" s="35">
        <f t="shared" si="38"/>
        <v>0.41784926771479652</v>
      </c>
      <c r="O555" s="34">
        <f t="shared" si="39"/>
        <v>0.17459801052979171</v>
      </c>
      <c r="P555" s="47" t="str">
        <f>VLOOKUP(B555,'Hub coords'!$A$14:$E$118,1,TRUE)</f>
        <v>8B</v>
      </c>
      <c r="Q555"/>
      <c r="R555" s="19">
        <v>8</v>
      </c>
      <c r="S555" s="15">
        <v>0</v>
      </c>
    </row>
    <row r="556" spans="1:19" ht="15" thickBot="1" x14ac:dyDescent="0.35">
      <c r="A556" s="30" t="s">
        <v>130</v>
      </c>
      <c r="B556" s="30" t="s">
        <v>1331</v>
      </c>
      <c r="C556" s="30">
        <v>301</v>
      </c>
      <c r="D556" s="30">
        <v>357.85300000000001</v>
      </c>
      <c r="E556" s="30">
        <v>0.3</v>
      </c>
      <c r="F556" s="30">
        <v>0.2</v>
      </c>
      <c r="G556" s="30">
        <v>1.140833</v>
      </c>
      <c r="H556" s="107">
        <v>5189137.5990000004</v>
      </c>
      <c r="I556" s="107">
        <v>487770.91499999998</v>
      </c>
      <c r="J556" s="102">
        <f>VLOOKUP($B556,'Hub coords'!$A$14:$E$119,4,TRUE)</f>
        <v>487770.48440000002</v>
      </c>
      <c r="K556" s="102">
        <f>VLOOKUP($B556,'Hub coords'!$A$14:$E$119,5,TRUE)</f>
        <v>5189137.1405000007</v>
      </c>
      <c r="L556" s="34">
        <f t="shared" si="36"/>
        <v>0.43059999996330589</v>
      </c>
      <c r="M556" s="34">
        <f t="shared" si="37"/>
        <v>0.45849999971687794</v>
      </c>
      <c r="N556" s="35">
        <f t="shared" si="38"/>
        <v>0.62899809992461508</v>
      </c>
      <c r="O556" s="34">
        <f t="shared" si="39"/>
        <v>0.39563860970877607</v>
      </c>
      <c r="P556" s="47" t="str">
        <f>VLOOKUP(B556,'Hub coords'!$A$14:$E$118,1,TRUE)</f>
        <v>8B</v>
      </c>
      <c r="Q556"/>
      <c r="R556" s="38" t="s">
        <v>2123</v>
      </c>
      <c r="S556" s="38">
        <v>0</v>
      </c>
    </row>
    <row r="557" spans="1:19" x14ac:dyDescent="0.3">
      <c r="A557" s="30" t="s">
        <v>130</v>
      </c>
      <c r="B557" s="30" t="s">
        <v>1314</v>
      </c>
      <c r="C557" s="30">
        <v>301</v>
      </c>
      <c r="D557" s="30">
        <v>353.83699999999999</v>
      </c>
      <c r="E557" s="30">
        <v>0.2</v>
      </c>
      <c r="F557" s="30">
        <v>0.1</v>
      </c>
      <c r="G557" s="30">
        <v>0.90080499999999997</v>
      </c>
      <c r="H557" s="107">
        <v>5189136.8049999997</v>
      </c>
      <c r="I557" s="107">
        <v>487769.63500000001</v>
      </c>
      <c r="J557" s="102">
        <f>VLOOKUP($B557,'Hub coords'!$A$14:$E$119,4,TRUE)</f>
        <v>487770.48440000002</v>
      </c>
      <c r="K557" s="102">
        <f>VLOOKUP($B557,'Hub coords'!$A$14:$E$119,5,TRUE)</f>
        <v>5189137.1405000007</v>
      </c>
      <c r="L557" s="34">
        <f t="shared" si="36"/>
        <v>0.84940000000642613</v>
      </c>
      <c r="M557" s="34">
        <f t="shared" si="37"/>
        <v>0.33550000097602606</v>
      </c>
      <c r="N557" s="35">
        <f t="shared" si="38"/>
        <v>0.91325823876154011</v>
      </c>
      <c r="O557" s="34">
        <f t="shared" si="39"/>
        <v>0.83404061066583024</v>
      </c>
      <c r="P557" s="47" t="str">
        <f>VLOOKUP(B557,'Hub coords'!$A$14:$E$118,1,TRUE)</f>
        <v>8B</v>
      </c>
      <c r="Q557"/>
      <c r="R557" s="30"/>
    </row>
    <row r="558" spans="1:19" x14ac:dyDescent="0.3">
      <c r="A558" s="30" t="s">
        <v>130</v>
      </c>
      <c r="B558" s="30" t="s">
        <v>1332</v>
      </c>
      <c r="C558" s="30">
        <v>301</v>
      </c>
      <c r="D558" s="30">
        <v>356.73399999999998</v>
      </c>
      <c r="E558" s="30">
        <v>0.3</v>
      </c>
      <c r="F558" s="30">
        <v>0.2</v>
      </c>
      <c r="G558" s="30">
        <v>0.894791</v>
      </c>
      <c r="H558" s="107">
        <v>5189137.5599999996</v>
      </c>
      <c r="I558" s="107">
        <v>487770.62099999998</v>
      </c>
      <c r="J558" s="102">
        <f>VLOOKUP($B558,'Hub coords'!$A$14:$E$119,4,TRUE)</f>
        <v>487770.48440000002</v>
      </c>
      <c r="K558" s="102">
        <f>VLOOKUP($B558,'Hub coords'!$A$14:$E$119,5,TRUE)</f>
        <v>5189137.1405000007</v>
      </c>
      <c r="L558" s="34">
        <f t="shared" si="36"/>
        <v>0.13659999996889383</v>
      </c>
      <c r="M558" s="34">
        <f t="shared" si="37"/>
        <v>0.41949999891221523</v>
      </c>
      <c r="N558" s="35">
        <f t="shared" si="38"/>
        <v>0.44118001890254543</v>
      </c>
      <c r="O558" s="34">
        <f t="shared" si="39"/>
        <v>0.19463980907885034</v>
      </c>
      <c r="P558" s="47" t="str">
        <f>VLOOKUP(B558,'Hub coords'!$A$14:$E$118,1,TRUE)</f>
        <v>8B</v>
      </c>
      <c r="Q558"/>
      <c r="R558" s="30"/>
    </row>
    <row r="559" spans="1:19" x14ac:dyDescent="0.3">
      <c r="A559" s="30" t="s">
        <v>130</v>
      </c>
      <c r="B559" s="30" t="s">
        <v>1333</v>
      </c>
      <c r="C559" s="30">
        <v>301</v>
      </c>
      <c r="D559" s="30">
        <v>354.31400000000002</v>
      </c>
      <c r="E559" s="30">
        <v>0.7</v>
      </c>
      <c r="F559" s="30">
        <v>0.4</v>
      </c>
      <c r="G559" s="30">
        <v>1.00979</v>
      </c>
      <c r="H559" s="107">
        <v>5189135.2539999997</v>
      </c>
      <c r="I559" s="107">
        <v>487770.09</v>
      </c>
      <c r="J559" s="102">
        <f>VLOOKUP($B559,'Hub coords'!$A$14:$E$119,4,TRUE)</f>
        <v>487770.48440000002</v>
      </c>
      <c r="K559" s="102">
        <f>VLOOKUP($B559,'Hub coords'!$A$14:$E$119,5,TRUE)</f>
        <v>5189137.1405000007</v>
      </c>
      <c r="L559" s="34">
        <f t="shared" si="36"/>
        <v>0.39439999999012798</v>
      </c>
      <c r="M559" s="34">
        <f t="shared" si="37"/>
        <v>1.8865000009536743</v>
      </c>
      <c r="N559" s="35">
        <f t="shared" si="38"/>
        <v>1.927286593527394</v>
      </c>
      <c r="O559" s="34">
        <f t="shared" si="39"/>
        <v>3.7144336135904261</v>
      </c>
      <c r="P559" s="47" t="str">
        <f>VLOOKUP(B559,'Hub coords'!$A$14:$E$118,1,TRUE)</f>
        <v>8B</v>
      </c>
      <c r="Q559"/>
      <c r="R559" s="30"/>
    </row>
    <row r="560" spans="1:19" x14ac:dyDescent="0.3">
      <c r="A560" s="30" t="s">
        <v>130</v>
      </c>
      <c r="B560" s="30" t="s">
        <v>1334</v>
      </c>
      <c r="C560" s="30">
        <v>301</v>
      </c>
      <c r="D560" s="30">
        <v>356.59800000000001</v>
      </c>
      <c r="E560" s="30">
        <v>0.2</v>
      </c>
      <c r="F560" s="30">
        <v>0.2</v>
      </c>
      <c r="G560" s="30">
        <v>0.706646</v>
      </c>
      <c r="H560" s="107">
        <v>5189137.6260000002</v>
      </c>
      <c r="I560" s="107">
        <v>487770.70899999997</v>
      </c>
      <c r="J560" s="102">
        <f>VLOOKUP($B560,'Hub coords'!$A$14:$E$119,4,TRUE)</f>
        <v>487770.48440000002</v>
      </c>
      <c r="K560" s="102">
        <f>VLOOKUP($B560,'Hub coords'!$A$14:$E$119,5,TRUE)</f>
        <v>5189137.1405000007</v>
      </c>
      <c r="L560" s="34">
        <f t="shared" si="36"/>
        <v>0.22459999995771796</v>
      </c>
      <c r="M560" s="34">
        <f t="shared" si="37"/>
        <v>0.48549999948590994</v>
      </c>
      <c r="N560" s="35">
        <f t="shared" si="38"/>
        <v>0.53493495817886638</v>
      </c>
      <c r="O560" s="34">
        <f t="shared" si="39"/>
        <v>0.28615540948182555</v>
      </c>
      <c r="P560" s="47" t="str">
        <f>VLOOKUP(B560,'Hub coords'!$A$14:$E$118,1,TRUE)</f>
        <v>8B</v>
      </c>
      <c r="Q560"/>
      <c r="R560" s="30"/>
    </row>
    <row r="561" spans="1:19" x14ac:dyDescent="0.3">
      <c r="A561" s="30" t="s">
        <v>130</v>
      </c>
      <c r="B561" s="30" t="s">
        <v>1335</v>
      </c>
      <c r="C561" s="30">
        <v>301</v>
      </c>
      <c r="D561" s="30">
        <v>356.79</v>
      </c>
      <c r="E561" s="30">
        <v>0.3</v>
      </c>
      <c r="F561" s="30">
        <v>0.3</v>
      </c>
      <c r="G561" s="30">
        <v>1.217401</v>
      </c>
      <c r="H561" s="107">
        <v>5189137.8890000004</v>
      </c>
      <c r="I561" s="107">
        <v>487769.39399999997</v>
      </c>
      <c r="J561" s="102">
        <f>VLOOKUP($B561,'Hub coords'!$A$14:$E$119,4,TRUE)</f>
        <v>487770.48440000002</v>
      </c>
      <c r="K561" s="102">
        <f>VLOOKUP($B561,'Hub coords'!$A$14:$E$119,5,TRUE)</f>
        <v>5189137.1405000007</v>
      </c>
      <c r="L561" s="34">
        <f t="shared" si="36"/>
        <v>1.0904000000446104</v>
      </c>
      <c r="M561" s="34">
        <f t="shared" si="37"/>
        <v>0.74849999975413084</v>
      </c>
      <c r="N561" s="35">
        <f t="shared" si="38"/>
        <v>1.3225824774770079</v>
      </c>
      <c r="O561" s="34">
        <f t="shared" si="39"/>
        <v>1.74922440972922</v>
      </c>
      <c r="P561" s="47" t="str">
        <f>VLOOKUP(B561,'Hub coords'!$A$14:$E$118,1,TRUE)</f>
        <v>8B</v>
      </c>
      <c r="Q561"/>
      <c r="R561" s="30"/>
    </row>
    <row r="562" spans="1:19" x14ac:dyDescent="0.3">
      <c r="A562" s="30" t="s">
        <v>130</v>
      </c>
      <c r="B562" s="30" t="s">
        <v>1336</v>
      </c>
      <c r="C562" s="30">
        <v>301</v>
      </c>
      <c r="D562" s="30">
        <v>354.64299999999997</v>
      </c>
      <c r="E562" s="30">
        <v>0.2</v>
      </c>
      <c r="F562" s="30">
        <v>0.2</v>
      </c>
      <c r="G562" s="30">
        <v>1.0180709999999999</v>
      </c>
      <c r="H562" s="107">
        <v>5189137.057</v>
      </c>
      <c r="I562" s="107">
        <v>487770.22600000002</v>
      </c>
      <c r="J562" s="102">
        <f>VLOOKUP($B562,'Hub coords'!$A$14:$E$119,4,TRUE)</f>
        <v>487770.48440000002</v>
      </c>
      <c r="K562" s="102">
        <f>VLOOKUP($B562,'Hub coords'!$A$14:$E$119,5,TRUE)</f>
        <v>5189137.1405000007</v>
      </c>
      <c r="L562" s="34">
        <f t="shared" si="36"/>
        <v>0.25839999999152496</v>
      </c>
      <c r="M562" s="34">
        <f t="shared" si="37"/>
        <v>8.3500000648200512E-2</v>
      </c>
      <c r="N562" s="35">
        <f t="shared" si="38"/>
        <v>0.27155627428558821</v>
      </c>
      <c r="O562" s="34">
        <f t="shared" si="39"/>
        <v>7.3742810103869613E-2</v>
      </c>
      <c r="P562" s="47" t="str">
        <f>VLOOKUP(B562,'Hub coords'!$A$14:$E$118,1,TRUE)</f>
        <v>8B</v>
      </c>
      <c r="Q562"/>
      <c r="R562" s="30"/>
    </row>
    <row r="563" spans="1:19" x14ac:dyDescent="0.3">
      <c r="A563" s="30" t="s">
        <v>130</v>
      </c>
      <c r="B563" s="30" t="s">
        <v>1337</v>
      </c>
      <c r="C563" s="30">
        <v>301</v>
      </c>
      <c r="D563" s="30">
        <v>359.34699999999998</v>
      </c>
      <c r="E563" s="30">
        <v>0.3</v>
      </c>
      <c r="F563" s="30">
        <v>0.2</v>
      </c>
      <c r="G563" s="30">
        <v>1.2466090000000001</v>
      </c>
      <c r="H563" s="107">
        <v>5189137.21</v>
      </c>
      <c r="I563" s="107">
        <v>487770.78899999999</v>
      </c>
      <c r="J563" s="102">
        <f>VLOOKUP($B563,'Hub coords'!$A$14:$E$119,4,TRUE)</f>
        <v>487770.48440000002</v>
      </c>
      <c r="K563" s="102">
        <f>VLOOKUP($B563,'Hub coords'!$A$14:$E$119,5,TRUE)</f>
        <v>5189137.1405000007</v>
      </c>
      <c r="L563" s="34">
        <f t="shared" si="36"/>
        <v>0.3045999999740161</v>
      </c>
      <c r="M563" s="34">
        <f t="shared" si="37"/>
        <v>6.9499999284744263E-2</v>
      </c>
      <c r="N563" s="35">
        <f t="shared" si="38"/>
        <v>0.31242824757814402</v>
      </c>
      <c r="O563" s="34">
        <f t="shared" si="39"/>
        <v>9.7611409884750061E-2</v>
      </c>
      <c r="P563" s="47" t="str">
        <f>VLOOKUP(B563,'Hub coords'!$A$14:$E$118,1,TRUE)</f>
        <v>8B</v>
      </c>
      <c r="Q563"/>
      <c r="R563" s="30"/>
    </row>
    <row r="564" spans="1:19" x14ac:dyDescent="0.3">
      <c r="A564" s="30" t="s">
        <v>130</v>
      </c>
      <c r="B564" s="30" t="s">
        <v>1338</v>
      </c>
      <c r="C564" s="30">
        <v>301</v>
      </c>
      <c r="D564" s="30">
        <v>357.78500000000003</v>
      </c>
      <c r="E564" s="30">
        <v>0.3</v>
      </c>
      <c r="F564" s="30">
        <v>0.3</v>
      </c>
      <c r="G564" s="30">
        <v>1.352212</v>
      </c>
      <c r="H564" s="107">
        <v>5189137.2929999996</v>
      </c>
      <c r="I564" s="107">
        <v>487769.90500000003</v>
      </c>
      <c r="J564" s="102">
        <f>VLOOKUP($B564,'Hub coords'!$A$14:$E$119,4,TRUE)</f>
        <v>487770.48440000002</v>
      </c>
      <c r="K564" s="102">
        <f>VLOOKUP($B564,'Hub coords'!$A$14:$E$119,5,TRUE)</f>
        <v>5189137.1405000007</v>
      </c>
      <c r="L564" s="34">
        <f t="shared" si="36"/>
        <v>0.57939999998779967</v>
      </c>
      <c r="M564" s="34">
        <f t="shared" si="37"/>
        <v>0.15249999891966581</v>
      </c>
      <c r="N564" s="35">
        <f t="shared" si="38"/>
        <v>0.59913321528384678</v>
      </c>
      <c r="O564" s="34">
        <f t="shared" si="39"/>
        <v>0.35896060965636029</v>
      </c>
      <c r="P564" s="47" t="str">
        <f>VLOOKUP(B564,'Hub coords'!$A$14:$E$118,1,TRUE)</f>
        <v>8B</v>
      </c>
      <c r="Q564"/>
      <c r="R564" s="30"/>
    </row>
    <row r="565" spans="1:19" x14ac:dyDescent="0.3">
      <c r="A565" s="30" t="s">
        <v>126</v>
      </c>
      <c r="B565" s="30" t="s">
        <v>1339</v>
      </c>
      <c r="C565" s="30">
        <v>301</v>
      </c>
      <c r="D565" s="30">
        <v>355.40199999999999</v>
      </c>
      <c r="E565" s="30">
        <v>0.5</v>
      </c>
      <c r="F565" s="30">
        <v>0.4</v>
      </c>
      <c r="G565" s="30">
        <v>0.84566399999999997</v>
      </c>
      <c r="H565" s="107">
        <v>5189137.1430000002</v>
      </c>
      <c r="I565" s="107">
        <v>487770.45500000002</v>
      </c>
      <c r="J565" s="102">
        <f>VLOOKUP($B565,'Hub coords'!$A$14:$E$119,4,TRUE)</f>
        <v>487770.48440000002</v>
      </c>
      <c r="K565" s="102">
        <f>VLOOKUP($B565,'Hub coords'!$A$14:$E$119,5,TRUE)</f>
        <v>5189137.1405000007</v>
      </c>
      <c r="L565" s="34">
        <f t="shared" si="36"/>
        <v>2.9399999999441206E-2</v>
      </c>
      <c r="M565" s="34">
        <f t="shared" si="37"/>
        <v>2.4999994784593582E-3</v>
      </c>
      <c r="N565" s="35">
        <f t="shared" si="38"/>
        <v>2.9506101019271251E-2</v>
      </c>
      <c r="O565" s="34">
        <f t="shared" si="39"/>
        <v>8.7060999735943999E-4</v>
      </c>
      <c r="P565" s="47" t="str">
        <f>VLOOKUP(B565,'Hub coords'!$A$14:$E$118,1,TRUE)</f>
        <v>8B</v>
      </c>
      <c r="Q565"/>
      <c r="R565" s="30"/>
    </row>
    <row r="566" spans="1:19" x14ac:dyDescent="0.3">
      <c r="A566" s="30" t="s">
        <v>126</v>
      </c>
      <c r="B566" s="30" t="s">
        <v>1340</v>
      </c>
      <c r="C566" s="30">
        <v>301</v>
      </c>
      <c r="D566" s="30">
        <v>354.11799999999999</v>
      </c>
      <c r="E566" s="30">
        <v>0.7</v>
      </c>
      <c r="F566" s="30">
        <v>0.4</v>
      </c>
      <c r="G566" s="30">
        <v>1.0911850000000001</v>
      </c>
      <c r="H566" s="107">
        <v>5189137.2319999998</v>
      </c>
      <c r="I566" s="107">
        <v>487770.31599999999</v>
      </c>
      <c r="J566" s="102">
        <f>VLOOKUP($B566,'Hub coords'!$A$14:$E$119,4,TRUE)</f>
        <v>487770.48440000002</v>
      </c>
      <c r="K566" s="102">
        <f>VLOOKUP($B566,'Hub coords'!$A$14:$E$119,5,TRUE)</f>
        <v>5189137.1405000007</v>
      </c>
      <c r="L566" s="34">
        <f t="shared" si="36"/>
        <v>0.16840000002412125</v>
      </c>
      <c r="M566" s="34">
        <f t="shared" si="37"/>
        <v>9.1499999165534973E-2</v>
      </c>
      <c r="N566" s="35">
        <f t="shared" si="38"/>
        <v>0.19165283680503384</v>
      </c>
      <c r="O566" s="34">
        <f t="shared" si="39"/>
        <v>3.6730809855416935E-2</v>
      </c>
      <c r="P566" s="47" t="str">
        <f>VLOOKUP(B566,'Hub coords'!$A$14:$E$118,1,TRUE)</f>
        <v>8B</v>
      </c>
      <c r="Q566"/>
      <c r="R566" s="30"/>
    </row>
    <row r="567" spans="1:19" x14ac:dyDescent="0.3">
      <c r="A567" s="30" t="s">
        <v>130</v>
      </c>
      <c r="B567" s="30" t="s">
        <v>1341</v>
      </c>
      <c r="C567" s="30">
        <v>301</v>
      </c>
      <c r="D567" s="30">
        <v>357.18700000000001</v>
      </c>
      <c r="E567" s="30">
        <v>0.9</v>
      </c>
      <c r="F567" s="30">
        <v>0.7</v>
      </c>
      <c r="G567" s="30">
        <v>1.0786789999999999</v>
      </c>
      <c r="H567" s="107">
        <v>5189137.0080000004</v>
      </c>
      <c r="I567" s="107">
        <v>487770.59499999997</v>
      </c>
      <c r="J567" s="102">
        <f>VLOOKUP($B567,'Hub coords'!$A$14:$E$119,4,TRUE)</f>
        <v>487770.48440000002</v>
      </c>
      <c r="K567" s="102">
        <f>VLOOKUP($B567,'Hub coords'!$A$14:$E$119,5,TRUE)</f>
        <v>5189137.1405000007</v>
      </c>
      <c r="L567" s="34">
        <f t="shared" si="36"/>
        <v>0.11059999995632097</v>
      </c>
      <c r="M567" s="34">
        <f t="shared" si="37"/>
        <v>0.13250000029802322</v>
      </c>
      <c r="N567" s="35">
        <f t="shared" si="38"/>
        <v>0.17259377181495963</v>
      </c>
      <c r="O567" s="34">
        <f t="shared" si="39"/>
        <v>2.9788610069314356E-2</v>
      </c>
      <c r="P567" s="47" t="str">
        <f>VLOOKUP(B567,'Hub coords'!$A$14:$E$118,1,TRUE)</f>
        <v>8B</v>
      </c>
      <c r="Q567"/>
      <c r="R567" s="30"/>
    </row>
    <row r="568" spans="1:19" x14ac:dyDescent="0.3">
      <c r="A568" s="30" t="s">
        <v>130</v>
      </c>
      <c r="B568" s="30" t="s">
        <v>1315</v>
      </c>
      <c r="C568" s="30">
        <v>301</v>
      </c>
      <c r="D568" s="30">
        <v>355.57600000000002</v>
      </c>
      <c r="E568" s="30">
        <v>0.3</v>
      </c>
      <c r="F568" s="30">
        <v>0.2</v>
      </c>
      <c r="G568" s="30">
        <v>1.1030519999999999</v>
      </c>
      <c r="H568" s="107">
        <v>5189136.7570000002</v>
      </c>
      <c r="I568" s="107">
        <v>487768.935</v>
      </c>
      <c r="J568" s="102">
        <f>VLOOKUP($B568,'Hub coords'!$A$14:$E$119,4,TRUE)</f>
        <v>487770.48440000002</v>
      </c>
      <c r="K568" s="102">
        <f>VLOOKUP($B568,'Hub coords'!$A$14:$E$119,5,TRUE)</f>
        <v>5189137.1405000007</v>
      </c>
      <c r="L568" s="34">
        <f t="shared" si="36"/>
        <v>1.5494000000180677</v>
      </c>
      <c r="M568" s="34">
        <f t="shared" si="37"/>
        <v>0.383500000461936</v>
      </c>
      <c r="N568" s="35">
        <f t="shared" si="38"/>
        <v>1.5961555721201781</v>
      </c>
      <c r="O568" s="34">
        <f t="shared" si="39"/>
        <v>2.5477126104102932</v>
      </c>
      <c r="P568" s="47" t="str">
        <f>VLOOKUP(B568,'Hub coords'!$A$14:$E$118,1,TRUE)</f>
        <v>8B</v>
      </c>
      <c r="Q568"/>
      <c r="R568" s="30"/>
    </row>
    <row r="569" spans="1:19" x14ac:dyDescent="0.3">
      <c r="A569" s="30" t="s">
        <v>126</v>
      </c>
      <c r="B569" s="30" t="s">
        <v>1342</v>
      </c>
      <c r="C569" s="30">
        <v>301</v>
      </c>
      <c r="D569" s="30">
        <v>356.09800000000001</v>
      </c>
      <c r="E569" s="30">
        <v>0.3</v>
      </c>
      <c r="F569" s="30">
        <v>0.2</v>
      </c>
      <c r="G569" s="30">
        <v>1.353583</v>
      </c>
      <c r="H569" s="107">
        <v>5189137.7620000001</v>
      </c>
      <c r="I569" s="107">
        <v>487769.44400000002</v>
      </c>
      <c r="J569" s="102">
        <f>VLOOKUP($B569,'Hub coords'!$A$14:$E$119,4,TRUE)</f>
        <v>487770.48440000002</v>
      </c>
      <c r="K569" s="102">
        <f>VLOOKUP($B569,'Hub coords'!$A$14:$E$119,5,TRUE)</f>
        <v>5189137.1405000007</v>
      </c>
      <c r="L569" s="34">
        <f t="shared" si="36"/>
        <v>1.0403999999980442</v>
      </c>
      <c r="M569" s="34">
        <f t="shared" si="37"/>
        <v>0.62149999942630529</v>
      </c>
      <c r="N569" s="35">
        <f t="shared" si="38"/>
        <v>1.2118970291583471</v>
      </c>
      <c r="O569" s="34">
        <f t="shared" si="39"/>
        <v>1.4686944092828276</v>
      </c>
      <c r="P569" s="47" t="str">
        <f>VLOOKUP(B569,'Hub coords'!$A$14:$E$118,1,TRUE)</f>
        <v>8B</v>
      </c>
      <c r="Q569"/>
      <c r="R569" s="30"/>
    </row>
    <row r="570" spans="1:19" x14ac:dyDescent="0.3">
      <c r="A570" s="30" t="s">
        <v>126</v>
      </c>
      <c r="B570" s="30" t="s">
        <v>1316</v>
      </c>
      <c r="C570" s="30">
        <v>301</v>
      </c>
      <c r="D570" s="30">
        <v>356.09699999999998</v>
      </c>
      <c r="E570" s="30">
        <v>1</v>
      </c>
      <c r="F570" s="30">
        <v>0.7</v>
      </c>
      <c r="G570" s="30">
        <v>1.1238170000000001</v>
      </c>
      <c r="H570" s="107">
        <v>5189136.9859999996</v>
      </c>
      <c r="I570" s="107">
        <v>487771.08899999998</v>
      </c>
      <c r="J570" s="102">
        <f>VLOOKUP($B570,'Hub coords'!$A$14:$E$119,4,TRUE)</f>
        <v>487770.48440000002</v>
      </c>
      <c r="K570" s="102">
        <f>VLOOKUP($B570,'Hub coords'!$A$14:$E$119,5,TRUE)</f>
        <v>5189137.1405000007</v>
      </c>
      <c r="L570" s="34">
        <f t="shared" si="36"/>
        <v>0.60459999996237457</v>
      </c>
      <c r="M570" s="34">
        <f t="shared" si="37"/>
        <v>0.15450000111013651</v>
      </c>
      <c r="N570" s="35">
        <f t="shared" si="38"/>
        <v>0.62402837299079239</v>
      </c>
      <c r="O570" s="34">
        <f t="shared" si="39"/>
        <v>0.38941141029753551</v>
      </c>
      <c r="P570" s="47" t="str">
        <f>VLOOKUP(B570,'Hub coords'!$A$14:$E$118,1,TRUE)</f>
        <v>8B</v>
      </c>
      <c r="Q570"/>
      <c r="R570" s="30" t="s">
        <v>5112</v>
      </c>
      <c r="S570" s="37">
        <f>COUNT(C546:C575)</f>
        <v>30</v>
      </c>
    </row>
    <row r="571" spans="1:19" x14ac:dyDescent="0.3">
      <c r="A571" s="30" t="s">
        <v>130</v>
      </c>
      <c r="B571" s="30" t="s">
        <v>1317</v>
      </c>
      <c r="C571" s="30">
        <v>301</v>
      </c>
      <c r="D571" s="30">
        <v>355.27600000000001</v>
      </c>
      <c r="E571" s="30">
        <v>0.7</v>
      </c>
      <c r="F571" s="30">
        <v>0.4</v>
      </c>
      <c r="G571" s="30">
        <v>1.0965530000000001</v>
      </c>
      <c r="H571" s="107">
        <v>5189136.5779999997</v>
      </c>
      <c r="I571" s="107">
        <v>487769.9</v>
      </c>
      <c r="J571" s="102">
        <f>VLOOKUP($B571,'Hub coords'!$A$14:$E$119,4,TRUE)</f>
        <v>487770.48440000002</v>
      </c>
      <c r="K571" s="102">
        <f>VLOOKUP($B571,'Hub coords'!$A$14:$E$119,5,TRUE)</f>
        <v>5189137.1405000007</v>
      </c>
      <c r="L571" s="34">
        <f t="shared" si="36"/>
        <v>0.58439999999245629</v>
      </c>
      <c r="M571" s="34">
        <f t="shared" si="37"/>
        <v>0.56250000093132257</v>
      </c>
      <c r="N571" s="35">
        <f t="shared" si="38"/>
        <v>0.81112860326764513</v>
      </c>
      <c r="O571" s="34">
        <f t="shared" si="39"/>
        <v>0.65792961103892089</v>
      </c>
      <c r="P571" s="47" t="str">
        <f>VLOOKUP(B571,'Hub coords'!$A$14:$E$118,1,TRUE)</f>
        <v>8B</v>
      </c>
      <c r="Q571"/>
      <c r="R571" s="30" t="s">
        <v>5111</v>
      </c>
      <c r="S571" s="34">
        <f>AVERAGE(N546:N575)</f>
        <v>0.70685996454062272</v>
      </c>
    </row>
    <row r="572" spans="1:19" x14ac:dyDescent="0.3">
      <c r="A572" s="30" t="s">
        <v>130</v>
      </c>
      <c r="B572" s="30" t="s">
        <v>1318</v>
      </c>
      <c r="C572" s="30">
        <v>301</v>
      </c>
      <c r="D572" s="30">
        <v>358.21600000000001</v>
      </c>
      <c r="E572" s="30">
        <v>0.4</v>
      </c>
      <c r="F572" s="30">
        <v>0.3</v>
      </c>
      <c r="G572" s="30">
        <v>1.3867860000000001</v>
      </c>
      <c r="H572" s="107">
        <v>5189136.68</v>
      </c>
      <c r="I572" s="107">
        <v>487769.69</v>
      </c>
      <c r="J572" s="102">
        <f>VLOOKUP($B572,'Hub coords'!$A$14:$E$119,4,TRUE)</f>
        <v>487770.48440000002</v>
      </c>
      <c r="K572" s="102">
        <f>VLOOKUP($B572,'Hub coords'!$A$14:$E$119,5,TRUE)</f>
        <v>5189137.1405000007</v>
      </c>
      <c r="L572" s="34">
        <f t="shared" si="36"/>
        <v>0.79440000001341105</v>
      </c>
      <c r="M572" s="34">
        <f t="shared" si="37"/>
        <v>0.46050000097602606</v>
      </c>
      <c r="N572" s="35">
        <f t="shared" si="38"/>
        <v>0.91822198346599582</v>
      </c>
      <c r="O572" s="34">
        <f t="shared" si="39"/>
        <v>0.84313161092022748</v>
      </c>
      <c r="P572" s="47" t="str">
        <f>VLOOKUP(B572,'Hub coords'!$A$14:$E$118,1,TRUE)</f>
        <v>8B</v>
      </c>
      <c r="Q572"/>
      <c r="R572" s="30" t="s">
        <v>5110</v>
      </c>
      <c r="S572" s="34">
        <f>_xlfn.STDEV.S(N546:N575)</f>
        <v>0.4630464645728144</v>
      </c>
    </row>
    <row r="573" spans="1:19" x14ac:dyDescent="0.3">
      <c r="A573" s="30" t="s">
        <v>130</v>
      </c>
      <c r="B573" s="30" t="s">
        <v>1319</v>
      </c>
      <c r="C573" s="30">
        <v>301</v>
      </c>
      <c r="D573" s="30">
        <v>357.04599999999999</v>
      </c>
      <c r="E573" s="30">
        <v>0.3</v>
      </c>
      <c r="F573" s="30">
        <v>0.2</v>
      </c>
      <c r="G573" s="30">
        <v>1.6004309999999999</v>
      </c>
      <c r="H573" s="107">
        <v>5189137.4349999996</v>
      </c>
      <c r="I573" s="107">
        <v>487769.364</v>
      </c>
      <c r="J573" s="102">
        <f>VLOOKUP($B573,'Hub coords'!$A$14:$E$119,4,TRUE)</f>
        <v>487770.48440000002</v>
      </c>
      <c r="K573" s="102">
        <f>VLOOKUP($B573,'Hub coords'!$A$14:$E$119,5,TRUE)</f>
        <v>5189137.1405000007</v>
      </c>
      <c r="L573" s="34">
        <f t="shared" si="36"/>
        <v>1.1204000000143424</v>
      </c>
      <c r="M573" s="34">
        <f t="shared" si="37"/>
        <v>0.29449999891221523</v>
      </c>
      <c r="N573" s="35">
        <f t="shared" si="38"/>
        <v>1.1584586351663286</v>
      </c>
      <c r="O573" s="34">
        <f t="shared" si="39"/>
        <v>1.3420264093914329</v>
      </c>
      <c r="P573" s="47" t="str">
        <f>VLOOKUP(B573,'Hub coords'!$A$14:$E$118,1,TRUE)</f>
        <v>8B</v>
      </c>
      <c r="Q573"/>
      <c r="R573" s="30" t="s">
        <v>5109</v>
      </c>
      <c r="S573" s="34">
        <f>MIN(N546:N575)</f>
        <v>2.9506101019271251E-2</v>
      </c>
    </row>
    <row r="574" spans="1:19" x14ac:dyDescent="0.3">
      <c r="A574" s="30" t="s">
        <v>126</v>
      </c>
      <c r="B574" s="30" t="s">
        <v>1320</v>
      </c>
      <c r="C574" s="30">
        <v>301</v>
      </c>
      <c r="D574" s="30">
        <v>358.53800000000001</v>
      </c>
      <c r="E574" s="30">
        <v>0.8</v>
      </c>
      <c r="F574" s="30">
        <v>0.8</v>
      </c>
      <c r="G574" s="30">
        <v>1.0408489999999999</v>
      </c>
      <c r="H574" s="107">
        <v>5189137.1780000003</v>
      </c>
      <c r="I574" s="107">
        <v>487770.45600000001</v>
      </c>
      <c r="J574" s="102">
        <f>VLOOKUP($B574,'Hub coords'!$A$14:$E$119,4,TRUE)</f>
        <v>487770.48440000002</v>
      </c>
      <c r="K574" s="102">
        <f>VLOOKUP($B574,'Hub coords'!$A$14:$E$119,5,TRUE)</f>
        <v>5189137.1405000007</v>
      </c>
      <c r="L574" s="34">
        <f t="shared" si="36"/>
        <v>2.8400000010151416E-2</v>
      </c>
      <c r="M574" s="34">
        <f t="shared" si="37"/>
        <v>3.749999962747097E-2</v>
      </c>
      <c r="N574" s="35">
        <f t="shared" si="38"/>
        <v>4.7040514162123306E-2</v>
      </c>
      <c r="O574" s="34">
        <f t="shared" si="39"/>
        <v>2.2128099726369233E-3</v>
      </c>
      <c r="P574" s="47" t="str">
        <f>VLOOKUP(B574,'Hub coords'!$A$14:$E$118,1,TRUE)</f>
        <v>8B</v>
      </c>
      <c r="Q574"/>
      <c r="R574" s="30" t="s">
        <v>5108</v>
      </c>
      <c r="S574" s="34">
        <f>MAX(N546:N575)</f>
        <v>1.927286593527394</v>
      </c>
    </row>
    <row r="575" spans="1:19" x14ac:dyDescent="0.3">
      <c r="A575" s="30" t="s">
        <v>130</v>
      </c>
      <c r="B575" s="30" t="s">
        <v>1321</v>
      </c>
      <c r="C575" s="30">
        <v>301</v>
      </c>
      <c r="D575" s="30">
        <v>356.27300000000002</v>
      </c>
      <c r="E575" s="30">
        <v>0.2</v>
      </c>
      <c r="F575" s="30">
        <v>0.2</v>
      </c>
      <c r="G575" s="30">
        <v>1.004586</v>
      </c>
      <c r="H575" s="107">
        <v>5189136.0930000003</v>
      </c>
      <c r="I575" s="107">
        <v>487770.467</v>
      </c>
      <c r="J575" s="102">
        <f>VLOOKUP($B575,'Hub coords'!$A$14:$E$119,4,TRUE)</f>
        <v>487770.48440000002</v>
      </c>
      <c r="K575" s="102">
        <f>VLOOKUP($B575,'Hub coords'!$A$14:$E$119,5,TRUE)</f>
        <v>5189137.1405000007</v>
      </c>
      <c r="L575" s="34">
        <f t="shared" si="36"/>
        <v>1.74000000115484E-2</v>
      </c>
      <c r="M575" s="34">
        <f t="shared" si="37"/>
        <v>1.0475000003352761</v>
      </c>
      <c r="N575" s="35">
        <f t="shared" si="38"/>
        <v>1.0476445058810768</v>
      </c>
      <c r="O575" s="34">
        <f t="shared" si="39"/>
        <v>1.0975590107028057</v>
      </c>
      <c r="P575" s="47" t="str">
        <f>VLOOKUP(B575,'Hub coords'!$A$14:$E$118,1,TRUE)</f>
        <v>8B</v>
      </c>
      <c r="Q575"/>
      <c r="R575" s="30" t="s">
        <v>5107</v>
      </c>
      <c r="S575" s="34">
        <f>SQRT(SUM(O546:O575)/S570)</f>
        <v>0.84078295071437648</v>
      </c>
    </row>
    <row r="576" spans="1:19" s="45" customFormat="1" ht="15" thickBot="1" x14ac:dyDescent="0.35">
      <c r="A576" s="45" t="s">
        <v>126</v>
      </c>
      <c r="B576" s="45" t="s">
        <v>1343</v>
      </c>
      <c r="C576" s="45">
        <v>301</v>
      </c>
      <c r="D576" s="45">
        <v>329.38</v>
      </c>
      <c r="E576" s="45">
        <v>0.5</v>
      </c>
      <c r="F576" s="45">
        <v>0.3</v>
      </c>
      <c r="G576" s="45">
        <v>1.451514</v>
      </c>
      <c r="H576" s="102">
        <v>5189855.7180000003</v>
      </c>
      <c r="I576" s="102">
        <v>487976.86900000001</v>
      </c>
      <c r="J576" s="102">
        <f>VLOOKUP($B576,'Hub coords'!$A$14:$E$119,4,TRUE)</f>
        <v>487975.32740000001</v>
      </c>
      <c r="K576" s="102">
        <f>VLOOKUP($B576,'Hub coords'!$A$14:$E$119,5,TRUE)</f>
        <v>5189856.6405000007</v>
      </c>
      <c r="L576" s="18">
        <f t="shared" si="36"/>
        <v>1.5415999999968335</v>
      </c>
      <c r="M576" s="18">
        <f t="shared" si="37"/>
        <v>0.92250000033527613</v>
      </c>
      <c r="N576" s="46">
        <f t="shared" si="38"/>
        <v>1.7965346672438085</v>
      </c>
      <c r="O576" s="18">
        <f t="shared" si="39"/>
        <v>3.2275368106088216</v>
      </c>
      <c r="P576" s="47" t="str">
        <f>VLOOKUP(B576,'Hub coords'!$A$14:$E$118,1,TRUE)</f>
        <v>9A</v>
      </c>
    </row>
    <row r="577" spans="1:19" s="45" customFormat="1" x14ac:dyDescent="0.3">
      <c r="A577" s="45" t="s">
        <v>130</v>
      </c>
      <c r="B577" s="45" t="s">
        <v>1352</v>
      </c>
      <c r="C577" s="45">
        <v>301</v>
      </c>
      <c r="D577" s="45">
        <v>317.77800000000002</v>
      </c>
      <c r="E577" s="45">
        <v>0.7</v>
      </c>
      <c r="F577" s="45">
        <v>0.9</v>
      </c>
      <c r="G577" s="45">
        <v>1.6765030000000001</v>
      </c>
      <c r="H577" s="102">
        <v>5189858.176</v>
      </c>
      <c r="I577" s="102">
        <v>487976.01299999998</v>
      </c>
      <c r="J577" s="102">
        <f>VLOOKUP($B577,'Hub coords'!$A$14:$E$119,4,TRUE)</f>
        <v>487975.32740000001</v>
      </c>
      <c r="K577" s="102">
        <f>VLOOKUP($B577,'Hub coords'!$A$14:$E$119,5,TRUE)</f>
        <v>5189856.6405000007</v>
      </c>
      <c r="L577" s="18">
        <f t="shared" si="36"/>
        <v>0.6855999999679625</v>
      </c>
      <c r="M577" s="18">
        <f t="shared" si="37"/>
        <v>1.5354999992996454</v>
      </c>
      <c r="N577" s="46">
        <f t="shared" si="38"/>
        <v>1.6816086369322922</v>
      </c>
      <c r="O577" s="18">
        <f t="shared" si="39"/>
        <v>2.8278076078052816</v>
      </c>
      <c r="P577" s="47" t="str">
        <f>VLOOKUP(B577,'Hub coords'!$A$14:$E$118,1,TRUE)</f>
        <v>9A</v>
      </c>
      <c r="R577" s="20" t="s">
        <v>166</v>
      </c>
      <c r="S577" s="20" t="s">
        <v>165</v>
      </c>
    </row>
    <row r="578" spans="1:19" s="45" customFormat="1" x14ac:dyDescent="0.3">
      <c r="A578" s="45" t="s">
        <v>130</v>
      </c>
      <c r="B578" s="45" t="s">
        <v>1353</v>
      </c>
      <c r="C578" s="45">
        <v>301</v>
      </c>
      <c r="D578" s="45">
        <v>328.19299999999998</v>
      </c>
      <c r="E578" s="45">
        <v>0.4</v>
      </c>
      <c r="F578" s="45">
        <v>0.3</v>
      </c>
      <c r="G578" s="45">
        <v>2.0103430000000002</v>
      </c>
      <c r="H578" s="102">
        <v>5189854.46</v>
      </c>
      <c r="I578" s="102">
        <v>487975.85700000002</v>
      </c>
      <c r="J578" s="102">
        <f>VLOOKUP($B578,'Hub coords'!$A$14:$E$119,4,TRUE)</f>
        <v>487975.32740000001</v>
      </c>
      <c r="K578" s="102">
        <f>VLOOKUP($B578,'Hub coords'!$A$14:$E$119,5,TRUE)</f>
        <v>5189856.6405000007</v>
      </c>
      <c r="L578" s="18">
        <f t="shared" si="36"/>
        <v>0.5296000000089407</v>
      </c>
      <c r="M578" s="18">
        <f t="shared" si="37"/>
        <v>2.1805000007152557</v>
      </c>
      <c r="N578" s="46">
        <f t="shared" si="38"/>
        <v>2.2438931376357254</v>
      </c>
      <c r="O578" s="18">
        <f t="shared" si="39"/>
        <v>5.0350564131287001</v>
      </c>
      <c r="P578" s="47" t="str">
        <f>VLOOKUP(B578,'Hub coords'!$A$14:$E$118,1,TRUE)</f>
        <v>9A</v>
      </c>
      <c r="R578" s="19">
        <v>1</v>
      </c>
      <c r="S578" s="15">
        <v>5</v>
      </c>
    </row>
    <row r="579" spans="1:19" s="45" customFormat="1" x14ac:dyDescent="0.3">
      <c r="A579" s="45" t="s">
        <v>126</v>
      </c>
      <c r="B579" s="45" t="s">
        <v>1354</v>
      </c>
      <c r="C579" s="45">
        <v>301</v>
      </c>
      <c r="D579" s="45">
        <v>330.411</v>
      </c>
      <c r="E579" s="45">
        <v>0.4</v>
      </c>
      <c r="F579" s="45">
        <v>0.3</v>
      </c>
      <c r="G579" s="45">
        <v>1.798862</v>
      </c>
      <c r="H579" s="102">
        <v>5189855.7300000004</v>
      </c>
      <c r="I579" s="102">
        <v>487977.05300000001</v>
      </c>
      <c r="J579" s="102">
        <f>VLOOKUP($B579,'Hub coords'!$A$14:$E$119,4,TRUE)</f>
        <v>487975.32740000001</v>
      </c>
      <c r="K579" s="102">
        <f>VLOOKUP($B579,'Hub coords'!$A$14:$E$119,5,TRUE)</f>
        <v>5189856.6405000007</v>
      </c>
      <c r="L579" s="18">
        <f t="shared" si="36"/>
        <v>1.7256000000052154</v>
      </c>
      <c r="M579" s="18">
        <f t="shared" si="37"/>
        <v>0.910500000230968</v>
      </c>
      <c r="N579" s="46">
        <f t="shared" si="38"/>
        <v>1.951078063645479</v>
      </c>
      <c r="O579" s="18">
        <f t="shared" si="39"/>
        <v>3.8067056104385917</v>
      </c>
      <c r="P579" s="47" t="str">
        <f>VLOOKUP(B579,'Hub coords'!$A$14:$E$118,1,TRUE)</f>
        <v>9A</v>
      </c>
      <c r="R579" s="19">
        <v>2</v>
      </c>
      <c r="S579" s="15">
        <v>10</v>
      </c>
    </row>
    <row r="580" spans="1:19" s="45" customFormat="1" x14ac:dyDescent="0.3">
      <c r="A580" s="45" t="s">
        <v>126</v>
      </c>
      <c r="B580" s="45" t="s">
        <v>1355</v>
      </c>
      <c r="C580" s="45">
        <v>301</v>
      </c>
      <c r="D580" s="45">
        <v>328.30799999999999</v>
      </c>
      <c r="E580" s="45">
        <v>0.3</v>
      </c>
      <c r="F580" s="45">
        <v>0.3</v>
      </c>
      <c r="G580" s="45">
        <v>1.774664</v>
      </c>
      <c r="H580" s="102">
        <v>5189859.574</v>
      </c>
      <c r="I580" s="102">
        <v>487978.09399999998</v>
      </c>
      <c r="J580" s="102">
        <f>VLOOKUP($B580,'Hub coords'!$A$14:$E$119,4,TRUE)</f>
        <v>487975.32740000001</v>
      </c>
      <c r="K580" s="102">
        <f>VLOOKUP($B580,'Hub coords'!$A$14:$E$119,5,TRUE)</f>
        <v>5189856.6405000007</v>
      </c>
      <c r="L580" s="18">
        <f t="shared" si="36"/>
        <v>2.7665999999735504</v>
      </c>
      <c r="M580" s="18">
        <f t="shared" si="37"/>
        <v>2.9334999993443489</v>
      </c>
      <c r="N580" s="46">
        <f t="shared" si="38"/>
        <v>4.0323067599088915</v>
      </c>
      <c r="O580" s="18">
        <f t="shared" si="39"/>
        <v>16.259497806006944</v>
      </c>
      <c r="P580" s="47" t="str">
        <f>VLOOKUP(B580,'Hub coords'!$A$14:$E$118,1,TRUE)</f>
        <v>9A</v>
      </c>
      <c r="R580" s="19">
        <v>3</v>
      </c>
      <c r="S580" s="15">
        <v>10</v>
      </c>
    </row>
    <row r="581" spans="1:19" s="45" customFormat="1" x14ac:dyDescent="0.3">
      <c r="A581" s="45" t="s">
        <v>130</v>
      </c>
      <c r="B581" s="45" t="s">
        <v>1356</v>
      </c>
      <c r="C581" s="45">
        <v>301</v>
      </c>
      <c r="D581" s="45">
        <v>326.41899999999998</v>
      </c>
      <c r="E581" s="45">
        <v>0.3</v>
      </c>
      <c r="F581" s="45">
        <v>0.2</v>
      </c>
      <c r="G581" s="45">
        <v>1.9187479999999999</v>
      </c>
      <c r="H581" s="102">
        <v>5189856.3760000002</v>
      </c>
      <c r="I581" s="102">
        <v>487975.78200000001</v>
      </c>
      <c r="J581" s="102">
        <f>VLOOKUP($B581,'Hub coords'!$A$14:$E$119,4,TRUE)</f>
        <v>487975.32740000001</v>
      </c>
      <c r="K581" s="102">
        <f>VLOOKUP($B581,'Hub coords'!$A$14:$E$119,5,TRUE)</f>
        <v>5189856.6405000007</v>
      </c>
      <c r="L581" s="18">
        <f t="shared" si="36"/>
        <v>0.45459999999729916</v>
      </c>
      <c r="M581" s="18">
        <f t="shared" si="37"/>
        <v>0.26450000051409006</v>
      </c>
      <c r="N581" s="46">
        <f t="shared" si="38"/>
        <v>0.52594810606132814</v>
      </c>
      <c r="O581" s="18">
        <f t="shared" si="39"/>
        <v>0.27662141026949805</v>
      </c>
      <c r="P581" s="47" t="str">
        <f>VLOOKUP(B581,'Hub coords'!$A$14:$E$118,1,TRUE)</f>
        <v>9A</v>
      </c>
      <c r="R581" s="19">
        <v>4</v>
      </c>
      <c r="S581" s="15">
        <v>2</v>
      </c>
    </row>
    <row r="582" spans="1:19" s="45" customFormat="1" x14ac:dyDescent="0.3">
      <c r="A582" s="45" t="s">
        <v>130</v>
      </c>
      <c r="B582" s="45" t="s">
        <v>1357</v>
      </c>
      <c r="C582" s="45">
        <v>301</v>
      </c>
      <c r="D582" s="45">
        <v>324.197</v>
      </c>
      <c r="E582" s="45">
        <v>0.5</v>
      </c>
      <c r="F582" s="45">
        <v>0.5</v>
      </c>
      <c r="G582" s="45">
        <v>1.1363000000000001</v>
      </c>
      <c r="H582" s="102">
        <v>5189854.2029999997</v>
      </c>
      <c r="I582" s="102">
        <v>487976.32900000003</v>
      </c>
      <c r="J582" s="102">
        <f>VLOOKUP($B582,'Hub coords'!$A$14:$E$119,4,TRUE)</f>
        <v>487975.32740000001</v>
      </c>
      <c r="K582" s="102">
        <f>VLOOKUP($B582,'Hub coords'!$A$14:$E$119,5,TRUE)</f>
        <v>5189856.6405000007</v>
      </c>
      <c r="L582" s="18">
        <f t="shared" si="36"/>
        <v>1.0016000000177883</v>
      </c>
      <c r="M582" s="18">
        <f t="shared" si="37"/>
        <v>2.4375000009313226</v>
      </c>
      <c r="N582" s="46">
        <f t="shared" si="38"/>
        <v>2.6352625703287766</v>
      </c>
      <c r="O582" s="18">
        <f t="shared" si="39"/>
        <v>6.9446088145758305</v>
      </c>
      <c r="P582" s="47" t="str">
        <f>VLOOKUP(B582,'Hub coords'!$A$14:$E$118,1,TRUE)</f>
        <v>9A</v>
      </c>
      <c r="R582" s="19">
        <v>5</v>
      </c>
      <c r="S582" s="15">
        <v>3</v>
      </c>
    </row>
    <row r="583" spans="1:19" s="45" customFormat="1" x14ac:dyDescent="0.3">
      <c r="A583" s="45" t="s">
        <v>130</v>
      </c>
      <c r="B583" s="45" t="s">
        <v>1358</v>
      </c>
      <c r="C583" s="45">
        <v>301</v>
      </c>
      <c r="D583" s="45">
        <v>324.98099999999999</v>
      </c>
      <c r="E583" s="45">
        <v>0.6</v>
      </c>
      <c r="F583" s="45">
        <v>0.6</v>
      </c>
      <c r="G583" s="45">
        <v>1.4852399999999999</v>
      </c>
      <c r="H583" s="102">
        <v>5189856.949</v>
      </c>
      <c r="I583" s="102">
        <v>487976.603</v>
      </c>
      <c r="J583" s="102">
        <f>VLOOKUP($B583,'Hub coords'!$A$14:$E$119,4,TRUE)</f>
        <v>487975.32740000001</v>
      </c>
      <c r="K583" s="102">
        <f>VLOOKUP($B583,'Hub coords'!$A$14:$E$119,5,TRUE)</f>
        <v>5189856.6405000007</v>
      </c>
      <c r="L583" s="18">
        <f t="shared" si="36"/>
        <v>1.2755999999935739</v>
      </c>
      <c r="M583" s="18">
        <f t="shared" si="37"/>
        <v>0.30849999934434891</v>
      </c>
      <c r="N583" s="46">
        <f t="shared" si="38"/>
        <v>1.3123747976775038</v>
      </c>
      <c r="O583" s="18">
        <f t="shared" si="39"/>
        <v>1.7223276095790689</v>
      </c>
      <c r="P583" s="47" t="str">
        <f>VLOOKUP(B583,'Hub coords'!$A$14:$E$118,1,TRUE)</f>
        <v>9A</v>
      </c>
      <c r="R583" s="19">
        <v>6</v>
      </c>
      <c r="S583" s="15">
        <v>0</v>
      </c>
    </row>
    <row r="584" spans="1:19" s="45" customFormat="1" x14ac:dyDescent="0.3">
      <c r="A584" s="45" t="s">
        <v>126</v>
      </c>
      <c r="B584" s="45" t="s">
        <v>1359</v>
      </c>
      <c r="C584" s="45">
        <v>301</v>
      </c>
      <c r="D584" s="45">
        <v>325.27499999999998</v>
      </c>
      <c r="E584" s="45">
        <v>0.5</v>
      </c>
      <c r="F584" s="45">
        <v>0.6</v>
      </c>
      <c r="G584" s="45">
        <v>1.1653770000000001</v>
      </c>
      <c r="H584" s="102">
        <v>5189854.6780000003</v>
      </c>
      <c r="I584" s="102">
        <v>487976.79399999999</v>
      </c>
      <c r="J584" s="102">
        <f>VLOOKUP($B584,'Hub coords'!$A$14:$E$119,4,TRUE)</f>
        <v>487975.32740000001</v>
      </c>
      <c r="K584" s="102">
        <f>VLOOKUP($B584,'Hub coords'!$A$14:$E$119,5,TRUE)</f>
        <v>5189856.6405000007</v>
      </c>
      <c r="L584" s="18">
        <f t="shared" si="36"/>
        <v>1.466599999985192</v>
      </c>
      <c r="M584" s="18">
        <f t="shared" si="37"/>
        <v>1.962500000372529</v>
      </c>
      <c r="N584" s="46">
        <f t="shared" si="38"/>
        <v>2.4499636347135323</v>
      </c>
      <c r="O584" s="18">
        <f t="shared" si="39"/>
        <v>6.0023218114187422</v>
      </c>
      <c r="P584" s="47" t="str">
        <f>VLOOKUP(B584,'Hub coords'!$A$14:$E$118,1,TRUE)</f>
        <v>9A</v>
      </c>
      <c r="R584" s="19">
        <v>7</v>
      </c>
      <c r="S584" s="15">
        <v>0</v>
      </c>
    </row>
    <row r="585" spans="1:19" s="45" customFormat="1" x14ac:dyDescent="0.3">
      <c r="A585" s="45" t="s">
        <v>126</v>
      </c>
      <c r="B585" s="45" t="s">
        <v>1360</v>
      </c>
      <c r="C585" s="45">
        <v>301</v>
      </c>
      <c r="D585" s="45">
        <v>322.34899999999999</v>
      </c>
      <c r="E585" s="45">
        <v>2.1</v>
      </c>
      <c r="F585" s="45">
        <v>1.4</v>
      </c>
      <c r="G585" s="45">
        <v>1.2650870000000001</v>
      </c>
      <c r="H585" s="102">
        <v>5189854.9359999998</v>
      </c>
      <c r="I585" s="102">
        <v>487975.78399999999</v>
      </c>
      <c r="J585" s="102">
        <f>VLOOKUP($B585,'Hub coords'!$A$14:$E$119,4,TRUE)</f>
        <v>487975.32740000001</v>
      </c>
      <c r="K585" s="102">
        <f>VLOOKUP($B585,'Hub coords'!$A$14:$E$119,5,TRUE)</f>
        <v>5189856.6405000007</v>
      </c>
      <c r="L585" s="18">
        <f t="shared" si="36"/>
        <v>0.45659999997587875</v>
      </c>
      <c r="M585" s="18">
        <f t="shared" si="37"/>
        <v>1.704500000923872</v>
      </c>
      <c r="N585" s="46">
        <f t="shared" si="38"/>
        <v>1.7645973515585509</v>
      </c>
      <c r="O585" s="18">
        <f t="shared" si="39"/>
        <v>3.1138038131274519</v>
      </c>
      <c r="P585" s="47" t="str">
        <f>VLOOKUP(B585,'Hub coords'!$A$14:$E$118,1,TRUE)</f>
        <v>9A</v>
      </c>
      <c r="R585" s="19">
        <v>8</v>
      </c>
      <c r="S585" s="15">
        <v>0</v>
      </c>
    </row>
    <row r="586" spans="1:19" s="45" customFormat="1" ht="15" thickBot="1" x14ac:dyDescent="0.35">
      <c r="A586" s="45" t="s">
        <v>126</v>
      </c>
      <c r="B586" s="45" t="s">
        <v>1361</v>
      </c>
      <c r="C586" s="45">
        <v>301</v>
      </c>
      <c r="D586" s="45">
        <v>327.75400000000002</v>
      </c>
      <c r="E586" s="45">
        <v>0.3</v>
      </c>
      <c r="F586" s="45">
        <v>0.3</v>
      </c>
      <c r="G586" s="45">
        <v>1.776616</v>
      </c>
      <c r="H586" s="102">
        <v>5189857.9280000003</v>
      </c>
      <c r="I586" s="102">
        <v>487978.4</v>
      </c>
      <c r="J586" s="102">
        <f>VLOOKUP($B586,'Hub coords'!$A$14:$E$119,4,TRUE)</f>
        <v>487975.32740000001</v>
      </c>
      <c r="K586" s="102">
        <f>VLOOKUP($B586,'Hub coords'!$A$14:$E$119,5,TRUE)</f>
        <v>5189856.6405000007</v>
      </c>
      <c r="L586" s="18">
        <f t="shared" si="36"/>
        <v>3.072600000014063</v>
      </c>
      <c r="M586" s="18">
        <f t="shared" si="37"/>
        <v>1.287499999627471</v>
      </c>
      <c r="N586" s="46">
        <f t="shared" si="38"/>
        <v>3.3314451832691403</v>
      </c>
      <c r="O586" s="18">
        <f t="shared" si="39"/>
        <v>11.098527009127157</v>
      </c>
      <c r="P586" s="47" t="str">
        <f>VLOOKUP(B586,'Hub coords'!$A$14:$E$118,1,TRUE)</f>
        <v>9A</v>
      </c>
      <c r="R586" s="38" t="s">
        <v>2123</v>
      </c>
      <c r="S586" s="38">
        <v>0</v>
      </c>
    </row>
    <row r="587" spans="1:19" s="45" customFormat="1" x14ac:dyDescent="0.3">
      <c r="A587" s="45" t="s">
        <v>126</v>
      </c>
      <c r="B587" s="45" t="s">
        <v>1344</v>
      </c>
      <c r="C587" s="45">
        <v>301</v>
      </c>
      <c r="D587" s="45">
        <v>331.137</v>
      </c>
      <c r="E587" s="45">
        <v>1.1000000000000001</v>
      </c>
      <c r="F587" s="45">
        <v>0.5</v>
      </c>
      <c r="G587" s="45">
        <v>2.1424539999999999</v>
      </c>
      <c r="H587" s="102">
        <v>5189853.9119999995</v>
      </c>
      <c r="I587" s="102">
        <v>487978.815</v>
      </c>
      <c r="J587" s="102">
        <f>VLOOKUP($B587,'Hub coords'!$A$14:$E$119,4,TRUE)</f>
        <v>487975.32740000001</v>
      </c>
      <c r="K587" s="102">
        <f>VLOOKUP($B587,'Hub coords'!$A$14:$E$119,5,TRUE)</f>
        <v>5189856.6405000007</v>
      </c>
      <c r="L587" s="18">
        <f t="shared" si="36"/>
        <v>3.4875999999931082</v>
      </c>
      <c r="M587" s="18">
        <f t="shared" si="37"/>
        <v>2.7285000011324883</v>
      </c>
      <c r="N587" s="46">
        <f t="shared" si="38"/>
        <v>4.4280995941974828</v>
      </c>
      <c r="O587" s="18">
        <f t="shared" si="39"/>
        <v>19.608066016131911</v>
      </c>
      <c r="P587" s="47" t="str">
        <f>VLOOKUP(B587,'Hub coords'!$A$14:$E$118,1,TRUE)</f>
        <v>9A</v>
      </c>
    </row>
    <row r="588" spans="1:19" s="45" customFormat="1" x14ac:dyDescent="0.3">
      <c r="A588" s="45" t="s">
        <v>126</v>
      </c>
      <c r="B588" s="45" t="s">
        <v>1362</v>
      </c>
      <c r="C588" s="45">
        <v>301</v>
      </c>
      <c r="D588" s="45">
        <v>327.822</v>
      </c>
      <c r="E588" s="45">
        <v>0.2</v>
      </c>
      <c r="F588" s="45">
        <v>0.3</v>
      </c>
      <c r="G588" s="45">
        <v>1.801904</v>
      </c>
      <c r="H588" s="102">
        <v>5189859.398</v>
      </c>
      <c r="I588" s="102">
        <v>487978.12599999999</v>
      </c>
      <c r="J588" s="102">
        <f>VLOOKUP($B588,'Hub coords'!$A$14:$E$119,4,TRUE)</f>
        <v>487975.32740000001</v>
      </c>
      <c r="K588" s="102">
        <f>VLOOKUP($B588,'Hub coords'!$A$14:$E$119,5,TRUE)</f>
        <v>5189856.6405000007</v>
      </c>
      <c r="L588" s="18">
        <f t="shared" si="36"/>
        <v>2.7985999999800697</v>
      </c>
      <c r="M588" s="18">
        <f t="shared" si="37"/>
        <v>2.7574999993667006</v>
      </c>
      <c r="N588" s="46">
        <f t="shared" si="38"/>
        <v>3.9288634751535714</v>
      </c>
      <c r="O588" s="18">
        <f t="shared" si="39"/>
        <v>15.435968206395797</v>
      </c>
      <c r="P588" s="47" t="str">
        <f>VLOOKUP(B588,'Hub coords'!$A$14:$E$118,1,TRUE)</f>
        <v>9A</v>
      </c>
    </row>
    <row r="589" spans="1:19" s="45" customFormat="1" x14ac:dyDescent="0.3">
      <c r="A589" s="45" t="s">
        <v>126</v>
      </c>
      <c r="B589" s="45" t="s">
        <v>1363</v>
      </c>
      <c r="C589" s="45">
        <v>301</v>
      </c>
      <c r="D589" s="45">
        <v>325.084</v>
      </c>
      <c r="E589" s="45">
        <v>1.9</v>
      </c>
      <c r="F589" s="45">
        <v>0.6</v>
      </c>
      <c r="G589" s="45">
        <v>1.2497290000000001</v>
      </c>
      <c r="H589" s="102">
        <v>5189857.4210000001</v>
      </c>
      <c r="I589" s="102">
        <v>487975.36200000002</v>
      </c>
      <c r="J589" s="102">
        <f>VLOOKUP($B589,'Hub coords'!$A$14:$E$119,4,TRUE)</f>
        <v>487975.32740000001</v>
      </c>
      <c r="K589" s="102">
        <f>VLOOKUP($B589,'Hub coords'!$A$14:$E$119,5,TRUE)</f>
        <v>5189856.6405000007</v>
      </c>
      <c r="L589" s="18">
        <f t="shared" si="36"/>
        <v>3.460000001359731E-2</v>
      </c>
      <c r="M589" s="18">
        <f t="shared" si="37"/>
        <v>0.78049999941140413</v>
      </c>
      <c r="N589" s="46">
        <f t="shared" si="38"/>
        <v>0.78126654163745091</v>
      </c>
      <c r="O589" s="18">
        <f t="shared" si="39"/>
        <v>0.61037740908214277</v>
      </c>
      <c r="P589" s="47" t="str">
        <f>VLOOKUP(B589,'Hub coords'!$A$14:$E$118,1,TRUE)</f>
        <v>9A</v>
      </c>
    </row>
    <row r="590" spans="1:19" s="45" customFormat="1" x14ac:dyDescent="0.3">
      <c r="A590" s="45" t="s">
        <v>126</v>
      </c>
      <c r="B590" s="45" t="s">
        <v>1364</v>
      </c>
      <c r="C590" s="45">
        <v>301</v>
      </c>
      <c r="D590" s="45">
        <v>330.46899999999999</v>
      </c>
      <c r="E590" s="45">
        <v>0.3</v>
      </c>
      <c r="F590" s="45">
        <v>0.3</v>
      </c>
      <c r="G590" s="45">
        <v>1.6739839999999999</v>
      </c>
      <c r="H590" s="102">
        <v>5189855.7460000003</v>
      </c>
      <c r="I590" s="102">
        <v>487976.42200000002</v>
      </c>
      <c r="J590" s="102">
        <f>VLOOKUP($B590,'Hub coords'!$A$14:$E$119,4,TRUE)</f>
        <v>487975.32740000001</v>
      </c>
      <c r="K590" s="102">
        <f>VLOOKUP($B590,'Hub coords'!$A$14:$E$119,5,TRUE)</f>
        <v>5189856.6405000007</v>
      </c>
      <c r="L590" s="18">
        <f t="shared" si="36"/>
        <v>1.094600000011269</v>
      </c>
      <c r="M590" s="18">
        <f t="shared" si="37"/>
        <v>0.89450000040233135</v>
      </c>
      <c r="N590" s="46">
        <f t="shared" si="38"/>
        <v>1.4136051113180232</v>
      </c>
      <c r="O590" s="18">
        <f t="shared" si="39"/>
        <v>1.9982794107444408</v>
      </c>
      <c r="P590" s="47" t="str">
        <f>VLOOKUP(B590,'Hub coords'!$A$14:$E$118,1,TRUE)</f>
        <v>9A</v>
      </c>
    </row>
    <row r="591" spans="1:19" s="45" customFormat="1" x14ac:dyDescent="0.3">
      <c r="A591" s="45" t="s">
        <v>126</v>
      </c>
      <c r="B591" s="45" t="s">
        <v>1365</v>
      </c>
      <c r="C591" s="45">
        <v>301</v>
      </c>
      <c r="D591" s="45">
        <v>328.358</v>
      </c>
      <c r="E591" s="45">
        <v>0.8</v>
      </c>
      <c r="F591" s="45">
        <v>0.5</v>
      </c>
      <c r="G591" s="45">
        <v>1.4857100000000001</v>
      </c>
      <c r="H591" s="102">
        <v>5189857.0120000001</v>
      </c>
      <c r="I591" s="102">
        <v>487977.99699999997</v>
      </c>
      <c r="J591" s="102">
        <f>VLOOKUP($B591,'Hub coords'!$A$14:$E$119,4,TRUE)</f>
        <v>487975.32740000001</v>
      </c>
      <c r="K591" s="102">
        <f>VLOOKUP($B591,'Hub coords'!$A$14:$E$119,5,TRUE)</f>
        <v>5189856.6405000007</v>
      </c>
      <c r="L591" s="18">
        <f t="shared" si="36"/>
        <v>2.6695999999647029</v>
      </c>
      <c r="M591" s="18">
        <f t="shared" si="37"/>
        <v>0.37149999942630529</v>
      </c>
      <c r="N591" s="46">
        <f t="shared" si="38"/>
        <v>2.6953249172196823</v>
      </c>
      <c r="O591" s="18">
        <f t="shared" si="39"/>
        <v>7.2647764093852869</v>
      </c>
      <c r="P591" s="47" t="str">
        <f>VLOOKUP(B591,'Hub coords'!$A$14:$E$118,1,TRUE)</f>
        <v>9A</v>
      </c>
    </row>
    <row r="592" spans="1:19" s="45" customFormat="1" x14ac:dyDescent="0.3">
      <c r="A592" s="45" t="s">
        <v>130</v>
      </c>
      <c r="B592" s="45" t="s">
        <v>1366</v>
      </c>
      <c r="C592" s="45">
        <v>301</v>
      </c>
      <c r="D592" s="45">
        <v>330.73200000000003</v>
      </c>
      <c r="E592" s="45">
        <v>0.3</v>
      </c>
      <c r="F592" s="45">
        <v>0.3</v>
      </c>
      <c r="G592" s="45">
        <v>1.520697</v>
      </c>
      <c r="H592" s="102">
        <v>5189859.2149999999</v>
      </c>
      <c r="I592" s="102">
        <v>487979.18400000001</v>
      </c>
      <c r="J592" s="102">
        <f>VLOOKUP($B592,'Hub coords'!$A$14:$E$119,4,TRUE)</f>
        <v>487975.32740000001</v>
      </c>
      <c r="K592" s="102">
        <f>VLOOKUP($B592,'Hub coords'!$A$14:$E$119,5,TRUE)</f>
        <v>5189856.6405000007</v>
      </c>
      <c r="L592" s="18">
        <f t="shared" si="36"/>
        <v>3.8565999999991618</v>
      </c>
      <c r="M592" s="18">
        <f t="shared" si="37"/>
        <v>2.5744999991729856</v>
      </c>
      <c r="N592" s="46">
        <f t="shared" si="38"/>
        <v>4.6369616998348437</v>
      </c>
      <c r="O592" s="18">
        <f t="shared" si="39"/>
        <v>21.501413805735243</v>
      </c>
      <c r="P592" s="47" t="str">
        <f>VLOOKUP(B592,'Hub coords'!$A$14:$E$118,1,TRUE)</f>
        <v>9A</v>
      </c>
    </row>
    <row r="593" spans="1:19" s="45" customFormat="1" x14ac:dyDescent="0.3">
      <c r="A593" s="45" t="s">
        <v>126</v>
      </c>
      <c r="B593" s="45" t="s">
        <v>1367</v>
      </c>
      <c r="C593" s="45">
        <v>301</v>
      </c>
      <c r="D593" s="45">
        <v>328.99599999999998</v>
      </c>
      <c r="E593" s="45">
        <v>0.4</v>
      </c>
      <c r="F593" s="45">
        <v>0.3</v>
      </c>
      <c r="G593" s="45">
        <v>1.3496319999999999</v>
      </c>
      <c r="H593" s="102">
        <v>5189854.8320000004</v>
      </c>
      <c r="I593" s="102">
        <v>487976.71100000001</v>
      </c>
      <c r="J593" s="102">
        <f>VLOOKUP($B593,'Hub coords'!$A$14:$E$119,4,TRUE)</f>
        <v>487975.32740000001</v>
      </c>
      <c r="K593" s="102">
        <f>VLOOKUP($B593,'Hub coords'!$A$14:$E$119,5,TRUE)</f>
        <v>5189856.6405000007</v>
      </c>
      <c r="L593" s="18">
        <f t="shared" si="36"/>
        <v>1.3836000000010245</v>
      </c>
      <c r="M593" s="18">
        <f t="shared" si="37"/>
        <v>1.8085000002756715</v>
      </c>
      <c r="N593" s="46">
        <f t="shared" si="38"/>
        <v>2.2770641648842349</v>
      </c>
      <c r="O593" s="18">
        <f t="shared" si="39"/>
        <v>5.1850212109999383</v>
      </c>
      <c r="P593" s="47" t="str">
        <f>VLOOKUP(B593,'Hub coords'!$A$14:$E$118,1,TRUE)</f>
        <v>9A</v>
      </c>
    </row>
    <row r="594" spans="1:19" s="45" customFormat="1" x14ac:dyDescent="0.3">
      <c r="A594" s="45" t="s">
        <v>130</v>
      </c>
      <c r="B594" s="45" t="s">
        <v>1368</v>
      </c>
      <c r="C594" s="45">
        <v>301</v>
      </c>
      <c r="D594" s="45">
        <v>324.86799999999999</v>
      </c>
      <c r="E594" s="45">
        <v>0.4</v>
      </c>
      <c r="F594" s="45">
        <v>0.5</v>
      </c>
      <c r="G594" s="45">
        <v>1.092776</v>
      </c>
      <c r="H594" s="102">
        <v>5189854.0769999996</v>
      </c>
      <c r="I594" s="102">
        <v>487976.60499999998</v>
      </c>
      <c r="J594" s="102">
        <f>VLOOKUP($B594,'Hub coords'!$A$14:$E$119,4,TRUE)</f>
        <v>487975.32740000001</v>
      </c>
      <c r="K594" s="102">
        <f>VLOOKUP($B594,'Hub coords'!$A$14:$E$119,5,TRUE)</f>
        <v>5189856.6405000007</v>
      </c>
      <c r="L594" s="18">
        <f t="shared" si="36"/>
        <v>1.2775999999721535</v>
      </c>
      <c r="M594" s="18">
        <f t="shared" si="37"/>
        <v>2.5635000010952353</v>
      </c>
      <c r="N594" s="46">
        <f t="shared" si="38"/>
        <v>2.8642265998946588</v>
      </c>
      <c r="O594" s="18">
        <f t="shared" si="39"/>
        <v>8.2037940155441174</v>
      </c>
      <c r="P594" s="47" t="str">
        <f>VLOOKUP(B594,'Hub coords'!$A$14:$E$118,1,TRUE)</f>
        <v>9A</v>
      </c>
    </row>
    <row r="595" spans="1:19" s="45" customFormat="1" x14ac:dyDescent="0.3">
      <c r="A595" s="45" t="s">
        <v>130</v>
      </c>
      <c r="B595" s="45" t="s">
        <v>1369</v>
      </c>
      <c r="C595" s="45">
        <v>301</v>
      </c>
      <c r="D595" s="45">
        <v>325.60599999999999</v>
      </c>
      <c r="E595" s="45">
        <v>0.4</v>
      </c>
      <c r="F595" s="45">
        <v>0.5</v>
      </c>
      <c r="G595" s="45">
        <v>1.4152340000000001</v>
      </c>
      <c r="H595" s="102">
        <v>5189855.9970000004</v>
      </c>
      <c r="I595" s="102">
        <v>487976.41700000002</v>
      </c>
      <c r="J595" s="102">
        <f>VLOOKUP($B595,'Hub coords'!$A$14:$E$119,4,TRUE)</f>
        <v>487975.32740000001</v>
      </c>
      <c r="K595" s="102">
        <f>VLOOKUP($B595,'Hub coords'!$A$14:$E$119,5,TRUE)</f>
        <v>5189856.6405000007</v>
      </c>
      <c r="L595" s="18">
        <f t="shared" si="36"/>
        <v>1.0896000000066124</v>
      </c>
      <c r="M595" s="18">
        <f t="shared" si="37"/>
        <v>0.64350000023841858</v>
      </c>
      <c r="N595" s="46">
        <f t="shared" si="38"/>
        <v>1.2654328944362299</v>
      </c>
      <c r="O595" s="18">
        <f t="shared" si="39"/>
        <v>1.6013204103212544</v>
      </c>
      <c r="P595" s="47" t="str">
        <f>VLOOKUP(B595,'Hub coords'!$A$14:$E$118,1,TRUE)</f>
        <v>9A</v>
      </c>
    </row>
    <row r="596" spans="1:19" s="45" customFormat="1" x14ac:dyDescent="0.3">
      <c r="A596" s="45" t="s">
        <v>126</v>
      </c>
      <c r="B596" s="45" t="s">
        <v>1370</v>
      </c>
      <c r="C596" s="45">
        <v>301</v>
      </c>
      <c r="D596" s="45">
        <v>328.52600000000001</v>
      </c>
      <c r="E596" s="45">
        <v>0.3</v>
      </c>
      <c r="F596" s="45">
        <v>0.5</v>
      </c>
      <c r="G596" s="45">
        <v>1.5485230000000001</v>
      </c>
      <c r="H596" s="102">
        <v>5189856.6140000001</v>
      </c>
      <c r="I596" s="102">
        <v>487977.74</v>
      </c>
      <c r="J596" s="102">
        <f>VLOOKUP($B596,'Hub coords'!$A$14:$E$119,4,TRUE)</f>
        <v>487975.32740000001</v>
      </c>
      <c r="K596" s="102">
        <f>VLOOKUP($B596,'Hub coords'!$A$14:$E$119,5,TRUE)</f>
        <v>5189856.6405000007</v>
      </c>
      <c r="L596" s="18">
        <f t="shared" si="36"/>
        <v>2.4125999999814667</v>
      </c>
      <c r="M596" s="18">
        <f t="shared" si="37"/>
        <v>2.650000061839819E-2</v>
      </c>
      <c r="N596" s="46">
        <f t="shared" si="38"/>
        <v>2.4127455336075849</v>
      </c>
      <c r="O596" s="18">
        <f t="shared" si="39"/>
        <v>5.8213410099433496</v>
      </c>
      <c r="P596" s="47" t="str">
        <f>VLOOKUP(B596,'Hub coords'!$A$14:$E$118,1,TRUE)</f>
        <v>9A</v>
      </c>
    </row>
    <row r="597" spans="1:19" s="45" customFormat="1" x14ac:dyDescent="0.3">
      <c r="A597" s="45" t="s">
        <v>130</v>
      </c>
      <c r="B597" s="45" t="s">
        <v>1371</v>
      </c>
      <c r="C597" s="45">
        <v>301</v>
      </c>
      <c r="D597" s="45">
        <v>321.54300000000001</v>
      </c>
      <c r="E597" s="45">
        <v>0.3</v>
      </c>
      <c r="F597" s="45">
        <v>0.2</v>
      </c>
      <c r="G597" s="45">
        <v>1.58849</v>
      </c>
      <c r="H597" s="102">
        <v>5189857.7520000003</v>
      </c>
      <c r="I597" s="102">
        <v>487975.65600000002</v>
      </c>
      <c r="J597" s="102">
        <f>VLOOKUP($B597,'Hub coords'!$A$14:$E$119,4,TRUE)</f>
        <v>487975.32740000001</v>
      </c>
      <c r="K597" s="102">
        <f>VLOOKUP($B597,'Hub coords'!$A$14:$E$119,5,TRUE)</f>
        <v>5189856.6405000007</v>
      </c>
      <c r="L597" s="18">
        <f t="shared" si="36"/>
        <v>0.32860000000800937</v>
      </c>
      <c r="M597" s="18">
        <f t="shared" si="37"/>
        <v>1.1114999996498227</v>
      </c>
      <c r="N597" s="46">
        <f t="shared" si="38"/>
        <v>1.1590557403450532</v>
      </c>
      <c r="O597" s="18">
        <f t="shared" si="39"/>
        <v>1.3434102092268194</v>
      </c>
      <c r="P597" s="47" t="str">
        <f>VLOOKUP(B597,'Hub coords'!$A$14:$E$118,1,TRUE)</f>
        <v>9A</v>
      </c>
    </row>
    <row r="598" spans="1:19" s="45" customFormat="1" x14ac:dyDescent="0.3">
      <c r="A598" s="45" t="s">
        <v>130</v>
      </c>
      <c r="B598" s="45" t="s">
        <v>1345</v>
      </c>
      <c r="C598" s="45">
        <v>301</v>
      </c>
      <c r="D598" s="45">
        <v>322.08999999999997</v>
      </c>
      <c r="E598" s="45">
        <v>2.2000000000000002</v>
      </c>
      <c r="F598" s="45">
        <v>1.3</v>
      </c>
      <c r="G598" s="45">
        <v>1.3598440000000001</v>
      </c>
      <c r="H598" s="102">
        <v>5189856.5860000001</v>
      </c>
      <c r="I598" s="102">
        <v>487976.348</v>
      </c>
      <c r="J598" s="102">
        <f>VLOOKUP($B598,'Hub coords'!$A$14:$E$119,4,TRUE)</f>
        <v>487975.32740000001</v>
      </c>
      <c r="K598" s="102">
        <f>VLOOKUP($B598,'Hub coords'!$A$14:$E$119,5,TRUE)</f>
        <v>5189856.6405000007</v>
      </c>
      <c r="L598" s="18">
        <f t="shared" si="36"/>
        <v>1.0205999999889173</v>
      </c>
      <c r="M598" s="18">
        <f t="shared" si="37"/>
        <v>5.4500000551342964E-2</v>
      </c>
      <c r="N598" s="46">
        <f t="shared" si="38"/>
        <v>1.0220541130671479</v>
      </c>
      <c r="O598" s="18">
        <f t="shared" si="39"/>
        <v>1.0445946100374743</v>
      </c>
      <c r="P598" s="47" t="str">
        <f>VLOOKUP(B598,'Hub coords'!$A$14:$E$118,1,TRUE)</f>
        <v>9A</v>
      </c>
    </row>
    <row r="599" spans="1:19" s="45" customFormat="1" x14ac:dyDescent="0.3">
      <c r="A599" s="45" t="s">
        <v>126</v>
      </c>
      <c r="B599" s="45" t="s">
        <v>1372</v>
      </c>
      <c r="C599" s="45">
        <v>301</v>
      </c>
      <c r="D599" s="45">
        <v>323.37700000000001</v>
      </c>
      <c r="E599" s="45">
        <v>0.6</v>
      </c>
      <c r="F599" s="45">
        <v>0.4</v>
      </c>
      <c r="G599" s="45">
        <v>2.0466440000000001</v>
      </c>
      <c r="H599" s="102">
        <v>5189857.1550000003</v>
      </c>
      <c r="I599" s="102">
        <v>487976.43199999997</v>
      </c>
      <c r="J599" s="102">
        <f>VLOOKUP($B599,'Hub coords'!$A$14:$E$119,4,TRUE)</f>
        <v>487975.32740000001</v>
      </c>
      <c r="K599" s="102">
        <f>VLOOKUP($B599,'Hub coords'!$A$14:$E$119,5,TRUE)</f>
        <v>5189856.6405000007</v>
      </c>
      <c r="L599" s="18">
        <f t="shared" si="36"/>
        <v>1.1045999999623746</v>
      </c>
      <c r="M599" s="18">
        <f t="shared" si="37"/>
        <v>0.51449999958276749</v>
      </c>
      <c r="N599" s="46">
        <f t="shared" si="38"/>
        <v>1.2185447917444585</v>
      </c>
      <c r="O599" s="18">
        <f t="shared" si="39"/>
        <v>1.4848514094875458</v>
      </c>
      <c r="P599" s="47" t="str">
        <f>VLOOKUP(B599,'Hub coords'!$A$14:$E$118,1,TRUE)</f>
        <v>9A</v>
      </c>
    </row>
    <row r="600" spans="1:19" s="45" customFormat="1" x14ac:dyDescent="0.3">
      <c r="A600" s="45" t="s">
        <v>130</v>
      </c>
      <c r="B600" s="45" t="s">
        <v>1346</v>
      </c>
      <c r="C600" s="45">
        <v>301</v>
      </c>
      <c r="D600" s="45">
        <v>327.30200000000002</v>
      </c>
      <c r="E600" s="45">
        <v>0.4</v>
      </c>
      <c r="F600" s="45">
        <v>0.3</v>
      </c>
      <c r="G600" s="45">
        <v>1.7366140000000001</v>
      </c>
      <c r="H600" s="102">
        <v>5189856.2620000001</v>
      </c>
      <c r="I600" s="102">
        <v>487975.66899999999</v>
      </c>
      <c r="J600" s="102">
        <f>VLOOKUP($B600,'Hub coords'!$A$14:$E$119,4,TRUE)</f>
        <v>487975.32740000001</v>
      </c>
      <c r="K600" s="102">
        <f>VLOOKUP($B600,'Hub coords'!$A$14:$E$119,5,TRUE)</f>
        <v>5189856.6405000007</v>
      </c>
      <c r="L600" s="18">
        <f t="shared" si="36"/>
        <v>0.34159999998519197</v>
      </c>
      <c r="M600" s="18">
        <f t="shared" si="37"/>
        <v>0.37850000057369471</v>
      </c>
      <c r="N600" s="46">
        <f t="shared" si="38"/>
        <v>0.50985567607330806</v>
      </c>
      <c r="O600" s="18">
        <f t="shared" si="39"/>
        <v>0.25995281042417001</v>
      </c>
      <c r="P600" s="47" t="str">
        <f>VLOOKUP(B600,'Hub coords'!$A$14:$E$118,1,TRUE)</f>
        <v>9A</v>
      </c>
      <c r="R600" s="30" t="s">
        <v>5112</v>
      </c>
      <c r="S600" s="37">
        <f>COUNT(C576:C605)</f>
        <v>30</v>
      </c>
    </row>
    <row r="601" spans="1:19" s="45" customFormat="1" x14ac:dyDescent="0.3">
      <c r="A601" s="45" t="s">
        <v>126</v>
      </c>
      <c r="B601" s="45" t="s">
        <v>1347</v>
      </c>
      <c r="C601" s="45">
        <v>301</v>
      </c>
      <c r="D601" s="45">
        <v>324.24599999999998</v>
      </c>
      <c r="E601" s="45">
        <v>0.7</v>
      </c>
      <c r="F601" s="45">
        <v>0.4</v>
      </c>
      <c r="G601" s="45">
        <v>1.2656050000000001</v>
      </c>
      <c r="H601" s="102">
        <v>5189857.0650000004</v>
      </c>
      <c r="I601" s="102">
        <v>487975.842</v>
      </c>
      <c r="J601" s="102">
        <f>VLOOKUP($B601,'Hub coords'!$A$14:$E$119,4,TRUE)</f>
        <v>487975.32740000001</v>
      </c>
      <c r="K601" s="102">
        <f>VLOOKUP($B601,'Hub coords'!$A$14:$E$119,5,TRUE)</f>
        <v>5189856.6405000007</v>
      </c>
      <c r="L601" s="18">
        <f t="shared" si="36"/>
        <v>0.51459999999497086</v>
      </c>
      <c r="M601" s="18">
        <f t="shared" si="37"/>
        <v>0.4244999997317791</v>
      </c>
      <c r="N601" s="46">
        <f t="shared" si="38"/>
        <v>0.66709325417598431</v>
      </c>
      <c r="O601" s="18">
        <f t="shared" si="39"/>
        <v>0.44501340976710441</v>
      </c>
      <c r="P601" s="47" t="str">
        <f>VLOOKUP(B601,'Hub coords'!$A$14:$E$118,1,TRUE)</f>
        <v>9A</v>
      </c>
      <c r="R601" s="30" t="s">
        <v>5111</v>
      </c>
      <c r="S601" s="34">
        <f>AVERAGE(N576:N605)</f>
        <v>2.0575001040712153</v>
      </c>
    </row>
    <row r="602" spans="1:19" s="45" customFormat="1" x14ac:dyDescent="0.3">
      <c r="A602" s="45" t="s">
        <v>130</v>
      </c>
      <c r="B602" s="45" t="s">
        <v>1348</v>
      </c>
      <c r="C602" s="45">
        <v>301</v>
      </c>
      <c r="D602" s="45">
        <v>321.04700000000003</v>
      </c>
      <c r="E602" s="45">
        <v>0.5</v>
      </c>
      <c r="F602" s="45">
        <v>0.5</v>
      </c>
      <c r="G602" s="45">
        <v>1.4899180000000001</v>
      </c>
      <c r="H602" s="102">
        <v>5189855.8830000004</v>
      </c>
      <c r="I602" s="102">
        <v>487975.96600000001</v>
      </c>
      <c r="J602" s="102">
        <f>VLOOKUP($B602,'Hub coords'!$A$14:$E$119,4,TRUE)</f>
        <v>487975.32740000001</v>
      </c>
      <c r="K602" s="102">
        <f>VLOOKUP($B602,'Hub coords'!$A$14:$E$119,5,TRUE)</f>
        <v>5189856.6405000007</v>
      </c>
      <c r="L602" s="18">
        <f t="shared" si="36"/>
        <v>0.63860000000568107</v>
      </c>
      <c r="M602" s="18">
        <f t="shared" si="37"/>
        <v>0.75750000029802322</v>
      </c>
      <c r="N602" s="46">
        <f t="shared" si="38"/>
        <v>0.99076546692885947</v>
      </c>
      <c r="O602" s="18">
        <f t="shared" si="39"/>
        <v>0.98161621045876091</v>
      </c>
      <c r="P602" s="47" t="str">
        <f>VLOOKUP(B602,'Hub coords'!$A$14:$E$118,1,TRUE)</f>
        <v>9A</v>
      </c>
      <c r="R602" s="30" t="s">
        <v>5110</v>
      </c>
      <c r="S602" s="34">
        <f>_xlfn.STDEV.S(N576:N605)</f>
        <v>1.1659867918733453</v>
      </c>
    </row>
    <row r="603" spans="1:19" s="45" customFormat="1" x14ac:dyDescent="0.3">
      <c r="A603" s="45" t="s">
        <v>126</v>
      </c>
      <c r="B603" s="45" t="s">
        <v>1349</v>
      </c>
      <c r="C603" s="45">
        <v>301</v>
      </c>
      <c r="D603" s="45">
        <v>324.13200000000001</v>
      </c>
      <c r="E603" s="45">
        <v>0.5</v>
      </c>
      <c r="F603" s="45">
        <v>0.6</v>
      </c>
      <c r="G603" s="45">
        <v>1.7991349999999999</v>
      </c>
      <c r="H603" s="102">
        <v>5189856.0329999998</v>
      </c>
      <c r="I603" s="102">
        <v>487974.88</v>
      </c>
      <c r="J603" s="102">
        <f>VLOOKUP($B603,'Hub coords'!$A$14:$E$119,4,TRUE)</f>
        <v>487975.32740000001</v>
      </c>
      <c r="K603" s="102">
        <f>VLOOKUP($B603,'Hub coords'!$A$14:$E$119,5,TRUE)</f>
        <v>5189856.6405000007</v>
      </c>
      <c r="L603" s="18">
        <f t="shared" si="36"/>
        <v>0.44740000000456348</v>
      </c>
      <c r="M603" s="18">
        <f t="shared" si="37"/>
        <v>0.60750000085681677</v>
      </c>
      <c r="N603" s="46">
        <f t="shared" si="38"/>
        <v>0.7544686945427993</v>
      </c>
      <c r="O603" s="18">
        <f t="shared" si="39"/>
        <v>0.56922301104511575</v>
      </c>
      <c r="P603" s="47" t="str">
        <f>VLOOKUP(B603,'Hub coords'!$A$14:$E$118,1,TRUE)</f>
        <v>9A</v>
      </c>
      <c r="R603" s="30" t="s">
        <v>5109</v>
      </c>
      <c r="S603" s="34">
        <f>MIN(N576:N605)</f>
        <v>0.50985567607330806</v>
      </c>
    </row>
    <row r="604" spans="1:19" s="45" customFormat="1" x14ac:dyDescent="0.3">
      <c r="A604" s="45" t="s">
        <v>126</v>
      </c>
      <c r="B604" s="45" t="s">
        <v>1350</v>
      </c>
      <c r="C604" s="45">
        <v>301</v>
      </c>
      <c r="D604" s="45">
        <v>328.37299999999999</v>
      </c>
      <c r="E604" s="45">
        <v>0.4</v>
      </c>
      <c r="F604" s="45">
        <v>0.4</v>
      </c>
      <c r="G604" s="45">
        <v>1.9585109999999999</v>
      </c>
      <c r="H604" s="102">
        <v>5189857.7690000003</v>
      </c>
      <c r="I604" s="102">
        <v>487978.02299999999</v>
      </c>
      <c r="J604" s="102">
        <f>VLOOKUP($B604,'Hub coords'!$A$14:$E$119,4,TRUE)</f>
        <v>487975.32740000001</v>
      </c>
      <c r="K604" s="102">
        <f>VLOOKUP($B604,'Hub coords'!$A$14:$E$119,5,TRUE)</f>
        <v>5189856.6405000007</v>
      </c>
      <c r="L604" s="18">
        <f t="shared" si="36"/>
        <v>2.6955999999772757</v>
      </c>
      <c r="M604" s="18">
        <f t="shared" si="37"/>
        <v>1.1284999996423721</v>
      </c>
      <c r="N604" s="46">
        <f t="shared" si="38"/>
        <v>2.9222887620956151</v>
      </c>
      <c r="O604" s="18">
        <f t="shared" si="39"/>
        <v>8.5397716090703231</v>
      </c>
      <c r="P604" s="47" t="str">
        <f>VLOOKUP(B604,'Hub coords'!$A$14:$E$118,1,TRUE)</f>
        <v>9A</v>
      </c>
      <c r="R604" s="30" t="s">
        <v>5108</v>
      </c>
      <c r="S604" s="34">
        <f>MAX(N576:N605)</f>
        <v>4.6369616998348437</v>
      </c>
    </row>
    <row r="605" spans="1:19" s="45" customFormat="1" x14ac:dyDescent="0.3">
      <c r="A605" s="45" t="s">
        <v>126</v>
      </c>
      <c r="B605" s="45" t="s">
        <v>1351</v>
      </c>
      <c r="C605" s="45">
        <v>301</v>
      </c>
      <c r="D605" s="45">
        <v>328.54899999999998</v>
      </c>
      <c r="E605" s="45">
        <v>0.3</v>
      </c>
      <c r="F605" s="45">
        <v>0.2</v>
      </c>
      <c r="G605" s="45">
        <v>1.9445429999999999</v>
      </c>
      <c r="H605" s="102">
        <v>5189854.8559999997</v>
      </c>
      <c r="I605" s="102">
        <v>487976.34100000001</v>
      </c>
      <c r="J605" s="102">
        <f>VLOOKUP($B605,'Hub coords'!$A$14:$E$119,4,TRUE)</f>
        <v>487975.32740000001</v>
      </c>
      <c r="K605" s="102">
        <f>VLOOKUP($B605,'Hub coords'!$A$14:$E$119,5,TRUE)</f>
        <v>5189856.6405000007</v>
      </c>
      <c r="L605" s="18">
        <f t="shared" si="36"/>
        <v>1.0136000000056811</v>
      </c>
      <c r="M605" s="18">
        <f t="shared" si="37"/>
        <v>1.7845000009983778</v>
      </c>
      <c r="N605" s="46">
        <f t="shared" si="38"/>
        <v>2.052273182004464</v>
      </c>
      <c r="O605" s="18">
        <f t="shared" si="39"/>
        <v>4.2118252135747278</v>
      </c>
      <c r="P605" s="47" t="str">
        <f>VLOOKUP(B605,'Hub coords'!$A$14:$E$118,1,TRUE)</f>
        <v>9A</v>
      </c>
      <c r="R605" s="30" t="s">
        <v>5107</v>
      </c>
      <c r="S605" s="34">
        <f>SQRT(SUM(O576:O605)/S600)</f>
        <v>2.3553161933058417</v>
      </c>
    </row>
    <row r="606" spans="1:19" s="176" customFormat="1" ht="15" thickBot="1" x14ac:dyDescent="0.35">
      <c r="A606" s="176" t="s">
        <v>126</v>
      </c>
      <c r="B606" s="176" t="s">
        <v>1763</v>
      </c>
      <c r="C606" s="176">
        <v>301</v>
      </c>
      <c r="D606" s="176">
        <v>364.459</v>
      </c>
      <c r="E606" s="176">
        <v>0.3</v>
      </c>
      <c r="F606" s="176">
        <v>0.2</v>
      </c>
      <c r="G606" s="176">
        <v>1.2431540000000001</v>
      </c>
      <c r="H606" s="177">
        <v>5189136.78</v>
      </c>
      <c r="I606" s="177">
        <v>487821.07199999999</v>
      </c>
      <c r="J606" s="102">
        <f>VLOOKUP($B606,'Hub coords'!$A$14:$E$119,4,TRUE)</f>
        <v>487822.16540000006</v>
      </c>
      <c r="K606" s="102">
        <f>VLOOKUP($B606,'Hub coords'!$A$14:$E$119,5,TRUE)</f>
        <v>5189140.4065000005</v>
      </c>
      <c r="L606" s="178">
        <f t="shared" ref="L606:L649" si="40">ABS(J606-I606)</f>
        <v>1.0934000000706874</v>
      </c>
      <c r="M606" s="178">
        <f t="shared" ref="M606:M649" si="41">ABS(K606-H606)</f>
        <v>3.6265000002458692</v>
      </c>
      <c r="N606" s="179">
        <f t="shared" ref="N606:N649" si="42">SQRT(L606^2+M606^2)</f>
        <v>3.7877467988156055</v>
      </c>
      <c r="O606" s="178">
        <f t="shared" ref="O606:O649" si="43">N606*N606</f>
        <v>14.347025811937867</v>
      </c>
      <c r="P606" s="47" t="str">
        <f>VLOOKUP(B606,'Hub coords'!$A$14:$E$118,1,TRUE)</f>
        <v>T5P4</v>
      </c>
    </row>
    <row r="607" spans="1:19" s="176" customFormat="1" x14ac:dyDescent="0.3">
      <c r="A607" s="176" t="s">
        <v>130</v>
      </c>
      <c r="B607" s="176" t="s">
        <v>1772</v>
      </c>
      <c r="C607" s="176">
        <v>301</v>
      </c>
      <c r="D607" s="176">
        <v>359.04700000000003</v>
      </c>
      <c r="E607" s="176">
        <v>0.5</v>
      </c>
      <c r="F607" s="176">
        <v>0.4</v>
      </c>
      <c r="G607" s="176">
        <v>1.2244390000000001</v>
      </c>
      <c r="H607" s="177">
        <v>5189139.43</v>
      </c>
      <c r="I607" s="177">
        <v>487822.50300000003</v>
      </c>
      <c r="J607" s="102">
        <f>VLOOKUP($B607,'Hub coords'!$A$14:$E$119,4,TRUE)</f>
        <v>487822.16540000006</v>
      </c>
      <c r="K607" s="102">
        <f>VLOOKUP($B607,'Hub coords'!$A$14:$E$119,5,TRUE)</f>
        <v>5189140.4065000005</v>
      </c>
      <c r="L607" s="178">
        <f t="shared" si="40"/>
        <v>0.33759999996982515</v>
      </c>
      <c r="M607" s="178">
        <f t="shared" si="41"/>
        <v>0.9765000008046627</v>
      </c>
      <c r="N607" s="179">
        <f t="shared" si="42"/>
        <v>1.0332115037837761</v>
      </c>
      <c r="O607" s="178">
        <f t="shared" si="43"/>
        <v>1.067526011551132</v>
      </c>
      <c r="P607" s="47" t="str">
        <f>VLOOKUP(B607,'Hub coords'!$A$14:$E$118,1,TRUE)</f>
        <v>T5P4</v>
      </c>
      <c r="R607" s="181" t="s">
        <v>166</v>
      </c>
      <c r="S607" s="181" t="s">
        <v>165</v>
      </c>
    </row>
    <row r="608" spans="1:19" s="176" customFormat="1" x14ac:dyDescent="0.3">
      <c r="A608" s="176" t="s">
        <v>126</v>
      </c>
      <c r="B608" s="176" t="s">
        <v>1773</v>
      </c>
      <c r="C608" s="176">
        <v>301</v>
      </c>
      <c r="D608" s="176">
        <v>365.30900000000003</v>
      </c>
      <c r="E608" s="176">
        <v>0.9</v>
      </c>
      <c r="F608" s="176">
        <v>0.5</v>
      </c>
      <c r="G608" s="176">
        <v>1.9984839999999999</v>
      </c>
      <c r="H608" s="177">
        <v>5189137.3020000001</v>
      </c>
      <c r="I608" s="177">
        <v>487822.78100000002</v>
      </c>
      <c r="J608" s="102">
        <f>VLOOKUP($B608,'Hub coords'!$A$14:$E$119,4,TRUE)</f>
        <v>487822.16540000006</v>
      </c>
      <c r="K608" s="102">
        <f>VLOOKUP($B608,'Hub coords'!$A$14:$E$119,5,TRUE)</f>
        <v>5189140.4065000005</v>
      </c>
      <c r="L608" s="178">
        <f t="shared" si="40"/>
        <v>0.61559999996097758</v>
      </c>
      <c r="M608" s="178">
        <f t="shared" si="41"/>
        <v>3.1045000003650784</v>
      </c>
      <c r="N608" s="179">
        <f t="shared" si="42"/>
        <v>3.1649460678214925</v>
      </c>
      <c r="O608" s="178">
        <f t="shared" si="43"/>
        <v>10.016883612218727</v>
      </c>
      <c r="P608" s="47" t="str">
        <f>VLOOKUP(B608,'Hub coords'!$A$14:$E$118,1,TRUE)</f>
        <v>T5P4</v>
      </c>
      <c r="R608" s="182">
        <v>1</v>
      </c>
      <c r="S608" s="183">
        <v>1</v>
      </c>
    </row>
    <row r="609" spans="1:19" s="176" customFormat="1" x14ac:dyDescent="0.3">
      <c r="A609" s="176" t="s">
        <v>126</v>
      </c>
      <c r="B609" s="176" t="s">
        <v>1774</v>
      </c>
      <c r="C609" s="176">
        <v>301</v>
      </c>
      <c r="D609" s="176">
        <v>360.30500000000001</v>
      </c>
      <c r="E609" s="176">
        <v>0.5</v>
      </c>
      <c r="F609" s="176">
        <v>0.3</v>
      </c>
      <c r="G609" s="176">
        <v>0.88801799999999997</v>
      </c>
      <c r="H609" s="177">
        <v>5189139.7149999999</v>
      </c>
      <c r="I609" s="177">
        <v>487821.59399999998</v>
      </c>
      <c r="J609" s="102">
        <f>VLOOKUP($B609,'Hub coords'!$A$14:$E$119,4,TRUE)</f>
        <v>487822.16540000006</v>
      </c>
      <c r="K609" s="102">
        <f>VLOOKUP($B609,'Hub coords'!$A$14:$E$119,5,TRUE)</f>
        <v>5189140.4065000005</v>
      </c>
      <c r="L609" s="178">
        <f t="shared" si="40"/>
        <v>0.57140000007348135</v>
      </c>
      <c r="M609" s="178">
        <f t="shared" si="41"/>
        <v>0.69150000065565109</v>
      </c>
      <c r="N609" s="179">
        <f t="shared" si="42"/>
        <v>0.89703411918986675</v>
      </c>
      <c r="O609" s="178">
        <f t="shared" si="43"/>
        <v>0.8046702109907401</v>
      </c>
      <c r="P609" s="47" t="str">
        <f>VLOOKUP(B609,'Hub coords'!$A$14:$E$118,1,TRUE)</f>
        <v>T5P4</v>
      </c>
      <c r="R609" s="182">
        <v>2</v>
      </c>
      <c r="S609" s="183">
        <v>10</v>
      </c>
    </row>
    <row r="610" spans="1:19" s="176" customFormat="1" x14ac:dyDescent="0.3">
      <c r="A610" s="176" t="s">
        <v>126</v>
      </c>
      <c r="B610" s="176" t="s">
        <v>1775</v>
      </c>
      <c r="C610" s="176">
        <v>301</v>
      </c>
      <c r="D610" s="176">
        <v>368.34100000000001</v>
      </c>
      <c r="E610" s="176">
        <v>0.2</v>
      </c>
      <c r="F610" s="176">
        <v>0.3</v>
      </c>
      <c r="G610" s="176">
        <v>1.762564</v>
      </c>
      <c r="H610" s="177">
        <v>5189136.72</v>
      </c>
      <c r="I610" s="177">
        <v>487824.83600000001</v>
      </c>
      <c r="J610" s="102">
        <f>VLOOKUP($B610,'Hub coords'!$A$14:$E$119,4,TRUE)</f>
        <v>487822.16540000006</v>
      </c>
      <c r="K610" s="102">
        <f>VLOOKUP($B610,'Hub coords'!$A$14:$E$119,5,TRUE)</f>
        <v>5189140.4065000005</v>
      </c>
      <c r="L610" s="178">
        <f t="shared" si="40"/>
        <v>2.6705999999539927</v>
      </c>
      <c r="M610" s="178">
        <f t="shared" si="41"/>
        <v>3.6865000007674098</v>
      </c>
      <c r="N610" s="179">
        <f t="shared" si="42"/>
        <v>4.5521848178003905</v>
      </c>
      <c r="O610" s="178">
        <f t="shared" si="43"/>
        <v>20.722386615412375</v>
      </c>
      <c r="P610" s="47" t="str">
        <f>VLOOKUP(B610,'Hub coords'!$A$14:$E$118,1,TRUE)</f>
        <v>T5P4</v>
      </c>
      <c r="R610" s="182">
        <v>3</v>
      </c>
      <c r="S610" s="183">
        <v>12</v>
      </c>
    </row>
    <row r="611" spans="1:19" s="176" customFormat="1" x14ac:dyDescent="0.3">
      <c r="A611" s="176" t="s">
        <v>130</v>
      </c>
      <c r="B611" s="176" t="s">
        <v>1776</v>
      </c>
      <c r="C611" s="176">
        <v>301</v>
      </c>
      <c r="D611" s="176">
        <v>364.06099999999998</v>
      </c>
      <c r="E611" s="176">
        <v>0.4</v>
      </c>
      <c r="F611" s="176">
        <v>0.3</v>
      </c>
      <c r="G611" s="176">
        <v>1.9107240000000001</v>
      </c>
      <c r="H611" s="177">
        <v>5189137.7439999999</v>
      </c>
      <c r="I611" s="177">
        <v>487824.59399999998</v>
      </c>
      <c r="J611" s="102">
        <f>VLOOKUP($B611,'Hub coords'!$A$14:$E$119,4,TRUE)</f>
        <v>487822.16540000006</v>
      </c>
      <c r="K611" s="102">
        <f>VLOOKUP($B611,'Hub coords'!$A$14:$E$119,5,TRUE)</f>
        <v>5189140.4065000005</v>
      </c>
      <c r="L611" s="178">
        <f t="shared" si="40"/>
        <v>2.4285999999265186</v>
      </c>
      <c r="M611" s="178">
        <f t="shared" si="41"/>
        <v>2.6625000005587935</v>
      </c>
      <c r="N611" s="179">
        <f t="shared" si="42"/>
        <v>3.6037486333842237</v>
      </c>
      <c r="O611" s="178">
        <f t="shared" si="43"/>
        <v>12.987004212618659</v>
      </c>
      <c r="P611" s="47" t="str">
        <f>VLOOKUP(B611,'Hub coords'!$A$14:$E$118,1,TRUE)</f>
        <v>T5P4</v>
      </c>
      <c r="R611" s="182">
        <v>4</v>
      </c>
      <c r="S611" s="183">
        <v>4</v>
      </c>
    </row>
    <row r="612" spans="1:19" s="176" customFormat="1" x14ac:dyDescent="0.3">
      <c r="A612" s="176" t="s">
        <v>126</v>
      </c>
      <c r="B612" s="176" t="s">
        <v>1777</v>
      </c>
      <c r="C612" s="176">
        <v>301</v>
      </c>
      <c r="D612" s="176">
        <v>359.673</v>
      </c>
      <c r="E612" s="176">
        <v>0.2</v>
      </c>
      <c r="F612" s="176">
        <v>0.2</v>
      </c>
      <c r="G612" s="176">
        <v>1.478526</v>
      </c>
      <c r="H612" s="177">
        <v>5189137.4859999996</v>
      </c>
      <c r="I612" s="177">
        <v>487822.10200000001</v>
      </c>
      <c r="J612" s="102">
        <f>VLOOKUP($B612,'Hub coords'!$A$14:$E$119,4,TRUE)</f>
        <v>487822.16540000006</v>
      </c>
      <c r="K612" s="102">
        <f>VLOOKUP($B612,'Hub coords'!$A$14:$E$119,5,TRUE)</f>
        <v>5189140.4065000005</v>
      </c>
      <c r="L612" s="178">
        <f t="shared" si="40"/>
        <v>6.3400000042747706E-2</v>
      </c>
      <c r="M612" s="178">
        <f t="shared" si="41"/>
        <v>2.9205000009387732</v>
      </c>
      <c r="N612" s="179">
        <f t="shared" si="42"/>
        <v>2.9211880828677899</v>
      </c>
      <c r="O612" s="178">
        <f t="shared" si="43"/>
        <v>8.5333398154887927</v>
      </c>
      <c r="P612" s="47" t="str">
        <f>VLOOKUP(B612,'Hub coords'!$A$14:$E$118,1,TRUE)</f>
        <v>T5P4</v>
      </c>
      <c r="R612" s="182">
        <v>5</v>
      </c>
      <c r="S612" s="183">
        <v>2</v>
      </c>
    </row>
    <row r="613" spans="1:19" s="176" customFormat="1" x14ac:dyDescent="0.3">
      <c r="A613" s="176" t="s">
        <v>126</v>
      </c>
      <c r="B613" s="176" t="s">
        <v>1778</v>
      </c>
      <c r="C613" s="176">
        <v>301</v>
      </c>
      <c r="D613" s="176">
        <v>365.892</v>
      </c>
      <c r="E613" s="176">
        <v>0.3</v>
      </c>
      <c r="F613" s="176">
        <v>0.3</v>
      </c>
      <c r="G613" s="176">
        <v>1.39758</v>
      </c>
      <c r="H613" s="177">
        <v>5189134.9960000003</v>
      </c>
      <c r="I613" s="177">
        <v>487822.03600000002</v>
      </c>
      <c r="J613" s="102">
        <f>VLOOKUP($B613,'Hub coords'!$A$14:$E$119,4,TRUE)</f>
        <v>487822.16540000006</v>
      </c>
      <c r="K613" s="102">
        <f>VLOOKUP($B613,'Hub coords'!$A$14:$E$119,5,TRUE)</f>
        <v>5189140.4065000005</v>
      </c>
      <c r="L613" s="178">
        <f t="shared" si="40"/>
        <v>0.1294000000343658</v>
      </c>
      <c r="M613" s="178">
        <f t="shared" si="41"/>
        <v>5.410500000230968</v>
      </c>
      <c r="N613" s="179">
        <f t="shared" si="42"/>
        <v>5.4120471738990039</v>
      </c>
      <c r="O613" s="178">
        <f t="shared" si="43"/>
        <v>29.290254612508196</v>
      </c>
      <c r="P613" s="47" t="str">
        <f>VLOOKUP(B613,'Hub coords'!$A$14:$E$118,1,TRUE)</f>
        <v>T5P4</v>
      </c>
      <c r="R613" s="182">
        <v>6</v>
      </c>
      <c r="S613" s="183">
        <v>1</v>
      </c>
    </row>
    <row r="614" spans="1:19" s="176" customFormat="1" x14ac:dyDescent="0.3">
      <c r="A614" s="176" t="s">
        <v>126</v>
      </c>
      <c r="B614" s="176" t="s">
        <v>1779</v>
      </c>
      <c r="C614" s="176">
        <v>301</v>
      </c>
      <c r="D614" s="176">
        <v>360.30900000000003</v>
      </c>
      <c r="E614" s="176">
        <v>0.4</v>
      </c>
      <c r="F614" s="176">
        <v>0.3</v>
      </c>
      <c r="G614" s="176">
        <v>1.55894</v>
      </c>
      <c r="H614" s="177">
        <v>5189138.5209999997</v>
      </c>
      <c r="I614" s="177">
        <v>487821.69500000001</v>
      </c>
      <c r="J614" s="102">
        <f>VLOOKUP($B614,'Hub coords'!$A$14:$E$119,4,TRUE)</f>
        <v>487822.16540000006</v>
      </c>
      <c r="K614" s="102">
        <f>VLOOKUP($B614,'Hub coords'!$A$14:$E$119,5,TRUE)</f>
        <v>5189140.4065000005</v>
      </c>
      <c r="L614" s="178">
        <f t="shared" si="40"/>
        <v>0.47040000004926696</v>
      </c>
      <c r="M614" s="178">
        <f t="shared" si="41"/>
        <v>1.8855000007897615</v>
      </c>
      <c r="N614" s="179">
        <f t="shared" si="42"/>
        <v>1.9432926730229139</v>
      </c>
      <c r="O614" s="178">
        <f t="shared" si="43"/>
        <v>3.7763864130245417</v>
      </c>
      <c r="P614" s="47" t="str">
        <f>VLOOKUP(B614,'Hub coords'!$A$14:$E$118,1,TRUE)</f>
        <v>T5P4</v>
      </c>
      <c r="R614" s="182">
        <v>7</v>
      </c>
      <c r="S614" s="183">
        <v>0</v>
      </c>
    </row>
    <row r="615" spans="1:19" s="176" customFormat="1" x14ac:dyDescent="0.3">
      <c r="A615" s="176" t="s">
        <v>126</v>
      </c>
      <c r="B615" s="176" t="s">
        <v>1780</v>
      </c>
      <c r="C615" s="176">
        <v>301</v>
      </c>
      <c r="D615" s="176">
        <v>361.85399999999998</v>
      </c>
      <c r="E615" s="176">
        <v>0.7</v>
      </c>
      <c r="F615" s="176">
        <v>0.6</v>
      </c>
      <c r="G615" s="176">
        <v>2.4451299999999998</v>
      </c>
      <c r="H615" s="177">
        <v>5189138.3600000003</v>
      </c>
      <c r="I615" s="177">
        <v>487821.68400000001</v>
      </c>
      <c r="J615" s="102">
        <f>VLOOKUP($B615,'Hub coords'!$A$14:$E$119,4,TRUE)</f>
        <v>487822.16540000006</v>
      </c>
      <c r="K615" s="102">
        <f>VLOOKUP($B615,'Hub coords'!$A$14:$E$119,5,TRUE)</f>
        <v>5189140.4065000005</v>
      </c>
      <c r="L615" s="178">
        <f t="shared" si="40"/>
        <v>0.48140000004786998</v>
      </c>
      <c r="M615" s="178">
        <f t="shared" si="41"/>
        <v>2.0465000001713634</v>
      </c>
      <c r="N615" s="179">
        <f t="shared" si="42"/>
        <v>2.1023577742019741</v>
      </c>
      <c r="O615" s="178">
        <f t="shared" si="43"/>
        <v>4.4199082107474785</v>
      </c>
      <c r="P615" s="47" t="str">
        <f>VLOOKUP(B615,'Hub coords'!$A$14:$E$118,1,TRUE)</f>
        <v>T5P4</v>
      </c>
      <c r="R615" s="182">
        <v>8</v>
      </c>
      <c r="S615" s="183">
        <v>0</v>
      </c>
    </row>
    <row r="616" spans="1:19" s="176" customFormat="1" ht="15" thickBot="1" x14ac:dyDescent="0.35">
      <c r="A616" s="176" t="s">
        <v>130</v>
      </c>
      <c r="B616" s="176" t="s">
        <v>1781</v>
      </c>
      <c r="C616" s="176">
        <v>301</v>
      </c>
      <c r="D616" s="176">
        <v>357.98700000000002</v>
      </c>
      <c r="E616" s="176">
        <v>0.4</v>
      </c>
      <c r="F616" s="176">
        <v>0.3</v>
      </c>
      <c r="G616" s="176">
        <v>0.90279500000000001</v>
      </c>
      <c r="H616" s="177">
        <v>5189139.5930000003</v>
      </c>
      <c r="I616" s="177">
        <v>487822.685</v>
      </c>
      <c r="J616" s="102">
        <f>VLOOKUP($B616,'Hub coords'!$A$14:$E$119,4,TRUE)</f>
        <v>487822.16540000006</v>
      </c>
      <c r="K616" s="102">
        <f>VLOOKUP($B616,'Hub coords'!$A$14:$E$119,5,TRUE)</f>
        <v>5189140.4065000005</v>
      </c>
      <c r="L616" s="178">
        <f t="shared" si="40"/>
        <v>0.51959999994141981</v>
      </c>
      <c r="M616" s="178">
        <f t="shared" si="41"/>
        <v>0.81350000016391277</v>
      </c>
      <c r="N616" s="179">
        <f t="shared" si="42"/>
        <v>0.96528048266077027</v>
      </c>
      <c r="O616" s="178">
        <f t="shared" si="43"/>
        <v>0.93176641020580964</v>
      </c>
      <c r="P616" s="47" t="str">
        <f>VLOOKUP(B616,'Hub coords'!$A$14:$E$118,1,TRUE)</f>
        <v>T5P4</v>
      </c>
      <c r="R616" s="184" t="s">
        <v>2123</v>
      </c>
      <c r="S616" s="184">
        <v>0</v>
      </c>
    </row>
    <row r="617" spans="1:19" s="176" customFormat="1" x14ac:dyDescent="0.3">
      <c r="A617" s="176" t="s">
        <v>130</v>
      </c>
      <c r="B617" s="176" t="s">
        <v>1764</v>
      </c>
      <c r="C617" s="176">
        <v>301</v>
      </c>
      <c r="D617" s="176">
        <v>368.29500000000002</v>
      </c>
      <c r="E617" s="176">
        <v>0.5</v>
      </c>
      <c r="F617" s="176">
        <v>0.4</v>
      </c>
      <c r="G617" s="176">
        <v>1.7550239999999999</v>
      </c>
      <c r="H617" s="177">
        <v>5189136.2779999999</v>
      </c>
      <c r="I617" s="177">
        <v>487824.74300000002</v>
      </c>
      <c r="J617" s="102">
        <f>VLOOKUP($B617,'Hub coords'!$A$14:$E$119,4,TRUE)</f>
        <v>487822.16540000006</v>
      </c>
      <c r="K617" s="102">
        <f>VLOOKUP($B617,'Hub coords'!$A$14:$E$119,5,TRUE)</f>
        <v>5189140.4065000005</v>
      </c>
      <c r="L617" s="178">
        <f t="shared" si="40"/>
        <v>2.5775999999605119</v>
      </c>
      <c r="M617" s="178">
        <f t="shared" si="41"/>
        <v>4.1285000005736947</v>
      </c>
      <c r="N617" s="179">
        <f t="shared" si="42"/>
        <v>4.867086809841533</v>
      </c>
      <c r="O617" s="178">
        <f t="shared" si="43"/>
        <v>23.688534014533431</v>
      </c>
      <c r="P617" s="47" t="str">
        <f>VLOOKUP(B617,'Hub coords'!$A$14:$E$118,1,TRUE)</f>
        <v>T5P4</v>
      </c>
    </row>
    <row r="618" spans="1:19" s="176" customFormat="1" x14ac:dyDescent="0.3">
      <c r="A618" s="176" t="s">
        <v>130</v>
      </c>
      <c r="B618" s="176" t="s">
        <v>1782</v>
      </c>
      <c r="C618" s="176">
        <v>301</v>
      </c>
      <c r="D618" s="176">
        <v>361.13400000000001</v>
      </c>
      <c r="E618" s="176">
        <v>0.5</v>
      </c>
      <c r="F618" s="176">
        <v>0.3</v>
      </c>
      <c r="G618" s="176">
        <v>1.730799</v>
      </c>
      <c r="H618" s="177">
        <v>5189138.9479999999</v>
      </c>
      <c r="I618" s="177">
        <v>487820.31099999999</v>
      </c>
      <c r="J618" s="102">
        <f>VLOOKUP($B618,'Hub coords'!$A$14:$E$119,4,TRUE)</f>
        <v>487822.16540000006</v>
      </c>
      <c r="K618" s="102">
        <f>VLOOKUP($B618,'Hub coords'!$A$14:$E$119,5,TRUE)</f>
        <v>5189140.4065000005</v>
      </c>
      <c r="L618" s="178">
        <f t="shared" si="40"/>
        <v>1.8544000000692904</v>
      </c>
      <c r="M618" s="178">
        <f t="shared" si="41"/>
        <v>1.4585000006482005</v>
      </c>
      <c r="N618" s="179">
        <f t="shared" si="42"/>
        <v>2.3592417451689398</v>
      </c>
      <c r="O618" s="178">
        <f t="shared" si="43"/>
        <v>5.566021612147785</v>
      </c>
      <c r="P618" s="47" t="str">
        <f>VLOOKUP(B618,'Hub coords'!$A$14:$E$118,1,TRUE)</f>
        <v>T5P4</v>
      </c>
    </row>
    <row r="619" spans="1:19" s="176" customFormat="1" x14ac:dyDescent="0.3">
      <c r="A619" s="176" t="s">
        <v>130</v>
      </c>
      <c r="B619" s="176" t="s">
        <v>1783</v>
      </c>
      <c r="C619" s="176">
        <v>301</v>
      </c>
      <c r="D619" s="176">
        <v>358.399</v>
      </c>
      <c r="E619" s="176">
        <v>0.3</v>
      </c>
      <c r="F619" s="176">
        <v>0.2</v>
      </c>
      <c r="G619" s="176">
        <v>1.1430229999999999</v>
      </c>
      <c r="H619" s="177">
        <v>5189139.3739999998</v>
      </c>
      <c r="I619" s="177">
        <v>487822.42800000001</v>
      </c>
      <c r="J619" s="102">
        <f>VLOOKUP($B619,'Hub coords'!$A$14:$E$119,4,TRUE)</f>
        <v>487822.16540000006</v>
      </c>
      <c r="K619" s="102">
        <f>VLOOKUP($B619,'Hub coords'!$A$14:$E$119,5,TRUE)</f>
        <v>5189140.4065000005</v>
      </c>
      <c r="L619" s="178">
        <f t="shared" si="40"/>
        <v>0.26259999995818362</v>
      </c>
      <c r="M619" s="178">
        <f t="shared" si="41"/>
        <v>1.0325000006705523</v>
      </c>
      <c r="N619" s="179">
        <f t="shared" si="42"/>
        <v>1.0653708327914411</v>
      </c>
      <c r="O619" s="178">
        <f t="shared" si="43"/>
        <v>1.1350150113627286</v>
      </c>
      <c r="P619" s="47" t="str">
        <f>VLOOKUP(B619,'Hub coords'!$A$14:$E$118,1,TRUE)</f>
        <v>T5P4</v>
      </c>
    </row>
    <row r="620" spans="1:19" s="176" customFormat="1" x14ac:dyDescent="0.3">
      <c r="A620" s="176" t="s">
        <v>126</v>
      </c>
      <c r="B620" s="176" t="s">
        <v>1784</v>
      </c>
      <c r="C620" s="176">
        <v>301</v>
      </c>
      <c r="D620" s="176">
        <v>364.24900000000002</v>
      </c>
      <c r="E620" s="176">
        <v>0.4</v>
      </c>
      <c r="F620" s="176">
        <v>0.2</v>
      </c>
      <c r="G620" s="176">
        <v>1.5340590000000001</v>
      </c>
      <c r="H620" s="177">
        <v>5189139.5190000003</v>
      </c>
      <c r="I620" s="177">
        <v>487821.36</v>
      </c>
      <c r="J620" s="102">
        <f>VLOOKUP($B620,'Hub coords'!$A$14:$E$119,4,TRUE)</f>
        <v>487822.16540000006</v>
      </c>
      <c r="K620" s="102">
        <f>VLOOKUP($B620,'Hub coords'!$A$14:$E$119,5,TRUE)</f>
        <v>5189140.4065000005</v>
      </c>
      <c r="L620" s="178">
        <f t="shared" si="40"/>
        <v>0.80540000007022172</v>
      </c>
      <c r="M620" s="178">
        <f t="shared" si="41"/>
        <v>0.88750000018626451</v>
      </c>
      <c r="N620" s="179">
        <f t="shared" si="42"/>
        <v>1.1984679430188079</v>
      </c>
      <c r="O620" s="178">
        <f t="shared" si="43"/>
        <v>1.4363254104437326</v>
      </c>
      <c r="P620" s="47" t="str">
        <f>VLOOKUP(B620,'Hub coords'!$A$14:$E$118,1,TRUE)</f>
        <v>T5P4</v>
      </c>
    </row>
    <row r="621" spans="1:19" s="176" customFormat="1" x14ac:dyDescent="0.3">
      <c r="A621" s="176" t="s">
        <v>126</v>
      </c>
      <c r="B621" s="176" t="s">
        <v>1785</v>
      </c>
      <c r="C621" s="176">
        <v>301</v>
      </c>
      <c r="D621" s="176">
        <v>361.00799999999998</v>
      </c>
      <c r="E621" s="176">
        <v>0.2</v>
      </c>
      <c r="F621" s="176">
        <v>0.2</v>
      </c>
      <c r="G621" s="176">
        <v>1.5752930000000001</v>
      </c>
      <c r="H621" s="177">
        <v>5189138.8930000002</v>
      </c>
      <c r="I621" s="177">
        <v>487822.85800000001</v>
      </c>
      <c r="J621" s="102">
        <f>VLOOKUP($B621,'Hub coords'!$A$14:$E$119,4,TRUE)</f>
        <v>487822.16540000006</v>
      </c>
      <c r="K621" s="102">
        <f>VLOOKUP($B621,'Hub coords'!$A$14:$E$119,5,TRUE)</f>
        <v>5189140.4065000005</v>
      </c>
      <c r="L621" s="178">
        <f t="shared" si="40"/>
        <v>0.6925999999511987</v>
      </c>
      <c r="M621" s="178">
        <f t="shared" si="41"/>
        <v>1.5135000003501773</v>
      </c>
      <c r="N621" s="179">
        <f t="shared" si="42"/>
        <v>1.6644449558313386</v>
      </c>
      <c r="O621" s="178">
        <f t="shared" si="43"/>
        <v>2.7703770109923864</v>
      </c>
      <c r="P621" s="47" t="str">
        <f>VLOOKUP(B621,'Hub coords'!$A$14:$E$118,1,TRUE)</f>
        <v>T5P4</v>
      </c>
    </row>
    <row r="622" spans="1:19" s="176" customFormat="1" x14ac:dyDescent="0.3">
      <c r="A622" s="176" t="s">
        <v>126</v>
      </c>
      <c r="B622" s="176" t="s">
        <v>1786</v>
      </c>
      <c r="C622" s="176">
        <v>301</v>
      </c>
      <c r="D622" s="176">
        <v>364.24700000000001</v>
      </c>
      <c r="E622" s="176">
        <v>0.3</v>
      </c>
      <c r="F622" s="176">
        <v>0.2</v>
      </c>
      <c r="G622" s="176">
        <v>1.6151139999999999</v>
      </c>
      <c r="H622" s="177">
        <v>5189138.4239999996</v>
      </c>
      <c r="I622" s="177">
        <v>487821.625</v>
      </c>
      <c r="J622" s="102">
        <f>VLOOKUP($B622,'Hub coords'!$A$14:$E$119,4,TRUE)</f>
        <v>487822.16540000006</v>
      </c>
      <c r="K622" s="102">
        <f>VLOOKUP($B622,'Hub coords'!$A$14:$E$119,5,TRUE)</f>
        <v>5189140.4065000005</v>
      </c>
      <c r="L622" s="178">
        <f t="shared" si="40"/>
        <v>0.54040000005625188</v>
      </c>
      <c r="M622" s="178">
        <f t="shared" si="41"/>
        <v>1.9825000008568168</v>
      </c>
      <c r="N622" s="179">
        <f t="shared" si="42"/>
        <v>2.0548329405229211</v>
      </c>
      <c r="O622" s="178">
        <f t="shared" si="43"/>
        <v>4.2223384134580746</v>
      </c>
      <c r="P622" s="47" t="str">
        <f>VLOOKUP(B622,'Hub coords'!$A$14:$E$118,1,TRUE)</f>
        <v>T5P4</v>
      </c>
    </row>
    <row r="623" spans="1:19" s="176" customFormat="1" x14ac:dyDescent="0.3">
      <c r="A623" s="176" t="s">
        <v>126</v>
      </c>
      <c r="B623" s="176" t="s">
        <v>1787</v>
      </c>
      <c r="C623" s="176">
        <v>301</v>
      </c>
      <c r="D623" s="176">
        <v>365.52699999999999</v>
      </c>
      <c r="E623" s="176">
        <v>0.3</v>
      </c>
      <c r="F623" s="176">
        <v>0.3</v>
      </c>
      <c r="G623" s="176">
        <v>1.9656119999999999</v>
      </c>
      <c r="H623" s="177">
        <v>5189137.0259999996</v>
      </c>
      <c r="I623" s="177">
        <v>487823.36599999998</v>
      </c>
      <c r="J623" s="102">
        <f>VLOOKUP($B623,'Hub coords'!$A$14:$E$119,4,TRUE)</f>
        <v>487822.16540000006</v>
      </c>
      <c r="K623" s="102">
        <f>VLOOKUP($B623,'Hub coords'!$A$14:$E$119,5,TRUE)</f>
        <v>5189140.4065000005</v>
      </c>
      <c r="L623" s="178">
        <f t="shared" si="40"/>
        <v>1.2005999999237247</v>
      </c>
      <c r="M623" s="178">
        <f t="shared" si="41"/>
        <v>3.3805000009015203</v>
      </c>
      <c r="N623" s="179">
        <f t="shared" si="42"/>
        <v>3.5873695956664444</v>
      </c>
      <c r="O623" s="178">
        <f t="shared" si="43"/>
        <v>12.869220615912029</v>
      </c>
      <c r="P623" s="47" t="str">
        <f>VLOOKUP(B623,'Hub coords'!$A$14:$E$118,1,TRUE)</f>
        <v>T5P4</v>
      </c>
    </row>
    <row r="624" spans="1:19" s="176" customFormat="1" x14ac:dyDescent="0.3">
      <c r="A624" s="176" t="s">
        <v>126</v>
      </c>
      <c r="B624" s="176" t="s">
        <v>1788</v>
      </c>
      <c r="C624" s="176">
        <v>301</v>
      </c>
      <c r="D624" s="176">
        <v>361.15100000000001</v>
      </c>
      <c r="E624" s="176">
        <v>0.3</v>
      </c>
      <c r="F624" s="176">
        <v>0.2</v>
      </c>
      <c r="G624" s="176">
        <v>1.6322970000000001</v>
      </c>
      <c r="H624" s="177">
        <v>5189138.426</v>
      </c>
      <c r="I624" s="177">
        <v>487822.79499999998</v>
      </c>
      <c r="J624" s="102">
        <f>VLOOKUP($B624,'Hub coords'!$A$14:$E$119,4,TRUE)</f>
        <v>487822.16540000006</v>
      </c>
      <c r="K624" s="102">
        <f>VLOOKUP($B624,'Hub coords'!$A$14:$E$119,5,TRUE)</f>
        <v>5189140.4065000005</v>
      </c>
      <c r="L624" s="178">
        <f t="shared" si="40"/>
        <v>0.62959999992744997</v>
      </c>
      <c r="M624" s="178">
        <f t="shared" si="41"/>
        <v>1.9805000005289912</v>
      </c>
      <c r="N624" s="179">
        <f t="shared" si="42"/>
        <v>2.0781665987124271</v>
      </c>
      <c r="O624" s="178">
        <f t="shared" si="43"/>
        <v>4.3187764120039782</v>
      </c>
      <c r="P624" s="47" t="str">
        <f>VLOOKUP(B624,'Hub coords'!$A$14:$E$118,1,TRUE)</f>
        <v>T5P4</v>
      </c>
    </row>
    <row r="625" spans="1:19" s="176" customFormat="1" x14ac:dyDescent="0.3">
      <c r="A625" s="176" t="s">
        <v>130</v>
      </c>
      <c r="B625" s="176" t="s">
        <v>1789</v>
      </c>
      <c r="C625" s="176">
        <v>301</v>
      </c>
      <c r="D625" s="176">
        <v>355.54300000000001</v>
      </c>
      <c r="E625" s="176">
        <v>0.6</v>
      </c>
      <c r="F625" s="176">
        <v>0.4</v>
      </c>
      <c r="G625" s="176">
        <v>1.5497920000000001</v>
      </c>
      <c r="H625" s="177">
        <v>5189138.8859999999</v>
      </c>
      <c r="I625" s="177">
        <v>487823.54100000003</v>
      </c>
      <c r="J625" s="102">
        <f>VLOOKUP($B625,'Hub coords'!$A$14:$E$119,4,TRUE)</f>
        <v>487822.16540000006</v>
      </c>
      <c r="K625" s="102">
        <f>VLOOKUP($B625,'Hub coords'!$A$14:$E$119,5,TRUE)</f>
        <v>5189140.4065000005</v>
      </c>
      <c r="L625" s="178">
        <f t="shared" si="40"/>
        <v>1.3755999999702908</v>
      </c>
      <c r="M625" s="178">
        <f t="shared" si="41"/>
        <v>1.5205000005662441</v>
      </c>
      <c r="N625" s="179">
        <f t="shared" si="42"/>
        <v>2.050413522107239</v>
      </c>
      <c r="O625" s="178">
        <f t="shared" si="43"/>
        <v>4.2041956116402135</v>
      </c>
      <c r="P625" s="47" t="str">
        <f>VLOOKUP(B625,'Hub coords'!$A$14:$E$118,1,TRUE)</f>
        <v>T5P4</v>
      </c>
    </row>
    <row r="626" spans="1:19" s="176" customFormat="1" x14ac:dyDescent="0.3">
      <c r="A626" s="176" t="s">
        <v>126</v>
      </c>
      <c r="B626" s="176" t="s">
        <v>1790</v>
      </c>
      <c r="C626" s="176">
        <v>301</v>
      </c>
      <c r="D626" s="176">
        <v>363.29899999999998</v>
      </c>
      <c r="E626" s="176">
        <v>0.4</v>
      </c>
      <c r="F626" s="176">
        <v>0.2</v>
      </c>
      <c r="G626" s="176">
        <v>1.2861659999999999</v>
      </c>
      <c r="H626" s="177">
        <v>5189138.8890000004</v>
      </c>
      <c r="I626" s="177">
        <v>487820.033</v>
      </c>
      <c r="J626" s="102">
        <f>VLOOKUP($B626,'Hub coords'!$A$14:$E$119,4,TRUE)</f>
        <v>487822.16540000006</v>
      </c>
      <c r="K626" s="102">
        <f>VLOOKUP($B626,'Hub coords'!$A$14:$E$119,5,TRUE)</f>
        <v>5189140.4065000005</v>
      </c>
      <c r="L626" s="178">
        <f t="shared" si="40"/>
        <v>2.1324000000604428</v>
      </c>
      <c r="M626" s="178">
        <f t="shared" si="41"/>
        <v>1.5175000000745058</v>
      </c>
      <c r="N626" s="179">
        <f t="shared" si="42"/>
        <v>2.6172382410632591</v>
      </c>
      <c r="O626" s="178">
        <f t="shared" si="43"/>
        <v>6.8499360104839022</v>
      </c>
      <c r="P626" s="47" t="str">
        <f>VLOOKUP(B626,'Hub coords'!$A$14:$E$118,1,TRUE)</f>
        <v>T5P4</v>
      </c>
    </row>
    <row r="627" spans="1:19" s="176" customFormat="1" x14ac:dyDescent="0.3">
      <c r="A627" s="176" t="s">
        <v>126</v>
      </c>
      <c r="B627" s="176" t="s">
        <v>1791</v>
      </c>
      <c r="C627" s="176">
        <v>301</v>
      </c>
      <c r="D627" s="176">
        <v>363.00700000000001</v>
      </c>
      <c r="E627" s="176">
        <v>0.2</v>
      </c>
      <c r="F627" s="176">
        <v>0.2</v>
      </c>
      <c r="G627" s="176">
        <v>1.670355</v>
      </c>
      <c r="H627" s="177">
        <v>5189138.2960000001</v>
      </c>
      <c r="I627" s="177">
        <v>487822.16</v>
      </c>
      <c r="J627" s="102">
        <f>VLOOKUP($B627,'Hub coords'!$A$14:$E$119,4,TRUE)</f>
        <v>487822.16540000006</v>
      </c>
      <c r="K627" s="102">
        <f>VLOOKUP($B627,'Hub coords'!$A$14:$E$119,5,TRUE)</f>
        <v>5189140.4065000005</v>
      </c>
      <c r="L627" s="178">
        <f t="shared" si="40"/>
        <v>5.4000000818632543E-3</v>
      </c>
      <c r="M627" s="178">
        <f t="shared" si="41"/>
        <v>2.1105000004172325</v>
      </c>
      <c r="N627" s="179">
        <f t="shared" si="42"/>
        <v>2.1105069087216992</v>
      </c>
      <c r="O627" s="178">
        <f t="shared" si="43"/>
        <v>4.454239411762023</v>
      </c>
      <c r="P627" s="47" t="str">
        <f>VLOOKUP(B627,'Hub coords'!$A$14:$E$118,1,TRUE)</f>
        <v>T5P4</v>
      </c>
    </row>
    <row r="628" spans="1:19" s="176" customFormat="1" x14ac:dyDescent="0.3">
      <c r="A628" s="176" t="s">
        <v>126</v>
      </c>
      <c r="B628" s="176" t="s">
        <v>1765</v>
      </c>
      <c r="C628" s="176">
        <v>301</v>
      </c>
      <c r="D628" s="176">
        <v>365.036</v>
      </c>
      <c r="E628" s="176">
        <v>0.2</v>
      </c>
      <c r="F628" s="176">
        <v>0.2</v>
      </c>
      <c r="G628" s="176">
        <v>1.776783</v>
      </c>
      <c r="H628" s="177">
        <v>5189137.926</v>
      </c>
      <c r="I628" s="177">
        <v>487821.65500000003</v>
      </c>
      <c r="J628" s="102">
        <f>VLOOKUP($B628,'Hub coords'!$A$14:$E$119,4,TRUE)</f>
        <v>487822.16540000006</v>
      </c>
      <c r="K628" s="102">
        <f>VLOOKUP($B628,'Hub coords'!$A$14:$E$119,5,TRUE)</f>
        <v>5189140.4065000005</v>
      </c>
      <c r="L628" s="178">
        <f t="shared" si="40"/>
        <v>0.51040000002831221</v>
      </c>
      <c r="M628" s="178">
        <f t="shared" si="41"/>
        <v>2.4805000005289912</v>
      </c>
      <c r="N628" s="179">
        <f t="shared" si="42"/>
        <v>2.5324668630908533</v>
      </c>
      <c r="O628" s="178">
        <f t="shared" si="43"/>
        <v>6.4133884126532266</v>
      </c>
      <c r="P628" s="47" t="str">
        <f>VLOOKUP(B628,'Hub coords'!$A$14:$E$118,1,TRUE)</f>
        <v>T5P4</v>
      </c>
    </row>
    <row r="629" spans="1:19" s="176" customFormat="1" x14ac:dyDescent="0.3">
      <c r="A629" s="176" t="s">
        <v>126</v>
      </c>
      <c r="B629" s="176" t="s">
        <v>1792</v>
      </c>
      <c r="C629" s="176">
        <v>301</v>
      </c>
      <c r="D629" s="176">
        <v>364.92399999999998</v>
      </c>
      <c r="E629" s="176">
        <v>0.2</v>
      </c>
      <c r="F629" s="176">
        <v>0.2</v>
      </c>
      <c r="G629" s="176">
        <v>1.518132</v>
      </c>
      <c r="H629" s="177">
        <v>5189138.4170000004</v>
      </c>
      <c r="I629" s="177">
        <v>487821.15399999998</v>
      </c>
      <c r="J629" s="102">
        <f>VLOOKUP($B629,'Hub coords'!$A$14:$E$119,4,TRUE)</f>
        <v>487822.16540000006</v>
      </c>
      <c r="K629" s="102">
        <f>VLOOKUP($B629,'Hub coords'!$A$14:$E$119,5,TRUE)</f>
        <v>5189140.4065000005</v>
      </c>
      <c r="L629" s="178">
        <f t="shared" si="40"/>
        <v>1.0114000000758097</v>
      </c>
      <c r="M629" s="178">
        <f t="shared" si="41"/>
        <v>1.989500000141561</v>
      </c>
      <c r="N629" s="179">
        <f t="shared" si="42"/>
        <v>2.2318244130568647</v>
      </c>
      <c r="O629" s="178">
        <f t="shared" si="43"/>
        <v>4.9810402107166185</v>
      </c>
      <c r="P629" s="47" t="str">
        <f>VLOOKUP(B629,'Hub coords'!$A$14:$E$118,1,TRUE)</f>
        <v>T5P4</v>
      </c>
    </row>
    <row r="630" spans="1:19" s="176" customFormat="1" x14ac:dyDescent="0.3">
      <c r="A630" s="176" t="s">
        <v>130</v>
      </c>
      <c r="B630" s="176" t="s">
        <v>1766</v>
      </c>
      <c r="C630" s="176">
        <v>301</v>
      </c>
      <c r="D630" s="176">
        <v>360.68799999999999</v>
      </c>
      <c r="E630" s="176">
        <v>0.9</v>
      </c>
      <c r="F630" s="176">
        <v>0.5</v>
      </c>
      <c r="G630" s="176">
        <v>2.1511200000000001</v>
      </c>
      <c r="H630" s="177">
        <v>5189139.4570000004</v>
      </c>
      <c r="I630" s="177">
        <v>487820.446</v>
      </c>
      <c r="J630" s="102">
        <f>VLOOKUP($B630,'Hub coords'!$A$14:$E$119,4,TRUE)</f>
        <v>487822.16540000006</v>
      </c>
      <c r="K630" s="102">
        <f>VLOOKUP($B630,'Hub coords'!$A$14:$E$119,5,TRUE)</f>
        <v>5189140.4065000005</v>
      </c>
      <c r="L630" s="178">
        <f t="shared" si="40"/>
        <v>1.7194000000599772</v>
      </c>
      <c r="M630" s="178">
        <f t="shared" si="41"/>
        <v>0.94950000010430813</v>
      </c>
      <c r="N630" s="179">
        <f t="shared" si="42"/>
        <v>1.9641503533091174</v>
      </c>
      <c r="O630" s="178">
        <f t="shared" si="43"/>
        <v>3.8578866104043303</v>
      </c>
      <c r="P630" s="47" t="str">
        <f>VLOOKUP(B630,'Hub coords'!$A$14:$E$118,1,TRUE)</f>
        <v>T5P4</v>
      </c>
      <c r="R630" s="176" t="s">
        <v>5112</v>
      </c>
      <c r="S630" s="185">
        <f>COUNT(C606:C635)</f>
        <v>30</v>
      </c>
    </row>
    <row r="631" spans="1:19" s="176" customFormat="1" x14ac:dyDescent="0.3">
      <c r="A631" s="176" t="s">
        <v>126</v>
      </c>
      <c r="B631" s="176" t="s">
        <v>1767</v>
      </c>
      <c r="C631" s="176">
        <v>301</v>
      </c>
      <c r="D631" s="176">
        <v>362.76499999999999</v>
      </c>
      <c r="E631" s="176">
        <v>1.6</v>
      </c>
      <c r="F631" s="176">
        <v>0.9</v>
      </c>
      <c r="G631" s="176">
        <v>1.879623</v>
      </c>
      <c r="H631" s="177">
        <v>5189138.2249999996</v>
      </c>
      <c r="I631" s="177">
        <v>487822.853</v>
      </c>
      <c r="J631" s="102">
        <f>VLOOKUP($B631,'Hub coords'!$A$14:$E$119,4,TRUE)</f>
        <v>487822.16540000006</v>
      </c>
      <c r="K631" s="102">
        <f>VLOOKUP($B631,'Hub coords'!$A$14:$E$119,5,TRUE)</f>
        <v>5189140.4065000005</v>
      </c>
      <c r="L631" s="178">
        <f t="shared" si="40"/>
        <v>0.68759999994654208</v>
      </c>
      <c r="M631" s="178">
        <f t="shared" si="41"/>
        <v>2.1815000008791685</v>
      </c>
      <c r="N631" s="179">
        <f t="shared" si="42"/>
        <v>2.2872988466228668</v>
      </c>
      <c r="O631" s="178">
        <f t="shared" si="43"/>
        <v>5.2317360137622968</v>
      </c>
      <c r="P631" s="47" t="str">
        <f>VLOOKUP(B631,'Hub coords'!$A$14:$E$118,1,TRUE)</f>
        <v>T5P4</v>
      </c>
      <c r="R631" s="176" t="s">
        <v>5111</v>
      </c>
      <c r="S631" s="178">
        <f>AVERAGE(N606:N635)</f>
        <v>2.3768126498756987</v>
      </c>
    </row>
    <row r="632" spans="1:19" s="176" customFormat="1" x14ac:dyDescent="0.3">
      <c r="A632" s="176" t="s">
        <v>130</v>
      </c>
      <c r="B632" s="176" t="s">
        <v>1768</v>
      </c>
      <c r="C632" s="176">
        <v>301</v>
      </c>
      <c r="D632" s="176">
        <v>356.322</v>
      </c>
      <c r="E632" s="176">
        <v>0.2</v>
      </c>
      <c r="F632" s="176">
        <v>0.1</v>
      </c>
      <c r="G632" s="176">
        <v>1.304368</v>
      </c>
      <c r="H632" s="177">
        <v>5189140.517</v>
      </c>
      <c r="I632" s="177">
        <v>487820.86900000001</v>
      </c>
      <c r="J632" s="102">
        <f>VLOOKUP($B632,'Hub coords'!$A$14:$E$119,4,TRUE)</f>
        <v>487822.16540000006</v>
      </c>
      <c r="K632" s="102">
        <f>VLOOKUP($B632,'Hub coords'!$A$14:$E$119,5,TRUE)</f>
        <v>5189140.4065000005</v>
      </c>
      <c r="L632" s="178">
        <f t="shared" si="40"/>
        <v>1.2964000000501983</v>
      </c>
      <c r="M632" s="178">
        <f t="shared" si="41"/>
        <v>0.11049999948590994</v>
      </c>
      <c r="N632" s="179">
        <f t="shared" si="42"/>
        <v>1.3011007685865612</v>
      </c>
      <c r="O632" s="178">
        <f t="shared" si="43"/>
        <v>1.6928632100165404</v>
      </c>
      <c r="P632" s="47" t="str">
        <f>VLOOKUP(B632,'Hub coords'!$A$14:$E$118,1,TRUE)</f>
        <v>T5P4</v>
      </c>
      <c r="R632" s="176" t="s">
        <v>5110</v>
      </c>
      <c r="S632" s="178">
        <f>_xlfn.STDEV.S(N606:N635)</f>
        <v>1.1748523485423787</v>
      </c>
    </row>
    <row r="633" spans="1:19" s="176" customFormat="1" x14ac:dyDescent="0.3">
      <c r="A633" s="176" t="s">
        <v>130</v>
      </c>
      <c r="B633" s="176" t="s">
        <v>1769</v>
      </c>
      <c r="C633" s="176">
        <v>301</v>
      </c>
      <c r="D633" s="176">
        <v>360.976</v>
      </c>
      <c r="E633" s="176">
        <v>0.6</v>
      </c>
      <c r="F633" s="176">
        <v>0.5</v>
      </c>
      <c r="G633" s="176">
        <v>1.5552349999999999</v>
      </c>
      <c r="H633" s="177">
        <v>5189139.9519999996</v>
      </c>
      <c r="I633" s="177">
        <v>487820.74900000001</v>
      </c>
      <c r="J633" s="102">
        <f>VLOOKUP($B633,'Hub coords'!$A$14:$E$119,4,TRUE)</f>
        <v>487822.16540000006</v>
      </c>
      <c r="K633" s="102">
        <f>VLOOKUP($B633,'Hub coords'!$A$14:$E$119,5,TRUE)</f>
        <v>5189140.4065000005</v>
      </c>
      <c r="L633" s="178">
        <f t="shared" si="40"/>
        <v>1.4164000000455417</v>
      </c>
      <c r="M633" s="178">
        <f t="shared" si="41"/>
        <v>0.45450000092387199</v>
      </c>
      <c r="N633" s="179">
        <f t="shared" si="42"/>
        <v>1.4875346083264114</v>
      </c>
      <c r="O633" s="178">
        <f t="shared" si="43"/>
        <v>2.2127592109688101</v>
      </c>
      <c r="P633" s="47" t="str">
        <f>VLOOKUP(B633,'Hub coords'!$A$14:$E$118,1,TRUE)</f>
        <v>T5P4</v>
      </c>
      <c r="R633" s="176" t="s">
        <v>5109</v>
      </c>
      <c r="S633" s="178">
        <f>MIN(N606:N635)</f>
        <v>0.89703411918986675</v>
      </c>
    </row>
    <row r="634" spans="1:19" s="176" customFormat="1" x14ac:dyDescent="0.3">
      <c r="A634" s="176" t="s">
        <v>130</v>
      </c>
      <c r="B634" s="176" t="s">
        <v>1770</v>
      </c>
      <c r="C634" s="176">
        <v>301</v>
      </c>
      <c r="D634" s="176">
        <v>358.43900000000002</v>
      </c>
      <c r="E634" s="176">
        <v>0.3</v>
      </c>
      <c r="F634" s="176">
        <v>0.2</v>
      </c>
      <c r="G634" s="176">
        <v>1.1391659999999999</v>
      </c>
      <c r="H634" s="177">
        <v>5189139.3550000004</v>
      </c>
      <c r="I634" s="177">
        <v>487821.72899999999</v>
      </c>
      <c r="J634" s="102">
        <f>VLOOKUP($B634,'Hub coords'!$A$14:$E$119,4,TRUE)</f>
        <v>487822.16540000006</v>
      </c>
      <c r="K634" s="102">
        <f>VLOOKUP($B634,'Hub coords'!$A$14:$E$119,5,TRUE)</f>
        <v>5189140.4065000005</v>
      </c>
      <c r="L634" s="178">
        <f t="shared" si="40"/>
        <v>0.43640000006416813</v>
      </c>
      <c r="M634" s="178">
        <f t="shared" si="41"/>
        <v>1.0515000000596046</v>
      </c>
      <c r="N634" s="179">
        <f t="shared" si="42"/>
        <v>1.1384626520801437</v>
      </c>
      <c r="O634" s="178">
        <f t="shared" si="43"/>
        <v>1.2960972101813544</v>
      </c>
      <c r="P634" s="47" t="str">
        <f>VLOOKUP(B634,'Hub coords'!$A$14:$E$118,1,TRUE)</f>
        <v>T5P4</v>
      </c>
      <c r="R634" s="176" t="s">
        <v>5108</v>
      </c>
      <c r="S634" s="178">
        <f>MAX(N606:N635)</f>
        <v>5.4120471738990039</v>
      </c>
    </row>
    <row r="635" spans="1:19" s="176" customFormat="1" x14ac:dyDescent="0.3">
      <c r="A635" s="176" t="s">
        <v>130</v>
      </c>
      <c r="B635" s="176" t="s">
        <v>1771</v>
      </c>
      <c r="C635" s="176">
        <v>301</v>
      </c>
      <c r="D635" s="176">
        <v>358.38799999999998</v>
      </c>
      <c r="E635" s="176">
        <v>0.3</v>
      </c>
      <c r="F635" s="176">
        <v>0.2</v>
      </c>
      <c r="G635" s="176">
        <v>1.5120640000000001</v>
      </c>
      <c r="H635" s="177">
        <v>5189138.1119999997</v>
      </c>
      <c r="I635" s="177">
        <v>487822.54300000001</v>
      </c>
      <c r="J635" s="102">
        <f>VLOOKUP($B635,'Hub coords'!$A$14:$E$119,4,TRUE)</f>
        <v>487822.16540000006</v>
      </c>
      <c r="K635" s="102">
        <f>VLOOKUP($B635,'Hub coords'!$A$14:$E$119,5,TRUE)</f>
        <v>5189140.4065000005</v>
      </c>
      <c r="L635" s="178">
        <f t="shared" si="40"/>
        <v>0.37759999994887039</v>
      </c>
      <c r="M635" s="178">
        <f t="shared" si="41"/>
        <v>2.2945000007748604</v>
      </c>
      <c r="N635" s="179">
        <f t="shared" si="42"/>
        <v>2.3253627703042854</v>
      </c>
      <c r="O635" s="178">
        <f t="shared" si="43"/>
        <v>5.4073120135172204</v>
      </c>
      <c r="P635" s="47" t="str">
        <f>VLOOKUP(B635,'Hub coords'!$A$14:$E$118,1,TRUE)</f>
        <v>T5P4</v>
      </c>
      <c r="R635" s="176" t="s">
        <v>5107</v>
      </c>
      <c r="S635" s="178">
        <f>SQRT(SUM(O606:O635)/S630)</f>
        <v>2.6426326164367797</v>
      </c>
    </row>
    <row r="636" spans="1:19" ht="15" thickBot="1" x14ac:dyDescent="0.35">
      <c r="A636" s="30" t="s">
        <v>130</v>
      </c>
      <c r="B636" s="30" t="s">
        <v>1793</v>
      </c>
      <c r="C636" s="30">
        <v>301</v>
      </c>
      <c r="D636" s="30">
        <v>356.85399999999998</v>
      </c>
      <c r="E636" s="30">
        <v>0.2</v>
      </c>
      <c r="F636" s="30">
        <v>0.2</v>
      </c>
      <c r="G636" s="30">
        <v>0.86008099999999998</v>
      </c>
      <c r="H636" s="107">
        <v>5189138.9369999999</v>
      </c>
      <c r="I636" s="107">
        <v>487737.27100000001</v>
      </c>
      <c r="J636" s="102">
        <f>VLOOKUP($B636,'Hub coords'!$A$14:$E$119,4,TRUE)</f>
        <v>487738.36340000003</v>
      </c>
      <c r="K636" s="102">
        <f>VLOOKUP($B636,'Hub coords'!$A$14:$E$119,5,TRUE)</f>
        <v>5189139.6984999999</v>
      </c>
      <c r="L636" s="34">
        <f t="shared" si="40"/>
        <v>1.0924000000231899</v>
      </c>
      <c r="M636" s="34">
        <f t="shared" si="41"/>
        <v>0.76150000002235174</v>
      </c>
      <c r="N636" s="35">
        <f t="shared" si="42"/>
        <v>1.3316230735777701</v>
      </c>
      <c r="O636" s="34">
        <f t="shared" si="43"/>
        <v>1.7732200100847073</v>
      </c>
      <c r="P636" s="47" t="str">
        <f>VLOOKUP(B636,'Hub coords'!$A$14:$E$118,1,TRUE)</f>
        <v>T5P5</v>
      </c>
      <c r="Q636"/>
      <c r="R636" s="30"/>
    </row>
    <row r="637" spans="1:19" x14ac:dyDescent="0.3">
      <c r="A637" s="30" t="s">
        <v>130</v>
      </c>
      <c r="B637" s="30" t="s">
        <v>1802</v>
      </c>
      <c r="C637" s="30">
        <v>301</v>
      </c>
      <c r="D637" s="30">
        <v>356.60199999999998</v>
      </c>
      <c r="E637" s="30">
        <v>0.4</v>
      </c>
      <c r="F637" s="30">
        <v>0.3</v>
      </c>
      <c r="G637" s="30">
        <v>1.1400220000000001</v>
      </c>
      <c r="H637" s="107">
        <v>5189140.4689999996</v>
      </c>
      <c r="I637" s="107">
        <v>487737.96</v>
      </c>
      <c r="J637" s="102">
        <f>VLOOKUP($B637,'Hub coords'!$A$14:$E$119,4,TRUE)</f>
        <v>487738.36340000003</v>
      </c>
      <c r="K637" s="102">
        <f>VLOOKUP($B637,'Hub coords'!$A$14:$E$119,5,TRUE)</f>
        <v>5189139.6984999999</v>
      </c>
      <c r="L637" s="34">
        <f t="shared" si="40"/>
        <v>0.40340000001015142</v>
      </c>
      <c r="M637" s="34">
        <f t="shared" si="41"/>
        <v>0.77049999963492155</v>
      </c>
      <c r="N637" s="35">
        <f t="shared" si="42"/>
        <v>0.86971363646064803</v>
      </c>
      <c r="O637" s="34">
        <f t="shared" si="43"/>
        <v>0.7564018094456042</v>
      </c>
      <c r="P637" s="47" t="str">
        <f>VLOOKUP(B637,'Hub coords'!$A$14:$E$118,1,TRUE)</f>
        <v>T5P5</v>
      </c>
      <c r="Q637"/>
      <c r="R637" s="20" t="s">
        <v>166</v>
      </c>
      <c r="S637" s="20" t="s">
        <v>165</v>
      </c>
    </row>
    <row r="638" spans="1:19" x14ac:dyDescent="0.3">
      <c r="A638" s="30" t="s">
        <v>126</v>
      </c>
      <c r="B638" s="30" t="s">
        <v>1803</v>
      </c>
      <c r="C638" s="30">
        <v>301</v>
      </c>
      <c r="D638" s="30">
        <v>355.17</v>
      </c>
      <c r="E638" s="30">
        <v>0.4</v>
      </c>
      <c r="F638" s="30">
        <v>0.3</v>
      </c>
      <c r="G638" s="30">
        <v>1.304279</v>
      </c>
      <c r="H638" s="107">
        <v>5189140.0559999999</v>
      </c>
      <c r="I638" s="107">
        <v>487738.32299999997</v>
      </c>
      <c r="J638" s="102">
        <f>VLOOKUP($B638,'Hub coords'!$A$14:$E$119,4,TRUE)</f>
        <v>487738.36340000003</v>
      </c>
      <c r="K638" s="102">
        <f>VLOOKUP($B638,'Hub coords'!$A$14:$E$119,5,TRUE)</f>
        <v>5189139.6984999999</v>
      </c>
      <c r="L638" s="34">
        <f t="shared" si="40"/>
        <v>4.0400000056251884E-2</v>
      </c>
      <c r="M638" s="34">
        <f t="shared" si="41"/>
        <v>0.35749999992549419</v>
      </c>
      <c r="N638" s="35">
        <f t="shared" si="42"/>
        <v>0.35977549937603243</v>
      </c>
      <c r="O638" s="34">
        <f t="shared" si="43"/>
        <v>0.12943840995127351</v>
      </c>
      <c r="P638" s="47" t="str">
        <f>VLOOKUP(B638,'Hub coords'!$A$14:$E$118,1,TRUE)</f>
        <v>T5P5</v>
      </c>
      <c r="Q638"/>
      <c r="R638" s="19">
        <v>1</v>
      </c>
      <c r="S638" s="15">
        <v>15</v>
      </c>
    </row>
    <row r="639" spans="1:19" x14ac:dyDescent="0.3">
      <c r="A639" s="30" t="s">
        <v>130</v>
      </c>
      <c r="B639" s="30" t="s">
        <v>1804</v>
      </c>
      <c r="C639" s="30">
        <v>301</v>
      </c>
      <c r="D639" s="30">
        <v>356.14800000000002</v>
      </c>
      <c r="E639" s="30">
        <v>0.3</v>
      </c>
      <c r="F639" s="30">
        <v>0.2</v>
      </c>
      <c r="G639" s="30">
        <v>1.19804</v>
      </c>
      <c r="H639" s="107">
        <v>5189140.8269999996</v>
      </c>
      <c r="I639" s="107">
        <v>487737.636</v>
      </c>
      <c r="J639" s="102">
        <f>VLOOKUP($B639,'Hub coords'!$A$14:$E$119,4,TRUE)</f>
        <v>487738.36340000003</v>
      </c>
      <c r="K639" s="102">
        <f>VLOOKUP($B639,'Hub coords'!$A$14:$E$119,5,TRUE)</f>
        <v>5189139.6984999999</v>
      </c>
      <c r="L639" s="34">
        <f t="shared" si="40"/>
        <v>0.72740000003250316</v>
      </c>
      <c r="M639" s="34">
        <f t="shared" si="41"/>
        <v>1.1284999996423721</v>
      </c>
      <c r="N639" s="35">
        <f t="shared" si="42"/>
        <v>1.3426179684631512</v>
      </c>
      <c r="O639" s="34">
        <f t="shared" si="43"/>
        <v>1.8026230092401192</v>
      </c>
      <c r="P639" s="47" t="str">
        <f>VLOOKUP(B639,'Hub coords'!$A$14:$E$118,1,TRUE)</f>
        <v>T5P5</v>
      </c>
      <c r="Q639"/>
      <c r="R639" s="19">
        <v>2</v>
      </c>
      <c r="S639" s="15">
        <v>12</v>
      </c>
    </row>
    <row r="640" spans="1:19" x14ac:dyDescent="0.3">
      <c r="A640" s="30" t="s">
        <v>126</v>
      </c>
      <c r="B640" s="30" t="s">
        <v>1805</v>
      </c>
      <c r="C640" s="30">
        <v>301</v>
      </c>
      <c r="D640" s="30">
        <v>357.95699999999999</v>
      </c>
      <c r="E640" s="30">
        <v>0.2</v>
      </c>
      <c r="F640" s="30">
        <v>0.2</v>
      </c>
      <c r="G640" s="30">
        <v>1.615002</v>
      </c>
      <c r="H640" s="107">
        <v>5189140.2529999996</v>
      </c>
      <c r="I640" s="107">
        <v>487738.04499999998</v>
      </c>
      <c r="J640" s="102">
        <f>VLOOKUP($B640,'Hub coords'!$A$14:$E$119,4,TRUE)</f>
        <v>487738.36340000003</v>
      </c>
      <c r="K640" s="102">
        <f>VLOOKUP($B640,'Hub coords'!$A$14:$E$119,5,TRUE)</f>
        <v>5189139.6984999999</v>
      </c>
      <c r="L640" s="34">
        <f t="shared" si="40"/>
        <v>0.31840000004740432</v>
      </c>
      <c r="M640" s="34">
        <f t="shared" si="41"/>
        <v>0.55449999962002039</v>
      </c>
      <c r="N640" s="35">
        <f t="shared" si="42"/>
        <v>0.63941286318683777</v>
      </c>
      <c r="O640" s="34">
        <f t="shared" si="43"/>
        <v>0.40884880960878972</v>
      </c>
      <c r="P640" s="47" t="str">
        <f>VLOOKUP(B640,'Hub coords'!$A$14:$E$118,1,TRUE)</f>
        <v>T5P5</v>
      </c>
      <c r="Q640"/>
      <c r="R640" s="19">
        <v>3</v>
      </c>
      <c r="S640" s="15">
        <v>2</v>
      </c>
    </row>
    <row r="641" spans="1:19" x14ac:dyDescent="0.3">
      <c r="A641" s="30" t="s">
        <v>126</v>
      </c>
      <c r="B641" s="30" t="s">
        <v>1806</v>
      </c>
      <c r="C641" s="30">
        <v>301</v>
      </c>
      <c r="D641" s="30">
        <v>356.38200000000001</v>
      </c>
      <c r="E641" s="30">
        <v>0.7</v>
      </c>
      <c r="F641" s="30">
        <v>0.5</v>
      </c>
      <c r="G641" s="30">
        <v>1.29298</v>
      </c>
      <c r="H641" s="107">
        <v>5189137.8870000001</v>
      </c>
      <c r="I641" s="107">
        <v>487737.734</v>
      </c>
      <c r="J641" s="102">
        <f>VLOOKUP($B641,'Hub coords'!$A$14:$E$119,4,TRUE)</f>
        <v>487738.36340000003</v>
      </c>
      <c r="K641" s="102">
        <f>VLOOKUP($B641,'Hub coords'!$A$14:$E$119,5,TRUE)</f>
        <v>5189139.6984999999</v>
      </c>
      <c r="L641" s="34">
        <f t="shared" si="40"/>
        <v>0.6294000000343658</v>
      </c>
      <c r="M641" s="34">
        <f t="shared" si="41"/>
        <v>1.8114999998360872</v>
      </c>
      <c r="N641" s="35">
        <f t="shared" si="42"/>
        <v>1.9177269381873436</v>
      </c>
      <c r="O641" s="34">
        <f t="shared" si="43"/>
        <v>3.6776766094494038</v>
      </c>
      <c r="P641" s="47" t="str">
        <f>VLOOKUP(B641,'Hub coords'!$A$14:$E$118,1,TRUE)</f>
        <v>T5P5</v>
      </c>
      <c r="Q641"/>
      <c r="R641" s="19">
        <v>4</v>
      </c>
      <c r="S641" s="15">
        <v>1</v>
      </c>
    </row>
    <row r="642" spans="1:19" x14ac:dyDescent="0.3">
      <c r="A642" s="30" t="s">
        <v>126</v>
      </c>
      <c r="B642" s="30" t="s">
        <v>1807</v>
      </c>
      <c r="C642" s="30">
        <v>301</v>
      </c>
      <c r="D642" s="30">
        <v>352.28500000000003</v>
      </c>
      <c r="E642" s="30">
        <v>0.9</v>
      </c>
      <c r="F642" s="30">
        <v>0.5</v>
      </c>
      <c r="G642" s="30">
        <v>0.51065899999999997</v>
      </c>
      <c r="H642" s="107">
        <v>5189139.3119999999</v>
      </c>
      <c r="I642" s="107">
        <v>487739.071</v>
      </c>
      <c r="J642" s="102">
        <f>VLOOKUP($B642,'Hub coords'!$A$14:$E$119,4,TRUE)</f>
        <v>487738.36340000003</v>
      </c>
      <c r="K642" s="102">
        <f>VLOOKUP($B642,'Hub coords'!$A$14:$E$119,5,TRUE)</f>
        <v>5189139.6984999999</v>
      </c>
      <c r="L642" s="34">
        <f t="shared" si="40"/>
        <v>0.70759999996516854</v>
      </c>
      <c r="M642" s="34">
        <f t="shared" si="41"/>
        <v>0.38650000002235174</v>
      </c>
      <c r="N642" s="35">
        <f t="shared" si="42"/>
        <v>0.80627539337870435</v>
      </c>
      <c r="O642" s="34">
        <f t="shared" si="43"/>
        <v>0.65008000996798443</v>
      </c>
      <c r="P642" s="47" t="str">
        <f>VLOOKUP(B642,'Hub coords'!$A$14:$E$118,1,TRUE)</f>
        <v>T5P5</v>
      </c>
      <c r="Q642"/>
      <c r="R642" s="19">
        <v>5</v>
      </c>
      <c r="S642" s="15">
        <v>0</v>
      </c>
    </row>
    <row r="643" spans="1:19" x14ac:dyDescent="0.3">
      <c r="A643" s="30" t="s">
        <v>126</v>
      </c>
      <c r="B643" s="30" t="s">
        <v>1808</v>
      </c>
      <c r="C643" s="30">
        <v>301</v>
      </c>
      <c r="D643" s="30">
        <v>355.91899999999998</v>
      </c>
      <c r="E643" s="30">
        <v>0.5</v>
      </c>
      <c r="F643" s="30">
        <v>0.4</v>
      </c>
      <c r="G643" s="30">
        <v>1.7868550000000001</v>
      </c>
      <c r="H643" s="107">
        <v>5189139.5310000004</v>
      </c>
      <c r="I643" s="107">
        <v>487738.40399999998</v>
      </c>
      <c r="J643" s="102">
        <f>VLOOKUP($B643,'Hub coords'!$A$14:$E$119,4,TRUE)</f>
        <v>487738.36340000003</v>
      </c>
      <c r="K643" s="102">
        <f>VLOOKUP($B643,'Hub coords'!$A$14:$E$119,5,TRUE)</f>
        <v>5189139.6984999999</v>
      </c>
      <c r="L643" s="34">
        <f t="shared" si="40"/>
        <v>4.0599999949336052E-2</v>
      </c>
      <c r="M643" s="34">
        <f t="shared" si="41"/>
        <v>0.16749999951571226</v>
      </c>
      <c r="N643" s="35">
        <f t="shared" si="42"/>
        <v>0.17235025336114157</v>
      </c>
      <c r="O643" s="34">
        <f t="shared" si="43"/>
        <v>2.9704609833649691E-2</v>
      </c>
      <c r="P643" s="47" t="str">
        <f>VLOOKUP(B643,'Hub coords'!$A$14:$E$118,1,TRUE)</f>
        <v>T5P5</v>
      </c>
      <c r="Q643"/>
      <c r="R643" s="19">
        <v>6</v>
      </c>
      <c r="S643" s="15">
        <v>0</v>
      </c>
    </row>
    <row r="644" spans="1:19" x14ac:dyDescent="0.3">
      <c r="A644" s="30" t="s">
        <v>126</v>
      </c>
      <c r="B644" s="30" t="s">
        <v>1809</v>
      </c>
      <c r="C644" s="30">
        <v>301</v>
      </c>
      <c r="D644" s="30">
        <v>356.19900000000001</v>
      </c>
      <c r="E644" s="30">
        <v>0.3</v>
      </c>
      <c r="F644" s="30">
        <v>0.3</v>
      </c>
      <c r="G644" s="30">
        <v>1.620241</v>
      </c>
      <c r="H644" s="107">
        <v>5189139.1830000002</v>
      </c>
      <c r="I644" s="107">
        <v>487737.97700000001</v>
      </c>
      <c r="J644" s="102">
        <f>VLOOKUP($B644,'Hub coords'!$A$14:$E$119,4,TRUE)</f>
        <v>487738.36340000003</v>
      </c>
      <c r="K644" s="102">
        <f>VLOOKUP($B644,'Hub coords'!$A$14:$E$119,5,TRUE)</f>
        <v>5189139.6984999999</v>
      </c>
      <c r="L644" s="34">
        <f t="shared" si="40"/>
        <v>0.386400000017602</v>
      </c>
      <c r="M644" s="34">
        <f t="shared" si="41"/>
        <v>0.51549999974668026</v>
      </c>
      <c r="N644" s="35">
        <f t="shared" si="42"/>
        <v>0.64424002495376687</v>
      </c>
      <c r="O644" s="34">
        <f t="shared" si="43"/>
        <v>0.41504520975243014</v>
      </c>
      <c r="P644" s="47" t="str">
        <f>VLOOKUP(B644,'Hub coords'!$A$14:$E$118,1,TRUE)</f>
        <v>T5P5</v>
      </c>
      <c r="Q644"/>
      <c r="R644" s="19">
        <v>7</v>
      </c>
      <c r="S644" s="15">
        <v>0</v>
      </c>
    </row>
    <row r="645" spans="1:19" x14ac:dyDescent="0.3">
      <c r="A645" s="30" t="s">
        <v>126</v>
      </c>
      <c r="B645" s="30" t="s">
        <v>1810</v>
      </c>
      <c r="C645" s="30">
        <v>301</v>
      </c>
      <c r="D645" s="30">
        <v>357.86099999999999</v>
      </c>
      <c r="E645" s="30">
        <v>0.3</v>
      </c>
      <c r="F645" s="30">
        <v>0.5</v>
      </c>
      <c r="G645" s="30">
        <v>1.432741</v>
      </c>
      <c r="H645" s="107">
        <v>5189141.449</v>
      </c>
      <c r="I645" s="107">
        <v>487738.79700000002</v>
      </c>
      <c r="J645" s="102">
        <f>VLOOKUP($B645,'Hub coords'!$A$14:$E$119,4,TRUE)</f>
        <v>487738.36340000003</v>
      </c>
      <c r="K645" s="102">
        <f>VLOOKUP($B645,'Hub coords'!$A$14:$E$119,5,TRUE)</f>
        <v>5189139.6984999999</v>
      </c>
      <c r="L645" s="34">
        <f t="shared" si="40"/>
        <v>0.43359999998938292</v>
      </c>
      <c r="M645" s="34">
        <f t="shared" si="41"/>
        <v>1.7505000000819564</v>
      </c>
      <c r="N645" s="35">
        <f t="shared" si="42"/>
        <v>1.8034021210694309</v>
      </c>
      <c r="O645" s="34">
        <f t="shared" si="43"/>
        <v>3.2522592102777224</v>
      </c>
      <c r="P645" s="47" t="str">
        <f>VLOOKUP(B645,'Hub coords'!$A$14:$E$118,1,TRUE)</f>
        <v>T5P5</v>
      </c>
      <c r="Q645"/>
      <c r="R645" s="19">
        <v>8</v>
      </c>
      <c r="S645" s="15">
        <v>0</v>
      </c>
    </row>
    <row r="646" spans="1:19" ht="15" thickBot="1" x14ac:dyDescent="0.35">
      <c r="A646" s="30" t="s">
        <v>126</v>
      </c>
      <c r="B646" s="30" t="s">
        <v>1811</v>
      </c>
      <c r="C646" s="30">
        <v>301</v>
      </c>
      <c r="D646" s="30">
        <v>355.06700000000001</v>
      </c>
      <c r="E646" s="30">
        <v>0.5</v>
      </c>
      <c r="F646" s="30">
        <v>0.4</v>
      </c>
      <c r="G646" s="30">
        <v>1.042564</v>
      </c>
      <c r="H646" s="107">
        <v>5189138.7560000001</v>
      </c>
      <c r="I646" s="107">
        <v>487737.67300000001</v>
      </c>
      <c r="J646" s="102">
        <f>VLOOKUP($B646,'Hub coords'!$A$14:$E$119,4,TRUE)</f>
        <v>487738.36340000003</v>
      </c>
      <c r="K646" s="102">
        <f>VLOOKUP($B646,'Hub coords'!$A$14:$E$119,5,TRUE)</f>
        <v>5189139.6984999999</v>
      </c>
      <c r="L646" s="34">
        <f t="shared" si="40"/>
        <v>0.69040000002132729</v>
      </c>
      <c r="M646" s="34">
        <f t="shared" si="41"/>
        <v>0.94249999988824129</v>
      </c>
      <c r="N646" s="35">
        <f t="shared" si="42"/>
        <v>1.168314345464774</v>
      </c>
      <c r="O646" s="34">
        <f t="shared" si="43"/>
        <v>1.3649584098187832</v>
      </c>
      <c r="P646" s="47" t="str">
        <f>VLOOKUP(B646,'Hub coords'!$A$14:$E$118,1,TRUE)</f>
        <v>T5P5</v>
      </c>
      <c r="Q646"/>
      <c r="R646" s="38" t="s">
        <v>2123</v>
      </c>
      <c r="S646" s="38">
        <v>0</v>
      </c>
    </row>
    <row r="647" spans="1:19" x14ac:dyDescent="0.3">
      <c r="A647" s="30" t="s">
        <v>126</v>
      </c>
      <c r="B647" s="30" t="s">
        <v>1794</v>
      </c>
      <c r="C647" s="30">
        <v>301</v>
      </c>
      <c r="D647" s="30">
        <v>356.69799999999998</v>
      </c>
      <c r="E647" s="30">
        <v>0.7</v>
      </c>
      <c r="F647" s="30">
        <v>0.6</v>
      </c>
      <c r="G647" s="30">
        <v>0.85654699999999995</v>
      </c>
      <c r="H647" s="107">
        <v>5189139.0959999999</v>
      </c>
      <c r="I647" s="107">
        <v>487738.08</v>
      </c>
      <c r="J647" s="102">
        <f>VLOOKUP($B647,'Hub coords'!$A$14:$E$119,4,TRUE)</f>
        <v>487738.36340000003</v>
      </c>
      <c r="K647" s="102">
        <f>VLOOKUP($B647,'Hub coords'!$A$14:$E$119,5,TRUE)</f>
        <v>5189139.6984999999</v>
      </c>
      <c r="L647" s="34">
        <f t="shared" si="40"/>
        <v>0.28340000001480803</v>
      </c>
      <c r="M647" s="34">
        <f t="shared" si="41"/>
        <v>0.6025000000372529</v>
      </c>
      <c r="N647" s="35">
        <f t="shared" si="42"/>
        <v>0.66582415850829779</v>
      </c>
      <c r="O647" s="34">
        <f t="shared" si="43"/>
        <v>0.44332181005328286</v>
      </c>
      <c r="P647" s="47" t="str">
        <f>VLOOKUP(B647,'Hub coords'!$A$14:$E$118,1,TRUE)</f>
        <v>T5P5</v>
      </c>
      <c r="Q647"/>
      <c r="R647" s="30"/>
    </row>
    <row r="648" spans="1:19" x14ac:dyDescent="0.3">
      <c r="A648" s="30" t="s">
        <v>130</v>
      </c>
      <c r="B648" s="30" t="s">
        <v>1812</v>
      </c>
      <c r="C648" s="30">
        <v>301</v>
      </c>
      <c r="D648" s="30">
        <v>353.24900000000002</v>
      </c>
      <c r="E648" s="30">
        <v>0.5</v>
      </c>
      <c r="F648" s="30">
        <v>0.5</v>
      </c>
      <c r="G648" s="30">
        <v>1.586214</v>
      </c>
      <c r="H648" s="107">
        <v>5189140.2079999996</v>
      </c>
      <c r="I648" s="107">
        <v>487738.96399999998</v>
      </c>
      <c r="J648" s="102">
        <f>VLOOKUP($B648,'Hub coords'!$A$14:$E$119,4,TRUE)</f>
        <v>487738.36340000003</v>
      </c>
      <c r="K648" s="102">
        <f>VLOOKUP($B648,'Hub coords'!$A$14:$E$119,5,TRUE)</f>
        <v>5189139.6984999999</v>
      </c>
      <c r="L648" s="34">
        <f t="shared" si="40"/>
        <v>0.60059999994700775</v>
      </c>
      <c r="M648" s="34">
        <f t="shared" si="41"/>
        <v>0.5094999996945262</v>
      </c>
      <c r="N648" s="35">
        <f t="shared" si="42"/>
        <v>0.78759800001337477</v>
      </c>
      <c r="O648" s="34">
        <f t="shared" si="43"/>
        <v>0.6203106096250679</v>
      </c>
      <c r="P648" s="47" t="str">
        <f>VLOOKUP(B648,'Hub coords'!$A$14:$E$118,1,TRUE)</f>
        <v>T5P5</v>
      </c>
      <c r="Q648"/>
      <c r="R648" s="30"/>
    </row>
    <row r="649" spans="1:19" x14ac:dyDescent="0.3">
      <c r="A649" s="30" t="s">
        <v>126</v>
      </c>
      <c r="B649" s="30" t="s">
        <v>1813</v>
      </c>
      <c r="C649" s="30">
        <v>301</v>
      </c>
      <c r="D649" s="30">
        <v>360.089</v>
      </c>
      <c r="E649" s="30">
        <v>0.5</v>
      </c>
      <c r="F649" s="30">
        <v>0.4</v>
      </c>
      <c r="G649" s="30">
        <v>1.615391</v>
      </c>
      <c r="H649" s="107">
        <v>5189138.0719999997</v>
      </c>
      <c r="I649" s="107">
        <v>487737.31599999999</v>
      </c>
      <c r="J649" s="102">
        <f>VLOOKUP($B649,'Hub coords'!$A$14:$E$119,4,TRUE)</f>
        <v>487738.36340000003</v>
      </c>
      <c r="K649" s="102">
        <f>VLOOKUP($B649,'Hub coords'!$A$14:$E$119,5,TRUE)</f>
        <v>5189139.6984999999</v>
      </c>
      <c r="L649" s="34">
        <f t="shared" si="40"/>
        <v>1.0474000000394881</v>
      </c>
      <c r="M649" s="34">
        <f t="shared" si="41"/>
        <v>1.6265000002458692</v>
      </c>
      <c r="N649" s="35">
        <f t="shared" si="42"/>
        <v>1.9345668794028632</v>
      </c>
      <c r="O649" s="34">
        <f t="shared" si="43"/>
        <v>3.7425490108825321</v>
      </c>
      <c r="P649" s="47" t="str">
        <f>VLOOKUP(B649,'Hub coords'!$A$14:$E$118,1,TRUE)</f>
        <v>T5P5</v>
      </c>
      <c r="Q649"/>
      <c r="R649" s="30"/>
    </row>
    <row r="650" spans="1:19" x14ac:dyDescent="0.3">
      <c r="A650" s="30" t="s">
        <v>126</v>
      </c>
      <c r="B650" s="30" t="s">
        <v>1814</v>
      </c>
      <c r="C650" s="30">
        <v>301</v>
      </c>
      <c r="D650" s="30">
        <v>354.84500000000003</v>
      </c>
      <c r="E650" s="30">
        <v>0.4</v>
      </c>
      <c r="F650" s="30">
        <v>0.3</v>
      </c>
      <c r="G650" s="30">
        <v>1.2555449999999999</v>
      </c>
      <c r="H650" s="107">
        <v>5189138.2450000001</v>
      </c>
      <c r="I650" s="107">
        <v>487737.83299999998</v>
      </c>
      <c r="J650" s="102">
        <f>VLOOKUP($B650,'Hub coords'!$A$14:$E$119,4,TRUE)</f>
        <v>487738.36340000003</v>
      </c>
      <c r="K650" s="102">
        <f>VLOOKUP($B650,'Hub coords'!$A$14:$E$119,5,TRUE)</f>
        <v>5189139.6984999999</v>
      </c>
      <c r="L650" s="34">
        <f t="shared" ref="L650:L695" si="44">ABS(J650-I650)</f>
        <v>0.53040000004693866</v>
      </c>
      <c r="M650" s="34">
        <f t="shared" ref="M650:M695" si="45">ABS(K650-H650)</f>
        <v>1.4534999998286366</v>
      </c>
      <c r="N650" s="35">
        <f t="shared" ref="N650:N695" si="46">SQRT(L650^2+M650^2)</f>
        <v>1.5472512431895602</v>
      </c>
      <c r="O650" s="34">
        <f t="shared" ref="O650:O695" si="47">N650*N650</f>
        <v>2.3939864095516397</v>
      </c>
      <c r="P650" s="47" t="str">
        <f>VLOOKUP(B650,'Hub coords'!$A$14:$E$118,1,TRUE)</f>
        <v>T5P5</v>
      </c>
      <c r="Q650"/>
      <c r="R650" s="30"/>
    </row>
    <row r="651" spans="1:19" x14ac:dyDescent="0.3">
      <c r="A651" s="30" t="s">
        <v>126</v>
      </c>
      <c r="B651" s="30" t="s">
        <v>1815</v>
      </c>
      <c r="C651" s="30">
        <v>301</v>
      </c>
      <c r="D651" s="30">
        <v>358.22699999999998</v>
      </c>
      <c r="E651" s="30">
        <v>0.3</v>
      </c>
      <c r="F651" s="30">
        <v>0.2</v>
      </c>
      <c r="G651" s="30">
        <v>1.7346809999999999</v>
      </c>
      <c r="H651" s="107">
        <v>5189140.0389999999</v>
      </c>
      <c r="I651" s="107">
        <v>487737.32699999999</v>
      </c>
      <c r="J651" s="102">
        <f>VLOOKUP($B651,'Hub coords'!$A$14:$E$119,4,TRUE)</f>
        <v>487738.36340000003</v>
      </c>
      <c r="K651" s="102">
        <f>VLOOKUP($B651,'Hub coords'!$A$14:$E$119,5,TRUE)</f>
        <v>5189139.6984999999</v>
      </c>
      <c r="L651" s="34">
        <f t="shared" si="44"/>
        <v>1.0364000000408851</v>
      </c>
      <c r="M651" s="34">
        <f t="shared" si="45"/>
        <v>0.34049999993294477</v>
      </c>
      <c r="N651" s="35">
        <f t="shared" si="46"/>
        <v>1.0909011000265247</v>
      </c>
      <c r="O651" s="34">
        <f t="shared" si="47"/>
        <v>1.1900652100390818</v>
      </c>
      <c r="P651" s="47" t="str">
        <f>VLOOKUP(B651,'Hub coords'!$A$14:$E$118,1,TRUE)</f>
        <v>T5P5</v>
      </c>
      <c r="Q651"/>
      <c r="R651" s="30"/>
    </row>
    <row r="652" spans="1:19" x14ac:dyDescent="0.3">
      <c r="A652" s="30" t="s">
        <v>126</v>
      </c>
      <c r="B652" s="30" t="s">
        <v>1816</v>
      </c>
      <c r="C652" s="30">
        <v>301</v>
      </c>
      <c r="D652" s="30">
        <v>358.70400000000001</v>
      </c>
      <c r="E652" s="30">
        <v>0.5</v>
      </c>
      <c r="F652" s="30">
        <v>0.3</v>
      </c>
      <c r="G652" s="30">
        <v>1.242327</v>
      </c>
      <c r="H652" s="107">
        <v>5189140.6660000002</v>
      </c>
      <c r="I652" s="107">
        <v>487738.24599999998</v>
      </c>
      <c r="J652" s="102">
        <f>VLOOKUP($B652,'Hub coords'!$A$14:$E$119,4,TRUE)</f>
        <v>487738.36340000003</v>
      </c>
      <c r="K652" s="102">
        <f>VLOOKUP($B652,'Hub coords'!$A$14:$E$119,5,TRUE)</f>
        <v>5189139.6984999999</v>
      </c>
      <c r="L652" s="34">
        <f t="shared" si="44"/>
        <v>0.117400000046473</v>
      </c>
      <c r="M652" s="34">
        <f t="shared" si="45"/>
        <v>0.96750000026077032</v>
      </c>
      <c r="N652" s="35">
        <f t="shared" si="46"/>
        <v>0.97459684511879185</v>
      </c>
      <c r="O652" s="34">
        <f t="shared" si="47"/>
        <v>0.94983901051550235</v>
      </c>
      <c r="P652" s="47" t="str">
        <f>VLOOKUP(B652,'Hub coords'!$A$14:$E$118,1,TRUE)</f>
        <v>T5P5</v>
      </c>
      <c r="Q652"/>
      <c r="R652" s="30"/>
    </row>
    <row r="653" spans="1:19" x14ac:dyDescent="0.3">
      <c r="A653" s="30" t="s">
        <v>130</v>
      </c>
      <c r="B653" s="30" t="s">
        <v>1817</v>
      </c>
      <c r="C653" s="30">
        <v>301</v>
      </c>
      <c r="D653" s="30">
        <v>354.97</v>
      </c>
      <c r="E653" s="30">
        <v>0.5</v>
      </c>
      <c r="F653" s="30">
        <v>0.3</v>
      </c>
      <c r="G653" s="30">
        <v>1.043579</v>
      </c>
      <c r="H653" s="107">
        <v>5189138.6169999996</v>
      </c>
      <c r="I653" s="107">
        <v>487737.77100000001</v>
      </c>
      <c r="J653" s="102">
        <f>VLOOKUP($B653,'Hub coords'!$A$14:$E$119,4,TRUE)</f>
        <v>487738.36340000003</v>
      </c>
      <c r="K653" s="102">
        <f>VLOOKUP($B653,'Hub coords'!$A$14:$E$119,5,TRUE)</f>
        <v>5189139.6984999999</v>
      </c>
      <c r="L653" s="34">
        <f t="shared" si="44"/>
        <v>0.59240000002318993</v>
      </c>
      <c r="M653" s="34">
        <f t="shared" si="45"/>
        <v>1.081500000320375</v>
      </c>
      <c r="N653" s="35">
        <f t="shared" si="46"/>
        <v>1.2331180035667497</v>
      </c>
      <c r="O653" s="34">
        <f t="shared" si="47"/>
        <v>1.5205800107204466</v>
      </c>
      <c r="P653" s="47" t="str">
        <f>VLOOKUP(B653,'Hub coords'!$A$14:$E$118,1,TRUE)</f>
        <v>T5P5</v>
      </c>
      <c r="Q653"/>
      <c r="R653" s="30"/>
    </row>
    <row r="654" spans="1:19" x14ac:dyDescent="0.3">
      <c r="A654" s="30" t="s">
        <v>126</v>
      </c>
      <c r="B654" s="30" t="s">
        <v>1818</v>
      </c>
      <c r="C654" s="30">
        <v>301</v>
      </c>
      <c r="D654" s="30">
        <v>353.911</v>
      </c>
      <c r="E654" s="30">
        <v>0.5</v>
      </c>
      <c r="F654" s="30">
        <v>0.3</v>
      </c>
      <c r="G654" s="30">
        <v>0.98985100000000004</v>
      </c>
      <c r="H654" s="107">
        <v>5189140.1270000003</v>
      </c>
      <c r="I654" s="107">
        <v>487738.071</v>
      </c>
      <c r="J654" s="102">
        <f>VLOOKUP($B654,'Hub coords'!$A$14:$E$119,4,TRUE)</f>
        <v>487738.36340000003</v>
      </c>
      <c r="K654" s="102">
        <f>VLOOKUP($B654,'Hub coords'!$A$14:$E$119,5,TRUE)</f>
        <v>5189139.6984999999</v>
      </c>
      <c r="L654" s="34">
        <f t="shared" si="44"/>
        <v>0.29240000003483146</v>
      </c>
      <c r="M654" s="34">
        <f t="shared" si="45"/>
        <v>0.42850000038743019</v>
      </c>
      <c r="N654" s="35">
        <f t="shared" si="46"/>
        <v>0.51875814244443152</v>
      </c>
      <c r="O654" s="34">
        <f t="shared" si="47"/>
        <v>0.26911001035239712</v>
      </c>
      <c r="P654" s="47" t="str">
        <f>VLOOKUP(B654,'Hub coords'!$A$14:$E$118,1,TRUE)</f>
        <v>T5P5</v>
      </c>
      <c r="Q654"/>
      <c r="R654" s="30"/>
    </row>
    <row r="655" spans="1:19" x14ac:dyDescent="0.3">
      <c r="A655" s="30" t="s">
        <v>130</v>
      </c>
      <c r="B655" s="30" t="s">
        <v>1819</v>
      </c>
      <c r="C655" s="30">
        <v>301</v>
      </c>
      <c r="D655" s="30">
        <v>354.87799999999999</v>
      </c>
      <c r="E655" s="30">
        <v>0.3</v>
      </c>
      <c r="F655" s="30">
        <v>0.3</v>
      </c>
      <c r="G655" s="30">
        <v>1.591898</v>
      </c>
      <c r="H655" s="107">
        <v>5189141.216</v>
      </c>
      <c r="I655" s="107">
        <v>487738.67</v>
      </c>
      <c r="J655" s="102">
        <f>VLOOKUP($B655,'Hub coords'!$A$14:$E$119,4,TRUE)</f>
        <v>487738.36340000003</v>
      </c>
      <c r="K655" s="102">
        <f>VLOOKUP($B655,'Hub coords'!$A$14:$E$119,5,TRUE)</f>
        <v>5189139.6984999999</v>
      </c>
      <c r="L655" s="34">
        <f t="shared" si="44"/>
        <v>0.30659999995259568</v>
      </c>
      <c r="M655" s="34">
        <f t="shared" si="45"/>
        <v>1.5175000000745058</v>
      </c>
      <c r="N655" s="35">
        <f t="shared" si="46"/>
        <v>1.5481633667662651</v>
      </c>
      <c r="O655" s="34">
        <f t="shared" si="47"/>
        <v>2.3968098101970572</v>
      </c>
      <c r="P655" s="47" t="str">
        <f>VLOOKUP(B655,'Hub coords'!$A$14:$E$118,1,TRUE)</f>
        <v>T5P5</v>
      </c>
      <c r="Q655"/>
      <c r="R655" s="30"/>
    </row>
    <row r="656" spans="1:19" x14ac:dyDescent="0.3">
      <c r="A656" s="30" t="s">
        <v>126</v>
      </c>
      <c r="B656" s="30" t="s">
        <v>1820</v>
      </c>
      <c r="C656" s="30">
        <v>301</v>
      </c>
      <c r="D656" s="30">
        <v>360.53199999999998</v>
      </c>
      <c r="E656" s="30">
        <v>0.4</v>
      </c>
      <c r="F656" s="30">
        <v>0.2</v>
      </c>
      <c r="G656" s="30">
        <v>1.47637</v>
      </c>
      <c r="H656" s="107">
        <v>5189137.1500000004</v>
      </c>
      <c r="I656" s="107">
        <v>487737.24599999998</v>
      </c>
      <c r="J656" s="102">
        <f>VLOOKUP($B656,'Hub coords'!$A$14:$E$119,4,TRUE)</f>
        <v>487738.36340000003</v>
      </c>
      <c r="K656" s="102">
        <f>VLOOKUP($B656,'Hub coords'!$A$14:$E$119,5,TRUE)</f>
        <v>5189139.6984999999</v>
      </c>
      <c r="L656" s="34">
        <f t="shared" si="44"/>
        <v>1.117400000046473</v>
      </c>
      <c r="M656" s="34">
        <f t="shared" si="45"/>
        <v>2.5484999995678663</v>
      </c>
      <c r="N656" s="35">
        <f t="shared" si="46"/>
        <v>2.7827028242162819</v>
      </c>
      <c r="O656" s="34">
        <f t="shared" si="47"/>
        <v>7.7434350079012715</v>
      </c>
      <c r="P656" s="47" t="str">
        <f>VLOOKUP(B656,'Hub coords'!$A$14:$E$118,1,TRUE)</f>
        <v>T5P5</v>
      </c>
      <c r="Q656"/>
      <c r="R656" s="30"/>
    </row>
    <row r="657" spans="1:19" x14ac:dyDescent="0.3">
      <c r="A657" s="30" t="s">
        <v>126</v>
      </c>
      <c r="B657" s="30" t="s">
        <v>1821</v>
      </c>
      <c r="C657" s="30">
        <v>301</v>
      </c>
      <c r="D657" s="30">
        <v>359.13200000000001</v>
      </c>
      <c r="E657" s="30">
        <v>0.3</v>
      </c>
      <c r="F657" s="30">
        <v>0.2</v>
      </c>
      <c r="G657" s="30">
        <v>1.412865</v>
      </c>
      <c r="H657" s="107">
        <v>5189139.6090000002</v>
      </c>
      <c r="I657" s="107">
        <v>487738.07699999999</v>
      </c>
      <c r="J657" s="102">
        <f>VLOOKUP($B657,'Hub coords'!$A$14:$E$119,4,TRUE)</f>
        <v>487738.36340000003</v>
      </c>
      <c r="K657" s="102">
        <f>VLOOKUP($B657,'Hub coords'!$A$14:$E$119,5,TRUE)</f>
        <v>5189139.6984999999</v>
      </c>
      <c r="L657" s="34">
        <f t="shared" si="44"/>
        <v>0.28640000004088506</v>
      </c>
      <c r="M657" s="34">
        <f t="shared" si="45"/>
        <v>8.9499999769032001E-2</v>
      </c>
      <c r="N657" s="35">
        <f t="shared" si="46"/>
        <v>0.30005867756503179</v>
      </c>
      <c r="O657" s="34">
        <f t="shared" si="47"/>
        <v>9.0035209982075717E-2</v>
      </c>
      <c r="P657" s="47" t="str">
        <f>VLOOKUP(B657,'Hub coords'!$A$14:$E$118,1,TRUE)</f>
        <v>T5P5</v>
      </c>
      <c r="Q657"/>
      <c r="R657" s="30"/>
    </row>
    <row r="658" spans="1:19" x14ac:dyDescent="0.3">
      <c r="A658" s="30" t="s">
        <v>126</v>
      </c>
      <c r="B658" s="30" t="s">
        <v>1795</v>
      </c>
      <c r="C658" s="30">
        <v>301</v>
      </c>
      <c r="D658" s="30">
        <v>354.58699999999999</v>
      </c>
      <c r="E658" s="30">
        <v>0.5</v>
      </c>
      <c r="F658" s="30">
        <v>0.6</v>
      </c>
      <c r="G658" s="30">
        <v>1.528335</v>
      </c>
      <c r="H658" s="107">
        <v>5189140.4809999997</v>
      </c>
      <c r="I658" s="107">
        <v>487738.95899999997</v>
      </c>
      <c r="J658" s="102">
        <f>VLOOKUP($B658,'Hub coords'!$A$14:$E$119,4,TRUE)</f>
        <v>487738.36340000003</v>
      </c>
      <c r="K658" s="102">
        <f>VLOOKUP($B658,'Hub coords'!$A$14:$E$119,5,TRUE)</f>
        <v>5189139.6984999999</v>
      </c>
      <c r="L658" s="34">
        <f t="shared" si="44"/>
        <v>0.59559999994235113</v>
      </c>
      <c r="M658" s="34">
        <f t="shared" si="45"/>
        <v>0.78249999973922968</v>
      </c>
      <c r="N658" s="35">
        <f t="shared" si="46"/>
        <v>0.98338477185851481</v>
      </c>
      <c r="O658" s="34">
        <f t="shared" si="47"/>
        <v>0.96704560952322316</v>
      </c>
      <c r="P658" s="47" t="str">
        <f>VLOOKUP(B658,'Hub coords'!$A$14:$E$118,1,TRUE)</f>
        <v>T5P5</v>
      </c>
      <c r="Q658"/>
      <c r="R658" s="30"/>
    </row>
    <row r="659" spans="1:19" x14ac:dyDescent="0.3">
      <c r="A659" s="30" t="s">
        <v>126</v>
      </c>
      <c r="B659" s="30" t="s">
        <v>1822</v>
      </c>
      <c r="C659" s="30">
        <v>301</v>
      </c>
      <c r="D659" s="30">
        <v>356.33100000000002</v>
      </c>
      <c r="E659" s="30">
        <v>0.2</v>
      </c>
      <c r="F659" s="30">
        <v>0.3</v>
      </c>
      <c r="G659" s="30">
        <v>1.5140899999999999</v>
      </c>
      <c r="H659" s="107">
        <v>5189138.2520000003</v>
      </c>
      <c r="I659" s="107">
        <v>487738.19699999999</v>
      </c>
      <c r="J659" s="102">
        <f>VLOOKUP($B659,'Hub coords'!$A$14:$E$119,4,TRUE)</f>
        <v>487738.36340000003</v>
      </c>
      <c r="K659" s="102">
        <f>VLOOKUP($B659,'Hub coords'!$A$14:$E$119,5,TRUE)</f>
        <v>5189139.6984999999</v>
      </c>
      <c r="L659" s="34">
        <f t="shared" si="44"/>
        <v>0.16640000004554167</v>
      </c>
      <c r="M659" s="34">
        <f t="shared" si="45"/>
        <v>1.4464999996125698</v>
      </c>
      <c r="N659" s="35">
        <f t="shared" si="46"/>
        <v>1.4560395629564193</v>
      </c>
      <c r="O659" s="34">
        <f t="shared" si="47"/>
        <v>2.1200512088943206</v>
      </c>
      <c r="P659" s="47" t="str">
        <f>VLOOKUP(B659,'Hub coords'!$A$14:$E$118,1,TRUE)</f>
        <v>T5P5</v>
      </c>
      <c r="Q659"/>
      <c r="R659" s="30"/>
    </row>
    <row r="660" spans="1:19" x14ac:dyDescent="0.3">
      <c r="A660" s="30" t="s">
        <v>126</v>
      </c>
      <c r="B660" s="30" t="s">
        <v>1796</v>
      </c>
      <c r="C660" s="30">
        <v>301</v>
      </c>
      <c r="D660" s="30">
        <v>358.76799999999997</v>
      </c>
      <c r="E660" s="30">
        <v>0.6</v>
      </c>
      <c r="F660" s="30">
        <v>0.4</v>
      </c>
      <c r="G660" s="30">
        <v>1.5345340000000001</v>
      </c>
      <c r="H660" s="107">
        <v>5189138.9939999999</v>
      </c>
      <c r="I660" s="107">
        <v>487738.15100000001</v>
      </c>
      <c r="J660" s="102">
        <f>VLOOKUP($B660,'Hub coords'!$A$14:$E$119,4,TRUE)</f>
        <v>487738.36340000003</v>
      </c>
      <c r="K660" s="102">
        <f>VLOOKUP($B660,'Hub coords'!$A$14:$E$119,5,TRUE)</f>
        <v>5189139.6984999999</v>
      </c>
      <c r="L660" s="34">
        <f t="shared" si="44"/>
        <v>0.21240000001853332</v>
      </c>
      <c r="M660" s="34">
        <f t="shared" si="45"/>
        <v>0.70449999999254942</v>
      </c>
      <c r="N660" s="35">
        <f t="shared" si="46"/>
        <v>0.73582199613586918</v>
      </c>
      <c r="O660" s="34">
        <f t="shared" si="47"/>
        <v>0.54143400999737512</v>
      </c>
      <c r="P660" s="47" t="str">
        <f>VLOOKUP(B660,'Hub coords'!$A$14:$E$118,1,TRUE)</f>
        <v>T5P5</v>
      </c>
      <c r="Q660"/>
      <c r="R660" s="30" t="s">
        <v>5112</v>
      </c>
      <c r="S660" s="37">
        <f>COUNT(C636:C665)</f>
        <v>30</v>
      </c>
    </row>
    <row r="661" spans="1:19" x14ac:dyDescent="0.3">
      <c r="A661" s="30" t="s">
        <v>126</v>
      </c>
      <c r="B661" s="30" t="s">
        <v>1797</v>
      </c>
      <c r="C661" s="30">
        <v>301</v>
      </c>
      <c r="D661" s="30">
        <v>358.22699999999998</v>
      </c>
      <c r="E661" s="30">
        <v>0.3</v>
      </c>
      <c r="F661" s="30">
        <v>0.2</v>
      </c>
      <c r="G661" s="30">
        <v>1.7346809999999999</v>
      </c>
      <c r="H661" s="107">
        <v>5189140.0389999999</v>
      </c>
      <c r="I661" s="107">
        <v>487737.32699999999</v>
      </c>
      <c r="J661" s="102">
        <f>VLOOKUP($B661,'Hub coords'!$A$14:$E$119,4,TRUE)</f>
        <v>487738.36340000003</v>
      </c>
      <c r="K661" s="102">
        <f>VLOOKUP($B661,'Hub coords'!$A$14:$E$119,5,TRUE)</f>
        <v>5189139.6984999999</v>
      </c>
      <c r="L661" s="34">
        <f t="shared" si="44"/>
        <v>1.0364000000408851</v>
      </c>
      <c r="M661" s="34">
        <f t="shared" si="45"/>
        <v>0.34049999993294477</v>
      </c>
      <c r="N661" s="35">
        <f t="shared" si="46"/>
        <v>1.0909011000265247</v>
      </c>
      <c r="O661" s="34">
        <f t="shared" si="47"/>
        <v>1.1900652100390818</v>
      </c>
      <c r="P661" s="47" t="str">
        <f>VLOOKUP(B661,'Hub coords'!$A$14:$E$118,1,TRUE)</f>
        <v>T5P5</v>
      </c>
      <c r="Q661"/>
      <c r="R661" s="30" t="s">
        <v>5111</v>
      </c>
      <c r="S661" s="34">
        <f>AVERAGE(N636:N665)</f>
        <v>1.1582272013121226</v>
      </c>
    </row>
    <row r="662" spans="1:19" x14ac:dyDescent="0.3">
      <c r="A662" s="30" t="s">
        <v>126</v>
      </c>
      <c r="B662" s="30" t="s">
        <v>1798</v>
      </c>
      <c r="C662" s="30">
        <v>301</v>
      </c>
      <c r="D662" s="30">
        <v>357.56599999999997</v>
      </c>
      <c r="E662" s="30">
        <v>0.3</v>
      </c>
      <c r="F662" s="30">
        <v>0.3</v>
      </c>
      <c r="G662" s="30">
        <v>1.549952</v>
      </c>
      <c r="H662" s="107">
        <v>5189139.2130000005</v>
      </c>
      <c r="I662" s="107">
        <v>487738.23599999998</v>
      </c>
      <c r="J662" s="102">
        <f>VLOOKUP($B662,'Hub coords'!$A$14:$E$119,4,TRUE)</f>
        <v>487738.36340000003</v>
      </c>
      <c r="K662" s="102">
        <f>VLOOKUP($B662,'Hub coords'!$A$14:$E$119,5,TRUE)</f>
        <v>5189139.6984999999</v>
      </c>
      <c r="L662" s="34">
        <f t="shared" si="44"/>
        <v>0.12740000005578622</v>
      </c>
      <c r="M662" s="34">
        <f t="shared" si="45"/>
        <v>0.48549999948590994</v>
      </c>
      <c r="N662" s="35">
        <f t="shared" si="46"/>
        <v>0.50193725655208432</v>
      </c>
      <c r="O662" s="34">
        <f t="shared" si="47"/>
        <v>0.2519410095150329</v>
      </c>
      <c r="P662" s="47" t="str">
        <f>VLOOKUP(B662,'Hub coords'!$A$14:$E$118,1,TRUE)</f>
        <v>T5P5</v>
      </c>
      <c r="Q662"/>
      <c r="R662" s="30" t="s">
        <v>5110</v>
      </c>
      <c r="S662" s="34">
        <f>_xlfn.STDEV.S(N636:N665)</f>
        <v>0.69754561838520768</v>
      </c>
    </row>
    <row r="663" spans="1:19" x14ac:dyDescent="0.3">
      <c r="A663" s="30" t="s">
        <v>130</v>
      </c>
      <c r="B663" s="30" t="s">
        <v>1799</v>
      </c>
      <c r="C663" s="30">
        <v>301</v>
      </c>
      <c r="D663" s="30">
        <v>360.65</v>
      </c>
      <c r="E663" s="30">
        <v>0.7</v>
      </c>
      <c r="F663" s="30">
        <v>0.7</v>
      </c>
      <c r="G663" s="30">
        <v>1.579874</v>
      </c>
      <c r="H663" s="107">
        <v>5189138.0549999997</v>
      </c>
      <c r="I663" s="107">
        <v>487737.11200000002</v>
      </c>
      <c r="J663" s="102">
        <f>VLOOKUP($B663,'Hub coords'!$A$14:$E$119,4,TRUE)</f>
        <v>487738.36340000003</v>
      </c>
      <c r="K663" s="102">
        <f>VLOOKUP($B663,'Hub coords'!$A$14:$E$119,5,TRUE)</f>
        <v>5189139.6984999999</v>
      </c>
      <c r="L663" s="34">
        <f t="shared" si="44"/>
        <v>1.2514000000082888</v>
      </c>
      <c r="M663" s="34">
        <f t="shared" si="45"/>
        <v>1.6435000002384186</v>
      </c>
      <c r="N663" s="35">
        <f t="shared" si="46"/>
        <v>2.065694607342631</v>
      </c>
      <c r="O663" s="34">
        <f t="shared" si="47"/>
        <v>4.2670942108044265</v>
      </c>
      <c r="P663" s="47" t="str">
        <f>VLOOKUP(B663,'Hub coords'!$A$14:$E$118,1,TRUE)</f>
        <v>T5P5</v>
      </c>
      <c r="Q663"/>
      <c r="R663" s="30" t="s">
        <v>5109</v>
      </c>
      <c r="S663" s="34">
        <f>MIN(N636:N665)</f>
        <v>0.17235025336114157</v>
      </c>
    </row>
    <row r="664" spans="1:19" x14ac:dyDescent="0.3">
      <c r="A664" s="30" t="s">
        <v>126</v>
      </c>
      <c r="B664" s="30" t="s">
        <v>1800</v>
      </c>
      <c r="C664" s="30">
        <v>301</v>
      </c>
      <c r="D664" s="30">
        <v>355.61500000000001</v>
      </c>
      <c r="E664" s="30">
        <v>0.6</v>
      </c>
      <c r="F664" s="30">
        <v>0.5</v>
      </c>
      <c r="G664" s="30">
        <v>0.76213699999999995</v>
      </c>
      <c r="H664" s="107">
        <v>5189140.12</v>
      </c>
      <c r="I664" s="107">
        <v>487738.23599999998</v>
      </c>
      <c r="J664" s="102">
        <f>VLOOKUP($B664,'Hub coords'!$A$14:$E$119,4,TRUE)</f>
        <v>487738.36340000003</v>
      </c>
      <c r="K664" s="102">
        <f>VLOOKUP($B664,'Hub coords'!$A$14:$E$119,5,TRUE)</f>
        <v>5189139.6984999999</v>
      </c>
      <c r="L664" s="34">
        <f t="shared" si="44"/>
        <v>0.12740000005578622</v>
      </c>
      <c r="M664" s="34">
        <f t="shared" si="45"/>
        <v>0.42150000017136335</v>
      </c>
      <c r="N664" s="35">
        <f t="shared" si="46"/>
        <v>0.44033284020008506</v>
      </c>
      <c r="O664" s="34">
        <f t="shared" si="47"/>
        <v>0.19389301015867363</v>
      </c>
      <c r="P664" s="47" t="str">
        <f>VLOOKUP(B664,'Hub coords'!$A$14:$E$118,1,TRUE)</f>
        <v>T5P5</v>
      </c>
      <c r="Q664"/>
      <c r="R664" s="30" t="s">
        <v>5108</v>
      </c>
      <c r="S664" s="34">
        <f>MAX(N636:N665)</f>
        <v>3.0337125459937782</v>
      </c>
    </row>
    <row r="665" spans="1:19" x14ac:dyDescent="0.3">
      <c r="A665" s="30" t="s">
        <v>126</v>
      </c>
      <c r="B665" s="30" t="s">
        <v>1801</v>
      </c>
      <c r="C665" s="30">
        <v>301</v>
      </c>
      <c r="D665" s="30">
        <v>360.78800000000001</v>
      </c>
      <c r="E665" s="30">
        <v>0.4</v>
      </c>
      <c r="F665" s="30">
        <v>0.3</v>
      </c>
      <c r="G665" s="30">
        <v>2.0018820000000002</v>
      </c>
      <c r="H665" s="107">
        <v>5189137.2589999996</v>
      </c>
      <c r="I665" s="107">
        <v>487736.56</v>
      </c>
      <c r="J665" s="102">
        <f>VLOOKUP($B665,'Hub coords'!$A$14:$E$119,4,TRUE)</f>
        <v>487738.36340000003</v>
      </c>
      <c r="K665" s="102">
        <f>VLOOKUP($B665,'Hub coords'!$A$14:$E$119,5,TRUE)</f>
        <v>5189139.6984999999</v>
      </c>
      <c r="L665" s="34">
        <f t="shared" si="44"/>
        <v>1.8034000000334345</v>
      </c>
      <c r="M665" s="34">
        <f t="shared" si="45"/>
        <v>2.4395000003278255</v>
      </c>
      <c r="N665" s="35">
        <f t="shared" si="46"/>
        <v>3.0337125459937782</v>
      </c>
      <c r="O665" s="34">
        <f t="shared" si="47"/>
        <v>9.2034118117200521</v>
      </c>
      <c r="P665" s="47" t="str">
        <f>VLOOKUP(B665,'Hub coords'!$A$14:$E$118,1,TRUE)</f>
        <v>T5P5</v>
      </c>
      <c r="Q665"/>
      <c r="R665" s="30" t="s">
        <v>5107</v>
      </c>
      <c r="S665" s="34">
        <f>SQRT(SUM(O636:O665)/S660)</f>
        <v>1.3460464862936323</v>
      </c>
    </row>
    <row r="666" spans="1:19" s="45" customFormat="1" ht="15" thickBot="1" x14ac:dyDescent="0.35">
      <c r="A666" s="45" t="s">
        <v>126</v>
      </c>
      <c r="B666" s="45" t="s">
        <v>1823</v>
      </c>
      <c r="C666" s="45">
        <v>301</v>
      </c>
      <c r="D666" s="45">
        <v>320.19299999999998</v>
      </c>
      <c r="E666" s="45">
        <v>2.1</v>
      </c>
      <c r="F666" s="45">
        <v>1.1000000000000001</v>
      </c>
      <c r="G666" s="45">
        <v>1.953994</v>
      </c>
      <c r="H666" s="102">
        <v>5189811.5060000001</v>
      </c>
      <c r="I666" s="102">
        <v>488033.67499999999</v>
      </c>
      <c r="J666" s="102">
        <f>VLOOKUP($B666,'Hub coords'!$A$14:$E$119,4,TRUE)</f>
        <v>488032.34240000002</v>
      </c>
      <c r="K666" s="102">
        <f>VLOOKUP($B666,'Hub coords'!$A$14:$E$119,5,TRUE)</f>
        <v>5189812.1225000005</v>
      </c>
      <c r="L666" s="18">
        <f t="shared" si="44"/>
        <v>1.3325999999651685</v>
      </c>
      <c r="M666" s="18">
        <f t="shared" si="45"/>
        <v>0.61650000046938658</v>
      </c>
      <c r="N666" s="46">
        <f t="shared" si="46"/>
        <v>1.4682966357265552</v>
      </c>
      <c r="O666" s="18">
        <f t="shared" si="47"/>
        <v>2.1558950104859202</v>
      </c>
      <c r="P666" s="47" t="str">
        <f>VLOOKUP(B666,'Hub coords'!$A$14:$E$118,1,TRUE)</f>
        <v>T6P1</v>
      </c>
    </row>
    <row r="667" spans="1:19" s="45" customFormat="1" x14ac:dyDescent="0.3">
      <c r="A667" s="45" t="s">
        <v>126</v>
      </c>
      <c r="B667" s="45" t="s">
        <v>1832</v>
      </c>
      <c r="C667" s="45">
        <v>301</v>
      </c>
      <c r="D667" s="45">
        <v>316.56</v>
      </c>
      <c r="E667" s="45">
        <v>0.3</v>
      </c>
      <c r="F667" s="45">
        <v>0.3</v>
      </c>
      <c r="G667" s="45">
        <v>1.387975</v>
      </c>
      <c r="H667" s="102">
        <v>5189813.8909999998</v>
      </c>
      <c r="I667" s="102">
        <v>488031.84899999999</v>
      </c>
      <c r="J667" s="102">
        <f>VLOOKUP($B667,'Hub coords'!$A$14:$E$119,4,TRUE)</f>
        <v>488032.34240000002</v>
      </c>
      <c r="K667" s="102">
        <f>VLOOKUP($B667,'Hub coords'!$A$14:$E$119,5,TRUE)</f>
        <v>5189812.1225000005</v>
      </c>
      <c r="L667" s="18">
        <f t="shared" si="44"/>
        <v>0.49340000003576279</v>
      </c>
      <c r="M667" s="18">
        <f t="shared" si="45"/>
        <v>1.768499999307096</v>
      </c>
      <c r="N667" s="46">
        <f t="shared" si="46"/>
        <v>1.8360380735661472</v>
      </c>
      <c r="O667" s="18">
        <f t="shared" si="47"/>
        <v>3.3710358075844891</v>
      </c>
      <c r="P667" s="47" t="str">
        <f>VLOOKUP(B667,'Hub coords'!$A$14:$E$118,1,TRUE)</f>
        <v>T6P1</v>
      </c>
      <c r="R667" s="20" t="s">
        <v>166</v>
      </c>
      <c r="S667" s="20" t="s">
        <v>165</v>
      </c>
    </row>
    <row r="668" spans="1:19" s="45" customFormat="1" x14ac:dyDescent="0.3">
      <c r="A668" s="45" t="s">
        <v>130</v>
      </c>
      <c r="B668" s="45" t="s">
        <v>1833</v>
      </c>
      <c r="C668" s="45">
        <v>301</v>
      </c>
      <c r="D668" s="45">
        <v>318.63200000000001</v>
      </c>
      <c r="E668" s="45">
        <v>0.4</v>
      </c>
      <c r="F668" s="45">
        <v>0.2</v>
      </c>
      <c r="G668" s="45">
        <v>1.7464200000000001</v>
      </c>
      <c r="H668" s="102">
        <v>5189811.352</v>
      </c>
      <c r="I668" s="102">
        <v>488033.12800000003</v>
      </c>
      <c r="J668" s="102">
        <f>VLOOKUP($B668,'Hub coords'!$A$14:$E$119,4,TRUE)</f>
        <v>488032.34240000002</v>
      </c>
      <c r="K668" s="102">
        <f>VLOOKUP($B668,'Hub coords'!$A$14:$E$119,5,TRUE)</f>
        <v>5189812.1225000005</v>
      </c>
      <c r="L668" s="18">
        <f t="shared" si="44"/>
        <v>0.7856000000028871</v>
      </c>
      <c r="M668" s="18">
        <f t="shared" si="45"/>
        <v>0.77050000056624413</v>
      </c>
      <c r="N668" s="46">
        <f t="shared" si="46"/>
        <v>1.1003806663501128</v>
      </c>
      <c r="O668" s="18">
        <f t="shared" si="47"/>
        <v>1.2108376108771182</v>
      </c>
      <c r="P668" s="47" t="str">
        <f>VLOOKUP(B668,'Hub coords'!$A$14:$E$118,1,TRUE)</f>
        <v>T6P1</v>
      </c>
      <c r="R668" s="19">
        <v>1</v>
      </c>
      <c r="S668" s="15">
        <v>4</v>
      </c>
    </row>
    <row r="669" spans="1:19" s="45" customFormat="1" x14ac:dyDescent="0.3">
      <c r="A669" s="45" t="s">
        <v>126</v>
      </c>
      <c r="B669" s="45" t="s">
        <v>1834</v>
      </c>
      <c r="C669" s="45">
        <v>301</v>
      </c>
      <c r="D669" s="45">
        <v>319.92099999999999</v>
      </c>
      <c r="E669" s="45">
        <v>2</v>
      </c>
      <c r="F669" s="45">
        <v>1.6</v>
      </c>
      <c r="G669" s="45">
        <v>1.280125</v>
      </c>
      <c r="H669" s="102">
        <v>5189813.0310000004</v>
      </c>
      <c r="I669" s="102">
        <v>488031.72</v>
      </c>
      <c r="J669" s="102">
        <f>VLOOKUP($B669,'Hub coords'!$A$14:$E$119,4,TRUE)</f>
        <v>488032.34240000002</v>
      </c>
      <c r="K669" s="102">
        <f>VLOOKUP($B669,'Hub coords'!$A$14:$E$119,5,TRUE)</f>
        <v>5189812.1225000005</v>
      </c>
      <c r="L669" s="18">
        <f t="shared" si="44"/>
        <v>0.62240000005112961</v>
      </c>
      <c r="M669" s="18">
        <f t="shared" si="45"/>
        <v>0.90849999990314245</v>
      </c>
      <c r="N669" s="46">
        <f t="shared" si="46"/>
        <v>1.1012511111856622</v>
      </c>
      <c r="O669" s="18">
        <f t="shared" si="47"/>
        <v>1.2127540098876557</v>
      </c>
      <c r="P669" s="47" t="str">
        <f>VLOOKUP(B669,'Hub coords'!$A$14:$E$118,1,TRUE)</f>
        <v>T6P1</v>
      </c>
      <c r="R669" s="19">
        <v>2</v>
      </c>
      <c r="S669" s="15">
        <v>17</v>
      </c>
    </row>
    <row r="670" spans="1:19" s="45" customFormat="1" x14ac:dyDescent="0.3">
      <c r="A670" s="45" t="s">
        <v>126</v>
      </c>
      <c r="B670" s="45" t="s">
        <v>1835</v>
      </c>
      <c r="C670" s="45">
        <v>301</v>
      </c>
      <c r="D670" s="45">
        <v>321.75200000000001</v>
      </c>
      <c r="E670" s="45">
        <v>2</v>
      </c>
      <c r="F670" s="45">
        <v>1.6</v>
      </c>
      <c r="G670" s="45">
        <v>1.5619499999999999</v>
      </c>
      <c r="H670" s="102">
        <v>5189813.9649999999</v>
      </c>
      <c r="I670" s="102">
        <v>488030.47</v>
      </c>
      <c r="J670" s="102">
        <f>VLOOKUP($B670,'Hub coords'!$A$14:$E$119,4,TRUE)</f>
        <v>488032.34240000002</v>
      </c>
      <c r="K670" s="102">
        <f>VLOOKUP($B670,'Hub coords'!$A$14:$E$119,5,TRUE)</f>
        <v>5189812.1225000005</v>
      </c>
      <c r="L670" s="18">
        <f t="shared" si="44"/>
        <v>1.8724000000511296</v>
      </c>
      <c r="M670" s="18">
        <f t="shared" si="45"/>
        <v>1.8424999993294477</v>
      </c>
      <c r="N670" s="46">
        <f t="shared" si="46"/>
        <v>2.6269160640797957</v>
      </c>
      <c r="O670" s="18">
        <f t="shared" si="47"/>
        <v>6.9006880077204853</v>
      </c>
      <c r="P670" s="47" t="str">
        <f>VLOOKUP(B670,'Hub coords'!$A$14:$E$118,1,TRUE)</f>
        <v>T6P1</v>
      </c>
      <c r="R670" s="19">
        <v>3</v>
      </c>
      <c r="S670" s="15">
        <v>6</v>
      </c>
    </row>
    <row r="671" spans="1:19" s="45" customFormat="1" x14ac:dyDescent="0.3">
      <c r="A671" s="45" t="s">
        <v>126</v>
      </c>
      <c r="B671" s="45" t="s">
        <v>1836</v>
      </c>
      <c r="C671" s="45">
        <v>301</v>
      </c>
      <c r="D671" s="45">
        <v>317.52199999999999</v>
      </c>
      <c r="E671" s="45">
        <v>0.5</v>
      </c>
      <c r="F671" s="45">
        <v>0.3</v>
      </c>
      <c r="G671" s="45">
        <v>1.732553</v>
      </c>
      <c r="H671" s="102">
        <v>5189812.5350000001</v>
      </c>
      <c r="I671" s="102">
        <v>488031.23499999999</v>
      </c>
      <c r="J671" s="102">
        <f>VLOOKUP($B671,'Hub coords'!$A$14:$E$119,4,TRUE)</f>
        <v>488032.34240000002</v>
      </c>
      <c r="K671" s="102">
        <f>VLOOKUP($B671,'Hub coords'!$A$14:$E$119,5,TRUE)</f>
        <v>5189812.1225000005</v>
      </c>
      <c r="L671" s="18">
        <f t="shared" si="44"/>
        <v>1.1074000000371598</v>
      </c>
      <c r="M671" s="18">
        <f t="shared" si="45"/>
        <v>0.41249999962747097</v>
      </c>
      <c r="N671" s="46">
        <f t="shared" si="46"/>
        <v>1.1817322073020458</v>
      </c>
      <c r="O671" s="18">
        <f t="shared" si="47"/>
        <v>1.3964910097749652</v>
      </c>
      <c r="P671" s="47" t="str">
        <f>VLOOKUP(B671,'Hub coords'!$A$14:$E$118,1,TRUE)</f>
        <v>T6P1</v>
      </c>
      <c r="R671" s="19">
        <v>4</v>
      </c>
      <c r="S671" s="15">
        <v>1</v>
      </c>
    </row>
    <row r="672" spans="1:19" s="45" customFormat="1" x14ac:dyDescent="0.3">
      <c r="A672" s="45" t="s">
        <v>126</v>
      </c>
      <c r="B672" s="45" t="s">
        <v>1837</v>
      </c>
      <c r="C672" s="45">
        <v>301</v>
      </c>
      <c r="D672" s="45">
        <v>316.22000000000003</v>
      </c>
      <c r="E672" s="45">
        <v>0.8</v>
      </c>
      <c r="F672" s="45">
        <v>0.5</v>
      </c>
      <c r="G672" s="45">
        <v>1.381815</v>
      </c>
      <c r="H672" s="102">
        <v>5189813.2920000004</v>
      </c>
      <c r="I672" s="102">
        <v>488033.50599999999</v>
      </c>
      <c r="J672" s="102">
        <f>VLOOKUP($B672,'Hub coords'!$A$14:$E$119,4,TRUE)</f>
        <v>488032.34240000002</v>
      </c>
      <c r="K672" s="102">
        <f>VLOOKUP($B672,'Hub coords'!$A$14:$E$119,5,TRUE)</f>
        <v>5189812.1225000005</v>
      </c>
      <c r="L672" s="18">
        <f t="shared" si="44"/>
        <v>1.1635999999707565</v>
      </c>
      <c r="M672" s="18">
        <f t="shared" si="45"/>
        <v>1.1694999998435378</v>
      </c>
      <c r="N672" s="46">
        <f t="shared" si="46"/>
        <v>1.6497561060853749</v>
      </c>
      <c r="O672" s="18">
        <f t="shared" si="47"/>
        <v>2.7216952095659788</v>
      </c>
      <c r="P672" s="47" t="str">
        <f>VLOOKUP(B672,'Hub coords'!$A$14:$E$118,1,TRUE)</f>
        <v>T6P1</v>
      </c>
      <c r="R672" s="19">
        <v>5</v>
      </c>
      <c r="S672" s="15">
        <v>0</v>
      </c>
    </row>
    <row r="673" spans="1:19" s="45" customFormat="1" x14ac:dyDescent="0.3">
      <c r="A673" s="45" t="s">
        <v>126</v>
      </c>
      <c r="B673" s="45" t="s">
        <v>1838</v>
      </c>
      <c r="C673" s="45">
        <v>301</v>
      </c>
      <c r="D673" s="45">
        <v>325.75099999999998</v>
      </c>
      <c r="E673" s="45">
        <v>1.4</v>
      </c>
      <c r="F673" s="45">
        <v>0.6</v>
      </c>
      <c r="G673" s="45">
        <v>2.5183409999999999</v>
      </c>
      <c r="H673" s="102">
        <v>5189811.6349999998</v>
      </c>
      <c r="I673" s="102">
        <v>488033.40299999999</v>
      </c>
      <c r="J673" s="102">
        <f>VLOOKUP($B673,'Hub coords'!$A$14:$E$119,4,TRUE)</f>
        <v>488032.34240000002</v>
      </c>
      <c r="K673" s="102">
        <f>VLOOKUP($B673,'Hub coords'!$A$14:$E$119,5,TRUE)</f>
        <v>5189812.1225000005</v>
      </c>
      <c r="L673" s="18">
        <f t="shared" si="44"/>
        <v>1.0605999999679625</v>
      </c>
      <c r="M673" s="18">
        <f t="shared" si="45"/>
        <v>0.48750000074505806</v>
      </c>
      <c r="N673" s="46">
        <f t="shared" si="46"/>
        <v>1.1672740083881221</v>
      </c>
      <c r="O673" s="18">
        <f t="shared" si="47"/>
        <v>1.3625286106584737</v>
      </c>
      <c r="P673" s="47" t="str">
        <f>VLOOKUP(B673,'Hub coords'!$A$14:$E$118,1,TRUE)</f>
        <v>T6P1</v>
      </c>
      <c r="R673" s="19">
        <v>6</v>
      </c>
      <c r="S673" s="15">
        <v>1</v>
      </c>
    </row>
    <row r="674" spans="1:19" s="45" customFormat="1" x14ac:dyDescent="0.3">
      <c r="A674" s="45" t="s">
        <v>126</v>
      </c>
      <c r="B674" s="45" t="s">
        <v>1839</v>
      </c>
      <c r="C674" s="45">
        <v>301</v>
      </c>
      <c r="D674" s="45">
        <v>318.04000000000002</v>
      </c>
      <c r="E674" s="45">
        <v>0.4</v>
      </c>
      <c r="F674" s="45">
        <v>0.3</v>
      </c>
      <c r="G674" s="45">
        <v>1.3128040000000001</v>
      </c>
      <c r="H674" s="102">
        <v>5189813.4040000001</v>
      </c>
      <c r="I674" s="102">
        <v>488031.94099999999</v>
      </c>
      <c r="J674" s="102">
        <f>VLOOKUP($B674,'Hub coords'!$A$14:$E$119,4,TRUE)</f>
        <v>488032.34240000002</v>
      </c>
      <c r="K674" s="102">
        <f>VLOOKUP($B674,'Hub coords'!$A$14:$E$119,5,TRUE)</f>
        <v>5189812.1225000005</v>
      </c>
      <c r="L674" s="18">
        <f t="shared" si="44"/>
        <v>0.40140000003157184</v>
      </c>
      <c r="M674" s="18">
        <f t="shared" si="45"/>
        <v>1.2814999995753169</v>
      </c>
      <c r="N674" s="46">
        <f t="shared" si="46"/>
        <v>1.3428939678682317</v>
      </c>
      <c r="O674" s="18">
        <f t="shared" si="47"/>
        <v>1.8033642089368833</v>
      </c>
      <c r="P674" s="47" t="str">
        <f>VLOOKUP(B674,'Hub coords'!$A$14:$E$118,1,TRUE)</f>
        <v>T6P1</v>
      </c>
      <c r="R674" s="19">
        <v>7</v>
      </c>
      <c r="S674" s="15">
        <v>1</v>
      </c>
    </row>
    <row r="675" spans="1:19" s="45" customFormat="1" x14ac:dyDescent="0.3">
      <c r="A675" s="45" t="s">
        <v>130</v>
      </c>
      <c r="B675" s="45" t="s">
        <v>1840</v>
      </c>
      <c r="C675" s="45">
        <v>301</v>
      </c>
      <c r="D675" s="45">
        <v>315.00700000000001</v>
      </c>
      <c r="E675" s="45">
        <v>1.5</v>
      </c>
      <c r="F675" s="45">
        <v>1.1000000000000001</v>
      </c>
      <c r="G675" s="45">
        <v>2.8746800000000001</v>
      </c>
      <c r="H675" s="102">
        <v>5189815.1119999997</v>
      </c>
      <c r="I675" s="102">
        <v>488027.86900000001</v>
      </c>
      <c r="J675" s="102">
        <f>VLOOKUP($B675,'Hub coords'!$A$14:$E$119,4,TRUE)</f>
        <v>488032.34240000002</v>
      </c>
      <c r="K675" s="102">
        <f>VLOOKUP($B675,'Hub coords'!$A$14:$E$119,5,TRUE)</f>
        <v>5189812.1225000005</v>
      </c>
      <c r="L675" s="18">
        <f t="shared" si="44"/>
        <v>4.4734000000171363</v>
      </c>
      <c r="M675" s="18">
        <f t="shared" si="45"/>
        <v>2.9894999992102385</v>
      </c>
      <c r="N675" s="46">
        <f t="shared" si="46"/>
        <v>5.3803733890345686</v>
      </c>
      <c r="O675" s="18">
        <f t="shared" si="47"/>
        <v>28.94841780543133</v>
      </c>
      <c r="P675" s="47" t="str">
        <f>VLOOKUP(B675,'Hub coords'!$A$14:$E$118,1,TRUE)</f>
        <v>T6P1</v>
      </c>
      <c r="R675" s="19">
        <v>8</v>
      </c>
      <c r="S675" s="15">
        <v>0</v>
      </c>
    </row>
    <row r="676" spans="1:19" s="45" customFormat="1" ht="15" thickBot="1" x14ac:dyDescent="0.35">
      <c r="A676" s="45" t="s">
        <v>126</v>
      </c>
      <c r="B676" s="45" t="s">
        <v>1841</v>
      </c>
      <c r="C676" s="45">
        <v>301</v>
      </c>
      <c r="D676" s="45">
        <v>319.01100000000002</v>
      </c>
      <c r="E676" s="45">
        <v>1</v>
      </c>
      <c r="F676" s="45">
        <v>1</v>
      </c>
      <c r="G676" s="45">
        <v>0.48788799999999999</v>
      </c>
      <c r="H676" s="102">
        <v>5189812.4220000003</v>
      </c>
      <c r="I676" s="102">
        <v>488033.43300000002</v>
      </c>
      <c r="J676" s="102">
        <f>VLOOKUP($B676,'Hub coords'!$A$14:$E$119,4,TRUE)</f>
        <v>488032.34240000002</v>
      </c>
      <c r="K676" s="102">
        <f>VLOOKUP($B676,'Hub coords'!$A$14:$E$119,5,TRUE)</f>
        <v>5189812.1225000005</v>
      </c>
      <c r="L676" s="18">
        <f t="shared" si="44"/>
        <v>1.0905999999959022</v>
      </c>
      <c r="M676" s="18">
        <f t="shared" si="45"/>
        <v>0.2994999997317791</v>
      </c>
      <c r="N676" s="46">
        <f t="shared" si="46"/>
        <v>1.1309768387683268</v>
      </c>
      <c r="O676" s="18">
        <f t="shared" si="47"/>
        <v>1.2791086098303979</v>
      </c>
      <c r="P676" s="47" t="str">
        <f>VLOOKUP(B676,'Hub coords'!$A$14:$E$118,1,TRUE)</f>
        <v>T6P1</v>
      </c>
      <c r="R676" s="38" t="s">
        <v>2123</v>
      </c>
      <c r="S676" s="38">
        <v>0</v>
      </c>
    </row>
    <row r="677" spans="1:19" s="45" customFormat="1" x14ac:dyDescent="0.3">
      <c r="A677" s="45" t="s">
        <v>130</v>
      </c>
      <c r="B677" s="45" t="s">
        <v>1824</v>
      </c>
      <c r="C677" s="45">
        <v>301</v>
      </c>
      <c r="D677" s="45">
        <v>323.38</v>
      </c>
      <c r="E677" s="45">
        <v>0.5</v>
      </c>
      <c r="F677" s="45">
        <v>0.3</v>
      </c>
      <c r="G677" s="45">
        <v>1.5163709999999999</v>
      </c>
      <c r="H677" s="102">
        <v>5189813.2369999997</v>
      </c>
      <c r="I677" s="102">
        <v>488032.424</v>
      </c>
      <c r="J677" s="102">
        <f>VLOOKUP($B677,'Hub coords'!$A$14:$E$119,4,TRUE)</f>
        <v>488032.34240000002</v>
      </c>
      <c r="K677" s="102">
        <f>VLOOKUP($B677,'Hub coords'!$A$14:$E$119,5,TRUE)</f>
        <v>5189812.1225000005</v>
      </c>
      <c r="L677" s="18">
        <f t="shared" si="44"/>
        <v>8.1599999975878745E-2</v>
      </c>
      <c r="M677" s="18">
        <f t="shared" si="45"/>
        <v>1.1144999992102385</v>
      </c>
      <c r="N677" s="46">
        <f t="shared" si="46"/>
        <v>1.1174832474071748</v>
      </c>
      <c r="O677" s="18">
        <f t="shared" si="47"/>
        <v>1.2487688082356849</v>
      </c>
      <c r="P677" s="47" t="str">
        <f>VLOOKUP(B677,'Hub coords'!$A$14:$E$118,1,TRUE)</f>
        <v>T6P1</v>
      </c>
    </row>
    <row r="678" spans="1:19" s="45" customFormat="1" x14ac:dyDescent="0.3">
      <c r="A678" s="45" t="s">
        <v>126</v>
      </c>
      <c r="B678" s="45" t="s">
        <v>1842</v>
      </c>
      <c r="C678" s="45">
        <v>301</v>
      </c>
      <c r="D678" s="45">
        <v>321.04000000000002</v>
      </c>
      <c r="E678" s="45">
        <v>1.7</v>
      </c>
      <c r="F678" s="45">
        <v>1.4</v>
      </c>
      <c r="G678" s="45">
        <v>3.1753130000000001</v>
      </c>
      <c r="H678" s="102">
        <v>5189813.7879999997</v>
      </c>
      <c r="I678" s="102">
        <v>488030.52799999999</v>
      </c>
      <c r="J678" s="102">
        <f>VLOOKUP($B678,'Hub coords'!$A$14:$E$119,4,TRUE)</f>
        <v>488032.34240000002</v>
      </c>
      <c r="K678" s="102">
        <f>VLOOKUP($B678,'Hub coords'!$A$14:$E$119,5,TRUE)</f>
        <v>5189812.1225000005</v>
      </c>
      <c r="L678" s="18">
        <f t="shared" si="44"/>
        <v>1.8144000000320375</v>
      </c>
      <c r="M678" s="18">
        <f t="shared" si="45"/>
        <v>1.6654999991878867</v>
      </c>
      <c r="N678" s="46">
        <f t="shared" si="46"/>
        <v>2.4629124238208528</v>
      </c>
      <c r="O678" s="18">
        <f t="shared" si="47"/>
        <v>6.065937607411108</v>
      </c>
      <c r="P678" s="47" t="str">
        <f>VLOOKUP(B678,'Hub coords'!$A$14:$E$118,1,TRUE)</f>
        <v>T6P1</v>
      </c>
    </row>
    <row r="679" spans="1:19" s="45" customFormat="1" x14ac:dyDescent="0.3">
      <c r="A679" s="45" t="s">
        <v>126</v>
      </c>
      <c r="B679" s="45" t="s">
        <v>1843</v>
      </c>
      <c r="C679" s="45">
        <v>301</v>
      </c>
      <c r="D679" s="45">
        <v>325.14299999999997</v>
      </c>
      <c r="E679" s="45">
        <v>0.8</v>
      </c>
      <c r="F679" s="45">
        <v>1</v>
      </c>
      <c r="G679" s="45">
        <v>1.685721</v>
      </c>
      <c r="H679" s="102">
        <v>5189810.2939999998</v>
      </c>
      <c r="I679" s="102">
        <v>488034.848</v>
      </c>
      <c r="J679" s="102">
        <f>VLOOKUP($B679,'Hub coords'!$A$14:$E$119,4,TRUE)</f>
        <v>488032.34240000002</v>
      </c>
      <c r="K679" s="102">
        <f>VLOOKUP($B679,'Hub coords'!$A$14:$E$119,5,TRUE)</f>
        <v>5189812.1225000005</v>
      </c>
      <c r="L679" s="18">
        <f t="shared" si="44"/>
        <v>2.5055999999749474</v>
      </c>
      <c r="M679" s="18">
        <f t="shared" si="45"/>
        <v>1.8285000007599592</v>
      </c>
      <c r="N679" s="46">
        <f t="shared" si="46"/>
        <v>3.1018451948241434</v>
      </c>
      <c r="O679" s="18">
        <f t="shared" si="47"/>
        <v>9.6214436126536285</v>
      </c>
      <c r="P679" s="47" t="str">
        <f>VLOOKUP(B679,'Hub coords'!$A$14:$E$118,1,TRUE)</f>
        <v>T6P1</v>
      </c>
    </row>
    <row r="680" spans="1:19" s="45" customFormat="1" x14ac:dyDescent="0.3">
      <c r="A680" s="45" t="s">
        <v>126</v>
      </c>
      <c r="B680" s="45" t="s">
        <v>1844</v>
      </c>
      <c r="C680" s="45">
        <v>301</v>
      </c>
      <c r="D680" s="45">
        <v>321.82299999999998</v>
      </c>
      <c r="E680" s="45">
        <v>2</v>
      </c>
      <c r="F680" s="45">
        <v>1.9</v>
      </c>
      <c r="G680" s="45">
        <v>1.3815759999999999</v>
      </c>
      <c r="H680" s="102">
        <v>5189813.1009999998</v>
      </c>
      <c r="I680" s="102">
        <v>488031.43800000002</v>
      </c>
      <c r="J680" s="102">
        <f>VLOOKUP($B680,'Hub coords'!$A$14:$E$119,4,TRUE)</f>
        <v>488032.34240000002</v>
      </c>
      <c r="K680" s="102">
        <f>VLOOKUP($B680,'Hub coords'!$A$14:$E$119,5,TRUE)</f>
        <v>5189812.1225000005</v>
      </c>
      <c r="L680" s="18">
        <f t="shared" si="44"/>
        <v>0.90439999999944121</v>
      </c>
      <c r="M680" s="18">
        <f t="shared" si="45"/>
        <v>0.9784999992698431</v>
      </c>
      <c r="N680" s="46">
        <f t="shared" si="46"/>
        <v>1.3324419719335143</v>
      </c>
      <c r="O680" s="18">
        <f t="shared" si="47"/>
        <v>1.7754016085700721</v>
      </c>
      <c r="P680" s="47" t="str">
        <f>VLOOKUP(B680,'Hub coords'!$A$14:$E$118,1,TRUE)</f>
        <v>T6P1</v>
      </c>
    </row>
    <row r="681" spans="1:19" s="45" customFormat="1" x14ac:dyDescent="0.3">
      <c r="A681" s="45" t="s">
        <v>126</v>
      </c>
      <c r="B681" s="45" t="s">
        <v>1845</v>
      </c>
      <c r="C681" s="45">
        <v>301</v>
      </c>
      <c r="D681" s="45">
        <v>320.661</v>
      </c>
      <c r="E681" s="45">
        <v>2.2999999999999998</v>
      </c>
      <c r="F681" s="45">
        <v>1.8</v>
      </c>
      <c r="G681" s="45">
        <v>1.8269059999999999</v>
      </c>
      <c r="H681" s="102">
        <v>5189813.8439999996</v>
      </c>
      <c r="I681" s="102">
        <v>488030.67499999999</v>
      </c>
      <c r="J681" s="102">
        <f>VLOOKUP($B681,'Hub coords'!$A$14:$E$119,4,TRUE)</f>
        <v>488032.34240000002</v>
      </c>
      <c r="K681" s="102">
        <f>VLOOKUP($B681,'Hub coords'!$A$14:$E$119,5,TRUE)</f>
        <v>5189812.1225000005</v>
      </c>
      <c r="L681" s="18">
        <f t="shared" si="44"/>
        <v>1.6674000000348315</v>
      </c>
      <c r="M681" s="18">
        <f t="shared" si="45"/>
        <v>1.7214999990537763</v>
      </c>
      <c r="N681" s="46">
        <f t="shared" si="46"/>
        <v>2.3966194956351137</v>
      </c>
      <c r="O681" s="18">
        <f t="shared" si="47"/>
        <v>5.7437850068583067</v>
      </c>
      <c r="P681" s="47" t="str">
        <f>VLOOKUP(B681,'Hub coords'!$A$14:$E$118,1,TRUE)</f>
        <v>T6P1</v>
      </c>
    </row>
    <row r="682" spans="1:19" s="45" customFormat="1" x14ac:dyDescent="0.3">
      <c r="A682" s="45" t="s">
        <v>126</v>
      </c>
      <c r="B682" s="45" t="s">
        <v>1846</v>
      </c>
      <c r="C682" s="45">
        <v>301</v>
      </c>
      <c r="D682" s="45">
        <v>317.85899999999998</v>
      </c>
      <c r="E682" s="45">
        <v>0.4</v>
      </c>
      <c r="F682" s="45">
        <v>0.4</v>
      </c>
      <c r="G682" s="45">
        <v>1.499315</v>
      </c>
      <c r="H682" s="102">
        <v>5189813.4129999997</v>
      </c>
      <c r="I682" s="102">
        <v>488033.62</v>
      </c>
      <c r="J682" s="102">
        <f>VLOOKUP($B682,'Hub coords'!$A$14:$E$119,4,TRUE)</f>
        <v>488032.34240000002</v>
      </c>
      <c r="K682" s="102">
        <f>VLOOKUP($B682,'Hub coords'!$A$14:$E$119,5,TRUE)</f>
        <v>5189812.1225000005</v>
      </c>
      <c r="L682" s="18">
        <f t="shared" si="44"/>
        <v>1.2775999999721535</v>
      </c>
      <c r="M682" s="18">
        <f t="shared" si="45"/>
        <v>1.2904999991878867</v>
      </c>
      <c r="N682" s="46">
        <f t="shared" si="46"/>
        <v>1.8159438338871556</v>
      </c>
      <c r="O682" s="18">
        <f t="shared" si="47"/>
        <v>3.2976520078327813</v>
      </c>
      <c r="P682" s="47" t="str">
        <f>VLOOKUP(B682,'Hub coords'!$A$14:$E$118,1,TRUE)</f>
        <v>T6P1</v>
      </c>
    </row>
    <row r="683" spans="1:19" s="45" customFormat="1" x14ac:dyDescent="0.3">
      <c r="A683" s="45" t="s">
        <v>126</v>
      </c>
      <c r="B683" s="45" t="s">
        <v>1847</v>
      </c>
      <c r="C683" s="45">
        <v>301</v>
      </c>
      <c r="D683" s="45">
        <v>362.084</v>
      </c>
      <c r="E683" s="45">
        <v>3.2</v>
      </c>
      <c r="F683" s="45">
        <v>1.8</v>
      </c>
      <c r="G683" s="45">
        <v>1.42839</v>
      </c>
      <c r="H683" s="102">
        <v>5189818.3049999997</v>
      </c>
      <c r="I683" s="102">
        <v>488033.34700000001</v>
      </c>
      <c r="J683" s="102">
        <f>VLOOKUP($B683,'Hub coords'!$A$14:$E$119,4,TRUE)</f>
        <v>488032.34240000002</v>
      </c>
      <c r="K683" s="102">
        <f>VLOOKUP($B683,'Hub coords'!$A$14:$E$119,5,TRUE)</f>
        <v>5189812.1225000005</v>
      </c>
      <c r="L683" s="18">
        <f t="shared" si="44"/>
        <v>1.0045999999856576</v>
      </c>
      <c r="M683" s="18">
        <f t="shared" si="45"/>
        <v>6.1824999991804361</v>
      </c>
      <c r="N683" s="46">
        <f t="shared" si="46"/>
        <v>6.2635874225428729</v>
      </c>
      <c r="O683" s="18">
        <f t="shared" si="47"/>
        <v>39.232527399837274</v>
      </c>
      <c r="P683" s="47" t="str">
        <f>VLOOKUP(B683,'Hub coords'!$A$14:$E$118,1,TRUE)</f>
        <v>T6P1</v>
      </c>
    </row>
    <row r="684" spans="1:19" s="45" customFormat="1" x14ac:dyDescent="0.3">
      <c r="A684" s="45" t="s">
        <v>126</v>
      </c>
      <c r="B684" s="45" t="s">
        <v>1848</v>
      </c>
      <c r="C684" s="45">
        <v>301</v>
      </c>
      <c r="D684" s="45">
        <v>317.62200000000001</v>
      </c>
      <c r="E684" s="45">
        <v>0.3</v>
      </c>
      <c r="F684" s="45">
        <v>0.3</v>
      </c>
      <c r="G684" s="45">
        <v>1.820956</v>
      </c>
      <c r="H684" s="102">
        <v>5189813.2879999997</v>
      </c>
      <c r="I684" s="102">
        <v>488031.891</v>
      </c>
      <c r="J684" s="102">
        <f>VLOOKUP($B684,'Hub coords'!$A$14:$E$119,4,TRUE)</f>
        <v>488032.34240000002</v>
      </c>
      <c r="K684" s="102">
        <f>VLOOKUP($B684,'Hub coords'!$A$14:$E$119,5,TRUE)</f>
        <v>5189812.1225000005</v>
      </c>
      <c r="L684" s="18">
        <f t="shared" si="44"/>
        <v>0.4514000000199303</v>
      </c>
      <c r="M684" s="18">
        <f t="shared" si="45"/>
        <v>1.1654999991878867</v>
      </c>
      <c r="N684" s="46">
        <f t="shared" si="46"/>
        <v>1.2498608755077332</v>
      </c>
      <c r="O684" s="18">
        <f t="shared" si="47"/>
        <v>1.5621522081249573</v>
      </c>
      <c r="P684" s="47" t="str">
        <f>VLOOKUP(B684,'Hub coords'!$A$14:$E$118,1,TRUE)</f>
        <v>T6P1</v>
      </c>
    </row>
    <row r="685" spans="1:19" s="45" customFormat="1" x14ac:dyDescent="0.3">
      <c r="A685" s="45" t="s">
        <v>126</v>
      </c>
      <c r="B685" s="45" t="s">
        <v>1849</v>
      </c>
      <c r="C685" s="45">
        <v>301</v>
      </c>
      <c r="D685" s="45">
        <v>317.024</v>
      </c>
      <c r="E685" s="45">
        <v>1</v>
      </c>
      <c r="F685" s="45">
        <v>0.6</v>
      </c>
      <c r="G685" s="45">
        <v>1.5890839999999999</v>
      </c>
      <c r="H685" s="102">
        <v>5189812.8059999999</v>
      </c>
      <c r="I685" s="102">
        <v>488031.50099999999</v>
      </c>
      <c r="J685" s="102">
        <f>VLOOKUP($B685,'Hub coords'!$A$14:$E$119,4,TRUE)</f>
        <v>488032.34240000002</v>
      </c>
      <c r="K685" s="102">
        <f>VLOOKUP($B685,'Hub coords'!$A$14:$E$119,5,TRUE)</f>
        <v>5189812.1225000005</v>
      </c>
      <c r="L685" s="18">
        <f t="shared" si="44"/>
        <v>0.84140000003390014</v>
      </c>
      <c r="M685" s="18">
        <f t="shared" si="45"/>
        <v>0.68349999934434891</v>
      </c>
      <c r="N685" s="46">
        <f t="shared" si="46"/>
        <v>1.0840323838155261</v>
      </c>
      <c r="O685" s="18">
        <f t="shared" si="47"/>
        <v>1.1751262091607722</v>
      </c>
      <c r="P685" s="47" t="str">
        <f>VLOOKUP(B685,'Hub coords'!$A$14:$E$118,1,TRUE)</f>
        <v>T6P1</v>
      </c>
    </row>
    <row r="686" spans="1:19" s="45" customFormat="1" x14ac:dyDescent="0.3">
      <c r="A686" s="45" t="s">
        <v>130</v>
      </c>
      <c r="B686" s="45" t="s">
        <v>1850</v>
      </c>
      <c r="C686" s="45">
        <v>301</v>
      </c>
      <c r="D686" s="45">
        <v>316.45</v>
      </c>
      <c r="E686" s="45">
        <v>0.3</v>
      </c>
      <c r="F686" s="45">
        <v>0.3</v>
      </c>
      <c r="G686" s="45">
        <v>2.0519449999999999</v>
      </c>
      <c r="H686" s="102">
        <v>5189813.3969999999</v>
      </c>
      <c r="I686" s="102">
        <v>488032.62699999998</v>
      </c>
      <c r="J686" s="102">
        <f>VLOOKUP($B686,'Hub coords'!$A$14:$E$119,4,TRUE)</f>
        <v>488032.34240000002</v>
      </c>
      <c r="K686" s="102">
        <f>VLOOKUP($B686,'Hub coords'!$A$14:$E$119,5,TRUE)</f>
        <v>5189812.1225000005</v>
      </c>
      <c r="L686" s="18">
        <f t="shared" si="44"/>
        <v>0.28459999995538965</v>
      </c>
      <c r="M686" s="18">
        <f t="shared" si="45"/>
        <v>1.2744999993592501</v>
      </c>
      <c r="N686" s="46">
        <f t="shared" si="46"/>
        <v>1.3058895084735678</v>
      </c>
      <c r="O686" s="18">
        <f t="shared" si="47"/>
        <v>1.7053474083413365</v>
      </c>
      <c r="P686" s="47" t="str">
        <f>VLOOKUP(B686,'Hub coords'!$A$14:$E$118,1,TRUE)</f>
        <v>T6P1</v>
      </c>
    </row>
    <row r="687" spans="1:19" s="45" customFormat="1" x14ac:dyDescent="0.3">
      <c r="A687" s="45" t="s">
        <v>126</v>
      </c>
      <c r="B687" s="45" t="s">
        <v>1851</v>
      </c>
      <c r="C687" s="45">
        <v>301</v>
      </c>
      <c r="D687" s="45">
        <v>325.61500000000001</v>
      </c>
      <c r="E687" s="45">
        <v>0.3</v>
      </c>
      <c r="F687" s="45">
        <v>0.2</v>
      </c>
      <c r="G687" s="45">
        <v>1.0828990000000001</v>
      </c>
      <c r="H687" s="102">
        <v>5189814.8890000004</v>
      </c>
      <c r="I687" s="102">
        <v>488032.62800000003</v>
      </c>
      <c r="J687" s="102">
        <f>VLOOKUP($B687,'Hub coords'!$A$14:$E$119,4,TRUE)</f>
        <v>488032.34240000002</v>
      </c>
      <c r="K687" s="102">
        <f>VLOOKUP($B687,'Hub coords'!$A$14:$E$119,5,TRUE)</f>
        <v>5189812.1225000005</v>
      </c>
      <c r="L687" s="18">
        <f t="shared" si="44"/>
        <v>0.2856000000028871</v>
      </c>
      <c r="M687" s="18">
        <f t="shared" si="45"/>
        <v>2.766499999910593</v>
      </c>
      <c r="N687" s="46">
        <f t="shared" si="46"/>
        <v>2.7812029069283963</v>
      </c>
      <c r="O687" s="18">
        <f t="shared" si="47"/>
        <v>7.7350896095069617</v>
      </c>
      <c r="P687" s="47" t="str">
        <f>VLOOKUP(B687,'Hub coords'!$A$14:$E$118,1,TRUE)</f>
        <v>T6P1</v>
      </c>
    </row>
    <row r="688" spans="1:19" s="45" customFormat="1" x14ac:dyDescent="0.3">
      <c r="A688" s="45" t="s">
        <v>130</v>
      </c>
      <c r="B688" s="45" t="s">
        <v>1825</v>
      </c>
      <c r="C688" s="45">
        <v>301</v>
      </c>
      <c r="D688" s="45">
        <v>321.56799999999998</v>
      </c>
      <c r="E688" s="45">
        <v>0.4</v>
      </c>
      <c r="F688" s="45">
        <v>0.3</v>
      </c>
      <c r="G688" s="45">
        <v>2.1340680000000001</v>
      </c>
      <c r="H688" s="102">
        <v>5189812.1330000004</v>
      </c>
      <c r="I688" s="102">
        <v>488032.90100000001</v>
      </c>
      <c r="J688" s="102">
        <f>VLOOKUP($B688,'Hub coords'!$A$14:$E$119,4,TRUE)</f>
        <v>488032.34240000002</v>
      </c>
      <c r="K688" s="102">
        <f>VLOOKUP($B688,'Hub coords'!$A$14:$E$119,5,TRUE)</f>
        <v>5189812.1225000005</v>
      </c>
      <c r="L688" s="18">
        <f t="shared" si="44"/>
        <v>0.55859999998938292</v>
      </c>
      <c r="M688" s="18">
        <f t="shared" si="45"/>
        <v>1.0499999858438969E-2</v>
      </c>
      <c r="N688" s="46">
        <f t="shared" si="46"/>
        <v>0.55869867548184315</v>
      </c>
      <c r="O688" s="18">
        <f t="shared" si="47"/>
        <v>0.3121442099851659</v>
      </c>
      <c r="P688" s="47" t="str">
        <f>VLOOKUP(B688,'Hub coords'!$A$14:$E$118,1,TRUE)</f>
        <v>T6P1</v>
      </c>
    </row>
    <row r="689" spans="1:19" s="45" customFormat="1" x14ac:dyDescent="0.3">
      <c r="A689" s="45" t="s">
        <v>130</v>
      </c>
      <c r="B689" s="45" t="s">
        <v>1852</v>
      </c>
      <c r="C689" s="45">
        <v>301</v>
      </c>
      <c r="D689" s="45">
        <v>318.84699999999998</v>
      </c>
      <c r="E689" s="45">
        <v>0.4</v>
      </c>
      <c r="F689" s="45">
        <v>0.3</v>
      </c>
      <c r="G689" s="45">
        <v>1.8252349999999999</v>
      </c>
      <c r="H689" s="102">
        <v>5189811.8629999999</v>
      </c>
      <c r="I689" s="102">
        <v>488031.87599999999</v>
      </c>
      <c r="J689" s="102">
        <f>VLOOKUP($B689,'Hub coords'!$A$14:$E$119,4,TRUE)</f>
        <v>488032.34240000002</v>
      </c>
      <c r="K689" s="102">
        <f>VLOOKUP($B689,'Hub coords'!$A$14:$E$119,5,TRUE)</f>
        <v>5189812.1225000005</v>
      </c>
      <c r="L689" s="18">
        <f t="shared" si="44"/>
        <v>0.46640000003390014</v>
      </c>
      <c r="M689" s="18">
        <f t="shared" si="45"/>
        <v>0.25950000062584877</v>
      </c>
      <c r="N689" s="46">
        <f t="shared" si="46"/>
        <v>0.5337314028202178</v>
      </c>
      <c r="O689" s="18">
        <f t="shared" si="47"/>
        <v>0.28486921035643759</v>
      </c>
      <c r="P689" s="47" t="str">
        <f>VLOOKUP(B689,'Hub coords'!$A$14:$E$118,1,TRUE)</f>
        <v>T6P1</v>
      </c>
    </row>
    <row r="690" spans="1:19" s="45" customFormat="1" x14ac:dyDescent="0.3">
      <c r="A690" s="45" t="s">
        <v>126</v>
      </c>
      <c r="B690" s="45" t="s">
        <v>1826</v>
      </c>
      <c r="C690" s="45">
        <v>301</v>
      </c>
      <c r="D690" s="45">
        <v>319.23599999999999</v>
      </c>
      <c r="E690" s="45">
        <v>1</v>
      </c>
      <c r="F690" s="45">
        <v>0.6</v>
      </c>
      <c r="G690" s="45">
        <v>1.676715</v>
      </c>
      <c r="H690" s="102">
        <v>5189814.2970000003</v>
      </c>
      <c r="I690" s="102">
        <v>488031.80699999997</v>
      </c>
      <c r="J690" s="102">
        <f>VLOOKUP($B690,'Hub coords'!$A$14:$E$119,4,TRUE)</f>
        <v>488032.34240000002</v>
      </c>
      <c r="K690" s="102">
        <f>VLOOKUP($B690,'Hub coords'!$A$14:$E$119,5,TRUE)</f>
        <v>5189812.1225000005</v>
      </c>
      <c r="L690" s="18">
        <f t="shared" si="44"/>
        <v>0.53540000005159527</v>
      </c>
      <c r="M690" s="18">
        <f t="shared" si="45"/>
        <v>2.1744999997317791</v>
      </c>
      <c r="N690" s="46">
        <f t="shared" si="46"/>
        <v>2.2394426558607736</v>
      </c>
      <c r="O690" s="18">
        <f t="shared" si="47"/>
        <v>5.0151034088887556</v>
      </c>
      <c r="P690" s="47" t="str">
        <f>VLOOKUP(B690,'Hub coords'!$A$14:$E$118,1,TRUE)</f>
        <v>T6P1</v>
      </c>
      <c r="R690" s="30" t="s">
        <v>5112</v>
      </c>
      <c r="S690" s="37">
        <f>COUNT(C666:C695)</f>
        <v>30</v>
      </c>
    </row>
    <row r="691" spans="1:19" s="45" customFormat="1" x14ac:dyDescent="0.3">
      <c r="A691" s="45" t="s">
        <v>126</v>
      </c>
      <c r="B691" s="45" t="s">
        <v>1827</v>
      </c>
      <c r="C691" s="45">
        <v>301</v>
      </c>
      <c r="D691" s="45">
        <v>318.02699999999999</v>
      </c>
      <c r="E691" s="45">
        <v>1.4</v>
      </c>
      <c r="F691" s="45">
        <v>1.1000000000000001</v>
      </c>
      <c r="G691" s="45">
        <v>1.73926</v>
      </c>
      <c r="H691" s="102">
        <v>5189813.602</v>
      </c>
      <c r="I691" s="102">
        <v>488032.05900000001</v>
      </c>
      <c r="J691" s="102">
        <f>VLOOKUP($B691,'Hub coords'!$A$14:$E$119,4,TRUE)</f>
        <v>488032.34240000002</v>
      </c>
      <c r="K691" s="102">
        <f>VLOOKUP($B691,'Hub coords'!$A$14:$E$119,5,TRUE)</f>
        <v>5189812.1225000005</v>
      </c>
      <c r="L691" s="18">
        <f t="shared" si="44"/>
        <v>0.28340000001480803</v>
      </c>
      <c r="M691" s="18">
        <f t="shared" si="45"/>
        <v>1.4794999994337559</v>
      </c>
      <c r="N691" s="46">
        <f t="shared" si="46"/>
        <v>1.5063982900723423</v>
      </c>
      <c r="O691" s="18">
        <f t="shared" si="47"/>
        <v>2.2692358083328767</v>
      </c>
      <c r="P691" s="47" t="str">
        <f>VLOOKUP(B691,'Hub coords'!$A$14:$E$118,1,TRUE)</f>
        <v>T6P1</v>
      </c>
      <c r="R691" s="30" t="s">
        <v>5111</v>
      </c>
      <c r="S691" s="34">
        <f>AVERAGE(N666:N695)</f>
        <v>1.7838544081023533</v>
      </c>
    </row>
    <row r="692" spans="1:19" s="45" customFormat="1" x14ac:dyDescent="0.3">
      <c r="A692" s="45" t="s">
        <v>126</v>
      </c>
      <c r="B692" s="45" t="s">
        <v>1828</v>
      </c>
      <c r="C692" s="45">
        <v>301</v>
      </c>
      <c r="D692" s="45">
        <v>323.87799999999999</v>
      </c>
      <c r="E692" s="45">
        <v>0.4</v>
      </c>
      <c r="F692" s="45">
        <v>0.3</v>
      </c>
      <c r="G692" s="45">
        <v>1.5663370000000001</v>
      </c>
      <c r="H692" s="102">
        <v>5189812.2860000003</v>
      </c>
      <c r="I692" s="102">
        <v>488032.42200000002</v>
      </c>
      <c r="J692" s="102">
        <f>VLOOKUP($B692,'Hub coords'!$A$14:$E$119,4,TRUE)</f>
        <v>488032.34240000002</v>
      </c>
      <c r="K692" s="102">
        <f>VLOOKUP($B692,'Hub coords'!$A$14:$E$119,5,TRUE)</f>
        <v>5189812.1225000005</v>
      </c>
      <c r="L692" s="18">
        <f t="shared" si="44"/>
        <v>7.9599999997299165E-2</v>
      </c>
      <c r="M692" s="18">
        <f t="shared" si="45"/>
        <v>0.16349999979138374</v>
      </c>
      <c r="N692" s="46">
        <f t="shared" si="46"/>
        <v>0.18184721590212072</v>
      </c>
      <c r="O692" s="18">
        <f t="shared" si="47"/>
        <v>3.3068409931352509E-2</v>
      </c>
      <c r="P692" s="47" t="str">
        <f>VLOOKUP(B692,'Hub coords'!$A$14:$E$118,1,TRUE)</f>
        <v>T6P1</v>
      </c>
      <c r="R692" s="30" t="s">
        <v>5110</v>
      </c>
      <c r="S692" s="34">
        <f>_xlfn.STDEV.S(N666:N695)</f>
        <v>1.3119281806119369</v>
      </c>
    </row>
    <row r="693" spans="1:19" s="45" customFormat="1" x14ac:dyDescent="0.3">
      <c r="A693" s="45" t="s">
        <v>126</v>
      </c>
      <c r="B693" s="45" t="s">
        <v>1829</v>
      </c>
      <c r="C693" s="45">
        <v>301</v>
      </c>
      <c r="D693" s="45">
        <v>321.649</v>
      </c>
      <c r="E693" s="45">
        <v>0.4</v>
      </c>
      <c r="F693" s="45">
        <v>0.3</v>
      </c>
      <c r="G693" s="45">
        <v>1.5095540000000001</v>
      </c>
      <c r="H693" s="102">
        <v>5189813.1789999995</v>
      </c>
      <c r="I693" s="102">
        <v>488032.28899999999</v>
      </c>
      <c r="J693" s="102">
        <f>VLOOKUP($B693,'Hub coords'!$A$14:$E$119,4,TRUE)</f>
        <v>488032.34240000002</v>
      </c>
      <c r="K693" s="102">
        <f>VLOOKUP($B693,'Hub coords'!$A$14:$E$119,5,TRUE)</f>
        <v>5189812.1225000005</v>
      </c>
      <c r="L693" s="18">
        <f t="shared" si="44"/>
        <v>5.340000003343448E-2</v>
      </c>
      <c r="M693" s="18">
        <f t="shared" si="45"/>
        <v>1.0564999990165234</v>
      </c>
      <c r="N693" s="46">
        <f t="shared" si="46"/>
        <v>1.0578486696713687</v>
      </c>
      <c r="O693" s="18">
        <f t="shared" si="47"/>
        <v>1.1190438079254845</v>
      </c>
      <c r="P693" s="47" t="str">
        <f>VLOOKUP(B693,'Hub coords'!$A$14:$E$118,1,TRUE)</f>
        <v>T6P1</v>
      </c>
      <c r="R693" s="30" t="s">
        <v>5109</v>
      </c>
      <c r="S693" s="34">
        <f>MIN(N666:N695)</f>
        <v>0.18184721590212072</v>
      </c>
    </row>
    <row r="694" spans="1:19" s="45" customFormat="1" x14ac:dyDescent="0.3">
      <c r="A694" s="45" t="s">
        <v>130</v>
      </c>
      <c r="B694" s="45" t="s">
        <v>1830</v>
      </c>
      <c r="C694" s="45">
        <v>301</v>
      </c>
      <c r="D694" s="45">
        <v>319.036</v>
      </c>
      <c r="E694" s="45">
        <v>0.4</v>
      </c>
      <c r="F694" s="45">
        <v>0.3</v>
      </c>
      <c r="G694" s="45">
        <v>1.9641059999999999</v>
      </c>
      <c r="H694" s="102">
        <v>5189814.273</v>
      </c>
      <c r="I694" s="102">
        <v>488032.11700000003</v>
      </c>
      <c r="J694" s="102">
        <f>VLOOKUP($B694,'Hub coords'!$A$14:$E$119,4,TRUE)</f>
        <v>488032.34240000002</v>
      </c>
      <c r="K694" s="102">
        <f>VLOOKUP($B694,'Hub coords'!$A$14:$E$119,5,TRUE)</f>
        <v>5189812.1225000005</v>
      </c>
      <c r="L694" s="18">
        <f t="shared" si="44"/>
        <v>0.22539999999571592</v>
      </c>
      <c r="M694" s="18">
        <f t="shared" si="45"/>
        <v>2.1504999995231628</v>
      </c>
      <c r="N694" s="46">
        <f t="shared" si="46"/>
        <v>2.1622801409501018</v>
      </c>
      <c r="O694" s="18">
        <f t="shared" si="47"/>
        <v>4.6754554079471919</v>
      </c>
      <c r="P694" s="47" t="str">
        <f>VLOOKUP(B694,'Hub coords'!$A$14:$E$118,1,TRUE)</f>
        <v>T6P1</v>
      </c>
      <c r="R694" s="30" t="s">
        <v>5108</v>
      </c>
      <c r="S694" s="34">
        <f>MAX(N666:N695)</f>
        <v>6.2635874225428729</v>
      </c>
    </row>
    <row r="695" spans="1:19" s="45" customFormat="1" x14ac:dyDescent="0.3">
      <c r="A695" s="45" t="s">
        <v>126</v>
      </c>
      <c r="B695" s="45" t="s">
        <v>1831</v>
      </c>
      <c r="C695" s="45">
        <v>301</v>
      </c>
      <c r="D695" s="45">
        <v>317.60399999999998</v>
      </c>
      <c r="E695" s="45">
        <v>0.5</v>
      </c>
      <c r="F695" s="45">
        <v>0.3</v>
      </c>
      <c r="G695" s="45">
        <v>1.521614</v>
      </c>
      <c r="H695" s="102">
        <v>5189812.4630000005</v>
      </c>
      <c r="I695" s="102">
        <v>488032.179</v>
      </c>
      <c r="J695" s="102">
        <f>VLOOKUP($B695,'Hub coords'!$A$14:$E$119,4,TRUE)</f>
        <v>488032.34240000002</v>
      </c>
      <c r="K695" s="102">
        <f>VLOOKUP($B695,'Hub coords'!$A$14:$E$119,5,TRUE)</f>
        <v>5189812.1225000005</v>
      </c>
      <c r="L695" s="18">
        <f t="shared" si="44"/>
        <v>0.16340000001946464</v>
      </c>
      <c r="M695" s="18">
        <f t="shared" si="45"/>
        <v>0.34049999993294477</v>
      </c>
      <c r="N695" s="46">
        <f t="shared" si="46"/>
        <v>0.37767685918082994</v>
      </c>
      <c r="O695" s="18">
        <f t="shared" si="47"/>
        <v>0.14263980996069645</v>
      </c>
      <c r="P695" s="47" t="str">
        <f>VLOOKUP(B695,'Hub coords'!$A$14:$E$118,1,TRUE)</f>
        <v>T6P1</v>
      </c>
      <c r="R695" s="30" t="s">
        <v>5107</v>
      </c>
      <c r="S695" s="34">
        <f>SQRT(SUM(O666:O695)/S690)</f>
        <v>2.201345099862162</v>
      </c>
    </row>
    <row r="696" spans="1:19" s="176" customFormat="1" ht="15" thickBot="1" x14ac:dyDescent="0.35">
      <c r="A696" s="176" t="s">
        <v>126</v>
      </c>
      <c r="B696" s="176" t="s">
        <v>2033</v>
      </c>
      <c r="C696" s="176">
        <v>301</v>
      </c>
      <c r="D696" s="176">
        <v>340.35599999999999</v>
      </c>
      <c r="E696" s="176">
        <v>0.3</v>
      </c>
      <c r="F696" s="176">
        <v>0.3</v>
      </c>
      <c r="G696" s="176">
        <v>1.4520729999999999</v>
      </c>
      <c r="H696" s="177">
        <v>5189582.3499999996</v>
      </c>
      <c r="I696" s="177">
        <v>487874.065</v>
      </c>
      <c r="J696" s="102">
        <f>VLOOKUP($B696,'Hub coords'!$A$14:$E$119,4,TRUE)</f>
        <v>487871.8934</v>
      </c>
      <c r="K696" s="102">
        <f>VLOOKUP($B696,'Hub coords'!$A$14:$E$119,5,TRUE)</f>
        <v>5189581.3425000003</v>
      </c>
      <c r="L696" s="178">
        <f t="shared" ref="L696:L747" si="48">ABS(J696-I696)</f>
        <v>2.1716000000014901</v>
      </c>
      <c r="M696" s="178">
        <f t="shared" ref="M696:M747" si="49">ABS(K696-H696)</f>
        <v>1.0074999993667006</v>
      </c>
      <c r="N696" s="179">
        <f t="shared" ref="N696:N747" si="50">SQRT(L696^2+M696^2)</f>
        <v>2.3939304101686778</v>
      </c>
      <c r="O696" s="178">
        <f t="shared" ref="O696:O747" si="51">N696*N696</f>
        <v>5.7309028087303737</v>
      </c>
      <c r="P696" s="47" t="str">
        <f>VLOOKUP(B696,'Hub coords'!$A$14:$E$118,1,TRUE)</f>
        <v>T6P11</v>
      </c>
    </row>
    <row r="697" spans="1:19" s="176" customFormat="1" x14ac:dyDescent="0.3">
      <c r="A697" s="176" t="s">
        <v>130</v>
      </c>
      <c r="B697" s="176" t="s">
        <v>2042</v>
      </c>
      <c r="C697" s="176">
        <v>301</v>
      </c>
      <c r="D697" s="176">
        <v>341.714</v>
      </c>
      <c r="E697" s="176">
        <v>0.2</v>
      </c>
      <c r="F697" s="176">
        <v>0.2</v>
      </c>
      <c r="G697" s="176">
        <v>1.534972</v>
      </c>
      <c r="H697" s="177">
        <v>5189582.3660000004</v>
      </c>
      <c r="I697" s="177">
        <v>487874.80599999998</v>
      </c>
      <c r="J697" s="102">
        <f>VLOOKUP($B697,'Hub coords'!$A$14:$E$119,4,TRUE)</f>
        <v>487871.8934</v>
      </c>
      <c r="K697" s="102">
        <f>VLOOKUP($B697,'Hub coords'!$A$14:$E$119,5,TRUE)</f>
        <v>5189581.3425000003</v>
      </c>
      <c r="L697" s="178">
        <f t="shared" si="48"/>
        <v>2.9125999999814667</v>
      </c>
      <c r="M697" s="178">
        <f t="shared" si="49"/>
        <v>1.0235000001266599</v>
      </c>
      <c r="N697" s="179">
        <f t="shared" si="50"/>
        <v>3.0871979220891088</v>
      </c>
      <c r="O697" s="178">
        <f t="shared" si="51"/>
        <v>9.5307910101513116</v>
      </c>
      <c r="P697" s="47" t="str">
        <f>VLOOKUP(B697,'Hub coords'!$A$14:$E$118,1,TRUE)</f>
        <v>T6P11</v>
      </c>
      <c r="R697" s="181" t="s">
        <v>166</v>
      </c>
      <c r="S697" s="181" t="s">
        <v>165</v>
      </c>
    </row>
    <row r="698" spans="1:19" s="176" customFormat="1" x14ac:dyDescent="0.3">
      <c r="A698" s="176" t="s">
        <v>126</v>
      </c>
      <c r="B698" s="176" t="s">
        <v>2043</v>
      </c>
      <c r="C698" s="176">
        <v>301</v>
      </c>
      <c r="D698" s="176">
        <v>352.16399999999999</v>
      </c>
      <c r="E698" s="176">
        <v>0.6</v>
      </c>
      <c r="F698" s="176">
        <v>0.3</v>
      </c>
      <c r="G698" s="176">
        <v>2.3194680000000001</v>
      </c>
      <c r="H698" s="177">
        <v>5189576.8459999999</v>
      </c>
      <c r="I698" s="177">
        <v>487870.571</v>
      </c>
      <c r="J698" s="102">
        <f>VLOOKUP($B698,'Hub coords'!$A$14:$E$119,4,TRUE)</f>
        <v>487871.8934</v>
      </c>
      <c r="K698" s="102">
        <f>VLOOKUP($B698,'Hub coords'!$A$14:$E$119,5,TRUE)</f>
        <v>5189581.3425000003</v>
      </c>
      <c r="L698" s="178">
        <f t="shared" si="48"/>
        <v>1.3224000000045635</v>
      </c>
      <c r="M698" s="178">
        <f t="shared" si="49"/>
        <v>4.4965000003576279</v>
      </c>
      <c r="N698" s="179">
        <f t="shared" si="50"/>
        <v>4.6869237259878913</v>
      </c>
      <c r="O698" s="178">
        <f t="shared" si="51"/>
        <v>21.967254013228217</v>
      </c>
      <c r="P698" s="47" t="str">
        <f>VLOOKUP(B698,'Hub coords'!$A$14:$E$118,1,TRUE)</f>
        <v>T6P11</v>
      </c>
      <c r="R698" s="182">
        <v>1</v>
      </c>
      <c r="S698" s="183">
        <v>0</v>
      </c>
    </row>
    <row r="699" spans="1:19" s="176" customFormat="1" x14ac:dyDescent="0.3">
      <c r="A699" s="176" t="s">
        <v>126</v>
      </c>
      <c r="B699" s="176" t="s">
        <v>2044</v>
      </c>
      <c r="C699" s="176">
        <v>301</v>
      </c>
      <c r="D699" s="176">
        <v>350.81599999999997</v>
      </c>
      <c r="E699" s="176">
        <v>0.4</v>
      </c>
      <c r="F699" s="176">
        <v>0.3</v>
      </c>
      <c r="G699" s="176">
        <v>1.6592169999999999</v>
      </c>
      <c r="H699" s="177">
        <v>5189580.0049999999</v>
      </c>
      <c r="I699" s="177">
        <v>487873.08299999998</v>
      </c>
      <c r="J699" s="102">
        <f>VLOOKUP($B699,'Hub coords'!$A$14:$E$119,4,TRUE)</f>
        <v>487871.8934</v>
      </c>
      <c r="K699" s="102">
        <f>VLOOKUP($B699,'Hub coords'!$A$14:$E$119,5,TRUE)</f>
        <v>5189581.3425000003</v>
      </c>
      <c r="L699" s="178">
        <f t="shared" si="48"/>
        <v>1.1895999999833293</v>
      </c>
      <c r="M699" s="178">
        <f t="shared" si="49"/>
        <v>1.337500000372529</v>
      </c>
      <c r="N699" s="179">
        <f t="shared" si="50"/>
        <v>1.7899872655851081</v>
      </c>
      <c r="O699" s="178">
        <f t="shared" si="51"/>
        <v>3.2040544109568523</v>
      </c>
      <c r="P699" s="47" t="str">
        <f>VLOOKUP(B699,'Hub coords'!$A$14:$E$118,1,TRUE)</f>
        <v>T6P11</v>
      </c>
      <c r="R699" s="182">
        <v>2</v>
      </c>
      <c r="S699" s="183">
        <v>11</v>
      </c>
    </row>
    <row r="700" spans="1:19" s="176" customFormat="1" x14ac:dyDescent="0.3">
      <c r="A700" s="176" t="s">
        <v>126</v>
      </c>
      <c r="B700" s="176" t="s">
        <v>2045</v>
      </c>
      <c r="C700" s="176">
        <v>301</v>
      </c>
      <c r="D700" s="176">
        <v>348.15499999999997</v>
      </c>
      <c r="E700" s="176">
        <v>3.5</v>
      </c>
      <c r="F700" s="176">
        <v>3.3</v>
      </c>
      <c r="G700" s="176">
        <v>2.5465149999999999</v>
      </c>
      <c r="H700" s="177">
        <v>5189580.2149999999</v>
      </c>
      <c r="I700" s="177">
        <v>487870.69199999998</v>
      </c>
      <c r="J700" s="102">
        <f>VLOOKUP($B700,'Hub coords'!$A$14:$E$119,4,TRUE)</f>
        <v>487871.8934</v>
      </c>
      <c r="K700" s="102">
        <f>VLOOKUP($B700,'Hub coords'!$A$14:$E$119,5,TRUE)</f>
        <v>5189581.3425000003</v>
      </c>
      <c r="L700" s="178">
        <f t="shared" si="48"/>
        <v>1.2014000000199303</v>
      </c>
      <c r="M700" s="178">
        <f t="shared" si="49"/>
        <v>1.1275000004097819</v>
      </c>
      <c r="N700" s="179">
        <f t="shared" si="50"/>
        <v>1.6476098479227257</v>
      </c>
      <c r="O700" s="178">
        <f t="shared" si="51"/>
        <v>2.7146182109719472</v>
      </c>
      <c r="P700" s="47" t="str">
        <f>VLOOKUP(B700,'Hub coords'!$A$14:$E$118,1,TRUE)</f>
        <v>T6P11</v>
      </c>
      <c r="R700" s="182">
        <v>3</v>
      </c>
      <c r="S700" s="183">
        <v>9</v>
      </c>
    </row>
    <row r="701" spans="1:19" s="176" customFormat="1" x14ac:dyDescent="0.3">
      <c r="A701" s="176" t="s">
        <v>126</v>
      </c>
      <c r="B701" s="176" t="s">
        <v>2046</v>
      </c>
      <c r="C701" s="176">
        <v>301</v>
      </c>
      <c r="D701" s="176">
        <v>347.923</v>
      </c>
      <c r="E701" s="176">
        <v>0.5</v>
      </c>
      <c r="F701" s="176">
        <v>0.3</v>
      </c>
      <c r="G701" s="176">
        <v>1.3668229999999999</v>
      </c>
      <c r="H701" s="177">
        <v>5189580.6289999997</v>
      </c>
      <c r="I701" s="177">
        <v>487872.52899999998</v>
      </c>
      <c r="J701" s="102">
        <f>VLOOKUP($B701,'Hub coords'!$A$14:$E$119,4,TRUE)</f>
        <v>487871.8934</v>
      </c>
      <c r="K701" s="102">
        <f>VLOOKUP($B701,'Hub coords'!$A$14:$E$119,5,TRUE)</f>
        <v>5189581.3425000003</v>
      </c>
      <c r="L701" s="178">
        <f t="shared" si="48"/>
        <v>0.63559999997960404</v>
      </c>
      <c r="M701" s="178">
        <f t="shared" si="49"/>
        <v>0.7135000005364418</v>
      </c>
      <c r="N701" s="179">
        <f t="shared" si="50"/>
        <v>0.95554676010102979</v>
      </c>
      <c r="O701" s="178">
        <f t="shared" si="51"/>
        <v>0.91306961073957493</v>
      </c>
      <c r="P701" s="47" t="str">
        <f>VLOOKUP(B701,'Hub coords'!$A$14:$E$118,1,TRUE)</f>
        <v>T6P11</v>
      </c>
      <c r="R701" s="182">
        <v>4</v>
      </c>
      <c r="S701" s="183">
        <v>6</v>
      </c>
    </row>
    <row r="702" spans="1:19" s="176" customFormat="1" x14ac:dyDescent="0.3">
      <c r="A702" s="176" t="s">
        <v>126</v>
      </c>
      <c r="B702" s="176" t="s">
        <v>2047</v>
      </c>
      <c r="C702" s="176">
        <v>301</v>
      </c>
      <c r="D702" s="176">
        <v>353.27600000000001</v>
      </c>
      <c r="E702" s="176">
        <v>0.4</v>
      </c>
      <c r="F702" s="176">
        <v>0.3</v>
      </c>
      <c r="G702" s="176">
        <v>2.3802910000000002</v>
      </c>
      <c r="H702" s="177">
        <v>5189577.6220000004</v>
      </c>
      <c r="I702" s="177">
        <v>487877.49699999997</v>
      </c>
      <c r="J702" s="102">
        <f>VLOOKUP($B702,'Hub coords'!$A$14:$E$119,4,TRUE)</f>
        <v>487871.8934</v>
      </c>
      <c r="K702" s="102">
        <f>VLOOKUP($B702,'Hub coords'!$A$14:$E$119,5,TRUE)</f>
        <v>5189581.3425000003</v>
      </c>
      <c r="L702" s="178">
        <f t="shared" si="48"/>
        <v>5.6035999999730848</v>
      </c>
      <c r="M702" s="178">
        <f t="shared" si="49"/>
        <v>3.7204999998211861</v>
      </c>
      <c r="N702" s="179">
        <f t="shared" si="50"/>
        <v>6.7262510515418477</v>
      </c>
      <c r="O702" s="178">
        <f t="shared" si="51"/>
        <v>45.242453208367813</v>
      </c>
      <c r="P702" s="47" t="str">
        <f>VLOOKUP(B702,'Hub coords'!$A$14:$E$118,1,TRUE)</f>
        <v>T6P11</v>
      </c>
      <c r="R702" s="182">
        <v>5</v>
      </c>
      <c r="S702" s="183">
        <v>3</v>
      </c>
    </row>
    <row r="703" spans="1:19" s="176" customFormat="1" x14ac:dyDescent="0.3">
      <c r="A703" s="176" t="s">
        <v>126</v>
      </c>
      <c r="B703" s="176" t="s">
        <v>2048</v>
      </c>
      <c r="C703" s="176">
        <v>301</v>
      </c>
      <c r="D703" s="176">
        <v>339.41300000000001</v>
      </c>
      <c r="E703" s="176">
        <v>1.5</v>
      </c>
      <c r="F703" s="176">
        <v>2</v>
      </c>
      <c r="G703" s="176">
        <v>1.9221170000000001</v>
      </c>
      <c r="H703" s="177">
        <v>5189577.7850000001</v>
      </c>
      <c r="I703" s="177">
        <v>487873.19799999997</v>
      </c>
      <c r="J703" s="102">
        <f>VLOOKUP($B703,'Hub coords'!$A$14:$E$119,4,TRUE)</f>
        <v>487871.8934</v>
      </c>
      <c r="K703" s="102">
        <f>VLOOKUP($B703,'Hub coords'!$A$14:$E$119,5,TRUE)</f>
        <v>5189581.3425000003</v>
      </c>
      <c r="L703" s="178">
        <f t="shared" si="48"/>
        <v>1.3045999999740161</v>
      </c>
      <c r="M703" s="178">
        <f t="shared" si="49"/>
        <v>3.5575000001117587</v>
      </c>
      <c r="N703" s="179">
        <f t="shared" si="50"/>
        <v>3.7891671130642108</v>
      </c>
      <c r="O703" s="178">
        <f t="shared" si="51"/>
        <v>14.357787410727365</v>
      </c>
      <c r="P703" s="47" t="str">
        <f>VLOOKUP(B703,'Hub coords'!$A$14:$E$118,1,TRUE)</f>
        <v>T6P11</v>
      </c>
      <c r="R703" s="182">
        <v>6</v>
      </c>
      <c r="S703" s="183">
        <v>0</v>
      </c>
    </row>
    <row r="704" spans="1:19" s="176" customFormat="1" x14ac:dyDescent="0.3">
      <c r="A704" s="176" t="s">
        <v>126</v>
      </c>
      <c r="B704" s="176" t="s">
        <v>2049</v>
      </c>
      <c r="C704" s="176">
        <v>301</v>
      </c>
      <c r="D704" s="176">
        <v>338.63600000000002</v>
      </c>
      <c r="E704" s="176">
        <v>0.2</v>
      </c>
      <c r="F704" s="176">
        <v>0.2</v>
      </c>
      <c r="G704" s="176">
        <v>1.5192749999999999</v>
      </c>
      <c r="H704" s="177">
        <v>5189582.4950000001</v>
      </c>
      <c r="I704" s="177">
        <v>487873.2</v>
      </c>
      <c r="J704" s="102">
        <f>VLOOKUP($B704,'Hub coords'!$A$14:$E$119,4,TRUE)</f>
        <v>487871.8934</v>
      </c>
      <c r="K704" s="102">
        <f>VLOOKUP($B704,'Hub coords'!$A$14:$E$119,5,TRUE)</f>
        <v>5189581.3425000003</v>
      </c>
      <c r="L704" s="178">
        <f t="shared" si="48"/>
        <v>1.3066000000108033</v>
      </c>
      <c r="M704" s="178">
        <f t="shared" si="49"/>
        <v>1.1524999998509884</v>
      </c>
      <c r="N704" s="179">
        <f t="shared" si="50"/>
        <v>1.7422571020617938</v>
      </c>
      <c r="O704" s="178">
        <f t="shared" si="51"/>
        <v>3.03545980968476</v>
      </c>
      <c r="P704" s="47" t="str">
        <f>VLOOKUP(B704,'Hub coords'!$A$14:$E$118,1,TRUE)</f>
        <v>T6P11</v>
      </c>
      <c r="R704" s="182">
        <v>7</v>
      </c>
      <c r="S704" s="183">
        <v>1</v>
      </c>
    </row>
    <row r="705" spans="1:19" s="176" customFormat="1" x14ac:dyDescent="0.3">
      <c r="A705" s="176" t="s">
        <v>126</v>
      </c>
      <c r="B705" s="176" t="s">
        <v>2050</v>
      </c>
      <c r="C705" s="176">
        <v>301</v>
      </c>
      <c r="D705" s="176">
        <v>345.00599999999997</v>
      </c>
      <c r="E705" s="176">
        <v>2.9</v>
      </c>
      <c r="F705" s="176">
        <v>3.2</v>
      </c>
      <c r="G705" s="176">
        <v>2.3392029999999999</v>
      </c>
      <c r="H705" s="177">
        <v>5189580.102</v>
      </c>
      <c r="I705" s="177">
        <v>487871.67800000001</v>
      </c>
      <c r="J705" s="102">
        <f>VLOOKUP($B705,'Hub coords'!$A$14:$E$119,4,TRUE)</f>
        <v>487871.8934</v>
      </c>
      <c r="K705" s="102">
        <f>VLOOKUP($B705,'Hub coords'!$A$14:$E$119,5,TRUE)</f>
        <v>5189581.3425000003</v>
      </c>
      <c r="L705" s="178">
        <f t="shared" si="48"/>
        <v>0.21539999998640269</v>
      </c>
      <c r="M705" s="178">
        <f t="shared" si="49"/>
        <v>1.2405000003054738</v>
      </c>
      <c r="N705" s="179">
        <f t="shared" si="50"/>
        <v>1.2590621155256887</v>
      </c>
      <c r="O705" s="178">
        <f t="shared" si="51"/>
        <v>1.5852374107520226</v>
      </c>
      <c r="P705" s="47" t="str">
        <f>VLOOKUP(B705,'Hub coords'!$A$14:$E$118,1,TRUE)</f>
        <v>T6P11</v>
      </c>
      <c r="R705" s="182">
        <v>8</v>
      </c>
      <c r="S705" s="183">
        <v>0</v>
      </c>
    </row>
    <row r="706" spans="1:19" s="176" customFormat="1" ht="15" thickBot="1" x14ac:dyDescent="0.35">
      <c r="A706" s="176" t="s">
        <v>130</v>
      </c>
      <c r="B706" s="176" t="s">
        <v>2051</v>
      </c>
      <c r="C706" s="176">
        <v>301</v>
      </c>
      <c r="D706" s="176">
        <v>339.06400000000002</v>
      </c>
      <c r="E706" s="176">
        <v>0.2</v>
      </c>
      <c r="F706" s="176">
        <v>0.2</v>
      </c>
      <c r="G706" s="176">
        <v>1.160825</v>
      </c>
      <c r="H706" s="177">
        <v>5189582.7259999998</v>
      </c>
      <c r="I706" s="177">
        <v>487873.45600000001</v>
      </c>
      <c r="J706" s="102">
        <f>VLOOKUP($B706,'Hub coords'!$A$14:$E$119,4,TRUE)</f>
        <v>487871.8934</v>
      </c>
      <c r="K706" s="102">
        <f>VLOOKUP($B706,'Hub coords'!$A$14:$E$119,5,TRUE)</f>
        <v>5189581.3425000003</v>
      </c>
      <c r="L706" s="178">
        <f t="shared" si="48"/>
        <v>1.5626000000047497</v>
      </c>
      <c r="M706" s="178">
        <f t="shared" si="49"/>
        <v>1.3834999995306134</v>
      </c>
      <c r="N706" s="179">
        <f t="shared" si="50"/>
        <v>2.0870531878023737</v>
      </c>
      <c r="O706" s="178">
        <f t="shared" si="51"/>
        <v>4.3557910087160501</v>
      </c>
      <c r="P706" s="47" t="str">
        <f>VLOOKUP(B706,'Hub coords'!$A$14:$E$118,1,TRUE)</f>
        <v>T6P11</v>
      </c>
      <c r="R706" s="184" t="s">
        <v>2123</v>
      </c>
      <c r="S706" s="184">
        <v>0</v>
      </c>
    </row>
    <row r="707" spans="1:19" s="176" customFormat="1" x14ac:dyDescent="0.3">
      <c r="A707" s="176" t="s">
        <v>126</v>
      </c>
      <c r="B707" s="176" t="s">
        <v>2034</v>
      </c>
      <c r="C707" s="176">
        <v>301</v>
      </c>
      <c r="D707" s="176">
        <v>342.16899999999998</v>
      </c>
      <c r="E707" s="176">
        <v>0.3</v>
      </c>
      <c r="F707" s="176">
        <v>0.3</v>
      </c>
      <c r="G707" s="176">
        <v>1.482812</v>
      </c>
      <c r="H707" s="177">
        <v>5189582.125</v>
      </c>
      <c r="I707" s="177">
        <v>487873.23</v>
      </c>
      <c r="J707" s="102">
        <f>VLOOKUP($B707,'Hub coords'!$A$14:$E$119,4,TRUE)</f>
        <v>487871.8934</v>
      </c>
      <c r="K707" s="102">
        <f>VLOOKUP($B707,'Hub coords'!$A$14:$E$119,5,TRUE)</f>
        <v>5189581.3425000003</v>
      </c>
      <c r="L707" s="178">
        <f t="shared" si="48"/>
        <v>1.3365999999805354</v>
      </c>
      <c r="M707" s="178">
        <f t="shared" si="49"/>
        <v>0.78249999973922968</v>
      </c>
      <c r="N707" s="179">
        <f t="shared" si="50"/>
        <v>1.5488078672126706</v>
      </c>
      <c r="O707" s="178">
        <f t="shared" si="51"/>
        <v>2.3988058095398617</v>
      </c>
      <c r="P707" s="47" t="str">
        <f>VLOOKUP(B707,'Hub coords'!$A$14:$E$118,1,TRUE)</f>
        <v>T6P11</v>
      </c>
    </row>
    <row r="708" spans="1:19" s="176" customFormat="1" x14ac:dyDescent="0.3">
      <c r="A708" s="176" t="s">
        <v>130</v>
      </c>
      <c r="B708" s="176" t="s">
        <v>2052</v>
      </c>
      <c r="C708" s="176">
        <v>301</v>
      </c>
      <c r="D708" s="176">
        <v>341.61</v>
      </c>
      <c r="E708" s="176">
        <v>0.3</v>
      </c>
      <c r="F708" s="176">
        <v>0.3</v>
      </c>
      <c r="G708" s="176">
        <v>1.675225</v>
      </c>
      <c r="H708" s="177">
        <v>5189581.7750000004</v>
      </c>
      <c r="I708" s="177">
        <v>487874.48499999999</v>
      </c>
      <c r="J708" s="102">
        <f>VLOOKUP($B708,'Hub coords'!$A$14:$E$119,4,TRUE)</f>
        <v>487871.8934</v>
      </c>
      <c r="K708" s="102">
        <f>VLOOKUP($B708,'Hub coords'!$A$14:$E$119,5,TRUE)</f>
        <v>5189581.3425000003</v>
      </c>
      <c r="L708" s="178">
        <f t="shared" si="48"/>
        <v>2.591599999985192</v>
      </c>
      <c r="M708" s="178">
        <f t="shared" si="49"/>
        <v>0.43250000011175871</v>
      </c>
      <c r="N708" s="179">
        <f t="shared" si="50"/>
        <v>2.6274411144723908</v>
      </c>
      <c r="O708" s="178">
        <f t="shared" si="51"/>
        <v>6.9034468100199193</v>
      </c>
      <c r="P708" s="47" t="str">
        <f>VLOOKUP(B708,'Hub coords'!$A$14:$E$118,1,TRUE)</f>
        <v>T6P11</v>
      </c>
    </row>
    <row r="709" spans="1:19" s="176" customFormat="1" x14ac:dyDescent="0.3">
      <c r="A709" s="176" t="s">
        <v>130</v>
      </c>
      <c r="B709" s="176" t="s">
        <v>2053</v>
      </c>
      <c r="C709" s="176">
        <v>301</v>
      </c>
      <c r="D709" s="176">
        <v>344.08600000000001</v>
      </c>
      <c r="E709" s="176">
        <v>0.4</v>
      </c>
      <c r="F709" s="176">
        <v>0.3</v>
      </c>
      <c r="G709" s="176">
        <v>1.106687</v>
      </c>
      <c r="H709" s="177">
        <v>5189577.6279999996</v>
      </c>
      <c r="I709" s="177">
        <v>487874.54499999998</v>
      </c>
      <c r="J709" s="102">
        <f>VLOOKUP($B709,'Hub coords'!$A$14:$E$119,4,TRUE)</f>
        <v>487871.8934</v>
      </c>
      <c r="K709" s="102">
        <f>VLOOKUP($B709,'Hub coords'!$A$14:$E$119,5,TRUE)</f>
        <v>5189581.3425000003</v>
      </c>
      <c r="L709" s="178">
        <f t="shared" si="48"/>
        <v>2.6515999999828637</v>
      </c>
      <c r="M709" s="178">
        <f t="shared" si="49"/>
        <v>3.7145000007003546</v>
      </c>
      <c r="N709" s="179">
        <f t="shared" si="50"/>
        <v>4.5638243628684982</v>
      </c>
      <c r="O709" s="178">
        <f t="shared" si="51"/>
        <v>20.828492815112053</v>
      </c>
      <c r="P709" s="47" t="str">
        <f>VLOOKUP(B709,'Hub coords'!$A$14:$E$118,1,TRUE)</f>
        <v>T6P11</v>
      </c>
    </row>
    <row r="710" spans="1:19" s="176" customFormat="1" x14ac:dyDescent="0.3">
      <c r="A710" s="176" t="s">
        <v>130</v>
      </c>
      <c r="B710" s="176" t="s">
        <v>2054</v>
      </c>
      <c r="C710" s="176">
        <v>301</v>
      </c>
      <c r="D710" s="176">
        <v>340.279</v>
      </c>
      <c r="E710" s="176">
        <v>0.2</v>
      </c>
      <c r="F710" s="176">
        <v>0.2</v>
      </c>
      <c r="G710" s="176">
        <v>1.6365460000000001</v>
      </c>
      <c r="H710" s="177">
        <v>5189581.5839999998</v>
      </c>
      <c r="I710" s="177">
        <v>487873.66399999999</v>
      </c>
      <c r="J710" s="102">
        <f>VLOOKUP($B710,'Hub coords'!$A$14:$E$119,4,TRUE)</f>
        <v>487871.8934</v>
      </c>
      <c r="K710" s="102">
        <f>VLOOKUP($B710,'Hub coords'!$A$14:$E$119,5,TRUE)</f>
        <v>5189581.3425000003</v>
      </c>
      <c r="L710" s="178">
        <f t="shared" si="48"/>
        <v>1.7705999999889173</v>
      </c>
      <c r="M710" s="178">
        <f t="shared" si="49"/>
        <v>0.241499999538064</v>
      </c>
      <c r="N710" s="179">
        <f t="shared" si="50"/>
        <v>1.7869937352261867</v>
      </c>
      <c r="O710" s="178">
        <f t="shared" si="51"/>
        <v>3.1933466097376386</v>
      </c>
      <c r="P710" s="47" t="str">
        <f>VLOOKUP(B710,'Hub coords'!$A$14:$E$118,1,TRUE)</f>
        <v>T6P11</v>
      </c>
    </row>
    <row r="711" spans="1:19" s="176" customFormat="1" x14ac:dyDescent="0.3">
      <c r="A711" s="176" t="s">
        <v>126</v>
      </c>
      <c r="B711" s="176" t="s">
        <v>2055</v>
      </c>
      <c r="C711" s="176">
        <v>301</v>
      </c>
      <c r="D711" s="176">
        <v>357.29899999999998</v>
      </c>
      <c r="E711" s="176">
        <v>1.3</v>
      </c>
      <c r="F711" s="176">
        <v>0.6</v>
      </c>
      <c r="G711" s="176">
        <v>2.8520129999999999</v>
      </c>
      <c r="H711" s="177">
        <v>5189579.875</v>
      </c>
      <c r="I711" s="177">
        <v>487872.91899999999</v>
      </c>
      <c r="J711" s="102">
        <f>VLOOKUP($B711,'Hub coords'!$A$14:$E$119,4,TRUE)</f>
        <v>487871.8934</v>
      </c>
      <c r="K711" s="102">
        <f>VLOOKUP($B711,'Hub coords'!$A$14:$E$119,5,TRUE)</f>
        <v>5189581.3425000003</v>
      </c>
      <c r="L711" s="178">
        <f t="shared" si="48"/>
        <v>1.0255999999935739</v>
      </c>
      <c r="M711" s="178">
        <f t="shared" si="49"/>
        <v>1.4675000002607703</v>
      </c>
      <c r="N711" s="179">
        <f t="shared" si="50"/>
        <v>1.7903663342322373</v>
      </c>
      <c r="O711" s="178">
        <f t="shared" si="51"/>
        <v>3.2054116107521793</v>
      </c>
      <c r="P711" s="47" t="str">
        <f>VLOOKUP(B711,'Hub coords'!$A$14:$E$118,1,TRUE)</f>
        <v>T6P11</v>
      </c>
    </row>
    <row r="712" spans="1:19" s="176" customFormat="1" x14ac:dyDescent="0.3">
      <c r="A712" s="176" t="s">
        <v>130</v>
      </c>
      <c r="B712" s="176" t="s">
        <v>2056</v>
      </c>
      <c r="C712" s="176">
        <v>301</v>
      </c>
      <c r="D712" s="176">
        <v>349.97</v>
      </c>
      <c r="E712" s="176">
        <v>0.6</v>
      </c>
      <c r="F712" s="176">
        <v>0.3</v>
      </c>
      <c r="G712" s="176">
        <v>1.830681</v>
      </c>
      <c r="H712" s="177">
        <v>5189581.9349999996</v>
      </c>
      <c r="I712" s="177">
        <v>487873.99200000003</v>
      </c>
      <c r="J712" s="102">
        <f>VLOOKUP($B712,'Hub coords'!$A$14:$E$119,4,TRUE)</f>
        <v>487871.8934</v>
      </c>
      <c r="K712" s="102">
        <f>VLOOKUP($B712,'Hub coords'!$A$14:$E$119,5,TRUE)</f>
        <v>5189581.3425000003</v>
      </c>
      <c r="L712" s="178">
        <f t="shared" si="48"/>
        <v>2.0986000000266358</v>
      </c>
      <c r="M712" s="178">
        <f t="shared" si="49"/>
        <v>0.59249999932944775</v>
      </c>
      <c r="N712" s="179">
        <f t="shared" si="50"/>
        <v>2.1806371108731484</v>
      </c>
      <c r="O712" s="178">
        <f t="shared" si="51"/>
        <v>4.7551782093171919</v>
      </c>
      <c r="P712" s="47" t="str">
        <f>VLOOKUP(B712,'Hub coords'!$A$14:$E$118,1,TRUE)</f>
        <v>T6P11</v>
      </c>
    </row>
    <row r="713" spans="1:19" s="176" customFormat="1" x14ac:dyDescent="0.3">
      <c r="A713" s="176" t="s">
        <v>126</v>
      </c>
      <c r="B713" s="176" t="s">
        <v>2057</v>
      </c>
      <c r="C713" s="176">
        <v>301</v>
      </c>
      <c r="D713" s="176">
        <v>347.76400000000001</v>
      </c>
      <c r="E713" s="176">
        <v>0.4</v>
      </c>
      <c r="F713" s="176">
        <v>0.5</v>
      </c>
      <c r="G713" s="176">
        <v>1.6258170000000001</v>
      </c>
      <c r="H713" s="177">
        <v>5189580.3839999996</v>
      </c>
      <c r="I713" s="177">
        <v>487873.45699999999</v>
      </c>
      <c r="J713" s="102">
        <f>VLOOKUP($B713,'Hub coords'!$A$14:$E$119,4,TRUE)</f>
        <v>487871.8934</v>
      </c>
      <c r="K713" s="102">
        <f>VLOOKUP($B713,'Hub coords'!$A$14:$E$119,5,TRUE)</f>
        <v>5189581.3425000003</v>
      </c>
      <c r="L713" s="178">
        <f t="shared" si="48"/>
        <v>1.5635999999940395</v>
      </c>
      <c r="M713" s="178">
        <f t="shared" si="49"/>
        <v>0.95850000064820051</v>
      </c>
      <c r="N713" s="179">
        <f t="shared" si="50"/>
        <v>1.8340030564925351</v>
      </c>
      <c r="O713" s="178">
        <f t="shared" si="51"/>
        <v>3.3635672112239612</v>
      </c>
      <c r="P713" s="47" t="str">
        <f>VLOOKUP(B713,'Hub coords'!$A$14:$E$118,1,TRUE)</f>
        <v>T6P11</v>
      </c>
    </row>
    <row r="714" spans="1:19" s="176" customFormat="1" x14ac:dyDescent="0.3">
      <c r="A714" s="176" t="s">
        <v>126</v>
      </c>
      <c r="B714" s="176" t="s">
        <v>2058</v>
      </c>
      <c r="C714" s="176">
        <v>301</v>
      </c>
      <c r="D714" s="176">
        <v>335.41399999999999</v>
      </c>
      <c r="E714" s="176">
        <v>0.5</v>
      </c>
      <c r="F714" s="176">
        <v>0.4</v>
      </c>
      <c r="G714" s="176">
        <v>1.674925</v>
      </c>
      <c r="H714" s="177">
        <v>5189580.3339999998</v>
      </c>
      <c r="I714" s="177">
        <v>487872.033</v>
      </c>
      <c r="J714" s="102">
        <f>VLOOKUP($B714,'Hub coords'!$A$14:$E$119,4,TRUE)</f>
        <v>487871.8934</v>
      </c>
      <c r="K714" s="102">
        <f>VLOOKUP($B714,'Hub coords'!$A$14:$E$119,5,TRUE)</f>
        <v>5189581.3425000003</v>
      </c>
      <c r="L714" s="178">
        <f t="shared" si="48"/>
        <v>0.13959999999497086</v>
      </c>
      <c r="M714" s="178">
        <f t="shared" si="49"/>
        <v>1.008500000461936</v>
      </c>
      <c r="N714" s="179">
        <f t="shared" si="50"/>
        <v>1.0181161087667363</v>
      </c>
      <c r="O714" s="178">
        <f t="shared" si="51"/>
        <v>1.0365604109303208</v>
      </c>
      <c r="P714" s="47" t="str">
        <f>VLOOKUP(B714,'Hub coords'!$A$14:$E$118,1,TRUE)</f>
        <v>T6P11</v>
      </c>
    </row>
    <row r="715" spans="1:19" s="176" customFormat="1" x14ac:dyDescent="0.3">
      <c r="A715" s="176" t="s">
        <v>126</v>
      </c>
      <c r="B715" s="176" t="s">
        <v>2059</v>
      </c>
      <c r="C715" s="176">
        <v>301</v>
      </c>
      <c r="D715" s="176">
        <v>374.93299999999999</v>
      </c>
      <c r="E715" s="176">
        <v>0.9</v>
      </c>
      <c r="F715" s="176">
        <v>0.3</v>
      </c>
      <c r="G715" s="176">
        <v>2.9703949999999999</v>
      </c>
      <c r="H715" s="177">
        <v>5189584.7359999996</v>
      </c>
      <c r="I715" s="177">
        <v>487871.92300000001</v>
      </c>
      <c r="J715" s="102">
        <f>VLOOKUP($B715,'Hub coords'!$A$14:$E$119,4,TRUE)</f>
        <v>487871.8934</v>
      </c>
      <c r="K715" s="102">
        <f>VLOOKUP($B715,'Hub coords'!$A$14:$E$119,5,TRUE)</f>
        <v>5189581.3425000003</v>
      </c>
      <c r="L715" s="178">
        <f t="shared" si="48"/>
        <v>2.9600000008940697E-2</v>
      </c>
      <c r="M715" s="178">
        <f t="shared" si="49"/>
        <v>3.393499999307096</v>
      </c>
      <c r="N715" s="179">
        <f t="shared" si="50"/>
        <v>3.3936290907077322</v>
      </c>
      <c r="O715" s="178">
        <f t="shared" si="51"/>
        <v>11.516718405297789</v>
      </c>
      <c r="P715" s="47" t="str">
        <f>VLOOKUP(B715,'Hub coords'!$A$14:$E$118,1,TRUE)</f>
        <v>T6P11</v>
      </c>
    </row>
    <row r="716" spans="1:19" s="176" customFormat="1" x14ac:dyDescent="0.3">
      <c r="A716" s="176" t="s">
        <v>126</v>
      </c>
      <c r="B716" s="176" t="s">
        <v>2060</v>
      </c>
      <c r="C716" s="176">
        <v>301</v>
      </c>
      <c r="D716" s="176">
        <v>341.06700000000001</v>
      </c>
      <c r="E716" s="176">
        <v>1.3</v>
      </c>
      <c r="F716" s="176">
        <v>1.4</v>
      </c>
      <c r="G716" s="176">
        <v>1.320144</v>
      </c>
      <c r="H716" s="177">
        <v>5189580.2390000001</v>
      </c>
      <c r="I716" s="177">
        <v>487873.73499999999</v>
      </c>
      <c r="J716" s="102">
        <f>VLOOKUP($B716,'Hub coords'!$A$14:$E$119,4,TRUE)</f>
        <v>487871.8934</v>
      </c>
      <c r="K716" s="102">
        <f>VLOOKUP($B716,'Hub coords'!$A$14:$E$119,5,TRUE)</f>
        <v>5189581.3425000003</v>
      </c>
      <c r="L716" s="178">
        <f t="shared" si="48"/>
        <v>1.841599999985192</v>
      </c>
      <c r="M716" s="178">
        <f t="shared" si="49"/>
        <v>1.1035000002011657</v>
      </c>
      <c r="N716" s="179">
        <f t="shared" si="50"/>
        <v>2.1469054032233075</v>
      </c>
      <c r="O716" s="178">
        <f t="shared" si="51"/>
        <v>4.6092028103894327</v>
      </c>
      <c r="P716" s="47" t="str">
        <f>VLOOKUP(B716,'Hub coords'!$A$14:$E$118,1,TRUE)</f>
        <v>T6P11</v>
      </c>
    </row>
    <row r="717" spans="1:19" s="176" customFormat="1" x14ac:dyDescent="0.3">
      <c r="A717" s="176" t="s">
        <v>126</v>
      </c>
      <c r="B717" s="176" t="s">
        <v>2061</v>
      </c>
      <c r="C717" s="176">
        <v>301</v>
      </c>
      <c r="D717" s="176">
        <v>348.15899999999999</v>
      </c>
      <c r="E717" s="176">
        <v>0.4</v>
      </c>
      <c r="F717" s="176">
        <v>0.3</v>
      </c>
      <c r="G717" s="176">
        <v>2.1268199999999999</v>
      </c>
      <c r="H717" s="177">
        <v>5189580.8689999999</v>
      </c>
      <c r="I717" s="177">
        <v>487875.69900000002</v>
      </c>
      <c r="J717" s="102">
        <f>VLOOKUP($B717,'Hub coords'!$A$14:$E$119,4,TRUE)</f>
        <v>487871.8934</v>
      </c>
      <c r="K717" s="102">
        <f>VLOOKUP($B717,'Hub coords'!$A$14:$E$119,5,TRUE)</f>
        <v>5189581.3425000003</v>
      </c>
      <c r="L717" s="178">
        <f t="shared" si="48"/>
        <v>3.8056000000215136</v>
      </c>
      <c r="M717" s="178">
        <f t="shared" si="49"/>
        <v>0.47350000031292439</v>
      </c>
      <c r="N717" s="179">
        <f t="shared" si="50"/>
        <v>3.8349437558405057</v>
      </c>
      <c r="O717" s="178">
        <f t="shared" si="51"/>
        <v>14.706793610460084</v>
      </c>
      <c r="P717" s="47" t="str">
        <f>VLOOKUP(B717,'Hub coords'!$A$14:$E$118,1,TRUE)</f>
        <v>T6P11</v>
      </c>
    </row>
    <row r="718" spans="1:19" s="176" customFormat="1" x14ac:dyDescent="0.3">
      <c r="A718" s="176" t="s">
        <v>130</v>
      </c>
      <c r="B718" s="176" t="s">
        <v>2035</v>
      </c>
      <c r="C718" s="176">
        <v>301</v>
      </c>
      <c r="D718" s="176">
        <v>339.81700000000001</v>
      </c>
      <c r="E718" s="176">
        <v>0.2</v>
      </c>
      <c r="F718" s="176">
        <v>0.2</v>
      </c>
      <c r="G718" s="176">
        <v>1.6212</v>
      </c>
      <c r="H718" s="177">
        <v>5189582.4210000001</v>
      </c>
      <c r="I718" s="177">
        <v>487873.95699999999</v>
      </c>
      <c r="J718" s="102">
        <f>VLOOKUP($B718,'Hub coords'!$A$14:$E$119,4,TRUE)</f>
        <v>487871.8934</v>
      </c>
      <c r="K718" s="102">
        <f>VLOOKUP($B718,'Hub coords'!$A$14:$E$119,5,TRUE)</f>
        <v>5189581.3425000003</v>
      </c>
      <c r="L718" s="178">
        <f t="shared" si="48"/>
        <v>2.0635999999940395</v>
      </c>
      <c r="M718" s="178">
        <f t="shared" si="49"/>
        <v>1.0784999998286366</v>
      </c>
      <c r="N718" s="179">
        <f t="shared" si="50"/>
        <v>2.3284344975982831</v>
      </c>
      <c r="O718" s="178">
        <f t="shared" si="51"/>
        <v>5.421607209605769</v>
      </c>
      <c r="P718" s="47" t="str">
        <f>VLOOKUP(B718,'Hub coords'!$A$14:$E$118,1,TRUE)</f>
        <v>T6P11</v>
      </c>
    </row>
    <row r="719" spans="1:19" s="176" customFormat="1" x14ac:dyDescent="0.3">
      <c r="A719" s="176" t="s">
        <v>126</v>
      </c>
      <c r="B719" s="176" t="s">
        <v>2062</v>
      </c>
      <c r="C719" s="176">
        <v>301</v>
      </c>
      <c r="D719" s="176">
        <v>338.137</v>
      </c>
      <c r="E719" s="176">
        <v>0.2</v>
      </c>
      <c r="F719" s="176">
        <v>0.3</v>
      </c>
      <c r="G719" s="176">
        <v>1.828452</v>
      </c>
      <c r="H719" s="177">
        <v>5189582.4409999996</v>
      </c>
      <c r="I719" s="177">
        <v>487874.59399999998</v>
      </c>
      <c r="J719" s="102">
        <f>VLOOKUP($B719,'Hub coords'!$A$14:$E$119,4,TRUE)</f>
        <v>487871.8934</v>
      </c>
      <c r="K719" s="102">
        <f>VLOOKUP($B719,'Hub coords'!$A$14:$E$119,5,TRUE)</f>
        <v>5189581.3425000003</v>
      </c>
      <c r="L719" s="178">
        <f t="shared" si="48"/>
        <v>2.7005999999819323</v>
      </c>
      <c r="M719" s="178">
        <f t="shared" si="49"/>
        <v>1.0984999993816018</v>
      </c>
      <c r="N719" s="179">
        <f t="shared" si="50"/>
        <v>2.9154661048524972</v>
      </c>
      <c r="O719" s="178">
        <f t="shared" si="51"/>
        <v>8.4999426085437921</v>
      </c>
      <c r="P719" s="47" t="str">
        <f>VLOOKUP(B719,'Hub coords'!$A$14:$E$118,1,TRUE)</f>
        <v>T6P11</v>
      </c>
    </row>
    <row r="720" spans="1:19" s="176" customFormat="1" x14ac:dyDescent="0.3">
      <c r="A720" s="176" t="s">
        <v>130</v>
      </c>
      <c r="B720" s="176" t="s">
        <v>2036</v>
      </c>
      <c r="C720" s="176">
        <v>301</v>
      </c>
      <c r="D720" s="176">
        <v>339.81099999999998</v>
      </c>
      <c r="E720" s="176">
        <v>0.2</v>
      </c>
      <c r="F720" s="176">
        <v>0.2</v>
      </c>
      <c r="G720" s="176">
        <v>2.1328170000000002</v>
      </c>
      <c r="H720" s="177">
        <v>5189582.2010000004</v>
      </c>
      <c r="I720" s="177">
        <v>487874.13900000002</v>
      </c>
      <c r="J720" s="102">
        <f>VLOOKUP($B720,'Hub coords'!$A$14:$E$119,4,TRUE)</f>
        <v>487871.8934</v>
      </c>
      <c r="K720" s="102">
        <f>VLOOKUP($B720,'Hub coords'!$A$14:$E$119,5,TRUE)</f>
        <v>5189581.3425000003</v>
      </c>
      <c r="L720" s="178">
        <f t="shared" si="48"/>
        <v>2.2456000000238419</v>
      </c>
      <c r="M720" s="178">
        <f t="shared" si="49"/>
        <v>0.85850000008940697</v>
      </c>
      <c r="N720" s="179">
        <f t="shared" si="50"/>
        <v>2.4041093174522223</v>
      </c>
      <c r="O720" s="178">
        <f t="shared" si="51"/>
        <v>5.7797416102605901</v>
      </c>
      <c r="P720" s="47" t="str">
        <f>VLOOKUP(B720,'Hub coords'!$A$14:$E$118,1,TRUE)</f>
        <v>T6P11</v>
      </c>
      <c r="R720" s="176" t="s">
        <v>5112</v>
      </c>
      <c r="S720" s="185">
        <f>COUNT(C696:C725)</f>
        <v>30</v>
      </c>
    </row>
    <row r="721" spans="1:19" s="176" customFormat="1" x14ac:dyDescent="0.3">
      <c r="A721" s="176" t="s">
        <v>126</v>
      </c>
      <c r="B721" s="176" t="s">
        <v>2037</v>
      </c>
      <c r="C721" s="176">
        <v>301</v>
      </c>
      <c r="D721" s="176">
        <v>353.50900000000001</v>
      </c>
      <c r="E721" s="176">
        <v>0.1</v>
      </c>
      <c r="F721" s="176">
        <v>0.2</v>
      </c>
      <c r="G721" s="176">
        <v>0.90441099999999996</v>
      </c>
      <c r="H721" s="177">
        <v>5189584.5199999996</v>
      </c>
      <c r="I721" s="177">
        <v>487873.527</v>
      </c>
      <c r="J721" s="102">
        <f>VLOOKUP($B721,'Hub coords'!$A$14:$E$119,4,TRUE)</f>
        <v>487871.8934</v>
      </c>
      <c r="K721" s="102">
        <f>VLOOKUP($B721,'Hub coords'!$A$14:$E$119,5,TRUE)</f>
        <v>5189581.3425000003</v>
      </c>
      <c r="L721" s="178">
        <f t="shared" si="48"/>
        <v>1.6336000000010245</v>
      </c>
      <c r="M721" s="178">
        <f t="shared" si="49"/>
        <v>3.1774999992921948</v>
      </c>
      <c r="N721" s="179">
        <f t="shared" si="50"/>
        <v>3.5728357372688215</v>
      </c>
      <c r="O721" s="178">
        <f t="shared" si="51"/>
        <v>12.765155205505243</v>
      </c>
      <c r="P721" s="47" t="str">
        <f>VLOOKUP(B721,'Hub coords'!$A$14:$E$118,1,TRUE)</f>
        <v>T6P11</v>
      </c>
      <c r="R721" s="176" t="s">
        <v>5111</v>
      </c>
      <c r="S721" s="178">
        <f>AVERAGE(N696:N725)</f>
        <v>2.6609179342655835</v>
      </c>
    </row>
    <row r="722" spans="1:19" s="176" customFormat="1" x14ac:dyDescent="0.3">
      <c r="A722" s="176" t="s">
        <v>126</v>
      </c>
      <c r="B722" s="176" t="s">
        <v>2038</v>
      </c>
      <c r="C722" s="176">
        <v>301</v>
      </c>
      <c r="D722" s="176">
        <v>341.45100000000002</v>
      </c>
      <c r="E722" s="176">
        <v>0.4</v>
      </c>
      <c r="F722" s="176">
        <v>0.3</v>
      </c>
      <c r="G722" s="176">
        <v>1.4029389999999999</v>
      </c>
      <c r="H722" s="177">
        <v>5189581.591</v>
      </c>
      <c r="I722" s="177">
        <v>487874.603</v>
      </c>
      <c r="J722" s="102">
        <f>VLOOKUP($B722,'Hub coords'!$A$14:$E$119,4,TRUE)</f>
        <v>487871.8934</v>
      </c>
      <c r="K722" s="102">
        <f>VLOOKUP($B722,'Hub coords'!$A$14:$E$119,5,TRUE)</f>
        <v>5189581.3425000003</v>
      </c>
      <c r="L722" s="178">
        <f t="shared" si="48"/>
        <v>2.7096000000019558</v>
      </c>
      <c r="M722" s="178">
        <f t="shared" si="49"/>
        <v>0.24849999975413084</v>
      </c>
      <c r="N722" s="179">
        <f t="shared" si="50"/>
        <v>2.7209712254796816</v>
      </c>
      <c r="O722" s="178">
        <f t="shared" si="51"/>
        <v>7.4036844098884007</v>
      </c>
      <c r="P722" s="47" t="str">
        <f>VLOOKUP(B722,'Hub coords'!$A$14:$E$118,1,TRUE)</f>
        <v>T6P11</v>
      </c>
      <c r="R722" s="176" t="s">
        <v>5110</v>
      </c>
      <c r="S722" s="178">
        <f>_xlfn.STDEV.S(N696:N725)</f>
        <v>1.2747861769758673</v>
      </c>
    </row>
    <row r="723" spans="1:19" s="176" customFormat="1" x14ac:dyDescent="0.3">
      <c r="A723" s="176" t="s">
        <v>130</v>
      </c>
      <c r="B723" s="176" t="s">
        <v>2039</v>
      </c>
      <c r="C723" s="176">
        <v>301</v>
      </c>
      <c r="D723" s="176">
        <v>344.33699999999999</v>
      </c>
      <c r="E723" s="176">
        <v>0.2</v>
      </c>
      <c r="F723" s="176">
        <v>0.2</v>
      </c>
      <c r="G723" s="176">
        <v>1.91933</v>
      </c>
      <c r="H723" s="177">
        <v>5189581.216</v>
      </c>
      <c r="I723" s="177">
        <v>487876.22100000002</v>
      </c>
      <c r="J723" s="102">
        <f>VLOOKUP($B723,'Hub coords'!$A$14:$E$119,4,TRUE)</f>
        <v>487871.8934</v>
      </c>
      <c r="K723" s="102">
        <f>VLOOKUP($B723,'Hub coords'!$A$14:$E$119,5,TRUE)</f>
        <v>5189581.3425000003</v>
      </c>
      <c r="L723" s="178">
        <f t="shared" si="48"/>
        <v>4.3276000000187196</v>
      </c>
      <c r="M723" s="178">
        <f t="shared" si="49"/>
        <v>0.12650000024586916</v>
      </c>
      <c r="N723" s="179">
        <f t="shared" si="50"/>
        <v>4.3294484648999143</v>
      </c>
      <c r="O723" s="178">
        <f t="shared" si="51"/>
        <v>18.744124010224226</v>
      </c>
      <c r="P723" s="47" t="str">
        <f>VLOOKUP(B723,'Hub coords'!$A$14:$E$118,1,TRUE)</f>
        <v>T6P11</v>
      </c>
      <c r="R723" s="176" t="s">
        <v>5109</v>
      </c>
      <c r="S723" s="178">
        <f>MIN(N696:N725)</f>
        <v>0.95554676010102979</v>
      </c>
    </row>
    <row r="724" spans="1:19" s="176" customFormat="1" x14ac:dyDescent="0.3">
      <c r="A724" s="176" t="s">
        <v>126</v>
      </c>
      <c r="B724" s="176" t="s">
        <v>2040</v>
      </c>
      <c r="C724" s="176">
        <v>301</v>
      </c>
      <c r="D724" s="176">
        <v>338.75400000000002</v>
      </c>
      <c r="E724" s="176">
        <v>0.2</v>
      </c>
      <c r="F724" s="176">
        <v>0.2</v>
      </c>
      <c r="G724" s="176">
        <v>1.562522</v>
      </c>
      <c r="H724" s="177">
        <v>5189582.4390000002</v>
      </c>
      <c r="I724" s="177">
        <v>487873.14799999999</v>
      </c>
      <c r="J724" s="102">
        <f>VLOOKUP($B724,'Hub coords'!$A$14:$E$119,4,TRUE)</f>
        <v>487871.8934</v>
      </c>
      <c r="K724" s="102">
        <f>VLOOKUP($B724,'Hub coords'!$A$14:$E$119,5,TRUE)</f>
        <v>5189581.3425000003</v>
      </c>
      <c r="L724" s="178">
        <f t="shared" si="48"/>
        <v>1.2545999999856576</v>
      </c>
      <c r="M724" s="178">
        <f t="shared" si="49"/>
        <v>1.0964999999850988</v>
      </c>
      <c r="N724" s="179">
        <f t="shared" si="50"/>
        <v>1.6662332999707257</v>
      </c>
      <c r="O724" s="178">
        <f t="shared" si="51"/>
        <v>2.7763334099313344</v>
      </c>
      <c r="P724" s="47" t="str">
        <f>VLOOKUP(B724,'Hub coords'!$A$14:$E$118,1,TRUE)</f>
        <v>T6P11</v>
      </c>
      <c r="R724" s="176" t="s">
        <v>5108</v>
      </c>
      <c r="S724" s="178">
        <f>MAX(N696:N725)</f>
        <v>6.7262510515418477</v>
      </c>
    </row>
    <row r="725" spans="1:19" s="176" customFormat="1" x14ac:dyDescent="0.3">
      <c r="A725" s="176" t="s">
        <v>126</v>
      </c>
      <c r="B725" s="176" t="s">
        <v>2041</v>
      </c>
      <c r="C725" s="176">
        <v>301</v>
      </c>
      <c r="D725" s="176">
        <v>342.01799999999997</v>
      </c>
      <c r="E725" s="176">
        <v>0.4</v>
      </c>
      <c r="F725" s="176">
        <v>0.2</v>
      </c>
      <c r="G725" s="176">
        <v>1.3650230000000001</v>
      </c>
      <c r="H725" s="177">
        <v>5189580.9069999997</v>
      </c>
      <c r="I725" s="177">
        <v>487874.86099999998</v>
      </c>
      <c r="J725" s="102">
        <f>VLOOKUP($B725,'Hub coords'!$A$14:$E$119,4,TRUE)</f>
        <v>487871.8934</v>
      </c>
      <c r="K725" s="102">
        <f>VLOOKUP($B725,'Hub coords'!$A$14:$E$119,5,TRUE)</f>
        <v>5189581.3425000003</v>
      </c>
      <c r="L725" s="178">
        <f t="shared" si="48"/>
        <v>2.9675999999744818</v>
      </c>
      <c r="M725" s="178">
        <f t="shared" si="49"/>
        <v>0.43550000060349703</v>
      </c>
      <c r="N725" s="179">
        <f t="shared" si="50"/>
        <v>2.9993849386789604</v>
      </c>
      <c r="O725" s="178">
        <f t="shared" si="51"/>
        <v>8.9963100103741915</v>
      </c>
      <c r="P725" s="47" t="str">
        <f>VLOOKUP(B725,'Hub coords'!$A$14:$E$118,1,TRUE)</f>
        <v>T6P11</v>
      </c>
      <c r="R725" s="176" t="s">
        <v>5107</v>
      </c>
      <c r="S725" s="178">
        <f>SQRT(SUM(O696:O725)/S720)</f>
        <v>2.9413253344943007</v>
      </c>
    </row>
    <row r="726" spans="1:19" ht="15" thickBot="1" x14ac:dyDescent="0.35">
      <c r="A726" s="30" t="s">
        <v>126</v>
      </c>
      <c r="B726" s="30" t="s">
        <v>2063</v>
      </c>
      <c r="C726" s="30">
        <v>301</v>
      </c>
      <c r="D726" s="30">
        <v>344.77600000000001</v>
      </c>
      <c r="E726" s="30">
        <v>1.7</v>
      </c>
      <c r="F726" s="30">
        <v>1</v>
      </c>
      <c r="G726" s="30">
        <v>3.0454699999999999</v>
      </c>
      <c r="H726" s="107">
        <v>5189654.9740000004</v>
      </c>
      <c r="I726" s="107">
        <v>487870.58</v>
      </c>
      <c r="J726" s="102">
        <f>VLOOKUP($B726,'Hub coords'!$A$14:$E$119,4,TRUE)</f>
        <v>487871.70540000004</v>
      </c>
      <c r="K726" s="102">
        <f>VLOOKUP($B726,'Hub coords'!$A$14:$E$119,5,TRUE)</f>
        <v>5189657.7755000005</v>
      </c>
      <c r="L726" s="34">
        <f t="shared" si="48"/>
        <v>1.125400000018999</v>
      </c>
      <c r="M726" s="34">
        <f t="shared" si="49"/>
        <v>2.8015000000596046</v>
      </c>
      <c r="N726" s="35">
        <f t="shared" si="50"/>
        <v>3.0190938061571932</v>
      </c>
      <c r="O726" s="34">
        <f t="shared" si="51"/>
        <v>9.1149274103767279</v>
      </c>
      <c r="P726" s="47" t="str">
        <f>VLOOKUP(B726,'Hub coords'!$A$14:$E$118,1,TRUE)</f>
        <v>T6P12</v>
      </c>
      <c r="Q726"/>
      <c r="R726" s="30"/>
    </row>
    <row r="727" spans="1:19" x14ac:dyDescent="0.3">
      <c r="A727" s="30" t="s">
        <v>126</v>
      </c>
      <c r="B727" s="30" t="s">
        <v>2072</v>
      </c>
      <c r="C727" s="30">
        <v>301</v>
      </c>
      <c r="D727" s="30">
        <v>330.30399999999997</v>
      </c>
      <c r="E727" s="30">
        <v>0.5</v>
      </c>
      <c r="F727" s="30">
        <v>0.5</v>
      </c>
      <c r="G727" s="30">
        <v>1.4648730000000001</v>
      </c>
      <c r="H727" s="107">
        <v>5189659.3049999997</v>
      </c>
      <c r="I727" s="107">
        <v>487873.88799999998</v>
      </c>
      <c r="J727" s="102">
        <f>VLOOKUP($B727,'Hub coords'!$A$14:$E$119,4,TRUE)</f>
        <v>487871.70540000004</v>
      </c>
      <c r="K727" s="102">
        <f>VLOOKUP($B727,'Hub coords'!$A$14:$E$119,5,TRUE)</f>
        <v>5189657.7755000005</v>
      </c>
      <c r="L727" s="34">
        <f t="shared" si="48"/>
        <v>2.1825999999418855</v>
      </c>
      <c r="M727" s="34">
        <f t="shared" si="49"/>
        <v>1.5294999992474914</v>
      </c>
      <c r="N727" s="35">
        <f t="shared" si="50"/>
        <v>2.6651666003168346</v>
      </c>
      <c r="O727" s="34">
        <f t="shared" si="51"/>
        <v>7.103113007444394</v>
      </c>
      <c r="P727" s="47" t="str">
        <f>VLOOKUP(B727,'Hub coords'!$A$14:$E$118,1,TRUE)</f>
        <v>T6P12</v>
      </c>
      <c r="Q727"/>
      <c r="R727" s="20" t="s">
        <v>166</v>
      </c>
      <c r="S727" s="20" t="s">
        <v>165</v>
      </c>
    </row>
    <row r="728" spans="1:19" x14ac:dyDescent="0.3">
      <c r="A728" s="30" t="s">
        <v>126</v>
      </c>
      <c r="B728" s="30" t="s">
        <v>2073</v>
      </c>
      <c r="C728" s="30">
        <v>301</v>
      </c>
      <c r="D728" s="30">
        <v>324.12400000000002</v>
      </c>
      <c r="E728" s="30">
        <v>0.8</v>
      </c>
      <c r="F728" s="30">
        <v>0.5</v>
      </c>
      <c r="G728" s="30">
        <v>1.646838</v>
      </c>
      <c r="H728" s="107">
        <v>5189656.6090000002</v>
      </c>
      <c r="I728" s="107">
        <v>487872.663</v>
      </c>
      <c r="J728" s="102">
        <f>VLOOKUP($B728,'Hub coords'!$A$14:$E$119,4,TRUE)</f>
        <v>487871.70540000004</v>
      </c>
      <c r="K728" s="102">
        <f>VLOOKUP($B728,'Hub coords'!$A$14:$E$119,5,TRUE)</f>
        <v>5189657.7755000005</v>
      </c>
      <c r="L728" s="34">
        <f t="shared" si="48"/>
        <v>0.95759999996516854</v>
      </c>
      <c r="M728" s="34">
        <f t="shared" si="49"/>
        <v>1.1665000002831221</v>
      </c>
      <c r="N728" s="35">
        <f t="shared" si="50"/>
        <v>1.509211718280048</v>
      </c>
      <c r="O728" s="34">
        <f t="shared" si="51"/>
        <v>2.2777200105938147</v>
      </c>
      <c r="P728" s="47" t="str">
        <f>VLOOKUP(B728,'Hub coords'!$A$14:$E$118,1,TRUE)</f>
        <v>T6P12</v>
      </c>
      <c r="Q728"/>
      <c r="R728" s="19">
        <v>1</v>
      </c>
      <c r="S728" s="15">
        <v>7</v>
      </c>
    </row>
    <row r="729" spans="1:19" x14ac:dyDescent="0.3">
      <c r="A729" s="30" t="s">
        <v>126</v>
      </c>
      <c r="B729" s="30" t="s">
        <v>2074</v>
      </c>
      <c r="C729" s="30">
        <v>301</v>
      </c>
      <c r="D729" s="30">
        <v>330.70600000000002</v>
      </c>
      <c r="E729" s="30">
        <v>0.3</v>
      </c>
      <c r="F729" s="30">
        <v>0.3</v>
      </c>
      <c r="G729" s="30">
        <v>1.5444549999999999</v>
      </c>
      <c r="H729" s="107">
        <v>5189658.9919999996</v>
      </c>
      <c r="I729" s="107">
        <v>487873.76899999997</v>
      </c>
      <c r="J729" s="102">
        <f>VLOOKUP($B729,'Hub coords'!$A$14:$E$119,4,TRUE)</f>
        <v>487871.70540000004</v>
      </c>
      <c r="K729" s="102">
        <f>VLOOKUP($B729,'Hub coords'!$A$14:$E$119,5,TRUE)</f>
        <v>5189657.7755000005</v>
      </c>
      <c r="L729" s="34">
        <f t="shared" si="48"/>
        <v>2.0635999999358319</v>
      </c>
      <c r="M729" s="34">
        <f t="shared" si="49"/>
        <v>1.216499999165535</v>
      </c>
      <c r="N729" s="35">
        <f t="shared" si="50"/>
        <v>2.3954784924321304</v>
      </c>
      <c r="O729" s="34">
        <f t="shared" si="51"/>
        <v>5.7383172077049123</v>
      </c>
      <c r="P729" s="47" t="str">
        <f>VLOOKUP(B729,'Hub coords'!$A$14:$E$118,1,TRUE)</f>
        <v>T6P12</v>
      </c>
      <c r="Q729"/>
      <c r="R729" s="19">
        <v>2</v>
      </c>
      <c r="S729" s="15">
        <v>8</v>
      </c>
    </row>
    <row r="730" spans="1:19" x14ac:dyDescent="0.3">
      <c r="A730" s="30" t="s">
        <v>126</v>
      </c>
      <c r="B730" s="30" t="s">
        <v>2075</v>
      </c>
      <c r="C730" s="30">
        <v>301</v>
      </c>
      <c r="D730" s="30">
        <v>330.16500000000002</v>
      </c>
      <c r="E730" s="30">
        <v>0.8</v>
      </c>
      <c r="F730" s="30">
        <v>0.5</v>
      </c>
      <c r="G730" s="30">
        <v>2.032044</v>
      </c>
      <c r="H730" s="107">
        <v>5189658.7039999999</v>
      </c>
      <c r="I730" s="107">
        <v>487873.08</v>
      </c>
      <c r="J730" s="102">
        <f>VLOOKUP($B730,'Hub coords'!$A$14:$E$119,4,TRUE)</f>
        <v>487871.70540000004</v>
      </c>
      <c r="K730" s="102">
        <f>VLOOKUP($B730,'Hub coords'!$A$14:$E$119,5,TRUE)</f>
        <v>5189657.7755000005</v>
      </c>
      <c r="L730" s="34">
        <f t="shared" si="48"/>
        <v>1.374599999981001</v>
      </c>
      <c r="M730" s="34">
        <f t="shared" si="49"/>
        <v>0.92849999945610762</v>
      </c>
      <c r="N730" s="35">
        <f t="shared" si="50"/>
        <v>1.6588060190805192</v>
      </c>
      <c r="O730" s="34">
        <f t="shared" si="51"/>
        <v>2.7516374089377598</v>
      </c>
      <c r="P730" s="47" t="str">
        <f>VLOOKUP(B730,'Hub coords'!$A$14:$E$118,1,TRUE)</f>
        <v>T6P12</v>
      </c>
      <c r="Q730"/>
      <c r="R730" s="19">
        <v>3</v>
      </c>
      <c r="S730" s="15">
        <v>6</v>
      </c>
    </row>
    <row r="731" spans="1:19" x14ac:dyDescent="0.3">
      <c r="A731" s="30" t="s">
        <v>130</v>
      </c>
      <c r="B731" s="30" t="s">
        <v>2076</v>
      </c>
      <c r="C731" s="30">
        <v>301</v>
      </c>
      <c r="D731" s="30">
        <v>330.59300000000002</v>
      </c>
      <c r="E731" s="30">
        <v>0.3</v>
      </c>
      <c r="F731" s="30">
        <v>0.2</v>
      </c>
      <c r="G731" s="30">
        <v>2.1382219999999998</v>
      </c>
      <c r="H731" s="107">
        <v>5189658.6509999996</v>
      </c>
      <c r="I731" s="107">
        <v>487871.549</v>
      </c>
      <c r="J731" s="102">
        <f>VLOOKUP($B731,'Hub coords'!$A$14:$E$119,4,TRUE)</f>
        <v>487871.70540000004</v>
      </c>
      <c r="K731" s="102">
        <f>VLOOKUP($B731,'Hub coords'!$A$14:$E$119,5,TRUE)</f>
        <v>5189657.7755000005</v>
      </c>
      <c r="L731" s="34">
        <f t="shared" si="48"/>
        <v>0.15640000003622845</v>
      </c>
      <c r="M731" s="34">
        <f t="shared" si="49"/>
        <v>0.87549999915063381</v>
      </c>
      <c r="N731" s="35">
        <f t="shared" si="50"/>
        <v>0.88935999939512234</v>
      </c>
      <c r="O731" s="34">
        <f t="shared" si="51"/>
        <v>0.79096120852409202</v>
      </c>
      <c r="P731" s="47" t="str">
        <f>VLOOKUP(B731,'Hub coords'!$A$14:$E$118,1,TRUE)</f>
        <v>T6P12</v>
      </c>
      <c r="Q731"/>
      <c r="R731" s="19">
        <v>4</v>
      </c>
      <c r="S731" s="15">
        <v>6</v>
      </c>
    </row>
    <row r="732" spans="1:19" x14ac:dyDescent="0.3">
      <c r="A732" s="30" t="s">
        <v>126</v>
      </c>
      <c r="B732" s="30" t="s">
        <v>2077</v>
      </c>
      <c r="C732" s="30">
        <v>301</v>
      </c>
      <c r="D732" s="30">
        <v>337.714</v>
      </c>
      <c r="E732" s="30">
        <v>0.4</v>
      </c>
      <c r="F732" s="30">
        <v>0.3</v>
      </c>
      <c r="G732" s="30">
        <v>1.5126539999999999</v>
      </c>
      <c r="H732" s="107">
        <v>5189657.7620000001</v>
      </c>
      <c r="I732" s="107">
        <v>487870.85700000002</v>
      </c>
      <c r="J732" s="102">
        <f>VLOOKUP($B732,'Hub coords'!$A$14:$E$119,4,TRUE)</f>
        <v>487871.70540000004</v>
      </c>
      <c r="K732" s="102">
        <f>VLOOKUP($B732,'Hub coords'!$A$14:$E$119,5,TRUE)</f>
        <v>5189657.7755000005</v>
      </c>
      <c r="L732" s="34">
        <f t="shared" si="48"/>
        <v>0.84840000001713634</v>
      </c>
      <c r="M732" s="34">
        <f t="shared" si="49"/>
        <v>1.3500000350177288E-2</v>
      </c>
      <c r="N732" s="35">
        <f t="shared" si="50"/>
        <v>0.84850740128683133</v>
      </c>
      <c r="O732" s="34">
        <f t="shared" si="51"/>
        <v>0.71996481003853185</v>
      </c>
      <c r="P732" s="47" t="str">
        <f>VLOOKUP(B732,'Hub coords'!$A$14:$E$118,1,TRUE)</f>
        <v>T6P12</v>
      </c>
      <c r="Q732"/>
      <c r="R732" s="19">
        <v>5</v>
      </c>
      <c r="S732" s="15">
        <v>2</v>
      </c>
    </row>
    <row r="733" spans="1:19" x14ac:dyDescent="0.3">
      <c r="A733" s="30" t="s">
        <v>126</v>
      </c>
      <c r="B733" s="30" t="s">
        <v>2078</v>
      </c>
      <c r="C733" s="30">
        <v>301</v>
      </c>
      <c r="D733" s="30">
        <v>340.31</v>
      </c>
      <c r="E733" s="30">
        <v>0.4</v>
      </c>
      <c r="F733" s="30">
        <v>0.3</v>
      </c>
      <c r="G733" s="30">
        <v>1.8400730000000001</v>
      </c>
      <c r="H733" s="107">
        <v>5189657.4210000001</v>
      </c>
      <c r="I733" s="107">
        <v>487870.72100000002</v>
      </c>
      <c r="J733" s="102">
        <f>VLOOKUP($B733,'Hub coords'!$A$14:$E$119,4,TRUE)</f>
        <v>487871.70540000004</v>
      </c>
      <c r="K733" s="102">
        <f>VLOOKUP($B733,'Hub coords'!$A$14:$E$119,5,TRUE)</f>
        <v>5189657.7755000005</v>
      </c>
      <c r="L733" s="34">
        <f t="shared" si="48"/>
        <v>0.98440000001573935</v>
      </c>
      <c r="M733" s="34">
        <f t="shared" si="49"/>
        <v>0.35450000036507845</v>
      </c>
      <c r="N733" s="35">
        <f t="shared" si="50"/>
        <v>1.0462856255773698</v>
      </c>
      <c r="O733" s="34">
        <f t="shared" si="51"/>
        <v>1.0947136102898281</v>
      </c>
      <c r="P733" s="47" t="str">
        <f>VLOOKUP(B733,'Hub coords'!$A$14:$E$118,1,TRUE)</f>
        <v>T6P12</v>
      </c>
      <c r="Q733"/>
      <c r="R733" s="19">
        <v>6</v>
      </c>
      <c r="S733" s="15">
        <v>1</v>
      </c>
    </row>
    <row r="734" spans="1:19" x14ac:dyDescent="0.3">
      <c r="A734" s="30" t="s">
        <v>130</v>
      </c>
      <c r="B734" s="30" t="s">
        <v>2079</v>
      </c>
      <c r="C734" s="30">
        <v>301</v>
      </c>
      <c r="D734" s="30">
        <v>341.40699999999998</v>
      </c>
      <c r="E734" s="30">
        <v>0.6</v>
      </c>
      <c r="F734" s="30">
        <v>0.5</v>
      </c>
      <c r="G734" s="30">
        <v>2.0806529999999999</v>
      </c>
      <c r="H734" s="107">
        <v>5189660.1440000003</v>
      </c>
      <c r="I734" s="107">
        <v>487874.12400000001</v>
      </c>
      <c r="J734" s="102">
        <f>VLOOKUP($B734,'Hub coords'!$A$14:$E$119,4,TRUE)</f>
        <v>487871.70540000004</v>
      </c>
      <c r="K734" s="102">
        <f>VLOOKUP($B734,'Hub coords'!$A$14:$E$119,5,TRUE)</f>
        <v>5189657.7755000005</v>
      </c>
      <c r="L734" s="34">
        <f t="shared" si="48"/>
        <v>2.4185999999754131</v>
      </c>
      <c r="M734" s="34">
        <f t="shared" si="49"/>
        <v>2.3684999998658895</v>
      </c>
      <c r="N734" s="35">
        <f t="shared" si="50"/>
        <v>3.3851762449310945</v>
      </c>
      <c r="O734" s="34">
        <f t="shared" si="51"/>
        <v>11.459418209245785</v>
      </c>
      <c r="P734" s="47" t="str">
        <f>VLOOKUP(B734,'Hub coords'!$A$14:$E$118,1,TRUE)</f>
        <v>T6P12</v>
      </c>
      <c r="Q734"/>
      <c r="R734" s="19">
        <v>7</v>
      </c>
      <c r="S734" s="15">
        <v>0</v>
      </c>
    </row>
    <row r="735" spans="1:19" x14ac:dyDescent="0.3">
      <c r="A735" s="30" t="s">
        <v>126</v>
      </c>
      <c r="B735" s="30" t="s">
        <v>2080</v>
      </c>
      <c r="C735" s="30">
        <v>301</v>
      </c>
      <c r="D735" s="30">
        <v>343.887</v>
      </c>
      <c r="E735" s="30">
        <v>0.6</v>
      </c>
      <c r="F735" s="30">
        <v>0.4</v>
      </c>
      <c r="G735" s="30"/>
      <c r="H735" s="107">
        <v>5189654.9630000005</v>
      </c>
      <c r="I735" s="107">
        <v>487869.91100000002</v>
      </c>
      <c r="J735" s="102">
        <f>VLOOKUP($B735,'Hub coords'!$A$14:$E$119,4,TRUE)</f>
        <v>487871.70540000004</v>
      </c>
      <c r="K735" s="102">
        <f>VLOOKUP($B735,'Hub coords'!$A$14:$E$119,5,TRUE)</f>
        <v>5189657.7755000005</v>
      </c>
      <c r="L735" s="34">
        <f t="shared" si="48"/>
        <v>1.794400000013411</v>
      </c>
      <c r="M735" s="34">
        <f t="shared" si="49"/>
        <v>2.8125</v>
      </c>
      <c r="N735" s="35">
        <f t="shared" si="50"/>
        <v>3.3361696015113096</v>
      </c>
      <c r="O735" s="34">
        <f t="shared" si="51"/>
        <v>11.130027610048129</v>
      </c>
      <c r="P735" s="47" t="str">
        <f>VLOOKUP(B735,'Hub coords'!$A$14:$E$118,1,TRUE)</f>
        <v>T6P12</v>
      </c>
      <c r="Q735"/>
      <c r="R735" s="19">
        <v>8</v>
      </c>
      <c r="S735" s="15">
        <v>0</v>
      </c>
    </row>
    <row r="736" spans="1:19" ht="15" thickBot="1" x14ac:dyDescent="0.35">
      <c r="A736" s="30" t="s">
        <v>126</v>
      </c>
      <c r="B736" s="30" t="s">
        <v>2081</v>
      </c>
      <c r="C736" s="30">
        <v>301</v>
      </c>
      <c r="D736" s="30">
        <v>332.07600000000002</v>
      </c>
      <c r="E736" s="30">
        <v>0.7</v>
      </c>
      <c r="F736" s="30">
        <v>0.4</v>
      </c>
      <c r="G736" s="30">
        <v>1.630204</v>
      </c>
      <c r="H736" s="107">
        <v>5189652.074</v>
      </c>
      <c r="I736" s="107">
        <v>487871.179</v>
      </c>
      <c r="J736" s="102">
        <f>VLOOKUP($B736,'Hub coords'!$A$14:$E$119,4,TRUE)</f>
        <v>487871.70540000004</v>
      </c>
      <c r="K736" s="102">
        <f>VLOOKUP($B736,'Hub coords'!$A$14:$E$119,5,TRUE)</f>
        <v>5189657.7755000005</v>
      </c>
      <c r="L736" s="34">
        <f t="shared" si="48"/>
        <v>0.52640000003157184</v>
      </c>
      <c r="M736" s="34">
        <f t="shared" si="49"/>
        <v>5.7015000004321337</v>
      </c>
      <c r="N736" s="35">
        <f t="shared" si="50"/>
        <v>5.7257487907662226</v>
      </c>
      <c r="O736" s="34">
        <f t="shared" si="51"/>
        <v>32.784199214960857</v>
      </c>
      <c r="P736" s="47" t="str">
        <f>VLOOKUP(B736,'Hub coords'!$A$14:$E$118,1,TRUE)</f>
        <v>T6P12</v>
      </c>
      <c r="Q736"/>
      <c r="R736" s="38" t="s">
        <v>2123</v>
      </c>
      <c r="S736" s="38">
        <v>0</v>
      </c>
    </row>
    <row r="737" spans="1:19" x14ac:dyDescent="0.3">
      <c r="A737" s="30" t="s">
        <v>126</v>
      </c>
      <c r="B737" s="30" t="s">
        <v>2064</v>
      </c>
      <c r="C737" s="30">
        <v>301</v>
      </c>
      <c r="D737" s="30">
        <v>341.32400000000001</v>
      </c>
      <c r="E737" s="30">
        <v>0.3</v>
      </c>
      <c r="F737" s="30">
        <v>0.2</v>
      </c>
      <c r="G737" s="30">
        <v>1.8030539999999999</v>
      </c>
      <c r="H737" s="107">
        <v>5189656.8190000001</v>
      </c>
      <c r="I737" s="107">
        <v>487874.01500000001</v>
      </c>
      <c r="J737" s="102">
        <f>VLOOKUP($B737,'Hub coords'!$A$14:$E$119,4,TRUE)</f>
        <v>487871.70540000004</v>
      </c>
      <c r="K737" s="102">
        <f>VLOOKUP($B737,'Hub coords'!$A$14:$E$119,5,TRUE)</f>
        <v>5189657.7755000005</v>
      </c>
      <c r="L737" s="34">
        <f t="shared" si="48"/>
        <v>2.3095999999786727</v>
      </c>
      <c r="M737" s="34">
        <f t="shared" si="49"/>
        <v>0.95650000032037497</v>
      </c>
      <c r="N737" s="35">
        <f t="shared" si="50"/>
        <v>2.4998288762462044</v>
      </c>
      <c r="O737" s="34">
        <f t="shared" si="51"/>
        <v>6.2491444105143614</v>
      </c>
      <c r="P737" s="47" t="str">
        <f>VLOOKUP(B737,'Hub coords'!$A$14:$E$118,1,TRUE)</f>
        <v>T6P12</v>
      </c>
      <c r="Q737"/>
      <c r="R737" s="30"/>
    </row>
    <row r="738" spans="1:19" x14ac:dyDescent="0.3">
      <c r="A738" s="30" t="s">
        <v>126</v>
      </c>
      <c r="B738" s="30" t="s">
        <v>2082</v>
      </c>
      <c r="C738" s="30">
        <v>301</v>
      </c>
      <c r="D738" s="30">
        <v>334.09800000000001</v>
      </c>
      <c r="E738" s="30">
        <v>0.4</v>
      </c>
      <c r="F738" s="30">
        <v>0.2</v>
      </c>
      <c r="G738" s="30">
        <v>1.6619600000000001</v>
      </c>
      <c r="H738" s="107">
        <v>5189656.1509999996</v>
      </c>
      <c r="I738" s="107">
        <v>487872.22499999998</v>
      </c>
      <c r="J738" s="102">
        <f>VLOOKUP($B738,'Hub coords'!$A$14:$E$119,4,TRUE)</f>
        <v>487871.70540000004</v>
      </c>
      <c r="K738" s="102">
        <f>VLOOKUP($B738,'Hub coords'!$A$14:$E$119,5,TRUE)</f>
        <v>5189657.7755000005</v>
      </c>
      <c r="L738" s="34">
        <f t="shared" si="48"/>
        <v>0.51959999994141981</v>
      </c>
      <c r="M738" s="34">
        <f t="shared" si="49"/>
        <v>1.6245000008493662</v>
      </c>
      <c r="N738" s="35">
        <f t="shared" si="50"/>
        <v>1.7055745110368863</v>
      </c>
      <c r="O738" s="34">
        <f t="shared" si="51"/>
        <v>2.9089844126987137</v>
      </c>
      <c r="P738" s="47" t="str">
        <f>VLOOKUP(B738,'Hub coords'!$A$14:$E$118,1,TRUE)</f>
        <v>T6P12</v>
      </c>
      <c r="Q738"/>
      <c r="R738" s="30"/>
    </row>
    <row r="739" spans="1:19" x14ac:dyDescent="0.3">
      <c r="A739" s="30" t="s">
        <v>126</v>
      </c>
      <c r="B739" s="30" t="s">
        <v>2083</v>
      </c>
      <c r="C739" s="30">
        <v>301</v>
      </c>
      <c r="D739" s="30">
        <v>332.95600000000002</v>
      </c>
      <c r="E739" s="30">
        <v>0.5</v>
      </c>
      <c r="F739" s="30">
        <v>0.3</v>
      </c>
      <c r="G739" s="30">
        <v>1.567941</v>
      </c>
      <c r="H739" s="107">
        <v>5189656.9550000001</v>
      </c>
      <c r="I739" s="107">
        <v>487872.12099999998</v>
      </c>
      <c r="J739" s="102">
        <f>VLOOKUP($B739,'Hub coords'!$A$14:$E$119,4,TRUE)</f>
        <v>487871.70540000004</v>
      </c>
      <c r="K739" s="102">
        <f>VLOOKUP($B739,'Hub coords'!$A$14:$E$119,5,TRUE)</f>
        <v>5189657.7755000005</v>
      </c>
      <c r="L739" s="34">
        <f t="shared" si="48"/>
        <v>0.41559999994933605</v>
      </c>
      <c r="M739" s="34">
        <f t="shared" si="49"/>
        <v>0.82050000037997961</v>
      </c>
      <c r="N739" s="35">
        <f t="shared" si="50"/>
        <v>0.91975192882724344</v>
      </c>
      <c r="O739" s="34">
        <f t="shared" si="51"/>
        <v>0.84594361058143464</v>
      </c>
      <c r="P739" s="47" t="str">
        <f>VLOOKUP(B739,'Hub coords'!$A$14:$E$118,1,TRUE)</f>
        <v>T6P12</v>
      </c>
      <c r="Q739"/>
      <c r="R739" s="30"/>
    </row>
    <row r="740" spans="1:19" x14ac:dyDescent="0.3">
      <c r="A740" s="30" t="s">
        <v>126</v>
      </c>
      <c r="B740" s="30" t="s">
        <v>2084</v>
      </c>
      <c r="C740" s="30">
        <v>301</v>
      </c>
      <c r="D740" s="30">
        <v>331.839</v>
      </c>
      <c r="E740" s="30">
        <v>0.4</v>
      </c>
      <c r="F740" s="30">
        <v>0.3</v>
      </c>
      <c r="G740" s="30">
        <v>1.6169469999999999</v>
      </c>
      <c r="H740" s="107">
        <v>5189652.9890000001</v>
      </c>
      <c r="I740" s="107">
        <v>487870.842</v>
      </c>
      <c r="J740" s="102">
        <f>VLOOKUP($B740,'Hub coords'!$A$14:$E$119,4,TRUE)</f>
        <v>487871.70540000004</v>
      </c>
      <c r="K740" s="102">
        <f>VLOOKUP($B740,'Hub coords'!$A$14:$E$119,5,TRUE)</f>
        <v>5189657.7755000005</v>
      </c>
      <c r="L740" s="34">
        <f t="shared" si="48"/>
        <v>0.86340000003110617</v>
      </c>
      <c r="M740" s="34">
        <f t="shared" si="49"/>
        <v>4.7865000003948808</v>
      </c>
      <c r="N740" s="35">
        <f t="shared" si="50"/>
        <v>4.8637477128068545</v>
      </c>
      <c r="O740" s="34">
        <f t="shared" si="51"/>
        <v>23.656041813833909</v>
      </c>
      <c r="P740" s="47" t="str">
        <f>VLOOKUP(B740,'Hub coords'!$A$14:$E$118,1,TRUE)</f>
        <v>T6P12</v>
      </c>
      <c r="Q740"/>
      <c r="R740" s="30"/>
    </row>
    <row r="741" spans="1:19" x14ac:dyDescent="0.3">
      <c r="A741" s="30" t="s">
        <v>126</v>
      </c>
      <c r="B741" s="30" t="s">
        <v>2085</v>
      </c>
      <c r="C741" s="30">
        <v>301</v>
      </c>
      <c r="D741" s="30">
        <v>334.04399999999998</v>
      </c>
      <c r="E741" s="30">
        <v>0.8</v>
      </c>
      <c r="F741" s="30">
        <v>0.5</v>
      </c>
      <c r="G741" s="30">
        <v>1.7921469999999999</v>
      </c>
      <c r="H741" s="107">
        <v>5189656.9110000003</v>
      </c>
      <c r="I741" s="107">
        <v>487873.38299999997</v>
      </c>
      <c r="J741" s="102">
        <f>VLOOKUP($B741,'Hub coords'!$A$14:$E$119,4,TRUE)</f>
        <v>487871.70540000004</v>
      </c>
      <c r="K741" s="102">
        <f>VLOOKUP($B741,'Hub coords'!$A$14:$E$119,5,TRUE)</f>
        <v>5189657.7755000005</v>
      </c>
      <c r="L741" s="34">
        <f t="shared" si="48"/>
        <v>1.6775999999372289</v>
      </c>
      <c r="M741" s="34">
        <f t="shared" si="49"/>
        <v>0.86450000014156103</v>
      </c>
      <c r="N741" s="35">
        <f t="shared" si="50"/>
        <v>1.8872472042724422</v>
      </c>
      <c r="O741" s="34">
        <f t="shared" si="51"/>
        <v>3.561702010034149</v>
      </c>
      <c r="P741" s="47" t="str">
        <f>VLOOKUP(B741,'Hub coords'!$A$14:$E$118,1,TRUE)</f>
        <v>T6P12</v>
      </c>
      <c r="Q741"/>
      <c r="R741" s="30"/>
    </row>
    <row r="742" spans="1:19" x14ac:dyDescent="0.3">
      <c r="A742" s="30" t="s">
        <v>126</v>
      </c>
      <c r="B742" s="30" t="s">
        <v>2086</v>
      </c>
      <c r="C742" s="30">
        <v>301</v>
      </c>
      <c r="D742" s="30">
        <v>334.72300000000001</v>
      </c>
      <c r="E742" s="30">
        <v>0.5</v>
      </c>
      <c r="F742" s="30">
        <v>0.3</v>
      </c>
      <c r="G742" s="30">
        <v>1.7856000000000001</v>
      </c>
      <c r="H742" s="107">
        <v>5189655.9440000001</v>
      </c>
      <c r="I742" s="107">
        <v>487872.08899999998</v>
      </c>
      <c r="J742" s="102">
        <f>VLOOKUP($B742,'Hub coords'!$A$14:$E$119,4,TRUE)</f>
        <v>487871.70540000004</v>
      </c>
      <c r="K742" s="102">
        <f>VLOOKUP($B742,'Hub coords'!$A$14:$E$119,5,TRUE)</f>
        <v>5189657.7755000005</v>
      </c>
      <c r="L742" s="34">
        <f t="shared" si="48"/>
        <v>0.38359999994281679</v>
      </c>
      <c r="M742" s="34">
        <f t="shared" si="49"/>
        <v>1.831500000320375</v>
      </c>
      <c r="N742" s="35">
        <f t="shared" si="50"/>
        <v>1.8712405540522208</v>
      </c>
      <c r="O742" s="34">
        <f t="shared" si="51"/>
        <v>3.5015412111296622</v>
      </c>
      <c r="P742" s="47" t="str">
        <f>VLOOKUP(B742,'Hub coords'!$A$14:$E$118,1,TRUE)</f>
        <v>T6P12</v>
      </c>
      <c r="Q742"/>
      <c r="R742" s="30"/>
    </row>
    <row r="743" spans="1:19" x14ac:dyDescent="0.3">
      <c r="A743" s="30" t="s">
        <v>126</v>
      </c>
      <c r="B743" s="30" t="s">
        <v>2087</v>
      </c>
      <c r="C743" s="30">
        <v>301</v>
      </c>
      <c r="D743" s="30">
        <v>337.90899999999999</v>
      </c>
      <c r="E743" s="30">
        <v>0.4</v>
      </c>
      <c r="F743" s="30">
        <v>0.7</v>
      </c>
      <c r="G743" s="30">
        <v>1.933349</v>
      </c>
      <c r="H743" s="107">
        <v>5189658.4340000004</v>
      </c>
      <c r="I743" s="107">
        <v>487871.75699999998</v>
      </c>
      <c r="J743" s="102">
        <f>VLOOKUP($B743,'Hub coords'!$A$14:$E$119,4,TRUE)</f>
        <v>487871.70540000004</v>
      </c>
      <c r="K743" s="102">
        <f>VLOOKUP($B743,'Hub coords'!$A$14:$E$119,5,TRUE)</f>
        <v>5189657.7755000005</v>
      </c>
      <c r="L743" s="34">
        <f t="shared" si="48"/>
        <v>5.1599999947939068E-2</v>
      </c>
      <c r="M743" s="34">
        <f t="shared" si="49"/>
        <v>0.65849999990314245</v>
      </c>
      <c r="N743" s="35">
        <f t="shared" si="50"/>
        <v>0.66051859161348814</v>
      </c>
      <c r="O743" s="34">
        <f t="shared" si="51"/>
        <v>0.43628480986706591</v>
      </c>
      <c r="P743" s="47" t="str">
        <f>VLOOKUP(B743,'Hub coords'!$A$14:$E$118,1,TRUE)</f>
        <v>T6P12</v>
      </c>
      <c r="Q743"/>
      <c r="R743" s="30"/>
    </row>
    <row r="744" spans="1:19" x14ac:dyDescent="0.3">
      <c r="A744" s="30" t="s">
        <v>126</v>
      </c>
      <c r="B744" s="30" t="s">
        <v>2088</v>
      </c>
      <c r="C744" s="30">
        <v>301</v>
      </c>
      <c r="D744" s="30">
        <v>326.05399999999997</v>
      </c>
      <c r="E744" s="30">
        <v>1.1000000000000001</v>
      </c>
      <c r="F744" s="30">
        <v>0.4</v>
      </c>
      <c r="G744" s="30">
        <v>1.818014</v>
      </c>
      <c r="H744" s="107">
        <v>5189659.6540000001</v>
      </c>
      <c r="I744" s="107">
        <v>487873.69900000002</v>
      </c>
      <c r="J744" s="102">
        <f>VLOOKUP($B744,'Hub coords'!$A$14:$E$119,4,TRUE)</f>
        <v>487871.70540000004</v>
      </c>
      <c r="K744" s="102">
        <f>VLOOKUP($B744,'Hub coords'!$A$14:$E$119,5,TRUE)</f>
        <v>5189657.7755000005</v>
      </c>
      <c r="L744" s="34">
        <f t="shared" si="48"/>
        <v>1.9935999999870546</v>
      </c>
      <c r="M744" s="34">
        <f t="shared" si="49"/>
        <v>1.8784999996423721</v>
      </c>
      <c r="N744" s="35">
        <f t="shared" si="50"/>
        <v>2.7391975482985478</v>
      </c>
      <c r="O744" s="34">
        <f t="shared" si="51"/>
        <v>7.5032032086047753</v>
      </c>
      <c r="P744" s="47" t="str">
        <f>VLOOKUP(B744,'Hub coords'!$A$14:$E$118,1,TRUE)</f>
        <v>T6P12</v>
      </c>
      <c r="Q744"/>
      <c r="R744" s="30"/>
    </row>
    <row r="745" spans="1:19" x14ac:dyDescent="0.3">
      <c r="A745" s="30" t="s">
        <v>126</v>
      </c>
      <c r="B745" s="30" t="s">
        <v>2089</v>
      </c>
      <c r="C745" s="30">
        <v>301</v>
      </c>
      <c r="D745" s="30">
        <v>340.02</v>
      </c>
      <c r="E745" s="30">
        <v>3.8</v>
      </c>
      <c r="F745" s="30">
        <v>2.9</v>
      </c>
      <c r="G745" s="30">
        <v>1.9131929999999999</v>
      </c>
      <c r="H745" s="107">
        <v>5189652.88</v>
      </c>
      <c r="I745" s="107">
        <v>487871.77299999999</v>
      </c>
      <c r="J745" s="102">
        <f>VLOOKUP($B745,'Hub coords'!$A$14:$E$119,4,TRUE)</f>
        <v>487871.70540000004</v>
      </c>
      <c r="K745" s="102">
        <f>VLOOKUP($B745,'Hub coords'!$A$14:$E$119,5,TRUE)</f>
        <v>5189657.7755000005</v>
      </c>
      <c r="L745" s="34">
        <f t="shared" si="48"/>
        <v>6.7599999951198697E-2</v>
      </c>
      <c r="M745" s="34">
        <f t="shared" si="49"/>
        <v>4.8955000005662441</v>
      </c>
      <c r="N745" s="35">
        <f t="shared" si="50"/>
        <v>4.8959667089899108</v>
      </c>
      <c r="O745" s="34">
        <f t="shared" si="51"/>
        <v>23.970490015537496</v>
      </c>
      <c r="P745" s="47" t="str">
        <f>VLOOKUP(B745,'Hub coords'!$A$14:$E$118,1,TRUE)</f>
        <v>T6P12</v>
      </c>
      <c r="Q745"/>
      <c r="R745" s="30"/>
    </row>
    <row r="746" spans="1:19" x14ac:dyDescent="0.3">
      <c r="A746" s="30" t="s">
        <v>126</v>
      </c>
      <c r="B746" s="30" t="s">
        <v>2090</v>
      </c>
      <c r="C746" s="30">
        <v>301</v>
      </c>
      <c r="D746" s="30">
        <v>339.77</v>
      </c>
      <c r="E746" s="30">
        <v>0.5</v>
      </c>
      <c r="F746" s="30">
        <v>0.3</v>
      </c>
      <c r="G746" s="30">
        <v>2.128349</v>
      </c>
      <c r="H746" s="107">
        <v>5189657.2300000004</v>
      </c>
      <c r="I746" s="107">
        <v>487871.761</v>
      </c>
      <c r="J746" s="102">
        <f>VLOOKUP($B746,'Hub coords'!$A$14:$E$119,4,TRUE)</f>
        <v>487871.70540000004</v>
      </c>
      <c r="K746" s="102">
        <f>VLOOKUP($B746,'Hub coords'!$A$14:$E$119,5,TRUE)</f>
        <v>5189657.7755000005</v>
      </c>
      <c r="L746" s="34">
        <f t="shared" si="48"/>
        <v>5.5599999963305891E-2</v>
      </c>
      <c r="M746" s="34">
        <f t="shared" si="49"/>
        <v>0.54550000000745058</v>
      </c>
      <c r="N746" s="35">
        <f t="shared" si="50"/>
        <v>0.54832618942017375</v>
      </c>
      <c r="O746" s="34">
        <f t="shared" si="51"/>
        <v>0.30066161000404829</v>
      </c>
      <c r="P746" s="47" t="str">
        <f>VLOOKUP(B746,'Hub coords'!$A$14:$E$118,1,TRUE)</f>
        <v>T6P12</v>
      </c>
      <c r="Q746"/>
      <c r="R746" s="30"/>
    </row>
    <row r="747" spans="1:19" x14ac:dyDescent="0.3">
      <c r="A747" s="30" t="s">
        <v>126</v>
      </c>
      <c r="B747" s="30" t="s">
        <v>2091</v>
      </c>
      <c r="C747" s="30">
        <v>301</v>
      </c>
      <c r="D747" s="30">
        <v>333.37</v>
      </c>
      <c r="E747" s="30">
        <v>0.8</v>
      </c>
      <c r="F747" s="30">
        <v>0.6</v>
      </c>
      <c r="G747" s="30">
        <v>1.8676410000000001</v>
      </c>
      <c r="H747" s="107">
        <v>5189655.3689999999</v>
      </c>
      <c r="I747" s="107">
        <v>487870.93699999998</v>
      </c>
      <c r="J747" s="102">
        <f>VLOOKUP($B747,'Hub coords'!$A$14:$E$119,4,TRUE)</f>
        <v>487871.70540000004</v>
      </c>
      <c r="K747" s="102">
        <f>VLOOKUP($B747,'Hub coords'!$A$14:$E$119,5,TRUE)</f>
        <v>5189657.7755000005</v>
      </c>
      <c r="L747" s="34">
        <f t="shared" si="48"/>
        <v>0.76840000005904585</v>
      </c>
      <c r="M747" s="34">
        <f t="shared" si="49"/>
        <v>2.4065000005066395</v>
      </c>
      <c r="N747" s="35">
        <f t="shared" si="50"/>
        <v>2.5261988861784412</v>
      </c>
      <c r="O747" s="34">
        <f t="shared" si="51"/>
        <v>6.3816808125291971</v>
      </c>
      <c r="P747" s="47" t="str">
        <f>VLOOKUP(B747,'Hub coords'!$A$14:$E$118,1,TRUE)</f>
        <v>T6P12</v>
      </c>
      <c r="Q747"/>
      <c r="R747" s="30"/>
    </row>
    <row r="748" spans="1:19" x14ac:dyDescent="0.3">
      <c r="A748" s="30" t="s">
        <v>130</v>
      </c>
      <c r="B748" s="30" t="s">
        <v>2065</v>
      </c>
      <c r="C748" s="30">
        <v>301</v>
      </c>
      <c r="D748" s="30">
        <v>339.14</v>
      </c>
      <c r="E748" s="30">
        <v>0.3</v>
      </c>
      <c r="F748" s="30">
        <v>0.3</v>
      </c>
      <c r="G748" s="30">
        <v>1.906647</v>
      </c>
      <c r="H748" s="107">
        <v>5189658.0719999997</v>
      </c>
      <c r="I748" s="107">
        <v>487870.87</v>
      </c>
      <c r="J748" s="102">
        <f>VLOOKUP($B748,'Hub coords'!$A$14:$E$119,4,TRUE)</f>
        <v>487871.70540000004</v>
      </c>
      <c r="K748" s="102">
        <f>VLOOKUP($B748,'Hub coords'!$A$14:$E$119,5,TRUE)</f>
        <v>5189657.7755000005</v>
      </c>
      <c r="L748" s="34">
        <f t="shared" ref="L748:L811" si="52">ABS(J748-I748)</f>
        <v>0.83540000003995374</v>
      </c>
      <c r="M748" s="34">
        <f t="shared" ref="M748:M811" si="53">ABS(K748-H748)</f>
        <v>0.29649999924004078</v>
      </c>
      <c r="N748" s="35">
        <f t="shared" ref="N748:N811" si="54">SQRT(L748^2+M748^2)</f>
        <v>0.88645665975054799</v>
      </c>
      <c r="O748" s="34">
        <f t="shared" ref="O748:O811" si="55">N748*N748</f>
        <v>0.78580540961609879</v>
      </c>
      <c r="P748" s="47" t="str">
        <f>VLOOKUP(B748,'Hub coords'!$A$14:$E$118,1,TRUE)</f>
        <v>T6P12</v>
      </c>
      <c r="Q748"/>
      <c r="R748" s="30"/>
    </row>
    <row r="749" spans="1:19" x14ac:dyDescent="0.3">
      <c r="A749" s="30" t="s">
        <v>126</v>
      </c>
      <c r="B749" s="30" t="s">
        <v>2092</v>
      </c>
      <c r="C749" s="30">
        <v>301</v>
      </c>
      <c r="D749" s="30">
        <v>336.79599999999999</v>
      </c>
      <c r="E749" s="30">
        <v>0.5</v>
      </c>
      <c r="F749" s="30">
        <v>0.5</v>
      </c>
      <c r="G749" s="30">
        <v>2.181943</v>
      </c>
      <c r="H749" s="107">
        <v>5189654.5539999995</v>
      </c>
      <c r="I749" s="107">
        <v>487871.11499999999</v>
      </c>
      <c r="J749" s="102">
        <f>VLOOKUP($B749,'Hub coords'!$A$14:$E$119,4,TRUE)</f>
        <v>487871.70540000004</v>
      </c>
      <c r="K749" s="102">
        <f>VLOOKUP($B749,'Hub coords'!$A$14:$E$119,5,TRUE)</f>
        <v>5189657.7755000005</v>
      </c>
      <c r="L749" s="34">
        <f t="shared" si="52"/>
        <v>0.59040000004461035</v>
      </c>
      <c r="M749" s="34">
        <f t="shared" si="53"/>
        <v>3.2215000009164214</v>
      </c>
      <c r="N749" s="35">
        <f t="shared" si="54"/>
        <v>3.2751541056807052</v>
      </c>
      <c r="O749" s="34">
        <f t="shared" si="55"/>
        <v>10.72663441595718</v>
      </c>
      <c r="P749" s="47" t="str">
        <f>VLOOKUP(B749,'Hub coords'!$A$14:$E$118,1,TRUE)</f>
        <v>T6P12</v>
      </c>
      <c r="Q749"/>
      <c r="R749" s="30"/>
    </row>
    <row r="750" spans="1:19" x14ac:dyDescent="0.3">
      <c r="A750" s="30" t="s">
        <v>126</v>
      </c>
      <c r="B750" s="30" t="s">
        <v>2066</v>
      </c>
      <c r="C750" s="30">
        <v>301</v>
      </c>
      <c r="D750" s="30">
        <v>328.56</v>
      </c>
      <c r="E750" s="30">
        <v>2.6</v>
      </c>
      <c r="F750" s="30">
        <v>1.9</v>
      </c>
      <c r="G750" s="30">
        <v>1.858536</v>
      </c>
      <c r="H750" s="107">
        <v>5189654.5860000001</v>
      </c>
      <c r="I750" s="107">
        <v>487869.71</v>
      </c>
      <c r="J750" s="102">
        <f>VLOOKUP($B750,'Hub coords'!$A$14:$E$119,4,TRUE)</f>
        <v>487871.70540000004</v>
      </c>
      <c r="K750" s="102">
        <f>VLOOKUP($B750,'Hub coords'!$A$14:$E$119,5,TRUE)</f>
        <v>5189657.7755000005</v>
      </c>
      <c r="L750" s="34">
        <f t="shared" si="52"/>
        <v>1.9954000000143424</v>
      </c>
      <c r="M750" s="34">
        <f t="shared" si="53"/>
        <v>3.1895000003278255</v>
      </c>
      <c r="N750" s="35">
        <f t="shared" si="54"/>
        <v>3.7622508438630771</v>
      </c>
      <c r="O750" s="34">
        <f t="shared" si="55"/>
        <v>14.154531412148435</v>
      </c>
      <c r="P750" s="47" t="str">
        <f>VLOOKUP(B750,'Hub coords'!$A$14:$E$118,1,TRUE)</f>
        <v>T6P12</v>
      </c>
      <c r="Q750"/>
      <c r="R750" s="30" t="s">
        <v>5112</v>
      </c>
      <c r="S750" s="37">
        <f>COUNT(C726:C755)</f>
        <v>30</v>
      </c>
    </row>
    <row r="751" spans="1:19" x14ac:dyDescent="0.3">
      <c r="A751" s="30" t="s">
        <v>126</v>
      </c>
      <c r="B751" s="30" t="s">
        <v>2067</v>
      </c>
      <c r="C751" s="30">
        <v>301</v>
      </c>
      <c r="D751" s="30">
        <v>331.27800000000002</v>
      </c>
      <c r="E751" s="30">
        <v>0.8</v>
      </c>
      <c r="F751" s="30">
        <v>0.9</v>
      </c>
      <c r="G751" s="30">
        <v>1.4433180000000001</v>
      </c>
      <c r="H751" s="107">
        <v>5189658.3420000002</v>
      </c>
      <c r="I751" s="107">
        <v>487873.679</v>
      </c>
      <c r="J751" s="102">
        <f>VLOOKUP($B751,'Hub coords'!$A$14:$E$119,4,TRUE)</f>
        <v>487871.70540000004</v>
      </c>
      <c r="K751" s="102">
        <f>VLOOKUP($B751,'Hub coords'!$A$14:$E$119,5,TRUE)</f>
        <v>5189657.7755000005</v>
      </c>
      <c r="L751" s="34">
        <f t="shared" si="52"/>
        <v>1.9735999999684282</v>
      </c>
      <c r="M751" s="34">
        <f t="shared" si="53"/>
        <v>0.56649999972432852</v>
      </c>
      <c r="N751" s="35">
        <f t="shared" si="54"/>
        <v>2.0532947205803271</v>
      </c>
      <c r="O751" s="34">
        <f t="shared" si="55"/>
        <v>4.2160192095630435</v>
      </c>
      <c r="P751" s="47" t="str">
        <f>VLOOKUP(B751,'Hub coords'!$A$14:$E$118,1,TRUE)</f>
        <v>T6P12</v>
      </c>
      <c r="Q751"/>
      <c r="R751" s="30" t="s">
        <v>5111</v>
      </c>
      <c r="S751" s="34">
        <f>AVERAGE(N726:N755)</f>
        <v>2.2717612877644311</v>
      </c>
    </row>
    <row r="752" spans="1:19" x14ac:dyDescent="0.3">
      <c r="A752" s="30" t="s">
        <v>126</v>
      </c>
      <c r="B752" s="30" t="s">
        <v>2068</v>
      </c>
      <c r="C752" s="30">
        <v>301</v>
      </c>
      <c r="D752" s="30">
        <v>334.36700000000002</v>
      </c>
      <c r="E752" s="30">
        <v>0.5</v>
      </c>
      <c r="F752" s="30">
        <v>0.3</v>
      </c>
      <c r="G752" s="30">
        <v>1.7772140000000001</v>
      </c>
      <c r="H752" s="107">
        <v>5189656.5999999996</v>
      </c>
      <c r="I752" s="107">
        <v>487871.19799999997</v>
      </c>
      <c r="J752" s="102">
        <f>VLOOKUP($B752,'Hub coords'!$A$14:$E$119,4,TRUE)</f>
        <v>487871.70540000004</v>
      </c>
      <c r="K752" s="102">
        <f>VLOOKUP($B752,'Hub coords'!$A$14:$E$119,5,TRUE)</f>
        <v>5189657.7755000005</v>
      </c>
      <c r="L752" s="34">
        <f t="shared" si="52"/>
        <v>0.50740000006044284</v>
      </c>
      <c r="M752" s="34">
        <f t="shared" si="53"/>
        <v>1.1755000008270144</v>
      </c>
      <c r="N752" s="35">
        <f t="shared" si="54"/>
        <v>1.2803339455023632</v>
      </c>
      <c r="O752" s="34">
        <f t="shared" si="55"/>
        <v>1.6392550120056484</v>
      </c>
      <c r="P752" s="47" t="str">
        <f>VLOOKUP(B752,'Hub coords'!$A$14:$E$118,1,TRUE)</f>
        <v>T6P12</v>
      </c>
      <c r="Q752"/>
      <c r="R752" s="30" t="s">
        <v>5110</v>
      </c>
      <c r="S752" s="34">
        <f>_xlfn.STDEV.S(N726:N755)</f>
        <v>1.372946703484792</v>
      </c>
    </row>
    <row r="753" spans="1:19" x14ac:dyDescent="0.3">
      <c r="A753" s="30" t="s">
        <v>130</v>
      </c>
      <c r="B753" s="30" t="s">
        <v>2069</v>
      </c>
      <c r="C753" s="30">
        <v>301</v>
      </c>
      <c r="D753" s="30">
        <v>332.56700000000001</v>
      </c>
      <c r="E753" s="30">
        <v>0.2</v>
      </c>
      <c r="F753" s="30">
        <v>0.2</v>
      </c>
      <c r="G753" s="30">
        <v>1.6172470000000001</v>
      </c>
      <c r="H753" s="107">
        <v>5189657.9110000003</v>
      </c>
      <c r="I753" s="107">
        <v>487872.03600000002</v>
      </c>
      <c r="J753" s="102">
        <f>VLOOKUP($B753,'Hub coords'!$A$14:$E$119,4,TRUE)</f>
        <v>487871.70540000004</v>
      </c>
      <c r="K753" s="102">
        <f>VLOOKUP($B753,'Hub coords'!$A$14:$E$119,5,TRUE)</f>
        <v>5189657.7755000005</v>
      </c>
      <c r="L753" s="34">
        <f t="shared" si="52"/>
        <v>0.33059999998658895</v>
      </c>
      <c r="M753" s="34">
        <f t="shared" si="53"/>
        <v>0.13549999985843897</v>
      </c>
      <c r="N753" s="35">
        <f t="shared" si="54"/>
        <v>0.3572906519246894</v>
      </c>
      <c r="O753" s="34">
        <f t="shared" si="55"/>
        <v>0.12765660995276956</v>
      </c>
      <c r="P753" s="47" t="str">
        <f>VLOOKUP(B753,'Hub coords'!$A$14:$E$118,1,TRUE)</f>
        <v>T6P12</v>
      </c>
      <c r="Q753"/>
      <c r="R753" s="30" t="s">
        <v>5109</v>
      </c>
      <c r="S753" s="34">
        <f>MIN(N726:N755)</f>
        <v>0.3572906519246894</v>
      </c>
    </row>
    <row r="754" spans="1:19" x14ac:dyDescent="0.3">
      <c r="A754" s="30" t="s">
        <v>126</v>
      </c>
      <c r="B754" s="30" t="s">
        <v>2070</v>
      </c>
      <c r="C754" s="30">
        <v>301</v>
      </c>
      <c r="D754" s="30">
        <v>334.05599999999998</v>
      </c>
      <c r="E754" s="30">
        <v>0.4</v>
      </c>
      <c r="F754" s="30">
        <v>0.3</v>
      </c>
      <c r="G754" s="30">
        <v>1.587415</v>
      </c>
      <c r="H754" s="107">
        <v>5189656.1639999999</v>
      </c>
      <c r="I754" s="107">
        <v>487872.05300000001</v>
      </c>
      <c r="J754" s="102">
        <f>VLOOKUP($B754,'Hub coords'!$A$14:$E$119,4,TRUE)</f>
        <v>487871.70540000004</v>
      </c>
      <c r="K754" s="102">
        <f>VLOOKUP($B754,'Hub coords'!$A$14:$E$119,5,TRUE)</f>
        <v>5189657.7755000005</v>
      </c>
      <c r="L754" s="34">
        <f t="shared" si="52"/>
        <v>0.34759999997913837</v>
      </c>
      <c r="M754" s="34">
        <f t="shared" si="53"/>
        <v>1.6115000005811453</v>
      </c>
      <c r="N754" s="35">
        <f t="shared" si="54"/>
        <v>1.6485624076323371</v>
      </c>
      <c r="O754" s="34">
        <f t="shared" si="55"/>
        <v>2.7177580118585278</v>
      </c>
      <c r="P754" s="47" t="str">
        <f>VLOOKUP(B754,'Hub coords'!$A$14:$E$118,1,TRUE)</f>
        <v>T6P12</v>
      </c>
      <c r="Q754"/>
      <c r="R754" s="30" t="s">
        <v>5108</v>
      </c>
      <c r="S754" s="34">
        <f>MAX(N726:N755)</f>
        <v>5.7257487907662226</v>
      </c>
    </row>
    <row r="755" spans="1:19" x14ac:dyDescent="0.3">
      <c r="A755" s="30" t="s">
        <v>126</v>
      </c>
      <c r="B755" s="30" t="s">
        <v>2071</v>
      </c>
      <c r="C755" s="30">
        <v>301</v>
      </c>
      <c r="D755" s="30">
        <v>343.80399999999997</v>
      </c>
      <c r="E755" s="30">
        <v>0.8</v>
      </c>
      <c r="F755" s="30">
        <v>0.5</v>
      </c>
      <c r="G755" s="30">
        <v>1.119388</v>
      </c>
      <c r="H755" s="107">
        <v>5189655.0080000004</v>
      </c>
      <c r="I755" s="107">
        <v>487869.92099999997</v>
      </c>
      <c r="J755" s="102">
        <f>VLOOKUP($B755,'Hub coords'!$A$14:$E$119,4,TRUE)</f>
        <v>487871.70540000004</v>
      </c>
      <c r="K755" s="102">
        <f>VLOOKUP($B755,'Hub coords'!$A$14:$E$119,5,TRUE)</f>
        <v>5189657.7755000005</v>
      </c>
      <c r="L755" s="34">
        <f t="shared" si="52"/>
        <v>1.7844000000623055</v>
      </c>
      <c r="M755" s="34">
        <f t="shared" si="53"/>
        <v>2.7675000000745058</v>
      </c>
      <c r="N755" s="35">
        <f t="shared" si="54"/>
        <v>3.2928922865217967</v>
      </c>
      <c r="O755" s="34">
        <f t="shared" si="55"/>
        <v>10.843139610634747</v>
      </c>
      <c r="P755" s="47" t="str">
        <f>VLOOKUP(B755,'Hub coords'!$A$14:$E$118,1,TRUE)</f>
        <v>T6P12</v>
      </c>
      <c r="Q755"/>
      <c r="R755" s="30" t="s">
        <v>5107</v>
      </c>
      <c r="S755" s="34">
        <f>SQRT(SUM(O726:O755)/S750)</f>
        <v>2.6425459776841231</v>
      </c>
    </row>
    <row r="756" spans="1:19" s="45" customFormat="1" ht="15" thickBot="1" x14ac:dyDescent="0.35">
      <c r="A756" s="45" t="s">
        <v>126</v>
      </c>
      <c r="B756" s="45" t="s">
        <v>228</v>
      </c>
      <c r="C756" s="45">
        <v>301</v>
      </c>
      <c r="D756" s="45">
        <v>324.548</v>
      </c>
      <c r="E756" s="45">
        <v>0.6</v>
      </c>
      <c r="F756" s="45">
        <v>0.5</v>
      </c>
      <c r="G756" s="45">
        <v>2.2313420000000002</v>
      </c>
      <c r="H756" s="102">
        <v>5189733.2709999997</v>
      </c>
      <c r="I756" s="102">
        <v>487876.58399999997</v>
      </c>
      <c r="J756" s="102">
        <f>VLOOKUP($B756,'Hub coords'!$A$14:$E$119,4,TRUE)</f>
        <v>487871.66440000001</v>
      </c>
      <c r="K756" s="102">
        <f>VLOOKUP($B756,'Hub coords'!$A$14:$E$119,5,TRUE)</f>
        <v>5189733.6025</v>
      </c>
      <c r="L756" s="18">
        <f t="shared" si="52"/>
        <v>4.9195999999647029</v>
      </c>
      <c r="M756" s="18">
        <f t="shared" si="53"/>
        <v>0.33150000032037497</v>
      </c>
      <c r="N756" s="46">
        <f t="shared" si="54"/>
        <v>4.9307561701898335</v>
      </c>
      <c r="O756" s="18">
        <f t="shared" si="55"/>
        <v>24.312356409865114</v>
      </c>
      <c r="P756" s="47" t="str">
        <f>VLOOKUP(B756,'Hub coords'!$A$14:$E$118,1,TRUE)</f>
        <v>T6P13</v>
      </c>
    </row>
    <row r="757" spans="1:19" s="45" customFormat="1" x14ac:dyDescent="0.3">
      <c r="A757" s="45" t="s">
        <v>126</v>
      </c>
      <c r="B757" s="45" t="s">
        <v>237</v>
      </c>
      <c r="C757" s="45">
        <v>301</v>
      </c>
      <c r="D757" s="45">
        <v>320.97500000000002</v>
      </c>
      <c r="E757" s="45">
        <v>0.5</v>
      </c>
      <c r="F757" s="45">
        <v>0.4</v>
      </c>
      <c r="G757" s="45">
        <v>1.7424740000000001</v>
      </c>
      <c r="H757" s="102">
        <v>5189731.4840000002</v>
      </c>
      <c r="I757" s="102">
        <v>487874.304</v>
      </c>
      <c r="J757" s="102">
        <f>VLOOKUP($B757,'Hub coords'!$A$14:$E$119,4,TRUE)</f>
        <v>487871.66440000001</v>
      </c>
      <c r="K757" s="102">
        <f>VLOOKUP($B757,'Hub coords'!$A$14:$E$119,5,TRUE)</f>
        <v>5189733.6025</v>
      </c>
      <c r="L757" s="18">
        <f t="shared" si="52"/>
        <v>2.6395999999949709</v>
      </c>
      <c r="M757" s="18">
        <f t="shared" si="53"/>
        <v>2.1184999998658895</v>
      </c>
      <c r="N757" s="46">
        <f t="shared" si="54"/>
        <v>3.3846019573068298</v>
      </c>
      <c r="O757" s="18">
        <f t="shared" si="55"/>
        <v>11.455530409405224</v>
      </c>
      <c r="P757" s="47" t="str">
        <f>VLOOKUP(B757,'Hub coords'!$A$14:$E$118,1,TRUE)</f>
        <v>T6P13</v>
      </c>
      <c r="R757" s="20" t="s">
        <v>166</v>
      </c>
      <c r="S757" s="20" t="s">
        <v>165</v>
      </c>
    </row>
    <row r="758" spans="1:19" s="45" customFormat="1" x14ac:dyDescent="0.3">
      <c r="A758" s="45" t="s">
        <v>126</v>
      </c>
      <c r="B758" s="45" t="s">
        <v>238</v>
      </c>
      <c r="C758" s="45">
        <v>301</v>
      </c>
      <c r="D758" s="45">
        <v>330.60199999999998</v>
      </c>
      <c r="E758" s="45">
        <v>1</v>
      </c>
      <c r="F758" s="45">
        <v>0.7</v>
      </c>
      <c r="G758" s="45">
        <v>3.2216480000000001</v>
      </c>
      <c r="H758" s="102">
        <v>5189731.415</v>
      </c>
      <c r="I758" s="102">
        <v>487873.69400000002</v>
      </c>
      <c r="J758" s="102">
        <f>VLOOKUP($B758,'Hub coords'!$A$14:$E$119,4,TRUE)</f>
        <v>487871.66440000001</v>
      </c>
      <c r="K758" s="102">
        <f>VLOOKUP($B758,'Hub coords'!$A$14:$E$119,5,TRUE)</f>
        <v>5189733.6025</v>
      </c>
      <c r="L758" s="18">
        <f t="shared" si="52"/>
        <v>2.0296000000089407</v>
      </c>
      <c r="M758" s="18">
        <f t="shared" si="53"/>
        <v>2.1875</v>
      </c>
      <c r="N758" s="46">
        <f t="shared" si="54"/>
        <v>2.98402955917603</v>
      </c>
      <c r="O758" s="18">
        <f t="shared" si="55"/>
        <v>8.904432410036291</v>
      </c>
      <c r="P758" s="47" t="str">
        <f>VLOOKUP(B758,'Hub coords'!$A$14:$E$118,1,TRUE)</f>
        <v>T6P13</v>
      </c>
      <c r="R758" s="19">
        <v>1</v>
      </c>
      <c r="S758" s="15">
        <v>0</v>
      </c>
    </row>
    <row r="759" spans="1:19" s="45" customFormat="1" x14ac:dyDescent="0.3">
      <c r="A759" s="45" t="s">
        <v>126</v>
      </c>
      <c r="B759" s="45" t="s">
        <v>239</v>
      </c>
      <c r="C759" s="45">
        <v>301</v>
      </c>
      <c r="D759" s="45">
        <v>332.37299999999999</v>
      </c>
      <c r="E759" s="45">
        <v>1.2</v>
      </c>
      <c r="F759" s="45">
        <v>0.8</v>
      </c>
      <c r="G759" s="45">
        <v>1.495212</v>
      </c>
      <c r="H759" s="102">
        <v>5189729.4110000003</v>
      </c>
      <c r="I759" s="102">
        <v>487873.967</v>
      </c>
      <c r="J759" s="102">
        <f>VLOOKUP($B759,'Hub coords'!$A$14:$E$119,4,TRUE)</f>
        <v>487871.66440000001</v>
      </c>
      <c r="K759" s="102">
        <f>VLOOKUP($B759,'Hub coords'!$A$14:$E$119,5,TRUE)</f>
        <v>5189733.6025</v>
      </c>
      <c r="L759" s="18">
        <f t="shared" si="52"/>
        <v>2.3025999999954365</v>
      </c>
      <c r="M759" s="18">
        <f t="shared" si="53"/>
        <v>4.1914999997243285</v>
      </c>
      <c r="N759" s="46">
        <f t="shared" si="54"/>
        <v>4.7823256902544848</v>
      </c>
      <c r="O759" s="18">
        <f t="shared" si="55"/>
        <v>22.870639007668036</v>
      </c>
      <c r="P759" s="47" t="str">
        <f>VLOOKUP(B759,'Hub coords'!$A$14:$E$118,1,TRUE)</f>
        <v>T6P13</v>
      </c>
      <c r="R759" s="19">
        <v>2</v>
      </c>
      <c r="S759" s="15">
        <v>1</v>
      </c>
    </row>
    <row r="760" spans="1:19" s="45" customFormat="1" x14ac:dyDescent="0.3">
      <c r="A760" s="45" t="s">
        <v>126</v>
      </c>
      <c r="B760" s="45" t="s">
        <v>240</v>
      </c>
      <c r="C760" s="45">
        <v>301</v>
      </c>
      <c r="D760" s="45">
        <v>327.69200000000001</v>
      </c>
      <c r="E760" s="45">
        <v>0.6</v>
      </c>
      <c r="F760" s="45">
        <v>0.5</v>
      </c>
      <c r="G760" s="45">
        <v>3.0258150000000001</v>
      </c>
      <c r="H760" s="102">
        <v>5189730.3930000002</v>
      </c>
      <c r="I760" s="102">
        <v>487872.64799999999</v>
      </c>
      <c r="J760" s="102">
        <f>VLOOKUP($B760,'Hub coords'!$A$14:$E$119,4,TRUE)</f>
        <v>487871.66440000001</v>
      </c>
      <c r="K760" s="102">
        <f>VLOOKUP($B760,'Hub coords'!$A$14:$E$119,5,TRUE)</f>
        <v>5189733.6025</v>
      </c>
      <c r="L760" s="18">
        <f t="shared" si="52"/>
        <v>0.98359999997774139</v>
      </c>
      <c r="M760" s="18">
        <f t="shared" si="53"/>
        <v>3.2094999998807907</v>
      </c>
      <c r="N760" s="46">
        <f t="shared" si="54"/>
        <v>3.3568376798991948</v>
      </c>
      <c r="O760" s="18">
        <f t="shared" si="55"/>
        <v>11.26835920919101</v>
      </c>
      <c r="P760" s="47" t="str">
        <f>VLOOKUP(B760,'Hub coords'!$A$14:$E$118,1,TRUE)</f>
        <v>T6P13</v>
      </c>
      <c r="R760" s="19">
        <v>3</v>
      </c>
      <c r="S760" s="15">
        <v>4</v>
      </c>
    </row>
    <row r="761" spans="1:19" s="45" customFormat="1" x14ac:dyDescent="0.3">
      <c r="A761" s="45" t="s">
        <v>126</v>
      </c>
      <c r="B761" s="45" t="s">
        <v>241</v>
      </c>
      <c r="C761" s="45">
        <v>300</v>
      </c>
      <c r="D761" s="45">
        <v>339.72800000000001</v>
      </c>
      <c r="E761" s="45">
        <v>0.3</v>
      </c>
      <c r="F761" s="45">
        <v>0.4</v>
      </c>
      <c r="G761" s="45">
        <v>1.7348809999999999</v>
      </c>
      <c r="H761" s="102">
        <v>5189730.6780000003</v>
      </c>
      <c r="I761" s="102">
        <v>487872.22600000002</v>
      </c>
      <c r="J761" s="102">
        <f>VLOOKUP($B761,'Hub coords'!$A$14:$E$119,4,TRUE)</f>
        <v>487871.66440000001</v>
      </c>
      <c r="K761" s="102">
        <f>VLOOKUP($B761,'Hub coords'!$A$14:$E$119,5,TRUE)</f>
        <v>5189733.6025</v>
      </c>
      <c r="L761" s="18">
        <f t="shared" si="52"/>
        <v>0.56160000001545995</v>
      </c>
      <c r="M761" s="18">
        <f t="shared" si="53"/>
        <v>2.9244999997317791</v>
      </c>
      <c r="N761" s="46">
        <f t="shared" si="54"/>
        <v>2.9779346548318588</v>
      </c>
      <c r="O761" s="18">
        <f t="shared" si="55"/>
        <v>8.8680948084485429</v>
      </c>
      <c r="P761" s="47" t="str">
        <f>VLOOKUP(B761,'Hub coords'!$A$14:$E$118,1,TRUE)</f>
        <v>T6P13</v>
      </c>
      <c r="R761" s="19">
        <v>4</v>
      </c>
      <c r="S761" s="15">
        <v>5</v>
      </c>
    </row>
    <row r="762" spans="1:19" s="45" customFormat="1" x14ac:dyDescent="0.3">
      <c r="A762" s="45" t="s">
        <v>126</v>
      </c>
      <c r="B762" s="45" t="s">
        <v>242</v>
      </c>
      <c r="C762" s="45">
        <v>301</v>
      </c>
      <c r="D762" s="45">
        <v>330.33600000000001</v>
      </c>
      <c r="E762" s="45">
        <v>0.4</v>
      </c>
      <c r="F762" s="45">
        <v>0.4</v>
      </c>
      <c r="G762" s="45">
        <v>2.5512450000000002</v>
      </c>
      <c r="H762" s="102">
        <v>5189730.1349999998</v>
      </c>
      <c r="I762" s="102">
        <v>487873.80499999999</v>
      </c>
      <c r="J762" s="102">
        <f>VLOOKUP($B762,'Hub coords'!$A$14:$E$119,4,TRUE)</f>
        <v>487871.66440000001</v>
      </c>
      <c r="K762" s="102">
        <f>VLOOKUP($B762,'Hub coords'!$A$14:$E$119,5,TRUE)</f>
        <v>5189733.6025</v>
      </c>
      <c r="L762" s="18">
        <f t="shared" si="52"/>
        <v>2.1405999999842606</v>
      </c>
      <c r="M762" s="18">
        <f t="shared" si="53"/>
        <v>3.4675000002607703</v>
      </c>
      <c r="N762" s="46">
        <f t="shared" si="54"/>
        <v>4.0750122222811873</v>
      </c>
      <c r="O762" s="18">
        <f t="shared" si="55"/>
        <v>16.60572461174106</v>
      </c>
      <c r="P762" s="47" t="str">
        <f>VLOOKUP(B762,'Hub coords'!$A$14:$E$118,1,TRUE)</f>
        <v>T6P13</v>
      </c>
      <c r="R762" s="19">
        <v>5</v>
      </c>
      <c r="S762" s="15">
        <v>9</v>
      </c>
    </row>
    <row r="763" spans="1:19" s="45" customFormat="1" x14ac:dyDescent="0.3">
      <c r="A763" s="45" t="s">
        <v>126</v>
      </c>
      <c r="B763" s="45" t="s">
        <v>243</v>
      </c>
      <c r="C763" s="45">
        <v>301</v>
      </c>
      <c r="D763" s="45">
        <v>330.25400000000002</v>
      </c>
      <c r="E763" s="45">
        <v>0.5</v>
      </c>
      <c r="F763" s="45">
        <v>0.6</v>
      </c>
      <c r="G763" s="45">
        <v>3.1025100000000001</v>
      </c>
      <c r="H763" s="102">
        <v>5189728.2070000004</v>
      </c>
      <c r="I763" s="102">
        <v>487872.39199999999</v>
      </c>
      <c r="J763" s="102">
        <f>VLOOKUP($B763,'Hub coords'!$A$14:$E$119,4,TRUE)</f>
        <v>487871.66440000001</v>
      </c>
      <c r="K763" s="102">
        <f>VLOOKUP($B763,'Hub coords'!$A$14:$E$119,5,TRUE)</f>
        <v>5189733.6025</v>
      </c>
      <c r="L763" s="18">
        <f t="shared" si="52"/>
        <v>0.72759999998379499</v>
      </c>
      <c r="M763" s="18">
        <f t="shared" si="53"/>
        <v>5.3954999996349216</v>
      </c>
      <c r="N763" s="46">
        <f t="shared" si="54"/>
        <v>5.4443385278688226</v>
      </c>
      <c r="O763" s="18">
        <f t="shared" si="55"/>
        <v>29.640822006036856</v>
      </c>
      <c r="P763" s="47" t="str">
        <f>VLOOKUP(B763,'Hub coords'!$A$14:$E$118,1,TRUE)</f>
        <v>T6P13</v>
      </c>
      <c r="R763" s="19">
        <v>6</v>
      </c>
      <c r="S763" s="15">
        <v>7</v>
      </c>
    </row>
    <row r="764" spans="1:19" s="45" customFormat="1" x14ac:dyDescent="0.3">
      <c r="A764" s="45" t="s">
        <v>126</v>
      </c>
      <c r="B764" s="45" t="s">
        <v>244</v>
      </c>
      <c r="C764" s="45">
        <v>301</v>
      </c>
      <c r="D764" s="45">
        <v>321.15499999999997</v>
      </c>
      <c r="E764" s="45">
        <v>1.3</v>
      </c>
      <c r="F764" s="45">
        <v>0.9</v>
      </c>
      <c r="G764" s="45">
        <v>1.645829</v>
      </c>
      <c r="H764" s="102">
        <v>5189730.3119999999</v>
      </c>
      <c r="I764" s="102">
        <v>487873.636</v>
      </c>
      <c r="J764" s="102">
        <f>VLOOKUP($B764,'Hub coords'!$A$14:$E$119,4,TRUE)</f>
        <v>487871.66440000001</v>
      </c>
      <c r="K764" s="102">
        <f>VLOOKUP($B764,'Hub coords'!$A$14:$E$119,5,TRUE)</f>
        <v>5189733.6025</v>
      </c>
      <c r="L764" s="18">
        <f t="shared" si="52"/>
        <v>1.9715999999898486</v>
      </c>
      <c r="M764" s="18">
        <f t="shared" si="53"/>
        <v>3.2905000001192093</v>
      </c>
      <c r="N764" s="46">
        <f t="shared" si="54"/>
        <v>3.835961002245003</v>
      </c>
      <c r="O764" s="18">
        <f t="shared" si="55"/>
        <v>14.714596810744489</v>
      </c>
      <c r="P764" s="47" t="str">
        <f>VLOOKUP(B764,'Hub coords'!$A$14:$E$118,1,TRUE)</f>
        <v>T6P13</v>
      </c>
      <c r="R764" s="19">
        <v>7</v>
      </c>
      <c r="S764" s="15">
        <v>2</v>
      </c>
    </row>
    <row r="765" spans="1:19" s="45" customFormat="1" x14ac:dyDescent="0.3">
      <c r="A765" s="45" t="s">
        <v>126</v>
      </c>
      <c r="B765" s="45" t="s">
        <v>245</v>
      </c>
      <c r="C765" s="45">
        <v>300</v>
      </c>
      <c r="D765" s="45">
        <v>342.17399999999998</v>
      </c>
      <c r="E765" s="45">
        <v>0.4</v>
      </c>
      <c r="F765" s="45">
        <v>0.3</v>
      </c>
      <c r="G765" s="45">
        <v>2.0666359999999999</v>
      </c>
      <c r="H765" s="102">
        <v>5189729.6859999998</v>
      </c>
      <c r="I765" s="102">
        <v>487874.22100000002</v>
      </c>
      <c r="J765" s="102">
        <f>VLOOKUP($B765,'Hub coords'!$A$14:$E$119,4,TRUE)</f>
        <v>487871.66440000001</v>
      </c>
      <c r="K765" s="102">
        <f>VLOOKUP($B765,'Hub coords'!$A$14:$E$119,5,TRUE)</f>
        <v>5189733.6025</v>
      </c>
      <c r="L765" s="18">
        <f t="shared" si="52"/>
        <v>2.5566000000108033</v>
      </c>
      <c r="M765" s="18">
        <f t="shared" si="53"/>
        <v>3.9165000002831221</v>
      </c>
      <c r="N765" s="46">
        <f t="shared" si="54"/>
        <v>4.6770905285522257</v>
      </c>
      <c r="O765" s="18">
        <f t="shared" si="55"/>
        <v>21.875175812272939</v>
      </c>
      <c r="P765" s="47" t="str">
        <f>VLOOKUP(B765,'Hub coords'!$A$14:$E$118,1,TRUE)</f>
        <v>T6P13</v>
      </c>
      <c r="R765" s="19">
        <v>8</v>
      </c>
      <c r="S765" s="15">
        <v>2</v>
      </c>
    </row>
    <row r="766" spans="1:19" s="45" customFormat="1" ht="15" thickBot="1" x14ac:dyDescent="0.35">
      <c r="A766" s="45" t="s">
        <v>126</v>
      </c>
      <c r="B766" s="45" t="s">
        <v>246</v>
      </c>
      <c r="C766" s="45">
        <v>301</v>
      </c>
      <c r="D766" s="45">
        <v>327.78399999999999</v>
      </c>
      <c r="E766" s="45">
        <v>0.9</v>
      </c>
      <c r="F766" s="45">
        <v>0.5</v>
      </c>
      <c r="G766" s="45">
        <v>1.6502049999999999</v>
      </c>
      <c r="H766" s="102">
        <v>5189726.9649999999</v>
      </c>
      <c r="I766" s="102">
        <v>487874.91899999999</v>
      </c>
      <c r="J766" s="102">
        <f>VLOOKUP($B766,'Hub coords'!$A$14:$E$119,4,TRUE)</f>
        <v>487871.66440000001</v>
      </c>
      <c r="K766" s="102">
        <f>VLOOKUP($B766,'Hub coords'!$A$14:$E$119,5,TRUE)</f>
        <v>5189733.6025</v>
      </c>
      <c r="L766" s="18">
        <f t="shared" si="52"/>
        <v>3.2545999999856576</v>
      </c>
      <c r="M766" s="18">
        <f t="shared" si="53"/>
        <v>6.6375000001862645</v>
      </c>
      <c r="N766" s="46">
        <f t="shared" si="54"/>
        <v>7.3924845222955522</v>
      </c>
      <c r="O766" s="18">
        <f t="shared" si="55"/>
        <v>54.648827412379298</v>
      </c>
      <c r="P766" s="47" t="str">
        <f>VLOOKUP(B766,'Hub coords'!$A$14:$E$118,1,TRUE)</f>
        <v>T6P13</v>
      </c>
      <c r="R766" s="38" t="s">
        <v>2123</v>
      </c>
      <c r="S766" s="38">
        <v>0</v>
      </c>
    </row>
    <row r="767" spans="1:19" s="45" customFormat="1" x14ac:dyDescent="0.3">
      <c r="A767" s="45" t="s">
        <v>126</v>
      </c>
      <c r="B767" s="45" t="s">
        <v>229</v>
      </c>
      <c r="C767" s="45">
        <v>301</v>
      </c>
      <c r="D767" s="45">
        <v>348.678</v>
      </c>
      <c r="E767" s="45">
        <v>0.4</v>
      </c>
      <c r="F767" s="45">
        <v>0.4</v>
      </c>
      <c r="G767" s="45">
        <v>2.3727339999999999</v>
      </c>
      <c r="H767" s="102">
        <v>5189728.8540000003</v>
      </c>
      <c r="I767" s="102">
        <v>487875.75799999997</v>
      </c>
      <c r="J767" s="102">
        <f>VLOOKUP($B767,'Hub coords'!$A$14:$E$119,4,TRUE)</f>
        <v>487871.66440000001</v>
      </c>
      <c r="K767" s="102">
        <f>VLOOKUP($B767,'Hub coords'!$A$14:$E$119,5,TRUE)</f>
        <v>5189733.6025</v>
      </c>
      <c r="L767" s="18">
        <f t="shared" si="52"/>
        <v>4.0935999999637716</v>
      </c>
      <c r="M767" s="18">
        <f t="shared" si="53"/>
        <v>4.7484999997541308</v>
      </c>
      <c r="N767" s="46">
        <f t="shared" si="54"/>
        <v>6.269434839550402</v>
      </c>
      <c r="O767" s="18">
        <f t="shared" si="55"/>
        <v>39.305813207368374</v>
      </c>
      <c r="P767" s="47" t="str">
        <f>VLOOKUP(B767,'Hub coords'!$A$14:$E$118,1,TRUE)</f>
        <v>T6P13</v>
      </c>
    </row>
    <row r="768" spans="1:19" s="45" customFormat="1" x14ac:dyDescent="0.3">
      <c r="A768" s="45" t="s">
        <v>126</v>
      </c>
      <c r="B768" s="45" t="s">
        <v>247</v>
      </c>
      <c r="C768" s="45">
        <v>300</v>
      </c>
      <c r="D768" s="45">
        <v>338.53699999999998</v>
      </c>
      <c r="E768" s="45">
        <v>0.3</v>
      </c>
      <c r="F768" s="45">
        <v>0.3</v>
      </c>
      <c r="G768" s="45">
        <v>1.857815</v>
      </c>
      <c r="H768" s="102">
        <v>5189730.9989999998</v>
      </c>
      <c r="I768" s="102">
        <v>487872.054</v>
      </c>
      <c r="J768" s="102">
        <f>VLOOKUP($B768,'Hub coords'!$A$14:$E$119,4,TRUE)</f>
        <v>487871.66440000001</v>
      </c>
      <c r="K768" s="102">
        <f>VLOOKUP($B768,'Hub coords'!$A$14:$E$119,5,TRUE)</f>
        <v>5189733.6025</v>
      </c>
      <c r="L768" s="18">
        <f t="shared" si="52"/>
        <v>0.38959999999497086</v>
      </c>
      <c r="M768" s="18">
        <f t="shared" si="53"/>
        <v>2.6035000002011657</v>
      </c>
      <c r="N768" s="46">
        <f t="shared" si="54"/>
        <v>2.6324893942889021</v>
      </c>
      <c r="O768" s="18">
        <f t="shared" si="55"/>
        <v>6.93000041104355</v>
      </c>
      <c r="P768" s="47" t="str">
        <f>VLOOKUP(B768,'Hub coords'!$A$14:$E$118,1,TRUE)</f>
        <v>T6P13</v>
      </c>
    </row>
    <row r="769" spans="1:19" s="45" customFormat="1" x14ac:dyDescent="0.3">
      <c r="A769" s="45" t="s">
        <v>126</v>
      </c>
      <c r="B769" s="45" t="s">
        <v>248</v>
      </c>
      <c r="C769" s="45">
        <v>301</v>
      </c>
      <c r="D769" s="45">
        <v>352.339</v>
      </c>
      <c r="E769" s="45">
        <v>0.8</v>
      </c>
      <c r="F769" s="45">
        <v>0.8</v>
      </c>
      <c r="G769" s="45">
        <v>2.2645209999999998</v>
      </c>
      <c r="H769" s="102">
        <v>5189728.7939999998</v>
      </c>
      <c r="I769" s="102">
        <v>487874.18699999998</v>
      </c>
      <c r="J769" s="102">
        <f>VLOOKUP($B769,'Hub coords'!$A$14:$E$119,4,TRUE)</f>
        <v>487871.66440000001</v>
      </c>
      <c r="K769" s="102">
        <f>VLOOKUP($B769,'Hub coords'!$A$14:$E$119,5,TRUE)</f>
        <v>5189733.6025</v>
      </c>
      <c r="L769" s="18">
        <f t="shared" si="52"/>
        <v>2.5225999999674968</v>
      </c>
      <c r="M769" s="18">
        <f t="shared" si="53"/>
        <v>4.8085000002756715</v>
      </c>
      <c r="N769" s="46">
        <f t="shared" si="54"/>
        <v>5.4300260600191548</v>
      </c>
      <c r="O769" s="18">
        <f t="shared" si="55"/>
        <v>29.485183012487145</v>
      </c>
      <c r="P769" s="47" t="str">
        <f>VLOOKUP(B769,'Hub coords'!$A$14:$E$118,1,TRUE)</f>
        <v>T6P13</v>
      </c>
    </row>
    <row r="770" spans="1:19" s="45" customFormat="1" x14ac:dyDescent="0.3">
      <c r="A770" s="45" t="s">
        <v>130</v>
      </c>
      <c r="B770" s="45" t="s">
        <v>249</v>
      </c>
      <c r="C770" s="45">
        <v>301</v>
      </c>
      <c r="D770" s="45">
        <v>329.77600000000001</v>
      </c>
      <c r="E770" s="45">
        <v>0.7</v>
      </c>
      <c r="F770" s="45">
        <v>0.5</v>
      </c>
      <c r="G770" s="45">
        <v>1.843793</v>
      </c>
      <c r="H770" s="102">
        <v>5189732.5</v>
      </c>
      <c r="I770" s="102">
        <v>487873.85100000002</v>
      </c>
      <c r="J770" s="102">
        <f>VLOOKUP($B770,'Hub coords'!$A$14:$E$119,4,TRUE)</f>
        <v>487871.66440000001</v>
      </c>
      <c r="K770" s="102">
        <f>VLOOKUP($B770,'Hub coords'!$A$14:$E$119,5,TRUE)</f>
        <v>5189733.6025</v>
      </c>
      <c r="L770" s="18">
        <f t="shared" si="52"/>
        <v>2.18660000001546</v>
      </c>
      <c r="M770" s="18">
        <f t="shared" si="53"/>
        <v>1.1025000000372529</v>
      </c>
      <c r="N770" s="46">
        <f t="shared" si="54"/>
        <v>2.4488213103756165</v>
      </c>
      <c r="O770" s="18">
        <f t="shared" si="55"/>
        <v>5.9967258101497514</v>
      </c>
      <c r="P770" s="47" t="str">
        <f>VLOOKUP(B770,'Hub coords'!$A$14:$E$118,1,TRUE)</f>
        <v>T6P13</v>
      </c>
    </row>
    <row r="771" spans="1:19" s="45" customFormat="1" x14ac:dyDescent="0.3">
      <c r="A771" s="45" t="s">
        <v>130</v>
      </c>
      <c r="B771" s="45" t="s">
        <v>250</v>
      </c>
      <c r="C771" s="45">
        <v>301</v>
      </c>
      <c r="D771" s="45">
        <v>337.327</v>
      </c>
      <c r="E771" s="45">
        <v>0.8</v>
      </c>
      <c r="F771" s="45">
        <v>0.4</v>
      </c>
      <c r="G771" s="45">
        <v>2.1177549999999998</v>
      </c>
      <c r="H771" s="102">
        <v>5189730.0219999999</v>
      </c>
      <c r="I771" s="102">
        <v>487873.81300000002</v>
      </c>
      <c r="J771" s="102">
        <f>VLOOKUP($B771,'Hub coords'!$A$14:$E$119,4,TRUE)</f>
        <v>487871.66440000001</v>
      </c>
      <c r="K771" s="102">
        <f>VLOOKUP($B771,'Hub coords'!$A$14:$E$119,5,TRUE)</f>
        <v>5189733.6025</v>
      </c>
      <c r="L771" s="18">
        <f t="shared" si="52"/>
        <v>2.1486000000149943</v>
      </c>
      <c r="M771" s="18">
        <f t="shared" si="53"/>
        <v>3.5805000001564622</v>
      </c>
      <c r="N771" s="46">
        <f t="shared" si="54"/>
        <v>4.1756990086912227</v>
      </c>
      <c r="O771" s="18">
        <f t="shared" si="55"/>
        <v>17.43646221118486</v>
      </c>
      <c r="P771" s="47" t="str">
        <f>VLOOKUP(B771,'Hub coords'!$A$14:$E$118,1,TRUE)</f>
        <v>T6P13</v>
      </c>
    </row>
    <row r="772" spans="1:19" s="45" customFormat="1" x14ac:dyDescent="0.3">
      <c r="A772" s="45" t="s">
        <v>126</v>
      </c>
      <c r="B772" s="45" t="s">
        <v>251</v>
      </c>
      <c r="C772" s="45">
        <v>301</v>
      </c>
      <c r="D772" s="45">
        <v>344.76</v>
      </c>
      <c r="E772" s="45">
        <v>0.3</v>
      </c>
      <c r="F772" s="45">
        <v>0.3</v>
      </c>
      <c r="G772" s="45">
        <v>2.2756780000000001</v>
      </c>
      <c r="H772" s="102">
        <v>5189733.9029999999</v>
      </c>
      <c r="I772" s="102">
        <v>487876.09700000001</v>
      </c>
      <c r="J772" s="102">
        <f>VLOOKUP($B772,'Hub coords'!$A$14:$E$119,4,TRUE)</f>
        <v>487871.66440000001</v>
      </c>
      <c r="K772" s="102">
        <f>VLOOKUP($B772,'Hub coords'!$A$14:$E$119,5,TRUE)</f>
        <v>5189733.6025</v>
      </c>
      <c r="L772" s="18">
        <f t="shared" si="52"/>
        <v>4.4326000000000931</v>
      </c>
      <c r="M772" s="18">
        <f t="shared" si="53"/>
        <v>0.30049999989569187</v>
      </c>
      <c r="N772" s="46">
        <f t="shared" si="54"/>
        <v>4.4427742470148246</v>
      </c>
      <c r="O772" s="18">
        <f t="shared" si="55"/>
        <v>19.738243009938142</v>
      </c>
      <c r="P772" s="47" t="str">
        <f>VLOOKUP(B772,'Hub coords'!$A$14:$E$118,1,TRUE)</f>
        <v>T6P13</v>
      </c>
    </row>
    <row r="773" spans="1:19" s="45" customFormat="1" x14ac:dyDescent="0.3">
      <c r="A773" s="45" t="s">
        <v>130</v>
      </c>
      <c r="B773" s="45" t="s">
        <v>252</v>
      </c>
      <c r="C773" s="45">
        <v>301</v>
      </c>
      <c r="D773" s="45">
        <v>325.18799999999999</v>
      </c>
      <c r="E773" s="45">
        <v>0.5</v>
      </c>
      <c r="F773" s="45">
        <v>0.5</v>
      </c>
      <c r="G773" s="45">
        <v>1.3230569999999999</v>
      </c>
      <c r="H773" s="102">
        <v>5189731.3</v>
      </c>
      <c r="I773" s="102">
        <v>487873.38099999999</v>
      </c>
      <c r="J773" s="102">
        <f>VLOOKUP($B773,'Hub coords'!$A$14:$E$119,4,TRUE)</f>
        <v>487871.66440000001</v>
      </c>
      <c r="K773" s="102">
        <f>VLOOKUP($B773,'Hub coords'!$A$14:$E$119,5,TRUE)</f>
        <v>5189733.6025</v>
      </c>
      <c r="L773" s="18">
        <f t="shared" si="52"/>
        <v>1.716599999985192</v>
      </c>
      <c r="M773" s="18">
        <f t="shared" si="53"/>
        <v>2.3025000002235174</v>
      </c>
      <c r="N773" s="46">
        <f t="shared" si="54"/>
        <v>2.8719717636109272</v>
      </c>
      <c r="O773" s="18">
        <f t="shared" si="55"/>
        <v>8.2482218109784604</v>
      </c>
      <c r="P773" s="47" t="str">
        <f>VLOOKUP(B773,'Hub coords'!$A$14:$E$118,1,TRUE)</f>
        <v>T6P13</v>
      </c>
    </row>
    <row r="774" spans="1:19" s="45" customFormat="1" x14ac:dyDescent="0.3">
      <c r="A774" s="45" t="s">
        <v>126</v>
      </c>
      <c r="B774" s="45" t="s">
        <v>253</v>
      </c>
      <c r="C774" s="45">
        <v>300</v>
      </c>
      <c r="D774" s="45">
        <v>343.08699999999999</v>
      </c>
      <c r="E774" s="45">
        <v>0.3</v>
      </c>
      <c r="F774" s="45">
        <v>0.2</v>
      </c>
      <c r="G774" s="45">
        <v>1.9226479999999999</v>
      </c>
      <c r="H774" s="102">
        <v>5189729.8779999996</v>
      </c>
      <c r="I774" s="102">
        <v>487874.11800000002</v>
      </c>
      <c r="J774" s="102">
        <f>VLOOKUP($B774,'Hub coords'!$A$14:$E$119,4,TRUE)</f>
        <v>487871.66440000001</v>
      </c>
      <c r="K774" s="102">
        <f>VLOOKUP($B774,'Hub coords'!$A$14:$E$119,5,TRUE)</f>
        <v>5189733.6025</v>
      </c>
      <c r="L774" s="18">
        <f t="shared" si="52"/>
        <v>2.4536000000080094</v>
      </c>
      <c r="M774" s="18">
        <f t="shared" si="53"/>
        <v>3.7245000004768372</v>
      </c>
      <c r="N774" s="46">
        <f t="shared" si="54"/>
        <v>4.460050808409167</v>
      </c>
      <c r="O774" s="18">
        <f t="shared" si="55"/>
        <v>19.892053213591264</v>
      </c>
      <c r="P774" s="47" t="str">
        <f>VLOOKUP(B774,'Hub coords'!$A$14:$E$118,1,TRUE)</f>
        <v>T6P13</v>
      </c>
    </row>
    <row r="775" spans="1:19" s="45" customFormat="1" x14ac:dyDescent="0.3">
      <c r="A775" s="45" t="s">
        <v>126</v>
      </c>
      <c r="B775" s="45" t="s">
        <v>254</v>
      </c>
      <c r="C775" s="45">
        <v>301</v>
      </c>
      <c r="D775" s="45">
        <v>344.51400000000001</v>
      </c>
      <c r="E775" s="45">
        <v>0.5</v>
      </c>
      <c r="F775" s="45">
        <v>0.3</v>
      </c>
      <c r="G775" s="45">
        <v>1.8755580000000001</v>
      </c>
      <c r="H775" s="102">
        <v>5189729.602</v>
      </c>
      <c r="I775" s="102">
        <v>487873.79</v>
      </c>
      <c r="J775" s="102">
        <f>VLOOKUP($B775,'Hub coords'!$A$14:$E$119,4,TRUE)</f>
        <v>487871.66440000001</v>
      </c>
      <c r="K775" s="102">
        <f>VLOOKUP($B775,'Hub coords'!$A$14:$E$119,5,TRUE)</f>
        <v>5189733.6025</v>
      </c>
      <c r="L775" s="18">
        <f t="shared" si="52"/>
        <v>2.1255999999702908</v>
      </c>
      <c r="M775" s="18">
        <f t="shared" si="53"/>
        <v>4.0005000000819564</v>
      </c>
      <c r="N775" s="46">
        <f t="shared" si="54"/>
        <v>4.5301407936762219</v>
      </c>
      <c r="O775" s="18">
        <f t="shared" si="55"/>
        <v>20.52217561052943</v>
      </c>
      <c r="P775" s="47" t="str">
        <f>VLOOKUP(B775,'Hub coords'!$A$14:$E$118,1,TRUE)</f>
        <v>T6P13</v>
      </c>
    </row>
    <row r="776" spans="1:19" s="45" customFormat="1" x14ac:dyDescent="0.3">
      <c r="A776" s="45" t="s">
        <v>126</v>
      </c>
      <c r="B776" s="45" t="s">
        <v>255</v>
      </c>
      <c r="C776" s="45">
        <v>301</v>
      </c>
      <c r="D776" s="45">
        <v>336.476</v>
      </c>
      <c r="E776" s="45">
        <v>0.3</v>
      </c>
      <c r="F776" s="45">
        <v>0.2</v>
      </c>
      <c r="G776" s="45">
        <v>1.7562310000000001</v>
      </c>
      <c r="H776" s="102">
        <v>5189728.29</v>
      </c>
      <c r="I776" s="102">
        <v>487873.745</v>
      </c>
      <c r="J776" s="102">
        <f>VLOOKUP($B776,'Hub coords'!$A$14:$E$119,4,TRUE)</f>
        <v>487871.66440000001</v>
      </c>
      <c r="K776" s="102">
        <f>VLOOKUP($B776,'Hub coords'!$A$14:$E$119,5,TRUE)</f>
        <v>5189733.6025</v>
      </c>
      <c r="L776" s="18">
        <f t="shared" si="52"/>
        <v>2.080599999986589</v>
      </c>
      <c r="M776" s="18">
        <f t="shared" si="53"/>
        <v>5.3125</v>
      </c>
      <c r="N776" s="46">
        <f t="shared" si="54"/>
        <v>5.7053967968883805</v>
      </c>
      <c r="O776" s="18">
        <f t="shared" si="55"/>
        <v>32.551552609944196</v>
      </c>
      <c r="P776" s="47" t="str">
        <f>VLOOKUP(B776,'Hub coords'!$A$14:$E$118,1,TRUE)</f>
        <v>T6P13</v>
      </c>
    </row>
    <row r="777" spans="1:19" s="45" customFormat="1" x14ac:dyDescent="0.3">
      <c r="A777" s="45" t="s">
        <v>126</v>
      </c>
      <c r="B777" s="45" t="s">
        <v>256</v>
      </c>
      <c r="C777" s="45">
        <v>301</v>
      </c>
      <c r="D777" s="45">
        <v>324.952</v>
      </c>
      <c r="E777" s="45">
        <v>1</v>
      </c>
      <c r="F777" s="45">
        <v>0.5</v>
      </c>
      <c r="G777" s="45">
        <v>1.579388</v>
      </c>
      <c r="H777" s="102">
        <v>5189727.8370000003</v>
      </c>
      <c r="I777" s="102">
        <v>487874.79800000001</v>
      </c>
      <c r="J777" s="102">
        <f>VLOOKUP($B777,'Hub coords'!$A$14:$E$119,4,TRUE)</f>
        <v>487871.66440000001</v>
      </c>
      <c r="K777" s="102">
        <f>VLOOKUP($B777,'Hub coords'!$A$14:$E$119,5,TRUE)</f>
        <v>5189733.6025</v>
      </c>
      <c r="L777" s="18">
        <f t="shared" si="52"/>
        <v>3.1336000000010245</v>
      </c>
      <c r="M777" s="18">
        <f t="shared" si="53"/>
        <v>5.7654999997466803</v>
      </c>
      <c r="N777" s="46">
        <f t="shared" si="54"/>
        <v>6.562045352409978</v>
      </c>
      <c r="O777" s="18">
        <f t="shared" si="55"/>
        <v>43.060439207085395</v>
      </c>
      <c r="P777" s="47" t="str">
        <f>VLOOKUP(B777,'Hub coords'!$A$14:$E$118,1,TRUE)</f>
        <v>T6P13</v>
      </c>
    </row>
    <row r="778" spans="1:19" s="45" customFormat="1" x14ac:dyDescent="0.3">
      <c r="A778" s="45" t="s">
        <v>126</v>
      </c>
      <c r="B778" s="45" t="s">
        <v>230</v>
      </c>
      <c r="C778" s="45">
        <v>301</v>
      </c>
      <c r="D778" s="45">
        <v>332.31900000000002</v>
      </c>
      <c r="E778" s="45">
        <v>1.6</v>
      </c>
      <c r="F778" s="45">
        <v>1.2</v>
      </c>
      <c r="G778" s="45">
        <v>1.0948560000000001</v>
      </c>
      <c r="H778" s="102">
        <v>5189730.4309999999</v>
      </c>
      <c r="I778" s="102">
        <v>487874.41399999999</v>
      </c>
      <c r="J778" s="102">
        <f>VLOOKUP($B778,'Hub coords'!$A$14:$E$119,4,TRUE)</f>
        <v>487871.66440000001</v>
      </c>
      <c r="K778" s="102">
        <f>VLOOKUP($B778,'Hub coords'!$A$14:$E$119,5,TRUE)</f>
        <v>5189733.6025</v>
      </c>
      <c r="L778" s="18">
        <f t="shared" si="52"/>
        <v>2.749599999981001</v>
      </c>
      <c r="M778" s="18">
        <f t="shared" si="53"/>
        <v>3.1715000001713634</v>
      </c>
      <c r="N778" s="46">
        <f t="shared" si="54"/>
        <v>4.1974649981843184</v>
      </c>
      <c r="O778" s="18">
        <f t="shared" si="55"/>
        <v>17.618712410982479</v>
      </c>
      <c r="P778" s="47" t="str">
        <f>VLOOKUP(B778,'Hub coords'!$A$14:$E$118,1,TRUE)</f>
        <v>T6P13</v>
      </c>
    </row>
    <row r="779" spans="1:19" s="45" customFormat="1" x14ac:dyDescent="0.3">
      <c r="A779" s="45" t="s">
        <v>126</v>
      </c>
      <c r="B779" s="45" t="s">
        <v>257</v>
      </c>
      <c r="C779" s="45">
        <v>301</v>
      </c>
      <c r="D779" s="45">
        <v>337.10599999999999</v>
      </c>
      <c r="E779" s="45">
        <v>0.3</v>
      </c>
      <c r="F779" s="45">
        <v>0.2</v>
      </c>
      <c r="G779" s="45">
        <v>1.77363</v>
      </c>
      <c r="H779" s="102">
        <v>5189728.3930000002</v>
      </c>
      <c r="I779" s="102">
        <v>487873.25</v>
      </c>
      <c r="J779" s="102">
        <f>VLOOKUP($B779,'Hub coords'!$A$14:$E$119,4,TRUE)</f>
        <v>487871.66440000001</v>
      </c>
      <c r="K779" s="102">
        <f>VLOOKUP($B779,'Hub coords'!$A$14:$E$119,5,TRUE)</f>
        <v>5189733.6025</v>
      </c>
      <c r="L779" s="18">
        <f t="shared" si="52"/>
        <v>1.5855999999912456</v>
      </c>
      <c r="M779" s="18">
        <f t="shared" si="53"/>
        <v>5.2094999998807907</v>
      </c>
      <c r="N779" s="46">
        <f t="shared" si="54"/>
        <v>5.4454584388029446</v>
      </c>
      <c r="O779" s="18">
        <f t="shared" si="55"/>
        <v>29.653017608730202</v>
      </c>
      <c r="P779" s="47" t="str">
        <f>VLOOKUP(B779,'Hub coords'!$A$14:$E$118,1,TRUE)</f>
        <v>T6P13</v>
      </c>
    </row>
    <row r="780" spans="1:19" s="45" customFormat="1" x14ac:dyDescent="0.3">
      <c r="A780" s="45" t="s">
        <v>126</v>
      </c>
      <c r="B780" s="45" t="s">
        <v>231</v>
      </c>
      <c r="C780" s="45">
        <v>301</v>
      </c>
      <c r="D780" s="45">
        <v>330.48</v>
      </c>
      <c r="E780" s="45">
        <v>0.6</v>
      </c>
      <c r="F780" s="45">
        <v>0.5</v>
      </c>
      <c r="G780" s="45">
        <v>1.9793750000000001</v>
      </c>
      <c r="H780" s="102">
        <v>5189733.2029999997</v>
      </c>
      <c r="I780" s="102">
        <v>487876.65500000003</v>
      </c>
      <c r="J780" s="102">
        <f>VLOOKUP($B780,'Hub coords'!$A$14:$E$119,4,TRUE)</f>
        <v>487871.66440000001</v>
      </c>
      <c r="K780" s="102">
        <f>VLOOKUP($B780,'Hub coords'!$A$14:$E$119,5,TRUE)</f>
        <v>5189733.6025</v>
      </c>
      <c r="L780" s="18">
        <f t="shared" si="52"/>
        <v>4.9906000000191852</v>
      </c>
      <c r="M780" s="18">
        <f t="shared" si="53"/>
        <v>0.39950000029057264</v>
      </c>
      <c r="N780" s="46">
        <f t="shared" si="54"/>
        <v>5.0065645517084523</v>
      </c>
      <c r="O780" s="18">
        <f t="shared" si="55"/>
        <v>25.065688610423656</v>
      </c>
      <c r="P780" s="47" t="str">
        <f>VLOOKUP(B780,'Hub coords'!$A$14:$E$118,1,TRUE)</f>
        <v>T6P13</v>
      </c>
      <c r="R780" s="30" t="s">
        <v>5112</v>
      </c>
      <c r="S780" s="37">
        <f>COUNT(C756:C785)</f>
        <v>30</v>
      </c>
    </row>
    <row r="781" spans="1:19" s="45" customFormat="1" x14ac:dyDescent="0.3">
      <c r="A781" s="45" t="s">
        <v>126</v>
      </c>
      <c r="B781" s="45" t="s">
        <v>232</v>
      </c>
      <c r="C781" s="45">
        <v>301</v>
      </c>
      <c r="D781" s="45">
        <v>332.774</v>
      </c>
      <c r="E781" s="45">
        <v>0.6</v>
      </c>
      <c r="F781" s="45">
        <v>0.5</v>
      </c>
      <c r="G781" s="45">
        <v>1.687562</v>
      </c>
      <c r="H781" s="102">
        <v>5189732.3020000001</v>
      </c>
      <c r="I781" s="102">
        <v>487872.80200000003</v>
      </c>
      <c r="J781" s="102">
        <f>VLOOKUP($B781,'Hub coords'!$A$14:$E$119,4,TRUE)</f>
        <v>487871.66440000001</v>
      </c>
      <c r="K781" s="102">
        <f>VLOOKUP($B781,'Hub coords'!$A$14:$E$119,5,TRUE)</f>
        <v>5189733.6025</v>
      </c>
      <c r="L781" s="18">
        <f t="shared" si="52"/>
        <v>1.1376000000163913</v>
      </c>
      <c r="M781" s="18">
        <f t="shared" si="53"/>
        <v>1.3004999998956919</v>
      </c>
      <c r="N781" s="46">
        <f t="shared" si="54"/>
        <v>1.7278408519785577</v>
      </c>
      <c r="O781" s="18">
        <f t="shared" si="55"/>
        <v>2.9854340097659882</v>
      </c>
      <c r="P781" s="47" t="str">
        <f>VLOOKUP(B781,'Hub coords'!$A$14:$E$118,1,TRUE)</f>
        <v>T6P13</v>
      </c>
      <c r="R781" s="30" t="s">
        <v>5111</v>
      </c>
      <c r="S781" s="34">
        <f>AVERAGE(N756:N785)</f>
        <v>4.4798412799449689</v>
      </c>
    </row>
    <row r="782" spans="1:19" s="45" customFormat="1" x14ac:dyDescent="0.3">
      <c r="A782" s="45" t="s">
        <v>126</v>
      </c>
      <c r="B782" s="45" t="s">
        <v>233</v>
      </c>
      <c r="C782" s="45">
        <v>301</v>
      </c>
      <c r="D782" s="45">
        <v>338.54700000000003</v>
      </c>
      <c r="E782" s="45">
        <v>2.6</v>
      </c>
      <c r="F782" s="45">
        <v>2</v>
      </c>
      <c r="G782" s="45">
        <v>1.2029860000000001</v>
      </c>
      <c r="H782" s="102">
        <v>5189726.4050000003</v>
      </c>
      <c r="I782" s="102">
        <v>487873.67099999997</v>
      </c>
      <c r="J782" s="102">
        <f>VLOOKUP($B782,'Hub coords'!$A$14:$E$119,4,TRUE)</f>
        <v>487871.66440000001</v>
      </c>
      <c r="K782" s="102">
        <f>VLOOKUP($B782,'Hub coords'!$A$14:$E$119,5,TRUE)</f>
        <v>5189733.6025</v>
      </c>
      <c r="L782" s="18">
        <f t="shared" si="52"/>
        <v>2.0065999999642372</v>
      </c>
      <c r="M782" s="18">
        <f t="shared" si="53"/>
        <v>7.1974999997764826</v>
      </c>
      <c r="N782" s="46">
        <f t="shared" si="54"/>
        <v>7.4719776369204247</v>
      </c>
      <c r="O782" s="18">
        <f t="shared" si="55"/>
        <v>55.830449806638931</v>
      </c>
      <c r="P782" s="47" t="str">
        <f>VLOOKUP(B782,'Hub coords'!$A$14:$E$118,1,TRUE)</f>
        <v>T6P13</v>
      </c>
      <c r="R782" s="30" t="s">
        <v>5110</v>
      </c>
      <c r="S782" s="34">
        <f>_xlfn.STDEV.S(N756:N785)</f>
        <v>1.4218690891422885</v>
      </c>
    </row>
    <row r="783" spans="1:19" s="45" customFormat="1" x14ac:dyDescent="0.3">
      <c r="A783" s="45" t="s">
        <v>126</v>
      </c>
      <c r="B783" s="45" t="s">
        <v>234</v>
      </c>
      <c r="C783" s="45">
        <v>301</v>
      </c>
      <c r="D783" s="45">
        <v>330.904</v>
      </c>
      <c r="E783" s="45">
        <v>0.8</v>
      </c>
      <c r="F783" s="45">
        <v>0.5</v>
      </c>
      <c r="G783" s="45">
        <v>1.2091069999999999</v>
      </c>
      <c r="H783" s="102">
        <v>5189729.2</v>
      </c>
      <c r="I783" s="102">
        <v>487874.56699999998</v>
      </c>
      <c r="J783" s="102">
        <f>VLOOKUP($B783,'Hub coords'!$A$14:$E$119,4,TRUE)</f>
        <v>487871.66440000001</v>
      </c>
      <c r="K783" s="102">
        <f>VLOOKUP($B783,'Hub coords'!$A$14:$E$119,5,TRUE)</f>
        <v>5189733.6025</v>
      </c>
      <c r="L783" s="18">
        <f t="shared" si="52"/>
        <v>2.9025999999721535</v>
      </c>
      <c r="M783" s="18">
        <f t="shared" si="53"/>
        <v>4.4024999998509884</v>
      </c>
      <c r="N783" s="46">
        <f t="shared" si="54"/>
        <v>5.2732431205593304</v>
      </c>
      <c r="O783" s="18">
        <f t="shared" si="55"/>
        <v>27.807093008526305</v>
      </c>
      <c r="P783" s="47" t="str">
        <f>VLOOKUP(B783,'Hub coords'!$A$14:$E$118,1,TRUE)</f>
        <v>T6P13</v>
      </c>
      <c r="R783" s="30" t="s">
        <v>5109</v>
      </c>
      <c r="S783" s="34">
        <f>MIN(N756:N785)</f>
        <v>1.7278408519785577</v>
      </c>
    </row>
    <row r="784" spans="1:19" s="45" customFormat="1" x14ac:dyDescent="0.3">
      <c r="A784" s="45" t="s">
        <v>126</v>
      </c>
      <c r="B784" s="45" t="s">
        <v>235</v>
      </c>
      <c r="C784" s="45">
        <v>301</v>
      </c>
      <c r="D784" s="45">
        <v>332.75700000000001</v>
      </c>
      <c r="E784" s="45">
        <v>0.5</v>
      </c>
      <c r="F784" s="45">
        <v>0.7</v>
      </c>
      <c r="G784" s="45">
        <v>1.675953</v>
      </c>
      <c r="H784" s="102">
        <v>5189731.28</v>
      </c>
      <c r="I784" s="102">
        <v>487873.41200000001</v>
      </c>
      <c r="J784" s="102">
        <f>VLOOKUP($B784,'Hub coords'!$A$14:$E$119,4,TRUE)</f>
        <v>487871.66440000001</v>
      </c>
      <c r="K784" s="102">
        <f>VLOOKUP($B784,'Hub coords'!$A$14:$E$119,5,TRUE)</f>
        <v>5189733.6025</v>
      </c>
      <c r="L784" s="18">
        <f t="shared" si="52"/>
        <v>1.7476000000024214</v>
      </c>
      <c r="M784" s="18">
        <f t="shared" si="53"/>
        <v>2.3224999997764826</v>
      </c>
      <c r="N784" s="46">
        <f t="shared" si="54"/>
        <v>2.9065636082787223</v>
      </c>
      <c r="O784" s="18">
        <f t="shared" si="55"/>
        <v>8.4481120089702255</v>
      </c>
      <c r="P784" s="47" t="str">
        <f>VLOOKUP(B784,'Hub coords'!$A$14:$E$118,1,TRUE)</f>
        <v>T6P13</v>
      </c>
      <c r="R784" s="30" t="s">
        <v>5108</v>
      </c>
      <c r="S784" s="34">
        <f>MAX(N756:N785)</f>
        <v>7.4719776369204247</v>
      </c>
    </row>
    <row r="785" spans="1:19" s="45" customFormat="1" x14ac:dyDescent="0.3">
      <c r="A785" s="45" t="s">
        <v>126</v>
      </c>
      <c r="B785" s="45" t="s">
        <v>236</v>
      </c>
      <c r="C785" s="45">
        <v>301</v>
      </c>
      <c r="D785" s="45">
        <v>334.88299999999998</v>
      </c>
      <c r="E785" s="45">
        <v>0.2</v>
      </c>
      <c r="F785" s="45">
        <v>0.2</v>
      </c>
      <c r="G785" s="45">
        <v>2.08961</v>
      </c>
      <c r="H785" s="102">
        <v>5189728.6069999998</v>
      </c>
      <c r="I785" s="102">
        <v>487871.60100000002</v>
      </c>
      <c r="J785" s="102">
        <f>VLOOKUP($B785,'Hub coords'!$A$14:$E$119,4,TRUE)</f>
        <v>487871.66440000001</v>
      </c>
      <c r="K785" s="102">
        <f>VLOOKUP($B785,'Hub coords'!$A$14:$E$119,5,TRUE)</f>
        <v>5189733.6025</v>
      </c>
      <c r="L785" s="18">
        <f t="shared" si="52"/>
        <v>6.3399999984540045E-2</v>
      </c>
      <c r="M785" s="18">
        <f t="shared" si="53"/>
        <v>4.9955000001937151</v>
      </c>
      <c r="N785" s="46">
        <f t="shared" si="54"/>
        <v>4.9959023020805207</v>
      </c>
      <c r="O785" s="18">
        <f t="shared" si="55"/>
        <v>24.959039811933447</v>
      </c>
      <c r="P785" s="47" t="str">
        <f>VLOOKUP(B785,'Hub coords'!$A$14:$E$118,1,TRUE)</f>
        <v>T6P13</v>
      </c>
      <c r="R785" s="30" t="s">
        <v>5107</v>
      </c>
      <c r="S785" s="34">
        <f>SQRT(SUM(O756:O785)/S780)</f>
        <v>4.6928988067009669</v>
      </c>
    </row>
    <row r="786" spans="1:19" ht="15" thickBot="1" x14ac:dyDescent="0.35">
      <c r="A786" s="30" t="s">
        <v>126</v>
      </c>
      <c r="B786" s="30" t="s">
        <v>2093</v>
      </c>
      <c r="C786" s="30">
        <v>301</v>
      </c>
      <c r="D786" s="30">
        <v>339.142</v>
      </c>
      <c r="E786" s="30">
        <v>0.7</v>
      </c>
      <c r="F786" s="30">
        <v>0.5</v>
      </c>
      <c r="G786" s="30">
        <v>2.6055169999999999</v>
      </c>
      <c r="H786" s="107">
        <v>5189808.8880000003</v>
      </c>
      <c r="I786" s="107">
        <v>487873.54499999998</v>
      </c>
      <c r="J786" s="102">
        <f>VLOOKUP($B786,'Hub coords'!$A$14:$E$119,4,TRUE)</f>
        <v>487872.52740000002</v>
      </c>
      <c r="K786" s="102">
        <f>VLOOKUP($B786,'Hub coords'!$A$14:$E$119,5,TRUE)</f>
        <v>5189809.6665000003</v>
      </c>
      <c r="L786" s="34">
        <f t="shared" si="52"/>
        <v>1.0175999999628402</v>
      </c>
      <c r="M786" s="34">
        <f t="shared" si="53"/>
        <v>0.77850000001490116</v>
      </c>
      <c r="N786" s="35">
        <f t="shared" si="54"/>
        <v>1.2812384672447099</v>
      </c>
      <c r="O786" s="34">
        <f t="shared" si="55"/>
        <v>1.6415720099475737</v>
      </c>
      <c r="P786" s="47" t="str">
        <f>VLOOKUP(B786,'Hub coords'!$A$14:$E$118,1,TRUE)</f>
        <v>T6P14</v>
      </c>
      <c r="Q786"/>
      <c r="R786" s="30"/>
    </row>
    <row r="787" spans="1:19" x14ac:dyDescent="0.3">
      <c r="A787" s="30" t="s">
        <v>126</v>
      </c>
      <c r="B787" s="30" t="s">
        <v>2102</v>
      </c>
      <c r="C787" s="30">
        <v>301</v>
      </c>
      <c r="D787" s="30">
        <v>344.28</v>
      </c>
      <c r="E787" s="30">
        <v>0.6</v>
      </c>
      <c r="F787" s="30">
        <v>0.5</v>
      </c>
      <c r="G787" s="30">
        <v>1.524343</v>
      </c>
      <c r="H787" s="107">
        <v>5189810.3619999997</v>
      </c>
      <c r="I787" s="107">
        <v>487872.99800000002</v>
      </c>
      <c r="J787" s="102">
        <f>VLOOKUP($B787,'Hub coords'!$A$14:$E$119,4,TRUE)</f>
        <v>487872.52740000002</v>
      </c>
      <c r="K787" s="102">
        <f>VLOOKUP($B787,'Hub coords'!$A$14:$E$119,5,TRUE)</f>
        <v>5189809.6665000003</v>
      </c>
      <c r="L787" s="34">
        <f t="shared" si="52"/>
        <v>0.47060000000055879</v>
      </c>
      <c r="M787" s="34">
        <f t="shared" si="53"/>
        <v>0.69549999944865704</v>
      </c>
      <c r="N787" s="35">
        <f t="shared" si="54"/>
        <v>0.83975270719040129</v>
      </c>
      <c r="O787" s="34">
        <f t="shared" si="55"/>
        <v>0.70518460923360782</v>
      </c>
      <c r="P787" s="47" t="str">
        <f>VLOOKUP(B787,'Hub coords'!$A$14:$E$118,1,TRUE)</f>
        <v>T6P14</v>
      </c>
      <c r="Q787"/>
      <c r="R787" s="20" t="s">
        <v>166</v>
      </c>
      <c r="S787" s="20" t="s">
        <v>165</v>
      </c>
    </row>
    <row r="788" spans="1:19" x14ac:dyDescent="0.3">
      <c r="A788" s="30" t="s">
        <v>130</v>
      </c>
      <c r="B788" s="30" t="s">
        <v>2103</v>
      </c>
      <c r="C788" s="30">
        <v>301</v>
      </c>
      <c r="D788" s="30">
        <v>339.46600000000001</v>
      </c>
      <c r="E788" s="30">
        <v>0.4</v>
      </c>
      <c r="F788" s="30">
        <v>0.3</v>
      </c>
      <c r="G788" s="30">
        <v>1.969738</v>
      </c>
      <c r="H788" s="107">
        <v>5189809.3360000001</v>
      </c>
      <c r="I788" s="107">
        <v>487873.234</v>
      </c>
      <c r="J788" s="102">
        <f>VLOOKUP($B788,'Hub coords'!$A$14:$E$119,4,TRUE)</f>
        <v>487872.52740000002</v>
      </c>
      <c r="K788" s="102">
        <f>VLOOKUP($B788,'Hub coords'!$A$14:$E$119,5,TRUE)</f>
        <v>5189809.6665000003</v>
      </c>
      <c r="L788" s="34">
        <f t="shared" si="52"/>
        <v>0.70659999997587875</v>
      </c>
      <c r="M788" s="34">
        <f t="shared" si="53"/>
        <v>0.33050000015646219</v>
      </c>
      <c r="N788" s="35">
        <f t="shared" si="54"/>
        <v>0.78007295176113711</v>
      </c>
      <c r="O788" s="34">
        <f t="shared" si="55"/>
        <v>0.60851381006933336</v>
      </c>
      <c r="P788" s="47" t="str">
        <f>VLOOKUP(B788,'Hub coords'!$A$14:$E$118,1,TRUE)</f>
        <v>T6P14</v>
      </c>
      <c r="Q788"/>
      <c r="R788" s="19">
        <v>1</v>
      </c>
      <c r="S788" s="15">
        <v>8</v>
      </c>
    </row>
    <row r="789" spans="1:19" x14ac:dyDescent="0.3">
      <c r="A789" s="30" t="s">
        <v>126</v>
      </c>
      <c r="B789" s="30" t="s">
        <v>2104</v>
      </c>
      <c r="C789" s="30">
        <v>301</v>
      </c>
      <c r="D789" s="30">
        <v>345.125</v>
      </c>
      <c r="E789" s="30">
        <v>0.4</v>
      </c>
      <c r="F789" s="30">
        <v>0.5</v>
      </c>
      <c r="G789" s="30">
        <v>1.7842929999999999</v>
      </c>
      <c r="H789" s="107">
        <v>5189811.0999999996</v>
      </c>
      <c r="I789" s="107">
        <v>487874.55099999998</v>
      </c>
      <c r="J789" s="102">
        <f>VLOOKUP($B789,'Hub coords'!$A$14:$E$119,4,TRUE)</f>
        <v>487872.52740000002</v>
      </c>
      <c r="K789" s="102">
        <f>VLOOKUP($B789,'Hub coords'!$A$14:$E$119,5,TRUE)</f>
        <v>5189809.6665000003</v>
      </c>
      <c r="L789" s="34">
        <f t="shared" si="52"/>
        <v>2.0235999999567866</v>
      </c>
      <c r="M789" s="34">
        <f t="shared" si="53"/>
        <v>1.4334999993443489</v>
      </c>
      <c r="N789" s="35">
        <f t="shared" si="54"/>
        <v>2.4798949993790775</v>
      </c>
      <c r="O789" s="34">
        <f t="shared" si="55"/>
        <v>6.1498792079453546</v>
      </c>
      <c r="P789" s="47" t="str">
        <f>VLOOKUP(B789,'Hub coords'!$A$14:$E$118,1,TRUE)</f>
        <v>T6P14</v>
      </c>
      <c r="Q789"/>
      <c r="R789" s="19">
        <v>2</v>
      </c>
      <c r="S789" s="15">
        <v>10</v>
      </c>
    </row>
    <row r="790" spans="1:19" x14ac:dyDescent="0.3">
      <c r="A790" s="30" t="s">
        <v>130</v>
      </c>
      <c r="B790" s="30" t="s">
        <v>2105</v>
      </c>
      <c r="C790" s="30">
        <v>301</v>
      </c>
      <c r="D790" s="30">
        <v>340.03</v>
      </c>
      <c r="E790" s="30">
        <v>0.5</v>
      </c>
      <c r="F790" s="30">
        <v>0.5</v>
      </c>
      <c r="G790" s="30">
        <v>1.718153</v>
      </c>
      <c r="H790" s="107">
        <v>5189808.9800000004</v>
      </c>
      <c r="I790" s="107">
        <v>487873.54100000003</v>
      </c>
      <c r="J790" s="102">
        <f>VLOOKUP($B790,'Hub coords'!$A$14:$E$119,4,TRUE)</f>
        <v>487872.52740000002</v>
      </c>
      <c r="K790" s="102">
        <f>VLOOKUP($B790,'Hub coords'!$A$14:$E$119,5,TRUE)</f>
        <v>5189809.6665000003</v>
      </c>
      <c r="L790" s="34">
        <f t="shared" si="52"/>
        <v>1.0136000000056811</v>
      </c>
      <c r="M790" s="34">
        <f t="shared" si="53"/>
        <v>0.68649999983608723</v>
      </c>
      <c r="N790" s="35">
        <f t="shared" si="54"/>
        <v>1.22420064114771</v>
      </c>
      <c r="O790" s="34">
        <f t="shared" si="55"/>
        <v>1.4986672097864642</v>
      </c>
      <c r="P790" s="47" t="str">
        <f>VLOOKUP(B790,'Hub coords'!$A$14:$E$118,1,TRUE)</f>
        <v>T6P14</v>
      </c>
      <c r="Q790"/>
      <c r="R790" s="19">
        <v>3</v>
      </c>
      <c r="S790" s="15">
        <v>5</v>
      </c>
    </row>
    <row r="791" spans="1:19" x14ac:dyDescent="0.3">
      <c r="A791" s="30" t="s">
        <v>126</v>
      </c>
      <c r="B791" s="30" t="s">
        <v>2106</v>
      </c>
      <c r="C791" s="30">
        <v>301</v>
      </c>
      <c r="D791" s="30">
        <v>346.60399999999998</v>
      </c>
      <c r="E791" s="30">
        <v>0.4</v>
      </c>
      <c r="F791" s="30">
        <v>0.3</v>
      </c>
      <c r="G791" s="30">
        <v>2.0512100000000002</v>
      </c>
      <c r="H791" s="107">
        <v>5189810.1239999998</v>
      </c>
      <c r="I791" s="107">
        <v>487872.49800000002</v>
      </c>
      <c r="J791" s="102">
        <f>VLOOKUP($B791,'Hub coords'!$A$14:$E$119,4,TRUE)</f>
        <v>487872.52740000002</v>
      </c>
      <c r="K791" s="102">
        <f>VLOOKUP($B791,'Hub coords'!$A$14:$E$119,5,TRUE)</f>
        <v>5189809.6665000003</v>
      </c>
      <c r="L791" s="34">
        <f t="shared" si="52"/>
        <v>2.9399999999441206E-2</v>
      </c>
      <c r="M791" s="34">
        <f t="shared" si="53"/>
        <v>0.45749999955296516</v>
      </c>
      <c r="N791" s="35">
        <f t="shared" si="54"/>
        <v>0.45844368202749863</v>
      </c>
      <c r="O791" s="34">
        <f t="shared" si="55"/>
        <v>0.21017060959093029</v>
      </c>
      <c r="P791" s="47" t="str">
        <f>VLOOKUP(B791,'Hub coords'!$A$14:$E$118,1,TRUE)</f>
        <v>T6P14</v>
      </c>
      <c r="Q791"/>
      <c r="R791" s="19">
        <v>4</v>
      </c>
      <c r="S791" s="15">
        <v>2</v>
      </c>
    </row>
    <row r="792" spans="1:19" x14ac:dyDescent="0.3">
      <c r="A792" s="30" t="s">
        <v>126</v>
      </c>
      <c r="B792" s="30" t="s">
        <v>2107</v>
      </c>
      <c r="C792" s="30">
        <v>301</v>
      </c>
      <c r="D792" s="30">
        <v>340.50900000000001</v>
      </c>
      <c r="E792" s="30">
        <v>2.1</v>
      </c>
      <c r="F792" s="30">
        <v>1.4</v>
      </c>
      <c r="G792" s="30">
        <v>1.2538579999999999</v>
      </c>
      <c r="H792" s="107">
        <v>5189814.6399999997</v>
      </c>
      <c r="I792" s="107">
        <v>487870.62099999998</v>
      </c>
      <c r="J792" s="102">
        <f>VLOOKUP($B792,'Hub coords'!$A$14:$E$119,4,TRUE)</f>
        <v>487872.52740000002</v>
      </c>
      <c r="K792" s="102">
        <f>VLOOKUP($B792,'Hub coords'!$A$14:$E$119,5,TRUE)</f>
        <v>5189809.6665000003</v>
      </c>
      <c r="L792" s="34">
        <f t="shared" si="52"/>
        <v>1.9064000000362284</v>
      </c>
      <c r="M792" s="34">
        <f t="shared" si="53"/>
        <v>4.9734999993816018</v>
      </c>
      <c r="N792" s="35">
        <f t="shared" si="54"/>
        <v>5.3263555273739405</v>
      </c>
      <c r="O792" s="34">
        <f t="shared" si="55"/>
        <v>28.370063203986927</v>
      </c>
      <c r="P792" s="47" t="str">
        <f>VLOOKUP(B792,'Hub coords'!$A$14:$E$118,1,TRUE)</f>
        <v>T6P14</v>
      </c>
      <c r="Q792"/>
      <c r="R792" s="19">
        <v>5</v>
      </c>
      <c r="S792" s="15">
        <v>4</v>
      </c>
    </row>
    <row r="793" spans="1:19" x14ac:dyDescent="0.3">
      <c r="A793" s="30" t="s">
        <v>130</v>
      </c>
      <c r="B793" s="30" t="s">
        <v>2108</v>
      </c>
      <c r="C793" s="30">
        <v>301</v>
      </c>
      <c r="D793" s="30">
        <v>348.91199999999998</v>
      </c>
      <c r="E793" s="30">
        <v>0.5</v>
      </c>
      <c r="F793" s="30">
        <v>0.3</v>
      </c>
      <c r="G793" s="30">
        <v>1.5077590000000001</v>
      </c>
      <c r="H793" s="107">
        <v>5189814.1940000001</v>
      </c>
      <c r="I793" s="107">
        <v>487870.87599999999</v>
      </c>
      <c r="J793" s="102">
        <f>VLOOKUP($B793,'Hub coords'!$A$14:$E$119,4,TRUE)</f>
        <v>487872.52740000002</v>
      </c>
      <c r="K793" s="102">
        <f>VLOOKUP($B793,'Hub coords'!$A$14:$E$119,5,TRUE)</f>
        <v>5189809.6665000003</v>
      </c>
      <c r="L793" s="34">
        <f t="shared" si="52"/>
        <v>1.6514000000315718</v>
      </c>
      <c r="M793" s="34">
        <f t="shared" si="53"/>
        <v>4.5274999998509884</v>
      </c>
      <c r="N793" s="35">
        <f t="shared" si="54"/>
        <v>4.8192715433719826</v>
      </c>
      <c r="O793" s="34">
        <f t="shared" si="55"/>
        <v>23.225378208754972</v>
      </c>
      <c r="P793" s="47" t="str">
        <f>VLOOKUP(B793,'Hub coords'!$A$14:$E$118,1,TRUE)</f>
        <v>T6P14</v>
      </c>
      <c r="Q793"/>
      <c r="R793" s="19">
        <v>6</v>
      </c>
      <c r="S793" s="15">
        <v>1</v>
      </c>
    </row>
    <row r="794" spans="1:19" x14ac:dyDescent="0.3">
      <c r="A794" s="30" t="s">
        <v>126</v>
      </c>
      <c r="B794" s="30" t="s">
        <v>2109</v>
      </c>
      <c r="C794" s="30">
        <v>301</v>
      </c>
      <c r="D794" s="30">
        <v>342.43599999999998</v>
      </c>
      <c r="E794" s="30">
        <v>0.6</v>
      </c>
      <c r="F794" s="30">
        <v>0.3</v>
      </c>
      <c r="G794" s="30">
        <v>1.361049</v>
      </c>
      <c r="H794" s="107">
        <v>5189806.9680000003</v>
      </c>
      <c r="I794" s="107">
        <v>487873.62400000001</v>
      </c>
      <c r="J794" s="102">
        <f>VLOOKUP($B794,'Hub coords'!$A$14:$E$119,4,TRUE)</f>
        <v>487872.52740000002</v>
      </c>
      <c r="K794" s="102">
        <f>VLOOKUP($B794,'Hub coords'!$A$14:$E$119,5,TRUE)</f>
        <v>5189809.6665000003</v>
      </c>
      <c r="L794" s="34">
        <f t="shared" si="52"/>
        <v>1.0965999999898486</v>
      </c>
      <c r="M794" s="34">
        <f t="shared" si="53"/>
        <v>2.6984999999403954</v>
      </c>
      <c r="N794" s="35">
        <f t="shared" si="54"/>
        <v>2.9128051444708842</v>
      </c>
      <c r="O794" s="34">
        <f t="shared" si="55"/>
        <v>8.4844338096560481</v>
      </c>
      <c r="P794" s="47" t="str">
        <f>VLOOKUP(B794,'Hub coords'!$A$14:$E$118,1,TRUE)</f>
        <v>T6P14</v>
      </c>
      <c r="Q794"/>
      <c r="R794" s="19">
        <v>7</v>
      </c>
      <c r="S794" s="15">
        <v>0</v>
      </c>
    </row>
    <row r="795" spans="1:19" x14ac:dyDescent="0.3">
      <c r="A795" s="30" t="s">
        <v>126</v>
      </c>
      <c r="B795" s="30" t="s">
        <v>2110</v>
      </c>
      <c r="C795" s="30">
        <v>301</v>
      </c>
      <c r="D795" s="30">
        <v>344.10899999999998</v>
      </c>
      <c r="E795" s="30">
        <v>0.5</v>
      </c>
      <c r="F795" s="30">
        <v>0.5</v>
      </c>
      <c r="G795" s="30">
        <v>1.5825180000000001</v>
      </c>
      <c r="H795" s="107">
        <v>5189810.8739999998</v>
      </c>
      <c r="I795" s="107">
        <v>487873.82</v>
      </c>
      <c r="J795" s="102">
        <f>VLOOKUP($B795,'Hub coords'!$A$14:$E$119,4,TRUE)</f>
        <v>487872.52740000002</v>
      </c>
      <c r="K795" s="102">
        <f>VLOOKUP($B795,'Hub coords'!$A$14:$E$119,5,TRUE)</f>
        <v>5189809.6665000003</v>
      </c>
      <c r="L795" s="34">
        <f t="shared" si="52"/>
        <v>1.2925999999861233</v>
      </c>
      <c r="M795" s="34">
        <f t="shared" si="53"/>
        <v>1.2074999995529652</v>
      </c>
      <c r="N795" s="35">
        <f t="shared" si="54"/>
        <v>1.7688615007638493</v>
      </c>
      <c r="O795" s="34">
        <f t="shared" si="55"/>
        <v>3.1288710088845373</v>
      </c>
      <c r="P795" s="47" t="str">
        <f>VLOOKUP(B795,'Hub coords'!$A$14:$E$118,1,TRUE)</f>
        <v>T6P14</v>
      </c>
      <c r="Q795"/>
      <c r="R795" s="19">
        <v>8</v>
      </c>
      <c r="S795" s="15">
        <v>0</v>
      </c>
    </row>
    <row r="796" spans="1:19" ht="15" thickBot="1" x14ac:dyDescent="0.35">
      <c r="A796" s="30" t="s">
        <v>126</v>
      </c>
      <c r="B796" s="30" t="s">
        <v>2111</v>
      </c>
      <c r="C796" s="30">
        <v>301</v>
      </c>
      <c r="D796" s="30">
        <v>345.83300000000003</v>
      </c>
      <c r="E796" s="30">
        <v>1</v>
      </c>
      <c r="F796" s="30">
        <v>0.7</v>
      </c>
      <c r="G796" s="30">
        <v>1.5012890000000001</v>
      </c>
      <c r="H796" s="107">
        <v>5189814.1789999995</v>
      </c>
      <c r="I796" s="107">
        <v>487870.61200000002</v>
      </c>
      <c r="J796" s="102">
        <f>VLOOKUP($B796,'Hub coords'!$A$14:$E$119,4,TRUE)</f>
        <v>487872.52740000002</v>
      </c>
      <c r="K796" s="102">
        <f>VLOOKUP($B796,'Hub coords'!$A$14:$E$119,5,TRUE)</f>
        <v>5189809.6665000003</v>
      </c>
      <c r="L796" s="34">
        <f t="shared" si="52"/>
        <v>1.9153999999980442</v>
      </c>
      <c r="M796" s="34">
        <f t="shared" si="53"/>
        <v>4.5124999992549419</v>
      </c>
      <c r="N796" s="35">
        <f t="shared" si="54"/>
        <v>4.902184554182794</v>
      </c>
      <c r="O796" s="34">
        <f t="shared" si="55"/>
        <v>24.03141340326836</v>
      </c>
      <c r="P796" s="47" t="str">
        <f>VLOOKUP(B796,'Hub coords'!$A$14:$E$118,1,TRUE)</f>
        <v>T6P14</v>
      </c>
      <c r="Q796"/>
      <c r="R796" s="38" t="s">
        <v>2123</v>
      </c>
      <c r="S796" s="38">
        <v>0</v>
      </c>
    </row>
    <row r="797" spans="1:19" x14ac:dyDescent="0.3">
      <c r="A797" s="30" t="s">
        <v>126</v>
      </c>
      <c r="B797" s="30" t="s">
        <v>2094</v>
      </c>
      <c r="C797" s="30">
        <v>301</v>
      </c>
      <c r="D797" s="30">
        <v>345.06200000000001</v>
      </c>
      <c r="E797" s="30">
        <v>0.3</v>
      </c>
      <c r="F797" s="30">
        <v>0.3</v>
      </c>
      <c r="G797" s="30">
        <v>1.6753359999999999</v>
      </c>
      <c r="H797" s="107">
        <v>5189809.1440000003</v>
      </c>
      <c r="I797" s="107">
        <v>487872.49699999997</v>
      </c>
      <c r="J797" s="102">
        <f>VLOOKUP($B797,'Hub coords'!$A$14:$E$119,4,TRUE)</f>
        <v>487872.52740000002</v>
      </c>
      <c r="K797" s="102">
        <f>VLOOKUP($B797,'Hub coords'!$A$14:$E$119,5,TRUE)</f>
        <v>5189809.6665000003</v>
      </c>
      <c r="L797" s="34">
        <f t="shared" si="52"/>
        <v>3.0400000046938658E-2</v>
      </c>
      <c r="M797" s="34">
        <f t="shared" si="53"/>
        <v>0.5224999999627471</v>
      </c>
      <c r="N797" s="35">
        <f t="shared" si="54"/>
        <v>0.52338361644583853</v>
      </c>
      <c r="O797" s="34">
        <f t="shared" si="55"/>
        <v>0.27393040996392459</v>
      </c>
      <c r="P797" s="47" t="str">
        <f>VLOOKUP(B797,'Hub coords'!$A$14:$E$118,1,TRUE)</f>
        <v>T6P14</v>
      </c>
      <c r="Q797"/>
      <c r="R797" s="30"/>
    </row>
    <row r="798" spans="1:19" x14ac:dyDescent="0.3">
      <c r="A798" s="30" t="s">
        <v>126</v>
      </c>
      <c r="B798" s="30" t="s">
        <v>2112</v>
      </c>
      <c r="C798" s="30">
        <v>301</v>
      </c>
      <c r="D798" s="30">
        <v>341.17200000000003</v>
      </c>
      <c r="E798" s="30">
        <v>0.4</v>
      </c>
      <c r="F798" s="30">
        <v>0.3</v>
      </c>
      <c r="G798" s="30">
        <v>1.938779</v>
      </c>
      <c r="H798" s="107">
        <v>5189809.0829999996</v>
      </c>
      <c r="I798" s="107">
        <v>487871.55900000001</v>
      </c>
      <c r="J798" s="102">
        <f>VLOOKUP($B798,'Hub coords'!$A$14:$E$119,4,TRUE)</f>
        <v>487872.52740000002</v>
      </c>
      <c r="K798" s="102">
        <f>VLOOKUP($B798,'Hub coords'!$A$14:$E$119,5,TRUE)</f>
        <v>5189809.6665000003</v>
      </c>
      <c r="L798" s="34">
        <f t="shared" si="52"/>
        <v>0.96840000001247972</v>
      </c>
      <c r="M798" s="34">
        <f t="shared" si="53"/>
        <v>0.58350000064820051</v>
      </c>
      <c r="N798" s="35">
        <f t="shared" si="54"/>
        <v>1.1306063907393327</v>
      </c>
      <c r="O798" s="34">
        <f t="shared" si="55"/>
        <v>1.2782708107806207</v>
      </c>
      <c r="P798" s="47" t="str">
        <f>VLOOKUP(B798,'Hub coords'!$A$14:$E$118,1,TRUE)</f>
        <v>T6P14</v>
      </c>
      <c r="Q798"/>
      <c r="R798" s="30"/>
    </row>
    <row r="799" spans="1:19" x14ac:dyDescent="0.3">
      <c r="A799" s="30" t="s">
        <v>130</v>
      </c>
      <c r="B799" s="30" t="s">
        <v>2113</v>
      </c>
      <c r="C799" s="30">
        <v>301</v>
      </c>
      <c r="D799" s="30">
        <v>343.44499999999999</v>
      </c>
      <c r="E799" s="30">
        <v>0.5</v>
      </c>
      <c r="F799" s="30">
        <v>0.4</v>
      </c>
      <c r="G799" s="30">
        <v>1.5654710000000001</v>
      </c>
      <c r="H799" s="107">
        <v>5189807.8899999997</v>
      </c>
      <c r="I799" s="107">
        <v>487872.03200000001</v>
      </c>
      <c r="J799" s="102">
        <f>VLOOKUP($B799,'Hub coords'!$A$14:$E$119,4,TRUE)</f>
        <v>487872.52740000002</v>
      </c>
      <c r="K799" s="102">
        <f>VLOOKUP($B799,'Hub coords'!$A$14:$E$119,5,TRUE)</f>
        <v>5189809.6665000003</v>
      </c>
      <c r="L799" s="34">
        <f t="shared" si="52"/>
        <v>0.49540000001434237</v>
      </c>
      <c r="M799" s="34">
        <f t="shared" si="53"/>
        <v>1.7765000006183982</v>
      </c>
      <c r="N799" s="35">
        <f t="shared" si="54"/>
        <v>1.844281272531763</v>
      </c>
      <c r="O799" s="34">
        <f t="shared" si="55"/>
        <v>3.4013734122113792</v>
      </c>
      <c r="P799" s="47" t="str">
        <f>VLOOKUP(B799,'Hub coords'!$A$14:$E$118,1,TRUE)</f>
        <v>T6P14</v>
      </c>
      <c r="Q799"/>
      <c r="R799" s="30"/>
    </row>
    <row r="800" spans="1:19" x14ac:dyDescent="0.3">
      <c r="A800" s="30" t="s">
        <v>126</v>
      </c>
      <c r="B800" s="30" t="s">
        <v>2114</v>
      </c>
      <c r="C800" s="30">
        <v>301</v>
      </c>
      <c r="D800" s="30">
        <v>339.709</v>
      </c>
      <c r="E800" s="30">
        <v>0.4</v>
      </c>
      <c r="F800" s="30">
        <v>0.3</v>
      </c>
      <c r="G800" s="30">
        <v>1.610201</v>
      </c>
      <c r="H800" s="107">
        <v>5189811.2589999996</v>
      </c>
      <c r="I800" s="107">
        <v>487872.397</v>
      </c>
      <c r="J800" s="102">
        <f>VLOOKUP($B800,'Hub coords'!$A$14:$E$119,4,TRUE)</f>
        <v>487872.52740000002</v>
      </c>
      <c r="K800" s="102">
        <f>VLOOKUP($B800,'Hub coords'!$A$14:$E$119,5,TRUE)</f>
        <v>5189809.6665000003</v>
      </c>
      <c r="L800" s="34">
        <f t="shared" si="52"/>
        <v>0.13040000002365559</v>
      </c>
      <c r="M800" s="34">
        <f t="shared" si="53"/>
        <v>1.5924999993294477</v>
      </c>
      <c r="N800" s="35">
        <f t="shared" si="54"/>
        <v>1.5978299058005081</v>
      </c>
      <c r="O800" s="34">
        <f t="shared" si="55"/>
        <v>2.5530604078704604</v>
      </c>
      <c r="P800" s="47" t="str">
        <f>VLOOKUP(B800,'Hub coords'!$A$14:$E$118,1,TRUE)</f>
        <v>T6P14</v>
      </c>
      <c r="Q800"/>
      <c r="R800" s="30"/>
    </row>
    <row r="801" spans="1:19" x14ac:dyDescent="0.3">
      <c r="A801" s="30" t="s">
        <v>126</v>
      </c>
      <c r="B801" s="30" t="s">
        <v>2115</v>
      </c>
      <c r="C801" s="30">
        <v>301</v>
      </c>
      <c r="D801" s="30">
        <v>340.89299999999997</v>
      </c>
      <c r="E801" s="30">
        <v>0.5</v>
      </c>
      <c r="F801" s="30">
        <v>0.5</v>
      </c>
      <c r="G801" s="30">
        <v>1.7585010000000001</v>
      </c>
      <c r="H801" s="107">
        <v>5189810.3789999997</v>
      </c>
      <c r="I801" s="107">
        <v>487873.38799999998</v>
      </c>
      <c r="J801" s="102">
        <f>VLOOKUP($B801,'Hub coords'!$A$14:$E$119,4,TRUE)</f>
        <v>487872.52740000002</v>
      </c>
      <c r="K801" s="102">
        <f>VLOOKUP($B801,'Hub coords'!$A$14:$E$119,5,TRUE)</f>
        <v>5189809.6665000003</v>
      </c>
      <c r="L801" s="34">
        <f t="shared" si="52"/>
        <v>0.86059999995632097</v>
      </c>
      <c r="M801" s="34">
        <f t="shared" si="53"/>
        <v>0.71249999944120646</v>
      </c>
      <c r="N801" s="35">
        <f t="shared" si="54"/>
        <v>1.117268369340392</v>
      </c>
      <c r="O801" s="34">
        <f t="shared" si="55"/>
        <v>1.2482886091285386</v>
      </c>
      <c r="P801" s="47" t="str">
        <f>VLOOKUP(B801,'Hub coords'!$A$14:$E$118,1,TRUE)</f>
        <v>T6P14</v>
      </c>
      <c r="Q801"/>
      <c r="R801" s="30"/>
    </row>
    <row r="802" spans="1:19" x14ac:dyDescent="0.3">
      <c r="A802" s="30" t="s">
        <v>126</v>
      </c>
      <c r="B802" s="30" t="s">
        <v>2116</v>
      </c>
      <c r="C802" s="30">
        <v>301</v>
      </c>
      <c r="D802" s="30">
        <v>348.90100000000001</v>
      </c>
      <c r="E802" s="30">
        <v>0.7</v>
      </c>
      <c r="F802" s="30">
        <v>0.5</v>
      </c>
      <c r="G802" s="30">
        <v>1.500912</v>
      </c>
      <c r="H802" s="107">
        <v>5189813.7549999999</v>
      </c>
      <c r="I802" s="107">
        <v>487871.02100000001</v>
      </c>
      <c r="J802" s="102">
        <f>VLOOKUP($B802,'Hub coords'!$A$14:$E$119,4,TRUE)</f>
        <v>487872.52740000002</v>
      </c>
      <c r="K802" s="102">
        <f>VLOOKUP($B802,'Hub coords'!$A$14:$E$119,5,TRUE)</f>
        <v>5189809.6665000003</v>
      </c>
      <c r="L802" s="34">
        <f t="shared" si="52"/>
        <v>1.5064000000129454</v>
      </c>
      <c r="M802" s="34">
        <f t="shared" si="53"/>
        <v>4.0884999996051192</v>
      </c>
      <c r="N802" s="35">
        <f t="shared" si="54"/>
        <v>4.3571863865125238</v>
      </c>
      <c r="O802" s="34">
        <f t="shared" si="55"/>
        <v>18.985073206810064</v>
      </c>
      <c r="P802" s="47" t="str">
        <f>VLOOKUP(B802,'Hub coords'!$A$14:$E$118,1,TRUE)</f>
        <v>T6P14</v>
      </c>
      <c r="Q802"/>
      <c r="R802" s="30"/>
    </row>
    <row r="803" spans="1:19" x14ac:dyDescent="0.3">
      <c r="A803" s="30" t="s">
        <v>126</v>
      </c>
      <c r="B803" s="30" t="s">
        <v>2117</v>
      </c>
      <c r="C803" s="30">
        <v>301</v>
      </c>
      <c r="D803" s="30">
        <v>339.596</v>
      </c>
      <c r="E803" s="30">
        <v>0.9</v>
      </c>
      <c r="F803" s="30">
        <v>0.7</v>
      </c>
      <c r="G803" s="30">
        <v>1.215241</v>
      </c>
      <c r="H803" s="107">
        <v>5189808.2470000004</v>
      </c>
      <c r="I803" s="107">
        <v>487872.75300000003</v>
      </c>
      <c r="J803" s="102">
        <f>VLOOKUP($B803,'Hub coords'!$A$14:$E$119,4,TRUE)</f>
        <v>487872.52740000002</v>
      </c>
      <c r="K803" s="102">
        <f>VLOOKUP($B803,'Hub coords'!$A$14:$E$119,5,TRUE)</f>
        <v>5189809.6665000003</v>
      </c>
      <c r="L803" s="34">
        <f t="shared" si="52"/>
        <v>0.22560000000521541</v>
      </c>
      <c r="M803" s="34">
        <f t="shared" si="53"/>
        <v>1.4194999998435378</v>
      </c>
      <c r="N803" s="35">
        <f t="shared" si="54"/>
        <v>1.4373154175608629</v>
      </c>
      <c r="O803" s="34">
        <f t="shared" si="55"/>
        <v>2.0658756095581579</v>
      </c>
      <c r="P803" s="47" t="str">
        <f>VLOOKUP(B803,'Hub coords'!$A$14:$E$118,1,TRUE)</f>
        <v>T6P14</v>
      </c>
      <c r="Q803"/>
      <c r="R803" s="30"/>
    </row>
    <row r="804" spans="1:19" x14ac:dyDescent="0.3">
      <c r="A804" s="30" t="s">
        <v>126</v>
      </c>
      <c r="B804" s="30" t="s">
        <v>2118</v>
      </c>
      <c r="C804" s="30">
        <v>301</v>
      </c>
      <c r="D804" s="30">
        <v>339.596</v>
      </c>
      <c r="E804" s="30">
        <v>0.9</v>
      </c>
      <c r="F804" s="30">
        <v>0.7</v>
      </c>
      <c r="G804" s="30">
        <v>1.215241</v>
      </c>
      <c r="H804" s="107">
        <v>5189808.2470000004</v>
      </c>
      <c r="I804" s="107">
        <v>487872.75300000003</v>
      </c>
      <c r="J804" s="102">
        <f>VLOOKUP($B804,'Hub coords'!$A$14:$E$119,4,TRUE)</f>
        <v>487872.52740000002</v>
      </c>
      <c r="K804" s="102">
        <f>VLOOKUP($B804,'Hub coords'!$A$14:$E$119,5,TRUE)</f>
        <v>5189809.6665000003</v>
      </c>
      <c r="L804" s="34">
        <f t="shared" si="52"/>
        <v>0.22560000000521541</v>
      </c>
      <c r="M804" s="34">
        <f t="shared" si="53"/>
        <v>1.4194999998435378</v>
      </c>
      <c r="N804" s="35">
        <f t="shared" si="54"/>
        <v>1.4373154175608629</v>
      </c>
      <c r="O804" s="34">
        <f t="shared" si="55"/>
        <v>2.0658756095581579</v>
      </c>
      <c r="P804" s="47" t="str">
        <f>VLOOKUP(B804,'Hub coords'!$A$14:$E$118,1,TRUE)</f>
        <v>T6P14</v>
      </c>
      <c r="Q804"/>
      <c r="R804" s="30"/>
    </row>
    <row r="805" spans="1:19" x14ac:dyDescent="0.3">
      <c r="A805" s="30" t="s">
        <v>126</v>
      </c>
      <c r="B805" s="30" t="s">
        <v>2119</v>
      </c>
      <c r="C805" s="30">
        <v>301</v>
      </c>
      <c r="D805" s="30">
        <v>356.06900000000002</v>
      </c>
      <c r="E805" s="30">
        <v>1</v>
      </c>
      <c r="F805" s="30">
        <v>0.9</v>
      </c>
      <c r="G805" s="30"/>
      <c r="H805" s="107">
        <v>5189813.4280000003</v>
      </c>
      <c r="I805" s="107">
        <v>487871.09399999998</v>
      </c>
      <c r="J805" s="102">
        <f>VLOOKUP($B805,'Hub coords'!$A$14:$E$119,4,TRUE)</f>
        <v>487872.52740000002</v>
      </c>
      <c r="K805" s="102">
        <f>VLOOKUP($B805,'Hub coords'!$A$14:$E$119,5,TRUE)</f>
        <v>5189809.6665000003</v>
      </c>
      <c r="L805" s="34">
        <f t="shared" si="52"/>
        <v>1.4334000000380911</v>
      </c>
      <c r="M805" s="34">
        <f t="shared" si="53"/>
        <v>3.7615000000223517</v>
      </c>
      <c r="N805" s="35">
        <f t="shared" si="54"/>
        <v>4.0253593392736198</v>
      </c>
      <c r="O805" s="34">
        <f t="shared" si="55"/>
        <v>16.203517810277354</v>
      </c>
      <c r="P805" s="47" t="str">
        <f>VLOOKUP(B805,'Hub coords'!$A$14:$E$118,1,TRUE)</f>
        <v>T6P14</v>
      </c>
      <c r="Q805"/>
      <c r="R805" s="30"/>
    </row>
    <row r="806" spans="1:19" x14ac:dyDescent="0.3">
      <c r="A806" s="30" t="s">
        <v>130</v>
      </c>
      <c r="B806" s="30" t="s">
        <v>2120</v>
      </c>
      <c r="C806" s="30">
        <v>301</v>
      </c>
      <c r="D806" s="30">
        <v>340.33</v>
      </c>
      <c r="E806" s="30">
        <v>0.5</v>
      </c>
      <c r="F806" s="30">
        <v>0.5</v>
      </c>
      <c r="G806" s="30">
        <v>1.614792</v>
      </c>
      <c r="H806" s="107">
        <v>5189809.2039999999</v>
      </c>
      <c r="I806" s="107">
        <v>487873.49</v>
      </c>
      <c r="J806" s="102">
        <f>VLOOKUP($B806,'Hub coords'!$A$14:$E$119,4,TRUE)</f>
        <v>487872.52740000002</v>
      </c>
      <c r="K806" s="102">
        <f>VLOOKUP($B806,'Hub coords'!$A$14:$E$119,5,TRUE)</f>
        <v>5189809.6665000003</v>
      </c>
      <c r="L806" s="34">
        <f t="shared" si="52"/>
        <v>0.96259999996982515</v>
      </c>
      <c r="M806" s="34">
        <f t="shared" si="53"/>
        <v>0.46250000037252903</v>
      </c>
      <c r="N806" s="35">
        <f t="shared" si="54"/>
        <v>1.067944291752382</v>
      </c>
      <c r="O806" s="34">
        <f t="shared" si="55"/>
        <v>1.1405050102864969</v>
      </c>
      <c r="P806" s="47" t="str">
        <f>VLOOKUP(B806,'Hub coords'!$A$14:$E$118,1,TRUE)</f>
        <v>T6P14</v>
      </c>
      <c r="Q806"/>
      <c r="R806" s="30"/>
    </row>
    <row r="807" spans="1:19" x14ac:dyDescent="0.3">
      <c r="A807" s="30" t="s">
        <v>126</v>
      </c>
      <c r="B807" s="30" t="s">
        <v>2121</v>
      </c>
      <c r="C807" s="30">
        <v>301</v>
      </c>
      <c r="D807" s="30">
        <v>338.89800000000002</v>
      </c>
      <c r="E807" s="30">
        <v>0.3</v>
      </c>
      <c r="F807" s="30">
        <v>0.3</v>
      </c>
      <c r="G807" s="30">
        <v>1.410687</v>
      </c>
      <c r="H807" s="107">
        <v>5189810.1720000003</v>
      </c>
      <c r="I807" s="107">
        <v>487872.82500000001</v>
      </c>
      <c r="J807" s="102">
        <f>VLOOKUP($B807,'Hub coords'!$A$14:$E$119,4,TRUE)</f>
        <v>487872.52740000002</v>
      </c>
      <c r="K807" s="102">
        <f>VLOOKUP($B807,'Hub coords'!$A$14:$E$119,5,TRUE)</f>
        <v>5189809.6665000003</v>
      </c>
      <c r="L807" s="34">
        <f t="shared" si="52"/>
        <v>0.29759999999077991</v>
      </c>
      <c r="M807" s="34">
        <f t="shared" si="53"/>
        <v>0.50549999997019768</v>
      </c>
      <c r="N807" s="35">
        <f t="shared" si="54"/>
        <v>0.58659697404980027</v>
      </c>
      <c r="O807" s="34">
        <f t="shared" si="55"/>
        <v>0.34409600996438205</v>
      </c>
      <c r="P807" s="47" t="str">
        <f>VLOOKUP(B807,'Hub coords'!$A$14:$E$118,1,TRUE)</f>
        <v>T6P14</v>
      </c>
      <c r="Q807"/>
      <c r="R807" s="30"/>
    </row>
    <row r="808" spans="1:19" x14ac:dyDescent="0.3">
      <c r="A808" s="30" t="s">
        <v>126</v>
      </c>
      <c r="B808" s="30" t="s">
        <v>2095</v>
      </c>
      <c r="C808" s="30">
        <v>301</v>
      </c>
      <c r="D808" s="30">
        <v>344.14</v>
      </c>
      <c r="E808" s="30">
        <v>0.4</v>
      </c>
      <c r="F808" s="30">
        <v>0.3</v>
      </c>
      <c r="G808" s="30">
        <v>1.980809</v>
      </c>
      <c r="H808" s="107">
        <v>5189807.2369999997</v>
      </c>
      <c r="I808" s="107">
        <v>487872.34100000001</v>
      </c>
      <c r="J808" s="102">
        <f>VLOOKUP($B808,'Hub coords'!$A$14:$E$119,4,TRUE)</f>
        <v>487872.52740000002</v>
      </c>
      <c r="K808" s="102">
        <f>VLOOKUP($B808,'Hub coords'!$A$14:$E$119,5,TRUE)</f>
        <v>5189809.6665000003</v>
      </c>
      <c r="L808" s="34">
        <f t="shared" si="52"/>
        <v>0.18640000000596046</v>
      </c>
      <c r="M808" s="34">
        <f t="shared" si="53"/>
        <v>2.429500000551343</v>
      </c>
      <c r="N808" s="35">
        <f t="shared" si="54"/>
        <v>2.4366401483766942</v>
      </c>
      <c r="O808" s="34">
        <f t="shared" si="55"/>
        <v>5.9372152126811981</v>
      </c>
      <c r="P808" s="47" t="str">
        <f>VLOOKUP(B808,'Hub coords'!$A$14:$E$118,1,TRUE)</f>
        <v>T6P14</v>
      </c>
      <c r="Q808"/>
      <c r="R808" s="30"/>
    </row>
    <row r="809" spans="1:19" x14ac:dyDescent="0.3">
      <c r="A809" s="30" t="s">
        <v>126</v>
      </c>
      <c r="B809" s="30" t="s">
        <v>2122</v>
      </c>
      <c r="C809" s="30">
        <v>301</v>
      </c>
      <c r="D809" s="30">
        <v>342.27</v>
      </c>
      <c r="E809" s="30">
        <v>0.4</v>
      </c>
      <c r="F809" s="30">
        <v>0.3</v>
      </c>
      <c r="G809" s="30">
        <v>1.618201</v>
      </c>
      <c r="H809" s="107">
        <v>5189809.358</v>
      </c>
      <c r="I809" s="107">
        <v>487874.467</v>
      </c>
      <c r="J809" s="102">
        <f>VLOOKUP($B809,'Hub coords'!$A$14:$E$119,4,TRUE)</f>
        <v>487872.52740000002</v>
      </c>
      <c r="K809" s="102">
        <f>VLOOKUP($B809,'Hub coords'!$A$14:$E$119,5,TRUE)</f>
        <v>5189809.6665000003</v>
      </c>
      <c r="L809" s="34">
        <f t="shared" si="52"/>
        <v>1.9395999999833293</v>
      </c>
      <c r="M809" s="34">
        <f t="shared" si="53"/>
        <v>0.30850000027567148</v>
      </c>
      <c r="N809" s="35">
        <f t="shared" si="54"/>
        <v>1.9639807560425384</v>
      </c>
      <c r="O809" s="34">
        <f t="shared" si="55"/>
        <v>3.8572204101054206</v>
      </c>
      <c r="P809" s="47" t="str">
        <f>VLOOKUP(B809,'Hub coords'!$A$14:$E$118,1,TRUE)</f>
        <v>T6P14</v>
      </c>
      <c r="Q809"/>
      <c r="R809" s="30"/>
    </row>
    <row r="810" spans="1:19" x14ac:dyDescent="0.3">
      <c r="A810" s="30" t="s">
        <v>130</v>
      </c>
      <c r="B810" s="30" t="s">
        <v>2096</v>
      </c>
      <c r="C810" s="30">
        <v>301</v>
      </c>
      <c r="D810" s="30">
        <v>345.90899999999999</v>
      </c>
      <c r="E810" s="30">
        <v>0.8</v>
      </c>
      <c r="F810" s="30">
        <v>0.5</v>
      </c>
      <c r="G810" s="30">
        <v>1.9330830000000001</v>
      </c>
      <c r="H810" s="107">
        <v>5189814.1969999997</v>
      </c>
      <c r="I810" s="107">
        <v>487871.84</v>
      </c>
      <c r="J810" s="102">
        <f>VLOOKUP($B810,'Hub coords'!$A$14:$E$119,4,TRUE)</f>
        <v>487872.52740000002</v>
      </c>
      <c r="K810" s="102">
        <f>VLOOKUP($B810,'Hub coords'!$A$14:$E$119,5,TRUE)</f>
        <v>5189809.6665000003</v>
      </c>
      <c r="L810" s="34">
        <f t="shared" si="52"/>
        <v>0.68739999999525025</v>
      </c>
      <c r="M810" s="34">
        <f t="shared" si="53"/>
        <v>4.5304999994114041</v>
      </c>
      <c r="N810" s="35">
        <f t="shared" si="54"/>
        <v>4.5823519075536092</v>
      </c>
      <c r="O810" s="34">
        <f t="shared" si="55"/>
        <v>20.9979490046602</v>
      </c>
      <c r="P810" s="47" t="str">
        <f>VLOOKUP(B810,'Hub coords'!$A$14:$E$118,1,TRUE)</f>
        <v>T6P14</v>
      </c>
      <c r="Q810"/>
      <c r="R810" s="30" t="s">
        <v>5112</v>
      </c>
      <c r="S810" s="37">
        <f>COUNT(C786:C815)</f>
        <v>30</v>
      </c>
    </row>
    <row r="811" spans="1:19" x14ac:dyDescent="0.3">
      <c r="A811" s="30" t="s">
        <v>126</v>
      </c>
      <c r="B811" s="30" t="s">
        <v>2097</v>
      </c>
      <c r="C811" s="30">
        <v>301</v>
      </c>
      <c r="D811" s="30">
        <v>340.27699999999999</v>
      </c>
      <c r="E811" s="30">
        <v>1.3</v>
      </c>
      <c r="F811" s="30">
        <v>0.6</v>
      </c>
      <c r="G811" s="30">
        <v>3.2547990000000002</v>
      </c>
      <c r="H811" s="107">
        <v>5189810.0750000002</v>
      </c>
      <c r="I811" s="107">
        <v>487872.93</v>
      </c>
      <c r="J811" s="102">
        <f>VLOOKUP($B811,'Hub coords'!$A$14:$E$119,4,TRUE)</f>
        <v>487872.52740000002</v>
      </c>
      <c r="K811" s="102">
        <f>VLOOKUP($B811,'Hub coords'!$A$14:$E$119,5,TRUE)</f>
        <v>5189809.6665000003</v>
      </c>
      <c r="L811" s="34">
        <f t="shared" si="52"/>
        <v>0.40259999997215346</v>
      </c>
      <c r="M811" s="34">
        <f t="shared" si="53"/>
        <v>0.40849999990314245</v>
      </c>
      <c r="N811" s="35">
        <f t="shared" si="54"/>
        <v>0.57354948339131584</v>
      </c>
      <c r="O811" s="34">
        <f t="shared" si="55"/>
        <v>0.32895900989844529</v>
      </c>
      <c r="P811" s="47" t="str">
        <f>VLOOKUP(B811,'Hub coords'!$A$14:$E$118,1,TRUE)</f>
        <v>T6P14</v>
      </c>
      <c r="Q811"/>
      <c r="R811" s="30" t="s">
        <v>5111</v>
      </c>
      <c r="S811" s="34">
        <f>AVERAGE(N786:N815)</f>
        <v>2.0889940759344912</v>
      </c>
    </row>
    <row r="812" spans="1:19" x14ac:dyDescent="0.3">
      <c r="A812" s="30" t="s">
        <v>126</v>
      </c>
      <c r="B812" s="30" t="s">
        <v>2098</v>
      </c>
      <c r="C812" s="30">
        <v>301</v>
      </c>
      <c r="D812" s="30">
        <v>341.98899999999998</v>
      </c>
      <c r="E812" s="30">
        <v>0.3</v>
      </c>
      <c r="F812" s="30">
        <v>0.3</v>
      </c>
      <c r="G812" s="30">
        <v>1.8213440000000001</v>
      </c>
      <c r="H812" s="107">
        <v>5189806.9069999997</v>
      </c>
      <c r="I812" s="107">
        <v>487873.755</v>
      </c>
      <c r="J812" s="102">
        <f>VLOOKUP($B812,'Hub coords'!$A$14:$E$119,4,TRUE)</f>
        <v>487872.52740000002</v>
      </c>
      <c r="K812" s="102">
        <f>VLOOKUP($B812,'Hub coords'!$A$14:$E$119,5,TRUE)</f>
        <v>5189809.6665000003</v>
      </c>
      <c r="L812" s="34">
        <f t="shared" ref="L812:L875" si="56">ABS(J812-I812)</f>
        <v>1.227599999983795</v>
      </c>
      <c r="M812" s="34">
        <f t="shared" ref="M812:M875" si="57">ABS(K812-H812)</f>
        <v>2.7595000006258488</v>
      </c>
      <c r="N812" s="35">
        <f t="shared" ref="N812:N875" si="58">SQRT(L812^2+M812^2)</f>
        <v>3.0202387345066404</v>
      </c>
      <c r="O812" s="34">
        <f t="shared" ref="O812:O875" si="59">N812*N812</f>
        <v>9.1218420134142733</v>
      </c>
      <c r="P812" s="47" t="str">
        <f>VLOOKUP(B812,'Hub coords'!$A$14:$E$118,1,TRUE)</f>
        <v>T6P14</v>
      </c>
      <c r="Q812"/>
      <c r="R812" s="30" t="s">
        <v>5110</v>
      </c>
      <c r="S812" s="34">
        <f>_xlfn.STDEV.S(N786:N815)</f>
        <v>1.5117193180542576</v>
      </c>
    </row>
    <row r="813" spans="1:19" x14ac:dyDescent="0.3">
      <c r="A813" s="30" t="s">
        <v>126</v>
      </c>
      <c r="B813" s="30" t="s">
        <v>2099</v>
      </c>
      <c r="C813" s="30">
        <v>301</v>
      </c>
      <c r="D813" s="30">
        <v>340.928</v>
      </c>
      <c r="E813" s="30">
        <v>0.4</v>
      </c>
      <c r="F813" s="30">
        <v>0.3</v>
      </c>
      <c r="G813" s="30">
        <v>1.696771</v>
      </c>
      <c r="H813" s="107">
        <v>5189809.9330000002</v>
      </c>
      <c r="I813" s="107">
        <v>487872.864</v>
      </c>
      <c r="J813" s="102">
        <f>VLOOKUP($B813,'Hub coords'!$A$14:$E$119,4,TRUE)</f>
        <v>487872.52740000002</v>
      </c>
      <c r="K813" s="102">
        <f>VLOOKUP($B813,'Hub coords'!$A$14:$E$119,5,TRUE)</f>
        <v>5189809.6665000003</v>
      </c>
      <c r="L813" s="34">
        <f t="shared" si="56"/>
        <v>0.33659999998053536</v>
      </c>
      <c r="M813" s="34">
        <f t="shared" si="57"/>
        <v>0.26649999991059303</v>
      </c>
      <c r="N813" s="35">
        <f t="shared" si="58"/>
        <v>0.42932715956394196</v>
      </c>
      <c r="O813" s="34">
        <f t="shared" si="59"/>
        <v>0.18432180993924249</v>
      </c>
      <c r="P813" s="47" t="str">
        <f>VLOOKUP(B813,'Hub coords'!$A$14:$E$118,1,TRUE)</f>
        <v>T6P14</v>
      </c>
      <c r="Q813"/>
      <c r="R813" s="30" t="s">
        <v>5109</v>
      </c>
      <c r="S813" s="34">
        <f>MIN(N786:N815)</f>
        <v>0.42932715956394196</v>
      </c>
    </row>
    <row r="814" spans="1:19" x14ac:dyDescent="0.3">
      <c r="A814" s="30" t="s">
        <v>126</v>
      </c>
      <c r="B814" s="30" t="s">
        <v>2100</v>
      </c>
      <c r="C814" s="30">
        <v>301</v>
      </c>
      <c r="D814" s="30">
        <v>344.28</v>
      </c>
      <c r="E814" s="30">
        <v>0.6</v>
      </c>
      <c r="F814" s="30">
        <v>0.5</v>
      </c>
      <c r="G814" s="30">
        <v>1.524343</v>
      </c>
      <c r="H814" s="107">
        <v>5189810.3619999997</v>
      </c>
      <c r="I814" s="107">
        <v>487872.99800000002</v>
      </c>
      <c r="J814" s="102">
        <f>VLOOKUP($B814,'Hub coords'!$A$14:$E$119,4,TRUE)</f>
        <v>487872.52740000002</v>
      </c>
      <c r="K814" s="102">
        <f>VLOOKUP($B814,'Hub coords'!$A$14:$E$119,5,TRUE)</f>
        <v>5189809.6665000003</v>
      </c>
      <c r="L814" s="34">
        <f t="shared" si="56"/>
        <v>0.47060000000055879</v>
      </c>
      <c r="M814" s="34">
        <f t="shared" si="57"/>
        <v>0.69549999944865704</v>
      </c>
      <c r="N814" s="35">
        <f t="shared" si="58"/>
        <v>0.83975270719040129</v>
      </c>
      <c r="O814" s="34">
        <f t="shared" si="59"/>
        <v>0.70518460923360782</v>
      </c>
      <c r="P814" s="47" t="str">
        <f>VLOOKUP(B814,'Hub coords'!$A$14:$E$118,1,TRUE)</f>
        <v>T6P14</v>
      </c>
      <c r="Q814"/>
      <c r="R814" s="30" t="s">
        <v>5108</v>
      </c>
      <c r="S814" s="34">
        <f>MAX(N786:N815)</f>
        <v>5.3263555273739405</v>
      </c>
    </row>
    <row r="815" spans="1:19" x14ac:dyDescent="0.3">
      <c r="A815" s="30" t="s">
        <v>126</v>
      </c>
      <c r="B815" s="30" t="s">
        <v>2101</v>
      </c>
      <c r="C815" s="30">
        <v>301</v>
      </c>
      <c r="D815" s="30">
        <v>344.68599999999998</v>
      </c>
      <c r="E815" s="30">
        <v>0.3</v>
      </c>
      <c r="F815" s="30">
        <v>0.2</v>
      </c>
      <c r="G815" s="30">
        <v>1.0675730000000001</v>
      </c>
      <c r="H815" s="107">
        <v>5189806.7609999999</v>
      </c>
      <c r="I815" s="107">
        <v>487872.57</v>
      </c>
      <c r="J815" s="102">
        <f>VLOOKUP($B815,'Hub coords'!$A$14:$E$119,4,TRUE)</f>
        <v>487872.52740000002</v>
      </c>
      <c r="K815" s="102">
        <f>VLOOKUP($B815,'Hub coords'!$A$14:$E$119,5,TRUE)</f>
        <v>5189809.6665000003</v>
      </c>
      <c r="L815" s="34">
        <f t="shared" si="56"/>
        <v>4.2599999986123294E-2</v>
      </c>
      <c r="M815" s="34">
        <f t="shared" si="57"/>
        <v>2.9055000003427267</v>
      </c>
      <c r="N815" s="35">
        <f t="shared" si="58"/>
        <v>2.9058122809277274</v>
      </c>
      <c r="O815" s="34">
        <f t="shared" si="59"/>
        <v>8.4437450119904014</v>
      </c>
      <c r="P815" s="47" t="str">
        <f>VLOOKUP(B815,'Hub coords'!$A$14:$E$118,1,TRUE)</f>
        <v>T6P14</v>
      </c>
      <c r="Q815"/>
      <c r="R815" s="30" t="s">
        <v>5107</v>
      </c>
      <c r="S815" s="34">
        <f>SQRT(SUM(O786:O815)/S810)</f>
        <v>2.5637891949187011</v>
      </c>
    </row>
    <row r="816" spans="1:19" s="45" customFormat="1" ht="15" thickBot="1" x14ac:dyDescent="0.35">
      <c r="A816" s="45" t="s">
        <v>126</v>
      </c>
      <c r="B816" s="45" t="s">
        <v>1853</v>
      </c>
      <c r="C816" s="45">
        <v>301</v>
      </c>
      <c r="D816" s="45">
        <v>306.06599999999997</v>
      </c>
      <c r="E816" s="45">
        <v>1.8</v>
      </c>
      <c r="F816" s="45">
        <v>1.2</v>
      </c>
      <c r="G816" s="45">
        <v>0.86330600000000002</v>
      </c>
      <c r="H816" s="102">
        <v>5189884.9110000003</v>
      </c>
      <c r="I816" s="102">
        <v>488032.54700000002</v>
      </c>
      <c r="J816" s="102">
        <f>VLOOKUP($B816,'Hub coords'!$A$14:$E$119,4,TRUE)</f>
        <v>488030.87040000001</v>
      </c>
      <c r="K816" s="102">
        <f>VLOOKUP($B816,'Hub coords'!$A$14:$E$119,5,TRUE)</f>
        <v>5189887.7975000003</v>
      </c>
      <c r="L816" s="18">
        <f t="shared" si="56"/>
        <v>1.6766000000061467</v>
      </c>
      <c r="M816" s="18">
        <f t="shared" si="57"/>
        <v>2.8865000000223517</v>
      </c>
      <c r="N816" s="46">
        <f t="shared" si="58"/>
        <v>3.3380937389698402</v>
      </c>
      <c r="O816" s="18">
        <f t="shared" si="59"/>
        <v>11.142869810149648</v>
      </c>
      <c r="P816" s="47" t="str">
        <f>VLOOKUP(B816,'Hub coords'!$A$14:$E$118,1,TRUE)</f>
        <v>T6P2</v>
      </c>
    </row>
    <row r="817" spans="1:19" s="45" customFormat="1" x14ac:dyDescent="0.3">
      <c r="A817" s="45" t="s">
        <v>126</v>
      </c>
      <c r="B817" s="45" t="s">
        <v>1862</v>
      </c>
      <c r="C817" s="45">
        <v>301</v>
      </c>
      <c r="D817" s="45">
        <v>310.52300000000002</v>
      </c>
      <c r="E817" s="45">
        <v>3.9</v>
      </c>
      <c r="F817" s="45">
        <v>3.2</v>
      </c>
      <c r="G817" s="45">
        <v>1.648382</v>
      </c>
      <c r="H817" s="102">
        <v>5189886.5690000001</v>
      </c>
      <c r="I817" s="102">
        <v>488030.304</v>
      </c>
      <c r="J817" s="102">
        <f>VLOOKUP($B817,'Hub coords'!$A$14:$E$119,4,TRUE)</f>
        <v>488030.87040000001</v>
      </c>
      <c r="K817" s="102">
        <f>VLOOKUP($B817,'Hub coords'!$A$14:$E$119,5,TRUE)</f>
        <v>5189887.7975000003</v>
      </c>
      <c r="L817" s="18">
        <f t="shared" si="56"/>
        <v>0.56640000001061708</v>
      </c>
      <c r="M817" s="18">
        <f t="shared" si="57"/>
        <v>1.2285000002011657</v>
      </c>
      <c r="N817" s="46">
        <f t="shared" si="58"/>
        <v>1.3527827654528612</v>
      </c>
      <c r="O817" s="18">
        <f t="shared" si="59"/>
        <v>1.830021210506291</v>
      </c>
      <c r="P817" s="47" t="str">
        <f>VLOOKUP(B817,'Hub coords'!$A$14:$E$118,1,TRUE)</f>
        <v>T6P2</v>
      </c>
      <c r="R817" s="20" t="s">
        <v>166</v>
      </c>
      <c r="S817" s="20" t="s">
        <v>165</v>
      </c>
    </row>
    <row r="818" spans="1:19" s="45" customFormat="1" x14ac:dyDescent="0.3">
      <c r="A818" s="45" t="s">
        <v>126</v>
      </c>
      <c r="B818" s="45" t="s">
        <v>1863</v>
      </c>
      <c r="C818" s="45">
        <v>301</v>
      </c>
      <c r="D818" s="45">
        <v>301.99299999999999</v>
      </c>
      <c r="E818" s="45">
        <v>0.3</v>
      </c>
      <c r="F818" s="45">
        <v>0.2</v>
      </c>
      <c r="G818" s="45">
        <v>1.3681970000000001</v>
      </c>
      <c r="H818" s="102">
        <v>5189885.0829999996</v>
      </c>
      <c r="I818" s="102">
        <v>488032.20600000001</v>
      </c>
      <c r="J818" s="102">
        <f>VLOOKUP($B818,'Hub coords'!$A$14:$E$119,4,TRUE)</f>
        <v>488030.87040000001</v>
      </c>
      <c r="K818" s="102">
        <f>VLOOKUP($B818,'Hub coords'!$A$14:$E$119,5,TRUE)</f>
        <v>5189887.7975000003</v>
      </c>
      <c r="L818" s="18">
        <f t="shared" si="56"/>
        <v>1.3355999999912456</v>
      </c>
      <c r="M818" s="18">
        <f t="shared" si="57"/>
        <v>2.7145000007003546</v>
      </c>
      <c r="N818" s="46">
        <f t="shared" si="58"/>
        <v>3.025283063413875</v>
      </c>
      <c r="O818" s="18">
        <f t="shared" si="59"/>
        <v>9.1523376137788404</v>
      </c>
      <c r="P818" s="47" t="str">
        <f>VLOOKUP(B818,'Hub coords'!$A$14:$E$118,1,TRUE)</f>
        <v>T6P2</v>
      </c>
      <c r="R818" s="19">
        <v>1</v>
      </c>
      <c r="S818" s="15">
        <v>2</v>
      </c>
    </row>
    <row r="819" spans="1:19" s="45" customFormat="1" x14ac:dyDescent="0.3">
      <c r="A819" s="45" t="s">
        <v>126</v>
      </c>
      <c r="B819" s="45" t="s">
        <v>1864</v>
      </c>
      <c r="C819" s="45">
        <v>301</v>
      </c>
      <c r="D819" s="45">
        <v>306.70800000000003</v>
      </c>
      <c r="E819" s="45">
        <v>1.3</v>
      </c>
      <c r="F819" s="45">
        <v>0.8</v>
      </c>
      <c r="G819" s="45">
        <v>0.44346600000000003</v>
      </c>
      <c r="H819" s="102">
        <v>5189885.9160000002</v>
      </c>
      <c r="I819" s="102">
        <v>488031.80499999999</v>
      </c>
      <c r="J819" s="102">
        <f>VLOOKUP($B819,'Hub coords'!$A$14:$E$119,4,TRUE)</f>
        <v>488030.87040000001</v>
      </c>
      <c r="K819" s="102">
        <f>VLOOKUP($B819,'Hub coords'!$A$14:$E$119,5,TRUE)</f>
        <v>5189887.7975000003</v>
      </c>
      <c r="L819" s="18">
        <f t="shared" si="56"/>
        <v>0.93459999997867271</v>
      </c>
      <c r="M819" s="18">
        <f t="shared" si="57"/>
        <v>1.8815000001341105</v>
      </c>
      <c r="N819" s="46">
        <f t="shared" si="58"/>
        <v>2.1008377877563018</v>
      </c>
      <c r="O819" s="18">
        <f t="shared" si="59"/>
        <v>4.4135194104647919</v>
      </c>
      <c r="P819" s="47" t="str">
        <f>VLOOKUP(B819,'Hub coords'!$A$14:$E$118,1,TRUE)</f>
        <v>T6P2</v>
      </c>
      <c r="R819" s="19">
        <v>2</v>
      </c>
      <c r="S819" s="15">
        <v>8</v>
      </c>
    </row>
    <row r="820" spans="1:19" s="45" customFormat="1" x14ac:dyDescent="0.3">
      <c r="A820" s="45" t="s">
        <v>126</v>
      </c>
      <c r="B820" s="45" t="s">
        <v>1865</v>
      </c>
      <c r="C820" s="45">
        <v>301</v>
      </c>
      <c r="D820" s="45">
        <v>304.488</v>
      </c>
      <c r="E820" s="45">
        <v>0.3</v>
      </c>
      <c r="F820" s="45">
        <v>0.3</v>
      </c>
      <c r="G820" s="45">
        <v>1.956655</v>
      </c>
      <c r="H820" s="102">
        <v>5189886.13</v>
      </c>
      <c r="I820" s="102">
        <v>488033.12400000001</v>
      </c>
      <c r="J820" s="102">
        <f>VLOOKUP($B820,'Hub coords'!$A$14:$E$119,4,TRUE)</f>
        <v>488030.87040000001</v>
      </c>
      <c r="K820" s="102">
        <f>VLOOKUP($B820,'Hub coords'!$A$14:$E$119,5,TRUE)</f>
        <v>5189887.7975000003</v>
      </c>
      <c r="L820" s="18">
        <f t="shared" si="56"/>
        <v>2.2535999999963678</v>
      </c>
      <c r="M820" s="18">
        <f t="shared" si="57"/>
        <v>1.6675000004470348</v>
      </c>
      <c r="N820" s="46">
        <f t="shared" si="58"/>
        <v>2.8034388189283694</v>
      </c>
      <c r="O820" s="18">
        <f t="shared" si="59"/>
        <v>7.8592692114744906</v>
      </c>
      <c r="P820" s="47" t="str">
        <f>VLOOKUP(B820,'Hub coords'!$A$14:$E$118,1,TRUE)</f>
        <v>T6P2</v>
      </c>
      <c r="R820" s="19">
        <v>3</v>
      </c>
      <c r="S820" s="15">
        <v>13</v>
      </c>
    </row>
    <row r="821" spans="1:19" s="45" customFormat="1" x14ac:dyDescent="0.3">
      <c r="A821" s="45" t="s">
        <v>126</v>
      </c>
      <c r="B821" s="45" t="s">
        <v>1866</v>
      </c>
      <c r="C821" s="45">
        <v>301</v>
      </c>
      <c r="D821" s="45">
        <v>310.81400000000002</v>
      </c>
      <c r="E821" s="45">
        <v>5.5</v>
      </c>
      <c r="F821" s="45">
        <v>3.8</v>
      </c>
      <c r="H821" s="102">
        <v>5189884.9519999996</v>
      </c>
      <c r="I821" s="102">
        <v>488031.94099999999</v>
      </c>
      <c r="J821" s="102">
        <f>VLOOKUP($B821,'Hub coords'!$A$14:$E$119,4,TRUE)</f>
        <v>488030.87040000001</v>
      </c>
      <c r="K821" s="102">
        <f>VLOOKUP($B821,'Hub coords'!$A$14:$E$119,5,TRUE)</f>
        <v>5189887.7975000003</v>
      </c>
      <c r="L821" s="18">
        <f t="shared" si="56"/>
        <v>1.0705999999772757</v>
      </c>
      <c r="M821" s="18">
        <f t="shared" si="57"/>
        <v>2.8455000007525086</v>
      </c>
      <c r="N821" s="46">
        <f t="shared" si="58"/>
        <v>3.0402392363486577</v>
      </c>
      <c r="O821" s="18">
        <f t="shared" si="59"/>
        <v>9.2430546142338699</v>
      </c>
      <c r="P821" s="47" t="str">
        <f>VLOOKUP(B821,'Hub coords'!$A$14:$E$118,1,TRUE)</f>
        <v>T6P2</v>
      </c>
      <c r="R821" s="19">
        <v>4</v>
      </c>
      <c r="S821" s="15">
        <v>6</v>
      </c>
    </row>
    <row r="822" spans="1:19" s="45" customFormat="1" x14ac:dyDescent="0.3">
      <c r="A822" s="45" t="s">
        <v>126</v>
      </c>
      <c r="B822" s="45" t="s">
        <v>1867</v>
      </c>
      <c r="C822" s="45">
        <v>301</v>
      </c>
      <c r="D822" s="45">
        <v>304.029</v>
      </c>
      <c r="E822" s="45">
        <v>0.5</v>
      </c>
      <c r="F822" s="45">
        <v>0.3</v>
      </c>
      <c r="G822" s="45">
        <v>1.352082</v>
      </c>
      <c r="H822" s="102">
        <v>5189886.34</v>
      </c>
      <c r="I822" s="102">
        <v>488032.17499999999</v>
      </c>
      <c r="J822" s="102">
        <f>VLOOKUP($B822,'Hub coords'!$A$14:$E$119,4,TRUE)</f>
        <v>488030.87040000001</v>
      </c>
      <c r="K822" s="102">
        <f>VLOOKUP($B822,'Hub coords'!$A$14:$E$119,5,TRUE)</f>
        <v>5189887.7975000003</v>
      </c>
      <c r="L822" s="18">
        <f t="shared" si="56"/>
        <v>1.3045999999740161</v>
      </c>
      <c r="M822" s="18">
        <f t="shared" si="57"/>
        <v>1.4575000004842877</v>
      </c>
      <c r="N822" s="46">
        <f t="shared" si="58"/>
        <v>1.9560898270130394</v>
      </c>
      <c r="O822" s="18">
        <f t="shared" si="59"/>
        <v>3.8262874113439023</v>
      </c>
      <c r="P822" s="47" t="str">
        <f>VLOOKUP(B822,'Hub coords'!$A$14:$E$118,1,TRUE)</f>
        <v>T6P2</v>
      </c>
      <c r="R822" s="19">
        <v>5</v>
      </c>
      <c r="S822" s="15">
        <v>0</v>
      </c>
    </row>
    <row r="823" spans="1:19" s="45" customFormat="1" x14ac:dyDescent="0.3">
      <c r="A823" s="45" t="s">
        <v>126</v>
      </c>
      <c r="B823" s="45" t="s">
        <v>1868</v>
      </c>
      <c r="C823" s="45">
        <v>301</v>
      </c>
      <c r="D823" s="45">
        <v>313.70699999999999</v>
      </c>
      <c r="E823" s="45">
        <v>0.3</v>
      </c>
      <c r="F823" s="45">
        <v>0.4</v>
      </c>
      <c r="G823" s="45">
        <v>1.779509</v>
      </c>
      <c r="H823" s="102">
        <v>5189889.2340000002</v>
      </c>
      <c r="I823" s="102">
        <v>488030.88</v>
      </c>
      <c r="J823" s="102">
        <f>VLOOKUP($B823,'Hub coords'!$A$14:$E$119,4,TRUE)</f>
        <v>488030.87040000001</v>
      </c>
      <c r="K823" s="102">
        <f>VLOOKUP($B823,'Hub coords'!$A$14:$E$119,5,TRUE)</f>
        <v>5189887.7975000003</v>
      </c>
      <c r="L823" s="18">
        <f t="shared" si="56"/>
        <v>9.5999999903142452E-3</v>
      </c>
      <c r="M823" s="18">
        <f t="shared" si="57"/>
        <v>1.4364999998360872</v>
      </c>
      <c r="N823" s="46">
        <f t="shared" si="58"/>
        <v>1.4365320774451549</v>
      </c>
      <c r="O823" s="18">
        <f t="shared" si="59"/>
        <v>2.0636244095288925</v>
      </c>
      <c r="P823" s="47" t="str">
        <f>VLOOKUP(B823,'Hub coords'!$A$14:$E$118,1,TRUE)</f>
        <v>T6P2</v>
      </c>
      <c r="R823" s="19">
        <v>6</v>
      </c>
      <c r="S823" s="15">
        <v>1</v>
      </c>
    </row>
    <row r="824" spans="1:19" s="45" customFormat="1" x14ac:dyDescent="0.3">
      <c r="A824" s="45" t="s">
        <v>126</v>
      </c>
      <c r="B824" s="45" t="s">
        <v>1869</v>
      </c>
      <c r="C824" s="45">
        <v>301</v>
      </c>
      <c r="D824" s="45">
        <v>306.625</v>
      </c>
      <c r="E824" s="45">
        <v>1.3</v>
      </c>
      <c r="F824" s="45">
        <v>0.8</v>
      </c>
      <c r="G824" s="45">
        <v>0.56963699999999995</v>
      </c>
      <c r="H824" s="102">
        <v>5189886.1229999997</v>
      </c>
      <c r="I824" s="102">
        <v>488031.95199999999</v>
      </c>
      <c r="J824" s="102">
        <f>VLOOKUP($B824,'Hub coords'!$A$14:$E$119,4,TRUE)</f>
        <v>488030.87040000001</v>
      </c>
      <c r="K824" s="102">
        <f>VLOOKUP($B824,'Hub coords'!$A$14:$E$119,5,TRUE)</f>
        <v>5189887.7975000003</v>
      </c>
      <c r="L824" s="18">
        <f t="shared" si="56"/>
        <v>1.0815999999758787</v>
      </c>
      <c r="M824" s="18">
        <f t="shared" si="57"/>
        <v>1.6745000006631017</v>
      </c>
      <c r="N824" s="46">
        <f t="shared" si="58"/>
        <v>1.9934414493956296</v>
      </c>
      <c r="O824" s="18">
        <f t="shared" si="59"/>
        <v>3.9738088121685484</v>
      </c>
      <c r="P824" s="47" t="str">
        <f>VLOOKUP(B824,'Hub coords'!$A$14:$E$118,1,TRUE)</f>
        <v>T6P2</v>
      </c>
      <c r="R824" s="19">
        <v>7</v>
      </c>
      <c r="S824" s="15">
        <v>0</v>
      </c>
    </row>
    <row r="825" spans="1:19" s="45" customFormat="1" x14ac:dyDescent="0.3">
      <c r="A825" s="45" t="s">
        <v>126</v>
      </c>
      <c r="B825" s="45" t="s">
        <v>1870</v>
      </c>
      <c r="C825" s="45">
        <v>301</v>
      </c>
      <c r="D825" s="45">
        <v>302.61500000000001</v>
      </c>
      <c r="E825" s="45">
        <v>1</v>
      </c>
      <c r="F825" s="45">
        <v>0.8</v>
      </c>
      <c r="H825" s="102">
        <v>5189885.3289999999</v>
      </c>
      <c r="I825" s="102">
        <v>488031.98200000002</v>
      </c>
      <c r="J825" s="102">
        <f>VLOOKUP($B825,'Hub coords'!$A$14:$E$119,4,TRUE)</f>
        <v>488030.87040000001</v>
      </c>
      <c r="K825" s="102">
        <f>VLOOKUP($B825,'Hub coords'!$A$14:$E$119,5,TRUE)</f>
        <v>5189887.7975000003</v>
      </c>
      <c r="L825" s="18">
        <f t="shared" si="56"/>
        <v>1.1116000000038184</v>
      </c>
      <c r="M825" s="18">
        <f t="shared" si="57"/>
        <v>2.4685000004246831</v>
      </c>
      <c r="N825" s="46">
        <f t="shared" si="58"/>
        <v>2.7072397034812319</v>
      </c>
      <c r="O825" s="18">
        <f t="shared" si="59"/>
        <v>7.3291468121051482</v>
      </c>
      <c r="P825" s="47" t="str">
        <f>VLOOKUP(B825,'Hub coords'!$A$14:$E$118,1,TRUE)</f>
        <v>T6P2</v>
      </c>
      <c r="R825" s="19">
        <v>8</v>
      </c>
      <c r="S825" s="15">
        <v>0</v>
      </c>
    </row>
    <row r="826" spans="1:19" s="45" customFormat="1" ht="15" thickBot="1" x14ac:dyDescent="0.35">
      <c r="A826" s="45" t="s">
        <v>126</v>
      </c>
      <c r="B826" s="45" t="s">
        <v>1871</v>
      </c>
      <c r="C826" s="45">
        <v>301</v>
      </c>
      <c r="D826" s="45">
        <v>305.10700000000003</v>
      </c>
      <c r="E826" s="45">
        <v>0.5</v>
      </c>
      <c r="F826" s="45">
        <v>0.4</v>
      </c>
      <c r="G826" s="45">
        <v>1.4334389999999999</v>
      </c>
      <c r="H826" s="102">
        <v>5189887.0329999998</v>
      </c>
      <c r="I826" s="102">
        <v>488032.45699999999</v>
      </c>
      <c r="J826" s="102">
        <f>VLOOKUP($B826,'Hub coords'!$A$14:$E$119,4,TRUE)</f>
        <v>488030.87040000001</v>
      </c>
      <c r="K826" s="102">
        <f>VLOOKUP($B826,'Hub coords'!$A$14:$E$119,5,TRUE)</f>
        <v>5189887.7975000003</v>
      </c>
      <c r="L826" s="18">
        <f t="shared" si="56"/>
        <v>1.5865999999805354</v>
      </c>
      <c r="M826" s="18">
        <f t="shared" si="57"/>
        <v>0.76450000051409006</v>
      </c>
      <c r="N826" s="46">
        <f t="shared" si="58"/>
        <v>1.7611813679244617</v>
      </c>
      <c r="O826" s="18">
        <f t="shared" si="59"/>
        <v>3.1017598107242779</v>
      </c>
      <c r="P826" s="47" t="str">
        <f>VLOOKUP(B826,'Hub coords'!$A$14:$E$118,1,TRUE)</f>
        <v>T6P2</v>
      </c>
      <c r="R826" s="38" t="s">
        <v>2123</v>
      </c>
      <c r="S826" s="38">
        <v>0</v>
      </c>
    </row>
    <row r="827" spans="1:19" s="45" customFormat="1" x14ac:dyDescent="0.3">
      <c r="A827" s="45" t="s">
        <v>130</v>
      </c>
      <c r="B827" s="45" t="s">
        <v>1854</v>
      </c>
      <c r="C827" s="45">
        <v>301</v>
      </c>
      <c r="D827" s="45">
        <v>304.44900000000001</v>
      </c>
      <c r="E827" s="45">
        <v>0.3</v>
      </c>
      <c r="F827" s="45">
        <v>0.4</v>
      </c>
      <c r="G827" s="45">
        <v>1.4892339999999999</v>
      </c>
      <c r="H827" s="102">
        <v>5189887.7829999998</v>
      </c>
      <c r="I827" s="102">
        <v>488031.234</v>
      </c>
      <c r="J827" s="102">
        <f>VLOOKUP($B827,'Hub coords'!$A$14:$E$119,4,TRUE)</f>
        <v>488030.87040000001</v>
      </c>
      <c r="K827" s="102">
        <f>VLOOKUP($B827,'Hub coords'!$A$14:$E$119,5,TRUE)</f>
        <v>5189887.7975000003</v>
      </c>
      <c r="L827" s="18">
        <f t="shared" si="56"/>
        <v>0.363599999982398</v>
      </c>
      <c r="M827" s="18">
        <f t="shared" si="57"/>
        <v>1.4500000514090061E-2</v>
      </c>
      <c r="N827" s="46">
        <f t="shared" si="58"/>
        <v>0.36388900780610078</v>
      </c>
      <c r="O827" s="18">
        <f t="shared" si="59"/>
        <v>0.13241521000210849</v>
      </c>
      <c r="P827" s="47" t="str">
        <f>VLOOKUP(B827,'Hub coords'!$A$14:$E$118,1,TRUE)</f>
        <v>T6P2</v>
      </c>
    </row>
    <row r="828" spans="1:19" s="45" customFormat="1" x14ac:dyDescent="0.3">
      <c r="A828" s="45" t="s">
        <v>126</v>
      </c>
      <c r="B828" s="45" t="s">
        <v>1872</v>
      </c>
      <c r="C828" s="45">
        <v>301</v>
      </c>
      <c r="D828" s="45">
        <v>317.83499999999998</v>
      </c>
      <c r="E828" s="45">
        <v>0.4</v>
      </c>
      <c r="F828" s="45">
        <v>0.4</v>
      </c>
      <c r="G828" s="45">
        <v>2.7253250000000002</v>
      </c>
      <c r="H828" s="102">
        <v>5189889.2410000004</v>
      </c>
      <c r="I828" s="102">
        <v>488032.46500000003</v>
      </c>
      <c r="J828" s="102">
        <f>VLOOKUP($B828,'Hub coords'!$A$14:$E$119,4,TRUE)</f>
        <v>488030.87040000001</v>
      </c>
      <c r="K828" s="102">
        <f>VLOOKUP($B828,'Hub coords'!$A$14:$E$119,5,TRUE)</f>
        <v>5189887.7975000003</v>
      </c>
      <c r="L828" s="18">
        <f t="shared" si="56"/>
        <v>1.594600000011269</v>
      </c>
      <c r="M828" s="18">
        <f t="shared" si="57"/>
        <v>1.4435000000521541</v>
      </c>
      <c r="N828" s="46">
        <f t="shared" si="58"/>
        <v>2.1509164117153667</v>
      </c>
      <c r="O828" s="18">
        <f t="shared" si="59"/>
        <v>4.6264414101865095</v>
      </c>
      <c r="P828" s="47" t="str">
        <f>VLOOKUP(B828,'Hub coords'!$A$14:$E$118,1,TRUE)</f>
        <v>T6P2</v>
      </c>
    </row>
    <row r="829" spans="1:19" s="45" customFormat="1" x14ac:dyDescent="0.3">
      <c r="A829" s="45" t="s">
        <v>126</v>
      </c>
      <c r="B829" s="45" t="s">
        <v>1873</v>
      </c>
      <c r="C829" s="45">
        <v>301</v>
      </c>
      <c r="D829" s="45">
        <v>318.10199999999998</v>
      </c>
      <c r="E829" s="45">
        <v>0.4</v>
      </c>
      <c r="F829" s="45">
        <v>0.3</v>
      </c>
      <c r="G829" s="45">
        <v>1.975106</v>
      </c>
      <c r="H829" s="102">
        <v>5189890.6509999996</v>
      </c>
      <c r="I829" s="102">
        <v>488031.652</v>
      </c>
      <c r="J829" s="102">
        <f>VLOOKUP($B829,'Hub coords'!$A$14:$E$119,4,TRUE)</f>
        <v>488030.87040000001</v>
      </c>
      <c r="K829" s="102">
        <f>VLOOKUP($B829,'Hub coords'!$A$14:$E$119,5,TRUE)</f>
        <v>5189887.7975000003</v>
      </c>
      <c r="L829" s="18">
        <f t="shared" si="56"/>
        <v>0.78159999998752028</v>
      </c>
      <c r="M829" s="18">
        <f t="shared" si="57"/>
        <v>2.8534999992698431</v>
      </c>
      <c r="N829" s="46">
        <f t="shared" si="58"/>
        <v>2.9586079168780519</v>
      </c>
      <c r="O829" s="18">
        <f t="shared" si="59"/>
        <v>8.753360805813486</v>
      </c>
      <c r="P829" s="47" t="str">
        <f>VLOOKUP(B829,'Hub coords'!$A$14:$E$118,1,TRUE)</f>
        <v>T6P2</v>
      </c>
    </row>
    <row r="830" spans="1:19" s="45" customFormat="1" x14ac:dyDescent="0.3">
      <c r="A830" s="45" t="s">
        <v>130</v>
      </c>
      <c r="B830" s="45" t="s">
        <v>1874</v>
      </c>
      <c r="C830" s="45">
        <v>301</v>
      </c>
      <c r="D830" s="45">
        <v>305.68799999999999</v>
      </c>
      <c r="E830" s="45">
        <v>1.9</v>
      </c>
      <c r="F830" s="45">
        <v>1.3</v>
      </c>
      <c r="H830" s="102">
        <v>5189884.9330000002</v>
      </c>
      <c r="I830" s="102">
        <v>488031.87699999998</v>
      </c>
      <c r="J830" s="102">
        <f>VLOOKUP($B830,'Hub coords'!$A$14:$E$119,4,TRUE)</f>
        <v>488030.87040000001</v>
      </c>
      <c r="K830" s="102">
        <f>VLOOKUP($B830,'Hub coords'!$A$14:$E$119,5,TRUE)</f>
        <v>5189887.7975000003</v>
      </c>
      <c r="L830" s="18">
        <f t="shared" si="56"/>
        <v>1.0065999999642372</v>
      </c>
      <c r="M830" s="18">
        <f t="shared" si="57"/>
        <v>2.864500000141561</v>
      </c>
      <c r="N830" s="46">
        <f t="shared" si="58"/>
        <v>3.0362153762108188</v>
      </c>
      <c r="O830" s="18">
        <f t="shared" si="59"/>
        <v>9.2186038107390047</v>
      </c>
      <c r="P830" s="47" t="str">
        <f>VLOOKUP(B830,'Hub coords'!$A$14:$E$118,1,TRUE)</f>
        <v>T6P2</v>
      </c>
    </row>
    <row r="831" spans="1:19" s="45" customFormat="1" x14ac:dyDescent="0.3">
      <c r="A831" s="45" t="s">
        <v>126</v>
      </c>
      <c r="B831" s="45" t="s">
        <v>1875</v>
      </c>
      <c r="C831" s="45">
        <v>301</v>
      </c>
      <c r="D831" s="45">
        <v>304.072</v>
      </c>
      <c r="E831" s="45">
        <v>2.2999999999999998</v>
      </c>
      <c r="F831" s="45">
        <v>1.5</v>
      </c>
      <c r="G831" s="45">
        <v>2.7306339999999998</v>
      </c>
      <c r="H831" s="102">
        <v>5189885.4890000001</v>
      </c>
      <c r="I831" s="102">
        <v>488030.299</v>
      </c>
      <c r="J831" s="102">
        <f>VLOOKUP($B831,'Hub coords'!$A$14:$E$119,4,TRUE)</f>
        <v>488030.87040000001</v>
      </c>
      <c r="K831" s="102">
        <f>VLOOKUP($B831,'Hub coords'!$A$14:$E$119,5,TRUE)</f>
        <v>5189887.7975000003</v>
      </c>
      <c r="L831" s="18">
        <f t="shared" si="56"/>
        <v>0.57140000001527369</v>
      </c>
      <c r="M831" s="18">
        <f t="shared" si="57"/>
        <v>2.3085000002756715</v>
      </c>
      <c r="N831" s="46">
        <f t="shared" si="58"/>
        <v>2.3781653036091139</v>
      </c>
      <c r="O831" s="18">
        <f t="shared" si="59"/>
        <v>5.6556702112902286</v>
      </c>
      <c r="P831" s="47" t="str">
        <f>VLOOKUP(B831,'Hub coords'!$A$14:$E$118,1,TRUE)</f>
        <v>T6P2</v>
      </c>
    </row>
    <row r="832" spans="1:19" s="45" customFormat="1" x14ac:dyDescent="0.3">
      <c r="A832" s="45" t="s">
        <v>126</v>
      </c>
      <c r="B832" s="45" t="s">
        <v>1876</v>
      </c>
      <c r="C832" s="45">
        <v>301</v>
      </c>
      <c r="D832" s="45">
        <v>317.85199999999998</v>
      </c>
      <c r="E832" s="45">
        <v>1.2</v>
      </c>
      <c r="F832" s="45">
        <v>0.2</v>
      </c>
      <c r="G832" s="45">
        <v>2.162744</v>
      </c>
      <c r="H832" s="102">
        <v>5189889.2740000002</v>
      </c>
      <c r="I832" s="102">
        <v>488028.65</v>
      </c>
      <c r="J832" s="102">
        <f>VLOOKUP($B832,'Hub coords'!$A$14:$E$119,4,TRUE)</f>
        <v>488030.87040000001</v>
      </c>
      <c r="K832" s="102">
        <f>VLOOKUP($B832,'Hub coords'!$A$14:$E$119,5,TRUE)</f>
        <v>5189887.7975000003</v>
      </c>
      <c r="L832" s="18">
        <f t="shared" si="56"/>
        <v>2.2203999999910593</v>
      </c>
      <c r="M832" s="18">
        <f t="shared" si="57"/>
        <v>1.4764999998733401</v>
      </c>
      <c r="N832" s="46">
        <f t="shared" si="58"/>
        <v>2.6665011549943625</v>
      </c>
      <c r="O832" s="18">
        <f t="shared" si="59"/>
        <v>7.1102284095862691</v>
      </c>
      <c r="P832" s="47" t="str">
        <f>VLOOKUP(B832,'Hub coords'!$A$14:$E$118,1,TRUE)</f>
        <v>T6P2</v>
      </c>
    </row>
    <row r="833" spans="1:19" s="45" customFormat="1" x14ac:dyDescent="0.3">
      <c r="A833" s="45" t="s">
        <v>126</v>
      </c>
      <c r="B833" s="45" t="s">
        <v>1877</v>
      </c>
      <c r="C833" s="45">
        <v>301</v>
      </c>
      <c r="D833" s="45">
        <v>306.08800000000002</v>
      </c>
      <c r="E833" s="45">
        <v>1.9</v>
      </c>
      <c r="F833" s="45">
        <v>1.3</v>
      </c>
      <c r="G833" s="45">
        <v>0.86135200000000001</v>
      </c>
      <c r="H833" s="102">
        <v>5189884.9210000001</v>
      </c>
      <c r="I833" s="102">
        <v>488032.53600000002</v>
      </c>
      <c r="J833" s="102">
        <f>VLOOKUP($B833,'Hub coords'!$A$14:$E$119,4,TRUE)</f>
        <v>488030.87040000001</v>
      </c>
      <c r="K833" s="102">
        <f>VLOOKUP($B833,'Hub coords'!$A$14:$E$119,5,TRUE)</f>
        <v>5189887.7975000003</v>
      </c>
      <c r="L833" s="18">
        <f t="shared" si="56"/>
        <v>1.6656000000075437</v>
      </c>
      <c r="M833" s="18">
        <f t="shared" si="57"/>
        <v>2.8765000002458692</v>
      </c>
      <c r="N833" s="46">
        <f t="shared" si="58"/>
        <v>3.3239247301104178</v>
      </c>
      <c r="O833" s="18">
        <f t="shared" si="59"/>
        <v>11.048475611439613</v>
      </c>
      <c r="P833" s="47" t="str">
        <f>VLOOKUP(B833,'Hub coords'!$A$14:$E$118,1,TRUE)</f>
        <v>T6P2</v>
      </c>
    </row>
    <row r="834" spans="1:19" s="45" customFormat="1" x14ac:dyDescent="0.3">
      <c r="A834" s="45" t="s">
        <v>126</v>
      </c>
      <c r="B834" s="45" t="s">
        <v>1878</v>
      </c>
      <c r="C834" s="45">
        <v>301</v>
      </c>
      <c r="D834" s="45">
        <v>305.13200000000001</v>
      </c>
      <c r="E834" s="45">
        <v>1.1000000000000001</v>
      </c>
      <c r="F834" s="45">
        <v>0.6</v>
      </c>
      <c r="G834" s="45">
        <v>1.4146319999999999</v>
      </c>
      <c r="H834" s="102">
        <v>5189885.9539999999</v>
      </c>
      <c r="I834" s="102">
        <v>488029.136</v>
      </c>
      <c r="J834" s="102">
        <f>VLOOKUP($B834,'Hub coords'!$A$14:$E$119,4,TRUE)</f>
        <v>488030.87040000001</v>
      </c>
      <c r="K834" s="102">
        <f>VLOOKUP($B834,'Hub coords'!$A$14:$E$119,5,TRUE)</f>
        <v>5189887.7975000003</v>
      </c>
      <c r="L834" s="18">
        <f t="shared" si="56"/>
        <v>1.7344000000157394</v>
      </c>
      <c r="M834" s="18">
        <f t="shared" si="57"/>
        <v>1.8435000004246831</v>
      </c>
      <c r="N834" s="46">
        <f t="shared" si="58"/>
        <v>2.5311332662703485</v>
      </c>
      <c r="O834" s="18">
        <f t="shared" si="59"/>
        <v>6.4066356116204028</v>
      </c>
      <c r="P834" s="47" t="str">
        <f>VLOOKUP(B834,'Hub coords'!$A$14:$E$118,1,TRUE)</f>
        <v>T6P2</v>
      </c>
    </row>
    <row r="835" spans="1:19" s="45" customFormat="1" x14ac:dyDescent="0.3">
      <c r="A835" s="45" t="s">
        <v>130</v>
      </c>
      <c r="B835" s="45" t="s">
        <v>1879</v>
      </c>
      <c r="C835" s="45">
        <v>301</v>
      </c>
      <c r="D835" s="45">
        <v>309.41300000000001</v>
      </c>
      <c r="E835" s="45">
        <v>0.4</v>
      </c>
      <c r="F835" s="45">
        <v>0.3</v>
      </c>
      <c r="G835" s="45">
        <v>1.6033869999999999</v>
      </c>
      <c r="H835" s="102">
        <v>5189888.1229999997</v>
      </c>
      <c r="I835" s="102">
        <v>488032.18699999998</v>
      </c>
      <c r="J835" s="102">
        <f>VLOOKUP($B835,'Hub coords'!$A$14:$E$119,4,TRUE)</f>
        <v>488030.87040000001</v>
      </c>
      <c r="K835" s="102">
        <f>VLOOKUP($B835,'Hub coords'!$A$14:$E$119,5,TRUE)</f>
        <v>5189887.7975000003</v>
      </c>
      <c r="L835" s="18">
        <f t="shared" si="56"/>
        <v>1.3165999999619089</v>
      </c>
      <c r="M835" s="18">
        <f t="shared" si="57"/>
        <v>0.32549999933689833</v>
      </c>
      <c r="N835" s="46">
        <f t="shared" si="58"/>
        <v>1.3562395840956787</v>
      </c>
      <c r="O835" s="18">
        <f t="shared" si="59"/>
        <v>1.8393858094680196</v>
      </c>
      <c r="P835" s="47" t="str">
        <f>VLOOKUP(B835,'Hub coords'!$A$14:$E$118,1,TRUE)</f>
        <v>T6P2</v>
      </c>
    </row>
    <row r="836" spans="1:19" s="45" customFormat="1" x14ac:dyDescent="0.3">
      <c r="A836" s="45" t="s">
        <v>126</v>
      </c>
      <c r="B836" s="45" t="s">
        <v>1880</v>
      </c>
      <c r="C836" s="45">
        <v>301</v>
      </c>
      <c r="D836" s="45">
        <v>304.40699999999998</v>
      </c>
      <c r="E836" s="45">
        <v>0.4</v>
      </c>
      <c r="F836" s="45">
        <v>0.3</v>
      </c>
      <c r="G836" s="45">
        <v>1.423365</v>
      </c>
      <c r="H836" s="102">
        <v>5189886.6210000003</v>
      </c>
      <c r="I836" s="102">
        <v>488032.79399999999</v>
      </c>
      <c r="J836" s="102">
        <f>VLOOKUP($B836,'Hub coords'!$A$14:$E$119,4,TRUE)</f>
        <v>488030.87040000001</v>
      </c>
      <c r="K836" s="102">
        <f>VLOOKUP($B836,'Hub coords'!$A$14:$E$119,5,TRUE)</f>
        <v>5189887.7975000003</v>
      </c>
      <c r="L836" s="18">
        <f t="shared" si="56"/>
        <v>1.9235999999800697</v>
      </c>
      <c r="M836" s="18">
        <f t="shared" si="57"/>
        <v>1.1765000000596046</v>
      </c>
      <c r="N836" s="46">
        <f t="shared" si="58"/>
        <v>2.2548590222148199</v>
      </c>
      <c r="O836" s="18">
        <f t="shared" si="59"/>
        <v>5.0843892100635735</v>
      </c>
      <c r="P836" s="47" t="str">
        <f>VLOOKUP(B836,'Hub coords'!$A$14:$E$118,1,TRUE)</f>
        <v>T6P2</v>
      </c>
    </row>
    <row r="837" spans="1:19" s="45" customFormat="1" x14ac:dyDescent="0.3">
      <c r="A837" s="45" t="s">
        <v>126</v>
      </c>
      <c r="B837" s="45" t="s">
        <v>1881</v>
      </c>
      <c r="C837" s="45">
        <v>301</v>
      </c>
      <c r="D837" s="45">
        <v>306.75099999999998</v>
      </c>
      <c r="E837" s="45">
        <v>0.6</v>
      </c>
      <c r="F837" s="45">
        <v>0.5</v>
      </c>
      <c r="G837" s="45">
        <v>1.5855319999999999</v>
      </c>
      <c r="H837" s="102">
        <v>5189888.13</v>
      </c>
      <c r="I837" s="102">
        <v>488032.60600000003</v>
      </c>
      <c r="J837" s="102">
        <f>VLOOKUP($B837,'Hub coords'!$A$14:$E$119,4,TRUE)</f>
        <v>488030.87040000001</v>
      </c>
      <c r="K837" s="102">
        <f>VLOOKUP($B837,'Hub coords'!$A$14:$E$119,5,TRUE)</f>
        <v>5189887.7975000003</v>
      </c>
      <c r="L837" s="18">
        <f t="shared" si="56"/>
        <v>1.7356000000145286</v>
      </c>
      <c r="M837" s="18">
        <f t="shared" si="57"/>
        <v>0.33249999955296516</v>
      </c>
      <c r="N837" s="46">
        <f t="shared" si="58"/>
        <v>1.7671625872435037</v>
      </c>
      <c r="O837" s="18">
        <f t="shared" si="59"/>
        <v>3.1228636097531539</v>
      </c>
      <c r="P837" s="47" t="str">
        <f>VLOOKUP(B837,'Hub coords'!$A$14:$E$118,1,TRUE)</f>
        <v>T6P2</v>
      </c>
    </row>
    <row r="838" spans="1:19" s="45" customFormat="1" x14ac:dyDescent="0.3">
      <c r="A838" s="45" t="s">
        <v>126</v>
      </c>
      <c r="B838" s="45" t="s">
        <v>1855</v>
      </c>
      <c r="C838" s="45">
        <v>301</v>
      </c>
      <c r="D838" s="45">
        <v>314.25400000000002</v>
      </c>
      <c r="E838" s="45">
        <v>2.2000000000000002</v>
      </c>
      <c r="F838" s="45">
        <v>1.5</v>
      </c>
      <c r="G838" s="45">
        <v>1.0665579999999999</v>
      </c>
      <c r="H838" s="102">
        <v>5189888.7920000004</v>
      </c>
      <c r="I838" s="102">
        <v>488029.45299999998</v>
      </c>
      <c r="J838" s="102">
        <f>VLOOKUP($B838,'Hub coords'!$A$14:$E$119,4,TRUE)</f>
        <v>488030.87040000001</v>
      </c>
      <c r="K838" s="102">
        <f>VLOOKUP($B838,'Hub coords'!$A$14:$E$119,5,TRUE)</f>
        <v>5189887.7975000003</v>
      </c>
      <c r="L838" s="18">
        <f t="shared" si="56"/>
        <v>1.4174000000348315</v>
      </c>
      <c r="M838" s="18">
        <f t="shared" si="57"/>
        <v>0.99450000002980232</v>
      </c>
      <c r="N838" s="46">
        <f t="shared" si="58"/>
        <v>1.7314886687928446</v>
      </c>
      <c r="O838" s="18">
        <f t="shared" si="59"/>
        <v>2.9980530101580172</v>
      </c>
      <c r="P838" s="47" t="str">
        <f>VLOOKUP(B838,'Hub coords'!$A$14:$E$118,1,TRUE)</f>
        <v>T6P2</v>
      </c>
    </row>
    <row r="839" spans="1:19" s="45" customFormat="1" x14ac:dyDescent="0.3">
      <c r="A839" s="45" t="s">
        <v>126</v>
      </c>
      <c r="B839" s="45" t="s">
        <v>1882</v>
      </c>
      <c r="C839" s="45">
        <v>301</v>
      </c>
      <c r="D839" s="45">
        <v>308.83199999999999</v>
      </c>
      <c r="E839" s="45">
        <v>0.4</v>
      </c>
      <c r="F839" s="45">
        <v>0.3</v>
      </c>
      <c r="G839" s="45">
        <v>1.09761</v>
      </c>
      <c r="H839" s="102">
        <v>5189888.62</v>
      </c>
      <c r="I839" s="102">
        <v>488031.08199999999</v>
      </c>
      <c r="J839" s="102">
        <f>VLOOKUP($B839,'Hub coords'!$A$14:$E$119,4,TRUE)</f>
        <v>488030.87040000001</v>
      </c>
      <c r="K839" s="102">
        <f>VLOOKUP($B839,'Hub coords'!$A$14:$E$119,5,TRUE)</f>
        <v>5189887.7975000003</v>
      </c>
      <c r="L839" s="18">
        <f t="shared" si="56"/>
        <v>0.21159999998053536</v>
      </c>
      <c r="M839" s="18">
        <f t="shared" si="57"/>
        <v>0.82249999977648258</v>
      </c>
      <c r="N839" s="46">
        <f t="shared" si="58"/>
        <v>0.84928252638569957</v>
      </c>
      <c r="O839" s="18">
        <f t="shared" si="59"/>
        <v>0.72128080962407648</v>
      </c>
      <c r="P839" s="47" t="str">
        <f>VLOOKUP(B839,'Hub coords'!$A$14:$E$118,1,TRUE)</f>
        <v>T6P2</v>
      </c>
    </row>
    <row r="840" spans="1:19" s="45" customFormat="1" x14ac:dyDescent="0.3">
      <c r="A840" s="45" t="s">
        <v>126</v>
      </c>
      <c r="B840" s="45" t="s">
        <v>1856</v>
      </c>
      <c r="C840" s="45">
        <v>301</v>
      </c>
      <c r="D840" s="45">
        <v>306.85000000000002</v>
      </c>
      <c r="E840" s="45">
        <v>0.8</v>
      </c>
      <c r="F840" s="45">
        <v>0.5</v>
      </c>
      <c r="G840" s="45">
        <v>1.04705</v>
      </c>
      <c r="H840" s="102">
        <v>5189888.4680000003</v>
      </c>
      <c r="I840" s="102">
        <v>488031.63900000002</v>
      </c>
      <c r="J840" s="102">
        <f>VLOOKUP($B840,'Hub coords'!$A$14:$E$119,4,TRUE)</f>
        <v>488030.87040000001</v>
      </c>
      <c r="K840" s="102">
        <f>VLOOKUP($B840,'Hub coords'!$A$14:$E$119,5,TRUE)</f>
        <v>5189887.7975000003</v>
      </c>
      <c r="L840" s="18">
        <f t="shared" si="56"/>
        <v>0.76860000001033768</v>
      </c>
      <c r="M840" s="18">
        <f t="shared" si="57"/>
        <v>0.67050000000745058</v>
      </c>
      <c r="N840" s="46">
        <f t="shared" si="58"/>
        <v>1.0199589256562649</v>
      </c>
      <c r="O840" s="18">
        <f t="shared" si="59"/>
        <v>1.040316210025882</v>
      </c>
      <c r="P840" s="47" t="str">
        <f>VLOOKUP(B840,'Hub coords'!$A$14:$E$118,1,TRUE)</f>
        <v>T6P2</v>
      </c>
      <c r="R840" s="30" t="s">
        <v>5112</v>
      </c>
      <c r="S840" s="37">
        <f>COUNT(C816:C845)</f>
        <v>30</v>
      </c>
    </row>
    <row r="841" spans="1:19" s="45" customFormat="1" x14ac:dyDescent="0.3">
      <c r="A841" s="45" t="s">
        <v>126</v>
      </c>
      <c r="B841" s="45" t="s">
        <v>1857</v>
      </c>
      <c r="C841" s="45">
        <v>301</v>
      </c>
      <c r="D841" s="45">
        <v>306.74200000000002</v>
      </c>
      <c r="E841" s="45">
        <v>1.5</v>
      </c>
      <c r="F841" s="45">
        <v>1.1000000000000001</v>
      </c>
      <c r="G841" s="45">
        <v>2.2323360000000001</v>
      </c>
      <c r="H841" s="102">
        <v>5189882.2549999999</v>
      </c>
      <c r="I841" s="102">
        <v>488032.77600000001</v>
      </c>
      <c r="J841" s="102">
        <f>VLOOKUP($B841,'Hub coords'!$A$14:$E$119,4,TRUE)</f>
        <v>488030.87040000001</v>
      </c>
      <c r="K841" s="102">
        <f>VLOOKUP($B841,'Hub coords'!$A$14:$E$119,5,TRUE)</f>
        <v>5189887.7975000003</v>
      </c>
      <c r="L841" s="18">
        <f t="shared" si="56"/>
        <v>1.9055999999982305</v>
      </c>
      <c r="M841" s="18">
        <f t="shared" si="57"/>
        <v>5.5425000004470348</v>
      </c>
      <c r="N841" s="46">
        <f t="shared" si="58"/>
        <v>5.8609399941433145</v>
      </c>
      <c r="O841" s="18">
        <f t="shared" si="59"/>
        <v>34.350617614948632</v>
      </c>
      <c r="P841" s="47" t="str">
        <f>VLOOKUP(B841,'Hub coords'!$A$14:$E$118,1,TRUE)</f>
        <v>T6P2</v>
      </c>
      <c r="R841" s="30" t="s">
        <v>5111</v>
      </c>
      <c r="S841" s="34">
        <f>AVERAGE(N816:N845)</f>
        <v>2.3423146839407498</v>
      </c>
    </row>
    <row r="842" spans="1:19" s="45" customFormat="1" x14ac:dyDescent="0.3">
      <c r="A842" s="45" t="s">
        <v>126</v>
      </c>
      <c r="B842" s="45" t="s">
        <v>1858</v>
      </c>
      <c r="C842" s="45">
        <v>301</v>
      </c>
      <c r="D842" s="45">
        <v>306.80900000000003</v>
      </c>
      <c r="E842" s="45">
        <v>1.2</v>
      </c>
      <c r="F842" s="45">
        <v>0.8</v>
      </c>
      <c r="G842" s="45">
        <v>0.48228700000000002</v>
      </c>
      <c r="H842" s="102">
        <v>5189886.04</v>
      </c>
      <c r="I842" s="102">
        <v>488031.78200000001</v>
      </c>
      <c r="J842" s="102">
        <f>VLOOKUP($B842,'Hub coords'!$A$14:$E$119,4,TRUE)</f>
        <v>488030.87040000001</v>
      </c>
      <c r="K842" s="102">
        <f>VLOOKUP($B842,'Hub coords'!$A$14:$E$119,5,TRUE)</f>
        <v>5189887.7975000003</v>
      </c>
      <c r="L842" s="18">
        <f t="shared" si="56"/>
        <v>0.91159999999217689</v>
      </c>
      <c r="M842" s="18">
        <f t="shared" si="57"/>
        <v>1.7575000002980232</v>
      </c>
      <c r="N842" s="46">
        <f t="shared" si="58"/>
        <v>1.9798537347575171</v>
      </c>
      <c r="O842" s="18">
        <f t="shared" si="59"/>
        <v>3.9198208110332891</v>
      </c>
      <c r="P842" s="47" t="str">
        <f>VLOOKUP(B842,'Hub coords'!$A$14:$E$118,1,TRUE)</f>
        <v>T6P2</v>
      </c>
      <c r="R842" s="30" t="s">
        <v>5110</v>
      </c>
      <c r="S842" s="34">
        <f>_xlfn.STDEV.S(N816:N845)</f>
        <v>1.0487890547888359</v>
      </c>
    </row>
    <row r="843" spans="1:19" s="45" customFormat="1" x14ac:dyDescent="0.3">
      <c r="A843" s="45" t="s">
        <v>126</v>
      </c>
      <c r="B843" s="45" t="s">
        <v>1859</v>
      </c>
      <c r="C843" s="45">
        <v>301</v>
      </c>
      <c r="D843" s="45">
        <v>305.73200000000003</v>
      </c>
      <c r="E843" s="45">
        <v>1.4</v>
      </c>
      <c r="F843" s="45">
        <v>1.6</v>
      </c>
      <c r="G843" s="45">
        <v>0.914188</v>
      </c>
      <c r="H843" s="102">
        <v>5189885.4989999998</v>
      </c>
      <c r="I843" s="102">
        <v>488031.89899999998</v>
      </c>
      <c r="J843" s="102">
        <f>VLOOKUP($B843,'Hub coords'!$A$14:$E$119,4,TRUE)</f>
        <v>488030.87040000001</v>
      </c>
      <c r="K843" s="102">
        <f>VLOOKUP($B843,'Hub coords'!$A$14:$E$119,5,TRUE)</f>
        <v>5189887.7975000003</v>
      </c>
      <c r="L843" s="18">
        <f t="shared" si="56"/>
        <v>1.0285999999614432</v>
      </c>
      <c r="M843" s="18">
        <f t="shared" si="57"/>
        <v>2.2985000004991889</v>
      </c>
      <c r="N843" s="46">
        <f t="shared" si="58"/>
        <v>2.5181580991302854</v>
      </c>
      <c r="O843" s="18">
        <f t="shared" si="59"/>
        <v>6.3411202122154524</v>
      </c>
      <c r="P843" s="47" t="str">
        <f>VLOOKUP(B843,'Hub coords'!$A$14:$E$118,1,TRUE)</f>
        <v>T6P2</v>
      </c>
      <c r="R843" s="30" t="s">
        <v>5109</v>
      </c>
      <c r="S843" s="34">
        <f>MIN(N816:N845)</f>
        <v>0.36388900780610078</v>
      </c>
    </row>
    <row r="844" spans="1:19" s="45" customFormat="1" x14ac:dyDescent="0.3">
      <c r="A844" s="45" t="s">
        <v>126</v>
      </c>
      <c r="B844" s="45" t="s">
        <v>1860</v>
      </c>
      <c r="C844" s="45">
        <v>301</v>
      </c>
      <c r="D844" s="45">
        <v>305.26299999999998</v>
      </c>
      <c r="E844" s="45">
        <v>0.8</v>
      </c>
      <c r="F844" s="45">
        <v>0.8</v>
      </c>
      <c r="G844" s="45">
        <v>1.0890599999999999</v>
      </c>
      <c r="H844" s="102">
        <v>5189888.1430000002</v>
      </c>
      <c r="I844" s="102">
        <v>488028.93300000002</v>
      </c>
      <c r="J844" s="102">
        <f>VLOOKUP($B844,'Hub coords'!$A$14:$E$119,4,TRUE)</f>
        <v>488030.87040000001</v>
      </c>
      <c r="K844" s="102">
        <f>VLOOKUP($B844,'Hub coords'!$A$14:$E$119,5,TRUE)</f>
        <v>5189887.7975000003</v>
      </c>
      <c r="L844" s="18">
        <f t="shared" si="56"/>
        <v>1.9373999999952503</v>
      </c>
      <c r="M844" s="18">
        <f t="shared" si="57"/>
        <v>0.34549999982118607</v>
      </c>
      <c r="N844" s="46">
        <f t="shared" si="58"/>
        <v>1.9679657034252489</v>
      </c>
      <c r="O844" s="18">
        <f t="shared" si="59"/>
        <v>3.8728890098580346</v>
      </c>
      <c r="P844" s="47" t="str">
        <f>VLOOKUP(B844,'Hub coords'!$A$14:$E$118,1,TRUE)</f>
        <v>T6P2</v>
      </c>
      <c r="R844" s="30" t="s">
        <v>5108</v>
      </c>
      <c r="S844" s="34">
        <f>MAX(N816:N845)</f>
        <v>5.8609399941433145</v>
      </c>
    </row>
    <row r="845" spans="1:19" s="45" customFormat="1" x14ac:dyDescent="0.3">
      <c r="A845" s="45" t="s">
        <v>126</v>
      </c>
      <c r="B845" s="45" t="s">
        <v>1861</v>
      </c>
      <c r="C845" s="45">
        <v>301</v>
      </c>
      <c r="D845" s="45">
        <v>315.12799999999999</v>
      </c>
      <c r="E845" s="45">
        <v>0.2</v>
      </c>
      <c r="F845" s="45">
        <v>0.2</v>
      </c>
      <c r="G845" s="45">
        <v>2.4716450000000001</v>
      </c>
      <c r="H845" s="102">
        <v>5189891.8169999998</v>
      </c>
      <c r="I845" s="102">
        <v>488031.26699999999</v>
      </c>
      <c r="J845" s="102">
        <f>VLOOKUP($B845,'Hub coords'!$A$14:$E$119,4,TRUE)</f>
        <v>488030.87040000001</v>
      </c>
      <c r="K845" s="102">
        <f>VLOOKUP($B845,'Hub coords'!$A$14:$E$119,5,TRUE)</f>
        <v>5189887.7975000003</v>
      </c>
      <c r="L845" s="18">
        <f t="shared" si="56"/>
        <v>0.39659999997820705</v>
      </c>
      <c r="M845" s="18">
        <f t="shared" si="57"/>
        <v>4.0194999994710088</v>
      </c>
      <c r="N845" s="46">
        <f t="shared" si="58"/>
        <v>4.039018668653334</v>
      </c>
      <c r="O845" s="18">
        <f t="shared" si="59"/>
        <v>16.313671805730152</v>
      </c>
      <c r="P845" s="47" t="str">
        <f>VLOOKUP(B845,'Hub coords'!$A$14:$E$118,1,TRUE)</f>
        <v>T6P2</v>
      </c>
      <c r="R845" s="30" t="s">
        <v>5107</v>
      </c>
      <c r="S845" s="34">
        <f>SQRT(SUM(O816:O845)/S840)</f>
        <v>2.5592442785585137</v>
      </c>
    </row>
    <row r="846" spans="1:19" ht="15" thickBot="1" x14ac:dyDescent="0.35">
      <c r="A846" s="30" t="s">
        <v>126</v>
      </c>
      <c r="B846" s="30" t="s">
        <v>1883</v>
      </c>
      <c r="C846" s="30">
        <v>301</v>
      </c>
      <c r="D846" s="30">
        <v>334.721</v>
      </c>
      <c r="E846" s="30">
        <v>0.9</v>
      </c>
      <c r="F846" s="30">
        <v>0.6</v>
      </c>
      <c r="G846" s="30">
        <v>1.499957</v>
      </c>
      <c r="H846" s="107">
        <v>5189887.1789999995</v>
      </c>
      <c r="I846" s="107">
        <v>487956.09700000001</v>
      </c>
      <c r="J846" s="102">
        <f>VLOOKUP($B846,'Hub coords'!$A$14:$E$119,4,TRUE)</f>
        <v>487953.40240000002</v>
      </c>
      <c r="K846" s="102">
        <f>VLOOKUP($B846,'Hub coords'!$A$14:$E$119,5,TRUE)</f>
        <v>5189887.1414999999</v>
      </c>
      <c r="L846" s="34">
        <f t="shared" si="56"/>
        <v>2.6945999999879859</v>
      </c>
      <c r="M846" s="34">
        <f t="shared" si="57"/>
        <v>3.749999962747097E-2</v>
      </c>
      <c r="N846" s="35">
        <f t="shared" si="58"/>
        <v>2.6948609258934519</v>
      </c>
      <c r="O846" s="34">
        <f t="shared" si="59"/>
        <v>7.2622754099073132</v>
      </c>
      <c r="P846" s="47" t="str">
        <f>VLOOKUP(B846,'Hub coords'!$A$14:$E$118,1,TRUE)</f>
        <v>T6P3</v>
      </c>
      <c r="Q846"/>
      <c r="R846" s="30"/>
    </row>
    <row r="847" spans="1:19" x14ac:dyDescent="0.3">
      <c r="A847" s="30" t="s">
        <v>126</v>
      </c>
      <c r="B847" s="30" t="s">
        <v>1892</v>
      </c>
      <c r="C847" s="30">
        <v>301</v>
      </c>
      <c r="D847" s="30">
        <v>339.69400000000002</v>
      </c>
      <c r="E847" s="30">
        <v>0.3</v>
      </c>
      <c r="F847" s="30">
        <v>0.2</v>
      </c>
      <c r="G847" s="30">
        <v>1.690199</v>
      </c>
      <c r="H847" s="107">
        <v>5189886.0070000002</v>
      </c>
      <c r="I847" s="107">
        <v>487956.80800000002</v>
      </c>
      <c r="J847" s="102">
        <f>VLOOKUP($B847,'Hub coords'!$A$14:$E$119,4,TRUE)</f>
        <v>487953.40240000002</v>
      </c>
      <c r="K847" s="102">
        <f>VLOOKUP($B847,'Hub coords'!$A$14:$E$119,5,TRUE)</f>
        <v>5189887.1414999999</v>
      </c>
      <c r="L847" s="34">
        <f t="shared" si="56"/>
        <v>3.4055999999982305</v>
      </c>
      <c r="M847" s="34">
        <f t="shared" si="57"/>
        <v>1.1344999996945262</v>
      </c>
      <c r="N847" s="35">
        <f t="shared" si="58"/>
        <v>3.5895963017162291</v>
      </c>
      <c r="O847" s="34">
        <f t="shared" si="59"/>
        <v>12.88520160929483</v>
      </c>
      <c r="P847" s="47" t="str">
        <f>VLOOKUP(B847,'Hub coords'!$A$14:$E$118,1,TRUE)</f>
        <v>T6P3</v>
      </c>
      <c r="Q847"/>
      <c r="R847" s="20" t="s">
        <v>166</v>
      </c>
      <c r="S847" s="20" t="s">
        <v>165</v>
      </c>
    </row>
    <row r="848" spans="1:19" x14ac:dyDescent="0.3">
      <c r="A848" s="30" t="s">
        <v>126</v>
      </c>
      <c r="B848" s="30" t="s">
        <v>1893</v>
      </c>
      <c r="C848" s="30">
        <v>301</v>
      </c>
      <c r="D848" s="30">
        <v>335.11200000000002</v>
      </c>
      <c r="E848" s="30">
        <v>0.4</v>
      </c>
      <c r="F848" s="30">
        <v>0.4</v>
      </c>
      <c r="G848" s="30">
        <v>1.6611720000000001</v>
      </c>
      <c r="H848" s="107">
        <v>5189886.784</v>
      </c>
      <c r="I848" s="107">
        <v>487956.26699999999</v>
      </c>
      <c r="J848" s="102">
        <f>VLOOKUP($B848,'Hub coords'!$A$14:$E$119,4,TRUE)</f>
        <v>487953.40240000002</v>
      </c>
      <c r="K848" s="102">
        <f>VLOOKUP($B848,'Hub coords'!$A$14:$E$119,5,TRUE)</f>
        <v>5189887.1414999999</v>
      </c>
      <c r="L848" s="34">
        <f t="shared" si="56"/>
        <v>2.8645999999716878</v>
      </c>
      <c r="M848" s="34">
        <f t="shared" si="57"/>
        <v>0.35749999992549419</v>
      </c>
      <c r="N848" s="35">
        <f t="shared" si="58"/>
        <v>2.8868216795958359</v>
      </c>
      <c r="O848" s="34">
        <f t="shared" si="59"/>
        <v>8.3337394097845223</v>
      </c>
      <c r="P848" s="47" t="str">
        <f>VLOOKUP(B848,'Hub coords'!$A$14:$E$118,1,TRUE)</f>
        <v>T6P3</v>
      </c>
      <c r="Q848"/>
      <c r="R848" s="19">
        <v>1</v>
      </c>
      <c r="S848" s="15">
        <v>5</v>
      </c>
    </row>
    <row r="849" spans="1:19" x14ac:dyDescent="0.3">
      <c r="A849" s="30" t="s">
        <v>126</v>
      </c>
      <c r="B849" s="30" t="s">
        <v>1894</v>
      </c>
      <c r="C849" s="30">
        <v>301</v>
      </c>
      <c r="D849" s="30">
        <v>331.57</v>
      </c>
      <c r="E849" s="30">
        <v>0.6</v>
      </c>
      <c r="F849" s="30">
        <v>1.3</v>
      </c>
      <c r="G849" s="30">
        <v>2.1062210000000001</v>
      </c>
      <c r="H849" s="107">
        <v>5189889.3039999995</v>
      </c>
      <c r="I849" s="107">
        <v>487954.59399999998</v>
      </c>
      <c r="J849" s="102">
        <f>VLOOKUP($B849,'Hub coords'!$A$14:$E$119,4,TRUE)</f>
        <v>487953.40240000002</v>
      </c>
      <c r="K849" s="102">
        <f>VLOOKUP($B849,'Hub coords'!$A$14:$E$119,5,TRUE)</f>
        <v>5189887.1414999999</v>
      </c>
      <c r="L849" s="34">
        <f t="shared" si="56"/>
        <v>1.1915999999619089</v>
      </c>
      <c r="M849" s="34">
        <f t="shared" si="57"/>
        <v>2.162499999627471</v>
      </c>
      <c r="N849" s="35">
        <f t="shared" si="58"/>
        <v>2.4690720540919888</v>
      </c>
      <c r="O849" s="34">
        <f t="shared" si="59"/>
        <v>6.0963168082980328</v>
      </c>
      <c r="P849" s="47" t="str">
        <f>VLOOKUP(B849,'Hub coords'!$A$14:$E$118,1,TRUE)</f>
        <v>T6P3</v>
      </c>
      <c r="Q849"/>
      <c r="R849" s="19">
        <v>2</v>
      </c>
      <c r="S849" s="15">
        <v>7</v>
      </c>
    </row>
    <row r="850" spans="1:19" x14ac:dyDescent="0.3">
      <c r="A850" s="30" t="s">
        <v>126</v>
      </c>
      <c r="B850" s="30" t="s">
        <v>1895</v>
      </c>
      <c r="C850" s="30">
        <v>301</v>
      </c>
      <c r="D850" s="30">
        <v>337.483</v>
      </c>
      <c r="E850" s="30">
        <v>0.3</v>
      </c>
      <c r="F850" s="30">
        <v>0.3</v>
      </c>
      <c r="G850" s="30">
        <v>2.2584119999999999</v>
      </c>
      <c r="H850" s="107">
        <v>5189885.7019999996</v>
      </c>
      <c r="I850" s="107">
        <v>487956.00599999999</v>
      </c>
      <c r="J850" s="102">
        <f>VLOOKUP($B850,'Hub coords'!$A$14:$E$119,4,TRUE)</f>
        <v>487953.40240000002</v>
      </c>
      <c r="K850" s="102">
        <f>VLOOKUP($B850,'Hub coords'!$A$14:$E$119,5,TRUE)</f>
        <v>5189887.1414999999</v>
      </c>
      <c r="L850" s="34">
        <f t="shared" si="56"/>
        <v>2.6035999999730848</v>
      </c>
      <c r="M850" s="34">
        <f t="shared" si="57"/>
        <v>1.4395000003278255</v>
      </c>
      <c r="N850" s="35">
        <f t="shared" si="58"/>
        <v>2.9750450771044896</v>
      </c>
      <c r="O850" s="34">
        <f t="shared" si="59"/>
        <v>8.8508932108036582</v>
      </c>
      <c r="P850" s="47" t="str">
        <f>VLOOKUP(B850,'Hub coords'!$A$14:$E$118,1,TRUE)</f>
        <v>T6P3</v>
      </c>
      <c r="Q850"/>
      <c r="R850" s="19">
        <v>3</v>
      </c>
      <c r="S850" s="15">
        <v>13</v>
      </c>
    </row>
    <row r="851" spans="1:19" x14ac:dyDescent="0.3">
      <c r="A851" s="30" t="s">
        <v>130</v>
      </c>
      <c r="B851" s="30" t="s">
        <v>1896</v>
      </c>
      <c r="C851" s="30">
        <v>301</v>
      </c>
      <c r="D851" s="30">
        <v>334.63499999999999</v>
      </c>
      <c r="E851" s="30">
        <v>0.2</v>
      </c>
      <c r="F851" s="30">
        <v>0.2</v>
      </c>
      <c r="G851" s="30">
        <v>2.4559920000000002</v>
      </c>
      <c r="H851" s="107">
        <v>5189889.148</v>
      </c>
      <c r="I851" s="107">
        <v>487955.28899999999</v>
      </c>
      <c r="J851" s="102">
        <f>VLOOKUP($B851,'Hub coords'!$A$14:$E$119,4,TRUE)</f>
        <v>487953.40240000002</v>
      </c>
      <c r="K851" s="102">
        <f>VLOOKUP($B851,'Hub coords'!$A$14:$E$119,5,TRUE)</f>
        <v>5189887.1414999999</v>
      </c>
      <c r="L851" s="34">
        <f t="shared" si="56"/>
        <v>1.8865999999688938</v>
      </c>
      <c r="M851" s="34">
        <f t="shared" si="57"/>
        <v>2.0065000001341105</v>
      </c>
      <c r="N851" s="35">
        <f t="shared" si="58"/>
        <v>2.7541426634110322</v>
      </c>
      <c r="O851" s="34">
        <f t="shared" si="59"/>
        <v>7.5853018104208143</v>
      </c>
      <c r="P851" s="47" t="str">
        <f>VLOOKUP(B851,'Hub coords'!$A$14:$E$118,1,TRUE)</f>
        <v>T6P3</v>
      </c>
      <c r="Q851"/>
      <c r="R851" s="19">
        <v>4</v>
      </c>
      <c r="S851" s="15">
        <v>4</v>
      </c>
    </row>
    <row r="852" spans="1:19" x14ac:dyDescent="0.3">
      <c r="A852" s="30" t="s">
        <v>126</v>
      </c>
      <c r="B852" s="30" t="s">
        <v>1897</v>
      </c>
      <c r="C852" s="30">
        <v>301</v>
      </c>
      <c r="D852" s="30">
        <v>328.56200000000001</v>
      </c>
      <c r="E852" s="30">
        <v>0.3</v>
      </c>
      <c r="F852" s="30">
        <v>0.3</v>
      </c>
      <c r="G852" s="30">
        <v>1.264294</v>
      </c>
      <c r="H852" s="107">
        <v>5189887.0379999997</v>
      </c>
      <c r="I852" s="107">
        <v>487953.65</v>
      </c>
      <c r="J852" s="102">
        <f>VLOOKUP($B852,'Hub coords'!$A$14:$E$119,4,TRUE)</f>
        <v>487953.40240000002</v>
      </c>
      <c r="K852" s="102">
        <f>VLOOKUP($B852,'Hub coords'!$A$14:$E$119,5,TRUE)</f>
        <v>5189887.1414999999</v>
      </c>
      <c r="L852" s="34">
        <f t="shared" si="56"/>
        <v>0.24760000000242144</v>
      </c>
      <c r="M852" s="34">
        <f t="shared" si="57"/>
        <v>0.10350000020116568</v>
      </c>
      <c r="N852" s="35">
        <f t="shared" si="58"/>
        <v>0.26836171493497429</v>
      </c>
      <c r="O852" s="34">
        <f t="shared" si="59"/>
        <v>7.2018010042840405E-2</v>
      </c>
      <c r="P852" s="47" t="str">
        <f>VLOOKUP(B852,'Hub coords'!$A$14:$E$118,1,TRUE)</f>
        <v>T6P3</v>
      </c>
      <c r="Q852"/>
      <c r="R852" s="19">
        <v>5</v>
      </c>
      <c r="S852" s="15">
        <v>1</v>
      </c>
    </row>
    <row r="853" spans="1:19" x14ac:dyDescent="0.3">
      <c r="A853" s="30" t="s">
        <v>126</v>
      </c>
      <c r="B853" s="30" t="s">
        <v>1898</v>
      </c>
      <c r="C853" s="30">
        <v>301</v>
      </c>
      <c r="D853" s="30">
        <v>333.255</v>
      </c>
      <c r="E853" s="30">
        <v>0.2</v>
      </c>
      <c r="F853" s="30">
        <v>0.2</v>
      </c>
      <c r="G853" s="30">
        <v>1.386182</v>
      </c>
      <c r="H853" s="107">
        <v>5189884.2350000003</v>
      </c>
      <c r="I853" s="107">
        <v>487954.125</v>
      </c>
      <c r="J853" s="102">
        <f>VLOOKUP($B853,'Hub coords'!$A$14:$E$119,4,TRUE)</f>
        <v>487953.40240000002</v>
      </c>
      <c r="K853" s="102">
        <f>VLOOKUP($B853,'Hub coords'!$A$14:$E$119,5,TRUE)</f>
        <v>5189887.1414999999</v>
      </c>
      <c r="L853" s="34">
        <f t="shared" si="56"/>
        <v>0.72259999997913837</v>
      </c>
      <c r="M853" s="34">
        <f t="shared" si="57"/>
        <v>2.9064999995753169</v>
      </c>
      <c r="N853" s="35">
        <f t="shared" si="58"/>
        <v>2.9949779644433394</v>
      </c>
      <c r="O853" s="34">
        <f t="shared" si="59"/>
        <v>8.9698930075011685</v>
      </c>
      <c r="P853" s="47" t="str">
        <f>VLOOKUP(B853,'Hub coords'!$A$14:$E$118,1,TRUE)</f>
        <v>T6P3</v>
      </c>
      <c r="Q853"/>
      <c r="R853" s="19">
        <v>6</v>
      </c>
      <c r="S853" s="15">
        <v>0</v>
      </c>
    </row>
    <row r="854" spans="1:19" x14ac:dyDescent="0.3">
      <c r="A854" s="30" t="s">
        <v>126</v>
      </c>
      <c r="B854" s="30" t="s">
        <v>1899</v>
      </c>
      <c r="C854" s="30">
        <v>301</v>
      </c>
      <c r="D854" s="30">
        <v>330.46800000000002</v>
      </c>
      <c r="E854" s="30">
        <v>0.5</v>
      </c>
      <c r="F854" s="30">
        <v>0.3</v>
      </c>
      <c r="G854" s="30">
        <v>1.470167</v>
      </c>
      <c r="H854" s="107">
        <v>5189887.3609999996</v>
      </c>
      <c r="I854" s="107">
        <v>487955.45400000003</v>
      </c>
      <c r="J854" s="102">
        <f>VLOOKUP($B854,'Hub coords'!$A$14:$E$119,4,TRUE)</f>
        <v>487953.40240000002</v>
      </c>
      <c r="K854" s="102">
        <f>VLOOKUP($B854,'Hub coords'!$A$14:$E$119,5,TRUE)</f>
        <v>5189887.1414999999</v>
      </c>
      <c r="L854" s="34">
        <f t="shared" si="56"/>
        <v>2.0516000000061467</v>
      </c>
      <c r="M854" s="34">
        <f t="shared" si="57"/>
        <v>0.21949999965727329</v>
      </c>
      <c r="N854" s="35">
        <f t="shared" si="58"/>
        <v>2.063308704453787</v>
      </c>
      <c r="O854" s="34">
        <f t="shared" si="59"/>
        <v>4.2572428098747652</v>
      </c>
      <c r="P854" s="47" t="str">
        <f>VLOOKUP(B854,'Hub coords'!$A$14:$E$118,1,TRUE)</f>
        <v>T6P3</v>
      </c>
      <c r="Q854"/>
      <c r="R854" s="19">
        <v>7</v>
      </c>
      <c r="S854" s="15">
        <v>0</v>
      </c>
    </row>
    <row r="855" spans="1:19" x14ac:dyDescent="0.3">
      <c r="A855" s="30" t="s">
        <v>130</v>
      </c>
      <c r="B855" s="30" t="s">
        <v>1900</v>
      </c>
      <c r="C855" s="30">
        <v>301</v>
      </c>
      <c r="D855" s="30">
        <v>325.553</v>
      </c>
      <c r="E855" s="30">
        <v>0.3</v>
      </c>
      <c r="F855" s="30">
        <v>0.2</v>
      </c>
      <c r="G855" s="30">
        <v>1.6412180000000001</v>
      </c>
      <c r="H855" s="107">
        <v>5189887.3099999996</v>
      </c>
      <c r="I855" s="107">
        <v>487952.98700000002</v>
      </c>
      <c r="J855" s="102">
        <f>VLOOKUP($B855,'Hub coords'!$A$14:$E$119,4,TRUE)</f>
        <v>487953.40240000002</v>
      </c>
      <c r="K855" s="102">
        <f>VLOOKUP($B855,'Hub coords'!$A$14:$E$119,5,TRUE)</f>
        <v>5189887.1414999999</v>
      </c>
      <c r="L855" s="34">
        <f t="shared" si="56"/>
        <v>0.41539999999804422</v>
      </c>
      <c r="M855" s="34">
        <f t="shared" si="57"/>
        <v>0.16849999967962503</v>
      </c>
      <c r="N855" s="35">
        <f t="shared" si="58"/>
        <v>0.44827381129217081</v>
      </c>
      <c r="O855" s="34">
        <f t="shared" si="59"/>
        <v>0.20094940989040877</v>
      </c>
      <c r="P855" s="47" t="str">
        <f>VLOOKUP(B855,'Hub coords'!$A$14:$E$118,1,TRUE)</f>
        <v>T6P3</v>
      </c>
      <c r="Q855"/>
      <c r="R855" s="19">
        <v>8</v>
      </c>
      <c r="S855" s="15">
        <v>0</v>
      </c>
    </row>
    <row r="856" spans="1:19" ht="15" thickBot="1" x14ac:dyDescent="0.35">
      <c r="A856" s="30" t="s">
        <v>126</v>
      </c>
      <c r="B856" s="30" t="s">
        <v>1901</v>
      </c>
      <c r="C856" s="30">
        <v>301</v>
      </c>
      <c r="D856" s="30">
        <v>328.75400000000002</v>
      </c>
      <c r="E856" s="30">
        <v>0.6</v>
      </c>
      <c r="F856" s="30">
        <v>0.4</v>
      </c>
      <c r="G856" s="30">
        <v>0.98420799999999997</v>
      </c>
      <c r="H856" s="107">
        <v>5189886.676</v>
      </c>
      <c r="I856" s="107">
        <v>487953.60200000001</v>
      </c>
      <c r="J856" s="102">
        <f>VLOOKUP($B856,'Hub coords'!$A$14:$E$119,4,TRUE)</f>
        <v>487953.40240000002</v>
      </c>
      <c r="K856" s="102">
        <f>VLOOKUP($B856,'Hub coords'!$A$14:$E$119,5,TRUE)</f>
        <v>5189887.1414999999</v>
      </c>
      <c r="L856" s="34">
        <f t="shared" si="56"/>
        <v>0.19959999999264255</v>
      </c>
      <c r="M856" s="34">
        <f t="shared" si="57"/>
        <v>0.46549999993294477</v>
      </c>
      <c r="N856" s="35">
        <f t="shared" si="58"/>
        <v>0.50648831174532993</v>
      </c>
      <c r="O856" s="34">
        <f t="shared" si="59"/>
        <v>0.2565304099346345</v>
      </c>
      <c r="P856" s="47" t="str">
        <f>VLOOKUP(B856,'Hub coords'!$A$14:$E$118,1,TRUE)</f>
        <v>T6P3</v>
      </c>
      <c r="Q856"/>
      <c r="R856" s="38" t="s">
        <v>2123</v>
      </c>
      <c r="S856" s="38">
        <v>0</v>
      </c>
    </row>
    <row r="857" spans="1:19" x14ac:dyDescent="0.3">
      <c r="A857" s="30" t="s">
        <v>126</v>
      </c>
      <c r="B857" s="30" t="s">
        <v>1884</v>
      </c>
      <c r="C857" s="30">
        <v>301</v>
      </c>
      <c r="D857" s="30">
        <v>329.24400000000003</v>
      </c>
      <c r="E857" s="30">
        <v>0.2</v>
      </c>
      <c r="F857" s="30">
        <v>0.2</v>
      </c>
      <c r="G857" s="30">
        <v>1.443678</v>
      </c>
      <c r="H857" s="107">
        <v>5189888.2019999996</v>
      </c>
      <c r="I857" s="107">
        <v>487954.12900000002</v>
      </c>
      <c r="J857" s="102">
        <f>VLOOKUP($B857,'Hub coords'!$A$14:$E$119,4,TRUE)</f>
        <v>487953.40240000002</v>
      </c>
      <c r="K857" s="102">
        <f>VLOOKUP($B857,'Hub coords'!$A$14:$E$119,5,TRUE)</f>
        <v>5189887.1414999999</v>
      </c>
      <c r="L857" s="34">
        <f t="shared" si="56"/>
        <v>0.7265999999945052</v>
      </c>
      <c r="M857" s="34">
        <f t="shared" si="57"/>
        <v>1.0604999996721745</v>
      </c>
      <c r="N857" s="35">
        <f t="shared" si="58"/>
        <v>1.285537945490796</v>
      </c>
      <c r="O857" s="34">
        <f t="shared" si="59"/>
        <v>1.6526078092966969</v>
      </c>
      <c r="P857" s="47" t="str">
        <f>VLOOKUP(B857,'Hub coords'!$A$14:$E$118,1,TRUE)</f>
        <v>T6P3</v>
      </c>
      <c r="Q857"/>
      <c r="R857" s="30"/>
    </row>
    <row r="858" spans="1:19" x14ac:dyDescent="0.3">
      <c r="A858" s="30" t="s">
        <v>126</v>
      </c>
      <c r="B858" s="30" t="s">
        <v>1902</v>
      </c>
      <c r="C858" s="30">
        <v>301</v>
      </c>
      <c r="D858" s="30">
        <v>334.52100000000002</v>
      </c>
      <c r="E858" s="30">
        <v>0.4</v>
      </c>
      <c r="F858" s="30">
        <v>0.2</v>
      </c>
      <c r="G858" s="30">
        <v>2.0795170000000001</v>
      </c>
      <c r="H858" s="107">
        <v>5189887.0789999999</v>
      </c>
      <c r="I858" s="107">
        <v>487954.68199999997</v>
      </c>
      <c r="J858" s="102">
        <f>VLOOKUP($B858,'Hub coords'!$A$14:$E$119,4,TRUE)</f>
        <v>487953.40240000002</v>
      </c>
      <c r="K858" s="102">
        <f>VLOOKUP($B858,'Hub coords'!$A$14:$E$119,5,TRUE)</f>
        <v>5189887.1414999999</v>
      </c>
      <c r="L858" s="34">
        <f t="shared" si="56"/>
        <v>1.279599999950733</v>
      </c>
      <c r="M858" s="34">
        <f t="shared" si="57"/>
        <v>6.25E-2</v>
      </c>
      <c r="N858" s="35">
        <f t="shared" si="58"/>
        <v>1.2811254465796533</v>
      </c>
      <c r="O858" s="34">
        <f t="shared" si="59"/>
        <v>1.6412824098739163</v>
      </c>
      <c r="P858" s="47" t="str">
        <f>VLOOKUP(B858,'Hub coords'!$A$14:$E$118,1,TRUE)</f>
        <v>T6P3</v>
      </c>
      <c r="Q858"/>
      <c r="R858" s="30"/>
    </row>
    <row r="859" spans="1:19" x14ac:dyDescent="0.3">
      <c r="A859" s="30" t="s">
        <v>126</v>
      </c>
      <c r="B859" s="30" t="s">
        <v>1903</v>
      </c>
      <c r="C859" s="30">
        <v>301</v>
      </c>
      <c r="D859" s="30">
        <v>338.35899999999998</v>
      </c>
      <c r="E859" s="30">
        <v>0.2</v>
      </c>
      <c r="F859" s="30">
        <v>0.2</v>
      </c>
      <c r="G859" s="30">
        <v>2.6916639999999998</v>
      </c>
      <c r="H859" s="107">
        <v>5189890.3629999999</v>
      </c>
      <c r="I859" s="107">
        <v>487956.14899999998</v>
      </c>
      <c r="J859" s="102">
        <f>VLOOKUP($B859,'Hub coords'!$A$14:$E$119,4,TRUE)</f>
        <v>487953.40240000002</v>
      </c>
      <c r="K859" s="102">
        <f>VLOOKUP($B859,'Hub coords'!$A$14:$E$119,5,TRUE)</f>
        <v>5189887.1414999999</v>
      </c>
      <c r="L859" s="34">
        <f t="shared" si="56"/>
        <v>2.746599999954924</v>
      </c>
      <c r="M859" s="34">
        <f t="shared" si="57"/>
        <v>3.2214999999850988</v>
      </c>
      <c r="N859" s="35">
        <f t="shared" si="58"/>
        <v>4.233423414880253</v>
      </c>
      <c r="O859" s="34">
        <f t="shared" si="59"/>
        <v>17.921873809656383</v>
      </c>
      <c r="P859" s="47" t="str">
        <f>VLOOKUP(B859,'Hub coords'!$A$14:$E$118,1,TRUE)</f>
        <v>T6P3</v>
      </c>
      <c r="Q859"/>
      <c r="R859" s="30"/>
    </row>
    <row r="860" spans="1:19" x14ac:dyDescent="0.3">
      <c r="A860" s="30" t="s">
        <v>126</v>
      </c>
      <c r="B860" s="30" t="s">
        <v>1904</v>
      </c>
      <c r="C860" s="30">
        <v>301</v>
      </c>
      <c r="D860" s="30">
        <v>330.92599999999999</v>
      </c>
      <c r="E860" s="30">
        <v>0.5</v>
      </c>
      <c r="F860" s="30">
        <v>0.4</v>
      </c>
      <c r="G860" s="30">
        <v>1.3954519999999999</v>
      </c>
      <c r="H860" s="107">
        <v>5189885.8219999997</v>
      </c>
      <c r="I860" s="107">
        <v>487956.02399999998</v>
      </c>
      <c r="J860" s="102">
        <f>VLOOKUP($B860,'Hub coords'!$A$14:$E$119,4,TRUE)</f>
        <v>487953.40240000002</v>
      </c>
      <c r="K860" s="102">
        <f>VLOOKUP($B860,'Hub coords'!$A$14:$E$119,5,TRUE)</f>
        <v>5189887.1414999999</v>
      </c>
      <c r="L860" s="34">
        <f t="shared" si="56"/>
        <v>2.621599999954924</v>
      </c>
      <c r="M860" s="34">
        <f t="shared" si="57"/>
        <v>1.3195000002160668</v>
      </c>
      <c r="N860" s="35">
        <f t="shared" si="58"/>
        <v>2.934938978979607</v>
      </c>
      <c r="O860" s="34">
        <f t="shared" si="59"/>
        <v>8.6138668103338585</v>
      </c>
      <c r="P860" s="47" t="str">
        <f>VLOOKUP(B860,'Hub coords'!$A$14:$E$118,1,TRUE)</f>
        <v>T6P3</v>
      </c>
      <c r="Q860"/>
      <c r="R860" s="30"/>
    </row>
    <row r="861" spans="1:19" x14ac:dyDescent="0.3">
      <c r="A861" s="30" t="s">
        <v>130</v>
      </c>
      <c r="B861" s="30" t="s">
        <v>1905</v>
      </c>
      <c r="C861" s="30">
        <v>301</v>
      </c>
      <c r="D861" s="30">
        <v>331.10700000000003</v>
      </c>
      <c r="E861" s="30">
        <v>0.4</v>
      </c>
      <c r="F861" s="30">
        <v>0.3</v>
      </c>
      <c r="G861" s="30">
        <v>1.236362</v>
      </c>
      <c r="H861" s="107">
        <v>5189886.3660000004</v>
      </c>
      <c r="I861" s="107">
        <v>487955.23800000001</v>
      </c>
      <c r="J861" s="102">
        <f>VLOOKUP($B861,'Hub coords'!$A$14:$E$119,4,TRUE)</f>
        <v>487953.40240000002</v>
      </c>
      <c r="K861" s="102">
        <f>VLOOKUP($B861,'Hub coords'!$A$14:$E$119,5,TRUE)</f>
        <v>5189887.1414999999</v>
      </c>
      <c r="L861" s="34">
        <f t="shared" si="56"/>
        <v>1.8355999999912456</v>
      </c>
      <c r="M861" s="34">
        <f t="shared" si="57"/>
        <v>0.77549999952316284</v>
      </c>
      <c r="N861" s="35">
        <f t="shared" si="58"/>
        <v>1.9926935562771027</v>
      </c>
      <c r="O861" s="34">
        <f t="shared" si="59"/>
        <v>3.9708276092282864</v>
      </c>
      <c r="P861" s="47" t="str">
        <f>VLOOKUP(B861,'Hub coords'!$A$14:$E$118,1,TRUE)</f>
        <v>T6P3</v>
      </c>
      <c r="Q861"/>
      <c r="R861" s="30"/>
    </row>
    <row r="862" spans="1:19" x14ac:dyDescent="0.3">
      <c r="A862" s="30" t="s">
        <v>130</v>
      </c>
      <c r="B862" s="30" t="s">
        <v>1906</v>
      </c>
      <c r="C862" s="30">
        <v>301</v>
      </c>
      <c r="D862" s="30">
        <v>328.94299999999998</v>
      </c>
      <c r="E862" s="30">
        <v>0.6</v>
      </c>
      <c r="F862" s="30">
        <v>0.3</v>
      </c>
      <c r="G862" s="30">
        <v>2.0784229999999999</v>
      </c>
      <c r="H862" s="107">
        <v>5189887.3679999998</v>
      </c>
      <c r="I862" s="107">
        <v>487953.06599999999</v>
      </c>
      <c r="J862" s="102">
        <f>VLOOKUP($B862,'Hub coords'!$A$14:$E$119,4,TRUE)</f>
        <v>487953.40240000002</v>
      </c>
      <c r="K862" s="102">
        <f>VLOOKUP($B862,'Hub coords'!$A$14:$E$119,5,TRUE)</f>
        <v>5189887.1414999999</v>
      </c>
      <c r="L862" s="34">
        <f t="shared" si="56"/>
        <v>0.33640000002924353</v>
      </c>
      <c r="M862" s="34">
        <f t="shared" si="57"/>
        <v>0.22649999987334013</v>
      </c>
      <c r="N862" s="35">
        <f t="shared" si="58"/>
        <v>0.40554557075906789</v>
      </c>
      <c r="O862" s="34">
        <f t="shared" si="59"/>
        <v>0.16446720996229813</v>
      </c>
      <c r="P862" s="47" t="str">
        <f>VLOOKUP(B862,'Hub coords'!$A$14:$E$118,1,TRUE)</f>
        <v>T6P3</v>
      </c>
      <c r="Q862"/>
      <c r="R862" s="30"/>
    </row>
    <row r="863" spans="1:19" x14ac:dyDescent="0.3">
      <c r="A863" s="30" t="s">
        <v>130</v>
      </c>
      <c r="B863" s="30" t="s">
        <v>1907</v>
      </c>
      <c r="C863" s="30">
        <v>301</v>
      </c>
      <c r="D863" s="30">
        <v>326.77699999999999</v>
      </c>
      <c r="E863" s="30">
        <v>0.3</v>
      </c>
      <c r="F863" s="30">
        <v>0.3</v>
      </c>
      <c r="G863" s="30">
        <v>1.0197309999999999</v>
      </c>
      <c r="H863" s="107">
        <v>5189886.5590000004</v>
      </c>
      <c r="I863" s="107">
        <v>487954.25699999998</v>
      </c>
      <c r="J863" s="102">
        <f>VLOOKUP($B863,'Hub coords'!$A$14:$E$119,4,TRUE)</f>
        <v>487953.40240000002</v>
      </c>
      <c r="K863" s="102">
        <f>VLOOKUP($B863,'Hub coords'!$A$14:$E$119,5,TRUE)</f>
        <v>5189887.1414999999</v>
      </c>
      <c r="L863" s="34">
        <f t="shared" si="56"/>
        <v>0.85459999996237457</v>
      </c>
      <c r="M863" s="34">
        <f t="shared" si="57"/>
        <v>0.58249999955296516</v>
      </c>
      <c r="N863" s="35">
        <f t="shared" si="58"/>
        <v>1.0342375981441088</v>
      </c>
      <c r="O863" s="34">
        <f t="shared" si="59"/>
        <v>1.0696474094148951</v>
      </c>
      <c r="P863" s="47" t="str">
        <f>VLOOKUP(B863,'Hub coords'!$A$14:$E$118,1,TRUE)</f>
        <v>T6P3</v>
      </c>
      <c r="Q863"/>
      <c r="R863" s="30"/>
    </row>
    <row r="864" spans="1:19" x14ac:dyDescent="0.3">
      <c r="A864" s="30" t="s">
        <v>126</v>
      </c>
      <c r="B864" s="30" t="s">
        <v>1908</v>
      </c>
      <c r="C864" s="30">
        <v>301</v>
      </c>
      <c r="D864" s="30">
        <v>331.88099999999997</v>
      </c>
      <c r="E864" s="30">
        <v>0.3</v>
      </c>
      <c r="F864" s="30">
        <v>0.3</v>
      </c>
      <c r="G864" s="30">
        <v>1.247571</v>
      </c>
      <c r="H864" s="107">
        <v>5189887.4730000002</v>
      </c>
      <c r="I864" s="107">
        <v>487955.11599999998</v>
      </c>
      <c r="J864" s="102">
        <f>VLOOKUP($B864,'Hub coords'!$A$14:$E$119,4,TRUE)</f>
        <v>487953.40240000002</v>
      </c>
      <c r="K864" s="102">
        <f>VLOOKUP($B864,'Hub coords'!$A$14:$E$119,5,TRUE)</f>
        <v>5189887.1414999999</v>
      </c>
      <c r="L864" s="34">
        <f t="shared" si="56"/>
        <v>1.7135999999591149</v>
      </c>
      <c r="M864" s="34">
        <f t="shared" si="57"/>
        <v>0.33150000032037497</v>
      </c>
      <c r="N864" s="35">
        <f t="shared" si="58"/>
        <v>1.7453702214923592</v>
      </c>
      <c r="O864" s="34">
        <f t="shared" si="59"/>
        <v>3.0463172100722868</v>
      </c>
      <c r="P864" s="47" t="str">
        <f>VLOOKUP(B864,'Hub coords'!$A$14:$E$118,1,TRUE)</f>
        <v>T6P3</v>
      </c>
      <c r="Q864"/>
      <c r="R864" s="30"/>
    </row>
    <row r="865" spans="1:19" x14ac:dyDescent="0.3">
      <c r="A865" s="30" t="s">
        <v>126</v>
      </c>
      <c r="B865" s="30" t="s">
        <v>1909</v>
      </c>
      <c r="C865" s="30">
        <v>301</v>
      </c>
      <c r="D865" s="30">
        <v>329.95</v>
      </c>
      <c r="E865" s="30">
        <v>0.2</v>
      </c>
      <c r="F865" s="30">
        <v>0.4</v>
      </c>
      <c r="G865" s="30">
        <v>1.3831169999999999</v>
      </c>
      <c r="H865" s="107">
        <v>5189884.6500000004</v>
      </c>
      <c r="I865" s="107">
        <v>487955.03</v>
      </c>
      <c r="J865" s="102">
        <f>VLOOKUP($B865,'Hub coords'!$A$14:$E$119,4,TRUE)</f>
        <v>487953.40240000002</v>
      </c>
      <c r="K865" s="102">
        <f>VLOOKUP($B865,'Hub coords'!$A$14:$E$119,5,TRUE)</f>
        <v>5189887.1414999999</v>
      </c>
      <c r="L865" s="34">
        <f t="shared" si="56"/>
        <v>1.6276000000070781</v>
      </c>
      <c r="M865" s="34">
        <f t="shared" si="57"/>
        <v>2.491499999538064</v>
      </c>
      <c r="N865" s="35">
        <f t="shared" si="58"/>
        <v>2.9760131061070974</v>
      </c>
      <c r="O865" s="34">
        <f t="shared" si="59"/>
        <v>8.8566540077212128</v>
      </c>
      <c r="P865" s="47" t="str">
        <f>VLOOKUP(B865,'Hub coords'!$A$14:$E$118,1,TRUE)</f>
        <v>T6P3</v>
      </c>
      <c r="Q865"/>
      <c r="R865" s="30"/>
    </row>
    <row r="866" spans="1:19" x14ac:dyDescent="0.3">
      <c r="A866" s="30" t="s">
        <v>130</v>
      </c>
      <c r="B866" s="30" t="s">
        <v>1910</v>
      </c>
      <c r="C866" s="30">
        <v>301</v>
      </c>
      <c r="D866" s="30">
        <v>327.02699999999999</v>
      </c>
      <c r="E866" s="30">
        <v>0.3</v>
      </c>
      <c r="F866" s="30">
        <v>0.3</v>
      </c>
      <c r="G866" s="30">
        <v>1.8139590000000001</v>
      </c>
      <c r="H866" s="107">
        <v>5189885.1890000002</v>
      </c>
      <c r="I866" s="107">
        <v>487953.228</v>
      </c>
      <c r="J866" s="102">
        <f>VLOOKUP($B866,'Hub coords'!$A$14:$E$119,4,TRUE)</f>
        <v>487953.40240000002</v>
      </c>
      <c r="K866" s="102">
        <f>VLOOKUP($B866,'Hub coords'!$A$14:$E$119,5,TRUE)</f>
        <v>5189887.1414999999</v>
      </c>
      <c r="L866" s="34">
        <f t="shared" si="56"/>
        <v>0.17440000001806766</v>
      </c>
      <c r="M866" s="34">
        <f t="shared" si="57"/>
        <v>1.9524999996647239</v>
      </c>
      <c r="N866" s="35">
        <f t="shared" si="58"/>
        <v>1.9602733505042222</v>
      </c>
      <c r="O866" s="34">
        <f t="shared" si="59"/>
        <v>3.8426716086970494</v>
      </c>
      <c r="P866" s="47" t="str">
        <f>VLOOKUP(B866,'Hub coords'!$A$14:$E$118,1,TRUE)</f>
        <v>T6P3</v>
      </c>
      <c r="Q866"/>
      <c r="R866" s="30"/>
    </row>
    <row r="867" spans="1:19" x14ac:dyDescent="0.3">
      <c r="A867" s="30" t="s">
        <v>130</v>
      </c>
      <c r="B867" s="30" t="s">
        <v>1911</v>
      </c>
      <c r="C867" s="30">
        <v>301</v>
      </c>
      <c r="D867" s="30">
        <v>329.80099999999999</v>
      </c>
      <c r="E867" s="30">
        <v>0.4</v>
      </c>
      <c r="F867" s="30">
        <v>0.5</v>
      </c>
      <c r="G867" s="30">
        <v>1.3287979999999999</v>
      </c>
      <c r="H867" s="107">
        <v>5189885.6169999996</v>
      </c>
      <c r="I867" s="107">
        <v>487954.88099999999</v>
      </c>
      <c r="J867" s="102">
        <f>VLOOKUP($B867,'Hub coords'!$A$14:$E$119,4,TRUE)</f>
        <v>487953.40240000002</v>
      </c>
      <c r="K867" s="102">
        <f>VLOOKUP($B867,'Hub coords'!$A$14:$E$119,5,TRUE)</f>
        <v>5189887.1414999999</v>
      </c>
      <c r="L867" s="34">
        <f t="shared" si="56"/>
        <v>1.4785999999730848</v>
      </c>
      <c r="M867" s="34">
        <f t="shared" si="57"/>
        <v>1.5245000002905726</v>
      </c>
      <c r="N867" s="35">
        <f t="shared" si="58"/>
        <v>2.1237603939254455</v>
      </c>
      <c r="O867" s="34">
        <f t="shared" si="59"/>
        <v>4.5103582108063636</v>
      </c>
      <c r="P867" s="47" t="str">
        <f>VLOOKUP(B867,'Hub coords'!$A$14:$E$118,1,TRUE)</f>
        <v>T6P3</v>
      </c>
      <c r="Q867"/>
      <c r="R867" s="30"/>
    </row>
    <row r="868" spans="1:19" x14ac:dyDescent="0.3">
      <c r="A868" s="30" t="s">
        <v>126</v>
      </c>
      <c r="B868" s="30" t="s">
        <v>1885</v>
      </c>
      <c r="C868" s="30">
        <v>301</v>
      </c>
      <c r="D868" s="30">
        <v>326.45600000000002</v>
      </c>
      <c r="E868" s="30">
        <v>0.2</v>
      </c>
      <c r="F868" s="30">
        <v>0.2</v>
      </c>
      <c r="G868" s="30">
        <v>1.636031</v>
      </c>
      <c r="H868" s="107">
        <v>5189887.0930000003</v>
      </c>
      <c r="I868" s="107">
        <v>487954.04200000002</v>
      </c>
      <c r="J868" s="102">
        <f>VLOOKUP($B868,'Hub coords'!$A$14:$E$119,4,TRUE)</f>
        <v>487953.40240000002</v>
      </c>
      <c r="K868" s="102">
        <f>VLOOKUP($B868,'Hub coords'!$A$14:$E$119,5,TRUE)</f>
        <v>5189887.1414999999</v>
      </c>
      <c r="L868" s="34">
        <f t="shared" si="56"/>
        <v>0.63959999999497086</v>
      </c>
      <c r="M868" s="34">
        <f t="shared" si="57"/>
        <v>4.8499999567866325E-2</v>
      </c>
      <c r="N868" s="35">
        <f t="shared" si="58"/>
        <v>0.64143620879371144</v>
      </c>
      <c r="O868" s="34">
        <f t="shared" si="59"/>
        <v>0.41144040995164977</v>
      </c>
      <c r="P868" s="47" t="str">
        <f>VLOOKUP(B868,'Hub coords'!$A$14:$E$118,1,TRUE)</f>
        <v>T6P3</v>
      </c>
      <c r="Q868"/>
      <c r="R868" s="30"/>
    </row>
    <row r="869" spans="1:19" x14ac:dyDescent="0.3">
      <c r="A869" s="30" t="s">
        <v>126</v>
      </c>
      <c r="B869" s="30" t="s">
        <v>1912</v>
      </c>
      <c r="C869" s="30">
        <v>301</v>
      </c>
      <c r="D869" s="30">
        <v>333.80799999999999</v>
      </c>
      <c r="E869" s="30">
        <v>0.4</v>
      </c>
      <c r="F869" s="30">
        <v>0.3</v>
      </c>
      <c r="G869" s="30">
        <v>1.3992929999999999</v>
      </c>
      <c r="H869" s="107">
        <v>5189887.1909999996</v>
      </c>
      <c r="I869" s="107">
        <v>487955.14399999997</v>
      </c>
      <c r="J869" s="102">
        <f>VLOOKUP($B869,'Hub coords'!$A$14:$E$119,4,TRUE)</f>
        <v>487953.40240000002</v>
      </c>
      <c r="K869" s="102">
        <f>VLOOKUP($B869,'Hub coords'!$A$14:$E$119,5,TRUE)</f>
        <v>5189887.1414999999</v>
      </c>
      <c r="L869" s="34">
        <f t="shared" si="56"/>
        <v>1.7415999999502674</v>
      </c>
      <c r="M869" s="34">
        <f t="shared" si="57"/>
        <v>4.9499999731779099E-2</v>
      </c>
      <c r="N869" s="35">
        <f t="shared" si="58"/>
        <v>1.7423033059143913</v>
      </c>
      <c r="O869" s="34">
        <f t="shared" si="59"/>
        <v>3.0356208098002169</v>
      </c>
      <c r="P869" s="47" t="str">
        <f>VLOOKUP(B869,'Hub coords'!$A$14:$E$118,1,TRUE)</f>
        <v>T6P3</v>
      </c>
      <c r="Q869"/>
      <c r="R869" s="30"/>
    </row>
    <row r="870" spans="1:19" x14ac:dyDescent="0.3">
      <c r="A870" s="30" t="s">
        <v>126</v>
      </c>
      <c r="B870" s="30" t="s">
        <v>1886</v>
      </c>
      <c r="C870" s="30">
        <v>301</v>
      </c>
      <c r="D870" s="30">
        <v>330.24400000000003</v>
      </c>
      <c r="E870" s="30">
        <v>0.3</v>
      </c>
      <c r="F870" s="30">
        <v>0.3</v>
      </c>
      <c r="G870" s="30">
        <v>1.666148</v>
      </c>
      <c r="H870" s="107">
        <v>5189886.2220000001</v>
      </c>
      <c r="I870" s="107">
        <v>487955.038</v>
      </c>
      <c r="J870" s="102">
        <f>VLOOKUP($B870,'Hub coords'!$A$14:$E$119,4,TRUE)</f>
        <v>487953.40240000002</v>
      </c>
      <c r="K870" s="102">
        <f>VLOOKUP($B870,'Hub coords'!$A$14:$E$119,5,TRUE)</f>
        <v>5189887.1414999999</v>
      </c>
      <c r="L870" s="34">
        <f t="shared" si="56"/>
        <v>1.635599999979604</v>
      </c>
      <c r="M870" s="34">
        <f t="shared" si="57"/>
        <v>0.91949999984353781</v>
      </c>
      <c r="N870" s="35">
        <f t="shared" si="58"/>
        <v>1.8763442140624269</v>
      </c>
      <c r="O870" s="34">
        <f t="shared" si="59"/>
        <v>3.5206676096455465</v>
      </c>
      <c r="P870" s="47" t="str">
        <f>VLOOKUP(B870,'Hub coords'!$A$14:$E$118,1,TRUE)</f>
        <v>T6P3</v>
      </c>
      <c r="Q870"/>
      <c r="R870" s="30" t="s">
        <v>5112</v>
      </c>
      <c r="S870" s="37">
        <f>COUNT(C846:C875)</f>
        <v>30</v>
      </c>
    </row>
    <row r="871" spans="1:19" x14ac:dyDescent="0.3">
      <c r="A871" s="30" t="s">
        <v>126</v>
      </c>
      <c r="B871" s="30" t="s">
        <v>1887</v>
      </c>
      <c r="C871" s="30">
        <v>301</v>
      </c>
      <c r="D871" s="30">
        <v>334.69799999999998</v>
      </c>
      <c r="E871" s="30">
        <v>0.6</v>
      </c>
      <c r="F871" s="30">
        <v>0.5</v>
      </c>
      <c r="G871" s="30">
        <v>1.7172529999999999</v>
      </c>
      <c r="H871" s="107">
        <v>5189887.2529999996</v>
      </c>
      <c r="I871" s="107">
        <v>487955.46</v>
      </c>
      <c r="J871" s="102">
        <f>VLOOKUP($B871,'Hub coords'!$A$14:$E$119,4,TRUE)</f>
        <v>487953.40240000002</v>
      </c>
      <c r="K871" s="102">
        <f>VLOOKUP($B871,'Hub coords'!$A$14:$E$119,5,TRUE)</f>
        <v>5189887.1414999999</v>
      </c>
      <c r="L871" s="34">
        <f t="shared" si="56"/>
        <v>2.0576000000000931</v>
      </c>
      <c r="M871" s="34">
        <f t="shared" si="57"/>
        <v>0.11149999964982271</v>
      </c>
      <c r="N871" s="35">
        <f t="shared" si="58"/>
        <v>2.0606188414945383</v>
      </c>
      <c r="O871" s="34">
        <f t="shared" si="59"/>
        <v>4.2461500099222933</v>
      </c>
      <c r="P871" s="47" t="str">
        <f>VLOOKUP(B871,'Hub coords'!$A$14:$E$118,1,TRUE)</f>
        <v>T6P3</v>
      </c>
      <c r="Q871"/>
      <c r="R871" s="30" t="s">
        <v>5111</v>
      </c>
      <c r="S871" s="34">
        <f>AVERAGE(N846:N875)</f>
        <v>2.006987685840476</v>
      </c>
    </row>
    <row r="872" spans="1:19" x14ac:dyDescent="0.3">
      <c r="A872" s="30" t="s">
        <v>130</v>
      </c>
      <c r="B872" s="30" t="s">
        <v>1888</v>
      </c>
      <c r="C872" s="30">
        <v>301</v>
      </c>
      <c r="D872" s="30">
        <v>329.71300000000002</v>
      </c>
      <c r="E872" s="30">
        <v>0.3</v>
      </c>
      <c r="F872" s="30">
        <v>0.2</v>
      </c>
      <c r="G872" s="30">
        <v>1.6947989999999999</v>
      </c>
      <c r="H872" s="107">
        <v>5189887.9649999999</v>
      </c>
      <c r="I872" s="107">
        <v>487954.39299999998</v>
      </c>
      <c r="J872" s="102">
        <f>VLOOKUP($B872,'Hub coords'!$A$14:$E$119,4,TRUE)</f>
        <v>487953.40240000002</v>
      </c>
      <c r="K872" s="102">
        <f>VLOOKUP($B872,'Hub coords'!$A$14:$E$119,5,TRUE)</f>
        <v>5189887.1414999999</v>
      </c>
      <c r="L872" s="34">
        <f t="shared" si="56"/>
        <v>0.99059999996097758</v>
      </c>
      <c r="M872" s="34">
        <f t="shared" si="57"/>
        <v>0.82349999994039536</v>
      </c>
      <c r="N872" s="35">
        <f t="shared" si="58"/>
        <v>1.2881927688915662</v>
      </c>
      <c r="O872" s="34">
        <f t="shared" si="59"/>
        <v>1.65944060982452</v>
      </c>
      <c r="P872" s="47" t="str">
        <f>VLOOKUP(B872,'Hub coords'!$A$14:$E$118,1,TRUE)</f>
        <v>T6P3</v>
      </c>
      <c r="Q872"/>
      <c r="R872" s="30" t="s">
        <v>5110</v>
      </c>
      <c r="S872" s="34">
        <f>_xlfn.STDEV.S(N846:N875)</f>
        <v>0.99490832283538888</v>
      </c>
    </row>
    <row r="873" spans="1:19" x14ac:dyDescent="0.3">
      <c r="A873" s="30" t="s">
        <v>130</v>
      </c>
      <c r="B873" s="30" t="s">
        <v>1889</v>
      </c>
      <c r="C873" s="30">
        <v>301</v>
      </c>
      <c r="D873" s="30">
        <v>331.88499999999999</v>
      </c>
      <c r="E873" s="30">
        <v>0.3</v>
      </c>
      <c r="F873" s="30">
        <v>0.3</v>
      </c>
      <c r="G873" s="30">
        <v>1.5738570000000001</v>
      </c>
      <c r="H873" s="107">
        <v>5189886.557</v>
      </c>
      <c r="I873" s="107">
        <v>487955.41899999999</v>
      </c>
      <c r="J873" s="102">
        <f>VLOOKUP($B873,'Hub coords'!$A$14:$E$119,4,TRUE)</f>
        <v>487953.40240000002</v>
      </c>
      <c r="K873" s="102">
        <f>VLOOKUP($B873,'Hub coords'!$A$14:$E$119,5,TRUE)</f>
        <v>5189887.1414999999</v>
      </c>
      <c r="L873" s="34">
        <f t="shared" si="56"/>
        <v>2.0165999999735504</v>
      </c>
      <c r="M873" s="34">
        <f t="shared" si="57"/>
        <v>0.58449999988079071</v>
      </c>
      <c r="N873" s="35">
        <f t="shared" si="58"/>
        <v>2.099598964029552</v>
      </c>
      <c r="O873" s="34">
        <f t="shared" si="59"/>
        <v>4.4083158097539679</v>
      </c>
      <c r="P873" s="47" t="str">
        <f>VLOOKUP(B873,'Hub coords'!$A$14:$E$118,1,TRUE)</f>
        <v>T6P3</v>
      </c>
      <c r="Q873"/>
      <c r="R873" s="30" t="s">
        <v>5109</v>
      </c>
      <c r="S873" s="34">
        <f>MIN(N846:N875)</f>
        <v>0.26836171493497429</v>
      </c>
    </row>
    <row r="874" spans="1:19" x14ac:dyDescent="0.3">
      <c r="A874" s="30" t="s">
        <v>126</v>
      </c>
      <c r="B874" s="30" t="s">
        <v>1890</v>
      </c>
      <c r="C874" s="30">
        <v>301</v>
      </c>
      <c r="D874" s="30">
        <v>329.94400000000002</v>
      </c>
      <c r="E874" s="30">
        <v>0.3</v>
      </c>
      <c r="F874" s="30">
        <v>0.2</v>
      </c>
      <c r="G874" s="30">
        <v>1.1036140000000001</v>
      </c>
      <c r="H874" s="107">
        <v>5189886.4979999997</v>
      </c>
      <c r="I874" s="107">
        <v>487956.16</v>
      </c>
      <c r="J874" s="102">
        <f>VLOOKUP($B874,'Hub coords'!$A$14:$E$119,4,TRUE)</f>
        <v>487953.40240000002</v>
      </c>
      <c r="K874" s="102">
        <f>VLOOKUP($B874,'Hub coords'!$A$14:$E$119,5,TRUE)</f>
        <v>5189887.1414999999</v>
      </c>
      <c r="L874" s="34">
        <f t="shared" si="56"/>
        <v>2.757599999953527</v>
      </c>
      <c r="M874" s="34">
        <f t="shared" si="57"/>
        <v>0.64350000023841858</v>
      </c>
      <c r="N874" s="35">
        <f t="shared" si="58"/>
        <v>2.8316867782384647</v>
      </c>
      <c r="O874" s="34">
        <f t="shared" si="59"/>
        <v>8.018450010050536</v>
      </c>
      <c r="P874" s="47" t="str">
        <f>VLOOKUP(B874,'Hub coords'!$A$14:$E$118,1,TRUE)</f>
        <v>T6P3</v>
      </c>
      <c r="Q874"/>
      <c r="R874" s="30" t="s">
        <v>5108</v>
      </c>
      <c r="S874" s="34">
        <f>MAX(N846:N875)</f>
        <v>4.233423414880253</v>
      </c>
    </row>
    <row r="875" spans="1:19" x14ac:dyDescent="0.3">
      <c r="A875" s="30" t="s">
        <v>130</v>
      </c>
      <c r="B875" s="30" t="s">
        <v>1891</v>
      </c>
      <c r="C875" s="30">
        <v>301</v>
      </c>
      <c r="D875" s="30">
        <v>327.35199999999998</v>
      </c>
      <c r="E875" s="30">
        <v>0.3</v>
      </c>
      <c r="F875" s="30">
        <v>0.2</v>
      </c>
      <c r="G875" s="30">
        <v>1.6627989999999999</v>
      </c>
      <c r="H875" s="107">
        <v>5189885.1100000003</v>
      </c>
      <c r="I875" s="107">
        <v>487953.64199999999</v>
      </c>
      <c r="J875" s="102">
        <f>VLOOKUP($B875,'Hub coords'!$A$14:$E$119,4,TRUE)</f>
        <v>487953.40240000002</v>
      </c>
      <c r="K875" s="102">
        <f>VLOOKUP($B875,'Hub coords'!$A$14:$E$119,5,TRUE)</f>
        <v>5189887.1414999999</v>
      </c>
      <c r="L875" s="34">
        <f t="shared" si="56"/>
        <v>0.23959999997168779</v>
      </c>
      <c r="M875" s="34">
        <f t="shared" si="57"/>
        <v>2.0314999995753169</v>
      </c>
      <c r="N875" s="35">
        <f t="shared" si="58"/>
        <v>2.0455807019672787</v>
      </c>
      <c r="O875" s="34">
        <f t="shared" si="59"/>
        <v>4.1844004082609443</v>
      </c>
      <c r="P875" s="47" t="str">
        <f>VLOOKUP(B875,'Hub coords'!$A$14:$E$118,1,TRUE)</f>
        <v>T6P3</v>
      </c>
      <c r="Q875"/>
      <c r="R875" s="30" t="s">
        <v>5107</v>
      </c>
      <c r="S875" s="34">
        <f>SQRT(SUM(O846:O875)/S870)</f>
        <v>2.2326771798898433</v>
      </c>
    </row>
    <row r="876" spans="1:19" s="45" customFormat="1" ht="15" thickBot="1" x14ac:dyDescent="0.35">
      <c r="A876" s="45" t="s">
        <v>126</v>
      </c>
      <c r="B876" s="45" t="s">
        <v>1913</v>
      </c>
      <c r="C876" s="45">
        <v>301</v>
      </c>
      <c r="D876" s="45">
        <v>316.98500000000001</v>
      </c>
      <c r="E876" s="45">
        <v>0.2</v>
      </c>
      <c r="F876" s="45">
        <v>0.4</v>
      </c>
      <c r="G876" s="45">
        <v>2.215201</v>
      </c>
      <c r="H876" s="102">
        <v>5189811.2120000003</v>
      </c>
      <c r="I876" s="102">
        <v>487957.13900000002</v>
      </c>
      <c r="J876" s="102">
        <f>VLOOKUP($B876,'Hub coords'!$A$14:$E$119,4,TRUE)</f>
        <v>487954.53240000003</v>
      </c>
      <c r="K876" s="102">
        <f>VLOOKUP($B876,'Hub coords'!$A$14:$E$119,5,TRUE)</f>
        <v>5189811.0734999999</v>
      </c>
      <c r="L876" s="18">
        <f t="shared" ref="L876:L935" si="60">ABS(J876-I876)</f>
        <v>2.6065999999991618</v>
      </c>
      <c r="M876" s="18">
        <f t="shared" ref="M876:M935" si="61">ABS(K876-H876)</f>
        <v>0.13850000035017729</v>
      </c>
      <c r="N876" s="46">
        <f t="shared" ref="N876:N935" si="62">SQRT(L876^2+M876^2)</f>
        <v>2.6102769604186888</v>
      </c>
      <c r="O876" s="18">
        <f t="shared" ref="O876:O935" si="63">N876*N876</f>
        <v>6.8135458100926289</v>
      </c>
      <c r="P876" s="47" t="str">
        <f>VLOOKUP(B876,'Hub coords'!$A$14:$E$118,1,TRUE)</f>
        <v>T6P4</v>
      </c>
    </row>
    <row r="877" spans="1:19" s="45" customFormat="1" x14ac:dyDescent="0.3">
      <c r="A877" s="45" t="s">
        <v>130</v>
      </c>
      <c r="B877" s="45" t="s">
        <v>1922</v>
      </c>
      <c r="C877" s="45">
        <v>301</v>
      </c>
      <c r="D877" s="45">
        <v>332.88</v>
      </c>
      <c r="E877" s="45">
        <v>0.2</v>
      </c>
      <c r="F877" s="45">
        <v>0.2</v>
      </c>
      <c r="G877" s="45">
        <v>1.3992800000000001</v>
      </c>
      <c r="H877" s="102">
        <v>5189811.97</v>
      </c>
      <c r="I877" s="102">
        <v>487955.01</v>
      </c>
      <c r="J877" s="102">
        <f>VLOOKUP($B877,'Hub coords'!$A$14:$E$119,4,TRUE)</f>
        <v>487954.53240000003</v>
      </c>
      <c r="K877" s="102">
        <f>VLOOKUP($B877,'Hub coords'!$A$14:$E$119,5,TRUE)</f>
        <v>5189811.0734999999</v>
      </c>
      <c r="L877" s="18">
        <f t="shared" si="60"/>
        <v>0.47759999998379499</v>
      </c>
      <c r="M877" s="18">
        <f t="shared" si="61"/>
        <v>0.89649999979883432</v>
      </c>
      <c r="N877" s="46">
        <f t="shared" si="62"/>
        <v>1.0157824617622766</v>
      </c>
      <c r="O877" s="18">
        <f t="shared" si="63"/>
        <v>1.0318140096238309</v>
      </c>
      <c r="P877" s="47" t="str">
        <f>VLOOKUP(B877,'Hub coords'!$A$14:$E$118,1,TRUE)</f>
        <v>T6P4</v>
      </c>
      <c r="R877" s="20" t="s">
        <v>166</v>
      </c>
      <c r="S877" s="20" t="s">
        <v>165</v>
      </c>
    </row>
    <row r="878" spans="1:19" s="45" customFormat="1" x14ac:dyDescent="0.3">
      <c r="A878" s="45" t="s">
        <v>130</v>
      </c>
      <c r="B878" s="45" t="s">
        <v>1923</v>
      </c>
      <c r="C878" s="45">
        <v>301</v>
      </c>
      <c r="D878" s="45">
        <v>345.35899999999998</v>
      </c>
      <c r="E878" s="45">
        <v>0.3</v>
      </c>
      <c r="F878" s="45">
        <v>0.3</v>
      </c>
      <c r="H878" s="102">
        <v>5189815.6830000002</v>
      </c>
      <c r="I878" s="102">
        <v>487955.93</v>
      </c>
      <c r="J878" s="102">
        <f>VLOOKUP($B878,'Hub coords'!$A$14:$E$119,4,TRUE)</f>
        <v>487954.53240000003</v>
      </c>
      <c r="K878" s="102">
        <f>VLOOKUP($B878,'Hub coords'!$A$14:$E$119,5,TRUE)</f>
        <v>5189811.0734999999</v>
      </c>
      <c r="L878" s="18">
        <f t="shared" si="60"/>
        <v>1.3975999999674968</v>
      </c>
      <c r="M878" s="18">
        <f t="shared" si="61"/>
        <v>4.6095000002533197</v>
      </c>
      <c r="N878" s="46">
        <f t="shared" si="62"/>
        <v>4.8167183862298302</v>
      </c>
      <c r="O878" s="18">
        <f t="shared" si="63"/>
        <v>23.2007760122445</v>
      </c>
      <c r="P878" s="47" t="str">
        <f>VLOOKUP(B878,'Hub coords'!$A$14:$E$118,1,TRUE)</f>
        <v>T6P4</v>
      </c>
      <c r="R878" s="19">
        <v>1</v>
      </c>
      <c r="S878" s="15">
        <v>5</v>
      </c>
    </row>
    <row r="879" spans="1:19" s="45" customFormat="1" x14ac:dyDescent="0.3">
      <c r="A879" s="45" t="s">
        <v>126</v>
      </c>
      <c r="B879" s="45" t="s">
        <v>1924</v>
      </c>
      <c r="C879" s="45">
        <v>301</v>
      </c>
      <c r="D879" s="45">
        <v>334.24799999999999</v>
      </c>
      <c r="E879" s="45">
        <v>0.4</v>
      </c>
      <c r="F879" s="45">
        <v>0.3</v>
      </c>
      <c r="G879" s="45">
        <v>1.2281820000000001</v>
      </c>
      <c r="H879" s="102">
        <v>5189816.2869999995</v>
      </c>
      <c r="I879" s="102">
        <v>487954.46500000003</v>
      </c>
      <c r="J879" s="102">
        <f>VLOOKUP($B879,'Hub coords'!$A$14:$E$119,4,TRUE)</f>
        <v>487954.53240000003</v>
      </c>
      <c r="K879" s="102">
        <f>VLOOKUP($B879,'Hub coords'!$A$14:$E$119,5,TRUE)</f>
        <v>5189811.0734999999</v>
      </c>
      <c r="L879" s="18">
        <f t="shared" si="60"/>
        <v>6.7399999999906868E-2</v>
      </c>
      <c r="M879" s="18">
        <f t="shared" si="61"/>
        <v>5.2134999996051192</v>
      </c>
      <c r="N879" s="46">
        <f t="shared" si="62"/>
        <v>5.2139356541755069</v>
      </c>
      <c r="O879" s="18">
        <f t="shared" si="63"/>
        <v>27.185125005882572</v>
      </c>
      <c r="P879" s="47" t="str">
        <f>VLOOKUP(B879,'Hub coords'!$A$14:$E$118,1,TRUE)</f>
        <v>T6P4</v>
      </c>
      <c r="R879" s="19">
        <v>2</v>
      </c>
      <c r="S879" s="15">
        <v>8</v>
      </c>
    </row>
    <row r="880" spans="1:19" s="45" customFormat="1" x14ac:dyDescent="0.3">
      <c r="A880" s="45" t="s">
        <v>126</v>
      </c>
      <c r="B880" s="45" t="s">
        <v>1925</v>
      </c>
      <c r="C880" s="45">
        <v>301</v>
      </c>
      <c r="D880" s="45">
        <v>330.61399999999998</v>
      </c>
      <c r="E880" s="45">
        <v>3.1</v>
      </c>
      <c r="F880" s="45">
        <v>3</v>
      </c>
      <c r="G880" s="45">
        <v>1.6305670000000001</v>
      </c>
      <c r="H880" s="102">
        <v>5189815.1339999996</v>
      </c>
      <c r="I880" s="102">
        <v>487954.28100000002</v>
      </c>
      <c r="J880" s="102">
        <f>VLOOKUP($B880,'Hub coords'!$A$14:$E$119,4,TRUE)</f>
        <v>487954.53240000003</v>
      </c>
      <c r="K880" s="102">
        <f>VLOOKUP($B880,'Hub coords'!$A$14:$E$119,5,TRUE)</f>
        <v>5189811.0734999999</v>
      </c>
      <c r="L880" s="18">
        <f t="shared" si="60"/>
        <v>0.25140000000828877</v>
      </c>
      <c r="M880" s="18">
        <f t="shared" si="61"/>
        <v>4.0604999996721745</v>
      </c>
      <c r="N880" s="46">
        <f t="shared" si="62"/>
        <v>4.0682750899296245</v>
      </c>
      <c r="O880" s="18">
        <f t="shared" si="63"/>
        <v>16.550862207341893</v>
      </c>
      <c r="P880" s="47" t="str">
        <f>VLOOKUP(B880,'Hub coords'!$A$14:$E$118,1,TRUE)</f>
        <v>T6P4</v>
      </c>
      <c r="R880" s="19">
        <v>3</v>
      </c>
      <c r="S880" s="15">
        <v>7</v>
      </c>
    </row>
    <row r="881" spans="1:19" s="45" customFormat="1" x14ac:dyDescent="0.3">
      <c r="A881" s="45" t="s">
        <v>126</v>
      </c>
      <c r="B881" s="45" t="s">
        <v>1926</v>
      </c>
      <c r="C881" s="45">
        <v>301</v>
      </c>
      <c r="D881" s="45">
        <v>325.06400000000002</v>
      </c>
      <c r="E881" s="45">
        <v>2.7</v>
      </c>
      <c r="F881" s="45">
        <v>1.5</v>
      </c>
      <c r="G881" s="45">
        <v>1.1889289999999999</v>
      </c>
      <c r="H881" s="102">
        <v>5189806.5489999996</v>
      </c>
      <c r="I881" s="102">
        <v>487955.87900000002</v>
      </c>
      <c r="J881" s="102">
        <f>VLOOKUP($B881,'Hub coords'!$A$14:$E$119,4,TRUE)</f>
        <v>487954.53240000003</v>
      </c>
      <c r="K881" s="102">
        <f>VLOOKUP($B881,'Hub coords'!$A$14:$E$119,5,TRUE)</f>
        <v>5189811.0734999999</v>
      </c>
      <c r="L881" s="18">
        <f t="shared" si="60"/>
        <v>1.3465999999898486</v>
      </c>
      <c r="M881" s="18">
        <f t="shared" si="61"/>
        <v>4.5245000002905726</v>
      </c>
      <c r="N881" s="46">
        <f t="shared" si="62"/>
        <v>4.7206389199558627</v>
      </c>
      <c r="O881" s="18">
        <f t="shared" si="63"/>
        <v>22.284431812602055</v>
      </c>
      <c r="P881" s="47" t="str">
        <f>VLOOKUP(B881,'Hub coords'!$A$14:$E$118,1,TRUE)</f>
        <v>T6P4</v>
      </c>
      <c r="R881" s="19">
        <v>4</v>
      </c>
      <c r="S881" s="15">
        <v>2</v>
      </c>
    </row>
    <row r="882" spans="1:19" s="45" customFormat="1" x14ac:dyDescent="0.3">
      <c r="A882" s="45" t="s">
        <v>126</v>
      </c>
      <c r="B882" s="45" t="s">
        <v>1927</v>
      </c>
      <c r="C882" s="45">
        <v>301</v>
      </c>
      <c r="D882" s="45">
        <v>334.28100000000001</v>
      </c>
      <c r="E882" s="45">
        <v>0.2</v>
      </c>
      <c r="F882" s="45">
        <v>0.2</v>
      </c>
      <c r="G882" s="45">
        <v>2.318784</v>
      </c>
      <c r="H882" s="102">
        <v>5189810.6059999997</v>
      </c>
      <c r="I882" s="102">
        <v>487954.98700000002</v>
      </c>
      <c r="J882" s="102">
        <f>VLOOKUP($B882,'Hub coords'!$A$14:$E$119,4,TRUE)</f>
        <v>487954.53240000003</v>
      </c>
      <c r="K882" s="102">
        <f>VLOOKUP($B882,'Hub coords'!$A$14:$E$119,5,TRUE)</f>
        <v>5189811.0734999999</v>
      </c>
      <c r="L882" s="18">
        <f t="shared" si="60"/>
        <v>0.45459999999729916</v>
      </c>
      <c r="M882" s="18">
        <f t="shared" si="61"/>
        <v>0.46750000026077032</v>
      </c>
      <c r="N882" s="46">
        <f t="shared" si="62"/>
        <v>0.65208696524418019</v>
      </c>
      <c r="O882" s="18">
        <f t="shared" si="63"/>
        <v>0.42521741024136467</v>
      </c>
      <c r="P882" s="47" t="str">
        <f>VLOOKUP(B882,'Hub coords'!$A$14:$E$118,1,TRUE)</f>
        <v>T6P4</v>
      </c>
      <c r="R882" s="19">
        <v>5</v>
      </c>
      <c r="S882" s="15">
        <v>5</v>
      </c>
    </row>
    <row r="883" spans="1:19" s="45" customFormat="1" x14ac:dyDescent="0.3">
      <c r="A883" s="45" t="s">
        <v>126</v>
      </c>
      <c r="B883" s="45" t="s">
        <v>1928</v>
      </c>
      <c r="C883" s="45">
        <v>301</v>
      </c>
      <c r="D883" s="45">
        <v>328.00299999999999</v>
      </c>
      <c r="E883" s="45">
        <v>0.2</v>
      </c>
      <c r="F883" s="45">
        <v>0.2</v>
      </c>
      <c r="G883" s="45">
        <v>1.72065</v>
      </c>
      <c r="H883" s="102">
        <v>5189808.9230000004</v>
      </c>
      <c r="I883" s="102">
        <v>487955.96600000001</v>
      </c>
      <c r="J883" s="102">
        <f>VLOOKUP($B883,'Hub coords'!$A$14:$E$119,4,TRUE)</f>
        <v>487954.53240000003</v>
      </c>
      <c r="K883" s="102">
        <f>VLOOKUP($B883,'Hub coords'!$A$14:$E$119,5,TRUE)</f>
        <v>5189811.0734999999</v>
      </c>
      <c r="L883" s="18">
        <f t="shared" si="60"/>
        <v>1.4335999999893829</v>
      </c>
      <c r="M883" s="18">
        <f t="shared" si="61"/>
        <v>2.1504999995231628</v>
      </c>
      <c r="N883" s="46">
        <f t="shared" si="62"/>
        <v>2.5845423594746291</v>
      </c>
      <c r="O883" s="18">
        <f t="shared" si="63"/>
        <v>6.6798592079186827</v>
      </c>
      <c r="P883" s="47" t="str">
        <f>VLOOKUP(B883,'Hub coords'!$A$14:$E$118,1,TRUE)</f>
        <v>T6P4</v>
      </c>
      <c r="R883" s="19">
        <v>6</v>
      </c>
      <c r="S883" s="15">
        <v>3</v>
      </c>
    </row>
    <row r="884" spans="1:19" s="45" customFormat="1" x14ac:dyDescent="0.3">
      <c r="A884" s="45" t="s">
        <v>126</v>
      </c>
      <c r="B884" s="45" t="s">
        <v>1929</v>
      </c>
      <c r="C884" s="45">
        <v>301</v>
      </c>
      <c r="D884" s="45">
        <v>327.61500000000001</v>
      </c>
      <c r="E884" s="45">
        <v>0.5</v>
      </c>
      <c r="F884" s="45">
        <v>0.2</v>
      </c>
      <c r="G884" s="45">
        <v>1.0209790000000001</v>
      </c>
      <c r="H884" s="102">
        <v>5189810.1310000001</v>
      </c>
      <c r="I884" s="102">
        <v>487955.44500000001</v>
      </c>
      <c r="J884" s="102">
        <f>VLOOKUP($B884,'Hub coords'!$A$14:$E$119,4,TRUE)</f>
        <v>487954.53240000003</v>
      </c>
      <c r="K884" s="102">
        <f>VLOOKUP($B884,'Hub coords'!$A$14:$E$119,5,TRUE)</f>
        <v>5189811.0734999999</v>
      </c>
      <c r="L884" s="18">
        <f t="shared" si="60"/>
        <v>0.91259999998146668</v>
      </c>
      <c r="M884" s="18">
        <f t="shared" si="61"/>
        <v>0.94249999988824129</v>
      </c>
      <c r="N884" s="46">
        <f t="shared" si="62"/>
        <v>1.3119241631113849</v>
      </c>
      <c r="O884" s="18">
        <f t="shared" si="63"/>
        <v>1.7211450097555077</v>
      </c>
      <c r="P884" s="47" t="str">
        <f>VLOOKUP(B884,'Hub coords'!$A$14:$E$118,1,TRUE)</f>
        <v>T6P4</v>
      </c>
      <c r="R884" s="19">
        <v>7</v>
      </c>
      <c r="S884" s="15">
        <v>0</v>
      </c>
    </row>
    <row r="885" spans="1:19" s="45" customFormat="1" x14ac:dyDescent="0.3">
      <c r="A885" s="45" t="s">
        <v>126</v>
      </c>
      <c r="B885" s="45" t="s">
        <v>1930</v>
      </c>
      <c r="C885" s="45">
        <v>301</v>
      </c>
      <c r="D885" s="45">
        <v>328.738</v>
      </c>
      <c r="E885" s="45">
        <v>0.3</v>
      </c>
      <c r="F885" s="45">
        <v>0.2</v>
      </c>
      <c r="G885" s="45">
        <v>1.281506</v>
      </c>
      <c r="H885" s="102">
        <v>5189811.3509999998</v>
      </c>
      <c r="I885" s="102">
        <v>487955.13799999998</v>
      </c>
      <c r="J885" s="102">
        <f>VLOOKUP($B885,'Hub coords'!$A$14:$E$119,4,TRUE)</f>
        <v>487954.53240000003</v>
      </c>
      <c r="K885" s="102">
        <f>VLOOKUP($B885,'Hub coords'!$A$14:$E$119,5,TRUE)</f>
        <v>5189811.0734999999</v>
      </c>
      <c r="L885" s="18">
        <f t="shared" si="60"/>
        <v>0.60559999995166436</v>
      </c>
      <c r="M885" s="18">
        <f t="shared" si="61"/>
        <v>0.27749999985098839</v>
      </c>
      <c r="N885" s="46">
        <f t="shared" si="62"/>
        <v>0.66615134155742295</v>
      </c>
      <c r="O885" s="18">
        <f t="shared" si="63"/>
        <v>0.4437576098587544</v>
      </c>
      <c r="P885" s="47" t="str">
        <f>VLOOKUP(B885,'Hub coords'!$A$14:$E$118,1,TRUE)</f>
        <v>T6P4</v>
      </c>
      <c r="R885" s="19">
        <v>8</v>
      </c>
      <c r="S885" s="15">
        <v>0</v>
      </c>
    </row>
    <row r="886" spans="1:19" s="45" customFormat="1" ht="15" thickBot="1" x14ac:dyDescent="0.35">
      <c r="A886" s="45" t="s">
        <v>130</v>
      </c>
      <c r="B886" s="45" t="s">
        <v>1931</v>
      </c>
      <c r="C886" s="45">
        <v>301</v>
      </c>
      <c r="D886" s="45">
        <v>335.51799999999997</v>
      </c>
      <c r="E886" s="45">
        <v>0.4</v>
      </c>
      <c r="F886" s="45">
        <v>0.3</v>
      </c>
      <c r="G886" s="45">
        <v>1.2715289999999999</v>
      </c>
      <c r="H886" s="102">
        <v>5189816.648</v>
      </c>
      <c r="I886" s="102">
        <v>487954.00400000002</v>
      </c>
      <c r="J886" s="102">
        <f>VLOOKUP($B886,'Hub coords'!$A$14:$E$119,4,TRUE)</f>
        <v>487954.53240000003</v>
      </c>
      <c r="K886" s="102">
        <f>VLOOKUP($B886,'Hub coords'!$A$14:$E$119,5,TRUE)</f>
        <v>5189811.0734999999</v>
      </c>
      <c r="L886" s="18">
        <f t="shared" si="60"/>
        <v>0.52840000001015142</v>
      </c>
      <c r="M886" s="18">
        <f t="shared" si="61"/>
        <v>5.5745000001043081</v>
      </c>
      <c r="N886" s="46">
        <f t="shared" si="62"/>
        <v>5.5994871918036973</v>
      </c>
      <c r="O886" s="18">
        <f t="shared" si="63"/>
        <v>31.354256811173656</v>
      </c>
      <c r="P886" s="47" t="str">
        <f>VLOOKUP(B886,'Hub coords'!$A$14:$E$118,1,TRUE)</f>
        <v>T6P4</v>
      </c>
      <c r="R886" s="38" t="s">
        <v>2123</v>
      </c>
      <c r="S886" s="38">
        <v>0</v>
      </c>
    </row>
    <row r="887" spans="1:19" s="45" customFormat="1" x14ac:dyDescent="0.3">
      <c r="A887" s="45" t="s">
        <v>126</v>
      </c>
      <c r="B887" s="45" t="s">
        <v>1914</v>
      </c>
      <c r="C887" s="45">
        <v>301</v>
      </c>
      <c r="D887" s="45">
        <v>336.42099999999999</v>
      </c>
      <c r="E887" s="45">
        <v>0.3</v>
      </c>
      <c r="F887" s="45">
        <v>0.3</v>
      </c>
      <c r="G887" s="45">
        <v>1.091467</v>
      </c>
      <c r="H887" s="102">
        <v>5189816.6849999996</v>
      </c>
      <c r="I887" s="102">
        <v>487954.48300000001</v>
      </c>
      <c r="J887" s="102">
        <f>VLOOKUP($B887,'Hub coords'!$A$14:$E$119,4,TRUE)</f>
        <v>487954.53240000003</v>
      </c>
      <c r="K887" s="102">
        <f>VLOOKUP($B887,'Hub coords'!$A$14:$E$119,5,TRUE)</f>
        <v>5189811.0734999999</v>
      </c>
      <c r="L887" s="18">
        <f t="shared" si="60"/>
        <v>4.9400000018067658E-2</v>
      </c>
      <c r="M887" s="18">
        <f t="shared" si="61"/>
        <v>5.6114999996498227</v>
      </c>
      <c r="N887" s="46">
        <f t="shared" si="62"/>
        <v>5.6117174381887533</v>
      </c>
      <c r="O887" s="18">
        <f t="shared" si="63"/>
        <v>31.491372606071746</v>
      </c>
      <c r="P887" s="47" t="str">
        <f>VLOOKUP(B887,'Hub coords'!$A$14:$E$118,1,TRUE)</f>
        <v>T6P4</v>
      </c>
    </row>
    <row r="888" spans="1:19" s="45" customFormat="1" x14ac:dyDescent="0.3">
      <c r="A888" s="45" t="s">
        <v>126</v>
      </c>
      <c r="B888" s="45" t="s">
        <v>1932</v>
      </c>
      <c r="C888" s="45">
        <v>301</v>
      </c>
      <c r="D888" s="45">
        <v>327.72800000000001</v>
      </c>
      <c r="E888" s="45">
        <v>1.7</v>
      </c>
      <c r="F888" s="45">
        <v>1.6</v>
      </c>
      <c r="G888" s="45">
        <v>0.99436199999999997</v>
      </c>
      <c r="H888" s="102">
        <v>5189815.25</v>
      </c>
      <c r="I888" s="102">
        <v>487955.679</v>
      </c>
      <c r="J888" s="102">
        <f>VLOOKUP($B888,'Hub coords'!$A$14:$E$119,4,TRUE)</f>
        <v>487954.53240000003</v>
      </c>
      <c r="K888" s="102">
        <f>VLOOKUP($B888,'Hub coords'!$A$14:$E$119,5,TRUE)</f>
        <v>5189811.0734999999</v>
      </c>
      <c r="L888" s="18">
        <f t="shared" si="60"/>
        <v>1.1465999999782071</v>
      </c>
      <c r="M888" s="18">
        <f t="shared" si="61"/>
        <v>4.1765000000596046</v>
      </c>
      <c r="N888" s="46">
        <f t="shared" si="62"/>
        <v>4.3310326494322231</v>
      </c>
      <c r="O888" s="18">
        <f t="shared" si="63"/>
        <v>18.757843810447902</v>
      </c>
      <c r="P888" s="47" t="str">
        <f>VLOOKUP(B888,'Hub coords'!$A$14:$E$118,1,TRUE)</f>
        <v>T6P4</v>
      </c>
    </row>
    <row r="889" spans="1:19" s="45" customFormat="1" x14ac:dyDescent="0.3">
      <c r="A889" s="45" t="s">
        <v>126</v>
      </c>
      <c r="B889" s="45" t="s">
        <v>1933</v>
      </c>
      <c r="C889" s="45">
        <v>301</v>
      </c>
      <c r="D889" s="45">
        <v>332.53500000000003</v>
      </c>
      <c r="E889" s="45">
        <v>2.4</v>
      </c>
      <c r="F889" s="45">
        <v>2.6</v>
      </c>
      <c r="G889" s="45">
        <v>1.7701690000000001</v>
      </c>
      <c r="H889" s="102">
        <v>5189813.4060000004</v>
      </c>
      <c r="I889" s="102">
        <v>487954.41499999998</v>
      </c>
      <c r="J889" s="102">
        <f>VLOOKUP($B889,'Hub coords'!$A$14:$E$119,4,TRUE)</f>
        <v>487954.53240000003</v>
      </c>
      <c r="K889" s="102">
        <f>VLOOKUP($B889,'Hub coords'!$A$14:$E$119,5,TRUE)</f>
        <v>5189811.0734999999</v>
      </c>
      <c r="L889" s="18">
        <f t="shared" si="60"/>
        <v>0.117400000046473</v>
      </c>
      <c r="M889" s="18">
        <f t="shared" si="61"/>
        <v>2.3325000004842877</v>
      </c>
      <c r="N889" s="46">
        <f t="shared" si="62"/>
        <v>2.3354526354156948</v>
      </c>
      <c r="O889" s="18">
        <f t="shared" si="63"/>
        <v>5.4543390122701148</v>
      </c>
      <c r="P889" s="47" t="str">
        <f>VLOOKUP(B889,'Hub coords'!$A$14:$E$118,1,TRUE)</f>
        <v>T6P4</v>
      </c>
    </row>
    <row r="890" spans="1:19" s="45" customFormat="1" x14ac:dyDescent="0.3">
      <c r="A890" s="45" t="s">
        <v>126</v>
      </c>
      <c r="B890" s="45" t="s">
        <v>1934</v>
      </c>
      <c r="C890" s="45">
        <v>301</v>
      </c>
      <c r="D890" s="45">
        <v>332.27199999999999</v>
      </c>
      <c r="E890" s="45">
        <v>1.7</v>
      </c>
      <c r="F890" s="45">
        <v>1.3</v>
      </c>
      <c r="G890" s="45">
        <v>2.1742560000000002</v>
      </c>
      <c r="H890" s="102">
        <v>5189808.2050000001</v>
      </c>
      <c r="I890" s="102">
        <v>487955.84299999999</v>
      </c>
      <c r="J890" s="102">
        <f>VLOOKUP($B890,'Hub coords'!$A$14:$E$119,4,TRUE)</f>
        <v>487954.53240000003</v>
      </c>
      <c r="K890" s="102">
        <f>VLOOKUP($B890,'Hub coords'!$A$14:$E$119,5,TRUE)</f>
        <v>5189811.0734999999</v>
      </c>
      <c r="L890" s="18">
        <f t="shared" si="60"/>
        <v>1.3105999999679625</v>
      </c>
      <c r="M890" s="18">
        <f t="shared" si="61"/>
        <v>2.8684999998658895</v>
      </c>
      <c r="N890" s="46">
        <f t="shared" si="62"/>
        <v>3.1537223417965365</v>
      </c>
      <c r="O890" s="18">
        <f t="shared" si="63"/>
        <v>9.9459646091466301</v>
      </c>
      <c r="P890" s="47" t="str">
        <f>VLOOKUP(B890,'Hub coords'!$A$14:$E$118,1,TRUE)</f>
        <v>T6P4</v>
      </c>
    </row>
    <row r="891" spans="1:19" s="45" customFormat="1" x14ac:dyDescent="0.3">
      <c r="A891" s="45" t="s">
        <v>126</v>
      </c>
      <c r="B891" s="45" t="s">
        <v>1935</v>
      </c>
      <c r="C891" s="45">
        <v>301</v>
      </c>
      <c r="D891" s="45">
        <v>330.75299999999999</v>
      </c>
      <c r="E891" s="45">
        <v>1.2</v>
      </c>
      <c r="F891" s="45">
        <v>1</v>
      </c>
      <c r="G891" s="45">
        <v>2.198413</v>
      </c>
      <c r="H891" s="102">
        <v>5189808.5619999999</v>
      </c>
      <c r="I891" s="102">
        <v>487955.78399999999</v>
      </c>
      <c r="J891" s="102">
        <f>VLOOKUP($B891,'Hub coords'!$A$14:$E$119,4,TRUE)</f>
        <v>487954.53240000003</v>
      </c>
      <c r="K891" s="102">
        <f>VLOOKUP($B891,'Hub coords'!$A$14:$E$119,5,TRUE)</f>
        <v>5189811.0734999999</v>
      </c>
      <c r="L891" s="18">
        <f t="shared" si="60"/>
        <v>1.2515999999595806</v>
      </c>
      <c r="M891" s="18">
        <f t="shared" si="61"/>
        <v>2.5115000000223517</v>
      </c>
      <c r="N891" s="46">
        <f t="shared" si="62"/>
        <v>2.8060888813455453</v>
      </c>
      <c r="O891" s="18">
        <f t="shared" si="63"/>
        <v>7.8741348100110944</v>
      </c>
      <c r="P891" s="47" t="str">
        <f>VLOOKUP(B891,'Hub coords'!$A$14:$E$118,1,TRUE)</f>
        <v>T6P4</v>
      </c>
    </row>
    <row r="892" spans="1:19" s="45" customFormat="1" x14ac:dyDescent="0.3">
      <c r="A892" s="45" t="s">
        <v>126</v>
      </c>
      <c r="B892" s="45" t="s">
        <v>1936</v>
      </c>
      <c r="C892" s="45">
        <v>301</v>
      </c>
      <c r="D892" s="45">
        <v>329.78899999999999</v>
      </c>
      <c r="E892" s="45">
        <v>0.5</v>
      </c>
      <c r="F892" s="45">
        <v>0.3</v>
      </c>
      <c r="G892" s="45">
        <v>0.88022699999999998</v>
      </c>
      <c r="H892" s="102">
        <v>5189809.665</v>
      </c>
      <c r="I892" s="102">
        <v>487955.52600000001</v>
      </c>
      <c r="J892" s="102">
        <f>VLOOKUP($B892,'Hub coords'!$A$14:$E$119,4,TRUE)</f>
        <v>487954.53240000003</v>
      </c>
      <c r="K892" s="102">
        <f>VLOOKUP($B892,'Hub coords'!$A$14:$E$119,5,TRUE)</f>
        <v>5189811.0734999999</v>
      </c>
      <c r="L892" s="18">
        <f t="shared" si="60"/>
        <v>0.99359999998705462</v>
      </c>
      <c r="M892" s="18">
        <f t="shared" si="61"/>
        <v>1.4084999999031425</v>
      </c>
      <c r="N892" s="46">
        <f t="shared" si="62"/>
        <v>1.7236917385952244</v>
      </c>
      <c r="O892" s="18">
        <f t="shared" si="63"/>
        <v>2.9711132097014272</v>
      </c>
      <c r="P892" s="47" t="str">
        <f>VLOOKUP(B892,'Hub coords'!$A$14:$E$118,1,TRUE)</f>
        <v>T6P4</v>
      </c>
    </row>
    <row r="893" spans="1:19" s="45" customFormat="1" x14ac:dyDescent="0.3">
      <c r="A893" s="45" t="s">
        <v>130</v>
      </c>
      <c r="B893" s="45" t="s">
        <v>1937</v>
      </c>
      <c r="C893" s="45">
        <v>301</v>
      </c>
      <c r="D893" s="45">
        <v>333.53800000000001</v>
      </c>
      <c r="E893" s="45">
        <v>0.3</v>
      </c>
      <c r="F893" s="45">
        <v>0.3</v>
      </c>
      <c r="G893" s="45">
        <v>2.0358619999999998</v>
      </c>
      <c r="H893" s="102">
        <v>5189808.1579999998</v>
      </c>
      <c r="I893" s="102">
        <v>487954.897</v>
      </c>
      <c r="J893" s="102">
        <f>VLOOKUP($B893,'Hub coords'!$A$14:$E$119,4,TRUE)</f>
        <v>487954.53240000003</v>
      </c>
      <c r="K893" s="102">
        <f>VLOOKUP($B893,'Hub coords'!$A$14:$E$119,5,TRUE)</f>
        <v>5189811.0734999999</v>
      </c>
      <c r="L893" s="18">
        <f t="shared" si="60"/>
        <v>0.36459999997168779</v>
      </c>
      <c r="M893" s="18">
        <f t="shared" si="61"/>
        <v>2.9155000001192093</v>
      </c>
      <c r="N893" s="46">
        <f t="shared" si="62"/>
        <v>2.9382092183291619</v>
      </c>
      <c r="O893" s="18">
        <f t="shared" si="63"/>
        <v>8.6330734106744647</v>
      </c>
      <c r="P893" s="47" t="str">
        <f>VLOOKUP(B893,'Hub coords'!$A$14:$E$118,1,TRUE)</f>
        <v>T6P4</v>
      </c>
    </row>
    <row r="894" spans="1:19" s="45" customFormat="1" x14ac:dyDescent="0.3">
      <c r="A894" s="45" t="s">
        <v>126</v>
      </c>
      <c r="B894" s="45" t="s">
        <v>1938</v>
      </c>
      <c r="C894" s="45">
        <v>301</v>
      </c>
      <c r="D894" s="45">
        <v>315.99400000000003</v>
      </c>
      <c r="E894" s="45">
        <v>0.6</v>
      </c>
      <c r="F894" s="45">
        <v>0.4</v>
      </c>
      <c r="G894" s="45">
        <v>1.3214079999999999</v>
      </c>
      <c r="H894" s="102">
        <v>5189810.5379999997</v>
      </c>
      <c r="I894" s="102">
        <v>487957.60499999998</v>
      </c>
      <c r="J894" s="102">
        <f>VLOOKUP($B894,'Hub coords'!$A$14:$E$119,4,TRUE)</f>
        <v>487954.53240000003</v>
      </c>
      <c r="K894" s="102">
        <f>VLOOKUP($B894,'Hub coords'!$A$14:$E$119,5,TRUE)</f>
        <v>5189811.0734999999</v>
      </c>
      <c r="L894" s="18">
        <f t="shared" si="60"/>
        <v>3.0725999999558553</v>
      </c>
      <c r="M894" s="18">
        <f t="shared" si="61"/>
        <v>0.535500000230968</v>
      </c>
      <c r="N894" s="46">
        <f t="shared" si="62"/>
        <v>3.1189150373128296</v>
      </c>
      <c r="O894" s="18">
        <f t="shared" si="63"/>
        <v>9.7276310099760899</v>
      </c>
      <c r="P894" s="47" t="str">
        <f>VLOOKUP(B894,'Hub coords'!$A$14:$E$118,1,TRUE)</f>
        <v>T6P4</v>
      </c>
    </row>
    <row r="895" spans="1:19" s="45" customFormat="1" x14ac:dyDescent="0.3">
      <c r="A895" s="45" t="s">
        <v>130</v>
      </c>
      <c r="B895" s="45" t="s">
        <v>1939</v>
      </c>
      <c r="C895" s="45">
        <v>301</v>
      </c>
      <c r="D895" s="45">
        <v>335.11599999999999</v>
      </c>
      <c r="E895" s="45">
        <v>0.3</v>
      </c>
      <c r="F895" s="45">
        <v>0.2</v>
      </c>
      <c r="G895" s="45">
        <v>1.7927550000000001</v>
      </c>
      <c r="H895" s="102">
        <v>5189811.693</v>
      </c>
      <c r="I895" s="102">
        <v>487954.995</v>
      </c>
      <c r="J895" s="102">
        <f>VLOOKUP($B895,'Hub coords'!$A$14:$E$119,4,TRUE)</f>
        <v>487954.53240000003</v>
      </c>
      <c r="K895" s="102">
        <f>VLOOKUP($B895,'Hub coords'!$A$14:$E$119,5,TRUE)</f>
        <v>5189811.0734999999</v>
      </c>
      <c r="L895" s="18">
        <f t="shared" si="60"/>
        <v>0.46259999996982515</v>
      </c>
      <c r="M895" s="18">
        <f t="shared" si="61"/>
        <v>0.61950000002980232</v>
      </c>
      <c r="N895" s="46">
        <f t="shared" si="62"/>
        <v>0.77316169719471184</v>
      </c>
      <c r="O895" s="18">
        <f t="shared" si="63"/>
        <v>0.59777901000900724</v>
      </c>
      <c r="P895" s="47" t="str">
        <f>VLOOKUP(B895,'Hub coords'!$A$14:$E$118,1,TRUE)</f>
        <v>T6P4</v>
      </c>
    </row>
    <row r="896" spans="1:19" s="45" customFormat="1" x14ac:dyDescent="0.3">
      <c r="A896" s="45" t="s">
        <v>130</v>
      </c>
      <c r="B896" s="45" t="s">
        <v>1940</v>
      </c>
      <c r="C896" s="45">
        <v>301</v>
      </c>
      <c r="D896" s="45">
        <v>324.71800000000002</v>
      </c>
      <c r="E896" s="45">
        <v>0.5</v>
      </c>
      <c r="F896" s="45">
        <v>0.3</v>
      </c>
      <c r="G896" s="45">
        <v>1.11714</v>
      </c>
      <c r="H896" s="102">
        <v>5189809.9759999998</v>
      </c>
      <c r="I896" s="102">
        <v>487955.22499999998</v>
      </c>
      <c r="J896" s="102">
        <f>VLOOKUP($B896,'Hub coords'!$A$14:$E$119,4,TRUE)</f>
        <v>487954.53240000003</v>
      </c>
      <c r="K896" s="102">
        <f>VLOOKUP($B896,'Hub coords'!$A$14:$E$119,5,TRUE)</f>
        <v>5189811.0734999999</v>
      </c>
      <c r="L896" s="18">
        <f t="shared" si="60"/>
        <v>0.6925999999511987</v>
      </c>
      <c r="M896" s="18">
        <f t="shared" si="61"/>
        <v>1.0975000001490116</v>
      </c>
      <c r="N896" s="46">
        <f t="shared" si="62"/>
        <v>1.2977677027339989</v>
      </c>
      <c r="O896" s="18">
        <f t="shared" si="63"/>
        <v>1.6842010102594809</v>
      </c>
      <c r="P896" s="47" t="str">
        <f>VLOOKUP(B896,'Hub coords'!$A$14:$E$118,1,TRUE)</f>
        <v>T6P4</v>
      </c>
    </row>
    <row r="897" spans="1:19" s="45" customFormat="1" x14ac:dyDescent="0.3">
      <c r="A897" s="45" t="s">
        <v>126</v>
      </c>
      <c r="B897" s="45" t="s">
        <v>1941</v>
      </c>
      <c r="C897" s="45">
        <v>301</v>
      </c>
      <c r="D897" s="45">
        <v>326.85500000000002</v>
      </c>
      <c r="E897" s="45">
        <v>1.9</v>
      </c>
      <c r="F897" s="45">
        <v>1.9</v>
      </c>
      <c r="G897" s="45">
        <v>0.22567400000000001</v>
      </c>
      <c r="H897" s="102">
        <v>5189814.9419999998</v>
      </c>
      <c r="I897" s="102">
        <v>487956.38299999997</v>
      </c>
      <c r="J897" s="102">
        <f>VLOOKUP($B897,'Hub coords'!$A$14:$E$119,4,TRUE)</f>
        <v>487954.53240000003</v>
      </c>
      <c r="K897" s="102">
        <f>VLOOKUP($B897,'Hub coords'!$A$14:$E$119,5,TRUE)</f>
        <v>5189811.0734999999</v>
      </c>
      <c r="L897" s="18">
        <f t="shared" si="60"/>
        <v>1.8505999999470077</v>
      </c>
      <c r="M897" s="18">
        <f t="shared" si="61"/>
        <v>3.8684999998658895</v>
      </c>
      <c r="N897" s="46">
        <f t="shared" si="62"/>
        <v>4.2883577985944985</v>
      </c>
      <c r="O897" s="18">
        <f t="shared" si="63"/>
        <v>18.390012608766252</v>
      </c>
      <c r="P897" s="47" t="str">
        <f>VLOOKUP(B897,'Hub coords'!$A$14:$E$118,1,TRUE)</f>
        <v>T6P4</v>
      </c>
    </row>
    <row r="898" spans="1:19" s="45" customFormat="1" x14ac:dyDescent="0.3">
      <c r="A898" s="45" t="s">
        <v>130</v>
      </c>
      <c r="B898" s="45" t="s">
        <v>1915</v>
      </c>
      <c r="C898" s="45">
        <v>301</v>
      </c>
      <c r="D898" s="45">
        <v>324.43099999999998</v>
      </c>
      <c r="E898" s="45">
        <v>0.3</v>
      </c>
      <c r="F898" s="45">
        <v>0.3</v>
      </c>
      <c r="G898" s="45">
        <v>1.3400069999999999</v>
      </c>
      <c r="H898" s="102">
        <v>5189809.5190000003</v>
      </c>
      <c r="I898" s="102">
        <v>487954.76400000002</v>
      </c>
      <c r="J898" s="102">
        <f>VLOOKUP($B898,'Hub coords'!$A$14:$E$119,4,TRUE)</f>
        <v>487954.53240000003</v>
      </c>
      <c r="K898" s="102">
        <f>VLOOKUP($B898,'Hub coords'!$A$14:$E$119,5,TRUE)</f>
        <v>5189811.0734999999</v>
      </c>
      <c r="L898" s="18">
        <f t="shared" si="60"/>
        <v>0.23159999999916181</v>
      </c>
      <c r="M898" s="18">
        <f t="shared" si="61"/>
        <v>1.5544999996200204</v>
      </c>
      <c r="N898" s="46">
        <f t="shared" si="62"/>
        <v>1.5716579808655111</v>
      </c>
      <c r="O898" s="18">
        <f t="shared" si="63"/>
        <v>2.4701088088182552</v>
      </c>
      <c r="P898" s="47" t="str">
        <f>VLOOKUP(B898,'Hub coords'!$A$14:$E$118,1,TRUE)</f>
        <v>T6P4</v>
      </c>
    </row>
    <row r="899" spans="1:19" s="45" customFormat="1" x14ac:dyDescent="0.3">
      <c r="A899" s="45" t="s">
        <v>130</v>
      </c>
      <c r="B899" s="45" t="s">
        <v>1942</v>
      </c>
      <c r="C899" s="45">
        <v>301</v>
      </c>
      <c r="D899" s="45">
        <v>332.83600000000001</v>
      </c>
      <c r="E899" s="45">
        <v>0.4</v>
      </c>
      <c r="F899" s="45">
        <v>0.3</v>
      </c>
      <c r="G899" s="45">
        <v>0.92258899999999999</v>
      </c>
      <c r="H899" s="102">
        <v>5189809.7709999997</v>
      </c>
      <c r="I899" s="102">
        <v>487955.04499999998</v>
      </c>
      <c r="J899" s="102">
        <f>VLOOKUP($B899,'Hub coords'!$A$14:$E$119,4,TRUE)</f>
        <v>487954.53240000003</v>
      </c>
      <c r="K899" s="102">
        <f>VLOOKUP($B899,'Hub coords'!$A$14:$E$119,5,TRUE)</f>
        <v>5189811.0734999999</v>
      </c>
      <c r="L899" s="18">
        <f t="shared" si="60"/>
        <v>0.51259999995818362</v>
      </c>
      <c r="M899" s="18">
        <f t="shared" si="61"/>
        <v>1.3025000002235174</v>
      </c>
      <c r="N899" s="46">
        <f t="shared" si="62"/>
        <v>1.3997374791507844</v>
      </c>
      <c r="O899" s="18">
        <f t="shared" si="63"/>
        <v>1.9592650105393925</v>
      </c>
      <c r="P899" s="47" t="str">
        <f>VLOOKUP(B899,'Hub coords'!$A$14:$E$118,1,TRUE)</f>
        <v>T6P4</v>
      </c>
    </row>
    <row r="900" spans="1:19" s="45" customFormat="1" x14ac:dyDescent="0.3">
      <c r="A900" s="45" t="s">
        <v>126</v>
      </c>
      <c r="B900" s="45" t="s">
        <v>1916</v>
      </c>
      <c r="C900" s="45">
        <v>301</v>
      </c>
      <c r="D900" s="45">
        <v>325.06400000000002</v>
      </c>
      <c r="E900" s="45">
        <v>0.4</v>
      </c>
      <c r="F900" s="45">
        <v>0.3</v>
      </c>
      <c r="G900" s="45">
        <v>1.6121810000000001</v>
      </c>
      <c r="H900" s="102">
        <v>5189808.2759999996</v>
      </c>
      <c r="I900" s="102">
        <v>487954.68400000001</v>
      </c>
      <c r="J900" s="102">
        <f>VLOOKUP($B900,'Hub coords'!$A$14:$E$119,4,TRUE)</f>
        <v>487954.53240000003</v>
      </c>
      <c r="K900" s="102">
        <f>VLOOKUP($B900,'Hub coords'!$A$14:$E$119,5,TRUE)</f>
        <v>5189811.0734999999</v>
      </c>
      <c r="L900" s="18">
        <f t="shared" si="60"/>
        <v>0.15159999998286366</v>
      </c>
      <c r="M900" s="18">
        <f t="shared" si="61"/>
        <v>2.7975000003352761</v>
      </c>
      <c r="N900" s="46">
        <f t="shared" si="62"/>
        <v>2.8016046851528991</v>
      </c>
      <c r="O900" s="18">
        <f t="shared" si="63"/>
        <v>7.848988811870675</v>
      </c>
      <c r="P900" s="47" t="str">
        <f>VLOOKUP(B900,'Hub coords'!$A$14:$E$118,1,TRUE)</f>
        <v>T6P4</v>
      </c>
      <c r="R900" s="30" t="s">
        <v>5112</v>
      </c>
      <c r="S900" s="37">
        <f>COUNT(C876:C905)</f>
        <v>30</v>
      </c>
    </row>
    <row r="901" spans="1:19" s="45" customFormat="1" x14ac:dyDescent="0.3">
      <c r="A901" s="45" t="s">
        <v>126</v>
      </c>
      <c r="B901" s="45" t="s">
        <v>1917</v>
      </c>
      <c r="C901" s="45">
        <v>301</v>
      </c>
      <c r="D901" s="45">
        <v>317.89299999999997</v>
      </c>
      <c r="E901" s="45">
        <v>0.2</v>
      </c>
      <c r="F901" s="45">
        <v>0.3</v>
      </c>
      <c r="G901" s="45">
        <v>1.735411</v>
      </c>
      <c r="H901" s="102">
        <v>5189810.1270000003</v>
      </c>
      <c r="I901" s="102">
        <v>487956.73</v>
      </c>
      <c r="J901" s="102">
        <f>VLOOKUP($B901,'Hub coords'!$A$14:$E$119,4,TRUE)</f>
        <v>487954.53240000003</v>
      </c>
      <c r="K901" s="102">
        <f>VLOOKUP($B901,'Hub coords'!$A$14:$E$119,5,TRUE)</f>
        <v>5189811.0734999999</v>
      </c>
      <c r="L901" s="18">
        <f t="shared" si="60"/>
        <v>2.1975999999558553</v>
      </c>
      <c r="M901" s="18">
        <f t="shared" si="61"/>
        <v>0.94649999961256981</v>
      </c>
      <c r="N901" s="46">
        <f t="shared" si="62"/>
        <v>2.3927615863417255</v>
      </c>
      <c r="O901" s="18">
        <f t="shared" si="63"/>
        <v>5.7253080090725712</v>
      </c>
      <c r="P901" s="47" t="str">
        <f>VLOOKUP(B901,'Hub coords'!$A$14:$E$118,1,TRUE)</f>
        <v>T6P4</v>
      </c>
      <c r="R901" s="30" t="s">
        <v>5111</v>
      </c>
      <c r="S901" s="34">
        <f>AVERAGE(N876:N905)</f>
        <v>2.5855172499527299</v>
      </c>
    </row>
    <row r="902" spans="1:19" s="45" customFormat="1" x14ac:dyDescent="0.3">
      <c r="A902" s="45" t="s">
        <v>126</v>
      </c>
      <c r="B902" s="45" t="s">
        <v>1918</v>
      </c>
      <c r="C902" s="45">
        <v>300</v>
      </c>
      <c r="D902" s="45">
        <v>319.08800000000002</v>
      </c>
      <c r="E902" s="45">
        <v>0.5</v>
      </c>
      <c r="F902" s="45">
        <v>0.3</v>
      </c>
      <c r="G902" s="45">
        <v>1.708242</v>
      </c>
      <c r="H902" s="102">
        <v>5189810.7259999998</v>
      </c>
      <c r="I902" s="102">
        <v>487954.609</v>
      </c>
      <c r="J902" s="102">
        <f>VLOOKUP($B902,'Hub coords'!$A$14:$E$119,4,TRUE)</f>
        <v>487954.53240000003</v>
      </c>
      <c r="K902" s="102">
        <f>VLOOKUP($B902,'Hub coords'!$A$14:$E$119,5,TRUE)</f>
        <v>5189811.0734999999</v>
      </c>
      <c r="L902" s="18">
        <f t="shared" si="60"/>
        <v>7.6599999971222132E-2</v>
      </c>
      <c r="M902" s="18">
        <f t="shared" si="61"/>
        <v>0.34750000014901161</v>
      </c>
      <c r="N902" s="46">
        <f t="shared" si="62"/>
        <v>0.35584239502784698</v>
      </c>
      <c r="O902" s="18">
        <f t="shared" si="63"/>
        <v>0.1266238100991543</v>
      </c>
      <c r="P902" s="47" t="str">
        <f>VLOOKUP(B902,'Hub coords'!$A$14:$E$118,1,TRUE)</f>
        <v>T6P4</v>
      </c>
      <c r="R902" s="30" t="s">
        <v>5110</v>
      </c>
      <c r="S902" s="34">
        <f>_xlfn.STDEV.S(N876:N905)</f>
        <v>1.6154413211493273</v>
      </c>
    </row>
    <row r="903" spans="1:19" s="45" customFormat="1" x14ac:dyDescent="0.3">
      <c r="A903" s="45" t="s">
        <v>126</v>
      </c>
      <c r="B903" s="45" t="s">
        <v>1919</v>
      </c>
      <c r="C903" s="45">
        <v>301</v>
      </c>
      <c r="D903" s="45">
        <v>340.22800000000001</v>
      </c>
      <c r="E903" s="45">
        <v>0.6</v>
      </c>
      <c r="F903" s="45">
        <v>0.3</v>
      </c>
      <c r="G903" s="45">
        <v>2.3278249999999998</v>
      </c>
      <c r="H903" s="102">
        <v>5189812.3360000001</v>
      </c>
      <c r="I903" s="102">
        <v>487954.12099999998</v>
      </c>
      <c r="J903" s="102">
        <f>VLOOKUP($B903,'Hub coords'!$A$14:$E$119,4,TRUE)</f>
        <v>487954.53240000003</v>
      </c>
      <c r="K903" s="102">
        <f>VLOOKUP($B903,'Hub coords'!$A$14:$E$119,5,TRUE)</f>
        <v>5189811.0734999999</v>
      </c>
      <c r="L903" s="18">
        <f t="shared" si="60"/>
        <v>0.41140000004088506</v>
      </c>
      <c r="M903" s="18">
        <f t="shared" si="61"/>
        <v>1.2625000001862645</v>
      </c>
      <c r="N903" s="46">
        <f t="shared" si="62"/>
        <v>1.3278389249091767</v>
      </c>
      <c r="O903" s="18">
        <f t="shared" si="63"/>
        <v>1.763156210503958</v>
      </c>
      <c r="P903" s="47" t="str">
        <f>VLOOKUP(B903,'Hub coords'!$A$14:$E$118,1,TRUE)</f>
        <v>T6P4</v>
      </c>
      <c r="R903" s="30" t="s">
        <v>5109</v>
      </c>
      <c r="S903" s="34">
        <f>MIN(N876:N905)</f>
        <v>0.34775941389446252</v>
      </c>
    </row>
    <row r="904" spans="1:19" s="45" customFormat="1" x14ac:dyDescent="0.3">
      <c r="A904" s="45" t="s">
        <v>126</v>
      </c>
      <c r="B904" s="45" t="s">
        <v>1920</v>
      </c>
      <c r="C904" s="45">
        <v>301</v>
      </c>
      <c r="D904" s="45">
        <v>328.92399999999998</v>
      </c>
      <c r="E904" s="45">
        <v>1.2</v>
      </c>
      <c r="F904" s="45">
        <v>0.9</v>
      </c>
      <c r="G904" s="45">
        <v>2.0530719999999998</v>
      </c>
      <c r="H904" s="102">
        <v>5189811.1849999996</v>
      </c>
      <c r="I904" s="102">
        <v>487954.20299999998</v>
      </c>
      <c r="J904" s="102">
        <f>VLOOKUP($B904,'Hub coords'!$A$14:$E$119,4,TRUE)</f>
        <v>487954.53240000003</v>
      </c>
      <c r="K904" s="102">
        <f>VLOOKUP($B904,'Hub coords'!$A$14:$E$119,5,TRUE)</f>
        <v>5189811.0734999999</v>
      </c>
      <c r="L904" s="18">
        <f t="shared" si="60"/>
        <v>0.32940000004600734</v>
      </c>
      <c r="M904" s="18">
        <f t="shared" si="61"/>
        <v>0.11149999964982271</v>
      </c>
      <c r="N904" s="46">
        <f t="shared" si="62"/>
        <v>0.34775941389446252</v>
      </c>
      <c r="O904" s="18">
        <f t="shared" si="63"/>
        <v>0.12093660995222009</v>
      </c>
      <c r="P904" s="47" t="str">
        <f>VLOOKUP(B904,'Hub coords'!$A$14:$E$118,1,TRUE)</f>
        <v>T6P4</v>
      </c>
      <c r="R904" s="30" t="s">
        <v>5108</v>
      </c>
      <c r="S904" s="34">
        <f>MAX(N876:N905)</f>
        <v>5.6117174381887533</v>
      </c>
    </row>
    <row r="905" spans="1:19" s="45" customFormat="1" x14ac:dyDescent="0.3">
      <c r="A905" s="45" t="s">
        <v>126</v>
      </c>
      <c r="B905" s="45" t="s">
        <v>1921</v>
      </c>
      <c r="C905" s="45">
        <v>301</v>
      </c>
      <c r="D905" s="45">
        <v>330.23200000000003</v>
      </c>
      <c r="E905" s="45">
        <v>0.5</v>
      </c>
      <c r="F905" s="45">
        <v>0.3</v>
      </c>
      <c r="G905" s="45">
        <v>0.91984500000000002</v>
      </c>
      <c r="H905" s="102">
        <v>5189809.6940000001</v>
      </c>
      <c r="I905" s="102">
        <v>487955.57699999999</v>
      </c>
      <c r="J905" s="102">
        <f>VLOOKUP($B905,'Hub coords'!$A$14:$E$119,4,TRUE)</f>
        <v>487954.53240000003</v>
      </c>
      <c r="K905" s="102">
        <f>VLOOKUP($B905,'Hub coords'!$A$14:$E$119,5,TRUE)</f>
        <v>5189811.0734999999</v>
      </c>
      <c r="L905" s="18">
        <f t="shared" si="60"/>
        <v>1.0445999999647029</v>
      </c>
      <c r="M905" s="18">
        <f t="shared" si="61"/>
        <v>1.3794999998062849</v>
      </c>
      <c r="N905" s="46">
        <f t="shared" si="62"/>
        <v>1.7303784006372125</v>
      </c>
      <c r="O905" s="18">
        <f t="shared" si="63"/>
        <v>2.9942094093917975</v>
      </c>
      <c r="P905" s="47" t="str">
        <f>VLOOKUP(B905,'Hub coords'!$A$14:$E$118,1,TRUE)</f>
        <v>T6P4</v>
      </c>
      <c r="R905" s="30" t="s">
        <v>5107</v>
      </c>
      <c r="S905" s="34">
        <f>SQRT(SUM(O876:O905)/S900)</f>
        <v>3.0343964402294659</v>
      </c>
    </row>
    <row r="906" spans="1:19" s="50" customFormat="1" ht="15" thickBot="1" x14ac:dyDescent="0.35">
      <c r="A906" s="50" t="s">
        <v>130</v>
      </c>
      <c r="B906" s="50" t="s">
        <v>1943</v>
      </c>
      <c r="C906" s="50">
        <v>301</v>
      </c>
      <c r="D906" s="50">
        <v>342.38400000000001</v>
      </c>
      <c r="E906" s="50">
        <v>0.6</v>
      </c>
      <c r="F906" s="50">
        <v>0.3</v>
      </c>
      <c r="G906" s="50">
        <v>1.930051</v>
      </c>
      <c r="H906" s="109">
        <v>5189732.0520000001</v>
      </c>
      <c r="I906" s="109">
        <v>487958.08500000002</v>
      </c>
      <c r="J906" s="102">
        <f>VLOOKUP($B906,'Hub coords'!$A$14:$E$119,4,TRUE)</f>
        <v>487956.13340000005</v>
      </c>
      <c r="K906" s="102">
        <f>VLOOKUP($B906,'Hub coords'!$A$14:$E$119,5,TRUE)</f>
        <v>5189733.8505000006</v>
      </c>
      <c r="L906" s="51">
        <f t="shared" si="60"/>
        <v>1.9515999999712221</v>
      </c>
      <c r="M906" s="51">
        <f t="shared" si="61"/>
        <v>1.7985000004991889</v>
      </c>
      <c r="N906" s="52">
        <f t="shared" si="62"/>
        <v>2.6539300691019077</v>
      </c>
      <c r="O906" s="51">
        <f t="shared" si="63"/>
        <v>7.043344811683256</v>
      </c>
      <c r="P906" s="47" t="str">
        <f>VLOOKUP(B906,'Hub coords'!$A$14:$E$118,1,TRUE)</f>
        <v>T6P5</v>
      </c>
    </row>
    <row r="907" spans="1:19" s="50" customFormat="1" x14ac:dyDescent="0.3">
      <c r="A907" s="50" t="s">
        <v>126</v>
      </c>
      <c r="B907" s="50" t="s">
        <v>1952</v>
      </c>
      <c r="C907" s="50">
        <v>301</v>
      </c>
      <c r="D907" s="50">
        <v>322.65300000000002</v>
      </c>
      <c r="E907" s="50">
        <v>4.2</v>
      </c>
      <c r="F907" s="50">
        <v>2.7</v>
      </c>
      <c r="G907" s="50">
        <v>2.3528859999999998</v>
      </c>
      <c r="H907" s="109">
        <v>5189734.8059999999</v>
      </c>
      <c r="I907" s="109">
        <v>487957.93199999997</v>
      </c>
      <c r="J907" s="102">
        <f>VLOOKUP($B907,'Hub coords'!$A$14:$E$119,4,TRUE)</f>
        <v>487956.13340000005</v>
      </c>
      <c r="K907" s="102">
        <f>VLOOKUP($B907,'Hub coords'!$A$14:$E$119,5,TRUE)</f>
        <v>5189733.8505000006</v>
      </c>
      <c r="L907" s="51">
        <f t="shared" si="60"/>
        <v>1.798599999921862</v>
      </c>
      <c r="M907" s="51">
        <f t="shared" si="61"/>
        <v>0.95549999922513962</v>
      </c>
      <c r="N907" s="52">
        <f t="shared" si="62"/>
        <v>2.0366497509974963</v>
      </c>
      <c r="O907" s="51">
        <f t="shared" si="63"/>
        <v>4.1479422082381641</v>
      </c>
      <c r="P907" s="47" t="str">
        <f>VLOOKUP(B907,'Hub coords'!$A$14:$E$118,1,TRUE)</f>
        <v>T6P5</v>
      </c>
      <c r="R907" s="53" t="s">
        <v>166</v>
      </c>
      <c r="S907" s="53" t="s">
        <v>165</v>
      </c>
    </row>
    <row r="908" spans="1:19" s="50" customFormat="1" x14ac:dyDescent="0.3">
      <c r="A908" s="50" t="s">
        <v>126</v>
      </c>
      <c r="B908" s="50" t="s">
        <v>1953</v>
      </c>
      <c r="C908" s="50">
        <v>301</v>
      </c>
      <c r="D908" s="50">
        <v>332.73700000000002</v>
      </c>
      <c r="E908" s="50">
        <v>0.4</v>
      </c>
      <c r="F908" s="50">
        <v>0.2</v>
      </c>
      <c r="G908" s="50">
        <v>1.0409900000000001</v>
      </c>
      <c r="H908" s="109">
        <v>5189738.9579999996</v>
      </c>
      <c r="I908" s="109">
        <v>487959.48200000002</v>
      </c>
      <c r="J908" s="102">
        <f>VLOOKUP($B908,'Hub coords'!$A$14:$E$119,4,TRUE)</f>
        <v>487956.13340000005</v>
      </c>
      <c r="K908" s="102">
        <f>VLOOKUP($B908,'Hub coords'!$A$14:$E$119,5,TRUE)</f>
        <v>5189733.8505000006</v>
      </c>
      <c r="L908" s="51">
        <f t="shared" si="60"/>
        <v>3.3485999999684282</v>
      </c>
      <c r="M908" s="51">
        <f t="shared" si="61"/>
        <v>5.1074999989941716</v>
      </c>
      <c r="N908" s="52">
        <f t="shared" si="62"/>
        <v>6.1073462485365946</v>
      </c>
      <c r="O908" s="51">
        <f t="shared" si="63"/>
        <v>37.299678199514013</v>
      </c>
      <c r="P908" s="47" t="str">
        <f>VLOOKUP(B908,'Hub coords'!$A$14:$E$118,1,TRUE)</f>
        <v>T6P5</v>
      </c>
      <c r="R908" s="54">
        <v>1</v>
      </c>
      <c r="S908" s="55">
        <v>0</v>
      </c>
    </row>
    <row r="909" spans="1:19" s="50" customFormat="1" x14ac:dyDescent="0.3">
      <c r="A909" s="50" t="s">
        <v>126</v>
      </c>
      <c r="B909" s="50" t="s">
        <v>1954</v>
      </c>
      <c r="C909" s="50">
        <v>301</v>
      </c>
      <c r="D909" s="50">
        <v>322.13600000000002</v>
      </c>
      <c r="E909" s="50">
        <v>1.6</v>
      </c>
      <c r="F909" s="50">
        <v>1.1000000000000001</v>
      </c>
      <c r="G909" s="50">
        <v>2.0524019999999998</v>
      </c>
      <c r="H909" s="109">
        <v>5189735.9029999999</v>
      </c>
      <c r="I909" s="109">
        <v>487958.63900000002</v>
      </c>
      <c r="J909" s="102">
        <f>VLOOKUP($B909,'Hub coords'!$A$14:$E$119,4,TRUE)</f>
        <v>487956.13340000005</v>
      </c>
      <c r="K909" s="102">
        <f>VLOOKUP($B909,'Hub coords'!$A$14:$E$119,5,TRUE)</f>
        <v>5189733.8505000006</v>
      </c>
      <c r="L909" s="51">
        <f t="shared" si="60"/>
        <v>2.5055999999749474</v>
      </c>
      <c r="M909" s="51">
        <f t="shared" si="61"/>
        <v>2.0524999992921948</v>
      </c>
      <c r="N909" s="52">
        <f t="shared" si="62"/>
        <v>3.2389485341648943</v>
      </c>
      <c r="O909" s="51">
        <f t="shared" si="63"/>
        <v>10.490787606968917</v>
      </c>
      <c r="P909" s="47" t="str">
        <f>VLOOKUP(B909,'Hub coords'!$A$14:$E$118,1,TRUE)</f>
        <v>T6P5</v>
      </c>
      <c r="R909" s="54">
        <v>2</v>
      </c>
      <c r="S909" s="55">
        <v>2</v>
      </c>
    </row>
    <row r="910" spans="1:19" s="50" customFormat="1" x14ac:dyDescent="0.3">
      <c r="A910" s="50" t="s">
        <v>126</v>
      </c>
      <c r="B910" s="50" t="s">
        <v>1955</v>
      </c>
      <c r="C910" s="50">
        <v>301</v>
      </c>
      <c r="D910" s="50">
        <v>320.61700000000002</v>
      </c>
      <c r="E910" s="50">
        <v>4.2</v>
      </c>
      <c r="F910" s="50">
        <v>3.1</v>
      </c>
      <c r="H910" s="109">
        <v>5189737.1310000001</v>
      </c>
      <c r="I910" s="109">
        <v>487959.35399999999</v>
      </c>
      <c r="J910" s="102">
        <f>VLOOKUP($B910,'Hub coords'!$A$14:$E$119,4,TRUE)</f>
        <v>487956.13340000005</v>
      </c>
      <c r="K910" s="102">
        <f>VLOOKUP($B910,'Hub coords'!$A$14:$E$119,5,TRUE)</f>
        <v>5189733.8505000006</v>
      </c>
      <c r="L910" s="51">
        <f t="shared" si="60"/>
        <v>3.2205999999423511</v>
      </c>
      <c r="M910" s="51">
        <f t="shared" si="61"/>
        <v>3.2804999994114041</v>
      </c>
      <c r="N910" s="52">
        <f t="shared" si="62"/>
        <v>4.5971670195639938</v>
      </c>
      <c r="O910" s="51">
        <f t="shared" si="63"/>
        <v>21.133944605766892</v>
      </c>
      <c r="P910" s="47" t="str">
        <f>VLOOKUP(B910,'Hub coords'!$A$14:$E$118,1,TRUE)</f>
        <v>T6P5</v>
      </c>
      <c r="R910" s="54">
        <v>3</v>
      </c>
      <c r="S910" s="55">
        <v>8</v>
      </c>
    </row>
    <row r="911" spans="1:19" s="50" customFormat="1" x14ac:dyDescent="0.3">
      <c r="A911" s="50" t="s">
        <v>126</v>
      </c>
      <c r="B911" s="50" t="s">
        <v>1956</v>
      </c>
      <c r="C911" s="50">
        <v>301</v>
      </c>
      <c r="D911" s="50">
        <v>316.87700000000001</v>
      </c>
      <c r="E911" s="50">
        <v>4.2</v>
      </c>
      <c r="F911" s="50">
        <v>2.6</v>
      </c>
      <c r="G911" s="50">
        <v>0.65165200000000001</v>
      </c>
      <c r="H911" s="109">
        <v>5189740.7949999999</v>
      </c>
      <c r="I911" s="109">
        <v>487957.23700000002</v>
      </c>
      <c r="J911" s="102">
        <f>VLOOKUP($B911,'Hub coords'!$A$14:$E$119,4,TRUE)</f>
        <v>487956.13340000005</v>
      </c>
      <c r="K911" s="102">
        <f>VLOOKUP($B911,'Hub coords'!$A$14:$E$119,5,TRUE)</f>
        <v>5189733.8505000006</v>
      </c>
      <c r="L911" s="51">
        <f t="shared" si="60"/>
        <v>1.1035999999730848</v>
      </c>
      <c r="M911" s="51">
        <f t="shared" si="61"/>
        <v>6.9444999992847443</v>
      </c>
      <c r="N911" s="52">
        <f t="shared" si="62"/>
        <v>7.0316437054223959</v>
      </c>
      <c r="O911" s="51">
        <f t="shared" si="63"/>
        <v>49.444013200006403</v>
      </c>
      <c r="P911" s="47" t="str">
        <f>VLOOKUP(B911,'Hub coords'!$A$14:$E$118,1,TRUE)</f>
        <v>T6P5</v>
      </c>
      <c r="R911" s="54">
        <v>4</v>
      </c>
      <c r="S911" s="55">
        <v>8</v>
      </c>
    </row>
    <row r="912" spans="1:19" s="50" customFormat="1" x14ac:dyDescent="0.3">
      <c r="A912" s="50" t="s">
        <v>126</v>
      </c>
      <c r="B912" s="50" t="s">
        <v>1957</v>
      </c>
      <c r="C912" s="50">
        <v>301</v>
      </c>
      <c r="D912" s="50">
        <v>327.82</v>
      </c>
      <c r="E912" s="50">
        <v>1.9</v>
      </c>
      <c r="F912" s="50">
        <v>1.4</v>
      </c>
      <c r="G912" s="50">
        <v>3.3051940000000002</v>
      </c>
      <c r="H912" s="109">
        <v>5189734.0980000002</v>
      </c>
      <c r="I912" s="109">
        <v>487959.19199999998</v>
      </c>
      <c r="J912" s="102">
        <f>VLOOKUP($B912,'Hub coords'!$A$14:$E$119,4,TRUE)</f>
        <v>487956.13340000005</v>
      </c>
      <c r="K912" s="102">
        <f>VLOOKUP($B912,'Hub coords'!$A$14:$E$119,5,TRUE)</f>
        <v>5189733.8505000006</v>
      </c>
      <c r="L912" s="51">
        <f t="shared" si="60"/>
        <v>3.0585999999311753</v>
      </c>
      <c r="M912" s="51">
        <f t="shared" si="61"/>
        <v>0.24749999959021807</v>
      </c>
      <c r="N912" s="52">
        <f t="shared" si="62"/>
        <v>3.0685974335803881</v>
      </c>
      <c r="O912" s="51">
        <f t="shared" si="63"/>
        <v>9.4162902093761449</v>
      </c>
      <c r="P912" s="47" t="str">
        <f>VLOOKUP(B912,'Hub coords'!$A$14:$E$118,1,TRUE)</f>
        <v>T6P5</v>
      </c>
      <c r="R912" s="54">
        <v>5</v>
      </c>
      <c r="S912" s="55">
        <v>5</v>
      </c>
    </row>
    <row r="913" spans="1:19" s="50" customFormat="1" x14ac:dyDescent="0.3">
      <c r="A913" s="50" t="s">
        <v>126</v>
      </c>
      <c r="B913" s="50" t="s">
        <v>1958</v>
      </c>
      <c r="C913" s="50">
        <v>301</v>
      </c>
      <c r="D913" s="50">
        <v>318.98099999999999</v>
      </c>
      <c r="E913" s="50">
        <v>3.4</v>
      </c>
      <c r="F913" s="50">
        <v>1.7</v>
      </c>
      <c r="G913" s="50">
        <v>1.3307910000000001</v>
      </c>
      <c r="H913" s="109">
        <v>5189737.6469999999</v>
      </c>
      <c r="I913" s="109">
        <v>487958.59499999997</v>
      </c>
      <c r="J913" s="102">
        <f>VLOOKUP($B913,'Hub coords'!$A$14:$E$119,4,TRUE)</f>
        <v>487956.13340000005</v>
      </c>
      <c r="K913" s="102">
        <f>VLOOKUP($B913,'Hub coords'!$A$14:$E$119,5,TRUE)</f>
        <v>5189733.8505000006</v>
      </c>
      <c r="L913" s="51">
        <f t="shared" si="60"/>
        <v>2.4615999999223277</v>
      </c>
      <c r="M913" s="51">
        <f t="shared" si="61"/>
        <v>3.7964999992400408</v>
      </c>
      <c r="N913" s="52">
        <f t="shared" si="62"/>
        <v>4.5246974267731135</v>
      </c>
      <c r="O913" s="51">
        <f t="shared" si="63"/>
        <v>20.472886803847235</v>
      </c>
      <c r="P913" s="47" t="str">
        <f>VLOOKUP(B913,'Hub coords'!$A$14:$E$118,1,TRUE)</f>
        <v>T6P5</v>
      </c>
      <c r="R913" s="54">
        <v>6</v>
      </c>
      <c r="S913" s="55">
        <v>1</v>
      </c>
    </row>
    <row r="914" spans="1:19" s="50" customFormat="1" x14ac:dyDescent="0.3">
      <c r="A914" s="50" t="s">
        <v>126</v>
      </c>
      <c r="B914" s="50" t="s">
        <v>1959</v>
      </c>
      <c r="C914" s="50">
        <v>301</v>
      </c>
      <c r="D914" s="50">
        <v>319.19900000000001</v>
      </c>
      <c r="E914" s="50">
        <v>7.7</v>
      </c>
      <c r="F914" s="50">
        <v>8.6999999999999993</v>
      </c>
      <c r="G914" s="50">
        <v>6.4632940000000003</v>
      </c>
      <c r="H914" s="109">
        <v>5189731.9929999998</v>
      </c>
      <c r="I914" s="109">
        <v>487956.64399999997</v>
      </c>
      <c r="J914" s="102">
        <f>VLOOKUP($B914,'Hub coords'!$A$14:$E$119,4,TRUE)</f>
        <v>487956.13340000005</v>
      </c>
      <c r="K914" s="102">
        <f>VLOOKUP($B914,'Hub coords'!$A$14:$E$119,5,TRUE)</f>
        <v>5189733.8505000006</v>
      </c>
      <c r="L914" s="51">
        <f t="shared" si="60"/>
        <v>0.51059999992139637</v>
      </c>
      <c r="M914" s="51">
        <f t="shared" si="61"/>
        <v>1.8575000008568168</v>
      </c>
      <c r="N914" s="52">
        <f t="shared" si="62"/>
        <v>1.9264004290652565</v>
      </c>
      <c r="O914" s="51">
        <f t="shared" si="63"/>
        <v>3.7110186131028047</v>
      </c>
      <c r="P914" s="47" t="str">
        <f>VLOOKUP(B914,'Hub coords'!$A$14:$E$118,1,TRUE)</f>
        <v>T6P5</v>
      </c>
      <c r="R914" s="54">
        <v>7</v>
      </c>
      <c r="S914" s="55">
        <v>3</v>
      </c>
    </row>
    <row r="915" spans="1:19" s="50" customFormat="1" x14ac:dyDescent="0.3">
      <c r="A915" s="50" t="s">
        <v>130</v>
      </c>
      <c r="B915" s="50" t="s">
        <v>1960</v>
      </c>
      <c r="C915" s="50">
        <v>301</v>
      </c>
      <c r="D915" s="50">
        <v>338.666</v>
      </c>
      <c r="E915" s="50">
        <v>0.3</v>
      </c>
      <c r="F915" s="50">
        <v>0.2</v>
      </c>
      <c r="H915" s="109">
        <v>5189736.1660000002</v>
      </c>
      <c r="I915" s="109">
        <v>487957.00099999999</v>
      </c>
      <c r="J915" s="102">
        <f>VLOOKUP($B915,'Hub coords'!$A$14:$E$119,4,TRUE)</f>
        <v>487956.13340000005</v>
      </c>
      <c r="K915" s="102">
        <f>VLOOKUP($B915,'Hub coords'!$A$14:$E$119,5,TRUE)</f>
        <v>5189733.8505000006</v>
      </c>
      <c r="L915" s="51">
        <f t="shared" si="60"/>
        <v>0.86759999993955716</v>
      </c>
      <c r="M915" s="51">
        <f t="shared" si="61"/>
        <v>2.3154999995604157</v>
      </c>
      <c r="N915" s="52">
        <f t="shared" si="62"/>
        <v>2.472704998146646</v>
      </c>
      <c r="O915" s="51">
        <f t="shared" si="63"/>
        <v>6.114270007859405</v>
      </c>
      <c r="P915" s="47" t="str">
        <f>VLOOKUP(B915,'Hub coords'!$A$14:$E$118,1,TRUE)</f>
        <v>T6P5</v>
      </c>
      <c r="R915" s="54">
        <v>8</v>
      </c>
      <c r="S915" s="55">
        <v>2</v>
      </c>
    </row>
    <row r="916" spans="1:19" s="50" customFormat="1" ht="15" thickBot="1" x14ac:dyDescent="0.35">
      <c r="A916" s="50" t="s">
        <v>126</v>
      </c>
      <c r="B916" s="50" t="s">
        <v>1961</v>
      </c>
      <c r="C916" s="50">
        <v>301</v>
      </c>
      <c r="D916" s="50">
        <v>330.71300000000002</v>
      </c>
      <c r="E916" s="50">
        <v>1</v>
      </c>
      <c r="F916" s="50">
        <v>0.7</v>
      </c>
      <c r="G916" s="50">
        <v>4.4193259999999999</v>
      </c>
      <c r="H916" s="109">
        <v>5189730.8669999996</v>
      </c>
      <c r="I916" s="109">
        <v>487960.42099999997</v>
      </c>
      <c r="J916" s="102">
        <f>VLOOKUP($B916,'Hub coords'!$A$14:$E$119,4,TRUE)</f>
        <v>487956.13340000005</v>
      </c>
      <c r="K916" s="102">
        <f>VLOOKUP($B916,'Hub coords'!$A$14:$E$119,5,TRUE)</f>
        <v>5189733.8505000006</v>
      </c>
      <c r="L916" s="51">
        <f t="shared" si="60"/>
        <v>4.287599999923259</v>
      </c>
      <c r="M916" s="51">
        <f t="shared" si="61"/>
        <v>2.9835000010207295</v>
      </c>
      <c r="N916" s="52">
        <f t="shared" si="62"/>
        <v>5.2234840877935698</v>
      </c>
      <c r="O916" s="51">
        <f t="shared" si="63"/>
        <v>27.284786015432623</v>
      </c>
      <c r="P916" s="47" t="str">
        <f>VLOOKUP(B916,'Hub coords'!$A$14:$E$118,1,TRUE)</f>
        <v>T6P5</v>
      </c>
      <c r="R916" s="56" t="s">
        <v>2123</v>
      </c>
      <c r="S916" s="56">
        <v>1</v>
      </c>
    </row>
    <row r="917" spans="1:19" s="50" customFormat="1" x14ac:dyDescent="0.3">
      <c r="A917" s="50" t="s">
        <v>126</v>
      </c>
      <c r="B917" s="50" t="s">
        <v>1944</v>
      </c>
      <c r="C917" s="50">
        <v>301</v>
      </c>
      <c r="D917" s="50">
        <v>330.85199999999998</v>
      </c>
      <c r="E917" s="50">
        <v>4.5</v>
      </c>
      <c r="F917" s="50">
        <v>3.9</v>
      </c>
      <c r="G917" s="50">
        <v>2.3670490000000002</v>
      </c>
      <c r="H917" s="109">
        <v>5189736.79</v>
      </c>
      <c r="I917" s="109">
        <v>487955.97100000002</v>
      </c>
      <c r="J917" s="102">
        <f>VLOOKUP($B917,'Hub coords'!$A$14:$E$119,4,TRUE)</f>
        <v>487956.13340000005</v>
      </c>
      <c r="K917" s="102">
        <f>VLOOKUP($B917,'Hub coords'!$A$14:$E$119,5,TRUE)</f>
        <v>5189733.8505000006</v>
      </c>
      <c r="L917" s="51">
        <f t="shared" si="60"/>
        <v>0.16240000003017485</v>
      </c>
      <c r="M917" s="51">
        <f t="shared" si="61"/>
        <v>2.939499999396503</v>
      </c>
      <c r="N917" s="52">
        <f t="shared" si="62"/>
        <v>2.9439826776769324</v>
      </c>
      <c r="O917" s="51">
        <f t="shared" si="63"/>
        <v>8.6670340064618419</v>
      </c>
      <c r="P917" s="47" t="str">
        <f>VLOOKUP(B917,'Hub coords'!$A$14:$E$118,1,TRUE)</f>
        <v>T6P5</v>
      </c>
    </row>
    <row r="918" spans="1:19" s="50" customFormat="1" x14ac:dyDescent="0.3">
      <c r="A918" s="50" t="s">
        <v>126</v>
      </c>
      <c r="B918" s="50" t="s">
        <v>1962</v>
      </c>
      <c r="C918" s="50">
        <v>301</v>
      </c>
      <c r="D918" s="50">
        <v>319.88200000000001</v>
      </c>
      <c r="E918" s="50">
        <v>4.0999999999999996</v>
      </c>
      <c r="F918" s="50">
        <v>2.2999999999999998</v>
      </c>
      <c r="G918" s="50">
        <v>1.7277880000000001</v>
      </c>
      <c r="H918" s="109">
        <v>5189730.1359999999</v>
      </c>
      <c r="I918" s="109">
        <v>487957.47499999998</v>
      </c>
      <c r="J918" s="102">
        <f>VLOOKUP($B918,'Hub coords'!$A$14:$E$119,4,TRUE)</f>
        <v>487956.13340000005</v>
      </c>
      <c r="K918" s="102">
        <f>VLOOKUP($B918,'Hub coords'!$A$14:$E$119,5,TRUE)</f>
        <v>5189733.8505000006</v>
      </c>
      <c r="L918" s="51">
        <f t="shared" si="60"/>
        <v>1.3415999999269843</v>
      </c>
      <c r="M918" s="51">
        <f t="shared" si="61"/>
        <v>3.7145000007003546</v>
      </c>
      <c r="N918" s="52">
        <f t="shared" si="62"/>
        <v>3.9493544807989847</v>
      </c>
      <c r="O918" s="51">
        <f t="shared" si="63"/>
        <v>15.597400815007017</v>
      </c>
      <c r="P918" s="47" t="str">
        <f>VLOOKUP(B918,'Hub coords'!$A$14:$E$118,1,TRUE)</f>
        <v>T6P5</v>
      </c>
    </row>
    <row r="919" spans="1:19" s="50" customFormat="1" x14ac:dyDescent="0.3">
      <c r="A919" s="50" t="s">
        <v>126</v>
      </c>
      <c r="B919" s="50" t="s">
        <v>1963</v>
      </c>
      <c r="C919" s="50">
        <v>301</v>
      </c>
      <c r="D919" s="50">
        <v>341.33800000000002</v>
      </c>
      <c r="E919" s="50">
        <v>2.8</v>
      </c>
      <c r="F919" s="50">
        <v>2.8</v>
      </c>
      <c r="G919" s="50">
        <v>1.9897530000000001</v>
      </c>
      <c r="H919" s="109">
        <v>5189733.79</v>
      </c>
      <c r="I919" s="109">
        <v>487958.451</v>
      </c>
      <c r="J919" s="102">
        <f>VLOOKUP($B919,'Hub coords'!$A$14:$E$119,4,TRUE)</f>
        <v>487956.13340000005</v>
      </c>
      <c r="K919" s="102">
        <f>VLOOKUP($B919,'Hub coords'!$A$14:$E$119,5,TRUE)</f>
        <v>5189733.8505000006</v>
      </c>
      <c r="L919" s="51">
        <f t="shared" si="60"/>
        <v>2.3175999999511987</v>
      </c>
      <c r="M919" s="51">
        <f t="shared" si="61"/>
        <v>6.0500000603497028E-2</v>
      </c>
      <c r="N919" s="52">
        <f t="shared" si="62"/>
        <v>2.3183895293601591</v>
      </c>
      <c r="O919" s="51">
        <f t="shared" si="63"/>
        <v>5.3749300098468202</v>
      </c>
      <c r="P919" s="47" t="str">
        <f>VLOOKUP(B919,'Hub coords'!$A$14:$E$118,1,TRUE)</f>
        <v>T6P5</v>
      </c>
    </row>
    <row r="920" spans="1:19" s="50" customFormat="1" x14ac:dyDescent="0.3">
      <c r="A920" s="50" t="s">
        <v>126</v>
      </c>
      <c r="B920" s="50" t="s">
        <v>1964</v>
      </c>
      <c r="C920" s="50">
        <v>301</v>
      </c>
      <c r="D920" s="50">
        <v>318.322</v>
      </c>
      <c r="E920" s="50">
        <v>3.5</v>
      </c>
      <c r="F920" s="50">
        <v>1.7</v>
      </c>
      <c r="G920" s="50">
        <v>0.85374300000000003</v>
      </c>
      <c r="H920" s="109">
        <v>5189735.3600000003</v>
      </c>
      <c r="I920" s="109">
        <v>487958.03700000001</v>
      </c>
      <c r="J920" s="102">
        <f>VLOOKUP($B920,'Hub coords'!$A$14:$E$119,4,TRUE)</f>
        <v>487956.13340000005</v>
      </c>
      <c r="K920" s="102">
        <f>VLOOKUP($B920,'Hub coords'!$A$14:$E$119,5,TRUE)</f>
        <v>5189733.8505000006</v>
      </c>
      <c r="L920" s="51">
        <f t="shared" si="60"/>
        <v>1.9035999999614432</v>
      </c>
      <c r="M920" s="51">
        <f t="shared" si="61"/>
        <v>1.5094999996945262</v>
      </c>
      <c r="N920" s="52">
        <f t="shared" si="62"/>
        <v>2.4294615059578493</v>
      </c>
      <c r="O920" s="51">
        <f t="shared" si="63"/>
        <v>5.9022832089309807</v>
      </c>
      <c r="P920" s="47" t="str">
        <f>VLOOKUP(B920,'Hub coords'!$A$14:$E$118,1,TRUE)</f>
        <v>T6P5</v>
      </c>
    </row>
    <row r="921" spans="1:19" s="50" customFormat="1" x14ac:dyDescent="0.3">
      <c r="A921" s="50" t="s">
        <v>126</v>
      </c>
      <c r="B921" s="50" t="s">
        <v>1965</v>
      </c>
      <c r="C921" s="50">
        <v>301</v>
      </c>
      <c r="D921" s="50">
        <v>328.74700000000001</v>
      </c>
      <c r="E921" s="50">
        <v>1.6</v>
      </c>
      <c r="F921" s="50">
        <v>1.7</v>
      </c>
      <c r="G921" s="50">
        <v>0.91269599999999995</v>
      </c>
      <c r="H921" s="109">
        <v>5189736.102</v>
      </c>
      <c r="I921" s="109">
        <v>487958.495</v>
      </c>
      <c r="J921" s="102">
        <f>VLOOKUP($B921,'Hub coords'!$A$14:$E$119,4,TRUE)</f>
        <v>487956.13340000005</v>
      </c>
      <c r="K921" s="102">
        <f>VLOOKUP($B921,'Hub coords'!$A$14:$E$119,5,TRUE)</f>
        <v>5189733.8505000006</v>
      </c>
      <c r="L921" s="51">
        <f t="shared" si="60"/>
        <v>2.3615999999456108</v>
      </c>
      <c r="M921" s="51">
        <f t="shared" si="61"/>
        <v>2.2514999993145466</v>
      </c>
      <c r="N921" s="52">
        <f t="shared" si="62"/>
        <v>3.2628832045687002</v>
      </c>
      <c r="O921" s="51">
        <f t="shared" si="63"/>
        <v>10.646406806656509</v>
      </c>
      <c r="P921" s="47" t="str">
        <f>VLOOKUP(B921,'Hub coords'!$A$14:$E$118,1,TRUE)</f>
        <v>T6P5</v>
      </c>
    </row>
    <row r="922" spans="1:19" s="50" customFormat="1" x14ac:dyDescent="0.3">
      <c r="A922" s="50" t="s">
        <v>126</v>
      </c>
      <c r="B922" s="50" t="s">
        <v>1966</v>
      </c>
      <c r="C922" s="50">
        <v>301</v>
      </c>
      <c r="D922" s="50">
        <v>328.52100000000002</v>
      </c>
      <c r="E922" s="50">
        <v>1.7</v>
      </c>
      <c r="F922" s="50">
        <v>1.4</v>
      </c>
      <c r="G922" s="50">
        <v>4.2305640000000002</v>
      </c>
      <c r="H922" s="109">
        <v>5189733.58</v>
      </c>
      <c r="I922" s="109">
        <v>487959.07299999997</v>
      </c>
      <c r="J922" s="102">
        <f>VLOOKUP($B922,'Hub coords'!$A$14:$E$119,4,TRUE)</f>
        <v>487956.13340000005</v>
      </c>
      <c r="K922" s="102">
        <f>VLOOKUP($B922,'Hub coords'!$A$14:$E$119,5,TRUE)</f>
        <v>5189733.8505000006</v>
      </c>
      <c r="L922" s="51">
        <f t="shared" si="60"/>
        <v>2.9395999999251217</v>
      </c>
      <c r="M922" s="51">
        <f t="shared" si="61"/>
        <v>0.27050000056624413</v>
      </c>
      <c r="N922" s="52">
        <f t="shared" si="62"/>
        <v>2.9520193783012529</v>
      </c>
      <c r="O922" s="51">
        <f t="shared" si="63"/>
        <v>8.7144184098661164</v>
      </c>
      <c r="P922" s="47" t="str">
        <f>VLOOKUP(B922,'Hub coords'!$A$14:$E$118,1,TRUE)</f>
        <v>T6P5</v>
      </c>
    </row>
    <row r="923" spans="1:19" s="50" customFormat="1" x14ac:dyDescent="0.3">
      <c r="A923" s="50" t="s">
        <v>126</v>
      </c>
      <c r="B923" s="50" t="s">
        <v>1967</v>
      </c>
      <c r="C923" s="50">
        <v>301</v>
      </c>
      <c r="D923" s="50">
        <v>321.38200000000001</v>
      </c>
      <c r="E923" s="50">
        <v>0.5</v>
      </c>
      <c r="F923" s="50">
        <v>0.6</v>
      </c>
      <c r="G923" s="50">
        <v>1.8222849999999999</v>
      </c>
      <c r="H923" s="109">
        <v>5189736.8720000004</v>
      </c>
      <c r="I923" s="109">
        <v>487958.18699999998</v>
      </c>
      <c r="J923" s="102">
        <f>VLOOKUP($B923,'Hub coords'!$A$14:$E$119,4,TRUE)</f>
        <v>487956.13340000005</v>
      </c>
      <c r="K923" s="102">
        <f>VLOOKUP($B923,'Hub coords'!$A$14:$E$119,5,TRUE)</f>
        <v>5189733.8505000006</v>
      </c>
      <c r="L923" s="51">
        <f t="shared" si="60"/>
        <v>2.0535999999265186</v>
      </c>
      <c r="M923" s="51">
        <f t="shared" si="61"/>
        <v>3.0214999997988343</v>
      </c>
      <c r="N923" s="52">
        <f t="shared" si="62"/>
        <v>3.6533183831254776</v>
      </c>
      <c r="O923" s="51">
        <f t="shared" si="63"/>
        <v>13.346735208482555</v>
      </c>
      <c r="P923" s="47" t="str">
        <f>VLOOKUP(B923,'Hub coords'!$A$14:$E$118,1,TRUE)</f>
        <v>T6P5</v>
      </c>
    </row>
    <row r="924" spans="1:19" s="50" customFormat="1" x14ac:dyDescent="0.3">
      <c r="A924" s="50" t="s">
        <v>126</v>
      </c>
      <c r="B924" s="50" t="s">
        <v>1968</v>
      </c>
      <c r="C924" s="50">
        <v>301</v>
      </c>
      <c r="D924" s="50">
        <v>323.93</v>
      </c>
      <c r="E924" s="50">
        <v>2.4</v>
      </c>
      <c r="F924" s="50">
        <v>1.6</v>
      </c>
      <c r="G924" s="50">
        <v>1.120933</v>
      </c>
      <c r="H924" s="109">
        <v>5189733.9649999999</v>
      </c>
      <c r="I924" s="109">
        <v>487958.69300000003</v>
      </c>
      <c r="J924" s="102">
        <f>VLOOKUP($B924,'Hub coords'!$A$14:$E$119,4,TRUE)</f>
        <v>487956.13340000005</v>
      </c>
      <c r="K924" s="102">
        <f>VLOOKUP($B924,'Hub coords'!$A$14:$E$119,5,TRUE)</f>
        <v>5189733.8505000006</v>
      </c>
      <c r="L924" s="51">
        <f t="shared" si="60"/>
        <v>2.5595999999786727</v>
      </c>
      <c r="M924" s="51">
        <f t="shared" si="61"/>
        <v>0.11449999921023846</v>
      </c>
      <c r="N924" s="52">
        <f t="shared" si="62"/>
        <v>2.5621597158861831</v>
      </c>
      <c r="O924" s="51">
        <f t="shared" si="63"/>
        <v>6.5646624097099666</v>
      </c>
      <c r="P924" s="47" t="str">
        <f>VLOOKUP(B924,'Hub coords'!$A$14:$E$118,1,TRUE)</f>
        <v>T6P5</v>
      </c>
    </row>
    <row r="925" spans="1:19" s="50" customFormat="1" x14ac:dyDescent="0.3">
      <c r="A925" s="50" t="s">
        <v>126</v>
      </c>
      <c r="B925" s="50" t="s">
        <v>1969</v>
      </c>
      <c r="C925" s="50">
        <v>301</v>
      </c>
      <c r="D925" s="50">
        <v>316.96699999999998</v>
      </c>
      <c r="E925" s="50">
        <v>3.9</v>
      </c>
      <c r="F925" s="50">
        <v>2.5</v>
      </c>
      <c r="G925" s="50">
        <v>0.77881800000000001</v>
      </c>
      <c r="H925" s="109">
        <v>5189741.1150000002</v>
      </c>
      <c r="I925" s="109">
        <v>487957.50300000003</v>
      </c>
      <c r="J925" s="102">
        <f>VLOOKUP($B925,'Hub coords'!$A$14:$E$119,4,TRUE)</f>
        <v>487956.13340000005</v>
      </c>
      <c r="K925" s="102">
        <f>VLOOKUP($B925,'Hub coords'!$A$14:$E$119,5,TRUE)</f>
        <v>5189733.8505000006</v>
      </c>
      <c r="L925" s="51">
        <f t="shared" si="60"/>
        <v>1.3695999999763444</v>
      </c>
      <c r="M925" s="51">
        <f t="shared" si="61"/>
        <v>7.2644999995827675</v>
      </c>
      <c r="N925" s="52">
        <f t="shared" si="62"/>
        <v>7.3924802606346693</v>
      </c>
      <c r="O925" s="51">
        <f t="shared" si="63"/>
        <v>54.64876440387323</v>
      </c>
      <c r="P925" s="47" t="str">
        <f>VLOOKUP(B925,'Hub coords'!$A$14:$E$118,1,TRUE)</f>
        <v>T6P5</v>
      </c>
    </row>
    <row r="926" spans="1:19" s="50" customFormat="1" x14ac:dyDescent="0.3">
      <c r="A926" s="50" t="s">
        <v>126</v>
      </c>
      <c r="B926" s="50" t="s">
        <v>1970</v>
      </c>
      <c r="C926" s="50">
        <v>301</v>
      </c>
      <c r="D926" s="50">
        <v>316.33499999999998</v>
      </c>
      <c r="E926" s="50">
        <v>6.1</v>
      </c>
      <c r="F926" s="50">
        <v>2.9</v>
      </c>
      <c r="H926" s="109">
        <v>5189735.8669999996</v>
      </c>
      <c r="I926" s="109">
        <v>487959.397</v>
      </c>
      <c r="J926" s="102">
        <f>VLOOKUP($B926,'Hub coords'!$A$14:$E$119,4,TRUE)</f>
        <v>487956.13340000005</v>
      </c>
      <c r="K926" s="102">
        <f>VLOOKUP($B926,'Hub coords'!$A$14:$E$119,5,TRUE)</f>
        <v>5189733.8505000006</v>
      </c>
      <c r="L926" s="51">
        <f t="shared" si="60"/>
        <v>3.2635999999474734</v>
      </c>
      <c r="M926" s="51">
        <f t="shared" si="61"/>
        <v>2.0164999989792705</v>
      </c>
      <c r="N926" s="52">
        <f t="shared" si="62"/>
        <v>3.8363207902286467</v>
      </c>
      <c r="O926" s="51">
        <f t="shared" si="63"/>
        <v>14.717357205540548</v>
      </c>
      <c r="P926" s="47" t="str">
        <f>VLOOKUP(B926,'Hub coords'!$A$14:$E$118,1,TRUE)</f>
        <v>T6P5</v>
      </c>
    </row>
    <row r="927" spans="1:19" s="50" customFormat="1" x14ac:dyDescent="0.3">
      <c r="A927" s="50" t="s">
        <v>126</v>
      </c>
      <c r="B927" s="50" t="s">
        <v>1971</v>
      </c>
      <c r="C927" s="50">
        <v>301</v>
      </c>
      <c r="D927" s="50">
        <v>344.00200000000001</v>
      </c>
      <c r="E927" s="50">
        <v>0.3</v>
      </c>
      <c r="F927" s="50">
        <v>0.3</v>
      </c>
      <c r="G927" s="50">
        <v>1.657289</v>
      </c>
      <c r="H927" s="109">
        <v>5189732.8020000001</v>
      </c>
      <c r="I927" s="109">
        <v>487957.12099999998</v>
      </c>
      <c r="J927" s="102">
        <f>VLOOKUP($B927,'Hub coords'!$A$14:$E$119,4,TRUE)</f>
        <v>487956.13340000005</v>
      </c>
      <c r="K927" s="102">
        <f>VLOOKUP($B927,'Hub coords'!$A$14:$E$119,5,TRUE)</f>
        <v>5189733.8505000006</v>
      </c>
      <c r="L927" s="51">
        <f t="shared" si="60"/>
        <v>0.98759999993490055</v>
      </c>
      <c r="M927" s="51">
        <f t="shared" si="61"/>
        <v>1.0485000004991889</v>
      </c>
      <c r="N927" s="52">
        <f t="shared" si="62"/>
        <v>1.4403839803740579</v>
      </c>
      <c r="O927" s="51">
        <f t="shared" si="63"/>
        <v>2.0747060109182143</v>
      </c>
      <c r="P927" s="47" t="str">
        <f>VLOOKUP(B927,'Hub coords'!$A$14:$E$118,1,TRUE)</f>
        <v>T6P5</v>
      </c>
    </row>
    <row r="928" spans="1:19" s="50" customFormat="1" x14ac:dyDescent="0.3">
      <c r="A928" s="50" t="s">
        <v>126</v>
      </c>
      <c r="B928" s="50" t="s">
        <v>1945</v>
      </c>
      <c r="C928" s="50">
        <v>300</v>
      </c>
      <c r="D928" s="50">
        <v>320.779</v>
      </c>
      <c r="E928" s="50">
        <v>3.4</v>
      </c>
      <c r="F928" s="50">
        <v>3</v>
      </c>
      <c r="G928" s="50">
        <v>0.94972599999999996</v>
      </c>
      <c r="H928" s="109">
        <v>5189742.3949999996</v>
      </c>
      <c r="I928" s="109">
        <v>487960.49099999998</v>
      </c>
      <c r="J928" s="102">
        <f>VLOOKUP($B928,'Hub coords'!$A$14:$E$119,4,TRUE)</f>
        <v>487956.13340000005</v>
      </c>
      <c r="K928" s="102">
        <f>VLOOKUP($B928,'Hub coords'!$A$14:$E$119,5,TRUE)</f>
        <v>5189733.8505000006</v>
      </c>
      <c r="L928" s="51">
        <f t="shared" si="60"/>
        <v>4.3575999999302439</v>
      </c>
      <c r="M928" s="51">
        <f t="shared" si="61"/>
        <v>8.5444999989122152</v>
      </c>
      <c r="N928" s="52">
        <f t="shared" si="62"/>
        <v>9.5915148955106613</v>
      </c>
      <c r="O928" s="51">
        <f t="shared" si="63"/>
        <v>91.99715799080289</v>
      </c>
      <c r="P928" s="47" t="str">
        <f>VLOOKUP(B928,'Hub coords'!$A$14:$E$118,1,TRUE)</f>
        <v>T6P5</v>
      </c>
    </row>
    <row r="929" spans="1:19" s="50" customFormat="1" x14ac:dyDescent="0.3">
      <c r="A929" s="50" t="s">
        <v>126</v>
      </c>
      <c r="B929" s="50" t="s">
        <v>1972</v>
      </c>
      <c r="C929" s="50">
        <v>301</v>
      </c>
      <c r="D929" s="50">
        <v>334.26299999999998</v>
      </c>
      <c r="E929" s="50">
        <v>7.5</v>
      </c>
      <c r="F929" s="50">
        <v>5.5</v>
      </c>
      <c r="G929" s="50">
        <v>1.3986149999999999</v>
      </c>
      <c r="H929" s="109">
        <v>5189739.2209999999</v>
      </c>
      <c r="I929" s="109">
        <v>487959.87599999999</v>
      </c>
      <c r="J929" s="102">
        <f>VLOOKUP($B929,'Hub coords'!$A$14:$E$119,4,TRUE)</f>
        <v>487956.13340000005</v>
      </c>
      <c r="K929" s="102">
        <f>VLOOKUP($B929,'Hub coords'!$A$14:$E$119,5,TRUE)</f>
        <v>5189733.8505000006</v>
      </c>
      <c r="L929" s="51">
        <f t="shared" si="60"/>
        <v>3.7425999999395572</v>
      </c>
      <c r="M929" s="51">
        <f t="shared" si="61"/>
        <v>5.3704999992623925</v>
      </c>
      <c r="N929" s="52">
        <f t="shared" si="62"/>
        <v>6.5459395812690584</v>
      </c>
      <c r="O929" s="51">
        <f t="shared" si="63"/>
        <v>42.849325001624933</v>
      </c>
      <c r="P929" s="47" t="str">
        <f>VLOOKUP(B929,'Hub coords'!$A$14:$E$118,1,TRUE)</f>
        <v>T6P5</v>
      </c>
    </row>
    <row r="930" spans="1:19" s="50" customFormat="1" x14ac:dyDescent="0.3">
      <c r="A930" s="50" t="s">
        <v>126</v>
      </c>
      <c r="B930" s="50" t="s">
        <v>1946</v>
      </c>
      <c r="C930" s="50">
        <v>301</v>
      </c>
      <c r="D930" s="50">
        <v>320.94600000000003</v>
      </c>
      <c r="E930" s="50">
        <v>3</v>
      </c>
      <c r="F930" s="50">
        <v>1.9</v>
      </c>
      <c r="H930" s="109">
        <v>5189732.0690000001</v>
      </c>
      <c r="I930" s="109">
        <v>487958.48599999998</v>
      </c>
      <c r="J930" s="102">
        <f>VLOOKUP($B930,'Hub coords'!$A$14:$E$119,4,TRUE)</f>
        <v>487956.13340000005</v>
      </c>
      <c r="K930" s="102">
        <f>VLOOKUP($B930,'Hub coords'!$A$14:$E$119,5,TRUE)</f>
        <v>5189733.8505000006</v>
      </c>
      <c r="L930" s="51">
        <f t="shared" si="60"/>
        <v>2.3525999999255873</v>
      </c>
      <c r="M930" s="51">
        <f t="shared" si="61"/>
        <v>1.7815000005066395</v>
      </c>
      <c r="N930" s="52">
        <f t="shared" si="62"/>
        <v>2.9510115234365029</v>
      </c>
      <c r="O930" s="51">
        <f t="shared" si="63"/>
        <v>8.7084690114550298</v>
      </c>
      <c r="P930" s="47" t="str">
        <f>VLOOKUP(B930,'Hub coords'!$A$14:$E$118,1,TRUE)</f>
        <v>T6P5</v>
      </c>
      <c r="R930" s="50" t="s">
        <v>5112</v>
      </c>
      <c r="S930" s="57">
        <f>COUNT(C906:C935)</f>
        <v>30</v>
      </c>
    </row>
    <row r="931" spans="1:19" s="50" customFormat="1" x14ac:dyDescent="0.3">
      <c r="A931" s="50" t="s">
        <v>130</v>
      </c>
      <c r="B931" s="50" t="s">
        <v>1947</v>
      </c>
      <c r="C931" s="50">
        <v>301</v>
      </c>
      <c r="D931" s="50">
        <v>337.46</v>
      </c>
      <c r="E931" s="50">
        <v>0.2</v>
      </c>
      <c r="F931" s="50">
        <v>0.2</v>
      </c>
      <c r="G931" s="50">
        <v>3.549277</v>
      </c>
      <c r="H931" s="109">
        <v>5189741.4919999996</v>
      </c>
      <c r="I931" s="109">
        <v>487958</v>
      </c>
      <c r="J931" s="102">
        <f>VLOOKUP($B931,'Hub coords'!$A$14:$E$119,4,TRUE)</f>
        <v>487956.13340000005</v>
      </c>
      <c r="K931" s="102">
        <f>VLOOKUP($B931,'Hub coords'!$A$14:$E$119,5,TRUE)</f>
        <v>5189733.8505000006</v>
      </c>
      <c r="L931" s="51">
        <f t="shared" si="60"/>
        <v>1.8665999999502674</v>
      </c>
      <c r="M931" s="51">
        <f t="shared" si="61"/>
        <v>7.6414999989792705</v>
      </c>
      <c r="N931" s="52">
        <f t="shared" si="62"/>
        <v>7.8661755506862754</v>
      </c>
      <c r="O931" s="51">
        <f t="shared" si="63"/>
        <v>61.876717794214528</v>
      </c>
      <c r="P931" s="47" t="str">
        <f>VLOOKUP(B931,'Hub coords'!$A$14:$E$118,1,TRUE)</f>
        <v>T6P5</v>
      </c>
      <c r="R931" s="50" t="s">
        <v>5111</v>
      </c>
      <c r="S931" s="51">
        <f>AVERAGE(N906:N935)</f>
        <v>4.0171317254482561</v>
      </c>
    </row>
    <row r="932" spans="1:19" s="50" customFormat="1" x14ac:dyDescent="0.3">
      <c r="A932" s="50" t="s">
        <v>126</v>
      </c>
      <c r="B932" s="50" t="s">
        <v>1948</v>
      </c>
      <c r="C932" s="50">
        <v>301</v>
      </c>
      <c r="D932" s="50">
        <v>335.82600000000002</v>
      </c>
      <c r="E932" s="50">
        <v>3.8</v>
      </c>
      <c r="F932" s="50">
        <v>5.0999999999999996</v>
      </c>
      <c r="H932" s="109">
        <v>5189732.6689999998</v>
      </c>
      <c r="I932" s="109">
        <v>487960.02100000001</v>
      </c>
      <c r="J932" s="102">
        <f>VLOOKUP($B932,'Hub coords'!$A$14:$E$119,4,TRUE)</f>
        <v>487956.13340000005</v>
      </c>
      <c r="K932" s="102">
        <f>VLOOKUP($B932,'Hub coords'!$A$14:$E$119,5,TRUE)</f>
        <v>5189733.8505000006</v>
      </c>
      <c r="L932" s="51">
        <f t="shared" si="60"/>
        <v>3.8875999999581836</v>
      </c>
      <c r="M932" s="51">
        <f t="shared" si="61"/>
        <v>1.1815000008791685</v>
      </c>
      <c r="N932" s="52">
        <f t="shared" si="62"/>
        <v>4.0631731456771991</v>
      </c>
      <c r="O932" s="51">
        <f t="shared" si="63"/>
        <v>16.509376011752344</v>
      </c>
      <c r="P932" s="47" t="str">
        <f>VLOOKUP(B932,'Hub coords'!$A$14:$E$118,1,TRUE)</f>
        <v>T6P5</v>
      </c>
      <c r="R932" s="50" t="s">
        <v>5110</v>
      </c>
      <c r="S932" s="51">
        <f>_xlfn.STDEV.S(N906:N935)</f>
        <v>2.002550895887286</v>
      </c>
    </row>
    <row r="933" spans="1:19" s="50" customFormat="1" x14ac:dyDescent="0.3">
      <c r="A933" s="50" t="s">
        <v>126</v>
      </c>
      <c r="B933" s="50" t="s">
        <v>1949</v>
      </c>
      <c r="C933" s="50">
        <v>301</v>
      </c>
      <c r="D933" s="50">
        <v>314.29899999999998</v>
      </c>
      <c r="E933" s="50">
        <v>3.5</v>
      </c>
      <c r="F933" s="50">
        <v>2.2999999999999998</v>
      </c>
      <c r="G933" s="50">
        <v>2.264939</v>
      </c>
      <c r="H933" s="109">
        <v>5189732.5350000001</v>
      </c>
      <c r="I933" s="109">
        <v>487957.83899999998</v>
      </c>
      <c r="J933" s="102">
        <f>VLOOKUP($B933,'Hub coords'!$A$14:$E$119,4,TRUE)</f>
        <v>487956.13340000005</v>
      </c>
      <c r="K933" s="102">
        <f>VLOOKUP($B933,'Hub coords'!$A$14:$E$119,5,TRUE)</f>
        <v>5189733.8505000006</v>
      </c>
      <c r="L933" s="51">
        <f t="shared" si="60"/>
        <v>1.7055999999283813</v>
      </c>
      <c r="M933" s="51">
        <f t="shared" si="61"/>
        <v>1.3155000004917383</v>
      </c>
      <c r="N933" s="52">
        <f t="shared" si="62"/>
        <v>2.1539757684452852</v>
      </c>
      <c r="O933" s="51">
        <f t="shared" si="63"/>
        <v>4.6396116110494567</v>
      </c>
      <c r="P933" s="47" t="str">
        <f>VLOOKUP(B933,'Hub coords'!$A$14:$E$118,1,TRUE)</f>
        <v>T6P5</v>
      </c>
      <c r="R933" s="50" t="s">
        <v>5109</v>
      </c>
      <c r="S933" s="51">
        <f>MIN(N906:N935)</f>
        <v>1.4403839803740579</v>
      </c>
    </row>
    <row r="934" spans="1:19" s="50" customFormat="1" x14ac:dyDescent="0.3">
      <c r="A934" s="50" t="s">
        <v>126</v>
      </c>
      <c r="B934" s="50" t="s">
        <v>1950</v>
      </c>
      <c r="C934" s="50">
        <v>301</v>
      </c>
      <c r="D934" s="50">
        <v>316.43099999999998</v>
      </c>
      <c r="E934" s="50">
        <v>0.4</v>
      </c>
      <c r="F934" s="50">
        <v>0.3</v>
      </c>
      <c r="G934" s="50">
        <v>3.639192</v>
      </c>
      <c r="H934" s="109">
        <v>5189733.6440000003</v>
      </c>
      <c r="I934" s="109">
        <v>487959.20400000003</v>
      </c>
      <c r="J934" s="102">
        <f>VLOOKUP($B934,'Hub coords'!$A$14:$E$119,4,TRUE)</f>
        <v>487956.13340000005</v>
      </c>
      <c r="K934" s="102">
        <f>VLOOKUP($B934,'Hub coords'!$A$14:$E$119,5,TRUE)</f>
        <v>5189733.8505000006</v>
      </c>
      <c r="L934" s="51">
        <f t="shared" si="60"/>
        <v>3.0705999999772757</v>
      </c>
      <c r="M934" s="51">
        <f t="shared" si="61"/>
        <v>0.20650000032037497</v>
      </c>
      <c r="N934" s="52">
        <f t="shared" si="62"/>
        <v>3.077535801577743</v>
      </c>
      <c r="O934" s="51">
        <f t="shared" si="63"/>
        <v>9.4712266099927618</v>
      </c>
      <c r="P934" s="47" t="str">
        <f>VLOOKUP(B934,'Hub coords'!$A$14:$E$118,1,TRUE)</f>
        <v>T6P5</v>
      </c>
      <c r="R934" s="50" t="s">
        <v>5108</v>
      </c>
      <c r="S934" s="51">
        <f>MAX(N906:N935)</f>
        <v>9.5915148955106613</v>
      </c>
    </row>
    <row r="935" spans="1:19" s="50" customFormat="1" x14ac:dyDescent="0.3">
      <c r="A935" s="50" t="s">
        <v>126</v>
      </c>
      <c r="B935" s="50" t="s">
        <v>1951</v>
      </c>
      <c r="C935" s="50">
        <v>301</v>
      </c>
      <c r="D935" s="50">
        <v>339.589</v>
      </c>
      <c r="E935" s="50">
        <v>0.7</v>
      </c>
      <c r="F935" s="50">
        <v>0.9</v>
      </c>
      <c r="G935" s="50">
        <v>1.7956749999999999</v>
      </c>
      <c r="H935" s="109">
        <v>5189736.3030000003</v>
      </c>
      <c r="I935" s="109">
        <v>487960.07500000001</v>
      </c>
      <c r="J935" s="102">
        <f>VLOOKUP($B935,'Hub coords'!$A$14:$E$119,4,TRUE)</f>
        <v>487956.13340000005</v>
      </c>
      <c r="K935" s="102">
        <f>VLOOKUP($B935,'Hub coords'!$A$14:$E$119,5,TRUE)</f>
        <v>5189733.8505000006</v>
      </c>
      <c r="L935" s="51">
        <f t="shared" si="60"/>
        <v>3.9415999999619089</v>
      </c>
      <c r="M935" s="51">
        <f t="shared" si="61"/>
        <v>2.4524999996647239</v>
      </c>
      <c r="N935" s="52">
        <f t="shared" si="62"/>
        <v>4.6423018867858206</v>
      </c>
      <c r="O935" s="51">
        <f t="shared" si="63"/>
        <v>21.55096680805519</v>
      </c>
      <c r="P935" s="47" t="str">
        <f>VLOOKUP(B935,'Hub coords'!$A$14:$E$118,1,TRUE)</f>
        <v>T6P5</v>
      </c>
      <c r="R935" s="50" t="s">
        <v>5107</v>
      </c>
      <c r="S935" s="51">
        <f>SQRT(SUM(O906:O935)/S930)</f>
        <v>4.4736879328507655</v>
      </c>
    </row>
    <row r="936" spans="1:19" ht="15" thickBot="1" x14ac:dyDescent="0.35">
      <c r="A936" s="30" t="s">
        <v>126</v>
      </c>
      <c r="B936" s="30" t="s">
        <v>1973</v>
      </c>
      <c r="C936" s="30">
        <v>301</v>
      </c>
      <c r="D936" s="30">
        <v>331.53899999999999</v>
      </c>
      <c r="E936" s="30">
        <v>1.7</v>
      </c>
      <c r="F936" s="30">
        <v>1</v>
      </c>
      <c r="G936" s="30">
        <v>2.4667849999999998</v>
      </c>
      <c r="H936" s="107">
        <v>5189657.0219999999</v>
      </c>
      <c r="I936" s="107">
        <v>487958.45699999999</v>
      </c>
      <c r="J936" s="102">
        <f>VLOOKUP($B936,'Hub coords'!$A$14:$E$119,4,TRUE)</f>
        <v>487956.44140000001</v>
      </c>
      <c r="K936" s="102">
        <f>VLOOKUP($B936,'Hub coords'!$A$14:$E$119,5,TRUE)</f>
        <v>5189658.0525000002</v>
      </c>
      <c r="L936" s="34">
        <f t="shared" ref="L936:L973" si="64">ABS(J936-I936)</f>
        <v>2.0155999999842606</v>
      </c>
      <c r="M936" s="34">
        <f t="shared" ref="M936:M973" si="65">ABS(K936-H936)</f>
        <v>1.0305000003427267</v>
      </c>
      <c r="N936" s="35">
        <f t="shared" ref="N936:N973" si="66">SQRT(L936^2+M936^2)</f>
        <v>2.2637521089206989</v>
      </c>
      <c r="O936" s="34">
        <f t="shared" ref="O936:O973" si="67">N936*N936</f>
        <v>5.1245736106429121</v>
      </c>
      <c r="P936" s="47" t="str">
        <f>VLOOKUP(B936,'Hub coords'!$A$14:$E$118,1,TRUE)</f>
        <v>T6P6</v>
      </c>
      <c r="Q936"/>
      <c r="R936" s="34"/>
    </row>
    <row r="937" spans="1:19" x14ac:dyDescent="0.3">
      <c r="A937" s="30" t="s">
        <v>126</v>
      </c>
      <c r="B937" s="30" t="s">
        <v>1982</v>
      </c>
      <c r="C937" s="30">
        <v>301</v>
      </c>
      <c r="D937" s="30">
        <v>334.19400000000002</v>
      </c>
      <c r="E937" s="30">
        <v>0.5</v>
      </c>
      <c r="F937" s="30">
        <v>0.2</v>
      </c>
      <c r="G937" s="30">
        <v>1.918315</v>
      </c>
      <c r="H937" s="107">
        <v>5189654.4189999998</v>
      </c>
      <c r="I937" s="107">
        <v>487955.07799999998</v>
      </c>
      <c r="J937" s="102">
        <f>VLOOKUP($B937,'Hub coords'!$A$14:$E$119,4,TRUE)</f>
        <v>487956.44140000001</v>
      </c>
      <c r="K937" s="102">
        <f>VLOOKUP($B937,'Hub coords'!$A$14:$E$119,5,TRUE)</f>
        <v>5189658.0525000002</v>
      </c>
      <c r="L937" s="34">
        <f t="shared" si="64"/>
        <v>1.3634000000311062</v>
      </c>
      <c r="M937" s="34">
        <f t="shared" si="65"/>
        <v>3.633500000461936</v>
      </c>
      <c r="N937" s="35">
        <f t="shared" si="66"/>
        <v>3.8808738466280643</v>
      </c>
      <c r="O937" s="34">
        <f t="shared" si="67"/>
        <v>15.061181813441708</v>
      </c>
      <c r="P937" s="47" t="str">
        <f>VLOOKUP(B937,'Hub coords'!$A$14:$E$118,1,TRUE)</f>
        <v>T6P6</v>
      </c>
      <c r="Q937"/>
      <c r="R937" s="20" t="s">
        <v>166</v>
      </c>
      <c r="S937" s="20" t="s">
        <v>165</v>
      </c>
    </row>
    <row r="938" spans="1:19" x14ac:dyDescent="0.3">
      <c r="A938" s="30" t="s">
        <v>126</v>
      </c>
      <c r="B938" s="30" t="s">
        <v>1983</v>
      </c>
      <c r="C938" s="30">
        <v>301</v>
      </c>
      <c r="D938" s="30">
        <v>330.649</v>
      </c>
      <c r="E938" s="30">
        <v>0.3</v>
      </c>
      <c r="F938" s="30">
        <v>0.2</v>
      </c>
      <c r="G938" s="30">
        <v>1.698164</v>
      </c>
      <c r="H938" s="107">
        <v>5189655.182</v>
      </c>
      <c r="I938" s="107">
        <v>487957.42</v>
      </c>
      <c r="J938" s="102">
        <f>VLOOKUP($B938,'Hub coords'!$A$14:$E$119,4,TRUE)</f>
        <v>487956.44140000001</v>
      </c>
      <c r="K938" s="102">
        <f>VLOOKUP($B938,'Hub coords'!$A$14:$E$119,5,TRUE)</f>
        <v>5189658.0525000002</v>
      </c>
      <c r="L938" s="34">
        <f t="shared" si="64"/>
        <v>0.97859999997308478</v>
      </c>
      <c r="M938" s="34">
        <f t="shared" si="65"/>
        <v>2.8705000001937151</v>
      </c>
      <c r="N938" s="35">
        <f t="shared" si="66"/>
        <v>3.0327262011364362</v>
      </c>
      <c r="O938" s="34">
        <f t="shared" si="67"/>
        <v>9.1974282110594405</v>
      </c>
      <c r="P938" s="47" t="str">
        <f>VLOOKUP(B938,'Hub coords'!$A$14:$E$118,1,TRUE)</f>
        <v>T6P6</v>
      </c>
      <c r="Q938"/>
      <c r="R938" s="19">
        <v>1</v>
      </c>
      <c r="S938" s="15">
        <v>2</v>
      </c>
    </row>
    <row r="939" spans="1:19" x14ac:dyDescent="0.3">
      <c r="A939" s="30" t="s">
        <v>126</v>
      </c>
      <c r="B939" s="30" t="s">
        <v>1984</v>
      </c>
      <c r="C939" s="30">
        <v>301</v>
      </c>
      <c r="D939" s="30">
        <v>331.048</v>
      </c>
      <c r="E939" s="30">
        <v>1</v>
      </c>
      <c r="F939" s="30">
        <v>1.4</v>
      </c>
      <c r="G939" s="30">
        <v>2.508899</v>
      </c>
      <c r="H939" s="107">
        <v>5189656.9110000003</v>
      </c>
      <c r="I939" s="107">
        <v>487958.54300000001</v>
      </c>
      <c r="J939" s="102">
        <f>VLOOKUP($B939,'Hub coords'!$A$14:$E$119,4,TRUE)</f>
        <v>487956.44140000001</v>
      </c>
      <c r="K939" s="102">
        <f>VLOOKUP($B939,'Hub coords'!$A$14:$E$119,5,TRUE)</f>
        <v>5189658.0525000002</v>
      </c>
      <c r="L939" s="34">
        <f t="shared" si="64"/>
        <v>2.1015999999945052</v>
      </c>
      <c r="M939" s="34">
        <f t="shared" si="65"/>
        <v>1.141499999910593</v>
      </c>
      <c r="N939" s="35">
        <f t="shared" si="66"/>
        <v>2.3915987978280948</v>
      </c>
      <c r="O939" s="34">
        <f t="shared" si="67"/>
        <v>5.7197448097727888</v>
      </c>
      <c r="P939" s="47" t="str">
        <f>VLOOKUP(B939,'Hub coords'!$A$14:$E$118,1,TRUE)</f>
        <v>T6P6</v>
      </c>
      <c r="Q939"/>
      <c r="R939" s="19">
        <v>2</v>
      </c>
      <c r="S939" s="15">
        <v>4</v>
      </c>
    </row>
    <row r="940" spans="1:19" x14ac:dyDescent="0.3">
      <c r="A940" s="30" t="s">
        <v>130</v>
      </c>
      <c r="B940" s="30" t="s">
        <v>1985</v>
      </c>
      <c r="C940" s="30">
        <v>301</v>
      </c>
      <c r="D940" s="30">
        <v>347.64100000000002</v>
      </c>
      <c r="E940" s="30">
        <v>0.4</v>
      </c>
      <c r="F940" s="30">
        <v>0.3</v>
      </c>
      <c r="G940" s="30">
        <v>2.2498070000000001</v>
      </c>
      <c r="H940" s="107">
        <v>5189653.7690000003</v>
      </c>
      <c r="I940" s="107">
        <v>487956.97700000001</v>
      </c>
      <c r="J940" s="102">
        <f>VLOOKUP($B940,'Hub coords'!$A$14:$E$119,4,TRUE)</f>
        <v>487956.44140000001</v>
      </c>
      <c r="K940" s="102">
        <f>VLOOKUP($B940,'Hub coords'!$A$14:$E$119,5,TRUE)</f>
        <v>5189658.0525000002</v>
      </c>
      <c r="L940" s="34">
        <f t="shared" si="64"/>
        <v>0.5356000000028871</v>
      </c>
      <c r="M940" s="34">
        <f t="shared" si="65"/>
        <v>4.2834999999031425</v>
      </c>
      <c r="N940" s="35">
        <f t="shared" si="66"/>
        <v>4.3168552916646759</v>
      </c>
      <c r="O940" s="34">
        <f t="shared" si="67"/>
        <v>18.635239609173315</v>
      </c>
      <c r="P940" s="47" t="str">
        <f>VLOOKUP(B940,'Hub coords'!$A$14:$E$118,1,TRUE)</f>
        <v>T6P6</v>
      </c>
      <c r="Q940"/>
      <c r="R940" s="19">
        <v>3</v>
      </c>
      <c r="S940" s="15">
        <v>8</v>
      </c>
    </row>
    <row r="941" spans="1:19" x14ac:dyDescent="0.3">
      <c r="A941" s="30" t="s">
        <v>126</v>
      </c>
      <c r="B941" s="30" t="s">
        <v>1986</v>
      </c>
      <c r="C941" s="30">
        <v>301</v>
      </c>
      <c r="D941" s="30">
        <v>328.71199999999999</v>
      </c>
      <c r="E941" s="30">
        <v>0.4</v>
      </c>
      <c r="F941" s="30">
        <v>0.3</v>
      </c>
      <c r="G941" s="30">
        <v>1.6101909999999999</v>
      </c>
      <c r="H941" s="107">
        <v>5189655.2910000002</v>
      </c>
      <c r="I941" s="107">
        <v>487956.28600000002</v>
      </c>
      <c r="J941" s="102">
        <f>VLOOKUP($B941,'Hub coords'!$A$14:$E$119,4,TRUE)</f>
        <v>487956.44140000001</v>
      </c>
      <c r="K941" s="102">
        <f>VLOOKUP($B941,'Hub coords'!$A$14:$E$119,5,TRUE)</f>
        <v>5189658.0525000002</v>
      </c>
      <c r="L941" s="34">
        <f t="shared" si="64"/>
        <v>0.155399999988731</v>
      </c>
      <c r="M941" s="34">
        <f t="shared" si="65"/>
        <v>2.7615000000223517</v>
      </c>
      <c r="N941" s="35">
        <f t="shared" si="66"/>
        <v>2.7658690153584544</v>
      </c>
      <c r="O941" s="34">
        <f t="shared" si="67"/>
        <v>7.6500314101199463</v>
      </c>
      <c r="P941" s="47" t="str">
        <f>VLOOKUP(B941,'Hub coords'!$A$14:$E$118,1,TRUE)</f>
        <v>T6P6</v>
      </c>
      <c r="Q941"/>
      <c r="R941" s="19">
        <v>4</v>
      </c>
      <c r="S941" s="15">
        <v>9</v>
      </c>
    </row>
    <row r="942" spans="1:19" x14ac:dyDescent="0.3">
      <c r="A942" s="30" t="s">
        <v>126</v>
      </c>
      <c r="B942" s="30" t="s">
        <v>1987</v>
      </c>
      <c r="C942" s="30">
        <v>301</v>
      </c>
      <c r="D942" s="30">
        <v>335.87200000000001</v>
      </c>
      <c r="E942" s="30">
        <v>3.3</v>
      </c>
      <c r="F942" s="30">
        <v>2.9</v>
      </c>
      <c r="G942" s="30">
        <v>1.514578</v>
      </c>
      <c r="H942" s="107">
        <v>5189660.2829999998</v>
      </c>
      <c r="I942" s="107">
        <v>487956.88799999998</v>
      </c>
      <c r="J942" s="102">
        <f>VLOOKUP($B942,'Hub coords'!$A$14:$E$119,4,TRUE)</f>
        <v>487956.44140000001</v>
      </c>
      <c r="K942" s="102">
        <f>VLOOKUP($B942,'Hub coords'!$A$14:$E$119,5,TRUE)</f>
        <v>5189658.0525000002</v>
      </c>
      <c r="L942" s="34">
        <f t="shared" si="64"/>
        <v>0.44659999996656552</v>
      </c>
      <c r="M942" s="34">
        <f t="shared" si="65"/>
        <v>2.2304999995976686</v>
      </c>
      <c r="N942" s="35">
        <f t="shared" si="66"/>
        <v>2.2747707155173544</v>
      </c>
      <c r="O942" s="34">
        <f t="shared" si="67"/>
        <v>5.1745818081753363</v>
      </c>
      <c r="P942" s="47" t="str">
        <f>VLOOKUP(B942,'Hub coords'!$A$14:$E$118,1,TRUE)</f>
        <v>T6P6</v>
      </c>
      <c r="Q942"/>
      <c r="R942" s="19">
        <v>5</v>
      </c>
      <c r="S942" s="15">
        <v>7</v>
      </c>
    </row>
    <row r="943" spans="1:19" x14ac:dyDescent="0.3">
      <c r="A943" s="30" t="s">
        <v>126</v>
      </c>
      <c r="B943" s="30" t="s">
        <v>1988</v>
      </c>
      <c r="C943" s="30">
        <v>301</v>
      </c>
      <c r="D943" s="30">
        <v>335.99200000000002</v>
      </c>
      <c r="E943" s="30">
        <v>0.7</v>
      </c>
      <c r="F943" s="30">
        <v>0.3</v>
      </c>
      <c r="G943" s="30">
        <v>1.5140880000000001</v>
      </c>
      <c r="H943" s="107">
        <v>5189653.858</v>
      </c>
      <c r="I943" s="107">
        <v>487955.92099999997</v>
      </c>
      <c r="J943" s="102">
        <f>VLOOKUP($B943,'Hub coords'!$A$14:$E$119,4,TRUE)</f>
        <v>487956.44140000001</v>
      </c>
      <c r="K943" s="102">
        <f>VLOOKUP($B943,'Hub coords'!$A$14:$E$119,5,TRUE)</f>
        <v>5189658.0525000002</v>
      </c>
      <c r="L943" s="34">
        <f t="shared" si="64"/>
        <v>0.52040000003762543</v>
      </c>
      <c r="M943" s="34">
        <f t="shared" si="65"/>
        <v>4.1945000002160668</v>
      </c>
      <c r="N943" s="35">
        <f t="shared" si="66"/>
        <v>4.2266590129618624</v>
      </c>
      <c r="O943" s="34">
        <f t="shared" si="67"/>
        <v>17.864646411851744</v>
      </c>
      <c r="P943" s="47" t="str">
        <f>VLOOKUP(B943,'Hub coords'!$A$14:$E$118,1,TRUE)</f>
        <v>T6P6</v>
      </c>
      <c r="Q943"/>
      <c r="R943" s="19">
        <v>6</v>
      </c>
      <c r="S943" s="15">
        <v>0</v>
      </c>
    </row>
    <row r="944" spans="1:19" x14ac:dyDescent="0.3">
      <c r="A944" s="30" t="s">
        <v>126</v>
      </c>
      <c r="B944" s="30" t="s">
        <v>1989</v>
      </c>
      <c r="C944" s="30">
        <v>301</v>
      </c>
      <c r="D944" s="30">
        <v>359.49700000000001</v>
      </c>
      <c r="E944" s="30">
        <v>0.3</v>
      </c>
      <c r="F944" s="30">
        <v>0.3</v>
      </c>
      <c r="G944" s="30">
        <v>2.063682</v>
      </c>
      <c r="H944" s="107">
        <v>5189656.7300000004</v>
      </c>
      <c r="I944" s="107">
        <v>487958.07799999998</v>
      </c>
      <c r="J944" s="102">
        <f>VLOOKUP($B944,'Hub coords'!$A$14:$E$119,4,TRUE)</f>
        <v>487956.44140000001</v>
      </c>
      <c r="K944" s="102">
        <f>VLOOKUP($B944,'Hub coords'!$A$14:$E$119,5,TRUE)</f>
        <v>5189658.0525000002</v>
      </c>
      <c r="L944" s="34">
        <f t="shared" si="64"/>
        <v>1.6365999999688938</v>
      </c>
      <c r="M944" s="34">
        <f t="shared" si="65"/>
        <v>1.3224999997764826</v>
      </c>
      <c r="N944" s="35">
        <f t="shared" si="66"/>
        <v>2.1041544166973534</v>
      </c>
      <c r="O944" s="34">
        <f t="shared" si="67"/>
        <v>4.4274658093069794</v>
      </c>
      <c r="P944" s="47" t="str">
        <f>VLOOKUP(B944,'Hub coords'!$A$14:$E$118,1,TRUE)</f>
        <v>T6P6</v>
      </c>
      <c r="Q944"/>
      <c r="R944" s="19">
        <v>7</v>
      </c>
      <c r="S944" s="15">
        <v>0</v>
      </c>
    </row>
    <row r="945" spans="1:19" x14ac:dyDescent="0.3">
      <c r="A945" s="30" t="s">
        <v>126</v>
      </c>
      <c r="B945" s="30" t="s">
        <v>1990</v>
      </c>
      <c r="C945" s="30">
        <v>301</v>
      </c>
      <c r="D945" s="30">
        <v>329.94400000000002</v>
      </c>
      <c r="E945" s="30">
        <v>2.7</v>
      </c>
      <c r="F945" s="30">
        <v>1.4</v>
      </c>
      <c r="G945" s="30">
        <v>0.68167</v>
      </c>
      <c r="H945" s="107">
        <v>5189658.0789999999</v>
      </c>
      <c r="I945" s="107">
        <v>487959.59600000002</v>
      </c>
      <c r="J945" s="102">
        <f>VLOOKUP($B945,'Hub coords'!$A$14:$E$119,4,TRUE)</f>
        <v>487956.44140000001</v>
      </c>
      <c r="K945" s="102">
        <f>VLOOKUP($B945,'Hub coords'!$A$14:$E$119,5,TRUE)</f>
        <v>5189658.0525000002</v>
      </c>
      <c r="L945" s="34">
        <f t="shared" si="64"/>
        <v>3.1546000000089407</v>
      </c>
      <c r="M945" s="34">
        <f t="shared" si="65"/>
        <v>2.6499999687075615E-2</v>
      </c>
      <c r="N945" s="35">
        <f t="shared" si="66"/>
        <v>3.1547113037550401</v>
      </c>
      <c r="O945" s="34">
        <f t="shared" si="67"/>
        <v>9.9522034100398251</v>
      </c>
      <c r="P945" s="47" t="str">
        <f>VLOOKUP(B945,'Hub coords'!$A$14:$E$118,1,TRUE)</f>
        <v>T6P6</v>
      </c>
      <c r="Q945"/>
      <c r="R945" s="19">
        <v>8</v>
      </c>
      <c r="S945" s="15">
        <v>0</v>
      </c>
    </row>
    <row r="946" spans="1:19" ht="15" thickBot="1" x14ac:dyDescent="0.35">
      <c r="A946" s="30" t="s">
        <v>126</v>
      </c>
      <c r="B946" s="30" t="s">
        <v>1991</v>
      </c>
      <c r="C946" s="30">
        <v>301</v>
      </c>
      <c r="D946" s="30">
        <v>334.86500000000001</v>
      </c>
      <c r="E946" s="30">
        <v>0.7</v>
      </c>
      <c r="F946" s="30">
        <v>0.4</v>
      </c>
      <c r="G946" s="30">
        <v>1.920418</v>
      </c>
      <c r="H946" s="107">
        <v>5189654.4649999999</v>
      </c>
      <c r="I946" s="107">
        <v>487956.15</v>
      </c>
      <c r="J946" s="102">
        <f>VLOOKUP($B946,'Hub coords'!$A$14:$E$119,4,TRUE)</f>
        <v>487956.44140000001</v>
      </c>
      <c r="K946" s="102">
        <f>VLOOKUP($B946,'Hub coords'!$A$14:$E$119,5,TRUE)</f>
        <v>5189658.0525000002</v>
      </c>
      <c r="L946" s="34">
        <f t="shared" si="64"/>
        <v>0.29139999998733401</v>
      </c>
      <c r="M946" s="34">
        <f t="shared" si="65"/>
        <v>3.587500000372529</v>
      </c>
      <c r="N946" s="35">
        <f t="shared" si="66"/>
        <v>3.5993152421905914</v>
      </c>
      <c r="O946" s="34">
        <f t="shared" si="67"/>
        <v>12.955070212665516</v>
      </c>
      <c r="P946" s="47" t="str">
        <f>VLOOKUP(B946,'Hub coords'!$A$14:$E$118,1,TRUE)</f>
        <v>T6P6</v>
      </c>
      <c r="Q946"/>
      <c r="R946" s="38" t="s">
        <v>2123</v>
      </c>
      <c r="S946" s="38">
        <v>0</v>
      </c>
    </row>
    <row r="947" spans="1:19" x14ac:dyDescent="0.3">
      <c r="A947" s="30" t="s">
        <v>126</v>
      </c>
      <c r="B947" s="30" t="s">
        <v>1974</v>
      </c>
      <c r="C947" s="30">
        <v>301</v>
      </c>
      <c r="D947" s="30">
        <v>337.976</v>
      </c>
      <c r="E947" s="30">
        <v>4.0999999999999996</v>
      </c>
      <c r="F947" s="30">
        <v>3.9</v>
      </c>
      <c r="G947" s="30">
        <v>2.5905779999999998</v>
      </c>
      <c r="H947" s="107">
        <v>5189658.8619999997</v>
      </c>
      <c r="I947" s="107">
        <v>487956.07</v>
      </c>
      <c r="J947" s="102">
        <f>VLOOKUP($B947,'Hub coords'!$A$14:$E$119,4,TRUE)</f>
        <v>487956.44140000001</v>
      </c>
      <c r="K947" s="102">
        <f>VLOOKUP($B947,'Hub coords'!$A$14:$E$119,5,TRUE)</f>
        <v>5189658.0525000002</v>
      </c>
      <c r="L947" s="34">
        <f t="shared" si="64"/>
        <v>0.37140000000363216</v>
      </c>
      <c r="M947" s="34">
        <f t="shared" si="65"/>
        <v>0.80949999950826168</v>
      </c>
      <c r="N947" s="35">
        <f t="shared" si="66"/>
        <v>0.89063359986392476</v>
      </c>
      <c r="O947" s="34">
        <f t="shared" si="67"/>
        <v>0.79322820920657366</v>
      </c>
      <c r="P947" s="47" t="str">
        <f>VLOOKUP(B947,'Hub coords'!$A$14:$E$118,1,TRUE)</f>
        <v>T6P6</v>
      </c>
      <c r="Q947"/>
      <c r="R947" s="30"/>
    </row>
    <row r="948" spans="1:19" x14ac:dyDescent="0.3">
      <c r="A948" s="30" t="s">
        <v>126</v>
      </c>
      <c r="B948" s="30" t="s">
        <v>1992</v>
      </c>
      <c r="C948" s="30">
        <v>301</v>
      </c>
      <c r="D948" s="30">
        <v>339.02</v>
      </c>
      <c r="E948" s="30">
        <v>2.9</v>
      </c>
      <c r="F948" s="30">
        <v>2.8</v>
      </c>
      <c r="G948" s="30">
        <v>1.8495809999999999</v>
      </c>
      <c r="H948" s="107">
        <v>5189658.0149999997</v>
      </c>
      <c r="I948" s="107">
        <v>487955.56800000003</v>
      </c>
      <c r="J948" s="102">
        <f>VLOOKUP($B948,'Hub coords'!$A$14:$E$119,4,TRUE)</f>
        <v>487956.44140000001</v>
      </c>
      <c r="K948" s="102">
        <f>VLOOKUP($B948,'Hub coords'!$A$14:$E$119,5,TRUE)</f>
        <v>5189658.0525000002</v>
      </c>
      <c r="L948" s="34">
        <f t="shared" si="64"/>
        <v>0.87339999998221174</v>
      </c>
      <c r="M948" s="34">
        <f t="shared" si="65"/>
        <v>3.7500000558793545E-2</v>
      </c>
      <c r="N948" s="35">
        <f t="shared" si="66"/>
        <v>0.87420467283745229</v>
      </c>
      <c r="O948" s="34">
        <f t="shared" si="67"/>
        <v>0.76423381001083701</v>
      </c>
      <c r="P948" s="47" t="str">
        <f>VLOOKUP(B948,'Hub coords'!$A$14:$E$118,1,TRUE)</f>
        <v>T6P6</v>
      </c>
      <c r="Q948"/>
      <c r="R948" s="30"/>
    </row>
    <row r="949" spans="1:19" x14ac:dyDescent="0.3">
      <c r="A949" s="30" t="s">
        <v>126</v>
      </c>
      <c r="B949" s="30" t="s">
        <v>1993</v>
      </c>
      <c r="C949" s="30">
        <v>301</v>
      </c>
      <c r="D949" s="30">
        <v>357.95100000000002</v>
      </c>
      <c r="E949" s="30">
        <v>0.9</v>
      </c>
      <c r="F949" s="30">
        <v>0.3</v>
      </c>
      <c r="G949" s="30">
        <v>0.409049</v>
      </c>
      <c r="H949" s="107">
        <v>5189656.841</v>
      </c>
      <c r="I949" s="107">
        <v>487955.625</v>
      </c>
      <c r="J949" s="102">
        <f>VLOOKUP($B949,'Hub coords'!$A$14:$E$119,4,TRUE)</f>
        <v>487956.44140000001</v>
      </c>
      <c r="K949" s="102">
        <f>VLOOKUP($B949,'Hub coords'!$A$14:$E$119,5,TRUE)</f>
        <v>5189658.0525000002</v>
      </c>
      <c r="L949" s="34">
        <f t="shared" si="64"/>
        <v>0.81640000001061708</v>
      </c>
      <c r="M949" s="34">
        <f t="shared" si="65"/>
        <v>1.2115000002086163</v>
      </c>
      <c r="N949" s="35">
        <f t="shared" si="66"/>
        <v>1.4609042441319735</v>
      </c>
      <c r="O949" s="34">
        <f t="shared" si="67"/>
        <v>2.1342412105228128</v>
      </c>
      <c r="P949" s="47" t="str">
        <f>VLOOKUP(B949,'Hub coords'!$A$14:$E$118,1,TRUE)</f>
        <v>T6P6</v>
      </c>
      <c r="Q949"/>
      <c r="R949" s="30"/>
    </row>
    <row r="950" spans="1:19" x14ac:dyDescent="0.3">
      <c r="A950" s="30" t="s">
        <v>130</v>
      </c>
      <c r="B950" s="30" t="s">
        <v>1994</v>
      </c>
      <c r="C950" s="30">
        <v>301</v>
      </c>
      <c r="D950" s="30">
        <v>331.82600000000002</v>
      </c>
      <c r="E950" s="30">
        <v>0.8</v>
      </c>
      <c r="F950" s="30">
        <v>0.5</v>
      </c>
      <c r="G950" s="30">
        <v>1.700035</v>
      </c>
      <c r="H950" s="107">
        <v>5189654.5580000002</v>
      </c>
      <c r="I950" s="107">
        <v>487956.32199999999</v>
      </c>
      <c r="J950" s="102">
        <f>VLOOKUP($B950,'Hub coords'!$A$14:$E$119,4,TRUE)</f>
        <v>487956.44140000001</v>
      </c>
      <c r="K950" s="102">
        <f>VLOOKUP($B950,'Hub coords'!$A$14:$E$119,5,TRUE)</f>
        <v>5189658.0525000002</v>
      </c>
      <c r="L950" s="34">
        <f t="shared" si="64"/>
        <v>0.11940000002505258</v>
      </c>
      <c r="M950" s="34">
        <f t="shared" si="65"/>
        <v>3.4945000000298023</v>
      </c>
      <c r="N950" s="35">
        <f t="shared" si="66"/>
        <v>3.4965392333297607</v>
      </c>
      <c r="O950" s="34">
        <f t="shared" si="67"/>
        <v>12.225786610214271</v>
      </c>
      <c r="P950" s="47" t="str">
        <f>VLOOKUP(B950,'Hub coords'!$A$14:$E$118,1,TRUE)</f>
        <v>T6P6</v>
      </c>
      <c r="Q950"/>
      <c r="R950" s="30"/>
    </row>
    <row r="951" spans="1:19" x14ac:dyDescent="0.3">
      <c r="A951" s="30" t="s">
        <v>126</v>
      </c>
      <c r="B951" s="30" t="s">
        <v>1995</v>
      </c>
      <c r="C951" s="30">
        <v>301</v>
      </c>
      <c r="D951" s="30">
        <v>331.85599999999999</v>
      </c>
      <c r="E951" s="30">
        <v>1.2</v>
      </c>
      <c r="F951" s="30">
        <v>1.2</v>
      </c>
      <c r="G951" s="30">
        <v>0.96323800000000004</v>
      </c>
      <c r="H951" s="107">
        <v>5189660.2699999996</v>
      </c>
      <c r="I951" s="107">
        <v>487959.087</v>
      </c>
      <c r="J951" s="102">
        <f>VLOOKUP($B951,'Hub coords'!$A$14:$E$119,4,TRUE)</f>
        <v>487956.44140000001</v>
      </c>
      <c r="K951" s="102">
        <f>VLOOKUP($B951,'Hub coords'!$A$14:$E$119,5,TRUE)</f>
        <v>5189658.0525000002</v>
      </c>
      <c r="L951" s="34">
        <f t="shared" si="64"/>
        <v>2.6455999999889173</v>
      </c>
      <c r="M951" s="34">
        <f t="shared" si="65"/>
        <v>2.2174999993294477</v>
      </c>
      <c r="N951" s="35">
        <f t="shared" si="66"/>
        <v>3.4520292013491805</v>
      </c>
      <c r="O951" s="34">
        <f t="shared" si="67"/>
        <v>11.91650560696746</v>
      </c>
      <c r="P951" s="47" t="str">
        <f>VLOOKUP(B951,'Hub coords'!$A$14:$E$118,1,TRUE)</f>
        <v>T6P6</v>
      </c>
      <c r="Q951"/>
      <c r="R951" s="30"/>
    </row>
    <row r="952" spans="1:19" x14ac:dyDescent="0.3">
      <c r="A952" s="30" t="s">
        <v>126</v>
      </c>
      <c r="B952" s="30" t="s">
        <v>1996</v>
      </c>
      <c r="C952" s="30">
        <v>301</v>
      </c>
      <c r="D952" s="30">
        <v>331.173</v>
      </c>
      <c r="E952" s="30">
        <v>0.7</v>
      </c>
      <c r="F952" s="30">
        <v>0.4</v>
      </c>
      <c r="G952" s="30">
        <v>1.2950280000000001</v>
      </c>
      <c r="H952" s="107">
        <v>5189654.057</v>
      </c>
      <c r="I952" s="107">
        <v>487955.58100000001</v>
      </c>
      <c r="J952" s="102">
        <f>VLOOKUP($B952,'Hub coords'!$A$14:$E$119,4,TRUE)</f>
        <v>487956.44140000001</v>
      </c>
      <c r="K952" s="102">
        <f>VLOOKUP($B952,'Hub coords'!$A$14:$E$119,5,TRUE)</f>
        <v>5189658.0525000002</v>
      </c>
      <c r="L952" s="34">
        <f t="shared" si="64"/>
        <v>0.86040000000502914</v>
      </c>
      <c r="M952" s="34">
        <f t="shared" si="65"/>
        <v>3.9955000001937151</v>
      </c>
      <c r="N952" s="35">
        <f t="shared" si="66"/>
        <v>4.0870904579610947</v>
      </c>
      <c r="O952" s="34">
        <f t="shared" si="67"/>
        <v>16.704308411556632</v>
      </c>
      <c r="P952" s="47" t="str">
        <f>VLOOKUP(B952,'Hub coords'!$A$14:$E$118,1,TRUE)</f>
        <v>T6P6</v>
      </c>
      <c r="Q952"/>
      <c r="R952" s="30"/>
    </row>
    <row r="953" spans="1:19" x14ac:dyDescent="0.3">
      <c r="A953" s="30" t="s">
        <v>130</v>
      </c>
      <c r="B953" s="30" t="s">
        <v>1997</v>
      </c>
      <c r="C953" s="30">
        <v>301</v>
      </c>
      <c r="D953" s="30">
        <v>333.17700000000002</v>
      </c>
      <c r="E953" s="30">
        <v>0.4</v>
      </c>
      <c r="F953" s="30">
        <v>0.2</v>
      </c>
      <c r="G953" s="30">
        <v>1.4917039999999999</v>
      </c>
      <c r="H953" s="107">
        <v>5189655.3389999997</v>
      </c>
      <c r="I953" s="107">
        <v>487956.19699999999</v>
      </c>
      <c r="J953" s="102">
        <f>VLOOKUP($B953,'Hub coords'!$A$14:$E$119,4,TRUE)</f>
        <v>487956.44140000001</v>
      </c>
      <c r="K953" s="102">
        <f>VLOOKUP($B953,'Hub coords'!$A$14:$E$119,5,TRUE)</f>
        <v>5189658.0525000002</v>
      </c>
      <c r="L953" s="34">
        <f t="shared" si="64"/>
        <v>0.24440000002505258</v>
      </c>
      <c r="M953" s="34">
        <f t="shared" si="65"/>
        <v>2.7135000005364418</v>
      </c>
      <c r="N953" s="35">
        <f t="shared" si="66"/>
        <v>2.7244841003249616</v>
      </c>
      <c r="O953" s="34">
        <f t="shared" si="67"/>
        <v>7.4228136129235152</v>
      </c>
      <c r="P953" s="47" t="str">
        <f>VLOOKUP(B953,'Hub coords'!$A$14:$E$118,1,TRUE)</f>
        <v>T6P6</v>
      </c>
      <c r="Q953"/>
      <c r="R953" s="30"/>
    </row>
    <row r="954" spans="1:19" x14ac:dyDescent="0.3">
      <c r="A954" s="30" t="s">
        <v>126</v>
      </c>
      <c r="B954" s="30" t="s">
        <v>1998</v>
      </c>
      <c r="C954" s="30">
        <v>301</v>
      </c>
      <c r="D954" s="30">
        <v>328.88600000000002</v>
      </c>
      <c r="E954" s="30">
        <v>0.2</v>
      </c>
      <c r="F954" s="30">
        <v>0.5</v>
      </c>
      <c r="G954" s="30">
        <v>1.2228810000000001</v>
      </c>
      <c r="H954" s="107">
        <v>5189655.08</v>
      </c>
      <c r="I954" s="107">
        <v>487957.315</v>
      </c>
      <c r="J954" s="102">
        <f>VLOOKUP($B954,'Hub coords'!$A$14:$E$119,4,TRUE)</f>
        <v>487956.44140000001</v>
      </c>
      <c r="K954" s="102">
        <f>VLOOKUP($B954,'Hub coords'!$A$14:$E$119,5,TRUE)</f>
        <v>5189658.0525000002</v>
      </c>
      <c r="L954" s="34">
        <f t="shared" si="64"/>
        <v>0.87359999999171123</v>
      </c>
      <c r="M954" s="34">
        <f t="shared" si="65"/>
        <v>2.9725000001490116</v>
      </c>
      <c r="N954" s="35">
        <f t="shared" si="66"/>
        <v>3.0982145198277333</v>
      </c>
      <c r="O954" s="34">
        <f t="shared" si="67"/>
        <v>9.5989332108713921</v>
      </c>
      <c r="P954" s="47" t="str">
        <f>VLOOKUP(B954,'Hub coords'!$A$14:$E$118,1,TRUE)</f>
        <v>T6P6</v>
      </c>
      <c r="Q954"/>
      <c r="R954" s="30"/>
    </row>
    <row r="955" spans="1:19" x14ac:dyDescent="0.3">
      <c r="A955" s="30" t="s">
        <v>126</v>
      </c>
      <c r="B955" s="30" t="s">
        <v>1999</v>
      </c>
      <c r="C955" s="30">
        <v>301</v>
      </c>
      <c r="D955" s="30">
        <v>340.27199999999999</v>
      </c>
      <c r="E955" s="30">
        <v>2.1</v>
      </c>
      <c r="F955" s="30">
        <v>1.6</v>
      </c>
      <c r="G955" s="30">
        <v>1.26884</v>
      </c>
      <c r="H955" s="107">
        <v>5189659.5020000003</v>
      </c>
      <c r="I955" s="107">
        <v>487957.33399999997</v>
      </c>
      <c r="J955" s="102">
        <f>VLOOKUP($B955,'Hub coords'!$A$14:$E$119,4,TRUE)</f>
        <v>487956.44140000001</v>
      </c>
      <c r="K955" s="102">
        <f>VLOOKUP($B955,'Hub coords'!$A$14:$E$119,5,TRUE)</f>
        <v>5189658.0525000002</v>
      </c>
      <c r="L955" s="34">
        <f t="shared" si="64"/>
        <v>0.89259999996284023</v>
      </c>
      <c r="M955" s="34">
        <f t="shared" si="65"/>
        <v>1.4495000001043081</v>
      </c>
      <c r="N955" s="35">
        <f t="shared" si="66"/>
        <v>1.7022881689761142</v>
      </c>
      <c r="O955" s="34">
        <f t="shared" si="67"/>
        <v>2.8977850102360518</v>
      </c>
      <c r="P955" s="47" t="str">
        <f>VLOOKUP(B955,'Hub coords'!$A$14:$E$118,1,TRUE)</f>
        <v>T6P6</v>
      </c>
      <c r="Q955"/>
      <c r="R955" s="30"/>
    </row>
    <row r="956" spans="1:19" x14ac:dyDescent="0.3">
      <c r="A956" s="30" t="s">
        <v>126</v>
      </c>
      <c r="B956" s="30" t="s">
        <v>2000</v>
      </c>
      <c r="C956" s="30">
        <v>301</v>
      </c>
      <c r="D956" s="30">
        <v>337.488</v>
      </c>
      <c r="E956" s="30">
        <v>4.2</v>
      </c>
      <c r="F956" s="30">
        <v>4</v>
      </c>
      <c r="G956" s="30">
        <v>1.086544</v>
      </c>
      <c r="H956" s="107">
        <v>5189656.5180000002</v>
      </c>
      <c r="I956" s="107">
        <v>487957.44199999998</v>
      </c>
      <c r="J956" s="102">
        <f>VLOOKUP($B956,'Hub coords'!$A$14:$E$119,4,TRUE)</f>
        <v>487956.44140000001</v>
      </c>
      <c r="K956" s="102">
        <f>VLOOKUP($B956,'Hub coords'!$A$14:$E$119,5,TRUE)</f>
        <v>5189658.0525000002</v>
      </c>
      <c r="L956" s="34">
        <f t="shared" si="64"/>
        <v>1.0005999999702908</v>
      </c>
      <c r="M956" s="34">
        <f t="shared" si="65"/>
        <v>1.5345000000670552</v>
      </c>
      <c r="N956" s="35">
        <f t="shared" si="66"/>
        <v>1.831909007059668</v>
      </c>
      <c r="O956" s="34">
        <f t="shared" si="67"/>
        <v>3.3558906101463388</v>
      </c>
      <c r="P956" s="47" t="str">
        <f>VLOOKUP(B956,'Hub coords'!$A$14:$E$118,1,TRUE)</f>
        <v>T6P6</v>
      </c>
      <c r="Q956"/>
      <c r="R956" s="30"/>
    </row>
    <row r="957" spans="1:19" x14ac:dyDescent="0.3">
      <c r="A957" s="30" t="s">
        <v>126</v>
      </c>
      <c r="B957" s="30" t="s">
        <v>2001</v>
      </c>
      <c r="C957" s="30">
        <v>300</v>
      </c>
      <c r="D957" s="30">
        <v>335.55599999999998</v>
      </c>
      <c r="E957" s="30">
        <v>0.9</v>
      </c>
      <c r="F957" s="30">
        <v>0.6</v>
      </c>
      <c r="G957" s="30">
        <v>2.200361</v>
      </c>
      <c r="H957" s="107">
        <v>5189654.6490000002</v>
      </c>
      <c r="I957" s="107">
        <v>487959.255</v>
      </c>
      <c r="J957" s="102">
        <f>VLOOKUP($B957,'Hub coords'!$A$14:$E$119,4,TRUE)</f>
        <v>487956.44140000001</v>
      </c>
      <c r="K957" s="102">
        <f>VLOOKUP($B957,'Hub coords'!$A$14:$E$119,5,TRUE)</f>
        <v>5189658.0525000002</v>
      </c>
      <c r="L957" s="34">
        <f t="shared" si="64"/>
        <v>2.8135999999940395</v>
      </c>
      <c r="M957" s="34">
        <f t="shared" si="65"/>
        <v>3.4035000000149012</v>
      </c>
      <c r="N957" s="35">
        <f t="shared" si="66"/>
        <v>4.4158982336629879</v>
      </c>
      <c r="O957" s="34">
        <f t="shared" si="67"/>
        <v>19.500157210067897</v>
      </c>
      <c r="P957" s="47" t="str">
        <f>VLOOKUP(B957,'Hub coords'!$A$14:$E$118,1,TRUE)</f>
        <v>T6P6</v>
      </c>
      <c r="Q957"/>
      <c r="R957" s="30"/>
    </row>
    <row r="958" spans="1:19" x14ac:dyDescent="0.3">
      <c r="A958" s="30" t="s">
        <v>126</v>
      </c>
      <c r="B958" s="30" t="s">
        <v>1975</v>
      </c>
      <c r="C958" s="30">
        <v>301</v>
      </c>
      <c r="D958" s="30">
        <v>358.16899999999998</v>
      </c>
      <c r="E958" s="30">
        <v>1.3</v>
      </c>
      <c r="F958" s="30">
        <v>1.2</v>
      </c>
      <c r="G958" s="30">
        <v>1.891893</v>
      </c>
      <c r="H958" s="107">
        <v>5189655.0880000005</v>
      </c>
      <c r="I958" s="107">
        <v>487958.57500000001</v>
      </c>
      <c r="J958" s="102">
        <f>VLOOKUP($B958,'Hub coords'!$A$14:$E$119,4,TRUE)</f>
        <v>487956.44140000001</v>
      </c>
      <c r="K958" s="102">
        <f>VLOOKUP($B958,'Hub coords'!$A$14:$E$119,5,TRUE)</f>
        <v>5189658.0525000002</v>
      </c>
      <c r="L958" s="34">
        <f t="shared" si="64"/>
        <v>2.1336000000010245</v>
      </c>
      <c r="M958" s="34">
        <f t="shared" si="65"/>
        <v>2.964499999769032</v>
      </c>
      <c r="N958" s="35">
        <f t="shared" si="66"/>
        <v>3.652466181723653</v>
      </c>
      <c r="O958" s="34">
        <f t="shared" si="67"/>
        <v>13.340509208634961</v>
      </c>
      <c r="P958" s="47" t="str">
        <f>VLOOKUP(B958,'Hub coords'!$A$14:$E$118,1,TRUE)</f>
        <v>T6P6</v>
      </c>
      <c r="Q958"/>
      <c r="R958" s="30"/>
    </row>
    <row r="959" spans="1:19" x14ac:dyDescent="0.3">
      <c r="A959" s="30" t="s">
        <v>130</v>
      </c>
      <c r="B959" s="30" t="s">
        <v>2002</v>
      </c>
      <c r="C959" s="30">
        <v>301</v>
      </c>
      <c r="D959" s="30">
        <v>357.613</v>
      </c>
      <c r="E959" s="30">
        <v>0.2</v>
      </c>
      <c r="F959" s="30">
        <v>0.2</v>
      </c>
      <c r="G959" s="30">
        <v>2.1453310000000001</v>
      </c>
      <c r="H959" s="107">
        <v>5189656.79</v>
      </c>
      <c r="I959" s="107">
        <v>487960.46799999999</v>
      </c>
      <c r="J959" s="102">
        <f>VLOOKUP($B959,'Hub coords'!$A$14:$E$119,4,TRUE)</f>
        <v>487956.44140000001</v>
      </c>
      <c r="K959" s="102">
        <f>VLOOKUP($B959,'Hub coords'!$A$14:$E$119,5,TRUE)</f>
        <v>5189658.0525000002</v>
      </c>
      <c r="L959" s="34">
        <f t="shared" si="64"/>
        <v>4.0265999999828637</v>
      </c>
      <c r="M959" s="34">
        <f t="shared" si="65"/>
        <v>1.2625000001862645</v>
      </c>
      <c r="N959" s="35">
        <f t="shared" si="66"/>
        <v>4.2198831512652477</v>
      </c>
      <c r="O959" s="34">
        <f t="shared" si="67"/>
        <v>17.807413810332317</v>
      </c>
      <c r="P959" s="47" t="str">
        <f>VLOOKUP(B959,'Hub coords'!$A$14:$E$118,1,TRUE)</f>
        <v>T6P6</v>
      </c>
      <c r="Q959"/>
      <c r="R959" s="30"/>
    </row>
    <row r="960" spans="1:19" x14ac:dyDescent="0.3">
      <c r="A960" s="30" t="s">
        <v>126</v>
      </c>
      <c r="B960" s="30" t="s">
        <v>1976</v>
      </c>
      <c r="C960" s="30">
        <v>300</v>
      </c>
      <c r="D960" s="30">
        <v>345.77800000000002</v>
      </c>
      <c r="E960" s="30">
        <v>0.6</v>
      </c>
      <c r="F960" s="30">
        <v>0.5</v>
      </c>
      <c r="G960" s="30">
        <v>2.3014239999999999</v>
      </c>
      <c r="H960" s="107">
        <v>5189654.3559999997</v>
      </c>
      <c r="I960" s="107">
        <v>487958.913</v>
      </c>
      <c r="J960" s="102">
        <f>VLOOKUP($B960,'Hub coords'!$A$14:$E$119,4,TRUE)</f>
        <v>487956.44140000001</v>
      </c>
      <c r="K960" s="102">
        <f>VLOOKUP($B960,'Hub coords'!$A$14:$E$119,5,TRUE)</f>
        <v>5189658.0525000002</v>
      </c>
      <c r="L960" s="34">
        <f t="shared" si="64"/>
        <v>2.4715999999898486</v>
      </c>
      <c r="M960" s="34">
        <f t="shared" si="65"/>
        <v>3.6965000005438924</v>
      </c>
      <c r="N960" s="35">
        <f t="shared" si="66"/>
        <v>4.4466750290493247</v>
      </c>
      <c r="O960" s="34">
        <f t="shared" si="67"/>
        <v>19.772918813970811</v>
      </c>
      <c r="P960" s="47" t="str">
        <f>VLOOKUP(B960,'Hub coords'!$A$14:$E$118,1,TRUE)</f>
        <v>T6P6</v>
      </c>
      <c r="Q960"/>
      <c r="R960" s="30" t="s">
        <v>5112</v>
      </c>
      <c r="S960" s="37">
        <f>COUNT(C936:C965)</f>
        <v>30</v>
      </c>
    </row>
    <row r="961" spans="1:19" x14ac:dyDescent="0.3">
      <c r="A961" s="30" t="s">
        <v>126</v>
      </c>
      <c r="B961" s="30" t="s">
        <v>1977</v>
      </c>
      <c r="C961" s="30">
        <v>301</v>
      </c>
      <c r="D961" s="30">
        <v>351.72199999999998</v>
      </c>
      <c r="E961" s="30">
        <v>1.4</v>
      </c>
      <c r="F961" s="30">
        <v>1</v>
      </c>
      <c r="G961" s="30"/>
      <c r="H961" s="107">
        <v>5189659.55</v>
      </c>
      <c r="I961" s="107">
        <v>487958.21399999998</v>
      </c>
      <c r="J961" s="102">
        <f>VLOOKUP($B961,'Hub coords'!$A$14:$E$119,4,TRUE)</f>
        <v>487956.44140000001</v>
      </c>
      <c r="K961" s="102">
        <f>VLOOKUP($B961,'Hub coords'!$A$14:$E$119,5,TRUE)</f>
        <v>5189658.0525000002</v>
      </c>
      <c r="L961" s="34">
        <f t="shared" si="64"/>
        <v>1.7725999999674968</v>
      </c>
      <c r="M961" s="34">
        <f t="shared" si="65"/>
        <v>1.4974999995902181</v>
      </c>
      <c r="N961" s="35">
        <f t="shared" si="66"/>
        <v>2.3204777543983206</v>
      </c>
      <c r="O961" s="34">
        <f t="shared" si="67"/>
        <v>5.3846170086574725</v>
      </c>
      <c r="P961" s="47" t="str">
        <f>VLOOKUP(B961,'Hub coords'!$A$14:$E$118,1,TRUE)</f>
        <v>T6P6</v>
      </c>
      <c r="Q961"/>
      <c r="R961" s="30" t="s">
        <v>5111</v>
      </c>
      <c r="S961" s="34">
        <f>AVERAGE(N936:N965)</f>
        <v>2.970805681383367</v>
      </c>
    </row>
    <row r="962" spans="1:19" x14ac:dyDescent="0.3">
      <c r="A962" s="30" t="s">
        <v>130</v>
      </c>
      <c r="B962" s="30" t="s">
        <v>1978</v>
      </c>
      <c r="C962" s="30">
        <v>301</v>
      </c>
      <c r="D962" s="30">
        <v>335.73200000000003</v>
      </c>
      <c r="E962" s="30">
        <v>0.6</v>
      </c>
      <c r="F962" s="30">
        <v>0.3</v>
      </c>
      <c r="G962" s="30">
        <v>1.4531890000000001</v>
      </c>
      <c r="H962" s="107">
        <v>5189654.2039999999</v>
      </c>
      <c r="I962" s="107">
        <v>487955.56699999998</v>
      </c>
      <c r="J962" s="102">
        <f>VLOOKUP($B962,'Hub coords'!$A$14:$E$119,4,TRUE)</f>
        <v>487956.44140000001</v>
      </c>
      <c r="K962" s="102">
        <f>VLOOKUP($B962,'Hub coords'!$A$14:$E$119,5,TRUE)</f>
        <v>5189658.0525000002</v>
      </c>
      <c r="L962" s="34">
        <f t="shared" si="64"/>
        <v>0.87440000002970919</v>
      </c>
      <c r="M962" s="34">
        <f t="shared" si="65"/>
        <v>3.8485000003129244</v>
      </c>
      <c r="N962" s="35">
        <f t="shared" si="66"/>
        <v>3.946584296890228</v>
      </c>
      <c r="O962" s="34">
        <f t="shared" si="67"/>
        <v>15.575527612460535</v>
      </c>
      <c r="P962" s="47" t="str">
        <f>VLOOKUP(B962,'Hub coords'!$A$14:$E$118,1,TRUE)</f>
        <v>T6P6</v>
      </c>
      <c r="Q962"/>
      <c r="R962" s="30" t="s">
        <v>5110</v>
      </c>
      <c r="S962" s="34">
        <f>_xlfn.STDEV.S(N936:N965)</f>
        <v>1.0989744626372069</v>
      </c>
    </row>
    <row r="963" spans="1:19" x14ac:dyDescent="0.3">
      <c r="A963" s="30" t="s">
        <v>126</v>
      </c>
      <c r="B963" s="30" t="s">
        <v>1979</v>
      </c>
      <c r="C963" s="30">
        <v>301</v>
      </c>
      <c r="D963" s="30">
        <v>341.98899999999998</v>
      </c>
      <c r="E963" s="30">
        <v>0.5</v>
      </c>
      <c r="F963" s="30">
        <v>0.2</v>
      </c>
      <c r="G963" s="30"/>
      <c r="H963" s="107">
        <v>5189659.1569999997</v>
      </c>
      <c r="I963" s="107">
        <v>487955.35399999999</v>
      </c>
      <c r="J963" s="102">
        <f>VLOOKUP($B963,'Hub coords'!$A$14:$E$119,4,TRUE)</f>
        <v>487956.44140000001</v>
      </c>
      <c r="K963" s="102">
        <f>VLOOKUP($B963,'Hub coords'!$A$14:$E$119,5,TRUE)</f>
        <v>5189658.0525000002</v>
      </c>
      <c r="L963" s="34">
        <f t="shared" si="64"/>
        <v>1.0874000000185333</v>
      </c>
      <c r="M963" s="34">
        <f t="shared" si="65"/>
        <v>1.1044999994337559</v>
      </c>
      <c r="N963" s="35">
        <f t="shared" si="66"/>
        <v>1.5499545182970604</v>
      </c>
      <c r="O963" s="34">
        <f t="shared" si="67"/>
        <v>2.4023590087894728</v>
      </c>
      <c r="P963" s="47" t="str">
        <f>VLOOKUP(B963,'Hub coords'!$A$14:$E$118,1,TRUE)</f>
        <v>T6P6</v>
      </c>
      <c r="Q963"/>
      <c r="R963" s="30" t="s">
        <v>5109</v>
      </c>
      <c r="S963" s="34">
        <f>MIN(N936:N965)</f>
        <v>0.87420467283745229</v>
      </c>
    </row>
    <row r="964" spans="1:19" x14ac:dyDescent="0.3">
      <c r="A964" s="30" t="s">
        <v>126</v>
      </c>
      <c r="B964" s="30" t="s">
        <v>1980</v>
      </c>
      <c r="C964" s="30">
        <v>301</v>
      </c>
      <c r="D964" s="30">
        <v>313.54000000000002</v>
      </c>
      <c r="E964" s="30">
        <v>0.7</v>
      </c>
      <c r="F964" s="30">
        <v>0.4</v>
      </c>
      <c r="G964" s="30"/>
      <c r="H964" s="107">
        <v>5189655.9210000001</v>
      </c>
      <c r="I964" s="107">
        <v>487957.52399999998</v>
      </c>
      <c r="J964" s="102">
        <f>VLOOKUP($B964,'Hub coords'!$A$14:$E$119,4,TRUE)</f>
        <v>487956.44140000001</v>
      </c>
      <c r="K964" s="102">
        <f>VLOOKUP($B964,'Hub coords'!$A$14:$E$119,5,TRUE)</f>
        <v>5189658.0525000002</v>
      </c>
      <c r="L964" s="34">
        <f t="shared" si="64"/>
        <v>1.0825999999651685</v>
      </c>
      <c r="M964" s="34">
        <f t="shared" si="65"/>
        <v>2.1315000001341105</v>
      </c>
      <c r="N964" s="35">
        <f t="shared" si="66"/>
        <v>2.3906725017233739</v>
      </c>
      <c r="O964" s="34">
        <f t="shared" si="67"/>
        <v>5.7153150104962949</v>
      </c>
      <c r="P964" s="47" t="str">
        <f>VLOOKUP(B964,'Hub coords'!$A$14:$E$118,1,TRUE)</f>
        <v>T6P6</v>
      </c>
      <c r="Q964"/>
      <c r="R964" s="30" t="s">
        <v>5108</v>
      </c>
      <c r="S964" s="34">
        <f>MAX(N936:N965)</f>
        <v>4.5519756161703038</v>
      </c>
    </row>
    <row r="965" spans="1:19" x14ac:dyDescent="0.3">
      <c r="A965" s="30" t="s">
        <v>126</v>
      </c>
      <c r="B965" s="30" t="s">
        <v>1981</v>
      </c>
      <c r="C965" s="30">
        <v>301</v>
      </c>
      <c r="D965" s="30">
        <v>351.51600000000002</v>
      </c>
      <c r="E965" s="30">
        <v>0.3</v>
      </c>
      <c r="F965" s="30">
        <v>0.3</v>
      </c>
      <c r="G965" s="30">
        <v>1.854187</v>
      </c>
      <c r="H965" s="107">
        <v>5189657.233</v>
      </c>
      <c r="I965" s="107">
        <v>487960.91899999999</v>
      </c>
      <c r="J965" s="102">
        <f>VLOOKUP($B965,'Hub coords'!$A$14:$E$119,4,TRUE)</f>
        <v>487956.44140000001</v>
      </c>
      <c r="K965" s="102">
        <f>VLOOKUP($B965,'Hub coords'!$A$14:$E$119,5,TRUE)</f>
        <v>5189658.0525000002</v>
      </c>
      <c r="L965" s="34">
        <f t="shared" si="64"/>
        <v>4.477599999983795</v>
      </c>
      <c r="M965" s="34">
        <f t="shared" si="65"/>
        <v>0.81950000021606684</v>
      </c>
      <c r="N965" s="35">
        <f t="shared" si="66"/>
        <v>4.5519756161703038</v>
      </c>
      <c r="O965" s="34">
        <f t="shared" si="67"/>
        <v>20.720482010209018</v>
      </c>
      <c r="P965" s="47" t="str">
        <f>VLOOKUP(B965,'Hub coords'!$A$14:$E$118,1,TRUE)</f>
        <v>T6P6</v>
      </c>
      <c r="Q965"/>
      <c r="R965" s="30" t="s">
        <v>5107</v>
      </c>
      <c r="S965" s="34">
        <f>SQRT(SUM(O936:O965)/S960)</f>
        <v>3.1611980488021949</v>
      </c>
    </row>
    <row r="966" spans="1:19" s="45" customFormat="1" ht="15" thickBot="1" x14ac:dyDescent="0.35">
      <c r="A966" s="45" t="s">
        <v>130</v>
      </c>
      <c r="B966" s="45" t="s">
        <v>2003</v>
      </c>
      <c r="C966" s="45">
        <v>301</v>
      </c>
      <c r="D966" s="45">
        <v>342.976</v>
      </c>
      <c r="E966" s="45">
        <v>0.8</v>
      </c>
      <c r="F966" s="45">
        <v>0.6</v>
      </c>
      <c r="G966" s="45">
        <v>1.5613159999999999</v>
      </c>
      <c r="H966" s="102">
        <v>5189506.3729999997</v>
      </c>
      <c r="I966" s="102">
        <v>487958.62099999998</v>
      </c>
      <c r="J966" s="102">
        <f>VLOOKUP($B966,'Hub coords'!$A$14:$E$119,4,TRUE)</f>
        <v>487956.26340000005</v>
      </c>
      <c r="K966" s="102">
        <f>VLOOKUP($B966,'Hub coords'!$A$14:$E$119,5,TRUE)</f>
        <v>5189505.7545000007</v>
      </c>
      <c r="L966" s="18">
        <f t="shared" si="64"/>
        <v>2.3575999999302439</v>
      </c>
      <c r="M966" s="18">
        <f t="shared" si="65"/>
        <v>0.61849999893456697</v>
      </c>
      <c r="N966" s="46">
        <f t="shared" si="66"/>
        <v>2.4373797423366645</v>
      </c>
      <c r="O966" s="18">
        <f t="shared" si="67"/>
        <v>5.9408200083531453</v>
      </c>
      <c r="P966" s="47" t="str">
        <f>VLOOKUP(B966,'Hub coords'!$A$14:$E$118,1,TRUE)</f>
        <v>T6P6</v>
      </c>
      <c r="R966" s="18"/>
    </row>
    <row r="967" spans="1:19" s="45" customFormat="1" x14ac:dyDescent="0.3">
      <c r="A967" s="45" t="s">
        <v>130</v>
      </c>
      <c r="B967" s="45" t="s">
        <v>2012</v>
      </c>
      <c r="C967" s="45">
        <v>301</v>
      </c>
      <c r="D967" s="45">
        <v>343.95299999999997</v>
      </c>
      <c r="E967" s="45">
        <v>0.3</v>
      </c>
      <c r="F967" s="45">
        <v>0.3</v>
      </c>
      <c r="G967" s="45">
        <v>1.493571</v>
      </c>
      <c r="H967" s="102">
        <v>5189507.1169999996</v>
      </c>
      <c r="I967" s="102">
        <v>487957.85200000001</v>
      </c>
      <c r="J967" s="102">
        <f>VLOOKUP($B967,'Hub coords'!$A$14:$E$119,4,TRUE)</f>
        <v>487956.26340000005</v>
      </c>
      <c r="K967" s="102">
        <f>VLOOKUP($B967,'Hub coords'!$A$14:$E$119,5,TRUE)</f>
        <v>5189505.7545000007</v>
      </c>
      <c r="L967" s="18">
        <f t="shared" si="64"/>
        <v>1.5885999999591149</v>
      </c>
      <c r="M967" s="18">
        <f t="shared" si="65"/>
        <v>1.3624999988824129</v>
      </c>
      <c r="N967" s="46">
        <f t="shared" si="66"/>
        <v>2.0928583819323934</v>
      </c>
      <c r="O967" s="18">
        <f t="shared" si="67"/>
        <v>4.3800562068246753</v>
      </c>
      <c r="P967" s="47" t="str">
        <f>VLOOKUP(B967,'Hub coords'!$A$14:$E$118,1,TRUE)</f>
        <v>T6P6</v>
      </c>
      <c r="R967" s="20" t="s">
        <v>166</v>
      </c>
      <c r="S967" s="20" t="s">
        <v>165</v>
      </c>
    </row>
    <row r="968" spans="1:19" s="45" customFormat="1" x14ac:dyDescent="0.3">
      <c r="A968" s="45" t="s">
        <v>126</v>
      </c>
      <c r="B968" s="45" t="s">
        <v>2013</v>
      </c>
      <c r="C968" s="45">
        <v>301</v>
      </c>
      <c r="D968" s="45">
        <v>348.18900000000002</v>
      </c>
      <c r="E968" s="45">
        <v>0.3</v>
      </c>
      <c r="F968" s="45">
        <v>0.3</v>
      </c>
      <c r="G968" s="45">
        <v>2.273663</v>
      </c>
      <c r="H968" s="102">
        <v>5189506.2630000003</v>
      </c>
      <c r="I968" s="102">
        <v>487957.27299999999</v>
      </c>
      <c r="J968" s="102">
        <f>VLOOKUP($B968,'Hub coords'!$A$14:$E$119,4,TRUE)</f>
        <v>487956.26340000005</v>
      </c>
      <c r="K968" s="102">
        <f>VLOOKUP($B968,'Hub coords'!$A$14:$E$119,5,TRUE)</f>
        <v>5189505.7545000007</v>
      </c>
      <c r="L968" s="18">
        <f t="shared" si="64"/>
        <v>1.0095999999321066</v>
      </c>
      <c r="M968" s="18">
        <f t="shared" si="65"/>
        <v>0.50849999953061342</v>
      </c>
      <c r="N968" s="46">
        <f t="shared" si="66"/>
        <v>1.1304266492725406</v>
      </c>
      <c r="O968" s="18">
        <f t="shared" si="67"/>
        <v>1.2778644093855434</v>
      </c>
      <c r="P968" s="47" t="str">
        <f>VLOOKUP(B968,'Hub coords'!$A$14:$E$118,1,TRUE)</f>
        <v>T6P6</v>
      </c>
      <c r="R968" s="19">
        <v>1</v>
      </c>
      <c r="S968" s="15">
        <v>0</v>
      </c>
    </row>
    <row r="969" spans="1:19" s="45" customFormat="1" x14ac:dyDescent="0.3">
      <c r="A969" s="45" t="s">
        <v>126</v>
      </c>
      <c r="B969" s="45" t="s">
        <v>2014</v>
      </c>
      <c r="C969" s="45">
        <v>301</v>
      </c>
      <c r="D969" s="45">
        <v>346.17700000000002</v>
      </c>
      <c r="E969" s="45">
        <v>0.4</v>
      </c>
      <c r="F969" s="45">
        <v>0.3</v>
      </c>
      <c r="G969" s="45">
        <v>2.3713120000000001</v>
      </c>
      <c r="H969" s="102">
        <v>5189506.1440000003</v>
      </c>
      <c r="I969" s="102">
        <v>487959.41800000001</v>
      </c>
      <c r="J969" s="102">
        <f>VLOOKUP($B969,'Hub coords'!$A$14:$E$119,4,TRUE)</f>
        <v>487956.26340000005</v>
      </c>
      <c r="K969" s="102">
        <f>VLOOKUP($B969,'Hub coords'!$A$14:$E$119,5,TRUE)</f>
        <v>5189505.7545000007</v>
      </c>
      <c r="L969" s="18">
        <f t="shared" si="64"/>
        <v>3.154599999950733</v>
      </c>
      <c r="M969" s="18">
        <f t="shared" si="65"/>
        <v>0.38949999958276749</v>
      </c>
      <c r="N969" s="46">
        <f t="shared" si="66"/>
        <v>3.1785549247046432</v>
      </c>
      <c r="O969" s="18">
        <f t="shared" si="67"/>
        <v>10.103211409364141</v>
      </c>
      <c r="P969" s="47" t="str">
        <f>VLOOKUP(B969,'Hub coords'!$A$14:$E$118,1,TRUE)</f>
        <v>T6P6</v>
      </c>
      <c r="R969" s="19">
        <v>2</v>
      </c>
      <c r="S969" s="15">
        <v>7</v>
      </c>
    </row>
    <row r="970" spans="1:19" s="45" customFormat="1" x14ac:dyDescent="0.3">
      <c r="A970" s="45" t="s">
        <v>126</v>
      </c>
      <c r="B970" s="45" t="s">
        <v>2015</v>
      </c>
      <c r="C970" s="45">
        <v>301</v>
      </c>
      <c r="D970" s="45">
        <v>340.33100000000002</v>
      </c>
      <c r="E970" s="45">
        <v>0.3</v>
      </c>
      <c r="F970" s="45">
        <v>0.2</v>
      </c>
      <c r="G970" s="45">
        <v>1.812743</v>
      </c>
      <c r="H970" s="102">
        <v>5189505.4879999999</v>
      </c>
      <c r="I970" s="102">
        <v>487958.87300000002</v>
      </c>
      <c r="J970" s="102">
        <f>VLOOKUP($B970,'Hub coords'!$A$14:$E$119,4,TRUE)</f>
        <v>487956.26340000005</v>
      </c>
      <c r="K970" s="102">
        <f>VLOOKUP($B970,'Hub coords'!$A$14:$E$119,5,TRUE)</f>
        <v>5189505.7545000007</v>
      </c>
      <c r="L970" s="18">
        <f t="shared" si="64"/>
        <v>2.6095999999670312</v>
      </c>
      <c r="M970" s="18">
        <f t="shared" si="65"/>
        <v>0.26650000084191561</v>
      </c>
      <c r="N970" s="46">
        <f t="shared" si="66"/>
        <v>2.6231725849201517</v>
      </c>
      <c r="O970" s="18">
        <f t="shared" si="67"/>
        <v>6.881034410276671</v>
      </c>
      <c r="P970" s="47" t="str">
        <f>VLOOKUP(B970,'Hub coords'!$A$14:$E$118,1,TRUE)</f>
        <v>T6P6</v>
      </c>
      <c r="R970" s="19">
        <v>3</v>
      </c>
      <c r="S970" s="15">
        <v>11</v>
      </c>
    </row>
    <row r="971" spans="1:19" s="45" customFormat="1" x14ac:dyDescent="0.3">
      <c r="A971" s="45" t="s">
        <v>126</v>
      </c>
      <c r="B971" s="45" t="s">
        <v>2016</v>
      </c>
      <c r="C971" s="45">
        <v>301</v>
      </c>
      <c r="D971" s="45">
        <v>337.78399999999999</v>
      </c>
      <c r="E971" s="45">
        <v>0.5</v>
      </c>
      <c r="F971" s="45">
        <v>0.5</v>
      </c>
      <c r="G971" s="45">
        <v>2.2428810000000001</v>
      </c>
      <c r="H971" s="102">
        <v>5189503.4680000003</v>
      </c>
      <c r="I971" s="102">
        <v>487959.375</v>
      </c>
      <c r="J971" s="102">
        <f>VLOOKUP($B971,'Hub coords'!$A$14:$E$119,4,TRUE)</f>
        <v>487956.26340000005</v>
      </c>
      <c r="K971" s="102">
        <f>VLOOKUP($B971,'Hub coords'!$A$14:$E$119,5,TRUE)</f>
        <v>5189505.7545000007</v>
      </c>
      <c r="L971" s="18">
        <f t="shared" si="64"/>
        <v>3.1115999999456108</v>
      </c>
      <c r="M971" s="18">
        <f t="shared" si="65"/>
        <v>2.2865000003948808</v>
      </c>
      <c r="N971" s="46">
        <f t="shared" si="66"/>
        <v>3.8613646307319014</v>
      </c>
      <c r="O971" s="18">
        <f t="shared" si="67"/>
        <v>14.910136811467313</v>
      </c>
      <c r="P971" s="47" t="str">
        <f>VLOOKUP(B971,'Hub coords'!$A$14:$E$118,1,TRUE)</f>
        <v>T6P6</v>
      </c>
      <c r="R971" s="19">
        <v>4</v>
      </c>
      <c r="S971" s="15">
        <v>9</v>
      </c>
    </row>
    <row r="972" spans="1:19" s="45" customFormat="1" x14ac:dyDescent="0.3">
      <c r="A972" s="45" t="s">
        <v>126</v>
      </c>
      <c r="B972" s="45" t="s">
        <v>2017</v>
      </c>
      <c r="C972" s="45">
        <v>301</v>
      </c>
      <c r="D972" s="45">
        <v>335.57600000000002</v>
      </c>
      <c r="E972" s="45">
        <v>0.4</v>
      </c>
      <c r="F972" s="45">
        <v>0.2</v>
      </c>
      <c r="G972" s="45">
        <v>2.5331079999999999</v>
      </c>
      <c r="H972" s="102">
        <v>5189501.0029999996</v>
      </c>
      <c r="I972" s="102">
        <v>487957.81099999999</v>
      </c>
      <c r="J972" s="102">
        <f>VLOOKUP($B972,'Hub coords'!$A$14:$E$119,4,TRUE)</f>
        <v>487956.26340000005</v>
      </c>
      <c r="K972" s="102">
        <f>VLOOKUP($B972,'Hub coords'!$A$14:$E$119,5,TRUE)</f>
        <v>5189505.7545000007</v>
      </c>
      <c r="L972" s="18">
        <f t="shared" si="64"/>
        <v>1.5475999999325722</v>
      </c>
      <c r="M972" s="18">
        <f t="shared" si="65"/>
        <v>4.7515000011771917</v>
      </c>
      <c r="N972" s="46">
        <f t="shared" si="66"/>
        <v>4.997181007425902</v>
      </c>
      <c r="O972" s="18">
        <f t="shared" si="67"/>
        <v>24.971818020978152</v>
      </c>
      <c r="P972" s="47" t="str">
        <f>VLOOKUP(B972,'Hub coords'!$A$14:$E$118,1,TRUE)</f>
        <v>T6P6</v>
      </c>
      <c r="R972" s="19">
        <v>5</v>
      </c>
      <c r="S972" s="15">
        <v>2</v>
      </c>
    </row>
    <row r="973" spans="1:19" s="45" customFormat="1" x14ac:dyDescent="0.3">
      <c r="A973" s="45" t="s">
        <v>130</v>
      </c>
      <c r="B973" s="45" t="s">
        <v>2018</v>
      </c>
      <c r="C973" s="45">
        <v>301</v>
      </c>
      <c r="D973" s="45">
        <v>338.67500000000001</v>
      </c>
      <c r="E973" s="45">
        <v>0.3</v>
      </c>
      <c r="F973" s="45">
        <v>0.4</v>
      </c>
      <c r="G973" s="45">
        <v>2.2220879999999998</v>
      </c>
      <c r="H973" s="102">
        <v>5189503.398</v>
      </c>
      <c r="I973" s="102">
        <v>487958.96299999999</v>
      </c>
      <c r="J973" s="102">
        <f>VLOOKUP($B973,'Hub coords'!$A$14:$E$119,4,TRUE)</f>
        <v>487956.26340000005</v>
      </c>
      <c r="K973" s="102">
        <f>VLOOKUP($B973,'Hub coords'!$A$14:$E$119,5,TRUE)</f>
        <v>5189505.7545000007</v>
      </c>
      <c r="L973" s="18">
        <f t="shared" si="64"/>
        <v>2.6995999999344349</v>
      </c>
      <c r="M973" s="18">
        <f t="shared" si="65"/>
        <v>2.356500000692904</v>
      </c>
      <c r="N973" s="46">
        <f t="shared" si="66"/>
        <v>3.5834246766063966</v>
      </c>
      <c r="O973" s="18">
        <f t="shared" si="67"/>
        <v>12.840932412911659</v>
      </c>
      <c r="P973" s="47" t="str">
        <f>VLOOKUP(B973,'Hub coords'!$A$14:$E$118,1,TRUE)</f>
        <v>T6P6</v>
      </c>
      <c r="R973" s="19">
        <v>6</v>
      </c>
      <c r="S973" s="15">
        <v>1</v>
      </c>
    </row>
    <row r="974" spans="1:19" s="45" customFormat="1" x14ac:dyDescent="0.3">
      <c r="A974" s="45" t="s">
        <v>126</v>
      </c>
      <c r="B974" s="45" t="s">
        <v>2019</v>
      </c>
      <c r="C974" s="45">
        <v>301</v>
      </c>
      <c r="D974" s="45">
        <v>341.91399999999999</v>
      </c>
      <c r="E974" s="45">
        <v>0.3</v>
      </c>
      <c r="F974" s="45">
        <v>0.3</v>
      </c>
      <c r="G974" s="45">
        <v>0.85807199999999995</v>
      </c>
      <c r="H974" s="102">
        <v>5189505.0690000001</v>
      </c>
      <c r="I974" s="102">
        <v>487958.701</v>
      </c>
      <c r="J974" s="102">
        <f>VLOOKUP($B974,'Hub coords'!$A$14:$E$119,4,TRUE)</f>
        <v>487956.26340000005</v>
      </c>
      <c r="K974" s="102">
        <f>VLOOKUP($B974,'Hub coords'!$A$14:$E$119,5,TRUE)</f>
        <v>5189505.7545000007</v>
      </c>
      <c r="L974" s="18">
        <f t="shared" ref="L974:L995" si="68">ABS(J974-I974)</f>
        <v>2.4375999999465421</v>
      </c>
      <c r="M974" s="18">
        <f t="shared" ref="M974:M995" si="69">ABS(K974-H974)</f>
        <v>0.68550000060349703</v>
      </c>
      <c r="N974" s="46">
        <f t="shared" ref="N974:N995" si="70">SQRT(L974^2+M974^2)</f>
        <v>2.5321540258378392</v>
      </c>
      <c r="O974" s="18">
        <f t="shared" ref="O974:O995" si="71">N974*N974</f>
        <v>6.4118040105667768</v>
      </c>
      <c r="P974" s="47" t="str">
        <f>VLOOKUP(B974,'Hub coords'!$A$14:$E$118,1,TRUE)</f>
        <v>T6P6</v>
      </c>
      <c r="R974" s="19">
        <v>7</v>
      </c>
      <c r="S974" s="15">
        <v>0</v>
      </c>
    </row>
    <row r="975" spans="1:19" s="45" customFormat="1" x14ac:dyDescent="0.3">
      <c r="A975" s="45" t="s">
        <v>126</v>
      </c>
      <c r="B975" s="45" t="s">
        <v>2020</v>
      </c>
      <c r="C975" s="45">
        <v>301</v>
      </c>
      <c r="D975" s="45">
        <v>339.50900000000001</v>
      </c>
      <c r="E975" s="45">
        <v>0.7</v>
      </c>
      <c r="F975" s="45">
        <v>0.7</v>
      </c>
      <c r="G975" s="45">
        <v>2.5443739999999999</v>
      </c>
      <c r="H975" s="102">
        <v>5189503.2810000004</v>
      </c>
      <c r="I975" s="102">
        <v>487958.55300000001</v>
      </c>
      <c r="J975" s="102">
        <f>VLOOKUP($B975,'Hub coords'!$A$14:$E$119,4,TRUE)</f>
        <v>487956.26340000005</v>
      </c>
      <c r="K975" s="102">
        <f>VLOOKUP($B975,'Hub coords'!$A$14:$E$119,5,TRUE)</f>
        <v>5189505.7545000007</v>
      </c>
      <c r="L975" s="18">
        <f t="shared" si="68"/>
        <v>2.2895999999600463</v>
      </c>
      <c r="M975" s="18">
        <f t="shared" si="69"/>
        <v>2.4735000003129244</v>
      </c>
      <c r="N975" s="46">
        <f t="shared" si="70"/>
        <v>3.3705296929956101</v>
      </c>
      <c r="O975" s="18">
        <f t="shared" si="71"/>
        <v>11.360470411365082</v>
      </c>
      <c r="P975" s="47" t="str">
        <f>VLOOKUP(B975,'Hub coords'!$A$14:$E$118,1,TRUE)</f>
        <v>T6P6</v>
      </c>
      <c r="R975" s="19">
        <v>8</v>
      </c>
      <c r="S975" s="15">
        <v>0</v>
      </c>
    </row>
    <row r="976" spans="1:19" s="45" customFormat="1" ht="15" thickBot="1" x14ac:dyDescent="0.35">
      <c r="A976" s="45" t="s">
        <v>126</v>
      </c>
      <c r="B976" s="45" t="s">
        <v>2021</v>
      </c>
      <c r="C976" s="45">
        <v>301</v>
      </c>
      <c r="D976" s="45">
        <v>344.30799999999999</v>
      </c>
      <c r="E976" s="45">
        <v>0.4</v>
      </c>
      <c r="F976" s="45">
        <v>0.4</v>
      </c>
      <c r="G976" s="45">
        <v>1.7167749999999999</v>
      </c>
      <c r="H976" s="102">
        <v>5189506.8210000005</v>
      </c>
      <c r="I976" s="102">
        <v>487957.71600000001</v>
      </c>
      <c r="J976" s="102">
        <f>VLOOKUP($B976,'Hub coords'!$A$14:$E$119,4,TRUE)</f>
        <v>487956.26340000005</v>
      </c>
      <c r="K976" s="102">
        <f>VLOOKUP($B976,'Hub coords'!$A$14:$E$119,5,TRUE)</f>
        <v>5189505.7545000007</v>
      </c>
      <c r="L976" s="18">
        <f t="shared" si="68"/>
        <v>1.4525999999605119</v>
      </c>
      <c r="M976" s="18">
        <f t="shared" si="69"/>
        <v>1.0664999997243285</v>
      </c>
      <c r="N976" s="46">
        <f t="shared" si="70"/>
        <v>1.8020735304912705</v>
      </c>
      <c r="O976" s="18">
        <f t="shared" si="71"/>
        <v>3.247469009297272</v>
      </c>
      <c r="P976" s="47" t="str">
        <f>VLOOKUP(B976,'Hub coords'!$A$14:$E$118,1,TRUE)</f>
        <v>T6P6</v>
      </c>
      <c r="R976" s="38" t="s">
        <v>2123</v>
      </c>
      <c r="S976" s="38">
        <v>0</v>
      </c>
    </row>
    <row r="977" spans="1:19" s="45" customFormat="1" x14ac:dyDescent="0.3">
      <c r="A977" s="45" t="s">
        <v>126</v>
      </c>
      <c r="B977" s="45" t="s">
        <v>2004</v>
      </c>
      <c r="C977" s="45">
        <v>301</v>
      </c>
      <c r="D977" s="45">
        <v>339.08699999999999</v>
      </c>
      <c r="E977" s="45">
        <v>0.4</v>
      </c>
      <c r="F977" s="45">
        <v>0.3</v>
      </c>
      <c r="G977" s="45">
        <v>1.5473330000000001</v>
      </c>
      <c r="H977" s="102">
        <v>5189503.8689999999</v>
      </c>
      <c r="I977" s="102">
        <v>487958.29399999999</v>
      </c>
      <c r="J977" s="102">
        <f>VLOOKUP($B977,'Hub coords'!$A$14:$E$119,4,TRUE)</f>
        <v>487956.26340000005</v>
      </c>
      <c r="K977" s="102">
        <f>VLOOKUP($B977,'Hub coords'!$A$14:$E$119,5,TRUE)</f>
        <v>5189505.7545000007</v>
      </c>
      <c r="L977" s="18">
        <f t="shared" si="68"/>
        <v>2.0305999999400228</v>
      </c>
      <c r="M977" s="18">
        <f t="shared" si="69"/>
        <v>1.8855000007897615</v>
      </c>
      <c r="N977" s="46">
        <f t="shared" si="70"/>
        <v>2.7710010127631874</v>
      </c>
      <c r="O977" s="18">
        <f t="shared" si="71"/>
        <v>7.6784466127346107</v>
      </c>
      <c r="P977" s="47" t="str">
        <f>VLOOKUP(B977,'Hub coords'!$A$14:$E$118,1,TRUE)</f>
        <v>T6P6</v>
      </c>
    </row>
    <row r="978" spans="1:19" s="45" customFormat="1" x14ac:dyDescent="0.3">
      <c r="A978" s="45" t="s">
        <v>130</v>
      </c>
      <c r="B978" s="45" t="s">
        <v>2022</v>
      </c>
      <c r="C978" s="45">
        <v>301</v>
      </c>
      <c r="D978" s="45">
        <v>348.875</v>
      </c>
      <c r="E978" s="45">
        <v>0.3</v>
      </c>
      <c r="F978" s="45">
        <v>0.4</v>
      </c>
      <c r="G978" s="45">
        <v>2.362708</v>
      </c>
      <c r="H978" s="102">
        <v>5189505.8430000003</v>
      </c>
      <c r="I978" s="102">
        <v>487957.27399999998</v>
      </c>
      <c r="J978" s="102">
        <f>VLOOKUP($B978,'Hub coords'!$A$14:$E$119,4,TRUE)</f>
        <v>487956.26340000005</v>
      </c>
      <c r="K978" s="102">
        <f>VLOOKUP($B978,'Hub coords'!$A$14:$E$119,5,TRUE)</f>
        <v>5189505.7545000007</v>
      </c>
      <c r="L978" s="18">
        <f t="shared" si="68"/>
        <v>1.0105999999213964</v>
      </c>
      <c r="M978" s="18">
        <f t="shared" si="69"/>
        <v>8.8499999605119228E-2</v>
      </c>
      <c r="N978" s="46">
        <f t="shared" si="70"/>
        <v>1.0144676484596404</v>
      </c>
      <c r="O978" s="18">
        <f t="shared" si="71"/>
        <v>1.0291446097712327</v>
      </c>
      <c r="P978" s="47" t="str">
        <f>VLOOKUP(B978,'Hub coords'!$A$14:$E$118,1,TRUE)</f>
        <v>T6P6</v>
      </c>
    </row>
    <row r="979" spans="1:19" s="45" customFormat="1" x14ac:dyDescent="0.3">
      <c r="A979" s="45" t="s">
        <v>130</v>
      </c>
      <c r="B979" s="45" t="s">
        <v>2023</v>
      </c>
      <c r="C979" s="45">
        <v>301</v>
      </c>
      <c r="D979" s="45">
        <v>338.98200000000003</v>
      </c>
      <c r="E979" s="45">
        <v>0.3</v>
      </c>
      <c r="F979" s="45">
        <v>0.3</v>
      </c>
      <c r="G979" s="45">
        <v>1.1755800000000001</v>
      </c>
      <c r="H979" s="102">
        <v>5189505.28</v>
      </c>
      <c r="I979" s="102">
        <v>487958.78499999997</v>
      </c>
      <c r="J979" s="102">
        <f>VLOOKUP($B979,'Hub coords'!$A$14:$E$119,4,TRUE)</f>
        <v>487956.26340000005</v>
      </c>
      <c r="K979" s="102">
        <f>VLOOKUP($B979,'Hub coords'!$A$14:$E$119,5,TRUE)</f>
        <v>5189505.7545000007</v>
      </c>
      <c r="L979" s="18">
        <f t="shared" si="68"/>
        <v>2.5215999999199994</v>
      </c>
      <c r="M979" s="18">
        <f t="shared" si="69"/>
        <v>0.47450000047683716</v>
      </c>
      <c r="N979" s="46">
        <f t="shared" si="70"/>
        <v>2.5658559605030558</v>
      </c>
      <c r="O979" s="18">
        <f t="shared" si="71"/>
        <v>6.5836168100490591</v>
      </c>
      <c r="P979" s="47" t="str">
        <f>VLOOKUP(B979,'Hub coords'!$A$14:$E$118,1,TRUE)</f>
        <v>T6P6</v>
      </c>
    </row>
    <row r="980" spans="1:19" s="45" customFormat="1" x14ac:dyDescent="0.3">
      <c r="A980" s="45" t="s">
        <v>126</v>
      </c>
      <c r="B980" s="45" t="s">
        <v>2024</v>
      </c>
      <c r="C980" s="45">
        <v>301</v>
      </c>
      <c r="D980" s="45">
        <v>341.14600000000002</v>
      </c>
      <c r="E980" s="45">
        <v>0.4</v>
      </c>
      <c r="F980" s="45">
        <v>0.4</v>
      </c>
      <c r="G980" s="45">
        <v>1.568004</v>
      </c>
      <c r="H980" s="102">
        <v>5189505.8370000003</v>
      </c>
      <c r="I980" s="102">
        <v>487958.89500000002</v>
      </c>
      <c r="J980" s="102">
        <f>VLOOKUP($B980,'Hub coords'!$A$14:$E$119,4,TRUE)</f>
        <v>487956.26340000005</v>
      </c>
      <c r="K980" s="102">
        <f>VLOOKUP($B980,'Hub coords'!$A$14:$E$119,5,TRUE)</f>
        <v>5189505.7545000007</v>
      </c>
      <c r="L980" s="18">
        <f t="shared" si="68"/>
        <v>2.6315999999642372</v>
      </c>
      <c r="M980" s="18">
        <f t="shared" si="69"/>
        <v>8.2499999552965164E-2</v>
      </c>
      <c r="N980" s="46">
        <f t="shared" si="70"/>
        <v>2.6328928595250534</v>
      </c>
      <c r="O980" s="18">
        <f t="shared" si="71"/>
        <v>6.9321248097380126</v>
      </c>
      <c r="P980" s="47" t="str">
        <f>VLOOKUP(B980,'Hub coords'!$A$14:$E$118,1,TRUE)</f>
        <v>T6P6</v>
      </c>
    </row>
    <row r="981" spans="1:19" s="45" customFormat="1" x14ac:dyDescent="0.3">
      <c r="A981" s="45" t="s">
        <v>126</v>
      </c>
      <c r="B981" s="45" t="s">
        <v>2025</v>
      </c>
      <c r="C981" s="45">
        <v>301</v>
      </c>
      <c r="D981" s="45">
        <v>335.78300000000002</v>
      </c>
      <c r="E981" s="45">
        <v>0.3</v>
      </c>
      <c r="F981" s="45">
        <v>0.2</v>
      </c>
      <c r="G981" s="45">
        <v>1.6889350000000001</v>
      </c>
      <c r="H981" s="102">
        <v>5189503.4539999999</v>
      </c>
      <c r="I981" s="102">
        <v>487957.89</v>
      </c>
      <c r="J981" s="102">
        <f>VLOOKUP($B981,'Hub coords'!$A$14:$E$119,4,TRUE)</f>
        <v>487956.26340000005</v>
      </c>
      <c r="K981" s="102">
        <f>VLOOKUP($B981,'Hub coords'!$A$14:$E$119,5,TRUE)</f>
        <v>5189505.7545000007</v>
      </c>
      <c r="L981" s="18">
        <f t="shared" si="68"/>
        <v>1.6265999999595806</v>
      </c>
      <c r="M981" s="18">
        <f t="shared" si="69"/>
        <v>2.3005000008270144</v>
      </c>
      <c r="N981" s="46">
        <f t="shared" si="70"/>
        <v>2.8174683341030828</v>
      </c>
      <c r="O981" s="18">
        <f t="shared" si="71"/>
        <v>7.9381278136736011</v>
      </c>
      <c r="P981" s="47" t="str">
        <f>VLOOKUP(B981,'Hub coords'!$A$14:$E$118,1,TRUE)</f>
        <v>T6P6</v>
      </c>
    </row>
    <row r="982" spans="1:19" s="45" customFormat="1" x14ac:dyDescent="0.3">
      <c r="A982" s="45" t="s">
        <v>126</v>
      </c>
      <c r="B982" s="45" t="s">
        <v>2026</v>
      </c>
      <c r="C982" s="45">
        <v>301</v>
      </c>
      <c r="D982" s="45">
        <v>343.80399999999997</v>
      </c>
      <c r="E982" s="45">
        <v>0.4</v>
      </c>
      <c r="F982" s="45">
        <v>0.4</v>
      </c>
      <c r="G982" s="45">
        <v>1.6172820000000001</v>
      </c>
      <c r="H982" s="102">
        <v>5189505.6100000003</v>
      </c>
      <c r="I982" s="102">
        <v>487958.842</v>
      </c>
      <c r="J982" s="102">
        <f>VLOOKUP($B982,'Hub coords'!$A$14:$E$119,4,TRUE)</f>
        <v>487956.26340000005</v>
      </c>
      <c r="K982" s="102">
        <f>VLOOKUP($B982,'Hub coords'!$A$14:$E$119,5,TRUE)</f>
        <v>5189505.7545000007</v>
      </c>
      <c r="L982" s="18">
        <f t="shared" si="68"/>
        <v>2.5785999999498017</v>
      </c>
      <c r="M982" s="18">
        <f t="shared" si="69"/>
        <v>0.14450000040233135</v>
      </c>
      <c r="N982" s="46">
        <f t="shared" si="70"/>
        <v>2.582645583477801</v>
      </c>
      <c r="O982" s="18">
        <f t="shared" si="71"/>
        <v>6.6700582098573911</v>
      </c>
      <c r="P982" s="47" t="str">
        <f>VLOOKUP(B982,'Hub coords'!$A$14:$E$118,1,TRUE)</f>
        <v>T6P6</v>
      </c>
    </row>
    <row r="983" spans="1:19" s="45" customFormat="1" x14ac:dyDescent="0.3">
      <c r="A983" s="45" t="s">
        <v>126</v>
      </c>
      <c r="B983" s="45" t="s">
        <v>2027</v>
      </c>
      <c r="C983" s="45">
        <v>301</v>
      </c>
      <c r="D983" s="45">
        <v>339.77</v>
      </c>
      <c r="E983" s="45">
        <v>0.6</v>
      </c>
      <c r="F983" s="45">
        <v>0.4</v>
      </c>
      <c r="G983" s="45">
        <v>1.410398</v>
      </c>
      <c r="H983" s="102">
        <v>5189508.01</v>
      </c>
      <c r="I983" s="102">
        <v>487959.9</v>
      </c>
      <c r="J983" s="102">
        <f>VLOOKUP($B983,'Hub coords'!$A$14:$E$119,4,TRUE)</f>
        <v>487956.26340000005</v>
      </c>
      <c r="K983" s="102">
        <f>VLOOKUP($B983,'Hub coords'!$A$14:$E$119,5,TRUE)</f>
        <v>5189505.7545000007</v>
      </c>
      <c r="L983" s="18">
        <f t="shared" si="68"/>
        <v>3.6365999999688938</v>
      </c>
      <c r="M983" s="18">
        <f t="shared" si="69"/>
        <v>2.2554999990388751</v>
      </c>
      <c r="N983" s="46">
        <f t="shared" si="70"/>
        <v>4.2792686063669949</v>
      </c>
      <c r="O983" s="18">
        <f t="shared" si="71"/>
        <v>18.312139805438122</v>
      </c>
      <c r="P983" s="47" t="str">
        <f>VLOOKUP(B983,'Hub coords'!$A$14:$E$118,1,TRUE)</f>
        <v>T6P6</v>
      </c>
    </row>
    <row r="984" spans="1:19" s="45" customFormat="1" x14ac:dyDescent="0.3">
      <c r="A984" s="45" t="s">
        <v>126</v>
      </c>
      <c r="B984" s="45" t="s">
        <v>2028</v>
      </c>
      <c r="C984" s="45">
        <v>301</v>
      </c>
      <c r="D984" s="45">
        <v>343.00700000000001</v>
      </c>
      <c r="E984" s="45">
        <v>0.3</v>
      </c>
      <c r="F984" s="45">
        <v>0.3</v>
      </c>
      <c r="G984" s="45">
        <v>2.520823</v>
      </c>
      <c r="H984" s="102">
        <v>5189507.9210000001</v>
      </c>
      <c r="I984" s="102">
        <v>487959.04300000001</v>
      </c>
      <c r="J984" s="102">
        <f>VLOOKUP($B984,'Hub coords'!$A$14:$E$119,4,TRUE)</f>
        <v>487956.26340000005</v>
      </c>
      <c r="K984" s="102">
        <f>VLOOKUP($B984,'Hub coords'!$A$14:$E$119,5,TRUE)</f>
        <v>5189505.7545000007</v>
      </c>
      <c r="L984" s="18">
        <f t="shared" si="68"/>
        <v>2.779599999950733</v>
      </c>
      <c r="M984" s="18">
        <f t="shared" si="69"/>
        <v>2.1664999993517995</v>
      </c>
      <c r="N984" s="46">
        <f t="shared" si="70"/>
        <v>3.5241876236825789</v>
      </c>
      <c r="O984" s="18">
        <f t="shared" si="71"/>
        <v>12.419898406917461</v>
      </c>
      <c r="P984" s="47" t="str">
        <f>VLOOKUP(B984,'Hub coords'!$A$14:$E$118,1,TRUE)</f>
        <v>T6P6</v>
      </c>
    </row>
    <row r="985" spans="1:19" s="45" customFormat="1" x14ac:dyDescent="0.3">
      <c r="A985" s="45" t="s">
        <v>126</v>
      </c>
      <c r="B985" s="45" t="s">
        <v>2029</v>
      </c>
      <c r="C985" s="45">
        <v>301</v>
      </c>
      <c r="D985" s="45">
        <v>340.38799999999998</v>
      </c>
      <c r="E985" s="45">
        <v>0.4</v>
      </c>
      <c r="F985" s="45">
        <v>0.4</v>
      </c>
      <c r="G985" s="45">
        <v>1.6042160000000001</v>
      </c>
      <c r="H985" s="102">
        <v>5189503.8789999997</v>
      </c>
      <c r="I985" s="102">
        <v>487958.55300000001</v>
      </c>
      <c r="J985" s="102">
        <f>VLOOKUP($B985,'Hub coords'!$A$14:$E$119,4,TRUE)</f>
        <v>487956.26340000005</v>
      </c>
      <c r="K985" s="102">
        <f>VLOOKUP($B985,'Hub coords'!$A$14:$E$119,5,TRUE)</f>
        <v>5189505.7545000007</v>
      </c>
      <c r="L985" s="18">
        <f t="shared" si="68"/>
        <v>2.2895999999600463</v>
      </c>
      <c r="M985" s="18">
        <f t="shared" si="69"/>
        <v>1.875500001013279</v>
      </c>
      <c r="N985" s="46">
        <f t="shared" si="70"/>
        <v>2.9596905942374878</v>
      </c>
      <c r="O985" s="18">
        <f t="shared" si="71"/>
        <v>8.759768413617854</v>
      </c>
      <c r="P985" s="47" t="str">
        <f>VLOOKUP(B985,'Hub coords'!$A$14:$E$118,1,TRUE)</f>
        <v>T6P6</v>
      </c>
    </row>
    <row r="986" spans="1:19" s="45" customFormat="1" x14ac:dyDescent="0.3">
      <c r="A986" s="45" t="s">
        <v>130</v>
      </c>
      <c r="B986" s="45" t="s">
        <v>2030</v>
      </c>
      <c r="C986" s="45">
        <v>301</v>
      </c>
      <c r="D986" s="45">
        <v>337.95800000000003</v>
      </c>
      <c r="E986" s="45">
        <v>0.2</v>
      </c>
      <c r="F986" s="45">
        <v>0.2</v>
      </c>
      <c r="G986" s="45">
        <v>1.850606</v>
      </c>
      <c r="H986" s="102">
        <v>5189503.6339999996</v>
      </c>
      <c r="I986" s="102">
        <v>487958.36300000001</v>
      </c>
      <c r="J986" s="102">
        <f>VLOOKUP($B986,'Hub coords'!$A$14:$E$119,4,TRUE)</f>
        <v>487956.26340000005</v>
      </c>
      <c r="K986" s="102">
        <f>VLOOKUP($B986,'Hub coords'!$A$14:$E$119,5,TRUE)</f>
        <v>5189505.7545000007</v>
      </c>
      <c r="L986" s="18">
        <f t="shared" si="68"/>
        <v>2.099599999957718</v>
      </c>
      <c r="M986" s="18">
        <f t="shared" si="69"/>
        <v>2.1205000011250377</v>
      </c>
      <c r="N986" s="46">
        <f t="shared" si="70"/>
        <v>2.9840979230906171</v>
      </c>
      <c r="O986" s="18">
        <f t="shared" si="71"/>
        <v>8.9048404145937337</v>
      </c>
      <c r="P986" s="47" t="str">
        <f>VLOOKUP(B986,'Hub coords'!$A$14:$E$118,1,TRUE)</f>
        <v>T6P6</v>
      </c>
    </row>
    <row r="987" spans="1:19" s="45" customFormat="1" x14ac:dyDescent="0.3">
      <c r="A987" s="45" t="s">
        <v>126</v>
      </c>
      <c r="B987" s="45" t="s">
        <v>2031</v>
      </c>
      <c r="C987" s="45">
        <v>301</v>
      </c>
      <c r="D987" s="45">
        <v>336.59899999999999</v>
      </c>
      <c r="E987" s="45">
        <v>1</v>
      </c>
      <c r="F987" s="45">
        <v>0.8</v>
      </c>
      <c r="G987" s="45">
        <v>1.576411</v>
      </c>
      <c r="H987" s="102">
        <v>5189501.92</v>
      </c>
      <c r="I987" s="102">
        <v>487958.40100000001</v>
      </c>
      <c r="J987" s="102">
        <f>VLOOKUP($B987,'Hub coords'!$A$14:$E$119,4,TRUE)</f>
        <v>487956.26340000005</v>
      </c>
      <c r="K987" s="102">
        <f>VLOOKUP($B987,'Hub coords'!$A$14:$E$119,5,TRUE)</f>
        <v>5189505.7545000007</v>
      </c>
      <c r="L987" s="18">
        <f t="shared" si="68"/>
        <v>2.1375999999581836</v>
      </c>
      <c r="M987" s="18">
        <f t="shared" si="69"/>
        <v>3.8345000008121133</v>
      </c>
      <c r="N987" s="46">
        <f t="shared" si="70"/>
        <v>4.3900710718676663</v>
      </c>
      <c r="O987" s="18">
        <f t="shared" si="71"/>
        <v>19.27272401604932</v>
      </c>
      <c r="P987" s="47" t="str">
        <f>VLOOKUP(B987,'Hub coords'!$A$14:$E$118,1,TRUE)</f>
        <v>T6P6</v>
      </c>
    </row>
    <row r="988" spans="1:19" s="45" customFormat="1" x14ac:dyDescent="0.3">
      <c r="A988" s="45" t="s">
        <v>126</v>
      </c>
      <c r="B988" s="45" t="s">
        <v>2005</v>
      </c>
      <c r="C988" s="45">
        <v>301</v>
      </c>
      <c r="D988" s="45">
        <v>346.98500000000001</v>
      </c>
      <c r="E988" s="45">
        <v>0.6</v>
      </c>
      <c r="F988" s="45">
        <v>0.4</v>
      </c>
      <c r="G988" s="45">
        <v>2.230728</v>
      </c>
      <c r="H988" s="102">
        <v>5189506.0690000001</v>
      </c>
      <c r="I988" s="102">
        <v>487958.7</v>
      </c>
      <c r="J988" s="102">
        <f>VLOOKUP($B988,'Hub coords'!$A$14:$E$119,4,TRUE)</f>
        <v>487956.26340000005</v>
      </c>
      <c r="K988" s="102">
        <f>VLOOKUP($B988,'Hub coords'!$A$14:$E$119,5,TRUE)</f>
        <v>5189505.7545000007</v>
      </c>
      <c r="L988" s="18">
        <f t="shared" si="68"/>
        <v>2.4365999999572523</v>
      </c>
      <c r="M988" s="18">
        <f t="shared" si="69"/>
        <v>0.31449999939650297</v>
      </c>
      <c r="N988" s="46">
        <f t="shared" si="70"/>
        <v>2.45681293740734</v>
      </c>
      <c r="O988" s="18">
        <f t="shared" si="71"/>
        <v>6.0359298094120826</v>
      </c>
      <c r="P988" s="47" t="str">
        <f>VLOOKUP(B988,'Hub coords'!$A$14:$E$118,1,TRUE)</f>
        <v>T6P6</v>
      </c>
    </row>
    <row r="989" spans="1:19" s="45" customFormat="1" x14ac:dyDescent="0.3">
      <c r="A989" s="45" t="s">
        <v>126</v>
      </c>
      <c r="B989" s="45" t="s">
        <v>2032</v>
      </c>
      <c r="C989" s="45">
        <v>301</v>
      </c>
      <c r="D989" s="45">
        <v>342.01100000000002</v>
      </c>
      <c r="E989" s="45">
        <v>0.4</v>
      </c>
      <c r="F989" s="45">
        <v>0.4</v>
      </c>
      <c r="G989" s="45">
        <v>1.966556</v>
      </c>
      <c r="H989" s="102">
        <v>5189504.7139999997</v>
      </c>
      <c r="I989" s="102">
        <v>487957.57799999998</v>
      </c>
      <c r="J989" s="102">
        <f>VLOOKUP($B989,'Hub coords'!$A$14:$E$119,4,TRUE)</f>
        <v>487956.26340000005</v>
      </c>
      <c r="K989" s="102">
        <f>VLOOKUP($B989,'Hub coords'!$A$14:$E$119,5,TRUE)</f>
        <v>5189505.7545000007</v>
      </c>
      <c r="L989" s="18">
        <f t="shared" si="68"/>
        <v>1.3145999999251217</v>
      </c>
      <c r="M989" s="18">
        <f t="shared" si="69"/>
        <v>1.0405000010505319</v>
      </c>
      <c r="N989" s="46">
        <f t="shared" si="70"/>
        <v>1.6765480643242194</v>
      </c>
      <c r="O989" s="18">
        <f t="shared" si="71"/>
        <v>2.8108134119892871</v>
      </c>
      <c r="P989" s="47" t="str">
        <f>VLOOKUP(B989,'Hub coords'!$A$14:$E$118,1,TRUE)</f>
        <v>T6P6</v>
      </c>
    </row>
    <row r="990" spans="1:19" s="45" customFormat="1" x14ac:dyDescent="0.3">
      <c r="A990" s="45" t="s">
        <v>126</v>
      </c>
      <c r="B990" s="45" t="s">
        <v>2006</v>
      </c>
      <c r="C990" s="45">
        <v>301</v>
      </c>
      <c r="D990" s="45">
        <v>340.029</v>
      </c>
      <c r="E990" s="45">
        <v>0.4</v>
      </c>
      <c r="F990" s="45">
        <v>0.3</v>
      </c>
      <c r="G990" s="45">
        <v>1.327901</v>
      </c>
      <c r="H990" s="102">
        <v>5189507.2029999997</v>
      </c>
      <c r="I990" s="102">
        <v>487959.51799999998</v>
      </c>
      <c r="J990" s="102">
        <f>VLOOKUP($B990,'Hub coords'!$A$14:$E$119,4,TRUE)</f>
        <v>487956.26340000005</v>
      </c>
      <c r="K990" s="102">
        <f>VLOOKUP($B990,'Hub coords'!$A$14:$E$119,5,TRUE)</f>
        <v>5189505.7545000007</v>
      </c>
      <c r="L990" s="18">
        <f t="shared" si="68"/>
        <v>3.25459999992745</v>
      </c>
      <c r="M990" s="18">
        <f t="shared" si="69"/>
        <v>1.4484999990090728</v>
      </c>
      <c r="N990" s="46">
        <f t="shared" si="70"/>
        <v>3.5623831077885266</v>
      </c>
      <c r="O990" s="18">
        <f t="shared" si="71"/>
        <v>12.690573406657041</v>
      </c>
      <c r="P990" s="47" t="str">
        <f>VLOOKUP(B990,'Hub coords'!$A$14:$E$118,1,TRUE)</f>
        <v>T6P6</v>
      </c>
      <c r="R990" s="30" t="s">
        <v>5112</v>
      </c>
      <c r="S990" s="37">
        <f>COUNT(C966:C995)</f>
        <v>30</v>
      </c>
    </row>
    <row r="991" spans="1:19" s="45" customFormat="1" x14ac:dyDescent="0.3">
      <c r="A991" s="45" t="s">
        <v>130</v>
      </c>
      <c r="B991" s="45" t="s">
        <v>2007</v>
      </c>
      <c r="C991" s="45">
        <v>301</v>
      </c>
      <c r="D991" s="45">
        <v>333.767</v>
      </c>
      <c r="E991" s="45">
        <v>0.2</v>
      </c>
      <c r="F991" s="45">
        <v>0.3</v>
      </c>
      <c r="G991" s="45">
        <v>1.4429160000000001</v>
      </c>
      <c r="H991" s="102">
        <v>5189502.5389999999</v>
      </c>
      <c r="I991" s="102">
        <v>487958.04599999997</v>
      </c>
      <c r="J991" s="102">
        <f>VLOOKUP($B991,'Hub coords'!$A$14:$E$119,4,TRUE)</f>
        <v>487956.26340000005</v>
      </c>
      <c r="K991" s="102">
        <f>VLOOKUP($B991,'Hub coords'!$A$14:$E$119,5,TRUE)</f>
        <v>5189505.7545000007</v>
      </c>
      <c r="L991" s="18">
        <f t="shared" si="68"/>
        <v>1.7825999999186024</v>
      </c>
      <c r="M991" s="18">
        <f t="shared" si="69"/>
        <v>3.2155000008642673</v>
      </c>
      <c r="N991" s="46">
        <f t="shared" si="70"/>
        <v>3.6765613030749136</v>
      </c>
      <c r="O991" s="18">
        <f t="shared" si="71"/>
        <v>13.517103015267907</v>
      </c>
      <c r="P991" s="47" t="str">
        <f>VLOOKUP(B991,'Hub coords'!$A$14:$E$118,1,TRUE)</f>
        <v>T6P6</v>
      </c>
      <c r="R991" s="30" t="s">
        <v>5111</v>
      </c>
      <c r="S991" s="143">
        <f>AVERAGE(N966:N995)</f>
        <v>2.7695914674516957</v>
      </c>
    </row>
    <row r="992" spans="1:19" s="45" customFormat="1" x14ac:dyDescent="0.3">
      <c r="A992" s="45" t="s">
        <v>126</v>
      </c>
      <c r="B992" s="45" t="s">
        <v>2008</v>
      </c>
      <c r="C992" s="45">
        <v>301</v>
      </c>
      <c r="D992" s="45">
        <v>342.77600000000001</v>
      </c>
      <c r="E992" s="45">
        <v>0.3</v>
      </c>
      <c r="F992" s="45">
        <v>0.2</v>
      </c>
      <c r="G992" s="45">
        <v>1.470523</v>
      </c>
      <c r="H992" s="102">
        <v>5189506.5080000004</v>
      </c>
      <c r="I992" s="102">
        <v>487957.64799999999</v>
      </c>
      <c r="J992" s="102">
        <f>VLOOKUP($B992,'Hub coords'!$A$14:$E$119,4,TRUE)</f>
        <v>487956.26340000005</v>
      </c>
      <c r="K992" s="102">
        <f>VLOOKUP($B992,'Hub coords'!$A$14:$E$119,5,TRUE)</f>
        <v>5189505.7545000007</v>
      </c>
      <c r="L992" s="18">
        <f t="shared" si="68"/>
        <v>1.3845999999321066</v>
      </c>
      <c r="M992" s="18">
        <f t="shared" si="69"/>
        <v>0.75349999964237213</v>
      </c>
      <c r="N992" s="46">
        <f t="shared" si="70"/>
        <v>1.5763500275234064</v>
      </c>
      <c r="O992" s="18">
        <f t="shared" si="71"/>
        <v>2.4848794092730442</v>
      </c>
      <c r="P992" s="47" t="str">
        <f>VLOOKUP(B992,'Hub coords'!$A$14:$E$118,1,TRUE)</f>
        <v>T6P6</v>
      </c>
      <c r="R992" s="30" t="s">
        <v>5110</v>
      </c>
      <c r="S992" s="143">
        <f>_xlfn.STDEV.S(N966:N995)</f>
        <v>0.96128445730038581</v>
      </c>
    </row>
    <row r="993" spans="1:26" s="45" customFormat="1" x14ac:dyDescent="0.3">
      <c r="A993" s="45" t="s">
        <v>126</v>
      </c>
      <c r="B993" s="45" t="s">
        <v>2009</v>
      </c>
      <c r="C993" s="45">
        <v>301</v>
      </c>
      <c r="D993" s="45">
        <v>346.37799999999999</v>
      </c>
      <c r="E993" s="45">
        <v>0.3</v>
      </c>
      <c r="F993" s="45">
        <v>0.3</v>
      </c>
      <c r="G993" s="45">
        <v>2.4802840000000002</v>
      </c>
      <c r="H993" s="102">
        <v>5189505.7350000003</v>
      </c>
      <c r="I993" s="102">
        <v>487957.83899999998</v>
      </c>
      <c r="J993" s="102">
        <f>VLOOKUP($B993,'Hub coords'!$A$14:$E$119,4,TRUE)</f>
        <v>487956.26340000005</v>
      </c>
      <c r="K993" s="102">
        <f>VLOOKUP($B993,'Hub coords'!$A$14:$E$119,5,TRUE)</f>
        <v>5189505.7545000007</v>
      </c>
      <c r="L993" s="18">
        <f t="shared" si="68"/>
        <v>1.5755999999237247</v>
      </c>
      <c r="M993" s="18">
        <f t="shared" si="69"/>
        <v>1.9500000402331352E-2</v>
      </c>
      <c r="N993" s="46">
        <f t="shared" si="70"/>
        <v>1.5757206636251655</v>
      </c>
      <c r="O993" s="18">
        <f t="shared" si="71"/>
        <v>2.4828956097753321</v>
      </c>
      <c r="P993" s="47" t="str">
        <f>VLOOKUP(B993,'Hub coords'!$A$14:$E$118,1,TRUE)</f>
        <v>T6P6</v>
      </c>
      <c r="R993" s="30" t="s">
        <v>5109</v>
      </c>
      <c r="S993" s="143">
        <f>MIN(N966:N995)</f>
        <v>1.0144676484596404</v>
      </c>
    </row>
    <row r="994" spans="1:26" s="45" customFormat="1" x14ac:dyDescent="0.3">
      <c r="A994" s="45" t="s">
        <v>130</v>
      </c>
      <c r="B994" s="45" t="s">
        <v>2010</v>
      </c>
      <c r="C994" s="45">
        <v>301</v>
      </c>
      <c r="D994" s="45">
        <v>339.43900000000002</v>
      </c>
      <c r="E994" s="45">
        <v>0.4</v>
      </c>
      <c r="F994" s="45">
        <v>0.4</v>
      </c>
      <c r="G994" s="45">
        <v>1.068524</v>
      </c>
      <c r="H994" s="102">
        <v>5189505.3130000001</v>
      </c>
      <c r="I994" s="102">
        <v>487958.79100000003</v>
      </c>
      <c r="J994" s="102">
        <f>VLOOKUP($B994,'Hub coords'!$A$14:$E$119,4,TRUE)</f>
        <v>487956.26340000005</v>
      </c>
      <c r="K994" s="102">
        <f>VLOOKUP($B994,'Hub coords'!$A$14:$E$119,5,TRUE)</f>
        <v>5189505.7545000007</v>
      </c>
      <c r="L994" s="18">
        <f t="shared" si="68"/>
        <v>2.5275999999721535</v>
      </c>
      <c r="M994" s="18">
        <f t="shared" si="69"/>
        <v>0.44150000065565109</v>
      </c>
      <c r="N994" s="46">
        <f t="shared" si="70"/>
        <v>2.5658690555907504</v>
      </c>
      <c r="O994" s="18">
        <f t="shared" si="71"/>
        <v>6.5836840104381693</v>
      </c>
      <c r="P994" s="47" t="str">
        <f>VLOOKUP(B994,'Hub coords'!$A$14:$E$118,1,TRUE)</f>
        <v>T6P6</v>
      </c>
      <c r="R994" s="30" t="s">
        <v>5108</v>
      </c>
      <c r="S994" s="143">
        <f>MAX(N966:N995)</f>
        <v>4.997181007425902</v>
      </c>
    </row>
    <row r="995" spans="1:26" s="45" customFormat="1" x14ac:dyDescent="0.3">
      <c r="A995" s="45" t="s">
        <v>126</v>
      </c>
      <c r="B995" s="45" t="s">
        <v>2011</v>
      </c>
      <c r="C995" s="45">
        <v>301</v>
      </c>
      <c r="D995" s="45">
        <v>342.78899999999999</v>
      </c>
      <c r="E995" s="45">
        <v>0.5</v>
      </c>
      <c r="F995" s="45">
        <v>0.6</v>
      </c>
      <c r="G995" s="45">
        <v>1.628959</v>
      </c>
      <c r="H995" s="102">
        <v>5189506.0939999996</v>
      </c>
      <c r="I995" s="102">
        <v>487958.09899999999</v>
      </c>
      <c r="J995" s="102">
        <f>VLOOKUP($B995,'Hub coords'!$A$14:$E$119,4,TRUE)</f>
        <v>487956.26340000005</v>
      </c>
      <c r="K995" s="102">
        <f>VLOOKUP($B995,'Hub coords'!$A$14:$E$119,5,TRUE)</f>
        <v>5189505.7545000007</v>
      </c>
      <c r="L995" s="18">
        <f t="shared" si="68"/>
        <v>1.8355999999330379</v>
      </c>
      <c r="M995" s="18">
        <f t="shared" si="69"/>
        <v>0.33949999883770943</v>
      </c>
      <c r="N995" s="46">
        <f t="shared" si="70"/>
        <v>1.8667317988840746</v>
      </c>
      <c r="O995" s="18">
        <f t="shared" si="71"/>
        <v>3.4846876089649732</v>
      </c>
      <c r="P995" s="47" t="str">
        <f>VLOOKUP(B995,'Hub coords'!$A$14:$E$118,1,TRUE)</f>
        <v>T6P6</v>
      </c>
      <c r="R995" s="30" t="s">
        <v>5107</v>
      </c>
      <c r="S995" s="143">
        <f>SQRT(SUM(O966:O995)/S990)</f>
        <v>2.9264146056509079</v>
      </c>
    </row>
    <row r="996" spans="1:26" x14ac:dyDescent="0.3">
      <c r="A996" s="30"/>
      <c r="B996" s="30"/>
      <c r="C996" s="30"/>
      <c r="D996" s="30"/>
      <c r="E996" s="30"/>
      <c r="F996" s="30"/>
      <c r="G996" s="30"/>
      <c r="H996" s="107"/>
      <c r="I996" s="107"/>
      <c r="J996" s="107"/>
      <c r="K996" s="107"/>
      <c r="L996" s="11"/>
      <c r="M996" s="11"/>
      <c r="N996" s="11"/>
      <c r="O996" s="11"/>
      <c r="P996" s="34"/>
      <c r="Q996" s="36"/>
      <c r="S996" s="30"/>
    </row>
    <row r="997" spans="1:26" x14ac:dyDescent="0.3">
      <c r="A997" s="30"/>
      <c r="B997" s="30"/>
      <c r="C997" s="30"/>
      <c r="D997" s="30"/>
      <c r="E997" s="30"/>
      <c r="F997" s="30"/>
      <c r="G997" s="30"/>
      <c r="H997" s="107"/>
      <c r="I997" s="107"/>
      <c r="J997" s="107"/>
      <c r="K997" s="107"/>
      <c r="L997" s="11"/>
      <c r="M997" s="11"/>
      <c r="N997" s="11"/>
      <c r="O997" s="11"/>
      <c r="P997" s="34"/>
      <c r="Q997" s="36"/>
      <c r="S997" s="30"/>
    </row>
    <row r="998" spans="1:26" x14ac:dyDescent="0.3">
      <c r="A998" s="30"/>
      <c r="B998" s="30"/>
      <c r="C998" s="30"/>
      <c r="D998" s="30"/>
      <c r="E998" s="30"/>
      <c r="F998" s="30"/>
      <c r="G998" s="30"/>
      <c r="H998" s="107"/>
      <c r="I998" s="107"/>
      <c r="J998" s="107"/>
      <c r="K998" s="34" t="s">
        <v>159</v>
      </c>
      <c r="L998" s="34">
        <f>AVERAGE(L$6:L$995)</f>
        <v>1.3585165900342882</v>
      </c>
      <c r="M998" s="34">
        <f>AVERAGE(M$6:M$995)</f>
        <v>1.5225864745347262</v>
      </c>
      <c r="N998" s="34">
        <f>AVERAGE(N$6:N$995)</f>
        <v>2.2548375633024027</v>
      </c>
      <c r="P998" s="34"/>
      <c r="Q998" s="36"/>
      <c r="S998" s="30"/>
    </row>
    <row r="999" spans="1:26" x14ac:dyDescent="0.3">
      <c r="A999" s="30"/>
      <c r="B999" s="30"/>
      <c r="C999" s="30"/>
      <c r="D999" s="30"/>
      <c r="E999" s="30"/>
      <c r="F999" s="30"/>
      <c r="G999" s="30"/>
      <c r="H999" s="107"/>
      <c r="I999" s="107"/>
      <c r="J999" s="107"/>
      <c r="K999" s="34" t="s">
        <v>160</v>
      </c>
      <c r="L999" s="37">
        <f>COUNT(L$6:L$995)</f>
        <v>990</v>
      </c>
      <c r="M999" s="37">
        <f>COUNT(M$6:M$995)</f>
        <v>990</v>
      </c>
      <c r="N999" s="37">
        <f>COUNT(N$6:N$995)</f>
        <v>990</v>
      </c>
      <c r="P999" s="34"/>
      <c r="Q999" s="36"/>
      <c r="S999" s="30"/>
    </row>
    <row r="1000" spans="1:26" x14ac:dyDescent="0.3">
      <c r="A1000" s="30"/>
      <c r="B1000" s="30"/>
      <c r="C1000" s="30"/>
      <c r="D1000" s="30"/>
      <c r="E1000" s="30"/>
      <c r="F1000" s="30"/>
      <c r="G1000" s="30"/>
      <c r="H1000" s="107"/>
      <c r="I1000" s="107"/>
      <c r="J1000" s="107"/>
      <c r="K1000" s="34" t="s">
        <v>161</v>
      </c>
      <c r="L1000" s="34">
        <f>_xlfn.STDEV.S(L$6:L$995)</f>
        <v>1.0980702615450297</v>
      </c>
      <c r="M1000" s="34">
        <f>_xlfn.STDEV.S(M$6:M$995)</f>
        <v>1.3325228417445314</v>
      </c>
      <c r="N1000" s="34">
        <f>_xlfn.STDEV.S(N$6:N$995)</f>
        <v>1.4352662438905217</v>
      </c>
      <c r="P1000" s="34"/>
      <c r="Q1000" s="36"/>
      <c r="S1000" s="30"/>
    </row>
    <row r="1001" spans="1:26" x14ac:dyDescent="0.3">
      <c r="A1001" s="30"/>
      <c r="B1001" s="30"/>
      <c r="C1001" s="30"/>
      <c r="D1001" s="30"/>
      <c r="E1001" s="30"/>
      <c r="F1001" s="30"/>
      <c r="G1001" s="30"/>
      <c r="H1001" s="107"/>
      <c r="I1001" s="107"/>
      <c r="J1001" s="107"/>
      <c r="K1001" s="34" t="s">
        <v>162</v>
      </c>
      <c r="L1001" s="34">
        <f>MIN(L$6:L$995)</f>
        <v>5.4000000818632543E-3</v>
      </c>
      <c r="M1001" s="34">
        <f>MIN(M$6:M$995)</f>
        <v>4.9999915063381195E-4</v>
      </c>
      <c r="N1001" s="34">
        <f>MIN(N$6:N$995)</f>
        <v>2.9506101019271251E-2</v>
      </c>
      <c r="P1001" s="34"/>
      <c r="Q1001" s="36"/>
      <c r="S1001" s="30"/>
    </row>
    <row r="1002" spans="1:26" x14ac:dyDescent="0.3">
      <c r="B1002" s="30"/>
      <c r="K1002" s="34" t="s">
        <v>163</v>
      </c>
      <c r="L1002" s="34">
        <f>MAX(L$6:L$995)</f>
        <v>5.8925999999628402</v>
      </c>
      <c r="M1002" s="34">
        <f>MAX(M$6:M$995)</f>
        <v>8.5444999989122152</v>
      </c>
      <c r="N1002" s="34">
        <f>MAX(N$6:N$995)</f>
        <v>9.5915148955106613</v>
      </c>
    </row>
    <row r="1003" spans="1:26" x14ac:dyDescent="0.3">
      <c r="B1003" s="30"/>
      <c r="K1003" s="34"/>
      <c r="L1003" s="34"/>
      <c r="M1003" s="34" t="s">
        <v>164</v>
      </c>
      <c r="N1003" s="34">
        <f>SQRT(SUM(O$6:O$995)/L999)</f>
        <v>2.6724896315175197</v>
      </c>
    </row>
    <row r="1004" spans="1:26" x14ac:dyDescent="0.3">
      <c r="B1004" s="30"/>
    </row>
    <row r="1005" spans="1:26" x14ac:dyDescent="0.3">
      <c r="B1005" s="30"/>
      <c r="C1005" s="17"/>
    </row>
    <row r="1006" spans="1:26" ht="57.6" x14ac:dyDescent="0.3">
      <c r="A1006" s="11" t="s">
        <v>1191</v>
      </c>
      <c r="B1006" s="30" t="s">
        <v>5113</v>
      </c>
      <c r="C1006" s="11" t="s">
        <v>5114</v>
      </c>
      <c r="D1006" s="11" t="s">
        <v>5109</v>
      </c>
      <c r="E1006" s="11" t="s">
        <v>5108</v>
      </c>
      <c r="F1006" s="11" t="s">
        <v>5115</v>
      </c>
      <c r="G1006" s="114" t="s">
        <v>6839</v>
      </c>
      <c r="J1006" s="11"/>
      <c r="K1006" s="17"/>
      <c r="O1006" s="21"/>
      <c r="P1006"/>
      <c r="Q1006" s="11"/>
      <c r="R1006" s="11"/>
      <c r="V1006" s="11" t="s">
        <v>1191</v>
      </c>
      <c r="W1006" s="23" t="s">
        <v>5323</v>
      </c>
      <c r="X1006" s="23" t="s">
        <v>5324</v>
      </c>
      <c r="Y1006" s="23" t="s">
        <v>5322</v>
      </c>
      <c r="Z1006" s="23" t="s">
        <v>6396</v>
      </c>
    </row>
    <row r="1007" spans="1:26" x14ac:dyDescent="0.3">
      <c r="A1007" s="232" t="s">
        <v>5</v>
      </c>
      <c r="B1007" s="17">
        <v>2.416622589224934</v>
      </c>
      <c r="C1007" s="17">
        <v>1.4041634605700184</v>
      </c>
      <c r="D1007" s="17">
        <v>0.64018654315060841</v>
      </c>
      <c r="E1007" s="17">
        <v>7.1938077956369897</v>
      </c>
      <c r="F1007" s="17">
        <v>2.7831667686202697</v>
      </c>
      <c r="G1007" s="116">
        <f t="shared" ref="G1007:G1039" si="72">E1007/B1007</f>
        <v>2.9768023470906178</v>
      </c>
      <c r="I1007" s="110"/>
      <c r="J1007" s="11"/>
      <c r="K1007" s="11"/>
      <c r="L1007" s="11"/>
      <c r="M1007" s="11"/>
      <c r="N1007" s="11"/>
      <c r="O1007" s="11"/>
      <c r="P1007"/>
      <c r="Q1007" s="11"/>
      <c r="R1007" s="11"/>
      <c r="V1007" s="11" t="s">
        <v>62</v>
      </c>
      <c r="W1007" s="17">
        <v>0.70685996454062272</v>
      </c>
      <c r="X1007" s="17">
        <v>0.28797569378860099</v>
      </c>
      <c r="Y1007" s="17">
        <f t="shared" ref="Y1007:Y1039" si="73">X1007-W1007</f>
        <v>-0.41888427075202173</v>
      </c>
      <c r="Z1007" s="116">
        <f t="shared" ref="Z1007:Z1039" si="74">X1007*X1007</f>
        <v>8.2930000213026087E-2</v>
      </c>
    </row>
    <row r="1008" spans="1:26" x14ac:dyDescent="0.3">
      <c r="A1008" s="37" t="s">
        <v>8</v>
      </c>
      <c r="B1008" s="17">
        <v>3.659528832917295</v>
      </c>
      <c r="C1008" s="17">
        <v>1.288239934289531</v>
      </c>
      <c r="D1008" s="17">
        <v>1.0807865700313641</v>
      </c>
      <c r="E1008" s="17">
        <v>6.9804269934303846</v>
      </c>
      <c r="F1008" s="17">
        <v>3.8725178720880513</v>
      </c>
      <c r="G1008" s="116">
        <f t="shared" si="72"/>
        <v>1.9074660460772332</v>
      </c>
      <c r="I1008" s="110"/>
      <c r="J1008" s="11"/>
      <c r="K1008" s="11"/>
      <c r="L1008" s="11"/>
      <c r="M1008" s="11"/>
      <c r="N1008" s="11"/>
      <c r="O1008" s="11"/>
      <c r="P1008"/>
      <c r="Q1008" s="11"/>
      <c r="R1008" s="11"/>
      <c r="V1008" s="11" t="s">
        <v>42</v>
      </c>
      <c r="W1008" s="17">
        <v>0.72183333568142649</v>
      </c>
      <c r="X1008" s="17">
        <v>0.39583456153526675</v>
      </c>
      <c r="Y1008" s="17">
        <f t="shared" si="73"/>
        <v>-0.32599877414615974</v>
      </c>
      <c r="Z1008" s="116">
        <f t="shared" si="74"/>
        <v>0.15668500010581687</v>
      </c>
    </row>
    <row r="1009" spans="1:29" x14ac:dyDescent="0.3">
      <c r="A1009" s="37" t="s">
        <v>11</v>
      </c>
      <c r="B1009" s="17">
        <v>2.9710648469584719</v>
      </c>
      <c r="C1009" s="17">
        <v>0.85196794448169622</v>
      </c>
      <c r="D1009" s="17">
        <v>1.6910884096886813</v>
      </c>
      <c r="E1009" s="17">
        <v>4.7741560100041509</v>
      </c>
      <c r="F1009" s="17">
        <v>3.0868885182293067</v>
      </c>
      <c r="G1009" s="116">
        <f t="shared" si="72"/>
        <v>1.6068838130179262</v>
      </c>
      <c r="I1009" s="110"/>
      <c r="J1009" s="11"/>
      <c r="K1009" s="11"/>
      <c r="L1009" s="11"/>
      <c r="M1009" s="11"/>
      <c r="N1009" s="11"/>
      <c r="O1009" s="11"/>
      <c r="P1009"/>
      <c r="Q1009" s="11"/>
      <c r="R1009" s="11"/>
      <c r="V1009" s="11" t="s">
        <v>52</v>
      </c>
      <c r="W1009" s="17">
        <v>0.82245778255218127</v>
      </c>
      <c r="X1009" s="17">
        <v>7.5166481913857025E-2</v>
      </c>
      <c r="Y1009" s="17">
        <f t="shared" si="73"/>
        <v>-0.74729130063832427</v>
      </c>
      <c r="Z1009" s="116">
        <f t="shared" si="74"/>
        <v>5.6500000033061952E-3</v>
      </c>
    </row>
    <row r="1010" spans="1:29" x14ac:dyDescent="0.3">
      <c r="A1010" s="37" t="s">
        <v>14</v>
      </c>
      <c r="B1010" s="17">
        <v>3.3821514274087137</v>
      </c>
      <c r="C1010" s="17">
        <v>1.6045213549237427</v>
      </c>
      <c r="D1010" s="17">
        <v>0.99728501924569146</v>
      </c>
      <c r="E1010" s="17">
        <v>6.2680051697973713</v>
      </c>
      <c r="F1010" s="17">
        <v>3.7319727710308359</v>
      </c>
      <c r="G1010" s="116">
        <f t="shared" si="72"/>
        <v>1.8532597680286889</v>
      </c>
      <c r="I1010" s="110"/>
      <c r="J1010" s="11"/>
      <c r="K1010" s="11"/>
      <c r="L1010" s="11"/>
      <c r="M1010" s="11"/>
      <c r="N1010" s="11"/>
      <c r="O1010" s="11"/>
      <c r="P1010"/>
      <c r="Q1010" s="11"/>
      <c r="R1010" s="11"/>
      <c r="V1010" s="11" t="s">
        <v>96</v>
      </c>
      <c r="W1010" s="17">
        <v>1.1582272013121226</v>
      </c>
      <c r="X1010" s="17">
        <v>0.45328247222943946</v>
      </c>
      <c r="Y1010" s="17">
        <f t="shared" si="73"/>
        <v>-0.70494472908268313</v>
      </c>
      <c r="Z1010" s="116">
        <f t="shared" si="74"/>
        <v>0.20546499963043255</v>
      </c>
    </row>
    <row r="1011" spans="1:29" x14ac:dyDescent="0.3">
      <c r="A1011" s="37" t="s">
        <v>17</v>
      </c>
      <c r="B1011" s="17">
        <v>2.1940158992833938</v>
      </c>
      <c r="C1011" s="17">
        <v>1.58586472798945</v>
      </c>
      <c r="D1011" s="17">
        <v>0.34980481714369283</v>
      </c>
      <c r="E1011" s="17">
        <v>4.7703648303327224</v>
      </c>
      <c r="F1011" s="17">
        <v>2.6916241324907664</v>
      </c>
      <c r="G1011" s="116">
        <f t="shared" si="72"/>
        <v>2.174261741626764</v>
      </c>
      <c r="I1011" s="110"/>
      <c r="J1011" s="11"/>
      <c r="K1011" s="11"/>
      <c r="L1011" s="11"/>
      <c r="M1011" s="11"/>
      <c r="N1011" s="11"/>
      <c r="O1011" s="11"/>
      <c r="P1011"/>
      <c r="Q1011" s="11"/>
      <c r="R1011" s="11"/>
      <c r="V1011" s="11" t="s">
        <v>56</v>
      </c>
      <c r="W1011" s="17">
        <v>1.4820488758207881</v>
      </c>
      <c r="X1011" s="17">
        <v>0.69709755416241592</v>
      </c>
      <c r="Y1011" s="17">
        <f t="shared" si="73"/>
        <v>-0.78495132165837223</v>
      </c>
      <c r="Z1011" s="116">
        <f t="shared" si="74"/>
        <v>0.48594500001922242</v>
      </c>
    </row>
    <row r="1012" spans="1:29" s="17" customFormat="1" x14ac:dyDescent="0.3">
      <c r="A1012" s="37" t="s">
        <v>20</v>
      </c>
      <c r="B1012" s="17">
        <v>1.9941878050922681</v>
      </c>
      <c r="C1012" s="17">
        <v>1.1997341037993459</v>
      </c>
      <c r="D1012" s="17">
        <v>0.22784602346660668</v>
      </c>
      <c r="E1012" s="17">
        <v>6.6980139902904074</v>
      </c>
      <c r="F1012" s="17">
        <v>2.316930769603895</v>
      </c>
      <c r="G1012" s="116">
        <f t="shared" si="72"/>
        <v>3.3587679019933132</v>
      </c>
      <c r="H1012" s="104"/>
      <c r="I1012" s="110"/>
      <c r="V1012" s="116" t="s">
        <v>55</v>
      </c>
      <c r="W1012" s="17">
        <v>1.5711597211694859</v>
      </c>
      <c r="X1012" s="17">
        <v>0.84300059338567179</v>
      </c>
      <c r="Y1012" s="17">
        <f t="shared" si="73"/>
        <v>-0.72815912778381409</v>
      </c>
      <c r="Z1012" s="116">
        <f t="shared" si="74"/>
        <v>0.71065000044859472</v>
      </c>
      <c r="AA1012" s="145"/>
      <c r="AB1012" s="145"/>
      <c r="AC1012" s="145"/>
    </row>
    <row r="1013" spans="1:29" x14ac:dyDescent="0.3">
      <c r="A1013" s="37" t="s">
        <v>23</v>
      </c>
      <c r="B1013" s="17">
        <v>1.909032246537713</v>
      </c>
      <c r="C1013" s="17">
        <v>1.1455218772278015</v>
      </c>
      <c r="D1013" s="17">
        <v>0.34292391312234549</v>
      </c>
      <c r="E1013" s="17">
        <v>4.6145490365996089</v>
      </c>
      <c r="F1013" s="17">
        <v>2.216502607823434</v>
      </c>
      <c r="G1013" s="116">
        <f t="shared" si="72"/>
        <v>2.4172190097724724</v>
      </c>
      <c r="I1013" s="110"/>
      <c r="J1013" s="11"/>
      <c r="K1013" s="11"/>
      <c r="L1013" s="11"/>
      <c r="M1013" s="11"/>
      <c r="N1013" s="11"/>
      <c r="O1013" s="11"/>
      <c r="P1013"/>
      <c r="Q1013" s="11"/>
      <c r="R1013" s="11"/>
      <c r="V1013" s="145" t="s">
        <v>58</v>
      </c>
      <c r="W1013" s="17">
        <v>1.686662955009907</v>
      </c>
      <c r="X1013" s="17">
        <v>0.15144966177460056</v>
      </c>
      <c r="Y1013" s="17">
        <f t="shared" si="73"/>
        <v>-1.5352132932353064</v>
      </c>
      <c r="Z1013" s="116">
        <f t="shared" si="74"/>
        <v>2.2937000051640906E-2</v>
      </c>
    </row>
    <row r="1014" spans="1:29" x14ac:dyDescent="0.3">
      <c r="A1014" s="37" t="s">
        <v>25</v>
      </c>
      <c r="B1014" s="17">
        <v>1.9658760364435321</v>
      </c>
      <c r="C1014" s="17">
        <v>1.1891804567122966</v>
      </c>
      <c r="D1014" s="17">
        <v>9.4786128004050813E-2</v>
      </c>
      <c r="E1014" s="17">
        <v>4.6395803272049054</v>
      </c>
      <c r="F1014" s="17">
        <v>2.2872866918400319</v>
      </c>
      <c r="G1014" s="116">
        <f t="shared" si="72"/>
        <v>2.3600574203032525</v>
      </c>
      <c r="I1014" s="110"/>
      <c r="J1014" s="11"/>
      <c r="K1014" s="11"/>
      <c r="L1014" s="11"/>
      <c r="M1014" s="11"/>
      <c r="N1014" s="11"/>
      <c r="O1014" s="11"/>
      <c r="P1014"/>
      <c r="Q1014" s="11"/>
      <c r="R1014" s="11"/>
      <c r="V1014" s="11" t="s">
        <v>98</v>
      </c>
      <c r="W1014" s="17">
        <v>1.7838544081023533</v>
      </c>
      <c r="X1014" s="17">
        <v>0.92035047647540702</v>
      </c>
      <c r="Y1014" s="17">
        <f t="shared" si="73"/>
        <v>-0.86350393162694628</v>
      </c>
      <c r="Z1014" s="116">
        <f t="shared" si="74"/>
        <v>0.84704499954850876</v>
      </c>
    </row>
    <row r="1015" spans="1:29" x14ac:dyDescent="0.3">
      <c r="A1015" s="37" t="s">
        <v>35</v>
      </c>
      <c r="B1015" s="17">
        <v>2.3371120734481523</v>
      </c>
      <c r="C1015" s="17">
        <v>0.79069526715712724</v>
      </c>
      <c r="D1015" s="17">
        <v>0.83721204587680154</v>
      </c>
      <c r="E1015" s="17">
        <v>3.7627550026646182</v>
      </c>
      <c r="F1015" s="17">
        <v>2.4630168254625557</v>
      </c>
      <c r="G1015" s="116">
        <f t="shared" si="72"/>
        <v>1.6100019530142113</v>
      </c>
      <c r="I1015" s="110"/>
      <c r="J1015" s="11"/>
      <c r="K1015" s="11"/>
      <c r="L1015" s="11"/>
      <c r="M1015" s="11"/>
      <c r="N1015" s="11"/>
      <c r="O1015" s="11"/>
      <c r="P1015"/>
      <c r="Q1015" s="11"/>
      <c r="R1015" s="11"/>
      <c r="V1015" s="11" t="s">
        <v>43</v>
      </c>
      <c r="W1015" s="17">
        <v>1.8433645429740435</v>
      </c>
      <c r="X1015" s="117">
        <v>0.9562829080271058</v>
      </c>
      <c r="Y1015" s="17">
        <f t="shared" si="73"/>
        <v>-0.8870816349469377</v>
      </c>
      <c r="Z1015" s="116">
        <f t="shared" si="74"/>
        <v>0.91447700018477807</v>
      </c>
    </row>
    <row r="1016" spans="1:29" x14ac:dyDescent="0.3">
      <c r="A1016" s="37" t="s">
        <v>37</v>
      </c>
      <c r="B1016" s="17">
        <v>2.1005912879190891</v>
      </c>
      <c r="C1016" s="17">
        <v>1.1716337775103922</v>
      </c>
      <c r="D1016" s="17">
        <v>0.41971348582328322</v>
      </c>
      <c r="E1016" s="17">
        <v>5.4852586455673222</v>
      </c>
      <c r="F1016" s="17">
        <v>2.3957153303063241</v>
      </c>
      <c r="G1016" s="116">
        <f t="shared" si="72"/>
        <v>2.6112926760736923</v>
      </c>
      <c r="I1016" s="110"/>
      <c r="J1016" s="11"/>
      <c r="K1016" s="11"/>
      <c r="L1016" s="11"/>
      <c r="M1016" s="11"/>
      <c r="N1016" s="11"/>
      <c r="O1016" s="11"/>
      <c r="P1016"/>
      <c r="Q1016" s="11"/>
      <c r="R1016" s="11"/>
      <c r="V1016" s="11" t="s">
        <v>23</v>
      </c>
      <c r="W1016" s="17">
        <v>1.909032246537713</v>
      </c>
      <c r="X1016" s="116">
        <v>1.9500589734752924</v>
      </c>
      <c r="Y1016" s="17">
        <f t="shared" si="73"/>
        <v>4.1026726937579472E-2</v>
      </c>
      <c r="Z1016" s="116">
        <f t="shared" si="74"/>
        <v>3.8027300000315112</v>
      </c>
    </row>
    <row r="1017" spans="1:29" x14ac:dyDescent="0.3">
      <c r="A1017" s="37" t="s">
        <v>40</v>
      </c>
      <c r="B1017" s="17">
        <v>2.4375138287647364</v>
      </c>
      <c r="C1017" s="17">
        <v>1.2087911032684804</v>
      </c>
      <c r="D1017" s="17">
        <v>0.52790966175006226</v>
      </c>
      <c r="E1017" s="17">
        <v>5.2992978044908039</v>
      </c>
      <c r="F1017" s="17">
        <v>2.7118155786082356</v>
      </c>
      <c r="G1017" s="116">
        <f t="shared" si="72"/>
        <v>2.1740585599780329</v>
      </c>
      <c r="I1017" s="110"/>
      <c r="J1017" s="11"/>
      <c r="K1017" s="11"/>
      <c r="L1017" s="11"/>
      <c r="M1017" s="11"/>
      <c r="N1017" s="11"/>
      <c r="O1017" s="11"/>
      <c r="P1017"/>
      <c r="Q1017" s="11"/>
      <c r="R1017" s="11"/>
      <c r="V1017" s="11" t="s">
        <v>25</v>
      </c>
      <c r="W1017" s="17">
        <v>1.9658760364435321</v>
      </c>
      <c r="X1017" s="96">
        <v>0.87732149218410282</v>
      </c>
      <c r="Y1017" s="17">
        <f t="shared" si="73"/>
        <v>-1.0885545442594293</v>
      </c>
      <c r="Z1017" s="116">
        <f t="shared" si="74"/>
        <v>0.76969300064814083</v>
      </c>
    </row>
    <row r="1018" spans="1:29" x14ac:dyDescent="0.3">
      <c r="A1018" s="37" t="s">
        <v>42</v>
      </c>
      <c r="B1018" s="17">
        <v>0.72183333568142649</v>
      </c>
      <c r="C1018" s="17">
        <v>0.48747219147939058</v>
      </c>
      <c r="D1018" s="17">
        <v>0.32702386767286373</v>
      </c>
      <c r="E1018" s="17">
        <v>2.5098109122100696</v>
      </c>
      <c r="F1018" s="17">
        <v>0.86645919160560425</v>
      </c>
      <c r="G1018" s="116">
        <f t="shared" si="72"/>
        <v>3.4769950183039873</v>
      </c>
      <c r="I1018" s="110"/>
      <c r="J1018" s="11"/>
      <c r="K1018" s="11"/>
      <c r="L1018" s="11"/>
      <c r="M1018" s="11"/>
      <c r="N1018" s="11"/>
      <c r="O1018" s="11"/>
      <c r="P1018"/>
      <c r="Q1018" s="11"/>
      <c r="R1018" s="11"/>
      <c r="V1018" s="11" t="s">
        <v>20</v>
      </c>
      <c r="W1018" s="17">
        <v>1.9941878050922681</v>
      </c>
      <c r="X1018" s="17">
        <v>1.6074902804814823</v>
      </c>
      <c r="Y1018" s="17">
        <f t="shared" si="73"/>
        <v>-0.38669752461078577</v>
      </c>
      <c r="Z1018" s="116">
        <f t="shared" si="74"/>
        <v>2.5840250018424347</v>
      </c>
    </row>
    <row r="1019" spans="1:29" x14ac:dyDescent="0.3">
      <c r="A1019" s="37" t="s">
        <v>43</v>
      </c>
      <c r="B1019" s="17">
        <v>1.8433645429740435</v>
      </c>
      <c r="C1019" s="17">
        <v>1.2542007201214089</v>
      </c>
      <c r="D1019" s="17">
        <v>0.3955232106338471</v>
      </c>
      <c r="E1019" s="17">
        <v>5.6710284610948989</v>
      </c>
      <c r="F1019" s="17">
        <v>2.2177868028964967</v>
      </c>
      <c r="G1019" s="116">
        <f t="shared" si="72"/>
        <v>3.0764552148461028</v>
      </c>
      <c r="I1019" s="110"/>
      <c r="J1019" s="11"/>
      <c r="K1019" s="11"/>
      <c r="L1019" s="11"/>
      <c r="M1019" s="11"/>
      <c r="N1019" s="11"/>
      <c r="O1019" s="11"/>
      <c r="P1019"/>
      <c r="Q1019" s="11"/>
      <c r="R1019" s="11"/>
      <c r="V1019" s="11" t="s">
        <v>105</v>
      </c>
      <c r="W1019" s="17">
        <v>2.006987685840476</v>
      </c>
      <c r="X1019" s="116">
        <v>1.3198049099651523</v>
      </c>
      <c r="Y1019" s="17">
        <f t="shared" si="73"/>
        <v>-0.68718277587532373</v>
      </c>
      <c r="Z1019" s="116">
        <f t="shared" si="74"/>
        <v>1.7418850003681239</v>
      </c>
    </row>
    <row r="1020" spans="1:29" x14ac:dyDescent="0.3">
      <c r="A1020" s="37" t="s">
        <v>52</v>
      </c>
      <c r="B1020" s="17">
        <v>0.82245778255218127</v>
      </c>
      <c r="C1020" s="17">
        <v>0.61719526297643668</v>
      </c>
      <c r="D1020" s="17">
        <v>8.7397998216373202E-2</v>
      </c>
      <c r="E1020" s="17">
        <v>2.1267496344971222</v>
      </c>
      <c r="F1020" s="17">
        <v>1.0220905685407005</v>
      </c>
      <c r="G1020" s="116">
        <f t="shared" si="72"/>
        <v>2.5858465681941425</v>
      </c>
      <c r="I1020" s="110"/>
      <c r="J1020" s="11"/>
      <c r="K1020" s="11"/>
      <c r="L1020" s="11"/>
      <c r="M1020" s="11"/>
      <c r="N1020" s="11"/>
      <c r="O1020" s="11"/>
      <c r="P1020"/>
      <c r="Q1020" s="11"/>
      <c r="R1020" s="11"/>
      <c r="V1020" s="11" t="s">
        <v>64</v>
      </c>
      <c r="W1020" s="17">
        <v>2.0575001040712153</v>
      </c>
      <c r="X1020" s="96">
        <v>1.3785517763706345</v>
      </c>
      <c r="Y1020" s="17">
        <f t="shared" si="73"/>
        <v>-0.67894832770058078</v>
      </c>
      <c r="Z1020" s="116">
        <f t="shared" si="74"/>
        <v>1.900405000134632</v>
      </c>
    </row>
    <row r="1021" spans="1:29" x14ac:dyDescent="0.3">
      <c r="A1021" s="37" t="s">
        <v>55</v>
      </c>
      <c r="B1021" s="17">
        <v>1.5711597211694859</v>
      </c>
      <c r="C1021" s="17">
        <v>0.84932081248312008</v>
      </c>
      <c r="D1021" s="17">
        <v>0.37701062301237381</v>
      </c>
      <c r="E1021" s="17">
        <v>4.0733123886116722</v>
      </c>
      <c r="F1021" s="17">
        <v>1.7792818356081563</v>
      </c>
      <c r="G1021" s="116">
        <f t="shared" si="72"/>
        <v>2.5925514342868463</v>
      </c>
      <c r="I1021" s="110"/>
      <c r="J1021" s="11"/>
      <c r="K1021" s="11"/>
      <c r="L1021" s="11"/>
      <c r="M1021" s="11"/>
      <c r="N1021" s="11"/>
      <c r="O1021" s="11"/>
      <c r="P1021"/>
      <c r="Q1021" s="11"/>
      <c r="R1021" s="11"/>
      <c r="V1021" s="145" t="s">
        <v>103</v>
      </c>
      <c r="W1021" s="17">
        <v>2.0889940759344912</v>
      </c>
      <c r="X1021" s="17">
        <v>0.81912941595776412</v>
      </c>
      <c r="Y1021" s="17">
        <f t="shared" si="73"/>
        <v>-1.2698646599767272</v>
      </c>
      <c r="Z1021" s="116">
        <f t="shared" si="74"/>
        <v>0.67097300008730776</v>
      </c>
    </row>
    <row r="1022" spans="1:29" x14ac:dyDescent="0.3">
      <c r="A1022" s="37" t="s">
        <v>56</v>
      </c>
      <c r="B1022" s="17">
        <v>1.4820488758207881</v>
      </c>
      <c r="C1022" s="17">
        <v>0.81225526856393648</v>
      </c>
      <c r="D1022" s="17">
        <v>9.2186820748017775E-2</v>
      </c>
      <c r="E1022" s="17">
        <v>3.5390558642851317</v>
      </c>
      <c r="F1022" s="17">
        <v>1.6835187963274636</v>
      </c>
      <c r="G1022" s="116">
        <f t="shared" si="72"/>
        <v>2.3879481453168219</v>
      </c>
      <c r="I1022" s="110"/>
      <c r="J1022" s="11"/>
      <c r="K1022" s="11"/>
      <c r="L1022" s="11"/>
      <c r="M1022" s="11"/>
      <c r="N1022" s="11"/>
      <c r="O1022" s="11"/>
      <c r="P1022"/>
      <c r="Q1022" s="11"/>
      <c r="R1022" s="11"/>
      <c r="V1022" s="11" t="s">
        <v>37</v>
      </c>
      <c r="W1022" s="17">
        <v>2.1005912879190891</v>
      </c>
      <c r="X1022" s="17">
        <v>1.572005089419793</v>
      </c>
      <c r="Y1022" s="17">
        <f t="shared" si="73"/>
        <v>-0.52858619849929611</v>
      </c>
      <c r="Z1022" s="116">
        <f t="shared" si="74"/>
        <v>2.4712000011617312</v>
      </c>
    </row>
    <row r="1023" spans="1:29" x14ac:dyDescent="0.3">
      <c r="A1023" s="37" t="s">
        <v>58</v>
      </c>
      <c r="B1023" s="17">
        <v>1.686662955009907</v>
      </c>
      <c r="C1023" s="17">
        <v>0.95253670367867826</v>
      </c>
      <c r="D1023" s="17">
        <v>6.9842751877153511E-2</v>
      </c>
      <c r="E1023" s="17">
        <v>3.8558798746759009</v>
      </c>
      <c r="F1023" s="17">
        <v>1.9292262412504377</v>
      </c>
      <c r="G1023" s="116">
        <f t="shared" si="72"/>
        <v>2.2860998181188203</v>
      </c>
      <c r="I1023" s="110"/>
      <c r="J1023" s="11"/>
      <c r="K1023" s="11"/>
      <c r="L1023" s="11"/>
      <c r="M1023" s="11"/>
      <c r="N1023" s="11"/>
      <c r="O1023" s="11"/>
      <c r="P1023"/>
      <c r="Q1023" s="11"/>
      <c r="R1023" s="11"/>
      <c r="V1023" s="11" t="s">
        <v>17</v>
      </c>
      <c r="W1023" s="17">
        <v>2.1940158992833938</v>
      </c>
      <c r="X1023" s="17">
        <v>1.776932469070674</v>
      </c>
      <c r="Y1023" s="17">
        <f t="shared" si="73"/>
        <v>-0.41708343021271976</v>
      </c>
      <c r="Z1023" s="116">
        <f t="shared" si="74"/>
        <v>3.1574889996376019</v>
      </c>
    </row>
    <row r="1024" spans="1:29" x14ac:dyDescent="0.3">
      <c r="A1024" s="37" t="s">
        <v>61</v>
      </c>
      <c r="B1024" s="17">
        <v>2.6373000000000002</v>
      </c>
      <c r="C1024" s="17">
        <v>0.87809999999999999</v>
      </c>
      <c r="D1024" s="17">
        <v>1.2040999999999999</v>
      </c>
      <c r="E1024" s="17">
        <v>4.4751000000000003</v>
      </c>
      <c r="F1024" s="17">
        <v>2.7749999999999999</v>
      </c>
      <c r="G1024" s="116">
        <f t="shared" si="72"/>
        <v>1.6968490501649414</v>
      </c>
      <c r="I1024" s="110"/>
      <c r="J1024" s="11"/>
      <c r="K1024" s="11"/>
      <c r="L1024" s="11"/>
      <c r="M1024" s="11"/>
      <c r="N1024" s="11"/>
      <c r="O1024" s="11"/>
      <c r="P1024"/>
      <c r="Q1024" s="11"/>
      <c r="R1024" s="11"/>
      <c r="V1024" s="95" t="s">
        <v>101</v>
      </c>
      <c r="W1024" s="17">
        <v>2.2717612877644311</v>
      </c>
      <c r="X1024" s="116">
        <v>1.0970984459883215</v>
      </c>
      <c r="Y1024" s="17">
        <f t="shared" si="73"/>
        <v>-1.1746628417761096</v>
      </c>
      <c r="Z1024" s="116">
        <f t="shared" si="74"/>
        <v>1.20362500018999</v>
      </c>
    </row>
    <row r="1025" spans="1:29" x14ac:dyDescent="0.3">
      <c r="A1025" s="37" t="s">
        <v>62</v>
      </c>
      <c r="B1025" s="17">
        <v>0.70685996454062272</v>
      </c>
      <c r="C1025" s="17">
        <v>0.4630464645728144</v>
      </c>
      <c r="D1025" s="17">
        <v>2.9506101019271251E-2</v>
      </c>
      <c r="E1025" s="17">
        <v>1.927286593527394</v>
      </c>
      <c r="F1025" s="17">
        <v>0.84078295071437648</v>
      </c>
      <c r="G1025" s="116">
        <f t="shared" si="72"/>
        <v>2.726546544165799</v>
      </c>
      <c r="I1025" s="110"/>
      <c r="J1025" s="11"/>
      <c r="K1025" s="11"/>
      <c r="L1025" s="11"/>
      <c r="M1025" s="11"/>
      <c r="N1025" s="11"/>
      <c r="O1025" s="11"/>
      <c r="P1025"/>
      <c r="Q1025" s="11"/>
      <c r="R1025" s="11"/>
      <c r="V1025" s="11" t="s">
        <v>35</v>
      </c>
      <c r="W1025" s="17">
        <v>2.3371120734481523</v>
      </c>
      <c r="X1025" s="17">
        <v>1.3514629109998708</v>
      </c>
      <c r="Y1025" s="17">
        <f t="shared" si="73"/>
        <v>-0.98564916244828149</v>
      </c>
      <c r="Z1025" s="116">
        <f t="shared" si="74"/>
        <v>1.8264519998082447</v>
      </c>
    </row>
    <row r="1026" spans="1:29" x14ac:dyDescent="0.3">
      <c r="A1026" s="37" t="s">
        <v>64</v>
      </c>
      <c r="B1026" s="17">
        <v>2.0575001040712153</v>
      </c>
      <c r="C1026" s="17">
        <v>1.1659867918733453</v>
      </c>
      <c r="D1026" s="17">
        <v>0.50985567607330806</v>
      </c>
      <c r="E1026" s="17">
        <v>4.6369616998348437</v>
      </c>
      <c r="F1026" s="17">
        <v>2.3553161933058417</v>
      </c>
      <c r="G1026" s="116">
        <f t="shared" si="72"/>
        <v>2.2536872249287363</v>
      </c>
      <c r="I1026" s="110"/>
      <c r="J1026" s="11"/>
      <c r="K1026" s="11"/>
      <c r="L1026" s="11"/>
      <c r="M1026" s="11"/>
      <c r="N1026" s="11"/>
      <c r="O1026" s="11"/>
      <c r="P1026"/>
      <c r="Q1026" s="11"/>
      <c r="R1026" s="11"/>
      <c r="V1026" s="11" t="s">
        <v>104</v>
      </c>
      <c r="W1026" s="17">
        <v>2.3423146839407498</v>
      </c>
      <c r="X1026" s="99">
        <v>0.9337906617086863</v>
      </c>
      <c r="Y1026" s="17">
        <f t="shared" si="73"/>
        <v>-1.4085240222320636</v>
      </c>
      <c r="Z1026" s="116">
        <f t="shared" si="74"/>
        <v>0.87196499989434617</v>
      </c>
    </row>
    <row r="1027" spans="1:29" x14ac:dyDescent="0.3">
      <c r="A1027" s="37" t="s">
        <v>95</v>
      </c>
      <c r="B1027" s="17">
        <v>2.3768126498756987</v>
      </c>
      <c r="C1027" s="17">
        <v>1.1748523485423787</v>
      </c>
      <c r="D1027" s="17">
        <v>0.89703411918986675</v>
      </c>
      <c r="E1027" s="17">
        <v>5.4120471738990039</v>
      </c>
      <c r="F1027" s="17">
        <v>2.6426326164367797</v>
      </c>
      <c r="G1027" s="116">
        <f t="shared" si="72"/>
        <v>2.2770188362057229</v>
      </c>
      <c r="I1027" s="110"/>
      <c r="J1027" s="11"/>
      <c r="K1027" s="11"/>
      <c r="L1027" s="11"/>
      <c r="M1027" s="11"/>
      <c r="N1027" s="11"/>
      <c r="O1027" s="11"/>
      <c r="P1027"/>
      <c r="Q1027" s="11"/>
      <c r="R1027" s="11"/>
      <c r="V1027" s="97" t="s">
        <v>95</v>
      </c>
      <c r="W1027" s="17">
        <v>2.3768126498756987</v>
      </c>
      <c r="X1027" s="17">
        <v>1.700527565494597</v>
      </c>
      <c r="Y1027" s="17">
        <f t="shared" si="73"/>
        <v>-0.67628508438110169</v>
      </c>
      <c r="Z1027" s="116">
        <f t="shared" si="74"/>
        <v>2.8917940010069811</v>
      </c>
    </row>
    <row r="1028" spans="1:29" x14ac:dyDescent="0.3">
      <c r="A1028" s="37" t="s">
        <v>96</v>
      </c>
      <c r="B1028" s="17">
        <v>1.1582272013121226</v>
      </c>
      <c r="C1028" s="17">
        <v>0.69754561838520768</v>
      </c>
      <c r="D1028" s="17">
        <v>0.17235025336114157</v>
      </c>
      <c r="E1028" s="17">
        <v>3.0337125459937782</v>
      </c>
      <c r="F1028" s="17">
        <v>1.3460464862936323</v>
      </c>
      <c r="G1028" s="116">
        <f t="shared" si="72"/>
        <v>2.6192724040300308</v>
      </c>
      <c r="I1028" s="110"/>
      <c r="J1028" s="11"/>
      <c r="K1028" s="11"/>
      <c r="L1028" s="11"/>
      <c r="M1028" s="11"/>
      <c r="N1028" s="11"/>
      <c r="O1028" s="11"/>
      <c r="P1028"/>
      <c r="Q1028" s="11"/>
      <c r="R1028" s="11"/>
      <c r="V1028" s="92" t="s">
        <v>5</v>
      </c>
      <c r="W1028" s="94">
        <v>2.416622589224934</v>
      </c>
      <c r="X1028" s="96">
        <v>1.3035647273812485</v>
      </c>
      <c r="Y1028" s="94">
        <f t="shared" si="73"/>
        <v>-1.1130578618436855</v>
      </c>
      <c r="Z1028" s="116">
        <f t="shared" si="74"/>
        <v>1.6992809984725488</v>
      </c>
      <c r="AA1028" s="116"/>
      <c r="AB1028" s="116"/>
      <c r="AC1028" s="116"/>
    </row>
    <row r="1029" spans="1:29" x14ac:dyDescent="0.3">
      <c r="A1029" s="37" t="s">
        <v>98</v>
      </c>
      <c r="B1029" s="17">
        <v>1.7838544081023533</v>
      </c>
      <c r="C1029" s="17">
        <v>1.3119281806119369</v>
      </c>
      <c r="D1029" s="17">
        <v>0.18184721590212072</v>
      </c>
      <c r="E1029" s="17">
        <v>6.2635874225428729</v>
      </c>
      <c r="F1029" s="17">
        <v>2.201345099862162</v>
      </c>
      <c r="G1029" s="116">
        <f t="shared" si="72"/>
        <v>3.5112660506896498</v>
      </c>
      <c r="I1029" s="110"/>
      <c r="J1029" s="11"/>
      <c r="K1029" s="11"/>
      <c r="L1029" s="11"/>
      <c r="M1029" s="11"/>
      <c r="N1029" s="11"/>
      <c r="O1029" s="11"/>
      <c r="P1029"/>
      <c r="Q1029" s="11"/>
      <c r="R1029" s="11"/>
      <c r="V1029" s="11" t="s">
        <v>40</v>
      </c>
      <c r="W1029" s="17">
        <v>2.4375138287647364</v>
      </c>
      <c r="X1029" s="116">
        <v>1.3341319283391211</v>
      </c>
      <c r="Y1029" s="17">
        <f t="shared" si="73"/>
        <v>-1.1033819004256153</v>
      </c>
      <c r="Z1029" s="116">
        <f t="shared" si="74"/>
        <v>1.7799080022138618</v>
      </c>
      <c r="AA1029" s="145"/>
      <c r="AB1029" s="145"/>
      <c r="AC1029" s="145"/>
    </row>
    <row r="1030" spans="1:29" x14ac:dyDescent="0.3">
      <c r="A1030" s="37" t="s">
        <v>100</v>
      </c>
      <c r="B1030" s="17">
        <v>2.6609179342655835</v>
      </c>
      <c r="C1030" s="17">
        <v>1.2747861769758673</v>
      </c>
      <c r="D1030" s="17">
        <v>0.95554676010102979</v>
      </c>
      <c r="E1030" s="17">
        <v>6.7262510515418477</v>
      </c>
      <c r="F1030" s="17">
        <v>2.9413253344943007</v>
      </c>
      <c r="G1030" s="116">
        <f t="shared" si="72"/>
        <v>2.5277934974715035</v>
      </c>
      <c r="I1030" s="110"/>
      <c r="J1030" s="11"/>
      <c r="K1030" s="11"/>
      <c r="L1030" s="11"/>
      <c r="M1030" s="11"/>
      <c r="N1030" s="11"/>
      <c r="O1030" s="11"/>
      <c r="P1030"/>
      <c r="Q1030" s="11"/>
      <c r="R1030" s="11"/>
      <c r="V1030" s="11" t="s">
        <v>61</v>
      </c>
      <c r="W1030" s="17">
        <v>2.4482772690911196</v>
      </c>
      <c r="X1030" s="117">
        <v>1.3050720285830835</v>
      </c>
      <c r="Y1030" s="17">
        <f t="shared" si="73"/>
        <v>-1.1432052405080362</v>
      </c>
      <c r="Z1030" s="116">
        <f t="shared" si="74"/>
        <v>1.7032129997899645</v>
      </c>
    </row>
    <row r="1031" spans="1:29" x14ac:dyDescent="0.3">
      <c r="A1031" s="37" t="s">
        <v>101</v>
      </c>
      <c r="B1031" s="17">
        <v>2.2717612877644311</v>
      </c>
      <c r="C1031" s="17">
        <v>1.372946703484792</v>
      </c>
      <c r="D1031" s="17">
        <v>0.3572906519246894</v>
      </c>
      <c r="E1031" s="17">
        <v>5.7257487907662226</v>
      </c>
      <c r="F1031" s="17">
        <v>2.6425459776841231</v>
      </c>
      <c r="G1031" s="116">
        <f t="shared" si="72"/>
        <v>2.5204007223843274</v>
      </c>
      <c r="I1031" s="110"/>
      <c r="J1031" s="11"/>
      <c r="K1031" s="11"/>
      <c r="L1031" s="11"/>
      <c r="M1031" s="11"/>
      <c r="N1031" s="11"/>
      <c r="O1031" s="11"/>
      <c r="P1031"/>
      <c r="Q1031" s="11"/>
      <c r="R1031" s="11"/>
      <c r="V1031" s="11" t="s">
        <v>106</v>
      </c>
      <c r="W1031" s="17">
        <v>2.5855172499527299</v>
      </c>
      <c r="X1031" s="17">
        <v>0.78384182040150674</v>
      </c>
      <c r="Y1031" s="17">
        <f t="shared" si="73"/>
        <v>-1.8016754295512232</v>
      </c>
      <c r="Z1031" s="116">
        <f t="shared" si="74"/>
        <v>0.61440799941034796</v>
      </c>
    </row>
    <row r="1032" spans="1:29" x14ac:dyDescent="0.3">
      <c r="A1032" s="37" t="s">
        <v>102</v>
      </c>
      <c r="B1032" s="17">
        <v>4.4798412799449689</v>
      </c>
      <c r="C1032" s="17">
        <v>1.4218690891422885</v>
      </c>
      <c r="D1032" s="17">
        <v>1.7278408519785577</v>
      </c>
      <c r="E1032" s="17">
        <v>7.4719776369204247</v>
      </c>
      <c r="F1032" s="17">
        <v>4.6928988067009669</v>
      </c>
      <c r="G1032" s="116">
        <f t="shared" si="72"/>
        <v>1.6679112428314005</v>
      </c>
      <c r="I1032" s="110"/>
      <c r="J1032" s="11"/>
      <c r="K1032" s="11"/>
      <c r="L1032" s="11"/>
      <c r="M1032" s="11"/>
      <c r="N1032" s="11"/>
      <c r="O1032" s="11"/>
      <c r="P1032"/>
      <c r="Q1032" s="11"/>
      <c r="R1032" s="11"/>
      <c r="V1032" s="11" t="s">
        <v>100</v>
      </c>
      <c r="W1032" s="17">
        <v>2.6609179342655835</v>
      </c>
      <c r="X1032" s="17">
        <v>2.5920470675372567</v>
      </c>
      <c r="Y1032" s="17">
        <f t="shared" si="73"/>
        <v>-6.8870866728326874E-2</v>
      </c>
      <c r="Z1032" s="116">
        <f t="shared" si="74"/>
        <v>6.7187080003284914</v>
      </c>
    </row>
    <row r="1033" spans="1:29" x14ac:dyDescent="0.3">
      <c r="A1033" s="37" t="s">
        <v>103</v>
      </c>
      <c r="B1033" s="17">
        <v>2.0889940759344912</v>
      </c>
      <c r="C1033" s="17">
        <v>1.5117193180542576</v>
      </c>
      <c r="D1033" s="17">
        <v>0.42932715956394196</v>
      </c>
      <c r="E1033" s="17">
        <v>5.3263555273739405</v>
      </c>
      <c r="F1033" s="17">
        <v>2.5637891949187011</v>
      </c>
      <c r="G1033" s="116">
        <f t="shared" si="72"/>
        <v>2.5497226577778815</v>
      </c>
      <c r="I1033" s="110"/>
      <c r="J1033" s="11"/>
      <c r="K1033" s="11"/>
      <c r="L1033" s="11"/>
      <c r="M1033" s="11"/>
      <c r="N1033" s="11"/>
      <c r="O1033" s="11"/>
      <c r="P1033"/>
      <c r="Q1033" s="11"/>
      <c r="R1033" s="11"/>
      <c r="V1033" s="11" t="s">
        <v>109</v>
      </c>
      <c r="W1033" s="17">
        <v>2.7695914674516957</v>
      </c>
      <c r="X1033" s="17">
        <v>2.7315338181853903</v>
      </c>
      <c r="Y1033" s="17">
        <f t="shared" si="73"/>
        <v>-3.8057649266305393E-2</v>
      </c>
      <c r="Z1033" s="116">
        <f t="shared" si="74"/>
        <v>7.4612769998904573</v>
      </c>
    </row>
    <row r="1034" spans="1:29" x14ac:dyDescent="0.3">
      <c r="A1034" s="37" t="s">
        <v>104</v>
      </c>
      <c r="B1034" s="17">
        <v>2.3423146839407498</v>
      </c>
      <c r="C1034" s="17">
        <v>1.0487890547888359</v>
      </c>
      <c r="D1034" s="17">
        <v>0.36388900780610078</v>
      </c>
      <c r="E1034" s="17">
        <v>5.8609399941433145</v>
      </c>
      <c r="F1034" s="17">
        <v>2.5592442785585137</v>
      </c>
      <c r="G1034" s="116">
        <f t="shared" si="72"/>
        <v>2.5022000819645505</v>
      </c>
      <c r="I1034" s="110"/>
      <c r="J1034" s="11"/>
      <c r="K1034" s="11"/>
      <c r="L1034" s="11"/>
      <c r="M1034" s="11"/>
      <c r="N1034" s="11"/>
      <c r="O1034" s="11"/>
      <c r="P1034"/>
      <c r="Q1034" s="11"/>
      <c r="R1034" s="11"/>
      <c r="V1034" s="11" t="s">
        <v>108</v>
      </c>
      <c r="W1034" s="17">
        <v>2.970805681383367</v>
      </c>
      <c r="X1034" s="17">
        <v>2.8844280193604752</v>
      </c>
      <c r="Y1034" s="17">
        <f t="shared" si="73"/>
        <v>-8.6377662022891766E-2</v>
      </c>
      <c r="Z1034" s="116">
        <f t="shared" si="74"/>
        <v>8.3199249988717945</v>
      </c>
    </row>
    <row r="1035" spans="1:29" x14ac:dyDescent="0.3">
      <c r="A1035" s="37" t="s">
        <v>105</v>
      </c>
      <c r="B1035" s="17">
        <v>2.006987685840476</v>
      </c>
      <c r="C1035" s="17">
        <v>0.99490832283538888</v>
      </c>
      <c r="D1035" s="17">
        <v>0.26836171493497429</v>
      </c>
      <c r="E1035" s="17">
        <v>4.233423414880253</v>
      </c>
      <c r="F1035" s="17">
        <v>2.2326771798898433</v>
      </c>
      <c r="G1035" s="116">
        <f t="shared" si="72"/>
        <v>2.1093419978346311</v>
      </c>
      <c r="I1035" s="110"/>
      <c r="J1035" s="11"/>
      <c r="K1035" s="11"/>
      <c r="L1035" s="11"/>
      <c r="M1035" s="11"/>
      <c r="N1035" s="11"/>
      <c r="O1035" s="11"/>
      <c r="P1035"/>
      <c r="Q1035" s="11"/>
      <c r="R1035" s="11"/>
      <c r="V1035" s="11" t="s">
        <v>11</v>
      </c>
      <c r="W1035" s="17">
        <v>2.9710648469584719</v>
      </c>
      <c r="X1035" s="96">
        <v>2.7418214750121224</v>
      </c>
      <c r="Y1035" s="17">
        <f t="shared" si="73"/>
        <v>-0.22924337194634958</v>
      </c>
      <c r="Z1035" s="116">
        <f t="shared" si="74"/>
        <v>7.5175850008376504</v>
      </c>
    </row>
    <row r="1036" spans="1:29" x14ac:dyDescent="0.3">
      <c r="A1036" s="37" t="s">
        <v>106</v>
      </c>
      <c r="B1036" s="17">
        <v>2.5855172499527299</v>
      </c>
      <c r="C1036" s="17">
        <v>1.6154413211493273</v>
      </c>
      <c r="D1036" s="17">
        <v>0.34775941389446252</v>
      </c>
      <c r="E1036" s="17">
        <v>5.6117174381887533</v>
      </c>
      <c r="F1036" s="17">
        <v>3.0343964402294659</v>
      </c>
      <c r="G1036" s="116">
        <f t="shared" si="72"/>
        <v>2.1704428536654903</v>
      </c>
      <c r="I1036" s="110"/>
      <c r="J1036" s="11"/>
      <c r="K1036" s="11"/>
      <c r="L1036" s="11"/>
      <c r="M1036" s="11"/>
      <c r="N1036" s="11"/>
      <c r="O1036" s="11"/>
      <c r="P1036"/>
      <c r="Q1036" s="11"/>
      <c r="R1036" s="11"/>
      <c r="V1036" s="11" t="s">
        <v>14</v>
      </c>
      <c r="W1036" s="17">
        <v>3.3821514274087137</v>
      </c>
      <c r="X1036" s="17">
        <v>2.0891515026297305</v>
      </c>
      <c r="Y1036" s="17">
        <f t="shared" si="73"/>
        <v>-1.2929999247789832</v>
      </c>
      <c r="Z1036" s="116">
        <f t="shared" si="74"/>
        <v>4.3645540009400605</v>
      </c>
    </row>
    <row r="1037" spans="1:29" x14ac:dyDescent="0.3">
      <c r="A1037" s="37" t="s">
        <v>107</v>
      </c>
      <c r="B1037" s="17">
        <v>4.0171317254482561</v>
      </c>
      <c r="C1037" s="17">
        <v>2.002550895887286</v>
      </c>
      <c r="D1037" s="17">
        <v>1.4403839803740579</v>
      </c>
      <c r="E1037" s="17">
        <v>9.5915148955106613</v>
      </c>
      <c r="F1037" s="17">
        <v>4.4736879328507655</v>
      </c>
      <c r="G1037" s="116">
        <f t="shared" si="72"/>
        <v>2.3876525717962065</v>
      </c>
      <c r="I1037" s="110"/>
      <c r="J1037" s="11"/>
      <c r="K1037" s="11"/>
      <c r="L1037" s="11"/>
      <c r="M1037" s="11"/>
      <c r="N1037" s="11"/>
      <c r="O1037" s="11"/>
      <c r="P1037"/>
      <c r="Q1037" s="11"/>
      <c r="R1037" s="11"/>
      <c r="V1037" s="11" t="s">
        <v>8</v>
      </c>
      <c r="W1037" s="17">
        <v>3.659528832917295</v>
      </c>
      <c r="X1037" s="17">
        <v>2.8641943020819265</v>
      </c>
      <c r="Y1037" s="17">
        <f t="shared" si="73"/>
        <v>-0.79533453083536854</v>
      </c>
      <c r="Z1037" s="116">
        <f t="shared" si="74"/>
        <v>8.2036090000785737</v>
      </c>
    </row>
    <row r="1038" spans="1:29" x14ac:dyDescent="0.3">
      <c r="A1038" s="37" t="s">
        <v>108</v>
      </c>
      <c r="B1038" s="17">
        <v>2.970805681383367</v>
      </c>
      <c r="C1038" s="17">
        <v>1.0989744626372069</v>
      </c>
      <c r="D1038" s="17">
        <v>0.87420467283745229</v>
      </c>
      <c r="E1038" s="17">
        <v>4.5519756161703038</v>
      </c>
      <c r="F1038" s="17">
        <v>3.1611980488021949</v>
      </c>
      <c r="G1038" s="116">
        <f t="shared" si="72"/>
        <v>1.5322360680455744</v>
      </c>
      <c r="I1038" s="110"/>
      <c r="J1038" s="11"/>
      <c r="K1038" s="11"/>
      <c r="L1038" s="11"/>
      <c r="M1038" s="11"/>
      <c r="N1038" s="11"/>
      <c r="O1038" s="11"/>
      <c r="P1038"/>
      <c r="Q1038" s="11"/>
      <c r="R1038" s="11"/>
      <c r="V1038" s="11" t="s">
        <v>107</v>
      </c>
      <c r="W1038" s="17">
        <v>4.0171317254482561</v>
      </c>
      <c r="X1038" s="17">
        <v>3.1479023171565679</v>
      </c>
      <c r="Y1038" s="17">
        <f t="shared" si="73"/>
        <v>-0.86922940829168827</v>
      </c>
      <c r="Z1038" s="116">
        <f t="shared" si="74"/>
        <v>9.9092889983596901</v>
      </c>
    </row>
    <row r="1039" spans="1:29" x14ac:dyDescent="0.3">
      <c r="A1039" s="37" t="s">
        <v>109</v>
      </c>
      <c r="B1039" s="17">
        <v>2.7695914674516957</v>
      </c>
      <c r="C1039" s="17">
        <v>0.96128445730038581</v>
      </c>
      <c r="D1039" s="17">
        <v>1.0144676484596404</v>
      </c>
      <c r="E1039" s="17">
        <v>4.997181007425902</v>
      </c>
      <c r="F1039" s="17">
        <v>2.9264146056509079</v>
      </c>
      <c r="G1039" s="116">
        <f t="shared" si="72"/>
        <v>1.8043025717521486</v>
      </c>
      <c r="I1039" s="110"/>
      <c r="J1039" s="11"/>
      <c r="K1039" s="11"/>
      <c r="L1039" s="11"/>
      <c r="M1039" s="11"/>
      <c r="N1039" s="11"/>
      <c r="O1039" s="11"/>
      <c r="P1039"/>
      <c r="Q1039" s="11"/>
      <c r="R1039" s="11"/>
      <c r="V1039" s="11" t="s">
        <v>102</v>
      </c>
      <c r="W1039" s="17">
        <v>4.4798412799449689</v>
      </c>
      <c r="X1039" s="17">
        <v>4.0654643028940356</v>
      </c>
      <c r="Y1039" s="17">
        <f t="shared" si="73"/>
        <v>-0.41437697705093335</v>
      </c>
      <c r="Z1039" s="116">
        <f t="shared" si="74"/>
        <v>16.527999998105688</v>
      </c>
    </row>
    <row r="1040" spans="1:29" x14ac:dyDescent="0.3">
      <c r="A1040" s="37" t="s">
        <v>6344</v>
      </c>
      <c r="B1040" s="34">
        <f t="shared" ref="B1040:G1040" si="75">AVERAGE(B1007:B1039)</f>
        <v>2.2548376208192389</v>
      </c>
      <c r="C1040" s="34">
        <f t="shared" si="75"/>
        <v>1.1335764901052783</v>
      </c>
      <c r="D1040" s="34">
        <f t="shared" si="75"/>
        <v>0.58582706414801311</v>
      </c>
      <c r="E1040" s="34">
        <f t="shared" si="75"/>
        <v>5.0941767742458666</v>
      </c>
      <c r="F1040" s="34"/>
      <c r="G1040" s="34">
        <f t="shared" si="75"/>
        <v>2.3731094488409554</v>
      </c>
      <c r="J1040" s="17"/>
      <c r="K1040" s="17"/>
      <c r="P1040"/>
      <c r="Q1040" s="17"/>
      <c r="R1040" s="17"/>
      <c r="S1040" s="21"/>
      <c r="V1040" s="75" t="s">
        <v>159</v>
      </c>
      <c r="W1040" s="89">
        <f>AVERAGE(W1007:W1039)</f>
        <v>2.2491096592765456</v>
      </c>
      <c r="X1040" s="89">
        <f>AVERAGE(X1007:X1039)</f>
        <v>1.4850838698173092</v>
      </c>
      <c r="Y1040" s="89">
        <f>AVERAGE(Y1007:Y1039)</f>
        <v>-0.76402578945923671</v>
      </c>
      <c r="Z1040" s="116" t="s">
        <v>6397</v>
      </c>
      <c r="AA1040" s="116">
        <f>SQRT(SUM(Z1007:Z1039)/35)</f>
        <v>1.7083306555341051</v>
      </c>
    </row>
    <row r="1041" spans="1:26" x14ac:dyDescent="0.3">
      <c r="A1041" s="37" t="s">
        <v>7067</v>
      </c>
      <c r="B1041" s="116">
        <f>MAX(B1007:B1039)</f>
        <v>4.4798412799449689</v>
      </c>
      <c r="C1041" s="116">
        <f t="shared" ref="C1041:F1041" si="76">MAX(C1007:C1039)</f>
        <v>2.002550895887286</v>
      </c>
      <c r="D1041" s="116">
        <f t="shared" si="76"/>
        <v>1.7278408519785577</v>
      </c>
      <c r="E1041" s="116">
        <f t="shared" si="76"/>
        <v>9.5915148955106613</v>
      </c>
      <c r="F1041" s="116"/>
      <c r="G1041" s="116">
        <f t="shared" ref="G1041" si="77">MAX(G1007:G1039)</f>
        <v>3.5112660506896498</v>
      </c>
      <c r="J1041" s="17"/>
      <c r="K1041" s="17"/>
      <c r="P1041"/>
      <c r="Q1041" s="17"/>
      <c r="R1041" s="21"/>
      <c r="V1041" s="11" t="s">
        <v>163</v>
      </c>
      <c r="W1041" s="89">
        <f>MAX(W1007:W1039)</f>
        <v>4.4798412799449689</v>
      </c>
      <c r="Z1041" s="116"/>
    </row>
    <row r="1042" spans="1:26" x14ac:dyDescent="0.3">
      <c r="A1042" s="37" t="s">
        <v>7068</v>
      </c>
      <c r="B1042" s="233">
        <f>MIN(B1007:B1039)</f>
        <v>0.70685996454062272</v>
      </c>
      <c r="C1042" s="145"/>
      <c r="D1042" s="233">
        <f>MIN(D1007:D1039)</f>
        <v>2.9506101019271251E-2</v>
      </c>
      <c r="J1042" s="17"/>
      <c r="K1042" s="17"/>
      <c r="O1042" s="21"/>
      <c r="P1042"/>
      <c r="Q1042" s="11"/>
      <c r="R1042" s="11"/>
      <c r="V1042" s="11" t="s">
        <v>162</v>
      </c>
      <c r="W1042" s="89">
        <f>MIN(W1007:W1039)</f>
        <v>0.70685996454062272</v>
      </c>
      <c r="Z1042" s="116"/>
    </row>
    <row r="1043" spans="1:26" x14ac:dyDescent="0.3">
      <c r="A1043" s="37" t="s">
        <v>7066</v>
      </c>
      <c r="B1043" s="233">
        <f>_xlfn.STDEV.S(B1007:B1039)</f>
        <v>0.85341412949858975</v>
      </c>
      <c r="J1043" s="17"/>
      <c r="K1043" s="17"/>
      <c r="O1043" s="21"/>
      <c r="P1043"/>
      <c r="Q1043" s="11"/>
      <c r="R1043" s="11"/>
      <c r="V1043" s="11" t="s">
        <v>161</v>
      </c>
      <c r="W1043" s="89">
        <f>_xlfn.STDEV.S(W1007:W1039)</f>
        <v>0.85139885550179228</v>
      </c>
      <c r="Z1043" s="116"/>
    </row>
    <row r="1044" spans="1:26" x14ac:dyDescent="0.3">
      <c r="C1044" s="123"/>
      <c r="J1044" s="17"/>
      <c r="K1044" s="17"/>
      <c r="O1044" s="21"/>
      <c r="P1044"/>
      <c r="Q1044" s="11"/>
      <c r="R1044" s="11"/>
      <c r="V1044" s="11" t="s">
        <v>160</v>
      </c>
      <c r="W1044" s="89">
        <f>COUNT(W1007:W1039)</f>
        <v>33</v>
      </c>
    </row>
    <row r="1045" spans="1:26" x14ac:dyDescent="0.3">
      <c r="C1045" s="123"/>
      <c r="J1045" s="17"/>
      <c r="K1045" s="17"/>
      <c r="O1045" s="21"/>
      <c r="P1045"/>
      <c r="Q1045" s="11"/>
      <c r="R1045" s="11"/>
    </row>
    <row r="1046" spans="1:26" x14ac:dyDescent="0.3">
      <c r="C1046" s="123"/>
      <c r="J1046" s="17"/>
      <c r="K1046" s="17"/>
      <c r="O1046" s="21"/>
      <c r="P1046"/>
      <c r="Q1046" s="11"/>
      <c r="R1046" s="11"/>
    </row>
    <row r="1047" spans="1:26" x14ac:dyDescent="0.3">
      <c r="C1047" s="123"/>
      <c r="J1047" s="17"/>
      <c r="K1047" s="17"/>
      <c r="O1047" s="21"/>
      <c r="P1047"/>
      <c r="Q1047" s="11"/>
      <c r="R1047" s="11"/>
    </row>
    <row r="1048" spans="1:26" x14ac:dyDescent="0.3">
      <c r="C1048" s="123"/>
    </row>
  </sheetData>
  <sortState ref="A1007:G1039">
    <sortCondition ref="A1007:A1039"/>
  </sortState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48"/>
  <sheetViews>
    <sheetView topLeftCell="A508" zoomScale="70" zoomScaleNormal="70" workbookViewId="0">
      <selection activeCell="S541" sqref="S541:S544"/>
    </sheetView>
  </sheetViews>
  <sheetFormatPr defaultRowHeight="14.4" x14ac:dyDescent="0.3"/>
  <cols>
    <col min="1" max="1" width="22.77734375" style="113" customWidth="1"/>
    <col min="2" max="2" width="17.77734375" style="113" bestFit="1" customWidth="1"/>
    <col min="3" max="3" width="19.109375" style="113" bestFit="1" customWidth="1"/>
    <col min="4" max="4" width="11.109375" style="113" bestFit="1" customWidth="1"/>
    <col min="5" max="5" width="8.6640625" style="113" bestFit="1" customWidth="1"/>
    <col min="6" max="7" width="6" style="113" customWidth="1"/>
    <col min="8" max="8" width="12" style="116" bestFit="1" customWidth="1"/>
    <col min="9" max="9" width="11" style="116" bestFit="1" customWidth="1"/>
    <col min="10" max="10" width="11" style="116" customWidth="1"/>
    <col min="11" max="11" width="11.5546875" style="116" bestFit="1" customWidth="1"/>
    <col min="12" max="12" width="12" style="116" bestFit="1" customWidth="1"/>
    <col min="13" max="14" width="7.5546875" style="116" bestFit="1" customWidth="1"/>
    <col min="15" max="16" width="7.33203125" style="116" customWidth="1"/>
    <col min="17" max="17" width="10.44140625" style="122" customWidth="1"/>
    <col min="18" max="18" width="8.88671875" style="113"/>
    <col min="19" max="19" width="11.21875" style="113" customWidth="1"/>
    <col min="20" max="16384" width="8.88671875" style="113"/>
  </cols>
  <sheetData>
    <row r="1" spans="1:19" ht="15" thickBot="1" x14ac:dyDescent="0.35">
      <c r="A1" s="113" t="s">
        <v>2125</v>
      </c>
      <c r="G1" s="116"/>
      <c r="P1" s="122"/>
      <c r="Q1" s="113"/>
    </row>
    <row r="2" spans="1:19" x14ac:dyDescent="0.3">
      <c r="A2" s="113" t="s">
        <v>259</v>
      </c>
      <c r="B2" s="116"/>
      <c r="F2" s="116"/>
      <c r="G2" s="116"/>
      <c r="H2" s="20"/>
      <c r="I2" s="20"/>
      <c r="L2" s="122"/>
      <c r="M2" s="113"/>
      <c r="N2" s="113"/>
      <c r="O2" s="113"/>
      <c r="P2" s="113"/>
      <c r="Q2" s="113"/>
    </row>
    <row r="3" spans="1:19" x14ac:dyDescent="0.3">
      <c r="A3" s="116" t="s">
        <v>1160</v>
      </c>
      <c r="F3" s="14"/>
      <c r="G3" s="116"/>
      <c r="H3" s="39"/>
      <c r="I3" s="115"/>
      <c r="L3" s="122"/>
      <c r="M3" s="113"/>
      <c r="N3" s="113"/>
      <c r="O3" s="113"/>
      <c r="P3" s="113"/>
      <c r="Q3" s="113"/>
    </row>
    <row r="4" spans="1:19" x14ac:dyDescent="0.3">
      <c r="A4" s="116"/>
      <c r="F4" s="14"/>
      <c r="G4" s="116"/>
      <c r="H4" s="39"/>
      <c r="I4" s="115"/>
      <c r="L4" s="122"/>
      <c r="M4" s="113"/>
      <c r="N4" s="113"/>
      <c r="O4" s="113"/>
      <c r="P4" s="113"/>
      <c r="Q4" s="113"/>
    </row>
    <row r="5" spans="1:19" s="114" customFormat="1" ht="28.8" x14ac:dyDescent="0.3">
      <c r="A5" s="98" t="s">
        <v>117</v>
      </c>
      <c r="B5" s="98" t="s">
        <v>118</v>
      </c>
      <c r="C5" s="98" t="s">
        <v>119</v>
      </c>
      <c r="D5" s="98" t="s">
        <v>120</v>
      </c>
      <c r="E5" s="98" t="s">
        <v>121</v>
      </c>
      <c r="F5" s="98" t="s">
        <v>122</v>
      </c>
      <c r="G5" s="98" t="s">
        <v>123</v>
      </c>
      <c r="H5" s="98" t="s">
        <v>124</v>
      </c>
      <c r="I5" s="98" t="s">
        <v>125</v>
      </c>
      <c r="J5" s="108" t="s">
        <v>7008</v>
      </c>
      <c r="K5" s="108" t="s">
        <v>7009</v>
      </c>
      <c r="L5" s="31" t="s">
        <v>4107</v>
      </c>
      <c r="M5" s="31" t="s">
        <v>4108</v>
      </c>
      <c r="N5" s="24" t="s">
        <v>227</v>
      </c>
      <c r="O5" s="31" t="s">
        <v>158</v>
      </c>
      <c r="P5" s="32" t="s">
        <v>1191</v>
      </c>
      <c r="R5" s="33"/>
    </row>
    <row r="6" spans="1:19" ht="15" thickBot="1" x14ac:dyDescent="0.35">
      <c r="A6" s="98" t="s">
        <v>126</v>
      </c>
      <c r="B6" s="98" t="s">
        <v>2336</v>
      </c>
      <c r="C6" s="98">
        <v>601</v>
      </c>
      <c r="D6" s="98">
        <v>331.16199999999998</v>
      </c>
      <c r="E6" s="98">
        <v>0.2</v>
      </c>
      <c r="F6" s="98">
        <v>0.2</v>
      </c>
      <c r="G6" s="98">
        <v>2.005979</v>
      </c>
      <c r="H6" s="98">
        <v>5189790.1310000001</v>
      </c>
      <c r="I6" s="98">
        <v>487964.587</v>
      </c>
      <c r="J6" s="34">
        <f>VLOOKUP($B6,'Hub coords'!$A$14:$E$119,4,TRUE)</f>
        <v>487964.06940000004</v>
      </c>
      <c r="K6" s="34">
        <f>VLOOKUP($B6,'Hub coords'!$A$14:$E$119,5,TRUE)</f>
        <v>5189790.5725000007</v>
      </c>
      <c r="L6" s="34">
        <f t="shared" ref="L6:L69" si="0">ABS(J6-I6)</f>
        <v>0.51759999996284023</v>
      </c>
      <c r="M6" s="34">
        <f t="shared" ref="M6:M69" si="1">ABS(K6-H6)</f>
        <v>0.44150000065565109</v>
      </c>
      <c r="N6" s="35">
        <f t="shared" ref="N6:N69" si="2">SQRT(L6^2+M6^2)</f>
        <v>0.68031758064926717</v>
      </c>
      <c r="O6" s="34">
        <f t="shared" ref="O6:O69" si="3">N6*N6</f>
        <v>0.46283201054047213</v>
      </c>
      <c r="P6" s="36" t="s">
        <v>5</v>
      </c>
      <c r="Q6" s="70"/>
      <c r="R6" s="70"/>
      <c r="S6" s="70"/>
    </row>
    <row r="7" spans="1:19" x14ac:dyDescent="0.3">
      <c r="A7" s="98" t="s">
        <v>126</v>
      </c>
      <c r="B7" s="98" t="s">
        <v>2345</v>
      </c>
      <c r="C7" s="98">
        <v>601</v>
      </c>
      <c r="D7" s="98">
        <v>324.83699999999999</v>
      </c>
      <c r="E7" s="98">
        <v>0.3</v>
      </c>
      <c r="F7" s="98">
        <v>0.2</v>
      </c>
      <c r="G7" s="98">
        <v>1.857952</v>
      </c>
      <c r="H7" s="98">
        <v>5189791.9510000004</v>
      </c>
      <c r="I7" s="98">
        <v>487964.14600000001</v>
      </c>
      <c r="J7" s="34">
        <f>VLOOKUP($B7,'Hub coords'!$A$14:$E$119,4,TRUE)</f>
        <v>487964.06940000004</v>
      </c>
      <c r="K7" s="34">
        <f>VLOOKUP($B7,'Hub coords'!$A$14:$E$119,5,TRUE)</f>
        <v>5189790.5725000007</v>
      </c>
      <c r="L7" s="34">
        <f t="shared" si="0"/>
        <v>7.6599999971222132E-2</v>
      </c>
      <c r="M7" s="34">
        <f t="shared" si="1"/>
        <v>1.3784999996423721</v>
      </c>
      <c r="N7" s="35">
        <f t="shared" si="2"/>
        <v>1.3806266001383616</v>
      </c>
      <c r="O7" s="34">
        <f t="shared" si="3"/>
        <v>1.9061298090096113</v>
      </c>
      <c r="P7" s="36" t="s">
        <v>5</v>
      </c>
      <c r="Q7" s="70"/>
      <c r="R7" s="20" t="s">
        <v>166</v>
      </c>
      <c r="S7" s="20" t="s">
        <v>165</v>
      </c>
    </row>
    <row r="8" spans="1:19" x14ac:dyDescent="0.3">
      <c r="A8" s="98" t="s">
        <v>126</v>
      </c>
      <c r="B8" s="98" t="s">
        <v>2346</v>
      </c>
      <c r="C8" s="98">
        <v>601</v>
      </c>
      <c r="D8" s="98">
        <v>332.03899999999999</v>
      </c>
      <c r="E8" s="98">
        <v>0.3</v>
      </c>
      <c r="F8" s="98">
        <v>0.3</v>
      </c>
      <c r="G8" s="98">
        <v>1.7205809999999999</v>
      </c>
      <c r="H8" s="98">
        <v>5189790.233</v>
      </c>
      <c r="I8" s="98">
        <v>487964.78200000001</v>
      </c>
      <c r="J8" s="34">
        <f>VLOOKUP($B8,'Hub coords'!$A$14:$E$119,4,TRUE)</f>
        <v>487964.06940000004</v>
      </c>
      <c r="K8" s="34">
        <f>VLOOKUP($B8,'Hub coords'!$A$14:$E$119,5,TRUE)</f>
        <v>5189790.5725000007</v>
      </c>
      <c r="L8" s="34">
        <f t="shared" si="0"/>
        <v>0.71259999996982515</v>
      </c>
      <c r="M8" s="34">
        <f t="shared" si="1"/>
        <v>0.33950000070035458</v>
      </c>
      <c r="N8" s="35">
        <f t="shared" si="2"/>
        <v>0.78934087087426019</v>
      </c>
      <c r="O8" s="34">
        <f t="shared" si="3"/>
        <v>0.62305901043253553</v>
      </c>
      <c r="P8" s="36" t="s">
        <v>5</v>
      </c>
      <c r="Q8" s="70"/>
      <c r="R8" s="19">
        <v>1</v>
      </c>
      <c r="S8" s="115">
        <v>4</v>
      </c>
    </row>
    <row r="9" spans="1:19" x14ac:dyDescent="0.3">
      <c r="A9" s="98" t="s">
        <v>126</v>
      </c>
      <c r="B9" s="98" t="s">
        <v>2347</v>
      </c>
      <c r="C9" s="98">
        <v>601</v>
      </c>
      <c r="D9" s="98">
        <v>329.952</v>
      </c>
      <c r="E9" s="98">
        <v>0.4</v>
      </c>
      <c r="F9" s="98">
        <v>0.3</v>
      </c>
      <c r="G9" s="98">
        <v>2.053207</v>
      </c>
      <c r="H9" s="98">
        <v>5189789.6840000004</v>
      </c>
      <c r="I9" s="98">
        <v>487964.05800000002</v>
      </c>
      <c r="J9" s="34">
        <f>VLOOKUP($B9,'Hub coords'!$A$14:$E$119,4,TRUE)</f>
        <v>487964.06940000004</v>
      </c>
      <c r="K9" s="34">
        <f>VLOOKUP($B9,'Hub coords'!$A$14:$E$119,5,TRUE)</f>
        <v>5189790.5725000007</v>
      </c>
      <c r="L9" s="34">
        <f t="shared" si="0"/>
        <v>1.1400000017601997E-2</v>
      </c>
      <c r="M9" s="34">
        <f t="shared" si="1"/>
        <v>0.88850000035017729</v>
      </c>
      <c r="N9" s="35">
        <f t="shared" si="2"/>
        <v>0.88857313183702913</v>
      </c>
      <c r="O9" s="34">
        <f t="shared" si="3"/>
        <v>0.78956221062266629</v>
      </c>
      <c r="P9" s="36" t="s">
        <v>5</v>
      </c>
      <c r="Q9" s="70"/>
      <c r="R9" s="19">
        <v>2</v>
      </c>
      <c r="S9" s="115">
        <v>9</v>
      </c>
    </row>
    <row r="10" spans="1:19" x14ac:dyDescent="0.3">
      <c r="A10" s="98" t="s">
        <v>126</v>
      </c>
      <c r="B10" s="98" t="s">
        <v>2348</v>
      </c>
      <c r="C10" s="98">
        <v>601</v>
      </c>
      <c r="D10" s="98">
        <v>324.74099999999999</v>
      </c>
      <c r="E10" s="98">
        <v>0.4</v>
      </c>
      <c r="F10" s="98">
        <v>0.3</v>
      </c>
      <c r="G10" s="98">
        <v>1.6051390000000001</v>
      </c>
      <c r="H10" s="98">
        <v>5189793.8890000004</v>
      </c>
      <c r="I10" s="98">
        <v>487964.99699999997</v>
      </c>
      <c r="J10" s="34">
        <f>VLOOKUP($B10,'Hub coords'!$A$14:$E$119,4,TRUE)</f>
        <v>487964.06940000004</v>
      </c>
      <c r="K10" s="34">
        <f>VLOOKUP($B10,'Hub coords'!$A$14:$E$119,5,TRUE)</f>
        <v>5189790.5725000007</v>
      </c>
      <c r="L10" s="34">
        <f t="shared" si="0"/>
        <v>0.92759999993722886</v>
      </c>
      <c r="M10" s="34">
        <f t="shared" si="1"/>
        <v>3.3164999997243285</v>
      </c>
      <c r="N10" s="35">
        <f t="shared" si="2"/>
        <v>3.4437790300852664</v>
      </c>
      <c r="O10" s="34">
        <f t="shared" si="3"/>
        <v>11.859614008055019</v>
      </c>
      <c r="P10" s="36" t="s">
        <v>5</v>
      </c>
      <c r="Q10" s="70"/>
      <c r="R10" s="19">
        <v>3</v>
      </c>
      <c r="S10" s="115">
        <v>9</v>
      </c>
    </row>
    <row r="11" spans="1:19" x14ac:dyDescent="0.3">
      <c r="A11" s="98" t="s">
        <v>126</v>
      </c>
      <c r="B11" s="98" t="s">
        <v>2349</v>
      </c>
      <c r="C11" s="98">
        <v>601</v>
      </c>
      <c r="D11" s="98">
        <v>324.64600000000002</v>
      </c>
      <c r="E11" s="98">
        <v>0.5</v>
      </c>
      <c r="F11" s="98">
        <v>0.4</v>
      </c>
      <c r="G11" s="98">
        <v>1.711778</v>
      </c>
      <c r="H11" s="98">
        <v>5189793.6950000003</v>
      </c>
      <c r="I11" s="98">
        <v>487964.67499999999</v>
      </c>
      <c r="J11" s="34">
        <f>VLOOKUP($B11,'Hub coords'!$A$14:$E$119,4,TRUE)</f>
        <v>487964.06940000004</v>
      </c>
      <c r="K11" s="34">
        <f>VLOOKUP($B11,'Hub coords'!$A$14:$E$119,5,TRUE)</f>
        <v>5189790.5725000007</v>
      </c>
      <c r="L11" s="34">
        <f t="shared" si="0"/>
        <v>0.60559999995166436</v>
      </c>
      <c r="M11" s="34">
        <f t="shared" si="1"/>
        <v>3.1224999995902181</v>
      </c>
      <c r="N11" s="35">
        <f t="shared" si="2"/>
        <v>3.1806850845977137</v>
      </c>
      <c r="O11" s="34">
        <f t="shared" si="3"/>
        <v>10.116757607382365</v>
      </c>
      <c r="P11" s="36" t="s">
        <v>5</v>
      </c>
      <c r="Q11" s="70"/>
      <c r="R11" s="19">
        <v>4</v>
      </c>
      <c r="S11" s="115">
        <v>5</v>
      </c>
    </row>
    <row r="12" spans="1:19" x14ac:dyDescent="0.3">
      <c r="A12" s="98" t="s">
        <v>130</v>
      </c>
      <c r="B12" s="98" t="s">
        <v>2350</v>
      </c>
      <c r="C12" s="98">
        <v>601</v>
      </c>
      <c r="D12" s="98">
        <v>321.00799999999998</v>
      </c>
      <c r="E12" s="98">
        <v>0.3</v>
      </c>
      <c r="F12" s="98">
        <v>0.3</v>
      </c>
      <c r="G12" s="98">
        <v>2.3890129999999998</v>
      </c>
      <c r="H12" s="98">
        <v>5189791.2920000004</v>
      </c>
      <c r="I12" s="98">
        <v>487964.549</v>
      </c>
      <c r="J12" s="34">
        <f>VLOOKUP($B12,'Hub coords'!$A$14:$E$119,4,TRUE)</f>
        <v>487964.06940000004</v>
      </c>
      <c r="K12" s="34">
        <f>VLOOKUP($B12,'Hub coords'!$A$14:$E$119,5,TRUE)</f>
        <v>5189790.5725000007</v>
      </c>
      <c r="L12" s="34">
        <f t="shared" si="0"/>
        <v>0.47959999996237457</v>
      </c>
      <c r="M12" s="34">
        <f t="shared" si="1"/>
        <v>0.71949999965727329</v>
      </c>
      <c r="N12" s="35">
        <f t="shared" si="2"/>
        <v>0.86469440235884831</v>
      </c>
      <c r="O12" s="34">
        <f t="shared" si="3"/>
        <v>0.74769640947072591</v>
      </c>
      <c r="P12" s="36" t="s">
        <v>5</v>
      </c>
      <c r="Q12" s="70"/>
      <c r="R12" s="19">
        <v>5</v>
      </c>
      <c r="S12" s="115">
        <v>2</v>
      </c>
    </row>
    <row r="13" spans="1:19" x14ac:dyDescent="0.3">
      <c r="A13" s="98" t="s">
        <v>126</v>
      </c>
      <c r="B13" s="98" t="s">
        <v>2351</v>
      </c>
      <c r="C13" s="98">
        <v>601</v>
      </c>
      <c r="D13" s="98">
        <v>329.65300000000002</v>
      </c>
      <c r="E13" s="98">
        <v>0.4</v>
      </c>
      <c r="F13" s="98">
        <v>0.4</v>
      </c>
      <c r="G13" s="98">
        <v>1.842295</v>
      </c>
      <c r="H13" s="98">
        <v>5189790.1509999996</v>
      </c>
      <c r="I13" s="98">
        <v>487964.07900000003</v>
      </c>
      <c r="J13" s="34">
        <f>VLOOKUP($B13,'Hub coords'!$A$14:$E$119,4,TRUE)</f>
        <v>487964.06940000004</v>
      </c>
      <c r="K13" s="34">
        <f>VLOOKUP($B13,'Hub coords'!$A$14:$E$119,5,TRUE)</f>
        <v>5189790.5725000007</v>
      </c>
      <c r="L13" s="34">
        <f t="shared" si="0"/>
        <v>9.5999999903142452E-3</v>
      </c>
      <c r="M13" s="34">
        <f t="shared" si="1"/>
        <v>0.42150000110268593</v>
      </c>
      <c r="N13" s="35">
        <f t="shared" si="2"/>
        <v>0.42160931077168856</v>
      </c>
      <c r="O13" s="34">
        <f t="shared" si="3"/>
        <v>0.17775441092937827</v>
      </c>
      <c r="P13" s="36" t="s">
        <v>5</v>
      </c>
      <c r="Q13" s="70"/>
      <c r="R13" s="19">
        <v>6</v>
      </c>
      <c r="S13" s="115">
        <v>0</v>
      </c>
    </row>
    <row r="14" spans="1:19" x14ac:dyDescent="0.3">
      <c r="A14" s="98" t="s">
        <v>126</v>
      </c>
      <c r="B14" s="98" t="s">
        <v>2352</v>
      </c>
      <c r="C14" s="98">
        <v>601</v>
      </c>
      <c r="D14" s="98">
        <v>326.22899999999998</v>
      </c>
      <c r="E14" s="98">
        <v>0.3</v>
      </c>
      <c r="F14" s="98">
        <v>0.3</v>
      </c>
      <c r="G14" s="98">
        <v>2.6714530000000001</v>
      </c>
      <c r="H14" s="98">
        <v>5189791.6390000004</v>
      </c>
      <c r="I14" s="98">
        <v>487966.17099999997</v>
      </c>
      <c r="J14" s="34">
        <f>VLOOKUP($B14,'Hub coords'!$A$14:$E$119,4,TRUE)</f>
        <v>487964.06940000004</v>
      </c>
      <c r="K14" s="34">
        <f>VLOOKUP($B14,'Hub coords'!$A$14:$E$119,5,TRUE)</f>
        <v>5189790.5725000007</v>
      </c>
      <c r="L14" s="34">
        <f t="shared" si="0"/>
        <v>2.1015999999362975</v>
      </c>
      <c r="M14" s="34">
        <f t="shared" si="1"/>
        <v>1.0664999997243285</v>
      </c>
      <c r="N14" s="35">
        <f t="shared" si="2"/>
        <v>2.3567233204481681</v>
      </c>
      <c r="O14" s="34">
        <f t="shared" si="3"/>
        <v>5.5541448091442387</v>
      </c>
      <c r="P14" s="36" t="s">
        <v>5</v>
      </c>
      <c r="Q14" s="70"/>
      <c r="R14" s="19">
        <v>7</v>
      </c>
      <c r="S14" s="115">
        <v>0</v>
      </c>
    </row>
    <row r="15" spans="1:19" x14ac:dyDescent="0.3">
      <c r="A15" s="98" t="s">
        <v>126</v>
      </c>
      <c r="B15" s="98" t="s">
        <v>2353</v>
      </c>
      <c r="C15" s="98">
        <v>601</v>
      </c>
      <c r="D15" s="98">
        <v>338.291</v>
      </c>
      <c r="E15" s="98">
        <v>0.3</v>
      </c>
      <c r="F15" s="98">
        <v>0.3</v>
      </c>
      <c r="G15" s="98">
        <v>2.9741819999999999</v>
      </c>
      <c r="H15" s="98">
        <v>5189788.9989999998</v>
      </c>
      <c r="I15" s="98">
        <v>487967.76699999999</v>
      </c>
      <c r="J15" s="34">
        <f>VLOOKUP($B15,'Hub coords'!$A$14:$E$119,4,TRUE)</f>
        <v>487964.06940000004</v>
      </c>
      <c r="K15" s="34">
        <f>VLOOKUP($B15,'Hub coords'!$A$14:$E$119,5,TRUE)</f>
        <v>5189790.5725000007</v>
      </c>
      <c r="L15" s="34">
        <f t="shared" si="0"/>
        <v>3.6975999999558553</v>
      </c>
      <c r="M15" s="34">
        <f t="shared" si="1"/>
        <v>1.5735000008717179</v>
      </c>
      <c r="N15" s="35">
        <f t="shared" si="2"/>
        <v>4.0184758320060654</v>
      </c>
      <c r="O15" s="34">
        <f t="shared" si="3"/>
        <v>16.14814801241684</v>
      </c>
      <c r="P15" s="36" t="s">
        <v>5</v>
      </c>
      <c r="Q15" s="70"/>
      <c r="R15" s="19">
        <v>8</v>
      </c>
      <c r="S15" s="115">
        <v>1</v>
      </c>
    </row>
    <row r="16" spans="1:19" ht="15" thickBot="1" x14ac:dyDescent="0.35">
      <c r="A16" s="98" t="s">
        <v>126</v>
      </c>
      <c r="B16" s="98" t="s">
        <v>2354</v>
      </c>
      <c r="C16" s="98">
        <v>601</v>
      </c>
      <c r="D16" s="98">
        <v>328.71499999999997</v>
      </c>
      <c r="E16" s="98">
        <v>0.5</v>
      </c>
      <c r="F16" s="98">
        <v>0.4</v>
      </c>
      <c r="G16" s="98">
        <v>3.2931759999999999</v>
      </c>
      <c r="H16" s="98">
        <v>5189793.449</v>
      </c>
      <c r="I16" s="98">
        <v>487967.125</v>
      </c>
      <c r="J16" s="34">
        <f>VLOOKUP($B16,'Hub coords'!$A$14:$E$119,4,TRUE)</f>
        <v>487964.06940000004</v>
      </c>
      <c r="K16" s="34">
        <f>VLOOKUP($B16,'Hub coords'!$A$14:$E$119,5,TRUE)</f>
        <v>5189790.5725000007</v>
      </c>
      <c r="L16" s="34">
        <f t="shared" si="0"/>
        <v>3.0555999999633059</v>
      </c>
      <c r="M16" s="34">
        <f t="shared" si="1"/>
        <v>2.8764999993145466</v>
      </c>
      <c r="N16" s="35">
        <f t="shared" si="2"/>
        <v>4.1965394798372078</v>
      </c>
      <c r="O16" s="34">
        <f t="shared" si="3"/>
        <v>17.610943605832343</v>
      </c>
      <c r="P16" s="36" t="s">
        <v>5</v>
      </c>
      <c r="Q16" s="70"/>
      <c r="R16" s="38" t="s">
        <v>2123</v>
      </c>
      <c r="S16" s="38">
        <v>0</v>
      </c>
    </row>
    <row r="17" spans="1:19" x14ac:dyDescent="0.3">
      <c r="A17" s="98" t="s">
        <v>126</v>
      </c>
      <c r="B17" s="98" t="s">
        <v>2337</v>
      </c>
      <c r="C17" s="98">
        <v>601</v>
      </c>
      <c r="D17" s="98">
        <v>327.08499999999998</v>
      </c>
      <c r="E17" s="98">
        <v>0.3</v>
      </c>
      <c r="F17" s="98">
        <v>0.3</v>
      </c>
      <c r="G17" s="98">
        <v>1.809393</v>
      </c>
      <c r="H17" s="98">
        <v>5189790.8480000002</v>
      </c>
      <c r="I17" s="98">
        <v>487964.277</v>
      </c>
      <c r="J17" s="34">
        <f>VLOOKUP($B17,'Hub coords'!$A$14:$E$119,4,TRUE)</f>
        <v>487964.06940000004</v>
      </c>
      <c r="K17" s="34">
        <f>VLOOKUP($B17,'Hub coords'!$A$14:$E$119,5,TRUE)</f>
        <v>5189790.5725000007</v>
      </c>
      <c r="L17" s="34">
        <f t="shared" si="0"/>
        <v>0.20759999996516854</v>
      </c>
      <c r="M17" s="34">
        <f t="shared" si="1"/>
        <v>0.27549999952316284</v>
      </c>
      <c r="N17" s="35">
        <f t="shared" si="2"/>
        <v>0.3449608814384621</v>
      </c>
      <c r="O17" s="34">
        <f t="shared" si="3"/>
        <v>0.11899800972280071</v>
      </c>
      <c r="P17" s="36" t="s">
        <v>5</v>
      </c>
      <c r="Q17" s="70"/>
      <c r="R17" s="70"/>
      <c r="S17" s="70">
        <f>SUM(S8:S16)</f>
        <v>30</v>
      </c>
    </row>
    <row r="18" spans="1:19" x14ac:dyDescent="0.3">
      <c r="A18" s="98" t="s">
        <v>126</v>
      </c>
      <c r="B18" s="98" t="s">
        <v>2355</v>
      </c>
      <c r="C18" s="98">
        <v>601</v>
      </c>
      <c r="D18" s="98">
        <v>323.33699999999999</v>
      </c>
      <c r="E18" s="98">
        <v>0.3</v>
      </c>
      <c r="F18" s="98">
        <v>0.2</v>
      </c>
      <c r="G18" s="98">
        <v>1.385815</v>
      </c>
      <c r="H18" s="98">
        <v>5189792.2039999999</v>
      </c>
      <c r="I18" s="98">
        <v>487965.93199999997</v>
      </c>
      <c r="J18" s="34">
        <f>VLOOKUP($B18,'Hub coords'!$A$14:$E$119,4,TRUE)</f>
        <v>487964.06940000004</v>
      </c>
      <c r="K18" s="34">
        <f>VLOOKUP($B18,'Hub coords'!$A$14:$E$119,5,TRUE)</f>
        <v>5189790.5725000007</v>
      </c>
      <c r="L18" s="34">
        <f t="shared" si="0"/>
        <v>1.8625999999349006</v>
      </c>
      <c r="M18" s="34">
        <f t="shared" si="1"/>
        <v>1.6314999992027879</v>
      </c>
      <c r="N18" s="35">
        <f t="shared" si="2"/>
        <v>2.4760999590396566</v>
      </c>
      <c r="O18" s="34">
        <f t="shared" si="3"/>
        <v>6.1310710071561889</v>
      </c>
      <c r="P18" s="36" t="s">
        <v>5</v>
      </c>
      <c r="Q18" s="70"/>
      <c r="R18" s="70"/>
      <c r="S18" s="70"/>
    </row>
    <row r="19" spans="1:19" x14ac:dyDescent="0.3">
      <c r="A19" s="98" t="s">
        <v>126</v>
      </c>
      <c r="B19" s="98" t="s">
        <v>2356</v>
      </c>
      <c r="C19" s="98">
        <v>601</v>
      </c>
      <c r="D19" s="98">
        <v>321.98</v>
      </c>
      <c r="E19" s="98">
        <v>0.3</v>
      </c>
      <c r="F19" s="98">
        <v>0.3</v>
      </c>
      <c r="G19" s="98">
        <v>2.2095150000000001</v>
      </c>
      <c r="H19" s="98">
        <v>5189793.3</v>
      </c>
      <c r="I19" s="98">
        <v>487964.76899999997</v>
      </c>
      <c r="J19" s="34">
        <f>VLOOKUP($B19,'Hub coords'!$A$14:$E$119,4,TRUE)</f>
        <v>487964.06940000004</v>
      </c>
      <c r="K19" s="34">
        <f>VLOOKUP($B19,'Hub coords'!$A$14:$E$119,5,TRUE)</f>
        <v>5189790.5725000007</v>
      </c>
      <c r="L19" s="34">
        <f t="shared" si="0"/>
        <v>0.69959999993443489</v>
      </c>
      <c r="M19" s="34">
        <f t="shared" si="1"/>
        <v>2.7274999991059303</v>
      </c>
      <c r="N19" s="35">
        <f t="shared" si="2"/>
        <v>2.8157940984793459</v>
      </c>
      <c r="O19" s="34">
        <f t="shared" si="3"/>
        <v>7.9286964050311122</v>
      </c>
      <c r="P19" s="36" t="s">
        <v>5</v>
      </c>
      <c r="Q19" s="70"/>
      <c r="R19" s="70"/>
      <c r="S19" s="70"/>
    </row>
    <row r="20" spans="1:19" x14ac:dyDescent="0.3">
      <c r="A20" s="98" t="s">
        <v>126</v>
      </c>
      <c r="B20" s="98" t="s">
        <v>2357</v>
      </c>
      <c r="C20" s="98">
        <v>601</v>
      </c>
      <c r="D20" s="98">
        <v>322.96600000000001</v>
      </c>
      <c r="E20" s="98">
        <v>0.3</v>
      </c>
      <c r="F20" s="98">
        <v>0.3</v>
      </c>
      <c r="G20" s="98">
        <v>1.744499</v>
      </c>
      <c r="H20" s="98">
        <v>5189792.6320000002</v>
      </c>
      <c r="I20" s="98">
        <v>487964.55800000002</v>
      </c>
      <c r="J20" s="34">
        <f>VLOOKUP($B20,'Hub coords'!$A$14:$E$119,4,TRUE)</f>
        <v>487964.06940000004</v>
      </c>
      <c r="K20" s="34">
        <f>VLOOKUP($B20,'Hub coords'!$A$14:$E$119,5,TRUE)</f>
        <v>5189790.5725000007</v>
      </c>
      <c r="L20" s="34">
        <f t="shared" si="0"/>
        <v>0.488599999982398</v>
      </c>
      <c r="M20" s="34">
        <f t="shared" si="1"/>
        <v>2.0594999995082617</v>
      </c>
      <c r="N20" s="35">
        <f t="shared" si="2"/>
        <v>2.1166648785193485</v>
      </c>
      <c r="O20" s="34">
        <f t="shared" si="3"/>
        <v>4.4802702079573287</v>
      </c>
      <c r="P20" s="36" t="s">
        <v>5</v>
      </c>
      <c r="Q20" s="70"/>
      <c r="R20" s="70"/>
      <c r="S20" s="70"/>
    </row>
    <row r="21" spans="1:19" x14ac:dyDescent="0.3">
      <c r="A21" s="98" t="s">
        <v>130</v>
      </c>
      <c r="B21" s="98" t="s">
        <v>2358</v>
      </c>
      <c r="C21" s="98">
        <v>600</v>
      </c>
      <c r="D21" s="98">
        <v>326.42399999999998</v>
      </c>
      <c r="E21" s="98">
        <v>0.3</v>
      </c>
      <c r="F21" s="98">
        <v>0.2</v>
      </c>
      <c r="G21" s="98">
        <v>1.5302770000000001</v>
      </c>
      <c r="H21" s="98">
        <v>5189792.7920000004</v>
      </c>
      <c r="I21" s="98">
        <v>487967.94900000002</v>
      </c>
      <c r="J21" s="34">
        <f>VLOOKUP($B21,'Hub coords'!$A$14:$E$119,4,TRUE)</f>
        <v>487964.06940000004</v>
      </c>
      <c r="K21" s="34">
        <f>VLOOKUP($B21,'Hub coords'!$A$14:$E$119,5,TRUE)</f>
        <v>5189790.5725000007</v>
      </c>
      <c r="L21" s="34">
        <f t="shared" si="0"/>
        <v>3.8795999999856576</v>
      </c>
      <c r="M21" s="34">
        <f t="shared" si="1"/>
        <v>2.2194999996572733</v>
      </c>
      <c r="N21" s="35">
        <f t="shared" si="2"/>
        <v>4.469617031510345</v>
      </c>
      <c r="O21" s="34">
        <f t="shared" si="3"/>
        <v>19.977476408367348</v>
      </c>
      <c r="P21" s="36" t="s">
        <v>5</v>
      </c>
      <c r="Q21" s="70"/>
      <c r="R21" s="70"/>
      <c r="S21" s="70"/>
    </row>
    <row r="22" spans="1:19" x14ac:dyDescent="0.3">
      <c r="A22" s="98" t="s">
        <v>126</v>
      </c>
      <c r="B22" s="98" t="s">
        <v>2359</v>
      </c>
      <c r="C22" s="98">
        <v>601</v>
      </c>
      <c r="D22" s="98">
        <v>325.303</v>
      </c>
      <c r="E22" s="98">
        <v>1</v>
      </c>
      <c r="F22" s="98">
        <v>0.7</v>
      </c>
      <c r="G22" s="98">
        <v>1.922029</v>
      </c>
      <c r="H22" s="98">
        <v>5189793.1919999998</v>
      </c>
      <c r="I22" s="98">
        <v>487962.685</v>
      </c>
      <c r="J22" s="34">
        <f>VLOOKUP($B22,'Hub coords'!$A$14:$E$119,4,TRUE)</f>
        <v>487964.06940000004</v>
      </c>
      <c r="K22" s="34">
        <f>VLOOKUP($B22,'Hub coords'!$A$14:$E$119,5,TRUE)</f>
        <v>5189790.5725000007</v>
      </c>
      <c r="L22" s="34">
        <f t="shared" si="0"/>
        <v>1.3844000000390224</v>
      </c>
      <c r="M22" s="34">
        <f t="shared" si="1"/>
        <v>2.6194999990984797</v>
      </c>
      <c r="N22" s="35">
        <f t="shared" si="2"/>
        <v>2.962826961768942</v>
      </c>
      <c r="O22" s="34">
        <f t="shared" si="3"/>
        <v>8.778343605384979</v>
      </c>
      <c r="P22" s="36" t="s">
        <v>5</v>
      </c>
      <c r="Q22" s="70"/>
      <c r="R22" s="70"/>
      <c r="S22" s="70"/>
    </row>
    <row r="23" spans="1:19" x14ac:dyDescent="0.3">
      <c r="A23" s="98" t="s">
        <v>130</v>
      </c>
      <c r="B23" s="98" t="s">
        <v>2360</v>
      </c>
      <c r="C23" s="98">
        <v>601</v>
      </c>
      <c r="D23" s="98">
        <v>323.29899999999998</v>
      </c>
      <c r="E23" s="98">
        <v>0.3</v>
      </c>
      <c r="F23" s="98">
        <v>0.2</v>
      </c>
      <c r="G23" s="98">
        <v>2.2384970000000002</v>
      </c>
      <c r="H23" s="98">
        <v>5189790.4759999998</v>
      </c>
      <c r="I23" s="98">
        <v>487963.80499999999</v>
      </c>
      <c r="J23" s="34">
        <f>VLOOKUP($B23,'Hub coords'!$A$14:$E$119,4,TRUE)</f>
        <v>487964.06940000004</v>
      </c>
      <c r="K23" s="34">
        <f>VLOOKUP($B23,'Hub coords'!$A$14:$E$119,5,TRUE)</f>
        <v>5189790.5725000007</v>
      </c>
      <c r="L23" s="34">
        <f t="shared" si="0"/>
        <v>0.26440000004367903</v>
      </c>
      <c r="M23" s="34">
        <f t="shared" si="1"/>
        <v>9.6500000916421413E-2</v>
      </c>
      <c r="N23" s="35">
        <f t="shared" si="2"/>
        <v>0.2814597843386632</v>
      </c>
      <c r="O23" s="34">
        <f t="shared" si="3"/>
        <v>7.9219610199966803E-2</v>
      </c>
      <c r="P23" s="36" t="s">
        <v>5</v>
      </c>
      <c r="Q23" s="70"/>
      <c r="R23" s="70"/>
      <c r="S23" s="70"/>
    </row>
    <row r="24" spans="1:19" x14ac:dyDescent="0.3">
      <c r="A24" s="98" t="s">
        <v>130</v>
      </c>
      <c r="B24" s="98" t="s">
        <v>2361</v>
      </c>
      <c r="C24" s="98">
        <v>601</v>
      </c>
      <c r="D24" s="98">
        <v>323.80099999999999</v>
      </c>
      <c r="E24" s="98">
        <v>0.2</v>
      </c>
      <c r="F24" s="98">
        <v>0.2</v>
      </c>
      <c r="G24" s="98">
        <v>1.812764</v>
      </c>
      <c r="H24" s="98">
        <v>5189790.9890000001</v>
      </c>
      <c r="I24" s="98">
        <v>487963.54499999998</v>
      </c>
      <c r="J24" s="34">
        <f>VLOOKUP($B24,'Hub coords'!$A$14:$E$119,4,TRUE)</f>
        <v>487964.06940000004</v>
      </c>
      <c r="K24" s="34">
        <f>VLOOKUP($B24,'Hub coords'!$A$14:$E$119,5,TRUE)</f>
        <v>5189790.5725000007</v>
      </c>
      <c r="L24" s="34">
        <f t="shared" si="0"/>
        <v>0.52440000005299225</v>
      </c>
      <c r="M24" s="34">
        <f t="shared" si="1"/>
        <v>0.41649999935179949</v>
      </c>
      <c r="N24" s="35">
        <f t="shared" si="2"/>
        <v>0.66967724279359175</v>
      </c>
      <c r="O24" s="34">
        <f t="shared" si="3"/>
        <v>0.44846760951562725</v>
      </c>
      <c r="P24" s="36" t="s">
        <v>5</v>
      </c>
      <c r="Q24" s="70"/>
      <c r="R24" s="70"/>
      <c r="S24" s="70"/>
    </row>
    <row r="25" spans="1:19" x14ac:dyDescent="0.3">
      <c r="A25" s="98" t="s">
        <v>130</v>
      </c>
      <c r="B25" s="98" t="s">
        <v>2362</v>
      </c>
      <c r="C25" s="98">
        <v>601</v>
      </c>
      <c r="D25" s="98">
        <v>323.904</v>
      </c>
      <c r="E25" s="98">
        <v>0.3</v>
      </c>
      <c r="F25" s="98">
        <v>0.3</v>
      </c>
      <c r="G25" s="98">
        <v>1.6978979999999999</v>
      </c>
      <c r="H25" s="98">
        <v>5189792.3550000004</v>
      </c>
      <c r="I25" s="98">
        <v>487964.38099999999</v>
      </c>
      <c r="J25" s="34">
        <f>VLOOKUP($B25,'Hub coords'!$A$14:$E$119,4,TRUE)</f>
        <v>487964.06940000004</v>
      </c>
      <c r="K25" s="34">
        <f>VLOOKUP($B25,'Hub coords'!$A$14:$E$119,5,TRUE)</f>
        <v>5189790.5725000007</v>
      </c>
      <c r="L25" s="34">
        <f t="shared" si="0"/>
        <v>0.31159999995725229</v>
      </c>
      <c r="M25" s="34">
        <f t="shared" si="1"/>
        <v>1.7824999997392297</v>
      </c>
      <c r="N25" s="35">
        <f t="shared" si="2"/>
        <v>1.809530549353537</v>
      </c>
      <c r="O25" s="34">
        <f t="shared" si="3"/>
        <v>3.2744008090437133</v>
      </c>
      <c r="P25" s="36" t="s">
        <v>5</v>
      </c>
      <c r="Q25" s="70"/>
      <c r="R25" s="70"/>
      <c r="S25" s="70"/>
    </row>
    <row r="26" spans="1:19" x14ac:dyDescent="0.3">
      <c r="A26" s="98" t="s">
        <v>126</v>
      </c>
      <c r="B26" s="98" t="s">
        <v>2363</v>
      </c>
      <c r="C26" s="98">
        <v>601</v>
      </c>
      <c r="D26" s="98">
        <v>330.50400000000002</v>
      </c>
      <c r="E26" s="98">
        <v>0.2</v>
      </c>
      <c r="F26" s="98">
        <v>0.2</v>
      </c>
      <c r="G26" s="98">
        <v>1.8787609999999999</v>
      </c>
      <c r="H26" s="98">
        <v>5189789.82</v>
      </c>
      <c r="I26" s="98">
        <v>487964.90899999999</v>
      </c>
      <c r="J26" s="34">
        <f>VLOOKUP($B26,'Hub coords'!$A$14:$E$119,4,TRUE)</f>
        <v>487964.06940000004</v>
      </c>
      <c r="K26" s="34">
        <f>VLOOKUP($B26,'Hub coords'!$A$14:$E$119,5,TRUE)</f>
        <v>5189790.5725000007</v>
      </c>
      <c r="L26" s="34">
        <f t="shared" si="0"/>
        <v>0.83959999994840473</v>
      </c>
      <c r="M26" s="34">
        <f t="shared" si="1"/>
        <v>0.75250000040978193</v>
      </c>
      <c r="N26" s="35">
        <f t="shared" si="2"/>
        <v>1.1274681416918542</v>
      </c>
      <c r="O26" s="34">
        <f t="shared" si="3"/>
        <v>1.2711844105300829</v>
      </c>
      <c r="P26" s="36" t="s">
        <v>5</v>
      </c>
      <c r="Q26" s="70"/>
      <c r="R26" s="70"/>
      <c r="S26" s="70"/>
    </row>
    <row r="27" spans="1:19" x14ac:dyDescent="0.3">
      <c r="A27" s="98" t="s">
        <v>126</v>
      </c>
      <c r="B27" s="98" t="s">
        <v>2364</v>
      </c>
      <c r="C27" s="98">
        <v>601</v>
      </c>
      <c r="D27" s="98">
        <v>323.32499999999999</v>
      </c>
      <c r="E27" s="98">
        <v>0.4</v>
      </c>
      <c r="F27" s="98">
        <v>0.4</v>
      </c>
      <c r="G27" s="98">
        <v>1.419162</v>
      </c>
      <c r="H27" s="98">
        <v>5189793.5159999998</v>
      </c>
      <c r="I27" s="98">
        <v>487965.07699999999</v>
      </c>
      <c r="J27" s="34">
        <f>VLOOKUP($B27,'Hub coords'!$A$14:$E$119,4,TRUE)</f>
        <v>487964.06940000004</v>
      </c>
      <c r="K27" s="34">
        <f>VLOOKUP($B27,'Hub coords'!$A$14:$E$119,5,TRUE)</f>
        <v>5189790.5725000007</v>
      </c>
      <c r="L27" s="34">
        <f t="shared" si="0"/>
        <v>1.007599999953527</v>
      </c>
      <c r="M27" s="34">
        <f t="shared" si="1"/>
        <v>2.9434999991208315</v>
      </c>
      <c r="N27" s="35">
        <f t="shared" si="2"/>
        <v>3.1111814483778799</v>
      </c>
      <c r="O27" s="34">
        <f t="shared" si="3"/>
        <v>9.6794500047306826</v>
      </c>
      <c r="P27" s="36" t="s">
        <v>5</v>
      </c>
      <c r="Q27" s="70"/>
      <c r="R27" s="70"/>
      <c r="S27" s="70"/>
    </row>
    <row r="28" spans="1:19" x14ac:dyDescent="0.3">
      <c r="A28" s="98" t="s">
        <v>130</v>
      </c>
      <c r="B28" s="98" t="s">
        <v>2338</v>
      </c>
      <c r="C28" s="98">
        <v>600</v>
      </c>
      <c r="D28" s="98">
        <v>325.96800000000002</v>
      </c>
      <c r="E28" s="98">
        <v>0.3</v>
      </c>
      <c r="F28" s="98">
        <v>0.2</v>
      </c>
      <c r="G28" s="98">
        <v>1.556484</v>
      </c>
      <c r="H28" s="98">
        <v>5189792.7170000002</v>
      </c>
      <c r="I28" s="98">
        <v>487967.80599999998</v>
      </c>
      <c r="J28" s="34">
        <f>VLOOKUP($B28,'Hub coords'!$A$14:$E$119,4,TRUE)</f>
        <v>487964.06940000004</v>
      </c>
      <c r="K28" s="34">
        <f>VLOOKUP($B28,'Hub coords'!$A$14:$E$119,5,TRUE)</f>
        <v>5189790.5725000007</v>
      </c>
      <c r="L28" s="34">
        <f t="shared" si="0"/>
        <v>3.7365999999456108</v>
      </c>
      <c r="M28" s="34">
        <f t="shared" si="1"/>
        <v>2.1444999994710088</v>
      </c>
      <c r="N28" s="35">
        <f t="shared" si="2"/>
        <v>4.3082548447514917</v>
      </c>
      <c r="O28" s="34">
        <f t="shared" si="3"/>
        <v>18.5610598073247</v>
      </c>
      <c r="P28" s="36" t="s">
        <v>5</v>
      </c>
      <c r="Q28" s="70"/>
      <c r="R28" s="70"/>
      <c r="S28" s="70"/>
    </row>
    <row r="29" spans="1:19" x14ac:dyDescent="0.3">
      <c r="A29" s="98" t="s">
        <v>126</v>
      </c>
      <c r="B29" s="98" t="s">
        <v>2365</v>
      </c>
      <c r="C29" s="98">
        <v>601</v>
      </c>
      <c r="D29" s="98">
        <v>329.08</v>
      </c>
      <c r="E29" s="98">
        <v>0.3</v>
      </c>
      <c r="F29" s="98">
        <v>0.4</v>
      </c>
      <c r="G29" s="98">
        <v>2.1408900000000002</v>
      </c>
      <c r="H29" s="98">
        <v>5189789.5839999998</v>
      </c>
      <c r="I29" s="98">
        <v>487963.89600000001</v>
      </c>
      <c r="J29" s="34">
        <f>VLOOKUP($B29,'Hub coords'!$A$14:$E$119,4,TRUE)</f>
        <v>487964.06940000004</v>
      </c>
      <c r="K29" s="34">
        <f>VLOOKUP($B29,'Hub coords'!$A$14:$E$119,5,TRUE)</f>
        <v>5189790.5725000007</v>
      </c>
      <c r="L29" s="34">
        <f t="shared" si="0"/>
        <v>0.17340000002877787</v>
      </c>
      <c r="M29" s="34">
        <f t="shared" si="1"/>
        <v>0.98850000090897083</v>
      </c>
      <c r="N29" s="35">
        <f t="shared" si="2"/>
        <v>1.0035934494639827</v>
      </c>
      <c r="O29" s="34">
        <f t="shared" si="3"/>
        <v>1.0071998118070156</v>
      </c>
      <c r="P29" s="36" t="s">
        <v>5</v>
      </c>
      <c r="Q29" s="70"/>
      <c r="R29" s="70"/>
      <c r="S29" s="70"/>
    </row>
    <row r="30" spans="1:19" x14ac:dyDescent="0.3">
      <c r="A30" s="98" t="s">
        <v>126</v>
      </c>
      <c r="B30" s="98" t="s">
        <v>2339</v>
      </c>
      <c r="C30" s="98">
        <v>601</v>
      </c>
      <c r="D30" s="98">
        <v>319.93599999999998</v>
      </c>
      <c r="E30" s="98">
        <v>0.3</v>
      </c>
      <c r="F30" s="98">
        <v>0.2</v>
      </c>
      <c r="G30" s="98">
        <v>1.7743850000000001</v>
      </c>
      <c r="H30" s="98">
        <v>5189790.6430000002</v>
      </c>
      <c r="I30" s="98">
        <v>487963.19699999999</v>
      </c>
      <c r="J30" s="34">
        <f>VLOOKUP($B30,'Hub coords'!$A$14:$E$119,4,TRUE)</f>
        <v>487964.06940000004</v>
      </c>
      <c r="K30" s="34">
        <f>VLOOKUP($B30,'Hub coords'!$A$14:$E$119,5,TRUE)</f>
        <v>5189790.5725000007</v>
      </c>
      <c r="L30" s="34">
        <f t="shared" si="0"/>
        <v>0.87240000005112961</v>
      </c>
      <c r="M30" s="34">
        <f t="shared" si="1"/>
        <v>7.0499999448657036E-2</v>
      </c>
      <c r="N30" s="35">
        <f t="shared" si="2"/>
        <v>0.87524397170815837</v>
      </c>
      <c r="O30" s="34">
        <f t="shared" si="3"/>
        <v>0.7660520100114715</v>
      </c>
      <c r="P30" s="36" t="s">
        <v>5</v>
      </c>
      <c r="Q30" s="70"/>
      <c r="R30" s="98" t="s">
        <v>5112</v>
      </c>
      <c r="S30" s="37">
        <f>COUNT(C6:C35)</f>
        <v>30</v>
      </c>
    </row>
    <row r="31" spans="1:19" x14ac:dyDescent="0.3">
      <c r="A31" s="98" t="s">
        <v>130</v>
      </c>
      <c r="B31" s="98" t="s">
        <v>2340</v>
      </c>
      <c r="C31" s="98">
        <v>601</v>
      </c>
      <c r="D31" s="98">
        <v>322.51600000000002</v>
      </c>
      <c r="E31" s="98">
        <v>0.3</v>
      </c>
      <c r="F31" s="98">
        <v>0.2</v>
      </c>
      <c r="G31" s="98">
        <v>1.8299449999999999</v>
      </c>
      <c r="H31" s="98">
        <v>5189791.0389999999</v>
      </c>
      <c r="I31" s="98">
        <v>487963.141</v>
      </c>
      <c r="J31" s="34">
        <f>VLOOKUP($B31,'Hub coords'!$A$14:$E$119,4,TRUE)</f>
        <v>487964.06940000004</v>
      </c>
      <c r="K31" s="34">
        <f>VLOOKUP($B31,'Hub coords'!$A$14:$E$119,5,TRUE)</f>
        <v>5189790.5725000007</v>
      </c>
      <c r="L31" s="34">
        <f t="shared" si="0"/>
        <v>0.92840000003343448</v>
      </c>
      <c r="M31" s="34">
        <f t="shared" si="1"/>
        <v>0.46649999916553497</v>
      </c>
      <c r="N31" s="35">
        <f t="shared" si="2"/>
        <v>1.0390133826296586</v>
      </c>
      <c r="O31" s="34">
        <f t="shared" si="3"/>
        <v>1.0795488092835253</v>
      </c>
      <c r="P31" s="36" t="s">
        <v>5</v>
      </c>
      <c r="Q31" s="70"/>
      <c r="R31" s="98" t="s">
        <v>5111</v>
      </c>
      <c r="S31" s="144">
        <f>AVERAGE(N6:N35)</f>
        <v>1.9715048686965475</v>
      </c>
    </row>
    <row r="32" spans="1:19" x14ac:dyDescent="0.3">
      <c r="A32" s="98" t="s">
        <v>126</v>
      </c>
      <c r="B32" s="98" t="s">
        <v>2341</v>
      </c>
      <c r="C32" s="98">
        <v>601</v>
      </c>
      <c r="D32" s="98">
        <v>327.27199999999999</v>
      </c>
      <c r="E32" s="98">
        <v>0.4</v>
      </c>
      <c r="F32" s="98">
        <v>0.3</v>
      </c>
      <c r="G32" s="98">
        <v>1.804308</v>
      </c>
      <c r="H32" s="98">
        <v>5189792.1670000004</v>
      </c>
      <c r="I32" s="98">
        <v>487963.02799999999</v>
      </c>
      <c r="J32" s="34">
        <f>VLOOKUP($B32,'Hub coords'!$A$14:$E$119,4,TRUE)</f>
        <v>487964.06940000004</v>
      </c>
      <c r="K32" s="34">
        <f>VLOOKUP($B32,'Hub coords'!$A$14:$E$119,5,TRUE)</f>
        <v>5189790.5725000007</v>
      </c>
      <c r="L32" s="34">
        <f t="shared" si="0"/>
        <v>1.0414000000455417</v>
      </c>
      <c r="M32" s="34">
        <f t="shared" si="1"/>
        <v>1.5944999996572733</v>
      </c>
      <c r="N32" s="35">
        <f t="shared" si="2"/>
        <v>1.9044537823223484</v>
      </c>
      <c r="O32" s="34">
        <f t="shared" si="3"/>
        <v>3.6269442090018988</v>
      </c>
      <c r="P32" s="36" t="s">
        <v>5</v>
      </c>
      <c r="Q32" s="70"/>
      <c r="R32" s="98" t="s">
        <v>5110</v>
      </c>
      <c r="S32" s="34">
        <f>_xlfn.STDEV.S(N6:N35)</f>
        <v>1.3288588161743806</v>
      </c>
    </row>
    <row r="33" spans="1:19" x14ac:dyDescent="0.3">
      <c r="A33" s="98" t="s">
        <v>126</v>
      </c>
      <c r="B33" s="98" t="s">
        <v>2342</v>
      </c>
      <c r="C33" s="98">
        <v>601</v>
      </c>
      <c r="D33" s="98">
        <v>331.78399999999999</v>
      </c>
      <c r="E33" s="98">
        <v>0.2</v>
      </c>
      <c r="F33" s="98">
        <v>0.2</v>
      </c>
      <c r="G33" s="98">
        <v>1.9271929999999999</v>
      </c>
      <c r="H33" s="98">
        <v>5189791.1540000001</v>
      </c>
      <c r="I33" s="98">
        <v>487964.98599999998</v>
      </c>
      <c r="J33" s="34">
        <f>VLOOKUP($B33,'Hub coords'!$A$14:$E$119,4,TRUE)</f>
        <v>487964.06940000004</v>
      </c>
      <c r="K33" s="34">
        <f>VLOOKUP($B33,'Hub coords'!$A$14:$E$119,5,TRUE)</f>
        <v>5189790.5725000007</v>
      </c>
      <c r="L33" s="34">
        <f t="shared" si="0"/>
        <v>0.91659999993862584</v>
      </c>
      <c r="M33" s="34">
        <f t="shared" si="1"/>
        <v>0.58149999938905239</v>
      </c>
      <c r="N33" s="35">
        <f t="shared" si="2"/>
        <v>1.0854942695274614</v>
      </c>
      <c r="O33" s="34">
        <f t="shared" si="3"/>
        <v>1.1782978091769571</v>
      </c>
      <c r="P33" s="36" t="s">
        <v>5</v>
      </c>
      <c r="Q33" s="70"/>
      <c r="R33" s="98" t="s">
        <v>5109</v>
      </c>
      <c r="S33" s="34">
        <f>MIN(N6:N35)</f>
        <v>0.2814597843386632</v>
      </c>
    </row>
    <row r="34" spans="1:19" x14ac:dyDescent="0.3">
      <c r="A34" s="98" t="s">
        <v>126</v>
      </c>
      <c r="B34" s="98" t="s">
        <v>2343</v>
      </c>
      <c r="C34" s="98">
        <v>600</v>
      </c>
      <c r="D34" s="98">
        <v>325.40199999999999</v>
      </c>
      <c r="E34" s="98">
        <v>0.3</v>
      </c>
      <c r="F34" s="98">
        <v>0.3</v>
      </c>
      <c r="G34" s="98">
        <v>1.525917</v>
      </c>
      <c r="H34" s="98">
        <v>5189792.3310000002</v>
      </c>
      <c r="I34" s="98">
        <v>487967.12699999998</v>
      </c>
      <c r="J34" s="34">
        <f>VLOOKUP($B34,'Hub coords'!$A$14:$E$119,4,TRUE)</f>
        <v>487964.06940000004</v>
      </c>
      <c r="K34" s="34">
        <f>VLOOKUP($B34,'Hub coords'!$A$14:$E$119,5,TRUE)</f>
        <v>5189790.5725000007</v>
      </c>
      <c r="L34" s="34">
        <f t="shared" si="0"/>
        <v>3.0575999999418855</v>
      </c>
      <c r="M34" s="34">
        <f t="shared" si="1"/>
        <v>1.7584999995306134</v>
      </c>
      <c r="N34" s="35">
        <f t="shared" si="2"/>
        <v>3.5272141993354733</v>
      </c>
      <c r="O34" s="34">
        <f t="shared" si="3"/>
        <v>12.441240007993784</v>
      </c>
      <c r="P34" s="36" t="s">
        <v>5</v>
      </c>
      <c r="Q34" s="70"/>
      <c r="R34" s="98" t="s">
        <v>5108</v>
      </c>
      <c r="S34" s="34">
        <f>MAX(N6:N35)</f>
        <v>4.469617031510345</v>
      </c>
    </row>
    <row r="35" spans="1:19" x14ac:dyDescent="0.3">
      <c r="A35" s="98" t="s">
        <v>126</v>
      </c>
      <c r="B35" s="98" t="s">
        <v>2344</v>
      </c>
      <c r="C35" s="98">
        <v>601</v>
      </c>
      <c r="D35" s="98">
        <v>320.98700000000002</v>
      </c>
      <c r="E35" s="98">
        <v>0.3</v>
      </c>
      <c r="F35" s="98">
        <v>0.2</v>
      </c>
      <c r="G35" s="98">
        <v>1.7608220000000001</v>
      </c>
      <c r="H35" s="98">
        <v>5189791.2960000001</v>
      </c>
      <c r="I35" s="98">
        <v>487963.386</v>
      </c>
      <c r="J35" s="34">
        <f>VLOOKUP($B35,'Hub coords'!$A$14:$E$119,4,TRUE)</f>
        <v>487964.06940000004</v>
      </c>
      <c r="K35" s="34">
        <f>VLOOKUP($B35,'Hub coords'!$A$14:$E$119,5,TRUE)</f>
        <v>5189790.5725000007</v>
      </c>
      <c r="L35" s="34">
        <f t="shared" si="0"/>
        <v>0.68340000003809109</v>
      </c>
      <c r="M35" s="34">
        <f t="shared" si="1"/>
        <v>0.72349999938160181</v>
      </c>
      <c r="N35" s="35">
        <f t="shared" si="2"/>
        <v>0.99523254024234997</v>
      </c>
      <c r="O35" s="34">
        <f t="shared" si="3"/>
        <v>0.99048780915724077</v>
      </c>
      <c r="P35" s="36" t="s">
        <v>5</v>
      </c>
      <c r="Q35" s="70"/>
      <c r="R35" s="98" t="s">
        <v>5107</v>
      </c>
      <c r="S35" s="34">
        <f>SQRT(SUM(O6:O35)/S30)</f>
        <v>2.3651289624122165</v>
      </c>
    </row>
    <row r="36" spans="1:19" ht="15" thickBot="1" x14ac:dyDescent="0.35">
      <c r="A36" s="98" t="s">
        <v>126</v>
      </c>
      <c r="B36" s="98" t="s">
        <v>2366</v>
      </c>
      <c r="C36" s="98">
        <v>601</v>
      </c>
      <c r="D36" s="98">
        <v>326.80700000000002</v>
      </c>
      <c r="E36" s="98">
        <v>0.7</v>
      </c>
      <c r="F36" s="98">
        <v>0.4</v>
      </c>
      <c r="G36" s="98">
        <v>2.0636329999999998</v>
      </c>
      <c r="H36" s="98">
        <v>5189688.4689999996</v>
      </c>
      <c r="I36" s="98">
        <v>487979.24099999998</v>
      </c>
      <c r="J36" s="34">
        <f>VLOOKUP($B36,'Hub coords'!$A$14:$E$119,4,TRUE)</f>
        <v>487977.93940000003</v>
      </c>
      <c r="K36" s="34">
        <f>VLOOKUP($B36,'Hub coords'!$A$14:$E$119,5,TRUE)</f>
        <v>5189689.1184999999</v>
      </c>
      <c r="L36" s="34">
        <f t="shared" si="0"/>
        <v>1.3015999999479391</v>
      </c>
      <c r="M36" s="34">
        <f t="shared" si="1"/>
        <v>0.64950000029057264</v>
      </c>
      <c r="N36" s="35">
        <f t="shared" si="2"/>
        <v>1.4546521268818633</v>
      </c>
      <c r="O36" s="34">
        <f t="shared" si="3"/>
        <v>2.1160128102419287</v>
      </c>
      <c r="P36" s="36" t="s">
        <v>8</v>
      </c>
      <c r="Q36" s="113"/>
      <c r="R36" s="98"/>
    </row>
    <row r="37" spans="1:19" x14ac:dyDescent="0.3">
      <c r="A37" s="98" t="s">
        <v>126</v>
      </c>
      <c r="B37" s="98" t="s">
        <v>2375</v>
      </c>
      <c r="C37" s="98">
        <v>601</v>
      </c>
      <c r="D37" s="98">
        <v>327.61399999999998</v>
      </c>
      <c r="E37" s="98">
        <v>0.5</v>
      </c>
      <c r="F37" s="98">
        <v>0.4</v>
      </c>
      <c r="G37" s="98">
        <v>1.7574460000000001</v>
      </c>
      <c r="H37" s="98">
        <v>5189687.977</v>
      </c>
      <c r="I37" s="98">
        <v>487981.22899999999</v>
      </c>
      <c r="J37" s="34">
        <f>VLOOKUP($B37,'Hub coords'!$A$14:$E$119,4,TRUE)</f>
        <v>487977.93940000003</v>
      </c>
      <c r="K37" s="34">
        <f>VLOOKUP($B37,'Hub coords'!$A$14:$E$119,5,TRUE)</f>
        <v>5189689.1184999999</v>
      </c>
      <c r="L37" s="34">
        <f t="shared" si="0"/>
        <v>3.2895999999600463</v>
      </c>
      <c r="M37" s="34">
        <f t="shared" si="1"/>
        <v>1.141499999910593</v>
      </c>
      <c r="N37" s="35">
        <f t="shared" si="2"/>
        <v>3.4820238956005198</v>
      </c>
      <c r="O37" s="34">
        <f t="shared" si="3"/>
        <v>12.124490409533021</v>
      </c>
      <c r="P37" s="36" t="s">
        <v>8</v>
      </c>
      <c r="Q37" s="113"/>
      <c r="R37" s="20" t="s">
        <v>166</v>
      </c>
      <c r="S37" s="20" t="s">
        <v>165</v>
      </c>
    </row>
    <row r="38" spans="1:19" x14ac:dyDescent="0.3">
      <c r="A38" s="98" t="s">
        <v>126</v>
      </c>
      <c r="B38" s="98" t="s">
        <v>2376</v>
      </c>
      <c r="C38" s="98">
        <v>601</v>
      </c>
      <c r="D38" s="98">
        <v>325.42</v>
      </c>
      <c r="E38" s="98">
        <v>0.2</v>
      </c>
      <c r="F38" s="98">
        <v>0.2</v>
      </c>
      <c r="G38" s="98">
        <v>2.3580739999999998</v>
      </c>
      <c r="H38" s="98">
        <v>5189688.2649999997</v>
      </c>
      <c r="I38" s="98">
        <v>487980.66</v>
      </c>
      <c r="J38" s="34">
        <f>VLOOKUP($B38,'Hub coords'!$A$14:$E$119,4,TRUE)</f>
        <v>487977.93940000003</v>
      </c>
      <c r="K38" s="34">
        <f>VLOOKUP($B38,'Hub coords'!$A$14:$E$119,5,TRUE)</f>
        <v>5189689.1184999999</v>
      </c>
      <c r="L38" s="34">
        <f t="shared" si="0"/>
        <v>2.7205999999423511</v>
      </c>
      <c r="M38" s="34">
        <f t="shared" si="1"/>
        <v>0.85350000020116568</v>
      </c>
      <c r="N38" s="35">
        <f t="shared" si="2"/>
        <v>2.8513376878282428</v>
      </c>
      <c r="O38" s="34">
        <f t="shared" si="3"/>
        <v>8.1301266100297092</v>
      </c>
      <c r="P38" s="36" t="s">
        <v>8</v>
      </c>
      <c r="Q38" s="113"/>
      <c r="R38" s="19">
        <v>1</v>
      </c>
      <c r="S38" s="115">
        <v>0</v>
      </c>
    </row>
    <row r="39" spans="1:19" x14ac:dyDescent="0.3">
      <c r="A39" s="98" t="s">
        <v>126</v>
      </c>
      <c r="B39" s="98" t="s">
        <v>2377</v>
      </c>
      <c r="C39" s="98">
        <v>601</v>
      </c>
      <c r="D39" s="98">
        <v>327.35700000000003</v>
      </c>
      <c r="E39" s="98">
        <v>0.3</v>
      </c>
      <c r="F39" s="98">
        <v>0.2</v>
      </c>
      <c r="G39" s="98">
        <v>2.2018200000000001</v>
      </c>
      <c r="H39" s="98">
        <v>5189691.4129999997</v>
      </c>
      <c r="I39" s="98">
        <v>487981.63799999998</v>
      </c>
      <c r="J39" s="34">
        <f>VLOOKUP($B39,'Hub coords'!$A$14:$E$119,4,TRUE)</f>
        <v>487977.93940000003</v>
      </c>
      <c r="K39" s="34">
        <f>VLOOKUP($B39,'Hub coords'!$A$14:$E$119,5,TRUE)</f>
        <v>5189689.1184999999</v>
      </c>
      <c r="L39" s="34">
        <f t="shared" si="0"/>
        <v>3.6985999999451451</v>
      </c>
      <c r="M39" s="34">
        <f t="shared" si="1"/>
        <v>2.2944999998435378</v>
      </c>
      <c r="N39" s="35">
        <f t="shared" si="2"/>
        <v>4.3525133209303588</v>
      </c>
      <c r="O39" s="34">
        <f t="shared" si="3"/>
        <v>18.944372208876221</v>
      </c>
      <c r="P39" s="36" t="s">
        <v>8</v>
      </c>
      <c r="Q39" s="113"/>
      <c r="R39" s="19">
        <v>2</v>
      </c>
      <c r="S39" s="115">
        <v>3</v>
      </c>
    </row>
    <row r="40" spans="1:19" x14ac:dyDescent="0.3">
      <c r="A40" s="98" t="s">
        <v>126</v>
      </c>
      <c r="B40" s="98" t="s">
        <v>2378</v>
      </c>
      <c r="C40" s="98">
        <v>601</v>
      </c>
      <c r="D40" s="98">
        <v>324.28300000000002</v>
      </c>
      <c r="E40" s="98">
        <v>0.2</v>
      </c>
      <c r="F40" s="98">
        <v>0.2</v>
      </c>
      <c r="G40" s="98">
        <v>2.3842409999999998</v>
      </c>
      <c r="H40" s="98">
        <v>5189687.9879999999</v>
      </c>
      <c r="I40" s="98">
        <v>487981.55800000002</v>
      </c>
      <c r="J40" s="34">
        <f>VLOOKUP($B40,'Hub coords'!$A$14:$E$119,4,TRUE)</f>
        <v>487977.93940000003</v>
      </c>
      <c r="K40" s="34">
        <f>VLOOKUP($B40,'Hub coords'!$A$14:$E$119,5,TRUE)</f>
        <v>5189689.1184999999</v>
      </c>
      <c r="L40" s="34">
        <f t="shared" si="0"/>
        <v>3.6185999999870546</v>
      </c>
      <c r="M40" s="34">
        <f t="shared" si="1"/>
        <v>1.1304999999701977</v>
      </c>
      <c r="N40" s="35">
        <f t="shared" si="2"/>
        <v>3.7910811399703555</v>
      </c>
      <c r="O40" s="34">
        <f t="shared" si="3"/>
        <v>14.372296209838931</v>
      </c>
      <c r="P40" s="36" t="s">
        <v>8</v>
      </c>
      <c r="Q40" s="113"/>
      <c r="R40" s="19">
        <v>3</v>
      </c>
      <c r="S40" s="115">
        <v>4</v>
      </c>
    </row>
    <row r="41" spans="1:19" x14ac:dyDescent="0.3">
      <c r="A41" s="98" t="s">
        <v>130</v>
      </c>
      <c r="B41" s="98" t="s">
        <v>2379</v>
      </c>
      <c r="C41" s="98">
        <v>601</v>
      </c>
      <c r="D41" s="98">
        <v>327.87299999999999</v>
      </c>
      <c r="E41" s="98">
        <v>0.3</v>
      </c>
      <c r="F41" s="98">
        <v>0.3</v>
      </c>
      <c r="G41" s="98">
        <v>1.766669</v>
      </c>
      <c r="H41" s="98">
        <v>5189688.8059999999</v>
      </c>
      <c r="I41" s="98">
        <v>487981.446</v>
      </c>
      <c r="J41" s="34">
        <f>VLOOKUP($B41,'Hub coords'!$A$14:$E$119,4,TRUE)</f>
        <v>487977.93940000003</v>
      </c>
      <c r="K41" s="34">
        <f>VLOOKUP($B41,'Hub coords'!$A$14:$E$119,5,TRUE)</f>
        <v>5189689.1184999999</v>
      </c>
      <c r="L41" s="34">
        <f t="shared" si="0"/>
        <v>3.5065999999642372</v>
      </c>
      <c r="M41" s="34">
        <f t="shared" si="1"/>
        <v>0.3125</v>
      </c>
      <c r="N41" s="35">
        <f t="shared" si="2"/>
        <v>3.520497096966448</v>
      </c>
      <c r="O41" s="34">
        <f t="shared" si="3"/>
        <v>12.393899809749188</v>
      </c>
      <c r="P41" s="36" t="s">
        <v>8</v>
      </c>
      <c r="Q41" s="113"/>
      <c r="R41" s="19">
        <v>4</v>
      </c>
      <c r="S41" s="115">
        <v>10</v>
      </c>
    </row>
    <row r="42" spans="1:19" x14ac:dyDescent="0.3">
      <c r="A42" s="98" t="s">
        <v>126</v>
      </c>
      <c r="B42" s="98" t="s">
        <v>2380</v>
      </c>
      <c r="C42" s="98">
        <v>601</v>
      </c>
      <c r="D42" s="98">
        <v>325.71899999999999</v>
      </c>
      <c r="E42" s="98">
        <v>0.2</v>
      </c>
      <c r="F42" s="98">
        <v>0.2</v>
      </c>
      <c r="G42" s="98">
        <v>2.6753650000000002</v>
      </c>
      <c r="H42" s="98">
        <v>5189691.2149999999</v>
      </c>
      <c r="I42" s="98">
        <v>487981.50300000003</v>
      </c>
      <c r="J42" s="34">
        <f>VLOOKUP($B42,'Hub coords'!$A$14:$E$119,4,TRUE)</f>
        <v>487977.93940000003</v>
      </c>
      <c r="K42" s="34">
        <f>VLOOKUP($B42,'Hub coords'!$A$14:$E$119,5,TRUE)</f>
        <v>5189689.1184999999</v>
      </c>
      <c r="L42" s="34">
        <f t="shared" si="0"/>
        <v>3.5635999999940395</v>
      </c>
      <c r="M42" s="34">
        <f t="shared" si="1"/>
        <v>2.0964999999850988</v>
      </c>
      <c r="N42" s="35">
        <f t="shared" si="2"/>
        <v>4.1345564707589899</v>
      </c>
      <c r="O42" s="34">
        <f t="shared" si="3"/>
        <v>17.094557209895033</v>
      </c>
      <c r="P42" s="36" t="s">
        <v>8</v>
      </c>
      <c r="Q42" s="113"/>
      <c r="R42" s="19">
        <v>5</v>
      </c>
      <c r="S42" s="115">
        <v>8</v>
      </c>
    </row>
    <row r="43" spans="1:19" x14ac:dyDescent="0.3">
      <c r="A43" s="98" t="s">
        <v>130</v>
      </c>
      <c r="B43" s="98" t="s">
        <v>2381</v>
      </c>
      <c r="C43" s="98">
        <v>601</v>
      </c>
      <c r="D43" s="98">
        <v>328.214</v>
      </c>
      <c r="E43" s="98">
        <v>0.3</v>
      </c>
      <c r="F43" s="98">
        <v>0.2</v>
      </c>
      <c r="G43" s="98">
        <v>1.3277760000000001</v>
      </c>
      <c r="H43" s="98">
        <v>5189688.4989999998</v>
      </c>
      <c r="I43" s="98">
        <v>487981.565</v>
      </c>
      <c r="J43" s="34">
        <f>VLOOKUP($B43,'Hub coords'!$A$14:$E$119,4,TRUE)</f>
        <v>487977.93940000003</v>
      </c>
      <c r="K43" s="34">
        <f>VLOOKUP($B43,'Hub coords'!$A$14:$E$119,5,TRUE)</f>
        <v>5189689.1184999999</v>
      </c>
      <c r="L43" s="34">
        <f t="shared" si="0"/>
        <v>3.6255999999702908</v>
      </c>
      <c r="M43" s="34">
        <f t="shared" si="1"/>
        <v>0.61950000002980232</v>
      </c>
      <c r="N43" s="35">
        <f t="shared" si="2"/>
        <v>3.678145675448635</v>
      </c>
      <c r="O43" s="34">
        <f t="shared" si="3"/>
        <v>13.528755609821495</v>
      </c>
      <c r="P43" s="36" t="s">
        <v>8</v>
      </c>
      <c r="Q43" s="113"/>
      <c r="R43" s="19">
        <v>6</v>
      </c>
      <c r="S43" s="115">
        <v>4</v>
      </c>
    </row>
    <row r="44" spans="1:19" x14ac:dyDescent="0.3">
      <c r="A44" s="98" t="s">
        <v>126</v>
      </c>
      <c r="B44" s="98" t="s">
        <v>2382</v>
      </c>
      <c r="C44" s="98">
        <v>601</v>
      </c>
      <c r="D44" s="98">
        <v>326.464</v>
      </c>
      <c r="E44" s="98">
        <v>0.4</v>
      </c>
      <c r="F44" s="98">
        <v>0.4</v>
      </c>
      <c r="G44" s="98">
        <v>1.684617</v>
      </c>
      <c r="H44" s="98">
        <v>5189688.3940000003</v>
      </c>
      <c r="I44" s="98">
        <v>487980.75</v>
      </c>
      <c r="J44" s="34">
        <f>VLOOKUP($B44,'Hub coords'!$A$14:$E$119,4,TRUE)</f>
        <v>487977.93940000003</v>
      </c>
      <c r="K44" s="34">
        <f>VLOOKUP($B44,'Hub coords'!$A$14:$E$119,5,TRUE)</f>
        <v>5189689.1184999999</v>
      </c>
      <c r="L44" s="34">
        <f t="shared" si="0"/>
        <v>2.8105999999679625</v>
      </c>
      <c r="M44" s="34">
        <f t="shared" si="1"/>
        <v>0.72449999954551458</v>
      </c>
      <c r="N44" s="35">
        <f t="shared" si="2"/>
        <v>2.9024769782310695</v>
      </c>
      <c r="O44" s="34">
        <f t="shared" si="3"/>
        <v>8.4243726091613613</v>
      </c>
      <c r="P44" s="36" t="s">
        <v>8</v>
      </c>
      <c r="Q44" s="113"/>
      <c r="R44" s="19">
        <v>7</v>
      </c>
      <c r="S44" s="115">
        <v>0</v>
      </c>
    </row>
    <row r="45" spans="1:19" x14ac:dyDescent="0.3">
      <c r="A45" s="98" t="s">
        <v>126</v>
      </c>
      <c r="B45" s="98" t="s">
        <v>2383</v>
      </c>
      <c r="C45" s="98">
        <v>601</v>
      </c>
      <c r="D45" s="98">
        <v>327.33800000000002</v>
      </c>
      <c r="E45" s="98">
        <v>0.3</v>
      </c>
      <c r="F45" s="98">
        <v>0.3</v>
      </c>
      <c r="G45" s="98">
        <v>4.2204579999999998</v>
      </c>
      <c r="H45" s="98">
        <v>5189688.3260000004</v>
      </c>
      <c r="I45" s="98">
        <v>487981.39199999999</v>
      </c>
      <c r="J45" s="34">
        <f>VLOOKUP($B45,'Hub coords'!$A$14:$E$119,4,TRUE)</f>
        <v>487977.93940000003</v>
      </c>
      <c r="K45" s="34">
        <f>VLOOKUP($B45,'Hub coords'!$A$14:$E$119,5,TRUE)</f>
        <v>5189689.1184999999</v>
      </c>
      <c r="L45" s="34">
        <f t="shared" si="0"/>
        <v>3.4525999999605119</v>
      </c>
      <c r="M45" s="34">
        <f t="shared" si="1"/>
        <v>0.79249999951571226</v>
      </c>
      <c r="N45" s="35">
        <f t="shared" si="2"/>
        <v>3.5423866261264778</v>
      </c>
      <c r="O45" s="34">
        <f t="shared" si="3"/>
        <v>12.548503008959731</v>
      </c>
      <c r="P45" s="36" t="s">
        <v>8</v>
      </c>
      <c r="Q45" s="113"/>
      <c r="R45" s="19">
        <v>8</v>
      </c>
      <c r="S45" s="115">
        <v>1</v>
      </c>
    </row>
    <row r="46" spans="1:19" ht="15" thickBot="1" x14ac:dyDescent="0.35">
      <c r="A46" s="98" t="s">
        <v>126</v>
      </c>
      <c r="B46" s="98" t="s">
        <v>2384</v>
      </c>
      <c r="C46" s="98">
        <v>601</v>
      </c>
      <c r="D46" s="98">
        <v>325.21600000000001</v>
      </c>
      <c r="E46" s="98">
        <v>0.3</v>
      </c>
      <c r="F46" s="98">
        <v>0.2</v>
      </c>
      <c r="G46" s="98">
        <v>1.4985280000000001</v>
      </c>
      <c r="H46" s="98">
        <v>5189688.023</v>
      </c>
      <c r="I46" s="98">
        <v>487981.00599999999</v>
      </c>
      <c r="J46" s="34">
        <f>VLOOKUP($B46,'Hub coords'!$A$14:$E$119,4,TRUE)</f>
        <v>487977.93940000003</v>
      </c>
      <c r="K46" s="34">
        <f>VLOOKUP($B46,'Hub coords'!$A$14:$E$119,5,TRUE)</f>
        <v>5189689.1184999999</v>
      </c>
      <c r="L46" s="34">
        <f t="shared" si="0"/>
        <v>3.0665999999619089</v>
      </c>
      <c r="M46" s="34">
        <f t="shared" si="1"/>
        <v>1.0954999998211861</v>
      </c>
      <c r="N46" s="35">
        <f t="shared" si="2"/>
        <v>3.2564022800284671</v>
      </c>
      <c r="O46" s="34">
        <f t="shared" si="3"/>
        <v>10.6041558093746</v>
      </c>
      <c r="P46" s="36" t="s">
        <v>8</v>
      </c>
      <c r="Q46" s="113"/>
      <c r="R46" s="38" t="s">
        <v>2123</v>
      </c>
      <c r="S46" s="38">
        <v>0</v>
      </c>
    </row>
    <row r="47" spans="1:19" x14ac:dyDescent="0.3">
      <c r="A47" s="98" t="s">
        <v>126</v>
      </c>
      <c r="B47" s="98" t="s">
        <v>2367</v>
      </c>
      <c r="C47" s="98">
        <v>601</v>
      </c>
      <c r="D47" s="98">
        <v>327.16199999999998</v>
      </c>
      <c r="E47" s="98">
        <v>0.4</v>
      </c>
      <c r="F47" s="98">
        <v>0.3</v>
      </c>
      <c r="G47" s="98">
        <v>2.7565330000000001</v>
      </c>
      <c r="H47" s="98">
        <v>5189688.415</v>
      </c>
      <c r="I47" s="98">
        <v>487981.66700000002</v>
      </c>
      <c r="J47" s="34">
        <f>VLOOKUP($B47,'Hub coords'!$A$14:$E$119,4,TRUE)</f>
        <v>487977.93940000003</v>
      </c>
      <c r="K47" s="34">
        <f>VLOOKUP($B47,'Hub coords'!$A$14:$E$119,5,TRUE)</f>
        <v>5189689.1184999999</v>
      </c>
      <c r="L47" s="34">
        <f t="shared" si="0"/>
        <v>3.727599999983795</v>
      </c>
      <c r="M47" s="34">
        <f t="shared" si="1"/>
        <v>0.70349999982863665</v>
      </c>
      <c r="N47" s="35">
        <f t="shared" si="2"/>
        <v>3.7934040135000227</v>
      </c>
      <c r="O47" s="34">
        <f t="shared" si="3"/>
        <v>14.38991400963808</v>
      </c>
      <c r="P47" s="36" t="s">
        <v>8</v>
      </c>
      <c r="Q47" s="113"/>
      <c r="R47" s="98"/>
      <c r="S47" s="113">
        <f>SUM(S38:S46)</f>
        <v>30</v>
      </c>
    </row>
    <row r="48" spans="1:19" x14ac:dyDescent="0.3">
      <c r="A48" s="98" t="s">
        <v>126</v>
      </c>
      <c r="B48" s="98" t="s">
        <v>2385</v>
      </c>
      <c r="C48" s="98">
        <v>601</v>
      </c>
      <c r="D48" s="98">
        <v>325.512</v>
      </c>
      <c r="E48" s="98">
        <v>0.2</v>
      </c>
      <c r="F48" s="98">
        <v>0.2</v>
      </c>
      <c r="G48" s="98">
        <v>2.5180630000000002</v>
      </c>
      <c r="H48" s="98">
        <v>5189688.3789999997</v>
      </c>
      <c r="I48" s="98">
        <v>487980.89</v>
      </c>
      <c r="J48" s="34">
        <f>VLOOKUP($B48,'Hub coords'!$A$14:$E$119,4,TRUE)</f>
        <v>487977.93940000003</v>
      </c>
      <c r="K48" s="34">
        <f>VLOOKUP($B48,'Hub coords'!$A$14:$E$119,5,TRUE)</f>
        <v>5189689.1184999999</v>
      </c>
      <c r="L48" s="34">
        <f t="shared" si="0"/>
        <v>2.9505999999819323</v>
      </c>
      <c r="M48" s="34">
        <f t="shared" si="1"/>
        <v>0.73950000014156103</v>
      </c>
      <c r="N48" s="35">
        <f t="shared" si="2"/>
        <v>3.0418580851352592</v>
      </c>
      <c r="O48" s="34">
        <f t="shared" si="3"/>
        <v>9.2529006101027456</v>
      </c>
      <c r="P48" s="36" t="s">
        <v>8</v>
      </c>
      <c r="Q48" s="113"/>
      <c r="R48" s="98"/>
    </row>
    <row r="49" spans="1:19" x14ac:dyDescent="0.3">
      <c r="A49" s="98" t="s">
        <v>130</v>
      </c>
      <c r="B49" s="98" t="s">
        <v>2386</v>
      </c>
      <c r="C49" s="98">
        <v>601</v>
      </c>
      <c r="D49" s="98">
        <v>328.43</v>
      </c>
      <c r="E49" s="98">
        <v>0.5</v>
      </c>
      <c r="F49" s="98">
        <v>0.4</v>
      </c>
      <c r="G49" s="98">
        <v>2.226432</v>
      </c>
      <c r="H49" s="98">
        <v>5189691.8030000003</v>
      </c>
      <c r="I49" s="98">
        <v>487980.71799999999</v>
      </c>
      <c r="J49" s="34">
        <f>VLOOKUP($B49,'Hub coords'!$A$14:$E$119,4,TRUE)</f>
        <v>487977.93940000003</v>
      </c>
      <c r="K49" s="34">
        <f>VLOOKUP($B49,'Hub coords'!$A$14:$E$119,5,TRUE)</f>
        <v>5189689.1184999999</v>
      </c>
      <c r="L49" s="34">
        <f t="shared" si="0"/>
        <v>2.7785999999614432</v>
      </c>
      <c r="M49" s="34">
        <f t="shared" si="1"/>
        <v>2.6845000004395843</v>
      </c>
      <c r="N49" s="35">
        <f t="shared" si="2"/>
        <v>3.8635680674922579</v>
      </c>
      <c r="O49" s="34">
        <f t="shared" si="3"/>
        <v>14.92715821214586</v>
      </c>
      <c r="P49" s="36" t="s">
        <v>8</v>
      </c>
      <c r="Q49" s="113"/>
      <c r="R49" s="98"/>
    </row>
    <row r="50" spans="1:19" x14ac:dyDescent="0.3">
      <c r="A50" s="98" t="s">
        <v>130</v>
      </c>
      <c r="B50" s="98" t="s">
        <v>2387</v>
      </c>
      <c r="C50" s="98">
        <v>601</v>
      </c>
      <c r="D50" s="98">
        <v>327.36799999999999</v>
      </c>
      <c r="E50" s="98">
        <v>0.3</v>
      </c>
      <c r="F50" s="98">
        <v>0.2</v>
      </c>
      <c r="G50" s="98">
        <v>2.328122</v>
      </c>
      <c r="H50" s="98">
        <v>5189689.18</v>
      </c>
      <c r="I50" s="98">
        <v>487979.85</v>
      </c>
      <c r="J50" s="34">
        <f>VLOOKUP($B50,'Hub coords'!$A$14:$E$119,4,TRUE)</f>
        <v>487977.93940000003</v>
      </c>
      <c r="K50" s="34">
        <f>VLOOKUP($B50,'Hub coords'!$A$14:$E$119,5,TRUE)</f>
        <v>5189689.1184999999</v>
      </c>
      <c r="L50" s="34">
        <f t="shared" si="0"/>
        <v>1.9105999999446794</v>
      </c>
      <c r="M50" s="34">
        <f t="shared" si="1"/>
        <v>6.1499999836087227E-2</v>
      </c>
      <c r="N50" s="35">
        <f t="shared" si="2"/>
        <v>1.9115895505490836</v>
      </c>
      <c r="O50" s="34">
        <f t="shared" si="3"/>
        <v>3.6541746097684475</v>
      </c>
      <c r="P50" s="36" t="s">
        <v>8</v>
      </c>
      <c r="Q50" s="113"/>
      <c r="R50" s="98"/>
    </row>
    <row r="51" spans="1:19" x14ac:dyDescent="0.3">
      <c r="A51" s="98" t="s">
        <v>126</v>
      </c>
      <c r="B51" s="98" t="s">
        <v>2388</v>
      </c>
      <c r="C51" s="98">
        <v>601</v>
      </c>
      <c r="D51" s="98">
        <v>330.84699999999998</v>
      </c>
      <c r="E51" s="98">
        <v>0.5</v>
      </c>
      <c r="F51" s="98">
        <v>0.4</v>
      </c>
      <c r="G51" s="98">
        <v>1.4271210000000001</v>
      </c>
      <c r="H51" s="98">
        <v>5189686.585</v>
      </c>
      <c r="I51" s="98">
        <v>487979.90299999999</v>
      </c>
      <c r="J51" s="34">
        <f>VLOOKUP($B51,'Hub coords'!$A$14:$E$119,4,TRUE)</f>
        <v>487977.93940000003</v>
      </c>
      <c r="K51" s="34">
        <f>VLOOKUP($B51,'Hub coords'!$A$14:$E$119,5,TRUE)</f>
        <v>5189689.1184999999</v>
      </c>
      <c r="L51" s="34">
        <f t="shared" si="0"/>
        <v>1.9635999999591149</v>
      </c>
      <c r="M51" s="34">
        <f t="shared" si="1"/>
        <v>2.5334999999031425</v>
      </c>
      <c r="N51" s="35">
        <f t="shared" si="2"/>
        <v>3.2053622586766477</v>
      </c>
      <c r="O51" s="34">
        <f t="shared" si="3"/>
        <v>10.27434720934866</v>
      </c>
      <c r="P51" s="36" t="s">
        <v>8</v>
      </c>
      <c r="Q51" s="113"/>
      <c r="R51" s="98"/>
    </row>
    <row r="52" spans="1:19" x14ac:dyDescent="0.3">
      <c r="A52" s="98" t="s">
        <v>126</v>
      </c>
      <c r="B52" s="98" t="s">
        <v>2389</v>
      </c>
      <c r="C52" s="98">
        <v>601</v>
      </c>
      <c r="D52" s="98">
        <v>328.13799999999998</v>
      </c>
      <c r="E52" s="98">
        <v>0.3</v>
      </c>
      <c r="F52" s="98">
        <v>0.3</v>
      </c>
      <c r="G52" s="98">
        <v>2.2623150000000001</v>
      </c>
      <c r="H52" s="98">
        <v>5189689.2779999999</v>
      </c>
      <c r="I52" s="98">
        <v>487979.10200000001</v>
      </c>
      <c r="J52" s="34">
        <f>VLOOKUP($B52,'Hub coords'!$A$14:$E$119,4,TRUE)</f>
        <v>487977.93940000003</v>
      </c>
      <c r="K52" s="34">
        <f>VLOOKUP($B52,'Hub coords'!$A$14:$E$119,5,TRUE)</f>
        <v>5189689.1184999999</v>
      </c>
      <c r="L52" s="34">
        <f t="shared" si="0"/>
        <v>1.1625999999814667</v>
      </c>
      <c r="M52" s="34">
        <f t="shared" si="1"/>
        <v>0.15950000006705523</v>
      </c>
      <c r="N52" s="35">
        <f t="shared" si="2"/>
        <v>1.1734900979464193</v>
      </c>
      <c r="O52" s="34">
        <f t="shared" si="3"/>
        <v>1.3770790099782968</v>
      </c>
      <c r="P52" s="36" t="s">
        <v>8</v>
      </c>
      <c r="Q52" s="113"/>
      <c r="R52" s="98"/>
    </row>
    <row r="53" spans="1:19" x14ac:dyDescent="0.3">
      <c r="A53" s="98" t="s">
        <v>126</v>
      </c>
      <c r="B53" s="98" t="s">
        <v>2390</v>
      </c>
      <c r="C53" s="98">
        <v>601</v>
      </c>
      <c r="D53" s="98">
        <v>324.673</v>
      </c>
      <c r="E53" s="98">
        <v>0.3</v>
      </c>
      <c r="F53" s="98">
        <v>0.7</v>
      </c>
      <c r="G53" s="98">
        <v>2.5272899999999998</v>
      </c>
      <c r="H53" s="98">
        <v>5189690.8530000001</v>
      </c>
      <c r="I53" s="98">
        <v>487980.54200000002</v>
      </c>
      <c r="J53" s="34">
        <f>VLOOKUP($B53,'Hub coords'!$A$14:$E$119,4,TRUE)</f>
        <v>487977.93940000003</v>
      </c>
      <c r="K53" s="34">
        <f>VLOOKUP($B53,'Hub coords'!$A$14:$E$119,5,TRUE)</f>
        <v>5189689.1184999999</v>
      </c>
      <c r="L53" s="34">
        <f t="shared" si="0"/>
        <v>2.602599999983795</v>
      </c>
      <c r="M53" s="34">
        <f t="shared" si="1"/>
        <v>1.7345000002533197</v>
      </c>
      <c r="N53" s="35">
        <f t="shared" si="2"/>
        <v>3.127621622062748</v>
      </c>
      <c r="O53" s="34">
        <f t="shared" si="3"/>
        <v>9.782017010794414</v>
      </c>
      <c r="P53" s="36" t="s">
        <v>8</v>
      </c>
      <c r="Q53" s="113"/>
      <c r="R53" s="98"/>
    </row>
    <row r="54" spans="1:19" x14ac:dyDescent="0.3">
      <c r="A54" s="98" t="s">
        <v>126</v>
      </c>
      <c r="B54" s="98" t="s">
        <v>2391</v>
      </c>
      <c r="C54" s="98">
        <v>601</v>
      </c>
      <c r="D54" s="98">
        <v>329.08199999999999</v>
      </c>
      <c r="E54" s="98">
        <v>0.3</v>
      </c>
      <c r="F54" s="98">
        <v>0.3</v>
      </c>
      <c r="G54" s="98">
        <v>2.1380949999999999</v>
      </c>
      <c r="H54" s="98">
        <v>5189689.4560000002</v>
      </c>
      <c r="I54" s="98">
        <v>487980.01199999999</v>
      </c>
      <c r="J54" s="34">
        <f>VLOOKUP($B54,'Hub coords'!$A$14:$E$119,4,TRUE)</f>
        <v>487977.93940000003</v>
      </c>
      <c r="K54" s="34">
        <f>VLOOKUP($B54,'Hub coords'!$A$14:$E$119,5,TRUE)</f>
        <v>5189689.1184999999</v>
      </c>
      <c r="L54" s="34">
        <f t="shared" si="0"/>
        <v>2.0725999999558553</v>
      </c>
      <c r="M54" s="34">
        <f t="shared" si="1"/>
        <v>0.33750000037252903</v>
      </c>
      <c r="N54" s="35">
        <f t="shared" si="2"/>
        <v>2.0998992856964516</v>
      </c>
      <c r="O54" s="34">
        <f t="shared" si="3"/>
        <v>4.4095770100684675</v>
      </c>
      <c r="P54" s="36" t="s">
        <v>8</v>
      </c>
      <c r="Q54" s="113"/>
      <c r="R54" s="98"/>
    </row>
    <row r="55" spans="1:19" x14ac:dyDescent="0.3">
      <c r="A55" s="98" t="s">
        <v>130</v>
      </c>
      <c r="B55" s="98" t="s">
        <v>2392</v>
      </c>
      <c r="C55" s="98">
        <v>601</v>
      </c>
      <c r="D55" s="98">
        <v>331.07100000000003</v>
      </c>
      <c r="E55" s="98">
        <v>0.8</v>
      </c>
      <c r="F55" s="98">
        <v>0.6</v>
      </c>
      <c r="G55" s="98">
        <v>2.142166</v>
      </c>
      <c r="H55" s="98">
        <v>5189688.3289999999</v>
      </c>
      <c r="I55" s="98">
        <v>487979.91200000001</v>
      </c>
      <c r="J55" s="34">
        <f>VLOOKUP($B55,'Hub coords'!$A$14:$E$119,4,TRUE)</f>
        <v>487977.93940000003</v>
      </c>
      <c r="K55" s="34">
        <f>VLOOKUP($B55,'Hub coords'!$A$14:$E$119,5,TRUE)</f>
        <v>5189689.1184999999</v>
      </c>
      <c r="L55" s="34">
        <f t="shared" si="0"/>
        <v>1.9725999999791384</v>
      </c>
      <c r="M55" s="34">
        <f t="shared" si="1"/>
        <v>0.78949999995529652</v>
      </c>
      <c r="N55" s="35">
        <f t="shared" si="2"/>
        <v>2.1247261023122745</v>
      </c>
      <c r="O55" s="34">
        <f t="shared" si="3"/>
        <v>4.5144610098471105</v>
      </c>
      <c r="P55" s="36" t="s">
        <v>8</v>
      </c>
      <c r="Q55" s="113"/>
      <c r="R55" s="98"/>
    </row>
    <row r="56" spans="1:19" x14ac:dyDescent="0.3">
      <c r="A56" s="98" t="s">
        <v>126</v>
      </c>
      <c r="B56" s="98" t="s">
        <v>2393</v>
      </c>
      <c r="C56" s="98">
        <v>601</v>
      </c>
      <c r="D56" s="98">
        <v>329.654</v>
      </c>
      <c r="E56" s="98">
        <v>0.3</v>
      </c>
      <c r="F56" s="98">
        <v>0.3</v>
      </c>
      <c r="G56" s="98">
        <v>2.508499</v>
      </c>
      <c r="H56" s="98">
        <v>5189688.7759999996</v>
      </c>
      <c r="I56" s="98">
        <v>487979.53700000001</v>
      </c>
      <c r="J56" s="34">
        <f>VLOOKUP($B56,'Hub coords'!$A$14:$E$119,4,TRUE)</f>
        <v>487977.93940000003</v>
      </c>
      <c r="K56" s="34">
        <f>VLOOKUP($B56,'Hub coords'!$A$14:$E$119,5,TRUE)</f>
        <v>5189689.1184999999</v>
      </c>
      <c r="L56" s="34">
        <f t="shared" si="0"/>
        <v>1.5975999999791384</v>
      </c>
      <c r="M56" s="34">
        <f t="shared" si="1"/>
        <v>0.34250000026077032</v>
      </c>
      <c r="N56" s="35">
        <f t="shared" si="2"/>
        <v>1.6339008568796245</v>
      </c>
      <c r="O56" s="34">
        <f t="shared" si="3"/>
        <v>2.6696320101119713</v>
      </c>
      <c r="P56" s="36" t="s">
        <v>8</v>
      </c>
      <c r="Q56" s="113"/>
      <c r="R56" s="98"/>
    </row>
    <row r="57" spans="1:19" x14ac:dyDescent="0.3">
      <c r="A57" s="98" t="s">
        <v>126</v>
      </c>
      <c r="B57" s="98" t="s">
        <v>2394</v>
      </c>
      <c r="C57" s="98">
        <v>601</v>
      </c>
      <c r="D57" s="98">
        <v>328.88099999999997</v>
      </c>
      <c r="E57" s="98">
        <v>0.9</v>
      </c>
      <c r="F57" s="98">
        <v>0.4</v>
      </c>
      <c r="G57" s="98">
        <v>2.530141</v>
      </c>
      <c r="H57" s="98">
        <v>5189690.1689999998</v>
      </c>
      <c r="I57" s="98">
        <v>487980.46100000001</v>
      </c>
      <c r="J57" s="34">
        <f>VLOOKUP($B57,'Hub coords'!$A$14:$E$119,4,TRUE)</f>
        <v>487977.93940000003</v>
      </c>
      <c r="K57" s="34">
        <f>VLOOKUP($B57,'Hub coords'!$A$14:$E$119,5,TRUE)</f>
        <v>5189689.1184999999</v>
      </c>
      <c r="L57" s="34">
        <f t="shared" si="0"/>
        <v>2.5215999999782071</v>
      </c>
      <c r="M57" s="34">
        <f t="shared" si="1"/>
        <v>1.0504999998956919</v>
      </c>
      <c r="N57" s="35">
        <f t="shared" si="2"/>
        <v>2.7316692350412675</v>
      </c>
      <c r="O57" s="34">
        <f t="shared" si="3"/>
        <v>7.4620168096709429</v>
      </c>
      <c r="P57" s="36" t="s">
        <v>8</v>
      </c>
      <c r="Q57" s="113"/>
      <c r="R57" s="98"/>
    </row>
    <row r="58" spans="1:19" x14ac:dyDescent="0.3">
      <c r="A58" s="98" t="s">
        <v>126</v>
      </c>
      <c r="B58" s="98" t="s">
        <v>2368</v>
      </c>
      <c r="C58" s="98">
        <v>601</v>
      </c>
      <c r="D58" s="98">
        <v>329.53699999999998</v>
      </c>
      <c r="E58" s="98">
        <v>0.3</v>
      </c>
      <c r="F58" s="98">
        <v>0.2</v>
      </c>
      <c r="G58" s="98">
        <v>3.4757899999999999</v>
      </c>
      <c r="H58" s="98">
        <v>5189688.9220000003</v>
      </c>
      <c r="I58" s="98">
        <v>487980.15600000002</v>
      </c>
      <c r="J58" s="34">
        <f>VLOOKUP($B58,'Hub coords'!$A$14:$E$119,4,TRUE)</f>
        <v>487977.93940000003</v>
      </c>
      <c r="K58" s="34">
        <f>VLOOKUP($B58,'Hub coords'!$A$14:$E$119,5,TRUE)</f>
        <v>5189689.1184999999</v>
      </c>
      <c r="L58" s="34">
        <f t="shared" si="0"/>
        <v>2.216599999985192</v>
      </c>
      <c r="M58" s="34">
        <f t="shared" si="1"/>
        <v>0.19649999961256981</v>
      </c>
      <c r="N58" s="35">
        <f t="shared" si="2"/>
        <v>2.2252927469845609</v>
      </c>
      <c r="O58" s="34">
        <f t="shared" si="3"/>
        <v>4.9519278097820933</v>
      </c>
      <c r="P58" s="36" t="s">
        <v>8</v>
      </c>
      <c r="Q58" s="113"/>
      <c r="R58" s="98"/>
    </row>
    <row r="59" spans="1:19" x14ac:dyDescent="0.3">
      <c r="A59" s="98" t="s">
        <v>130</v>
      </c>
      <c r="B59" s="98" t="s">
        <v>2395</v>
      </c>
      <c r="C59" s="98">
        <v>601</v>
      </c>
      <c r="D59" s="98">
        <v>325.18</v>
      </c>
      <c r="E59" s="98">
        <v>0.2</v>
      </c>
      <c r="F59" s="98">
        <v>0.2</v>
      </c>
      <c r="G59" s="98">
        <v>1.8791709999999999</v>
      </c>
      <c r="H59" s="98">
        <v>5189688.6940000001</v>
      </c>
      <c r="I59" s="98">
        <v>487980.80300000001</v>
      </c>
      <c r="J59" s="34">
        <f>VLOOKUP($B59,'Hub coords'!$A$14:$E$119,4,TRUE)</f>
        <v>487977.93940000003</v>
      </c>
      <c r="K59" s="34">
        <f>VLOOKUP($B59,'Hub coords'!$A$14:$E$119,5,TRUE)</f>
        <v>5189689.1184999999</v>
      </c>
      <c r="L59" s="34">
        <f t="shared" si="0"/>
        <v>2.863599999982398</v>
      </c>
      <c r="M59" s="34">
        <f t="shared" si="1"/>
        <v>0.4244999997317791</v>
      </c>
      <c r="N59" s="35">
        <f t="shared" si="2"/>
        <v>2.8948929530591405</v>
      </c>
      <c r="O59" s="34">
        <f t="shared" si="3"/>
        <v>8.380405209671471</v>
      </c>
      <c r="P59" s="36" t="s">
        <v>8</v>
      </c>
      <c r="Q59" s="113"/>
      <c r="R59" s="98"/>
    </row>
    <row r="60" spans="1:19" x14ac:dyDescent="0.3">
      <c r="A60" s="98" t="s">
        <v>126</v>
      </c>
      <c r="B60" s="98" t="s">
        <v>2369</v>
      </c>
      <c r="C60" s="98">
        <v>601</v>
      </c>
      <c r="D60" s="98">
        <v>327.16000000000003</v>
      </c>
      <c r="E60" s="98">
        <v>0.6</v>
      </c>
      <c r="F60" s="98">
        <v>0.5</v>
      </c>
      <c r="G60" s="98">
        <v>1.7231190000000001</v>
      </c>
      <c r="H60" s="98">
        <v>5189688.1730000004</v>
      </c>
      <c r="I60" s="98">
        <v>487981.65700000001</v>
      </c>
      <c r="J60" s="34">
        <f>VLOOKUP($B60,'Hub coords'!$A$14:$E$119,4,TRUE)</f>
        <v>487977.93940000003</v>
      </c>
      <c r="K60" s="34">
        <f>VLOOKUP($B60,'Hub coords'!$A$14:$E$119,5,TRUE)</f>
        <v>5189689.1184999999</v>
      </c>
      <c r="L60" s="34">
        <f t="shared" si="0"/>
        <v>3.7175999999744818</v>
      </c>
      <c r="M60" s="34">
        <f t="shared" si="1"/>
        <v>0.94549999944865704</v>
      </c>
      <c r="N60" s="35">
        <f t="shared" si="2"/>
        <v>3.8359509914449736</v>
      </c>
      <c r="O60" s="34">
        <f t="shared" si="3"/>
        <v>14.714520008767677</v>
      </c>
      <c r="P60" s="36" t="s">
        <v>8</v>
      </c>
      <c r="Q60" s="113"/>
      <c r="R60" s="98" t="s">
        <v>5112</v>
      </c>
      <c r="S60" s="37">
        <f>COUNT(C36:C65)</f>
        <v>30</v>
      </c>
    </row>
    <row r="61" spans="1:19" x14ac:dyDescent="0.3">
      <c r="A61" s="98" t="s">
        <v>130</v>
      </c>
      <c r="B61" s="98" t="s">
        <v>2370</v>
      </c>
      <c r="C61" s="98">
        <v>601</v>
      </c>
      <c r="D61" s="98">
        <v>328.613</v>
      </c>
      <c r="E61" s="98">
        <v>0.4</v>
      </c>
      <c r="F61" s="98">
        <v>0.3</v>
      </c>
      <c r="G61" s="98">
        <v>1.5101720000000001</v>
      </c>
      <c r="H61" s="98">
        <v>5189689.2240000004</v>
      </c>
      <c r="I61" s="98">
        <v>487979.91100000002</v>
      </c>
      <c r="J61" s="34">
        <f>VLOOKUP($B61,'Hub coords'!$A$14:$E$119,4,TRUE)</f>
        <v>487977.93940000003</v>
      </c>
      <c r="K61" s="34">
        <f>VLOOKUP($B61,'Hub coords'!$A$14:$E$119,5,TRUE)</f>
        <v>5189689.1184999999</v>
      </c>
      <c r="L61" s="34">
        <f t="shared" si="0"/>
        <v>1.9715999999898486</v>
      </c>
      <c r="M61" s="34">
        <f t="shared" si="1"/>
        <v>0.10550000052899122</v>
      </c>
      <c r="N61" s="35">
        <f t="shared" si="2"/>
        <v>1.9744206264298365</v>
      </c>
      <c r="O61" s="34">
        <f t="shared" si="3"/>
        <v>3.8983368100715881</v>
      </c>
      <c r="P61" s="36" t="s">
        <v>8</v>
      </c>
      <c r="Q61" s="113"/>
      <c r="R61" s="98" t="s">
        <v>5111</v>
      </c>
      <c r="S61" s="34">
        <f>AVERAGE(N36:N65)</f>
        <v>2.9683051551898587</v>
      </c>
    </row>
    <row r="62" spans="1:19" x14ac:dyDescent="0.3">
      <c r="A62" s="98" t="s">
        <v>130</v>
      </c>
      <c r="B62" s="98" t="s">
        <v>2371</v>
      </c>
      <c r="C62" s="98">
        <v>601</v>
      </c>
      <c r="D62" s="98">
        <v>326.16800000000001</v>
      </c>
      <c r="E62" s="98">
        <v>0.3</v>
      </c>
      <c r="F62" s="98">
        <v>0.2</v>
      </c>
      <c r="G62" s="98">
        <v>1.538305</v>
      </c>
      <c r="H62" s="98">
        <v>5189688.0559999999</v>
      </c>
      <c r="I62" s="98">
        <v>487981.24200000003</v>
      </c>
      <c r="J62" s="34">
        <f>VLOOKUP($B62,'Hub coords'!$A$14:$E$119,4,TRUE)</f>
        <v>487977.93940000003</v>
      </c>
      <c r="K62" s="34">
        <f>VLOOKUP($B62,'Hub coords'!$A$14:$E$119,5,TRUE)</f>
        <v>5189689.1184999999</v>
      </c>
      <c r="L62" s="34">
        <f t="shared" si="0"/>
        <v>3.3025999999954365</v>
      </c>
      <c r="M62" s="34">
        <f t="shared" si="1"/>
        <v>1.0625</v>
      </c>
      <c r="N62" s="35">
        <f t="shared" si="2"/>
        <v>3.4693043985747138</v>
      </c>
      <c r="O62" s="34">
        <f t="shared" si="3"/>
        <v>12.036073009969856</v>
      </c>
      <c r="P62" s="36" t="s">
        <v>8</v>
      </c>
      <c r="Q62" s="113"/>
      <c r="R62" s="98" t="s">
        <v>5110</v>
      </c>
      <c r="S62" s="34">
        <f>_xlfn.STDEV.S(N36:N65)</f>
        <v>0.86772891573320454</v>
      </c>
    </row>
    <row r="63" spans="1:19" x14ac:dyDescent="0.3">
      <c r="A63" s="98" t="s">
        <v>126</v>
      </c>
      <c r="B63" s="98" t="s">
        <v>2372</v>
      </c>
      <c r="C63" s="98">
        <v>601</v>
      </c>
      <c r="D63" s="98">
        <v>326.822</v>
      </c>
      <c r="E63" s="98">
        <v>0.3</v>
      </c>
      <c r="F63" s="98">
        <v>0.2</v>
      </c>
      <c r="G63" s="98">
        <v>2.0710959999999998</v>
      </c>
      <c r="H63" s="98">
        <v>5189687.9680000003</v>
      </c>
      <c r="I63" s="98">
        <v>487981.21600000001</v>
      </c>
      <c r="J63" s="34">
        <f>VLOOKUP($B63,'Hub coords'!$A$14:$E$119,4,TRUE)</f>
        <v>487977.93940000003</v>
      </c>
      <c r="K63" s="34">
        <f>VLOOKUP($B63,'Hub coords'!$A$14:$E$119,5,TRUE)</f>
        <v>5189689.1184999999</v>
      </c>
      <c r="L63" s="34">
        <f t="shared" si="0"/>
        <v>3.2765999999828637</v>
      </c>
      <c r="M63" s="34">
        <f t="shared" si="1"/>
        <v>1.1504999995231628</v>
      </c>
      <c r="N63" s="35">
        <f t="shared" si="2"/>
        <v>3.4727162004388581</v>
      </c>
      <c r="O63" s="34">
        <f t="shared" si="3"/>
        <v>12.059757808790499</v>
      </c>
      <c r="P63" s="36" t="s">
        <v>8</v>
      </c>
      <c r="Q63" s="113"/>
      <c r="R63" s="98" t="s">
        <v>5109</v>
      </c>
      <c r="S63" s="34">
        <f>MIN(N36:N65)</f>
        <v>1.1734900979464193</v>
      </c>
    </row>
    <row r="64" spans="1:19" x14ac:dyDescent="0.3">
      <c r="A64" s="98" t="s">
        <v>126</v>
      </c>
      <c r="B64" s="98" t="s">
        <v>2373</v>
      </c>
      <c r="C64" s="98">
        <v>601</v>
      </c>
      <c r="D64" s="98">
        <v>330.36900000000003</v>
      </c>
      <c r="E64" s="98">
        <v>0.5</v>
      </c>
      <c r="F64" s="98">
        <v>0.4</v>
      </c>
      <c r="G64" s="98">
        <v>6.1135640000000002</v>
      </c>
      <c r="H64" s="98">
        <v>5189686.9639999997</v>
      </c>
      <c r="I64" s="98">
        <v>487981.005</v>
      </c>
      <c r="J64" s="34">
        <f>VLOOKUP($B64,'Hub coords'!$A$14:$E$119,4,TRUE)</f>
        <v>487977.93940000003</v>
      </c>
      <c r="K64" s="34">
        <f>VLOOKUP($B64,'Hub coords'!$A$14:$E$119,5,TRUE)</f>
        <v>5189689.1184999999</v>
      </c>
      <c r="L64" s="34">
        <f t="shared" si="0"/>
        <v>3.0655999999726191</v>
      </c>
      <c r="M64" s="34">
        <f t="shared" si="1"/>
        <v>2.1545000001788139</v>
      </c>
      <c r="N64" s="35">
        <f t="shared" si="2"/>
        <v>3.7469685894870577</v>
      </c>
      <c r="O64" s="34">
        <f t="shared" si="3"/>
        <v>14.03977361060263</v>
      </c>
      <c r="P64" s="36" t="s">
        <v>8</v>
      </c>
      <c r="Q64" s="113"/>
      <c r="R64" s="98" t="s">
        <v>5108</v>
      </c>
      <c r="S64" s="34">
        <f>MAX(N36:N65)</f>
        <v>4.3525133209303588</v>
      </c>
    </row>
    <row r="65" spans="1:19" x14ac:dyDescent="0.3">
      <c r="A65" s="98" t="s">
        <v>130</v>
      </c>
      <c r="B65" s="98" t="s">
        <v>2374</v>
      </c>
      <c r="C65" s="98">
        <v>601</v>
      </c>
      <c r="D65" s="98">
        <v>329.233</v>
      </c>
      <c r="E65" s="98">
        <v>0.3</v>
      </c>
      <c r="F65" s="98">
        <v>0.3</v>
      </c>
      <c r="G65" s="98">
        <v>1.5575319999999999</v>
      </c>
      <c r="H65" s="98">
        <v>5189689.199</v>
      </c>
      <c r="I65" s="98">
        <v>487979.69400000002</v>
      </c>
      <c r="J65" s="34">
        <f>VLOOKUP($B65,'Hub coords'!$A$14:$E$119,4,TRUE)</f>
        <v>487977.93940000003</v>
      </c>
      <c r="K65" s="34">
        <f>VLOOKUP($B65,'Hub coords'!$A$14:$E$119,5,TRUE)</f>
        <v>5189689.1184999999</v>
      </c>
      <c r="L65" s="34">
        <f t="shared" si="0"/>
        <v>1.7545999999856576</v>
      </c>
      <c r="M65" s="34">
        <f t="shared" si="1"/>
        <v>8.0500000156462193E-2</v>
      </c>
      <c r="N65" s="35">
        <f t="shared" si="2"/>
        <v>1.7564456752131163</v>
      </c>
      <c r="O65" s="34">
        <f t="shared" si="3"/>
        <v>3.0851014099748602</v>
      </c>
      <c r="P65" s="36" t="s">
        <v>8</v>
      </c>
      <c r="Q65" s="113"/>
      <c r="R65" s="98" t="s">
        <v>5107</v>
      </c>
      <c r="S65" s="34">
        <f>SQRT(SUM(O36:O65)/S60)</f>
        <v>3.0884770545507103</v>
      </c>
    </row>
    <row r="66" spans="1:19" ht="15" thickBot="1" x14ac:dyDescent="0.35">
      <c r="A66" s="98" t="s">
        <v>126</v>
      </c>
      <c r="B66" s="98" t="s">
        <v>2396</v>
      </c>
      <c r="C66" s="98">
        <v>601</v>
      </c>
      <c r="D66" s="98">
        <v>333.89699999999999</v>
      </c>
      <c r="E66" s="98">
        <v>0.3</v>
      </c>
      <c r="F66" s="98">
        <v>0.2</v>
      </c>
      <c r="G66" s="98">
        <v>1.4420740000000001</v>
      </c>
      <c r="H66" s="98">
        <v>5189684.2779999999</v>
      </c>
      <c r="I66" s="98">
        <v>487924.77100000001</v>
      </c>
      <c r="J66" s="34">
        <f>VLOOKUP($B66,'Hub coords'!$A$14:$E$119,4,TRUE)</f>
        <v>487922.22340000002</v>
      </c>
      <c r="K66" s="34">
        <f>VLOOKUP($B66,'Hub coords'!$A$14:$E$119,5,TRUE)</f>
        <v>5189684.0785000008</v>
      </c>
      <c r="L66" s="34">
        <f t="shared" si="0"/>
        <v>2.5475999999907799</v>
      </c>
      <c r="M66" s="34">
        <f t="shared" si="1"/>
        <v>0.19949999917298555</v>
      </c>
      <c r="N66" s="35">
        <f t="shared" si="2"/>
        <v>2.5553993835843043</v>
      </c>
      <c r="O66" s="34">
        <f t="shared" si="3"/>
        <v>6.5300660096230425</v>
      </c>
      <c r="P66" s="36" t="s">
        <v>11</v>
      </c>
      <c r="Q66" s="70"/>
      <c r="R66" s="70"/>
      <c r="S66" s="70"/>
    </row>
    <row r="67" spans="1:19" x14ac:dyDescent="0.3">
      <c r="A67" s="98" t="s">
        <v>130</v>
      </c>
      <c r="B67" s="98" t="s">
        <v>2405</v>
      </c>
      <c r="C67" s="98">
        <v>600</v>
      </c>
      <c r="D67" s="98">
        <v>334.97399999999999</v>
      </c>
      <c r="E67" s="98">
        <v>0.3</v>
      </c>
      <c r="F67" s="98">
        <v>0.3</v>
      </c>
      <c r="G67" s="98">
        <v>2.778206</v>
      </c>
      <c r="H67" s="98">
        <v>5189684.8289999999</v>
      </c>
      <c r="I67" s="98">
        <v>487923.272</v>
      </c>
      <c r="J67" s="34">
        <f>VLOOKUP($B67,'Hub coords'!$A$14:$E$119,4,TRUE)</f>
        <v>487922.22340000002</v>
      </c>
      <c r="K67" s="34">
        <f>VLOOKUP($B67,'Hub coords'!$A$14:$E$119,5,TRUE)</f>
        <v>5189684.0785000008</v>
      </c>
      <c r="L67" s="34">
        <f t="shared" si="0"/>
        <v>1.0485999999800697</v>
      </c>
      <c r="M67" s="34">
        <f t="shared" si="1"/>
        <v>0.75049999915063381</v>
      </c>
      <c r="N67" s="35">
        <f t="shared" si="2"/>
        <v>1.2895007594737211</v>
      </c>
      <c r="O67" s="34">
        <f t="shared" si="3"/>
        <v>1.6628122086833035</v>
      </c>
      <c r="P67" s="36" t="s">
        <v>11</v>
      </c>
      <c r="Q67" s="70"/>
      <c r="R67" s="20" t="s">
        <v>166</v>
      </c>
      <c r="S67" s="20" t="s">
        <v>165</v>
      </c>
    </row>
    <row r="68" spans="1:19" x14ac:dyDescent="0.3">
      <c r="A68" s="98" t="s">
        <v>126</v>
      </c>
      <c r="B68" s="98" t="s">
        <v>2406</v>
      </c>
      <c r="C68" s="98">
        <v>601</v>
      </c>
      <c r="D68" s="98">
        <v>329.09199999999998</v>
      </c>
      <c r="E68" s="98">
        <v>0.8</v>
      </c>
      <c r="F68" s="98">
        <v>0.6</v>
      </c>
      <c r="G68" s="98">
        <v>1.6398109999999999</v>
      </c>
      <c r="H68" s="98">
        <v>5189684.426</v>
      </c>
      <c r="I68" s="98">
        <v>487923.56699999998</v>
      </c>
      <c r="J68" s="34">
        <f>VLOOKUP($B68,'Hub coords'!$A$14:$E$119,4,TRUE)</f>
        <v>487922.22340000002</v>
      </c>
      <c r="K68" s="34">
        <f>VLOOKUP($B68,'Hub coords'!$A$14:$E$119,5,TRUE)</f>
        <v>5189684.0785000008</v>
      </c>
      <c r="L68" s="34">
        <f t="shared" si="0"/>
        <v>1.3435999999637716</v>
      </c>
      <c r="M68" s="34">
        <f t="shared" si="1"/>
        <v>0.34749999921768904</v>
      </c>
      <c r="N68" s="35">
        <f t="shared" si="2"/>
        <v>1.3878102209448311</v>
      </c>
      <c r="O68" s="34">
        <f t="shared" si="3"/>
        <v>1.9260172093589409</v>
      </c>
      <c r="P68" s="36" t="s">
        <v>11</v>
      </c>
      <c r="Q68" s="70"/>
      <c r="R68" s="19">
        <v>1</v>
      </c>
      <c r="S68" s="115">
        <v>0</v>
      </c>
    </row>
    <row r="69" spans="1:19" x14ac:dyDescent="0.3">
      <c r="A69" s="98" t="s">
        <v>126</v>
      </c>
      <c r="B69" s="98" t="s">
        <v>2407</v>
      </c>
      <c r="C69" s="98">
        <v>601</v>
      </c>
      <c r="D69" s="98">
        <v>342.96</v>
      </c>
      <c r="E69" s="98">
        <v>0.4</v>
      </c>
      <c r="F69" s="98">
        <v>0.4</v>
      </c>
      <c r="G69" s="98">
        <v>2.6096819999999998</v>
      </c>
      <c r="H69" s="98">
        <v>5189684.0959999999</v>
      </c>
      <c r="I69" s="98">
        <v>487924.76199999999</v>
      </c>
      <c r="J69" s="34">
        <f>VLOOKUP($B69,'Hub coords'!$A$14:$E$119,4,TRUE)</f>
        <v>487922.22340000002</v>
      </c>
      <c r="K69" s="34">
        <f>VLOOKUP($B69,'Hub coords'!$A$14:$E$119,5,TRUE)</f>
        <v>5189684.0785000008</v>
      </c>
      <c r="L69" s="34">
        <f t="shared" si="0"/>
        <v>2.5385999999707565</v>
      </c>
      <c r="M69" s="34">
        <f t="shared" si="1"/>
        <v>1.7499999143183231E-2</v>
      </c>
      <c r="N69" s="35">
        <f t="shared" si="2"/>
        <v>2.5386603179278504</v>
      </c>
      <c r="O69" s="34">
        <f t="shared" si="3"/>
        <v>6.4447962098215346</v>
      </c>
      <c r="P69" s="36" t="s">
        <v>11</v>
      </c>
      <c r="Q69" s="70"/>
      <c r="R69" s="19">
        <v>2</v>
      </c>
      <c r="S69" s="115">
        <v>4</v>
      </c>
    </row>
    <row r="70" spans="1:19" x14ac:dyDescent="0.3">
      <c r="A70" s="98" t="s">
        <v>130</v>
      </c>
      <c r="B70" s="98" t="s">
        <v>2408</v>
      </c>
      <c r="C70" s="98">
        <v>601</v>
      </c>
      <c r="D70" s="98">
        <v>337.262</v>
      </c>
      <c r="E70" s="98">
        <v>0.3</v>
      </c>
      <c r="F70" s="98">
        <v>0.2</v>
      </c>
      <c r="G70" s="98">
        <v>1.768384</v>
      </c>
      <c r="H70" s="98">
        <v>5189681.0219999999</v>
      </c>
      <c r="I70" s="98">
        <v>487924.17099999997</v>
      </c>
      <c r="J70" s="34">
        <f>VLOOKUP($B70,'Hub coords'!$A$14:$E$119,4,TRUE)</f>
        <v>487922.22340000002</v>
      </c>
      <c r="K70" s="34">
        <f>VLOOKUP($B70,'Hub coords'!$A$14:$E$119,5,TRUE)</f>
        <v>5189684.0785000008</v>
      </c>
      <c r="L70" s="34">
        <f t="shared" ref="L70:L133" si="4">ABS(J70-I70)</f>
        <v>1.9475999999558553</v>
      </c>
      <c r="M70" s="34">
        <f t="shared" ref="M70:M133" si="5">ABS(K70-H70)</f>
        <v>3.0565000008791685</v>
      </c>
      <c r="N70" s="35">
        <f t="shared" ref="N70:N133" si="6">SQRT(L70^2+M70^2)</f>
        <v>3.6242706873524781</v>
      </c>
      <c r="O70" s="34">
        <f t="shared" ref="O70:O133" si="7">N70*N70</f>
        <v>13.135338015202404</v>
      </c>
      <c r="P70" s="36" t="s">
        <v>11</v>
      </c>
      <c r="Q70" s="70"/>
      <c r="R70" s="19">
        <v>3</v>
      </c>
      <c r="S70" s="115">
        <v>14</v>
      </c>
    </row>
    <row r="71" spans="1:19" x14ac:dyDescent="0.3">
      <c r="A71" s="98" t="s">
        <v>130</v>
      </c>
      <c r="B71" s="98" t="s">
        <v>2409</v>
      </c>
      <c r="C71" s="98">
        <v>600</v>
      </c>
      <c r="D71" s="98">
        <v>334.08600000000001</v>
      </c>
      <c r="E71" s="98">
        <v>0.4</v>
      </c>
      <c r="F71" s="98">
        <v>0.3</v>
      </c>
      <c r="G71" s="98">
        <v>2.6814499999999999</v>
      </c>
      <c r="H71" s="98">
        <v>5189683.7209999999</v>
      </c>
      <c r="I71" s="98">
        <v>487923.375</v>
      </c>
      <c r="J71" s="34">
        <f>VLOOKUP($B71,'Hub coords'!$A$14:$E$119,4,TRUE)</f>
        <v>487922.22340000002</v>
      </c>
      <c r="K71" s="34">
        <f>VLOOKUP($B71,'Hub coords'!$A$14:$E$119,5,TRUE)</f>
        <v>5189684.0785000008</v>
      </c>
      <c r="L71" s="34">
        <f t="shared" si="4"/>
        <v>1.1515999999828637</v>
      </c>
      <c r="M71" s="34">
        <f t="shared" si="5"/>
        <v>0.35750000085681677</v>
      </c>
      <c r="N71" s="35">
        <f t="shared" si="6"/>
        <v>1.2058145838283578</v>
      </c>
      <c r="O71" s="34">
        <f t="shared" si="7"/>
        <v>1.4539888105731558</v>
      </c>
      <c r="P71" s="36" t="s">
        <v>11</v>
      </c>
      <c r="Q71" s="70"/>
      <c r="R71" s="19">
        <v>4</v>
      </c>
      <c r="S71" s="115">
        <v>6</v>
      </c>
    </row>
    <row r="72" spans="1:19" x14ac:dyDescent="0.3">
      <c r="A72" s="98" t="s">
        <v>126</v>
      </c>
      <c r="B72" s="98" t="s">
        <v>2410</v>
      </c>
      <c r="C72" s="98">
        <v>601</v>
      </c>
      <c r="D72" s="98">
        <v>336.851</v>
      </c>
      <c r="E72" s="98">
        <v>0.3</v>
      </c>
      <c r="F72" s="98">
        <v>0.3</v>
      </c>
      <c r="G72" s="98">
        <v>1.9015169999999999</v>
      </c>
      <c r="H72" s="98">
        <v>5189681.4380000001</v>
      </c>
      <c r="I72" s="98">
        <v>487924.49900000001</v>
      </c>
      <c r="J72" s="34">
        <f>VLOOKUP($B72,'Hub coords'!$A$14:$E$119,4,TRUE)</f>
        <v>487922.22340000002</v>
      </c>
      <c r="K72" s="34">
        <f>VLOOKUP($B72,'Hub coords'!$A$14:$E$119,5,TRUE)</f>
        <v>5189684.0785000008</v>
      </c>
      <c r="L72" s="34">
        <f t="shared" si="4"/>
        <v>2.2755999999935739</v>
      </c>
      <c r="M72" s="34">
        <f t="shared" si="5"/>
        <v>2.6405000006780028</v>
      </c>
      <c r="N72" s="35">
        <f t="shared" si="6"/>
        <v>3.4857704476272224</v>
      </c>
      <c r="O72" s="34">
        <f t="shared" si="7"/>
        <v>12.150595613551287</v>
      </c>
      <c r="P72" s="36" t="s">
        <v>11</v>
      </c>
      <c r="Q72" s="70"/>
      <c r="R72" s="19">
        <v>5</v>
      </c>
      <c r="S72" s="115">
        <v>6</v>
      </c>
    </row>
    <row r="73" spans="1:19" x14ac:dyDescent="0.3">
      <c r="A73" s="98" t="s">
        <v>126</v>
      </c>
      <c r="B73" s="98" t="s">
        <v>2411</v>
      </c>
      <c r="C73" s="98">
        <v>600</v>
      </c>
      <c r="D73" s="98">
        <v>329.87</v>
      </c>
      <c r="E73" s="98">
        <v>0.4</v>
      </c>
      <c r="F73" s="98">
        <v>0.3</v>
      </c>
      <c r="G73" s="98">
        <v>1.663891</v>
      </c>
      <c r="H73" s="98">
        <v>5189682.7359999996</v>
      </c>
      <c r="I73" s="98">
        <v>487924.30599999998</v>
      </c>
      <c r="J73" s="34">
        <f>VLOOKUP($B73,'Hub coords'!$A$14:$E$119,4,TRUE)</f>
        <v>487922.22340000002</v>
      </c>
      <c r="K73" s="34">
        <f>VLOOKUP($B73,'Hub coords'!$A$14:$E$119,5,TRUE)</f>
        <v>5189684.0785000008</v>
      </c>
      <c r="L73" s="34">
        <f t="shared" si="4"/>
        <v>2.0825999999651685</v>
      </c>
      <c r="M73" s="34">
        <f t="shared" si="5"/>
        <v>1.3425000011920929</v>
      </c>
      <c r="N73" s="35">
        <f t="shared" si="6"/>
        <v>2.4778072994193252</v>
      </c>
      <c r="O73" s="34">
        <f t="shared" si="7"/>
        <v>6.1395290130556894</v>
      </c>
      <c r="P73" s="36" t="s">
        <v>11</v>
      </c>
      <c r="Q73" s="70"/>
      <c r="R73" s="19">
        <v>6</v>
      </c>
      <c r="S73" s="115">
        <v>0</v>
      </c>
    </row>
    <row r="74" spans="1:19" x14ac:dyDescent="0.3">
      <c r="A74" s="98" t="s">
        <v>130</v>
      </c>
      <c r="B74" s="98" t="s">
        <v>2412</v>
      </c>
      <c r="C74" s="98">
        <v>601</v>
      </c>
      <c r="D74" s="98">
        <v>337.41300000000001</v>
      </c>
      <c r="E74" s="98">
        <v>0.3</v>
      </c>
      <c r="F74" s="98">
        <v>0.2</v>
      </c>
      <c r="G74" s="98">
        <v>1.89202</v>
      </c>
      <c r="H74" s="98">
        <v>5189680.5959999999</v>
      </c>
      <c r="I74" s="98">
        <v>487925.35</v>
      </c>
      <c r="J74" s="34">
        <f>VLOOKUP($B74,'Hub coords'!$A$14:$E$119,4,TRUE)</f>
        <v>487922.22340000002</v>
      </c>
      <c r="K74" s="34">
        <f>VLOOKUP($B74,'Hub coords'!$A$14:$E$119,5,TRUE)</f>
        <v>5189684.0785000008</v>
      </c>
      <c r="L74" s="34">
        <f t="shared" si="4"/>
        <v>3.1265999999595806</v>
      </c>
      <c r="M74" s="34">
        <f t="shared" si="5"/>
        <v>3.4825000008568168</v>
      </c>
      <c r="N74" s="35">
        <f t="shared" si="6"/>
        <v>4.6801104490935872</v>
      </c>
      <c r="O74" s="34">
        <f t="shared" si="7"/>
        <v>21.90343381571498</v>
      </c>
      <c r="P74" s="36" t="s">
        <v>11</v>
      </c>
      <c r="Q74" s="70"/>
      <c r="R74" s="19">
        <v>7</v>
      </c>
      <c r="S74" s="115">
        <v>0</v>
      </c>
    </row>
    <row r="75" spans="1:19" x14ac:dyDescent="0.3">
      <c r="A75" s="98" t="s">
        <v>126</v>
      </c>
      <c r="B75" s="98" t="s">
        <v>2413</v>
      </c>
      <c r="C75" s="98">
        <v>601</v>
      </c>
      <c r="D75" s="98">
        <v>340.00299999999999</v>
      </c>
      <c r="E75" s="98">
        <v>0.4</v>
      </c>
      <c r="F75" s="98">
        <v>0.3</v>
      </c>
      <c r="G75" s="98">
        <v>2.1146419999999999</v>
      </c>
      <c r="H75" s="98">
        <v>5189684.2060000002</v>
      </c>
      <c r="I75" s="98">
        <v>487925.21500000003</v>
      </c>
      <c r="J75" s="34">
        <f>VLOOKUP($B75,'Hub coords'!$A$14:$E$119,4,TRUE)</f>
        <v>487922.22340000002</v>
      </c>
      <c r="K75" s="34">
        <f>VLOOKUP($B75,'Hub coords'!$A$14:$E$119,5,TRUE)</f>
        <v>5189684.0785000008</v>
      </c>
      <c r="L75" s="34">
        <f t="shared" si="4"/>
        <v>2.991600000008475</v>
      </c>
      <c r="M75" s="34">
        <f t="shared" si="5"/>
        <v>0.12749999947845936</v>
      </c>
      <c r="N75" s="35">
        <f t="shared" si="6"/>
        <v>2.9943157498696951</v>
      </c>
      <c r="O75" s="34">
        <f t="shared" si="7"/>
        <v>8.9659268099177147</v>
      </c>
      <c r="P75" s="36" t="s">
        <v>11</v>
      </c>
      <c r="Q75" s="70"/>
      <c r="R75" s="19">
        <v>8</v>
      </c>
      <c r="S75" s="115">
        <v>0</v>
      </c>
    </row>
    <row r="76" spans="1:19" ht="15" thickBot="1" x14ac:dyDescent="0.35">
      <c r="A76" s="98" t="s">
        <v>130</v>
      </c>
      <c r="B76" s="98" t="s">
        <v>2414</v>
      </c>
      <c r="C76" s="98">
        <v>601</v>
      </c>
      <c r="D76" s="98">
        <v>336.39299999999997</v>
      </c>
      <c r="E76" s="98">
        <v>0.4</v>
      </c>
      <c r="F76" s="98">
        <v>0.3</v>
      </c>
      <c r="G76" s="98">
        <v>1.7001310000000001</v>
      </c>
      <c r="H76" s="98">
        <v>5189681.5089999996</v>
      </c>
      <c r="I76" s="98">
        <v>487923.52</v>
      </c>
      <c r="J76" s="34">
        <f>VLOOKUP($B76,'Hub coords'!$A$14:$E$119,4,TRUE)</f>
        <v>487922.22340000002</v>
      </c>
      <c r="K76" s="34">
        <f>VLOOKUP($B76,'Hub coords'!$A$14:$E$119,5,TRUE)</f>
        <v>5189684.0785000008</v>
      </c>
      <c r="L76" s="34">
        <f t="shared" si="4"/>
        <v>1.2966000000014901</v>
      </c>
      <c r="M76" s="34">
        <f t="shared" si="5"/>
        <v>2.5695000011473894</v>
      </c>
      <c r="N76" s="35">
        <f t="shared" si="6"/>
        <v>2.878107332241155</v>
      </c>
      <c r="O76" s="34">
        <f t="shared" si="7"/>
        <v>8.2835018159002978</v>
      </c>
      <c r="P76" s="36" t="s">
        <v>11</v>
      </c>
      <c r="Q76" s="70"/>
      <c r="R76" s="38" t="s">
        <v>2123</v>
      </c>
      <c r="S76" s="38">
        <v>0</v>
      </c>
    </row>
    <row r="77" spans="1:19" x14ac:dyDescent="0.3">
      <c r="A77" s="98" t="s">
        <v>130</v>
      </c>
      <c r="B77" s="98" t="s">
        <v>2397</v>
      </c>
      <c r="C77" s="98">
        <v>601</v>
      </c>
      <c r="D77" s="98">
        <v>335.00700000000001</v>
      </c>
      <c r="E77" s="98">
        <v>0.3</v>
      </c>
      <c r="F77" s="98">
        <v>0.2</v>
      </c>
      <c r="G77" s="98">
        <v>1.9742679999999999</v>
      </c>
      <c r="H77" s="98">
        <v>5189681.8389999997</v>
      </c>
      <c r="I77" s="98">
        <v>487924.85800000001</v>
      </c>
      <c r="J77" s="34">
        <f>VLOOKUP($B77,'Hub coords'!$A$14:$E$119,4,TRUE)</f>
        <v>487922.22340000002</v>
      </c>
      <c r="K77" s="34">
        <f>VLOOKUP($B77,'Hub coords'!$A$14:$E$119,5,TRUE)</f>
        <v>5189684.0785000008</v>
      </c>
      <c r="L77" s="34">
        <f t="shared" si="4"/>
        <v>2.6345999999903142</v>
      </c>
      <c r="M77" s="34">
        <f t="shared" si="5"/>
        <v>2.2395000010728836</v>
      </c>
      <c r="N77" s="35">
        <f t="shared" si="6"/>
        <v>3.4578139647404993</v>
      </c>
      <c r="O77" s="34">
        <f t="shared" si="7"/>
        <v>11.956477414754412</v>
      </c>
      <c r="P77" s="36" t="s">
        <v>11</v>
      </c>
      <c r="Q77" s="70"/>
      <c r="R77" s="70"/>
      <c r="S77" s="70">
        <f>SUM(S68:S76)</f>
        <v>30</v>
      </c>
    </row>
    <row r="78" spans="1:19" x14ac:dyDescent="0.3">
      <c r="A78" s="98" t="s">
        <v>126</v>
      </c>
      <c r="B78" s="98" t="s">
        <v>2415</v>
      </c>
      <c r="C78" s="98">
        <v>601</v>
      </c>
      <c r="D78" s="98">
        <v>337.27300000000002</v>
      </c>
      <c r="E78" s="98">
        <v>0.5</v>
      </c>
      <c r="F78" s="98">
        <v>0.4</v>
      </c>
      <c r="G78" s="98">
        <v>3.064397</v>
      </c>
      <c r="H78" s="98">
        <v>5189682.88</v>
      </c>
      <c r="I78" s="98">
        <v>487925.66899999999</v>
      </c>
      <c r="J78" s="34">
        <f>VLOOKUP($B78,'Hub coords'!$A$14:$E$119,4,TRUE)</f>
        <v>487922.22340000002</v>
      </c>
      <c r="K78" s="34">
        <f>VLOOKUP($B78,'Hub coords'!$A$14:$E$119,5,TRUE)</f>
        <v>5189684.0785000008</v>
      </c>
      <c r="L78" s="34">
        <f t="shared" si="4"/>
        <v>3.4455999999772757</v>
      </c>
      <c r="M78" s="34">
        <f t="shared" si="5"/>
        <v>1.1985000008717179</v>
      </c>
      <c r="N78" s="35">
        <f t="shared" si="6"/>
        <v>3.6480901321010299</v>
      </c>
      <c r="O78" s="34">
        <f t="shared" si="7"/>
        <v>13.308561611932911</v>
      </c>
      <c r="P78" s="36" t="s">
        <v>11</v>
      </c>
      <c r="Q78" s="70"/>
      <c r="R78" s="70"/>
      <c r="S78" s="70"/>
    </row>
    <row r="79" spans="1:19" x14ac:dyDescent="0.3">
      <c r="A79" s="98" t="s">
        <v>126</v>
      </c>
      <c r="B79" s="98" t="s">
        <v>2416</v>
      </c>
      <c r="C79" s="98">
        <v>601</v>
      </c>
      <c r="D79" s="98">
        <v>337.37799999999999</v>
      </c>
      <c r="E79" s="98">
        <v>0.4</v>
      </c>
      <c r="F79" s="98">
        <v>0.2</v>
      </c>
      <c r="G79" s="98">
        <v>1.6895260000000001</v>
      </c>
      <c r="H79" s="98">
        <v>5189681.2690000003</v>
      </c>
      <c r="I79" s="98">
        <v>487925.34</v>
      </c>
      <c r="J79" s="34">
        <f>VLOOKUP($B79,'Hub coords'!$A$14:$E$119,4,TRUE)</f>
        <v>487922.22340000002</v>
      </c>
      <c r="K79" s="34">
        <f>VLOOKUP($B79,'Hub coords'!$A$14:$E$119,5,TRUE)</f>
        <v>5189684.0785000008</v>
      </c>
      <c r="L79" s="34">
        <f t="shared" si="4"/>
        <v>3.116600000008475</v>
      </c>
      <c r="M79" s="34">
        <f t="shared" si="5"/>
        <v>2.8095000004395843</v>
      </c>
      <c r="N79" s="35">
        <f t="shared" si="6"/>
        <v>4.1960083189291755</v>
      </c>
      <c r="O79" s="34">
        <f t="shared" si="7"/>
        <v>17.606485812522845</v>
      </c>
      <c r="P79" s="36" t="s">
        <v>11</v>
      </c>
      <c r="Q79" s="70"/>
      <c r="R79" s="70"/>
      <c r="S79" s="70"/>
    </row>
    <row r="80" spans="1:19" x14ac:dyDescent="0.3">
      <c r="A80" s="98" t="s">
        <v>130</v>
      </c>
      <c r="B80" s="98" t="s">
        <v>2417</v>
      </c>
      <c r="C80" s="98">
        <v>600</v>
      </c>
      <c r="D80" s="98">
        <v>333.68700000000001</v>
      </c>
      <c r="E80" s="98">
        <v>0.4</v>
      </c>
      <c r="F80" s="98">
        <v>0.5</v>
      </c>
      <c r="G80" s="98">
        <v>2.42482</v>
      </c>
      <c r="H80" s="98">
        <v>5189686.2630000003</v>
      </c>
      <c r="I80" s="98">
        <v>487923.83799999999</v>
      </c>
      <c r="J80" s="34">
        <f>VLOOKUP($B80,'Hub coords'!$A$14:$E$119,4,TRUE)</f>
        <v>487922.22340000002</v>
      </c>
      <c r="K80" s="34">
        <f>VLOOKUP($B80,'Hub coords'!$A$14:$E$119,5,TRUE)</f>
        <v>5189684.0785000008</v>
      </c>
      <c r="L80" s="34">
        <f t="shared" si="4"/>
        <v>1.6145999999716878</v>
      </c>
      <c r="M80" s="34">
        <f t="shared" si="5"/>
        <v>2.1844999995082617</v>
      </c>
      <c r="N80" s="35">
        <f t="shared" si="6"/>
        <v>2.7164265879570846</v>
      </c>
      <c r="O80" s="34">
        <f t="shared" si="7"/>
        <v>7.378973407760169</v>
      </c>
      <c r="P80" s="36" t="s">
        <v>11</v>
      </c>
      <c r="Q80" s="70"/>
      <c r="R80" s="70"/>
      <c r="S80" s="70"/>
    </row>
    <row r="81" spans="1:19" x14ac:dyDescent="0.3">
      <c r="A81" s="98" t="s">
        <v>126</v>
      </c>
      <c r="B81" s="98" t="s">
        <v>2418</v>
      </c>
      <c r="C81" s="98">
        <v>600</v>
      </c>
      <c r="D81" s="98">
        <v>331.86500000000001</v>
      </c>
      <c r="E81" s="98">
        <v>0.4</v>
      </c>
      <c r="F81" s="98">
        <v>0.3</v>
      </c>
      <c r="G81" s="98">
        <v>2.4146079999999999</v>
      </c>
      <c r="H81" s="98">
        <v>5189687.7539999997</v>
      </c>
      <c r="I81" s="98">
        <v>487923.70699999999</v>
      </c>
      <c r="J81" s="34">
        <f>VLOOKUP($B81,'Hub coords'!$A$14:$E$119,4,TRUE)</f>
        <v>487922.22340000002</v>
      </c>
      <c r="K81" s="34">
        <f>VLOOKUP($B81,'Hub coords'!$A$14:$E$119,5,TRUE)</f>
        <v>5189684.0785000008</v>
      </c>
      <c r="L81" s="34">
        <f t="shared" si="4"/>
        <v>1.4835999999777414</v>
      </c>
      <c r="M81" s="34">
        <f t="shared" si="5"/>
        <v>3.6754999989643693</v>
      </c>
      <c r="N81" s="35">
        <f t="shared" si="6"/>
        <v>3.9636308105474498</v>
      </c>
      <c r="O81" s="34">
        <f t="shared" si="7"/>
        <v>15.710369202321035</v>
      </c>
      <c r="P81" s="36" t="s">
        <v>11</v>
      </c>
      <c r="Q81" s="70"/>
      <c r="R81" s="70"/>
      <c r="S81" s="70"/>
    </row>
    <row r="82" spans="1:19" x14ac:dyDescent="0.3">
      <c r="A82" s="98" t="s">
        <v>130</v>
      </c>
      <c r="B82" s="98" t="s">
        <v>2419</v>
      </c>
      <c r="C82" s="98">
        <v>601</v>
      </c>
      <c r="D82" s="98">
        <v>339.01100000000002</v>
      </c>
      <c r="E82" s="98">
        <v>0.6</v>
      </c>
      <c r="F82" s="98">
        <v>0.3</v>
      </c>
      <c r="G82" s="98">
        <v>1.785056</v>
      </c>
      <c r="H82" s="98">
        <v>5189682.8689999999</v>
      </c>
      <c r="I82" s="98">
        <v>487924.57900000003</v>
      </c>
      <c r="J82" s="34">
        <f>VLOOKUP($B82,'Hub coords'!$A$14:$E$119,4,TRUE)</f>
        <v>487922.22340000002</v>
      </c>
      <c r="K82" s="34">
        <f>VLOOKUP($B82,'Hub coords'!$A$14:$E$119,5,TRUE)</f>
        <v>5189684.0785000008</v>
      </c>
      <c r="L82" s="34">
        <f t="shared" si="4"/>
        <v>2.355600000009872</v>
      </c>
      <c r="M82" s="34">
        <f t="shared" si="5"/>
        <v>1.2095000008121133</v>
      </c>
      <c r="N82" s="35">
        <f t="shared" si="6"/>
        <v>2.6479693374378432</v>
      </c>
      <c r="O82" s="34">
        <f t="shared" si="7"/>
        <v>7.0117416120110105</v>
      </c>
      <c r="P82" s="36" t="s">
        <v>11</v>
      </c>
      <c r="Q82" s="70"/>
      <c r="R82" s="70"/>
      <c r="S82" s="70"/>
    </row>
    <row r="83" spans="1:19" x14ac:dyDescent="0.3">
      <c r="A83" s="98" t="s">
        <v>126</v>
      </c>
      <c r="B83" s="98" t="s">
        <v>2420</v>
      </c>
      <c r="C83" s="98">
        <v>601</v>
      </c>
      <c r="D83" s="98">
        <v>332.39100000000002</v>
      </c>
      <c r="E83" s="98">
        <v>0.4</v>
      </c>
      <c r="F83" s="98">
        <v>0.4</v>
      </c>
      <c r="G83" s="98">
        <v>1.9695389999999999</v>
      </c>
      <c r="H83" s="98">
        <v>5189683.6289999997</v>
      </c>
      <c r="I83" s="98">
        <v>487924.16</v>
      </c>
      <c r="J83" s="34">
        <f>VLOOKUP($B83,'Hub coords'!$A$14:$E$119,4,TRUE)</f>
        <v>487922.22340000002</v>
      </c>
      <c r="K83" s="34">
        <f>VLOOKUP($B83,'Hub coords'!$A$14:$E$119,5,TRUE)</f>
        <v>5189684.0785000008</v>
      </c>
      <c r="L83" s="34">
        <f t="shared" si="4"/>
        <v>1.9365999999572523</v>
      </c>
      <c r="M83" s="34">
        <f t="shared" si="5"/>
        <v>0.4495000010356307</v>
      </c>
      <c r="N83" s="35">
        <f t="shared" si="6"/>
        <v>1.9880819426687275</v>
      </c>
      <c r="O83" s="34">
        <f t="shared" si="7"/>
        <v>3.9524698107654617</v>
      </c>
      <c r="P83" s="36" t="s">
        <v>11</v>
      </c>
      <c r="Q83" s="70"/>
      <c r="R83" s="70"/>
      <c r="S83" s="70"/>
    </row>
    <row r="84" spans="1:19" x14ac:dyDescent="0.3">
      <c r="A84" s="98" t="s">
        <v>130</v>
      </c>
      <c r="B84" s="98" t="s">
        <v>2421</v>
      </c>
      <c r="C84" s="98">
        <v>601</v>
      </c>
      <c r="D84" s="98">
        <v>337.50900000000001</v>
      </c>
      <c r="E84" s="98">
        <v>0.3</v>
      </c>
      <c r="F84" s="98">
        <v>0.2</v>
      </c>
      <c r="G84" s="98">
        <v>1.813409</v>
      </c>
      <c r="H84" s="98">
        <v>5189680.97</v>
      </c>
      <c r="I84" s="98">
        <v>487924.70299999998</v>
      </c>
      <c r="J84" s="34">
        <f>VLOOKUP($B84,'Hub coords'!$A$14:$E$119,4,TRUE)</f>
        <v>487922.22340000002</v>
      </c>
      <c r="K84" s="34">
        <f>VLOOKUP($B84,'Hub coords'!$A$14:$E$119,5,TRUE)</f>
        <v>5189684.0785000008</v>
      </c>
      <c r="L84" s="34">
        <f t="shared" si="4"/>
        <v>2.4795999999623746</v>
      </c>
      <c r="M84" s="34">
        <f t="shared" si="5"/>
        <v>3.1085000010207295</v>
      </c>
      <c r="N84" s="35">
        <f t="shared" si="6"/>
        <v>3.9763285095876175</v>
      </c>
      <c r="O84" s="34">
        <f t="shared" si="7"/>
        <v>15.811188416159284</v>
      </c>
      <c r="P84" s="36" t="s">
        <v>11</v>
      </c>
      <c r="Q84" s="70"/>
      <c r="R84" s="70"/>
      <c r="S84" s="70"/>
    </row>
    <row r="85" spans="1:19" x14ac:dyDescent="0.3">
      <c r="A85" s="98" t="s">
        <v>126</v>
      </c>
      <c r="B85" s="98" t="s">
        <v>2422</v>
      </c>
      <c r="C85" s="98">
        <v>601</v>
      </c>
      <c r="D85" s="98">
        <v>336.10399999999998</v>
      </c>
      <c r="E85" s="98">
        <v>0.6</v>
      </c>
      <c r="F85" s="98">
        <v>0.3</v>
      </c>
      <c r="G85" s="98">
        <v>1.6643410000000001</v>
      </c>
      <c r="H85" s="98">
        <v>5189684.25</v>
      </c>
      <c r="I85" s="98">
        <v>487924.16499999998</v>
      </c>
      <c r="J85" s="34">
        <f>VLOOKUP($B85,'Hub coords'!$A$14:$E$119,4,TRUE)</f>
        <v>487922.22340000002</v>
      </c>
      <c r="K85" s="34">
        <f>VLOOKUP($B85,'Hub coords'!$A$14:$E$119,5,TRUE)</f>
        <v>5189684.0785000008</v>
      </c>
      <c r="L85" s="34">
        <f t="shared" si="4"/>
        <v>1.9415999999619089</v>
      </c>
      <c r="M85" s="34">
        <f t="shared" si="5"/>
        <v>0.17149999924004078</v>
      </c>
      <c r="N85" s="35">
        <f t="shared" si="6"/>
        <v>1.9491595136343816</v>
      </c>
      <c r="O85" s="34">
        <f t="shared" si="7"/>
        <v>3.7992228095914187</v>
      </c>
      <c r="P85" s="36" t="s">
        <v>11</v>
      </c>
      <c r="Q85" s="70"/>
      <c r="R85" s="70"/>
      <c r="S85" s="70"/>
    </row>
    <row r="86" spans="1:19" x14ac:dyDescent="0.3">
      <c r="A86" s="98" t="s">
        <v>126</v>
      </c>
      <c r="B86" s="98" t="s">
        <v>2423</v>
      </c>
      <c r="C86" s="98">
        <v>601</v>
      </c>
      <c r="D86" s="98">
        <v>335.94200000000001</v>
      </c>
      <c r="E86" s="98">
        <v>0.3</v>
      </c>
      <c r="F86" s="98">
        <v>0.2</v>
      </c>
      <c r="G86" s="98">
        <v>1.7300420000000001</v>
      </c>
      <c r="H86" s="98">
        <v>5189681.7209999999</v>
      </c>
      <c r="I86" s="98">
        <v>487924.75099999999</v>
      </c>
      <c r="J86" s="34">
        <f>VLOOKUP($B86,'Hub coords'!$A$14:$E$119,4,TRUE)</f>
        <v>487922.22340000002</v>
      </c>
      <c r="K86" s="34">
        <f>VLOOKUP($B86,'Hub coords'!$A$14:$E$119,5,TRUE)</f>
        <v>5189684.0785000008</v>
      </c>
      <c r="L86" s="34">
        <f t="shared" si="4"/>
        <v>2.5275999999721535</v>
      </c>
      <c r="M86" s="34">
        <f t="shared" si="5"/>
        <v>2.3575000008568168</v>
      </c>
      <c r="N86" s="35">
        <f t="shared" si="6"/>
        <v>3.4563807680721639</v>
      </c>
      <c r="O86" s="34">
        <f t="shared" si="7"/>
        <v>11.946568013899121</v>
      </c>
      <c r="P86" s="36" t="s">
        <v>11</v>
      </c>
      <c r="Q86" s="70"/>
      <c r="R86" s="70"/>
      <c r="S86" s="70"/>
    </row>
    <row r="87" spans="1:19" x14ac:dyDescent="0.3">
      <c r="A87" s="98" t="s">
        <v>126</v>
      </c>
      <c r="B87" s="98" t="s">
        <v>2424</v>
      </c>
      <c r="C87" s="98">
        <v>601</v>
      </c>
      <c r="D87" s="98">
        <v>327.89699999999999</v>
      </c>
      <c r="E87" s="98">
        <v>0.6</v>
      </c>
      <c r="F87" s="98">
        <v>0.4</v>
      </c>
      <c r="G87" s="98">
        <v>2.153813</v>
      </c>
      <c r="H87" s="98">
        <v>5189682.2580000004</v>
      </c>
      <c r="I87" s="98">
        <v>487923.614</v>
      </c>
      <c r="J87" s="34">
        <f>VLOOKUP($B87,'Hub coords'!$A$14:$E$119,4,TRUE)</f>
        <v>487922.22340000002</v>
      </c>
      <c r="K87" s="34">
        <f>VLOOKUP($B87,'Hub coords'!$A$14:$E$119,5,TRUE)</f>
        <v>5189684.0785000008</v>
      </c>
      <c r="L87" s="34">
        <f t="shared" si="4"/>
        <v>1.3905999999842606</v>
      </c>
      <c r="M87" s="34">
        <f t="shared" si="5"/>
        <v>1.8205000003799796</v>
      </c>
      <c r="N87" s="35">
        <f t="shared" si="6"/>
        <v>2.2908488844399431</v>
      </c>
      <c r="O87" s="34">
        <f t="shared" si="7"/>
        <v>5.2479886113397312</v>
      </c>
      <c r="P87" s="36" t="s">
        <v>11</v>
      </c>
      <c r="Q87" s="70"/>
      <c r="R87" s="70"/>
      <c r="S87" s="70"/>
    </row>
    <row r="88" spans="1:19" x14ac:dyDescent="0.3">
      <c r="A88" s="98" t="s">
        <v>126</v>
      </c>
      <c r="B88" s="98" t="s">
        <v>2398</v>
      </c>
      <c r="C88" s="98">
        <v>600</v>
      </c>
      <c r="D88" s="98">
        <v>330.73</v>
      </c>
      <c r="E88" s="98">
        <v>0.5</v>
      </c>
      <c r="F88" s="98">
        <v>0.4</v>
      </c>
      <c r="G88" s="98">
        <v>1.656884</v>
      </c>
      <c r="H88" s="98">
        <v>5189682.7309999997</v>
      </c>
      <c r="I88" s="98">
        <v>487924.78100000002</v>
      </c>
      <c r="J88" s="34">
        <f>VLOOKUP($B88,'Hub coords'!$A$14:$E$119,4,TRUE)</f>
        <v>487922.22340000002</v>
      </c>
      <c r="K88" s="34">
        <f>VLOOKUP($B88,'Hub coords'!$A$14:$E$119,5,TRUE)</f>
        <v>5189684.0785000008</v>
      </c>
      <c r="L88" s="34">
        <f t="shared" si="4"/>
        <v>2.5576000000000931</v>
      </c>
      <c r="M88" s="34">
        <f t="shared" si="5"/>
        <v>1.3475000010803342</v>
      </c>
      <c r="N88" s="35">
        <f t="shared" si="6"/>
        <v>2.8908604277813166</v>
      </c>
      <c r="O88" s="34">
        <f t="shared" si="7"/>
        <v>8.3570740129119763</v>
      </c>
      <c r="P88" s="36" t="s">
        <v>11</v>
      </c>
      <c r="Q88" s="70"/>
      <c r="R88" s="70"/>
      <c r="S88" s="70"/>
    </row>
    <row r="89" spans="1:19" x14ac:dyDescent="0.3">
      <c r="A89" s="98" t="s">
        <v>126</v>
      </c>
      <c r="B89" s="98" t="s">
        <v>2425</v>
      </c>
      <c r="C89" s="98">
        <v>601</v>
      </c>
      <c r="D89" s="98">
        <v>333.44400000000002</v>
      </c>
      <c r="E89" s="98">
        <v>0.5</v>
      </c>
      <c r="F89" s="98">
        <v>0.4</v>
      </c>
      <c r="G89" s="98">
        <v>2.1210439999999999</v>
      </c>
      <c r="H89" s="98">
        <v>5189683.5410000002</v>
      </c>
      <c r="I89" s="98">
        <v>487924.54599999997</v>
      </c>
      <c r="J89" s="34">
        <f>VLOOKUP($B89,'Hub coords'!$A$14:$E$119,4,TRUE)</f>
        <v>487922.22340000002</v>
      </c>
      <c r="K89" s="34">
        <f>VLOOKUP($B89,'Hub coords'!$A$14:$E$119,5,TRUE)</f>
        <v>5189684.0785000008</v>
      </c>
      <c r="L89" s="34">
        <f t="shared" si="4"/>
        <v>2.3225999999558553</v>
      </c>
      <c r="M89" s="34">
        <f t="shared" si="5"/>
        <v>0.53750000055879354</v>
      </c>
      <c r="N89" s="35">
        <f t="shared" si="6"/>
        <v>2.3839834333307861</v>
      </c>
      <c r="O89" s="34">
        <f t="shared" si="7"/>
        <v>5.6833770103956427</v>
      </c>
      <c r="P89" s="36" t="s">
        <v>11</v>
      </c>
      <c r="Q89" s="70"/>
      <c r="R89" s="70"/>
      <c r="S89" s="70"/>
    </row>
    <row r="90" spans="1:19" x14ac:dyDescent="0.3">
      <c r="A90" s="98" t="s">
        <v>126</v>
      </c>
      <c r="B90" s="98" t="s">
        <v>2399</v>
      </c>
      <c r="C90" s="98">
        <v>601</v>
      </c>
      <c r="D90" s="98">
        <v>332.58699999999999</v>
      </c>
      <c r="E90" s="98">
        <v>0.5</v>
      </c>
      <c r="F90" s="98">
        <v>0.3</v>
      </c>
      <c r="G90" s="98">
        <v>1.968208</v>
      </c>
      <c r="H90" s="98">
        <v>5189683.1279999996</v>
      </c>
      <c r="I90" s="98">
        <v>487924.516</v>
      </c>
      <c r="J90" s="34">
        <f>VLOOKUP($B90,'Hub coords'!$A$14:$E$119,4,TRUE)</f>
        <v>487922.22340000002</v>
      </c>
      <c r="K90" s="34">
        <f>VLOOKUP($B90,'Hub coords'!$A$14:$E$119,5,TRUE)</f>
        <v>5189684.0785000008</v>
      </c>
      <c r="L90" s="34">
        <f t="shared" si="4"/>
        <v>2.2925999999861233</v>
      </c>
      <c r="M90" s="34">
        <f t="shared" si="5"/>
        <v>0.95050000119954348</v>
      </c>
      <c r="N90" s="35">
        <f t="shared" si="6"/>
        <v>2.4818269504976982</v>
      </c>
      <c r="O90" s="34">
        <f t="shared" si="7"/>
        <v>6.1594650122167041</v>
      </c>
      <c r="P90" s="36" t="s">
        <v>11</v>
      </c>
      <c r="Q90" s="70"/>
      <c r="R90" s="98" t="s">
        <v>5112</v>
      </c>
      <c r="S90" s="37">
        <f>COUNT(C66:C95)</f>
        <v>30</v>
      </c>
    </row>
    <row r="91" spans="1:19" x14ac:dyDescent="0.3">
      <c r="A91" s="98" t="s">
        <v>126</v>
      </c>
      <c r="B91" s="98" t="s">
        <v>2400</v>
      </c>
      <c r="C91" s="98">
        <v>600</v>
      </c>
      <c r="D91" s="98">
        <v>337.94900000000001</v>
      </c>
      <c r="E91" s="98">
        <v>0.6</v>
      </c>
      <c r="F91" s="98">
        <v>0.6</v>
      </c>
      <c r="G91" s="98">
        <v>2.2781500000000001</v>
      </c>
      <c r="H91" s="98">
        <v>5189683.6940000001</v>
      </c>
      <c r="I91" s="98">
        <v>487925.72700000001</v>
      </c>
      <c r="J91" s="34">
        <f>VLOOKUP($B91,'Hub coords'!$A$14:$E$119,4,TRUE)</f>
        <v>487922.22340000002</v>
      </c>
      <c r="K91" s="34">
        <f>VLOOKUP($B91,'Hub coords'!$A$14:$E$119,5,TRUE)</f>
        <v>5189684.0785000008</v>
      </c>
      <c r="L91" s="34">
        <f t="shared" si="4"/>
        <v>3.5035999999963678</v>
      </c>
      <c r="M91" s="34">
        <f t="shared" si="5"/>
        <v>0.38450000062584877</v>
      </c>
      <c r="N91" s="35">
        <f t="shared" si="6"/>
        <v>3.5246351882791824</v>
      </c>
      <c r="O91" s="34">
        <f t="shared" si="7"/>
        <v>12.423053210455828</v>
      </c>
      <c r="P91" s="36" t="s">
        <v>11</v>
      </c>
      <c r="Q91" s="70"/>
      <c r="R91" s="98" t="s">
        <v>5111</v>
      </c>
      <c r="S91" s="34">
        <f>AVERAGE(N66:N95)</f>
        <v>2.8322124443612413</v>
      </c>
    </row>
    <row r="92" spans="1:19" x14ac:dyDescent="0.3">
      <c r="A92" s="98" t="s">
        <v>130</v>
      </c>
      <c r="B92" s="98" t="s">
        <v>2401</v>
      </c>
      <c r="C92" s="98">
        <v>601</v>
      </c>
      <c r="D92" s="98">
        <v>337.03399999999999</v>
      </c>
      <c r="E92" s="98">
        <v>0.4</v>
      </c>
      <c r="F92" s="98">
        <v>0.3</v>
      </c>
      <c r="G92" s="98">
        <v>1.5787230000000001</v>
      </c>
      <c r="H92" s="98">
        <v>5189681.71</v>
      </c>
      <c r="I92" s="98">
        <v>487924.41100000002</v>
      </c>
      <c r="J92" s="34">
        <f>VLOOKUP($B92,'Hub coords'!$A$14:$E$119,4,TRUE)</f>
        <v>487922.22340000002</v>
      </c>
      <c r="K92" s="34">
        <f>VLOOKUP($B92,'Hub coords'!$A$14:$E$119,5,TRUE)</f>
        <v>5189684.0785000008</v>
      </c>
      <c r="L92" s="34">
        <f t="shared" si="4"/>
        <v>2.1876000000047497</v>
      </c>
      <c r="M92" s="34">
        <f t="shared" si="5"/>
        <v>2.3685000007972121</v>
      </c>
      <c r="N92" s="35">
        <f t="shared" si="6"/>
        <v>3.224187651765507</v>
      </c>
      <c r="O92" s="34">
        <f t="shared" si="7"/>
        <v>10.395386013797175</v>
      </c>
      <c r="P92" s="36" t="s">
        <v>11</v>
      </c>
      <c r="Q92" s="70"/>
      <c r="R92" s="98" t="s">
        <v>5110</v>
      </c>
      <c r="S92" s="34">
        <f>_xlfn.STDEV.S(N66:N95)</f>
        <v>0.91890282862046491</v>
      </c>
    </row>
    <row r="93" spans="1:19" x14ac:dyDescent="0.3">
      <c r="A93" s="98" t="s">
        <v>130</v>
      </c>
      <c r="B93" s="98" t="s">
        <v>2402</v>
      </c>
      <c r="C93" s="98">
        <v>600</v>
      </c>
      <c r="D93" s="98">
        <v>329.48399999999998</v>
      </c>
      <c r="E93" s="98">
        <v>0.4</v>
      </c>
      <c r="F93" s="98">
        <v>0.3</v>
      </c>
      <c r="G93" s="98">
        <v>1.463686</v>
      </c>
      <c r="H93" s="98">
        <v>5189683.4790000003</v>
      </c>
      <c r="I93" s="98">
        <v>487924.47200000001</v>
      </c>
      <c r="J93" s="34">
        <f>VLOOKUP($B93,'Hub coords'!$A$14:$E$119,4,TRUE)</f>
        <v>487922.22340000002</v>
      </c>
      <c r="K93" s="34">
        <f>VLOOKUP($B93,'Hub coords'!$A$14:$E$119,5,TRUE)</f>
        <v>5189684.0785000008</v>
      </c>
      <c r="L93" s="34">
        <f t="shared" si="4"/>
        <v>2.2485999999917112</v>
      </c>
      <c r="M93" s="34">
        <f t="shared" si="5"/>
        <v>0.59950000047683716</v>
      </c>
      <c r="N93" s="35">
        <f t="shared" si="6"/>
        <v>2.3271446475314876</v>
      </c>
      <c r="O93" s="34">
        <f t="shared" si="7"/>
        <v>5.4156022105344519</v>
      </c>
      <c r="P93" s="36" t="s">
        <v>11</v>
      </c>
      <c r="Q93" s="70"/>
      <c r="R93" s="98" t="s">
        <v>5109</v>
      </c>
      <c r="S93" s="34">
        <f>MIN(N66:N95)</f>
        <v>1.0968037243071023</v>
      </c>
    </row>
    <row r="94" spans="1:19" x14ac:dyDescent="0.3">
      <c r="A94" s="98" t="s">
        <v>126</v>
      </c>
      <c r="B94" s="98" t="s">
        <v>2403</v>
      </c>
      <c r="C94" s="98">
        <v>600</v>
      </c>
      <c r="D94" s="98">
        <v>332.40800000000002</v>
      </c>
      <c r="E94" s="98">
        <v>0.4</v>
      </c>
      <c r="F94" s="98">
        <v>0.3</v>
      </c>
      <c r="G94" s="98">
        <v>2.6319430000000001</v>
      </c>
      <c r="H94" s="98">
        <v>5189684.2719999999</v>
      </c>
      <c r="I94" s="98">
        <v>487923.30300000001</v>
      </c>
      <c r="J94" s="34">
        <f>VLOOKUP($B94,'Hub coords'!$A$14:$E$119,4,TRUE)</f>
        <v>487922.22340000002</v>
      </c>
      <c r="K94" s="34">
        <f>VLOOKUP($B94,'Hub coords'!$A$14:$E$119,5,TRUE)</f>
        <v>5189684.0785000008</v>
      </c>
      <c r="L94" s="34">
        <f t="shared" si="4"/>
        <v>1.0795999999972992</v>
      </c>
      <c r="M94" s="34">
        <f t="shared" si="5"/>
        <v>0.19349999912083149</v>
      </c>
      <c r="N94" s="35">
        <f t="shared" si="6"/>
        <v>1.0968037243071023</v>
      </c>
      <c r="O94" s="34">
        <f t="shared" si="7"/>
        <v>1.20297840965393</v>
      </c>
      <c r="P94" s="36" t="s">
        <v>11</v>
      </c>
      <c r="Q94" s="70"/>
      <c r="R94" s="98" t="s">
        <v>5108</v>
      </c>
      <c r="S94" s="34">
        <f>MAX(N66:N95)</f>
        <v>4.6801104490935872</v>
      </c>
    </row>
    <row r="95" spans="1:19" x14ac:dyDescent="0.3">
      <c r="A95" s="98" t="s">
        <v>126</v>
      </c>
      <c r="B95" s="98" t="s">
        <v>2404</v>
      </c>
      <c r="C95" s="98">
        <v>601</v>
      </c>
      <c r="D95" s="98">
        <v>335.35500000000002</v>
      </c>
      <c r="E95" s="98">
        <v>0.6</v>
      </c>
      <c r="F95" s="98">
        <v>0.4</v>
      </c>
      <c r="G95" s="98">
        <v>3.1244299999999998</v>
      </c>
      <c r="H95" s="98">
        <v>5189683.1050000004</v>
      </c>
      <c r="I95" s="98">
        <v>487925.71899999998</v>
      </c>
      <c r="J95" s="34">
        <f>VLOOKUP($B95,'Hub coords'!$A$14:$E$119,4,TRUE)</f>
        <v>487922.22340000002</v>
      </c>
      <c r="K95" s="34">
        <f>VLOOKUP($B95,'Hub coords'!$A$14:$E$119,5,TRUE)</f>
        <v>5189684.0785000008</v>
      </c>
      <c r="L95" s="34">
        <f t="shared" si="4"/>
        <v>3.4955999999656342</v>
      </c>
      <c r="M95" s="34">
        <f t="shared" si="5"/>
        <v>0.97350000031292439</v>
      </c>
      <c r="N95" s="35">
        <f t="shared" si="6"/>
        <v>3.6286253058657083</v>
      </c>
      <c r="O95" s="34">
        <f t="shared" si="7"/>
        <v>13.166921610369005</v>
      </c>
      <c r="P95" s="36" t="s">
        <v>11</v>
      </c>
      <c r="Q95" s="70"/>
      <c r="R95" s="98" t="s">
        <v>5107</v>
      </c>
      <c r="S95" s="34">
        <f>SQRT(SUM(O66:O95)/S90)</f>
        <v>2.9728208251019459</v>
      </c>
    </row>
    <row r="96" spans="1:19" ht="15" thickBot="1" x14ac:dyDescent="0.35">
      <c r="A96" s="98" t="s">
        <v>126</v>
      </c>
      <c r="B96" s="98" t="s">
        <v>2426</v>
      </c>
      <c r="C96" s="98">
        <v>601</v>
      </c>
      <c r="D96" s="98">
        <v>347.04</v>
      </c>
      <c r="E96" s="98">
        <v>0.3</v>
      </c>
      <c r="F96" s="98">
        <v>0.2</v>
      </c>
      <c r="G96" s="98">
        <v>2.353685</v>
      </c>
      <c r="H96" s="98">
        <v>5189667.6919999998</v>
      </c>
      <c r="I96" s="98">
        <v>487873.62800000003</v>
      </c>
      <c r="J96" s="34">
        <f>VLOOKUP($B96,'Hub coords'!$A$14:$E$119,4,TRUE)</f>
        <v>487870.81840000005</v>
      </c>
      <c r="K96" s="34">
        <f>VLOOKUP($B96,'Hub coords'!$A$14:$E$119,5,TRUE)</f>
        <v>5189669.9745000005</v>
      </c>
      <c r="L96" s="34">
        <f t="shared" si="4"/>
        <v>2.8095999999786727</v>
      </c>
      <c r="M96" s="34">
        <f t="shared" si="5"/>
        <v>2.2825000006705523</v>
      </c>
      <c r="N96" s="35">
        <f t="shared" si="6"/>
        <v>3.6198975693990607</v>
      </c>
      <c r="O96" s="34">
        <f t="shared" si="7"/>
        <v>13.103658412941227</v>
      </c>
      <c r="P96" s="36" t="s">
        <v>14</v>
      </c>
      <c r="Q96" s="113"/>
      <c r="R96" s="98"/>
    </row>
    <row r="97" spans="1:19" x14ac:dyDescent="0.3">
      <c r="A97" s="98" t="s">
        <v>126</v>
      </c>
      <c r="B97" s="98" t="s">
        <v>2435</v>
      </c>
      <c r="C97" s="98">
        <v>601</v>
      </c>
      <c r="D97" s="98">
        <v>337.92500000000001</v>
      </c>
      <c r="E97" s="98">
        <v>0.6</v>
      </c>
      <c r="F97" s="98">
        <v>0.3</v>
      </c>
      <c r="G97" s="98">
        <v>2.4317280000000001</v>
      </c>
      <c r="H97" s="98">
        <v>5189669.8559999997</v>
      </c>
      <c r="I97" s="98">
        <v>487873.61200000002</v>
      </c>
      <c r="J97" s="34">
        <f>VLOOKUP($B97,'Hub coords'!$A$14:$E$119,4,TRUE)</f>
        <v>487870.81840000005</v>
      </c>
      <c r="K97" s="34">
        <f>VLOOKUP($B97,'Hub coords'!$A$14:$E$119,5,TRUE)</f>
        <v>5189669.9745000005</v>
      </c>
      <c r="L97" s="34">
        <f t="shared" si="4"/>
        <v>2.7935999999754131</v>
      </c>
      <c r="M97" s="34">
        <f t="shared" si="5"/>
        <v>0.11850000079721212</v>
      </c>
      <c r="N97" s="35">
        <f t="shared" si="6"/>
        <v>2.7961121597767797</v>
      </c>
      <c r="O97" s="34">
        <f t="shared" si="7"/>
        <v>7.818243210051568</v>
      </c>
      <c r="P97" s="36" t="s">
        <v>14</v>
      </c>
      <c r="Q97" s="113"/>
      <c r="R97" s="20" t="s">
        <v>166</v>
      </c>
      <c r="S97" s="20" t="s">
        <v>165</v>
      </c>
    </row>
    <row r="98" spans="1:19" x14ac:dyDescent="0.3">
      <c r="A98" s="98" t="s">
        <v>126</v>
      </c>
      <c r="B98" s="98" t="s">
        <v>2436</v>
      </c>
      <c r="C98" s="98">
        <v>601</v>
      </c>
      <c r="D98" s="98">
        <v>337.12099999999998</v>
      </c>
      <c r="E98" s="98">
        <v>0.3</v>
      </c>
      <c r="F98" s="98">
        <v>0.2</v>
      </c>
      <c r="G98" s="98">
        <v>2.3424619999999998</v>
      </c>
      <c r="H98" s="98">
        <v>5189670.4469999997</v>
      </c>
      <c r="I98" s="98">
        <v>487873.38699999999</v>
      </c>
      <c r="J98" s="34">
        <f>VLOOKUP($B98,'Hub coords'!$A$14:$E$119,4,TRUE)</f>
        <v>487870.81840000005</v>
      </c>
      <c r="K98" s="34">
        <f>VLOOKUP($B98,'Hub coords'!$A$14:$E$119,5,TRUE)</f>
        <v>5189669.9745000005</v>
      </c>
      <c r="L98" s="34">
        <f t="shared" si="4"/>
        <v>2.5685999999404885</v>
      </c>
      <c r="M98" s="34">
        <f t="shared" si="5"/>
        <v>0.47249999921768904</v>
      </c>
      <c r="N98" s="35">
        <f t="shared" si="6"/>
        <v>2.6116971893684369</v>
      </c>
      <c r="O98" s="34">
        <f t="shared" si="7"/>
        <v>6.8209622089549926</v>
      </c>
      <c r="P98" s="36" t="s">
        <v>14</v>
      </c>
      <c r="Q98" s="113"/>
      <c r="R98" s="19">
        <v>1</v>
      </c>
      <c r="S98" s="115">
        <v>0</v>
      </c>
    </row>
    <row r="99" spans="1:19" x14ac:dyDescent="0.3">
      <c r="A99" s="98" t="s">
        <v>126</v>
      </c>
      <c r="B99" s="98" t="s">
        <v>2437</v>
      </c>
      <c r="C99" s="98">
        <v>601</v>
      </c>
      <c r="D99" s="98">
        <v>337.928</v>
      </c>
      <c r="E99" s="98">
        <v>0.3</v>
      </c>
      <c r="F99" s="98">
        <v>0.2</v>
      </c>
      <c r="G99" s="98">
        <v>1.8390759999999999</v>
      </c>
      <c r="H99" s="98">
        <v>5189669.3669999996</v>
      </c>
      <c r="I99" s="98">
        <v>487872.685</v>
      </c>
      <c r="J99" s="34">
        <f>VLOOKUP($B99,'Hub coords'!$A$14:$E$119,4,TRUE)</f>
        <v>487870.81840000005</v>
      </c>
      <c r="K99" s="34">
        <f>VLOOKUP($B99,'Hub coords'!$A$14:$E$119,5,TRUE)</f>
        <v>5189669.9745000005</v>
      </c>
      <c r="L99" s="34">
        <f t="shared" si="4"/>
        <v>1.8665999999502674</v>
      </c>
      <c r="M99" s="34">
        <f t="shared" si="5"/>
        <v>0.60750000085681677</v>
      </c>
      <c r="N99" s="35">
        <f t="shared" si="6"/>
        <v>1.9629701502711066</v>
      </c>
      <c r="O99" s="34">
        <f t="shared" si="7"/>
        <v>3.8532518108553706</v>
      </c>
      <c r="P99" s="36" t="s">
        <v>14</v>
      </c>
      <c r="Q99" s="113"/>
      <c r="R99" s="19">
        <v>2</v>
      </c>
      <c r="S99" s="115">
        <v>6</v>
      </c>
    </row>
    <row r="100" spans="1:19" x14ac:dyDescent="0.3">
      <c r="A100" s="98" t="s">
        <v>130</v>
      </c>
      <c r="B100" s="98" t="s">
        <v>2438</v>
      </c>
      <c r="C100" s="98">
        <v>601</v>
      </c>
      <c r="D100" s="98">
        <v>343.50700000000001</v>
      </c>
      <c r="E100" s="98">
        <v>0.3</v>
      </c>
      <c r="F100" s="98">
        <v>0.2</v>
      </c>
      <c r="G100" s="98">
        <v>2.3565800000000001</v>
      </c>
      <c r="H100" s="98">
        <v>5189667.7189999996</v>
      </c>
      <c r="I100" s="98">
        <v>487873.424</v>
      </c>
      <c r="J100" s="34">
        <f>VLOOKUP($B100,'Hub coords'!$A$14:$E$119,4,TRUE)</f>
        <v>487870.81840000005</v>
      </c>
      <c r="K100" s="34">
        <f>VLOOKUP($B100,'Hub coords'!$A$14:$E$119,5,TRUE)</f>
        <v>5189669.9745000005</v>
      </c>
      <c r="L100" s="34">
        <f t="shared" si="4"/>
        <v>2.6055999999516644</v>
      </c>
      <c r="M100" s="34">
        <f t="shared" si="5"/>
        <v>2.2555000009015203</v>
      </c>
      <c r="N100" s="35">
        <f t="shared" si="6"/>
        <v>3.4462199021268027</v>
      </c>
      <c r="O100" s="34">
        <f t="shared" si="7"/>
        <v>11.876431613814869</v>
      </c>
      <c r="P100" s="36" t="s">
        <v>14</v>
      </c>
      <c r="Q100" s="113"/>
      <c r="R100" s="19">
        <v>3</v>
      </c>
      <c r="S100" s="115">
        <v>7</v>
      </c>
    </row>
    <row r="101" spans="1:19" x14ac:dyDescent="0.3">
      <c r="A101" s="98" t="s">
        <v>126</v>
      </c>
      <c r="B101" s="98" t="s">
        <v>2439</v>
      </c>
      <c r="C101" s="98">
        <v>601</v>
      </c>
      <c r="D101" s="98">
        <v>335.05</v>
      </c>
      <c r="E101" s="98">
        <v>0.3</v>
      </c>
      <c r="F101" s="98">
        <v>0.5</v>
      </c>
      <c r="G101" s="98">
        <v>2.2144710000000001</v>
      </c>
      <c r="H101" s="98">
        <v>5189670.95</v>
      </c>
      <c r="I101" s="98">
        <v>487874.26899999997</v>
      </c>
      <c r="J101" s="34">
        <f>VLOOKUP($B101,'Hub coords'!$A$14:$E$119,4,TRUE)</f>
        <v>487870.81840000005</v>
      </c>
      <c r="K101" s="34">
        <f>VLOOKUP($B101,'Hub coords'!$A$14:$E$119,5,TRUE)</f>
        <v>5189669.9745000005</v>
      </c>
      <c r="L101" s="34">
        <f t="shared" si="4"/>
        <v>3.4505999999237247</v>
      </c>
      <c r="M101" s="34">
        <f t="shared" si="5"/>
        <v>0.97549999970942736</v>
      </c>
      <c r="N101" s="35">
        <f t="shared" si="6"/>
        <v>3.5858388989059033</v>
      </c>
      <c r="O101" s="34">
        <f t="shared" si="7"/>
        <v>12.858240608906701</v>
      </c>
      <c r="P101" s="36" t="s">
        <v>14</v>
      </c>
      <c r="Q101" s="113"/>
      <c r="R101" s="19">
        <v>4</v>
      </c>
      <c r="S101" s="115">
        <v>6</v>
      </c>
    </row>
    <row r="102" spans="1:19" x14ac:dyDescent="0.3">
      <c r="A102" s="98" t="s">
        <v>126</v>
      </c>
      <c r="B102" s="98" t="s">
        <v>2440</v>
      </c>
      <c r="C102" s="98">
        <v>601</v>
      </c>
      <c r="D102" s="98">
        <v>341.52100000000002</v>
      </c>
      <c r="E102" s="98">
        <v>0.3</v>
      </c>
      <c r="F102" s="98">
        <v>0.2</v>
      </c>
      <c r="G102" s="98">
        <v>1.475646</v>
      </c>
      <c r="H102" s="98">
        <v>5189667.5769999996</v>
      </c>
      <c r="I102" s="98">
        <v>487872.815</v>
      </c>
      <c r="J102" s="34">
        <f>VLOOKUP($B102,'Hub coords'!$A$14:$E$119,4,TRUE)</f>
        <v>487870.81840000005</v>
      </c>
      <c r="K102" s="34">
        <f>VLOOKUP($B102,'Hub coords'!$A$14:$E$119,5,TRUE)</f>
        <v>5189669.9745000005</v>
      </c>
      <c r="L102" s="34">
        <f t="shared" si="4"/>
        <v>1.996599999954924</v>
      </c>
      <c r="M102" s="34">
        <f t="shared" si="5"/>
        <v>2.3975000008940697</v>
      </c>
      <c r="N102" s="35">
        <f t="shared" si="6"/>
        <v>3.1200028548235443</v>
      </c>
      <c r="O102" s="34">
        <f t="shared" si="7"/>
        <v>9.7344178141070667</v>
      </c>
      <c r="P102" s="36" t="s">
        <v>14</v>
      </c>
      <c r="Q102" s="113"/>
      <c r="R102" s="19">
        <v>5</v>
      </c>
      <c r="S102" s="115">
        <v>6</v>
      </c>
    </row>
    <row r="103" spans="1:19" x14ac:dyDescent="0.3">
      <c r="A103" s="98" t="s">
        <v>126</v>
      </c>
      <c r="B103" s="98" t="s">
        <v>2441</v>
      </c>
      <c r="C103" s="98">
        <v>601</v>
      </c>
      <c r="D103" s="98">
        <v>343.04700000000003</v>
      </c>
      <c r="E103" s="98">
        <v>0.3</v>
      </c>
      <c r="F103" s="98">
        <v>0.2</v>
      </c>
      <c r="G103" s="98">
        <v>2.29087</v>
      </c>
      <c r="H103" s="98">
        <v>5189667.5880000005</v>
      </c>
      <c r="I103" s="98">
        <v>487873.18900000001</v>
      </c>
      <c r="J103" s="34">
        <f>VLOOKUP($B103,'Hub coords'!$A$14:$E$119,4,TRUE)</f>
        <v>487870.81840000005</v>
      </c>
      <c r="K103" s="34">
        <f>VLOOKUP($B103,'Hub coords'!$A$14:$E$119,5,TRUE)</f>
        <v>5189669.9745000005</v>
      </c>
      <c r="L103" s="34">
        <f t="shared" si="4"/>
        <v>2.3705999999656342</v>
      </c>
      <c r="M103" s="34">
        <f t="shared" si="5"/>
        <v>2.3865000000223517</v>
      </c>
      <c r="N103" s="35">
        <f t="shared" si="6"/>
        <v>3.3637964578647961</v>
      </c>
      <c r="O103" s="34">
        <f t="shared" si="7"/>
        <v>11.315126609943748</v>
      </c>
      <c r="P103" s="36" t="s">
        <v>14</v>
      </c>
      <c r="Q103" s="113"/>
      <c r="R103" s="19">
        <v>6</v>
      </c>
      <c r="S103" s="115">
        <v>3</v>
      </c>
    </row>
    <row r="104" spans="1:19" x14ac:dyDescent="0.3">
      <c r="A104" s="98" t="s">
        <v>126</v>
      </c>
      <c r="B104" s="98" t="s">
        <v>2442</v>
      </c>
      <c r="C104" s="98">
        <v>601</v>
      </c>
      <c r="D104" s="98">
        <v>343.79599999999999</v>
      </c>
      <c r="E104" s="98">
        <v>0.3</v>
      </c>
      <c r="F104" s="98">
        <v>0.3</v>
      </c>
      <c r="G104" s="98">
        <v>2.7108089999999998</v>
      </c>
      <c r="H104" s="98">
        <v>5189668.5439999998</v>
      </c>
      <c r="I104" s="98">
        <v>487874.23200000002</v>
      </c>
      <c r="J104" s="34">
        <f>VLOOKUP($B104,'Hub coords'!$A$14:$E$119,4,TRUE)</f>
        <v>487870.81840000005</v>
      </c>
      <c r="K104" s="34">
        <f>VLOOKUP($B104,'Hub coords'!$A$14:$E$119,5,TRUE)</f>
        <v>5189669.9745000005</v>
      </c>
      <c r="L104" s="34">
        <f t="shared" si="4"/>
        <v>3.4135999999707565</v>
      </c>
      <c r="M104" s="34">
        <f t="shared" si="5"/>
        <v>1.4305000007152557</v>
      </c>
      <c r="N104" s="35">
        <f t="shared" si="6"/>
        <v>3.7012153695572345</v>
      </c>
      <c r="O104" s="34">
        <f t="shared" si="7"/>
        <v>13.698995211846697</v>
      </c>
      <c r="P104" s="36" t="s">
        <v>14</v>
      </c>
      <c r="Q104" s="113"/>
      <c r="R104" s="19">
        <v>7</v>
      </c>
      <c r="S104" s="115">
        <v>2</v>
      </c>
    </row>
    <row r="105" spans="1:19" x14ac:dyDescent="0.3">
      <c r="A105" s="98" t="s">
        <v>130</v>
      </c>
      <c r="B105" s="98" t="s">
        <v>2443</v>
      </c>
      <c r="C105" s="98">
        <v>601</v>
      </c>
      <c r="D105" s="98">
        <v>345.13799999999998</v>
      </c>
      <c r="E105" s="98">
        <v>0.3</v>
      </c>
      <c r="F105" s="98">
        <v>0.2</v>
      </c>
      <c r="G105" s="98">
        <v>1.852079</v>
      </c>
      <c r="H105" s="98">
        <v>5189668.1830000002</v>
      </c>
      <c r="I105" s="98">
        <v>487873.16600000003</v>
      </c>
      <c r="J105" s="34">
        <f>VLOOKUP($B105,'Hub coords'!$A$14:$E$119,4,TRUE)</f>
        <v>487870.81840000005</v>
      </c>
      <c r="K105" s="34">
        <f>VLOOKUP($B105,'Hub coords'!$A$14:$E$119,5,TRUE)</f>
        <v>5189669.9745000005</v>
      </c>
      <c r="L105" s="34">
        <f t="shared" si="4"/>
        <v>2.3475999999791384</v>
      </c>
      <c r="M105" s="34">
        <f t="shared" si="5"/>
        <v>1.7915000002831221</v>
      </c>
      <c r="N105" s="35">
        <f t="shared" si="6"/>
        <v>2.9530827978430398</v>
      </c>
      <c r="O105" s="34">
        <f t="shared" si="7"/>
        <v>8.7206980109164753</v>
      </c>
      <c r="P105" s="36" t="s">
        <v>14</v>
      </c>
      <c r="Q105" s="113"/>
      <c r="R105" s="19">
        <v>8</v>
      </c>
      <c r="S105" s="115">
        <v>0</v>
      </c>
    </row>
    <row r="106" spans="1:19" ht="15" thickBot="1" x14ac:dyDescent="0.35">
      <c r="A106" s="98" t="s">
        <v>126</v>
      </c>
      <c r="B106" s="98" t="s">
        <v>2444</v>
      </c>
      <c r="C106" s="98">
        <v>601</v>
      </c>
      <c r="D106" s="98">
        <v>338.87400000000002</v>
      </c>
      <c r="E106" s="98">
        <v>0.3</v>
      </c>
      <c r="F106" s="98">
        <v>0.2</v>
      </c>
      <c r="G106" s="98">
        <v>1.753905</v>
      </c>
      <c r="H106" s="98">
        <v>5189668.9450000003</v>
      </c>
      <c r="I106" s="98">
        <v>487872.571</v>
      </c>
      <c r="J106" s="34">
        <f>VLOOKUP($B106,'Hub coords'!$A$14:$E$119,4,TRUE)</f>
        <v>487870.81840000005</v>
      </c>
      <c r="K106" s="34">
        <f>VLOOKUP($B106,'Hub coords'!$A$14:$E$119,5,TRUE)</f>
        <v>5189669.9745000005</v>
      </c>
      <c r="L106" s="34">
        <f t="shared" si="4"/>
        <v>1.7525999999488704</v>
      </c>
      <c r="M106" s="34">
        <f t="shared" si="5"/>
        <v>1.0295000001788139</v>
      </c>
      <c r="N106" s="35">
        <f t="shared" si="6"/>
        <v>2.0326035054060489</v>
      </c>
      <c r="O106" s="34">
        <f t="shared" si="7"/>
        <v>4.1314770101889584</v>
      </c>
      <c r="P106" s="36" t="s">
        <v>14</v>
      </c>
      <c r="Q106" s="113"/>
      <c r="R106" s="38" t="s">
        <v>2123</v>
      </c>
      <c r="S106" s="38">
        <v>0</v>
      </c>
    </row>
    <row r="107" spans="1:19" x14ac:dyDescent="0.3">
      <c r="A107" s="98" t="s">
        <v>130</v>
      </c>
      <c r="B107" s="98" t="s">
        <v>2427</v>
      </c>
      <c r="C107" s="98">
        <v>601</v>
      </c>
      <c r="D107" s="98">
        <v>334.96899999999999</v>
      </c>
      <c r="E107" s="98">
        <v>0.3</v>
      </c>
      <c r="F107" s="98">
        <v>0.4</v>
      </c>
      <c r="G107" s="98">
        <v>2.1594139999999999</v>
      </c>
      <c r="H107" s="98">
        <v>5189671.6840000004</v>
      </c>
      <c r="I107" s="98">
        <v>487874.43099999998</v>
      </c>
      <c r="J107" s="34">
        <f>VLOOKUP($B107,'Hub coords'!$A$14:$E$119,4,TRUE)</f>
        <v>487870.81840000005</v>
      </c>
      <c r="K107" s="34">
        <f>VLOOKUP($B107,'Hub coords'!$A$14:$E$119,5,TRUE)</f>
        <v>5189669.9745000005</v>
      </c>
      <c r="L107" s="34">
        <f t="shared" si="4"/>
        <v>3.6125999999349006</v>
      </c>
      <c r="M107" s="34">
        <f t="shared" si="5"/>
        <v>1.7094999998807907</v>
      </c>
      <c r="N107" s="35">
        <f t="shared" si="6"/>
        <v>3.9966572293758276</v>
      </c>
      <c r="O107" s="34">
        <f t="shared" si="7"/>
        <v>15.973269009122067</v>
      </c>
      <c r="P107" s="36" t="s">
        <v>14</v>
      </c>
      <c r="Q107" s="113"/>
      <c r="R107" s="98"/>
      <c r="S107" s="113">
        <f>SUM(S98:S106)</f>
        <v>30</v>
      </c>
    </row>
    <row r="108" spans="1:19" x14ac:dyDescent="0.3">
      <c r="A108" s="98" t="s">
        <v>126</v>
      </c>
      <c r="B108" s="98" t="s">
        <v>2445</v>
      </c>
      <c r="C108" s="98">
        <v>601</v>
      </c>
      <c r="D108" s="98">
        <v>336.55500000000001</v>
      </c>
      <c r="E108" s="98">
        <v>0.3</v>
      </c>
      <c r="F108" s="98">
        <v>0.2</v>
      </c>
      <c r="G108" s="98">
        <v>2.5564209999999998</v>
      </c>
      <c r="H108" s="98">
        <v>5189667.1720000003</v>
      </c>
      <c r="I108" s="98">
        <v>487872.26500000001</v>
      </c>
      <c r="J108" s="34">
        <f>VLOOKUP($B108,'Hub coords'!$A$14:$E$119,4,TRUE)</f>
        <v>487870.81840000005</v>
      </c>
      <c r="K108" s="34">
        <f>VLOOKUP($B108,'Hub coords'!$A$14:$E$119,5,TRUE)</f>
        <v>5189669.9745000005</v>
      </c>
      <c r="L108" s="34">
        <f t="shared" si="4"/>
        <v>1.4465999999665655</v>
      </c>
      <c r="M108" s="34">
        <f t="shared" si="5"/>
        <v>2.8025000002235174</v>
      </c>
      <c r="N108" s="35">
        <f t="shared" si="6"/>
        <v>3.1538322420756755</v>
      </c>
      <c r="O108" s="34">
        <f t="shared" si="7"/>
        <v>9.9466578111560828</v>
      </c>
      <c r="P108" s="36" t="s">
        <v>14</v>
      </c>
      <c r="Q108" s="113"/>
      <c r="R108" s="98"/>
    </row>
    <row r="109" spans="1:19" x14ac:dyDescent="0.3">
      <c r="A109" s="98" t="s">
        <v>130</v>
      </c>
      <c r="B109" s="98" t="s">
        <v>2446</v>
      </c>
      <c r="C109" s="98">
        <v>601</v>
      </c>
      <c r="D109" s="98">
        <v>339.25900000000001</v>
      </c>
      <c r="E109" s="98">
        <v>0.4</v>
      </c>
      <c r="F109" s="98">
        <v>0.3</v>
      </c>
      <c r="G109" s="98">
        <v>2.1669160000000001</v>
      </c>
      <c r="H109" s="98">
        <v>5189668.0530000003</v>
      </c>
      <c r="I109" s="98">
        <v>487873.20799999998</v>
      </c>
      <c r="J109" s="34">
        <f>VLOOKUP($B109,'Hub coords'!$A$14:$E$119,4,TRUE)</f>
        <v>487870.81840000005</v>
      </c>
      <c r="K109" s="34">
        <f>VLOOKUP($B109,'Hub coords'!$A$14:$E$119,5,TRUE)</f>
        <v>5189669.9745000005</v>
      </c>
      <c r="L109" s="34">
        <f t="shared" si="4"/>
        <v>2.3895999999367632</v>
      </c>
      <c r="M109" s="34">
        <f t="shared" si="5"/>
        <v>1.9215000001713634</v>
      </c>
      <c r="N109" s="35">
        <f t="shared" si="6"/>
        <v>3.0663252290577931</v>
      </c>
      <c r="O109" s="34">
        <f t="shared" si="7"/>
        <v>9.4023504103563269</v>
      </c>
      <c r="P109" s="36" t="s">
        <v>14</v>
      </c>
      <c r="Q109" s="113"/>
      <c r="R109" s="98"/>
    </row>
    <row r="110" spans="1:19" x14ac:dyDescent="0.3">
      <c r="A110" s="98" t="s">
        <v>126</v>
      </c>
      <c r="B110" s="98" t="s">
        <v>2447</v>
      </c>
      <c r="C110" s="98">
        <v>601</v>
      </c>
      <c r="D110" s="98">
        <v>338.87400000000002</v>
      </c>
      <c r="E110" s="98">
        <v>0.4</v>
      </c>
      <c r="F110" s="98">
        <v>0.2</v>
      </c>
      <c r="G110" s="98">
        <v>1.7291890000000001</v>
      </c>
      <c r="H110" s="98">
        <v>5189668.0669999998</v>
      </c>
      <c r="I110" s="98">
        <v>487872.272</v>
      </c>
      <c r="J110" s="34">
        <f>VLOOKUP($B110,'Hub coords'!$A$14:$E$119,4,TRUE)</f>
        <v>487870.81840000005</v>
      </c>
      <c r="K110" s="34">
        <f>VLOOKUP($B110,'Hub coords'!$A$14:$E$119,5,TRUE)</f>
        <v>5189669.9745000005</v>
      </c>
      <c r="L110" s="34">
        <f t="shared" si="4"/>
        <v>1.4535999999498017</v>
      </c>
      <c r="M110" s="34">
        <f t="shared" si="5"/>
        <v>1.9075000006705523</v>
      </c>
      <c r="N110" s="35">
        <f t="shared" si="6"/>
        <v>2.3982304335514177</v>
      </c>
      <c r="O110" s="34">
        <f t="shared" si="7"/>
        <v>5.7515092124122207</v>
      </c>
      <c r="P110" s="36" t="s">
        <v>14</v>
      </c>
      <c r="Q110" s="113"/>
      <c r="R110" s="98"/>
    </row>
    <row r="111" spans="1:19" x14ac:dyDescent="0.3">
      <c r="A111" s="98" t="s">
        <v>126</v>
      </c>
      <c r="B111" s="98" t="s">
        <v>2448</v>
      </c>
      <c r="C111" s="98">
        <v>601</v>
      </c>
      <c r="D111" s="98">
        <v>342.01299999999998</v>
      </c>
      <c r="E111" s="98">
        <v>0.4</v>
      </c>
      <c r="F111" s="98">
        <v>0.2</v>
      </c>
      <c r="G111" s="98">
        <v>1.986245</v>
      </c>
      <c r="H111" s="98">
        <v>5189668.165</v>
      </c>
      <c r="I111" s="98">
        <v>487872.64899999998</v>
      </c>
      <c r="J111" s="34">
        <f>VLOOKUP($B111,'Hub coords'!$A$14:$E$119,4,TRUE)</f>
        <v>487870.81840000005</v>
      </c>
      <c r="K111" s="34">
        <f>VLOOKUP($B111,'Hub coords'!$A$14:$E$119,5,TRUE)</f>
        <v>5189669.9745000005</v>
      </c>
      <c r="L111" s="34">
        <f t="shared" si="4"/>
        <v>1.8305999999283813</v>
      </c>
      <c r="M111" s="34">
        <f t="shared" si="5"/>
        <v>1.8095000004395843</v>
      </c>
      <c r="N111" s="35">
        <f t="shared" si="6"/>
        <v>2.5739826361746587</v>
      </c>
      <c r="O111" s="34">
        <f t="shared" si="7"/>
        <v>6.6253866113286453</v>
      </c>
      <c r="P111" s="36" t="s">
        <v>14</v>
      </c>
      <c r="Q111" s="113"/>
      <c r="R111" s="98"/>
    </row>
    <row r="112" spans="1:19" x14ac:dyDescent="0.3">
      <c r="A112" s="98" t="s">
        <v>126</v>
      </c>
      <c r="B112" s="98" t="s">
        <v>2449</v>
      </c>
      <c r="C112" s="98">
        <v>601</v>
      </c>
      <c r="D112" s="98">
        <v>349.37</v>
      </c>
      <c r="E112" s="98">
        <v>0.3</v>
      </c>
      <c r="F112" s="98">
        <v>0.2</v>
      </c>
      <c r="G112" s="98">
        <v>2.3515160000000002</v>
      </c>
      <c r="H112" s="98">
        <v>5189667.7010000004</v>
      </c>
      <c r="I112" s="98">
        <v>487873.60600000003</v>
      </c>
      <c r="J112" s="34">
        <f>VLOOKUP($B112,'Hub coords'!$A$14:$E$119,4,TRUE)</f>
        <v>487870.81840000005</v>
      </c>
      <c r="K112" s="34">
        <f>VLOOKUP($B112,'Hub coords'!$A$14:$E$119,5,TRUE)</f>
        <v>5189669.9745000005</v>
      </c>
      <c r="L112" s="34">
        <f t="shared" si="4"/>
        <v>2.7875999999814667</v>
      </c>
      <c r="M112" s="34">
        <f t="shared" si="5"/>
        <v>2.2735000001266599</v>
      </c>
      <c r="N112" s="35">
        <f t="shared" si="6"/>
        <v>3.5971538763962538</v>
      </c>
      <c r="O112" s="34">
        <f t="shared" si="7"/>
        <v>12.939516010472595</v>
      </c>
      <c r="P112" s="36" t="s">
        <v>14</v>
      </c>
      <c r="Q112" s="113"/>
      <c r="R112" s="98"/>
    </row>
    <row r="113" spans="1:19" x14ac:dyDescent="0.3">
      <c r="A113" s="98" t="s">
        <v>126</v>
      </c>
      <c r="B113" s="98" t="s">
        <v>2450</v>
      </c>
      <c r="C113" s="98">
        <v>601</v>
      </c>
      <c r="D113" s="98">
        <v>340.74099999999999</v>
      </c>
      <c r="E113" s="98">
        <v>0.2</v>
      </c>
      <c r="F113" s="98">
        <v>0.2</v>
      </c>
      <c r="G113" s="98">
        <v>1.6285879999999999</v>
      </c>
      <c r="H113" s="98">
        <v>5189666.6409999998</v>
      </c>
      <c r="I113" s="98">
        <v>487873.61800000002</v>
      </c>
      <c r="J113" s="34">
        <f>VLOOKUP($B113,'Hub coords'!$A$14:$E$119,4,TRUE)</f>
        <v>487870.81840000005</v>
      </c>
      <c r="K113" s="34">
        <f>VLOOKUP($B113,'Hub coords'!$A$14:$E$119,5,TRUE)</f>
        <v>5189669.9745000005</v>
      </c>
      <c r="L113" s="34">
        <f t="shared" si="4"/>
        <v>2.7995999999693595</v>
      </c>
      <c r="M113" s="34">
        <f t="shared" si="5"/>
        <v>3.3335000006482005</v>
      </c>
      <c r="N113" s="35">
        <f t="shared" si="6"/>
        <v>4.353157752040465</v>
      </c>
      <c r="O113" s="34">
        <f t="shared" si="7"/>
        <v>18.949982414149993</v>
      </c>
      <c r="P113" s="36" t="s">
        <v>14</v>
      </c>
      <c r="Q113" s="113"/>
      <c r="R113" s="98"/>
    </row>
    <row r="114" spans="1:19" x14ac:dyDescent="0.3">
      <c r="A114" s="98" t="s">
        <v>126</v>
      </c>
      <c r="B114" s="98" t="s">
        <v>2451</v>
      </c>
      <c r="C114" s="98">
        <v>601</v>
      </c>
      <c r="D114" s="98">
        <v>338.88299999999998</v>
      </c>
      <c r="E114" s="98">
        <v>0.3</v>
      </c>
      <c r="F114" s="98">
        <v>0.3</v>
      </c>
      <c r="G114" s="98">
        <v>1.602382</v>
      </c>
      <c r="H114" s="98">
        <v>5189667.6109999996</v>
      </c>
      <c r="I114" s="98">
        <v>487873.93400000001</v>
      </c>
      <c r="J114" s="34">
        <f>VLOOKUP($B114,'Hub coords'!$A$14:$E$119,4,TRUE)</f>
        <v>487870.81840000005</v>
      </c>
      <c r="K114" s="34">
        <f>VLOOKUP($B114,'Hub coords'!$A$14:$E$119,5,TRUE)</f>
        <v>5189669.9745000005</v>
      </c>
      <c r="L114" s="34">
        <f t="shared" si="4"/>
        <v>3.1155999999609776</v>
      </c>
      <c r="M114" s="34">
        <f t="shared" si="5"/>
        <v>2.3635000009089708</v>
      </c>
      <c r="N114" s="35">
        <f t="shared" si="6"/>
        <v>3.9106387731486461</v>
      </c>
      <c r="O114" s="34">
        <f t="shared" si="7"/>
        <v>15.293095614053547</v>
      </c>
      <c r="P114" s="36" t="s">
        <v>14</v>
      </c>
      <c r="Q114" s="113"/>
      <c r="R114" s="98"/>
    </row>
    <row r="115" spans="1:19" x14ac:dyDescent="0.3">
      <c r="A115" s="98" t="s">
        <v>130</v>
      </c>
      <c r="B115" s="98" t="s">
        <v>2452</v>
      </c>
      <c r="C115" s="98">
        <v>601</v>
      </c>
      <c r="D115" s="98">
        <v>333.60500000000002</v>
      </c>
      <c r="E115" s="98">
        <v>0.3</v>
      </c>
      <c r="F115" s="98">
        <v>0.2</v>
      </c>
      <c r="G115" s="98">
        <v>1.23159</v>
      </c>
      <c r="H115" s="98">
        <v>5189670.023</v>
      </c>
      <c r="I115" s="98">
        <v>487872.505</v>
      </c>
      <c r="J115" s="34">
        <f>VLOOKUP($B115,'Hub coords'!$A$14:$E$119,4,TRUE)</f>
        <v>487870.81840000005</v>
      </c>
      <c r="K115" s="34">
        <f>VLOOKUP($B115,'Hub coords'!$A$14:$E$119,5,TRUE)</f>
        <v>5189669.9745000005</v>
      </c>
      <c r="L115" s="34">
        <f t="shared" si="4"/>
        <v>1.6865999999572523</v>
      </c>
      <c r="M115" s="34">
        <f t="shared" si="5"/>
        <v>4.8499999567866325E-2</v>
      </c>
      <c r="N115" s="35">
        <f t="shared" si="6"/>
        <v>1.6872971907206764</v>
      </c>
      <c r="O115" s="34">
        <f t="shared" si="7"/>
        <v>2.8469718098138865</v>
      </c>
      <c r="P115" s="36" t="s">
        <v>14</v>
      </c>
      <c r="Q115" s="113"/>
      <c r="R115" s="98"/>
    </row>
    <row r="116" spans="1:19" x14ac:dyDescent="0.3">
      <c r="A116" s="98" t="s">
        <v>126</v>
      </c>
      <c r="B116" s="98" t="s">
        <v>2453</v>
      </c>
      <c r="C116" s="98">
        <v>601</v>
      </c>
      <c r="D116" s="98">
        <v>339.85199999999998</v>
      </c>
      <c r="E116" s="98">
        <v>0.8</v>
      </c>
      <c r="F116" s="98">
        <v>0.6</v>
      </c>
      <c r="G116" s="98">
        <v>2.5246080000000002</v>
      </c>
      <c r="H116" s="98">
        <v>5189669.3710000003</v>
      </c>
      <c r="I116" s="98">
        <v>487873.96100000001</v>
      </c>
      <c r="J116" s="34">
        <f>VLOOKUP($B116,'Hub coords'!$A$14:$E$119,4,TRUE)</f>
        <v>487870.81840000005</v>
      </c>
      <c r="K116" s="34">
        <f>VLOOKUP($B116,'Hub coords'!$A$14:$E$119,5,TRUE)</f>
        <v>5189669.9745000005</v>
      </c>
      <c r="L116" s="34">
        <f t="shared" si="4"/>
        <v>3.1425999999628402</v>
      </c>
      <c r="M116" s="34">
        <f t="shared" si="5"/>
        <v>0.60350000020116568</v>
      </c>
      <c r="N116" s="35">
        <f t="shared" si="6"/>
        <v>3.2000229702315028</v>
      </c>
      <c r="O116" s="34">
        <f t="shared" si="7"/>
        <v>10.240147010009249</v>
      </c>
      <c r="P116" s="36" t="s">
        <v>14</v>
      </c>
      <c r="Q116" s="113"/>
      <c r="R116" s="98"/>
    </row>
    <row r="117" spans="1:19" x14ac:dyDescent="0.3">
      <c r="A117" s="98" t="s">
        <v>126</v>
      </c>
      <c r="B117" s="98" t="s">
        <v>2454</v>
      </c>
      <c r="C117" s="98">
        <v>601</v>
      </c>
      <c r="D117" s="98">
        <v>336.80399999999997</v>
      </c>
      <c r="E117" s="98">
        <v>0.3</v>
      </c>
      <c r="F117" s="98">
        <v>0.2</v>
      </c>
      <c r="G117" s="98">
        <v>2.8450859999999998</v>
      </c>
      <c r="H117" s="98">
        <v>5189667.0789999999</v>
      </c>
      <c r="I117" s="98">
        <v>487872.28899999999</v>
      </c>
      <c r="J117" s="34">
        <f>VLOOKUP($B117,'Hub coords'!$A$14:$E$119,4,TRUE)</f>
        <v>487870.81840000005</v>
      </c>
      <c r="K117" s="34">
        <f>VLOOKUP($B117,'Hub coords'!$A$14:$E$119,5,TRUE)</f>
        <v>5189669.9745000005</v>
      </c>
      <c r="L117" s="34">
        <f t="shared" si="4"/>
        <v>1.4705999999423511</v>
      </c>
      <c r="M117" s="34">
        <f t="shared" si="5"/>
        <v>2.8955000005662441</v>
      </c>
      <c r="N117" s="35">
        <f t="shared" si="6"/>
        <v>3.2475505558974076</v>
      </c>
      <c r="O117" s="34">
        <f t="shared" si="7"/>
        <v>10.546584613109561</v>
      </c>
      <c r="P117" s="36" t="s">
        <v>14</v>
      </c>
      <c r="Q117" s="113"/>
      <c r="R117" s="98"/>
    </row>
    <row r="118" spans="1:19" x14ac:dyDescent="0.3">
      <c r="A118" s="98" t="s">
        <v>126</v>
      </c>
      <c r="B118" s="98" t="s">
        <v>2428</v>
      </c>
      <c r="C118" s="98">
        <v>601</v>
      </c>
      <c r="D118" s="98">
        <v>334.947</v>
      </c>
      <c r="E118" s="98">
        <v>0.4</v>
      </c>
      <c r="F118" s="98">
        <v>0.2</v>
      </c>
      <c r="G118" s="98">
        <v>2.3268719999999998</v>
      </c>
      <c r="H118" s="98">
        <v>5189670.59</v>
      </c>
      <c r="I118" s="98">
        <v>487872.74099999998</v>
      </c>
      <c r="J118" s="34">
        <f>VLOOKUP($B118,'Hub coords'!$A$14:$E$119,4,TRUE)</f>
        <v>487870.81840000005</v>
      </c>
      <c r="K118" s="34">
        <f>VLOOKUP($B118,'Hub coords'!$A$14:$E$119,5,TRUE)</f>
        <v>5189669.9745000005</v>
      </c>
      <c r="L118" s="34">
        <f t="shared" si="4"/>
        <v>1.9225999999325722</v>
      </c>
      <c r="M118" s="34">
        <f t="shared" si="5"/>
        <v>0.61549999937415123</v>
      </c>
      <c r="N118" s="35">
        <f t="shared" si="6"/>
        <v>2.0187201413198181</v>
      </c>
      <c r="O118" s="34">
        <f t="shared" si="7"/>
        <v>4.0752310089703068</v>
      </c>
      <c r="P118" s="36" t="s">
        <v>14</v>
      </c>
      <c r="Q118" s="113"/>
      <c r="R118" s="98"/>
    </row>
    <row r="119" spans="1:19" x14ac:dyDescent="0.3">
      <c r="A119" s="98" t="s">
        <v>130</v>
      </c>
      <c r="B119" s="98" t="s">
        <v>2455</v>
      </c>
      <c r="C119" s="98">
        <v>601</v>
      </c>
      <c r="D119" s="98">
        <v>339.25900000000001</v>
      </c>
      <c r="E119" s="98">
        <v>0.4</v>
      </c>
      <c r="F119" s="98">
        <v>0.3</v>
      </c>
      <c r="G119" s="98">
        <v>2.1669160000000001</v>
      </c>
      <c r="H119" s="98">
        <v>5189668.0530000003</v>
      </c>
      <c r="I119" s="98">
        <v>487873.20799999998</v>
      </c>
      <c r="J119" s="34">
        <f>VLOOKUP($B119,'Hub coords'!$A$14:$E$119,4,TRUE)</f>
        <v>487870.81840000005</v>
      </c>
      <c r="K119" s="34">
        <f>VLOOKUP($B119,'Hub coords'!$A$14:$E$119,5,TRUE)</f>
        <v>5189669.9745000005</v>
      </c>
      <c r="L119" s="34">
        <f t="shared" si="4"/>
        <v>2.3895999999367632</v>
      </c>
      <c r="M119" s="34">
        <f t="shared" si="5"/>
        <v>1.9215000001713634</v>
      </c>
      <c r="N119" s="35">
        <f t="shared" si="6"/>
        <v>3.0663252290577931</v>
      </c>
      <c r="O119" s="34">
        <f t="shared" si="7"/>
        <v>9.4023504103563269</v>
      </c>
      <c r="P119" s="36" t="s">
        <v>14</v>
      </c>
      <c r="Q119" s="113"/>
      <c r="R119" s="98"/>
    </row>
    <row r="120" spans="1:19" x14ac:dyDescent="0.3">
      <c r="A120" s="98" t="s">
        <v>126</v>
      </c>
      <c r="B120" s="98" t="s">
        <v>2429</v>
      </c>
      <c r="C120" s="98">
        <v>601</v>
      </c>
      <c r="D120" s="98">
        <v>335.82299999999998</v>
      </c>
      <c r="E120" s="98">
        <v>0.2</v>
      </c>
      <c r="F120" s="98">
        <v>0.2</v>
      </c>
      <c r="G120" s="98">
        <v>2.5149020000000002</v>
      </c>
      <c r="H120" s="98">
        <v>5189668.3720000004</v>
      </c>
      <c r="I120" s="98">
        <v>487873.71799999999</v>
      </c>
      <c r="J120" s="34">
        <f>VLOOKUP($B120,'Hub coords'!$A$14:$E$119,4,TRUE)</f>
        <v>487870.81840000005</v>
      </c>
      <c r="K120" s="34">
        <f>VLOOKUP($B120,'Hub coords'!$A$14:$E$119,5,TRUE)</f>
        <v>5189669.9745000005</v>
      </c>
      <c r="L120" s="34">
        <f t="shared" si="4"/>
        <v>2.8995999999460764</v>
      </c>
      <c r="M120" s="34">
        <f t="shared" si="5"/>
        <v>1.6025000000372529</v>
      </c>
      <c r="N120" s="35">
        <f t="shared" si="6"/>
        <v>3.3129573510395032</v>
      </c>
      <c r="O120" s="34">
        <f t="shared" si="7"/>
        <v>10.975686409806682</v>
      </c>
      <c r="P120" s="36" t="s">
        <v>14</v>
      </c>
      <c r="Q120" s="113"/>
      <c r="R120" s="98" t="s">
        <v>5112</v>
      </c>
      <c r="S120" s="37">
        <f>COUNT(C96:C125)</f>
        <v>30</v>
      </c>
    </row>
    <row r="121" spans="1:19" x14ac:dyDescent="0.3">
      <c r="A121" s="98" t="s">
        <v>126</v>
      </c>
      <c r="B121" s="98" t="s">
        <v>2430</v>
      </c>
      <c r="C121" s="98">
        <v>601</v>
      </c>
      <c r="D121" s="98">
        <v>341.81900000000002</v>
      </c>
      <c r="E121" s="98">
        <v>0.3</v>
      </c>
      <c r="F121" s="98">
        <v>0.2</v>
      </c>
      <c r="G121" s="98">
        <v>1.8177719999999999</v>
      </c>
      <c r="H121" s="98">
        <v>5189667.3039999995</v>
      </c>
      <c r="I121" s="98">
        <v>487874.05099999998</v>
      </c>
      <c r="J121" s="34">
        <f>VLOOKUP($B121,'Hub coords'!$A$14:$E$119,4,TRUE)</f>
        <v>487870.81840000005</v>
      </c>
      <c r="K121" s="34">
        <f>VLOOKUP($B121,'Hub coords'!$A$14:$E$119,5,TRUE)</f>
        <v>5189669.9745000005</v>
      </c>
      <c r="L121" s="34">
        <f t="shared" si="4"/>
        <v>3.2325999999302439</v>
      </c>
      <c r="M121" s="34">
        <f t="shared" si="5"/>
        <v>2.6705000009387732</v>
      </c>
      <c r="N121" s="35">
        <f t="shared" si="6"/>
        <v>4.1930028636483181</v>
      </c>
      <c r="O121" s="34">
        <f t="shared" si="7"/>
        <v>17.581273014562996</v>
      </c>
      <c r="P121" s="36" t="s">
        <v>14</v>
      </c>
      <c r="Q121" s="113"/>
      <c r="R121" s="98" t="s">
        <v>5111</v>
      </c>
      <c r="S121" s="34">
        <f>AVERAGE(N96:N125)</f>
        <v>3.0902241616188659</v>
      </c>
    </row>
    <row r="122" spans="1:19" x14ac:dyDescent="0.3">
      <c r="A122" s="98" t="s">
        <v>130</v>
      </c>
      <c r="B122" s="98" t="s">
        <v>2431</v>
      </c>
      <c r="C122" s="98">
        <v>601</v>
      </c>
      <c r="D122" s="98">
        <v>342.214</v>
      </c>
      <c r="E122" s="98">
        <v>0.3</v>
      </c>
      <c r="F122" s="98">
        <v>0.2</v>
      </c>
      <c r="G122" s="98">
        <v>2.0516380000000001</v>
      </c>
      <c r="H122" s="98">
        <v>5189669.1639999999</v>
      </c>
      <c r="I122" s="98">
        <v>487873.027</v>
      </c>
      <c r="J122" s="34">
        <f>VLOOKUP($B122,'Hub coords'!$A$14:$E$119,4,TRUE)</f>
        <v>487870.81840000005</v>
      </c>
      <c r="K122" s="34">
        <f>VLOOKUP($B122,'Hub coords'!$A$14:$E$119,5,TRUE)</f>
        <v>5189669.9745000005</v>
      </c>
      <c r="L122" s="34">
        <f t="shared" si="4"/>
        <v>2.2085999999544583</v>
      </c>
      <c r="M122" s="34">
        <f t="shared" si="5"/>
        <v>0.81050000060349703</v>
      </c>
      <c r="N122" s="35">
        <f t="shared" si="6"/>
        <v>2.352620711202106</v>
      </c>
      <c r="O122" s="34">
        <f t="shared" si="7"/>
        <v>5.5348242107771028</v>
      </c>
      <c r="P122" s="36" t="s">
        <v>14</v>
      </c>
      <c r="Q122" s="113"/>
      <c r="R122" s="98" t="s">
        <v>5110</v>
      </c>
      <c r="S122" s="34">
        <f>_xlfn.STDEV.S(N96:N125)</f>
        <v>0.69693079513640266</v>
      </c>
    </row>
    <row r="123" spans="1:19" x14ac:dyDescent="0.3">
      <c r="A123" s="98" t="s">
        <v>126</v>
      </c>
      <c r="B123" s="98" t="s">
        <v>2432</v>
      </c>
      <c r="C123" s="98">
        <v>601</v>
      </c>
      <c r="D123" s="98">
        <v>339.68099999999998</v>
      </c>
      <c r="E123" s="98">
        <v>0.3</v>
      </c>
      <c r="F123" s="98">
        <v>0.2</v>
      </c>
      <c r="G123" s="98">
        <v>2.311334</v>
      </c>
      <c r="H123" s="98">
        <v>5189667.9330000002</v>
      </c>
      <c r="I123" s="98">
        <v>487872.31199999998</v>
      </c>
      <c r="J123" s="34">
        <f>VLOOKUP($B123,'Hub coords'!$A$14:$E$119,4,TRUE)</f>
        <v>487870.81840000005</v>
      </c>
      <c r="K123" s="34">
        <f>VLOOKUP($B123,'Hub coords'!$A$14:$E$119,5,TRUE)</f>
        <v>5189669.9745000005</v>
      </c>
      <c r="L123" s="34">
        <f t="shared" si="4"/>
        <v>1.493599999928847</v>
      </c>
      <c r="M123" s="34">
        <f t="shared" si="5"/>
        <v>2.0415000002831221</v>
      </c>
      <c r="N123" s="35">
        <f t="shared" si="6"/>
        <v>2.5295381418242022</v>
      </c>
      <c r="O123" s="34">
        <f t="shared" si="7"/>
        <v>6.3985632109434381</v>
      </c>
      <c r="P123" s="36" t="s">
        <v>14</v>
      </c>
      <c r="Q123" s="113"/>
      <c r="R123" s="98" t="s">
        <v>5109</v>
      </c>
      <c r="S123" s="34">
        <f>MIN(N96:N125)</f>
        <v>1.6872971907206764</v>
      </c>
    </row>
    <row r="124" spans="1:19" x14ac:dyDescent="0.3">
      <c r="A124" s="98" t="s">
        <v>126</v>
      </c>
      <c r="B124" s="98" t="s">
        <v>2433</v>
      </c>
      <c r="C124" s="98">
        <v>601</v>
      </c>
      <c r="D124" s="98">
        <v>342.52699999999999</v>
      </c>
      <c r="E124" s="98">
        <v>0.4</v>
      </c>
      <c r="F124" s="98">
        <v>0.3</v>
      </c>
      <c r="G124" s="98">
        <v>1.6221810000000001</v>
      </c>
      <c r="H124" s="98">
        <v>5189667.8310000002</v>
      </c>
      <c r="I124" s="98">
        <v>487874.19699999999</v>
      </c>
      <c r="J124" s="34">
        <f>VLOOKUP($B124,'Hub coords'!$A$14:$E$119,4,TRUE)</f>
        <v>487870.81840000005</v>
      </c>
      <c r="K124" s="34">
        <f>VLOOKUP($B124,'Hub coords'!$A$14:$E$119,5,TRUE)</f>
        <v>5189669.9745000005</v>
      </c>
      <c r="L124" s="34">
        <f t="shared" si="4"/>
        <v>3.3785999999381602</v>
      </c>
      <c r="M124" s="34">
        <f t="shared" si="5"/>
        <v>2.1435000002384186</v>
      </c>
      <c r="N124" s="35">
        <f t="shared" si="6"/>
        <v>4.0011910989859301</v>
      </c>
      <c r="O124" s="34">
        <f t="shared" si="7"/>
        <v>16.009530210604236</v>
      </c>
      <c r="P124" s="36" t="s">
        <v>14</v>
      </c>
      <c r="Q124" s="113"/>
      <c r="R124" s="98" t="s">
        <v>5108</v>
      </c>
      <c r="S124" s="34">
        <f>MAX(N96:N125)</f>
        <v>4.353157752040465</v>
      </c>
    </row>
    <row r="125" spans="1:19" x14ac:dyDescent="0.3">
      <c r="A125" s="98" t="s">
        <v>126</v>
      </c>
      <c r="B125" s="98" t="s">
        <v>2434</v>
      </c>
      <c r="C125" s="98">
        <v>601</v>
      </c>
      <c r="D125" s="98">
        <v>334.71</v>
      </c>
      <c r="E125" s="98">
        <v>0.4</v>
      </c>
      <c r="F125" s="98">
        <v>0.3</v>
      </c>
      <c r="G125" s="98">
        <v>1.9518409999999999</v>
      </c>
      <c r="H125" s="98">
        <v>5189668.9730000002</v>
      </c>
      <c r="I125" s="98">
        <v>487873.49099999998</v>
      </c>
      <c r="J125" s="34">
        <f>VLOOKUP($B125,'Hub coords'!$A$14:$E$119,4,TRUE)</f>
        <v>487870.81840000005</v>
      </c>
      <c r="K125" s="34">
        <f>VLOOKUP($B125,'Hub coords'!$A$14:$E$119,5,TRUE)</f>
        <v>5189669.9745000005</v>
      </c>
      <c r="L125" s="34">
        <f t="shared" si="4"/>
        <v>2.6725999999325722</v>
      </c>
      <c r="M125" s="34">
        <f t="shared" si="5"/>
        <v>1.0015000002458692</v>
      </c>
      <c r="N125" s="35">
        <f t="shared" si="6"/>
        <v>2.8540835674752167</v>
      </c>
      <c r="O125" s="34">
        <f t="shared" si="7"/>
        <v>8.1457930101320599</v>
      </c>
      <c r="P125" s="36" t="s">
        <v>14</v>
      </c>
      <c r="Q125" s="113"/>
      <c r="R125" s="98" t="s">
        <v>5107</v>
      </c>
      <c r="S125" s="34">
        <f>SQRT(SUM(O96:O125)/S120)</f>
        <v>3.1652815806005057</v>
      </c>
    </row>
    <row r="126" spans="1:19" ht="15" thickBot="1" x14ac:dyDescent="0.35">
      <c r="A126" s="98" t="s">
        <v>126</v>
      </c>
      <c r="B126" s="98" t="s">
        <v>2456</v>
      </c>
      <c r="C126" s="98">
        <v>601</v>
      </c>
      <c r="D126" s="98">
        <v>339.97300000000001</v>
      </c>
      <c r="E126" s="98">
        <v>0.2</v>
      </c>
      <c r="F126" s="98">
        <v>0.2</v>
      </c>
      <c r="G126" s="98">
        <v>1.3637630000000001</v>
      </c>
      <c r="H126" s="98">
        <v>5189743.7039999999</v>
      </c>
      <c r="I126" s="98">
        <v>487870.08199999999</v>
      </c>
      <c r="J126" s="34">
        <f>VLOOKUP($B126,'Hub coords'!$A$14:$E$119,4,TRUE)</f>
        <v>487867.99840000004</v>
      </c>
      <c r="K126" s="34">
        <f>VLOOKUP($B126,'Hub coords'!$A$14:$E$119,5,TRUE)</f>
        <v>5189743.4675000003</v>
      </c>
      <c r="L126" s="34">
        <f t="shared" si="4"/>
        <v>2.0835999999544583</v>
      </c>
      <c r="M126" s="34">
        <f t="shared" si="5"/>
        <v>0.23649999964982271</v>
      </c>
      <c r="N126" s="35">
        <f t="shared" si="6"/>
        <v>2.0969790675265658</v>
      </c>
      <c r="O126" s="34">
        <f t="shared" si="7"/>
        <v>4.3973212096445851</v>
      </c>
      <c r="P126" s="36" t="s">
        <v>17</v>
      </c>
      <c r="Q126" s="70"/>
      <c r="R126" s="70"/>
      <c r="S126" s="70"/>
    </row>
    <row r="127" spans="1:19" x14ac:dyDescent="0.3">
      <c r="A127" s="98" t="s">
        <v>126</v>
      </c>
      <c r="B127" s="98" t="s">
        <v>2465</v>
      </c>
      <c r="C127" s="98">
        <v>601</v>
      </c>
      <c r="D127" s="98">
        <v>338.005</v>
      </c>
      <c r="E127" s="98">
        <v>0.3</v>
      </c>
      <c r="F127" s="98">
        <v>0.2</v>
      </c>
      <c r="G127" s="98">
        <v>1.4876720000000001</v>
      </c>
      <c r="H127" s="98">
        <v>5189740.4409999996</v>
      </c>
      <c r="I127" s="98">
        <v>487868.50400000002</v>
      </c>
      <c r="J127" s="34">
        <f>VLOOKUP($B127,'Hub coords'!$A$14:$E$119,4,TRUE)</f>
        <v>487867.99840000004</v>
      </c>
      <c r="K127" s="34">
        <f>VLOOKUP($B127,'Hub coords'!$A$14:$E$119,5,TRUE)</f>
        <v>5189743.4675000003</v>
      </c>
      <c r="L127" s="34">
        <f t="shared" si="4"/>
        <v>0.50559999997494742</v>
      </c>
      <c r="M127" s="34">
        <f t="shared" si="5"/>
        <v>3.0265000006183982</v>
      </c>
      <c r="N127" s="35">
        <f t="shared" si="6"/>
        <v>3.0684415610726288</v>
      </c>
      <c r="O127" s="34">
        <f t="shared" si="7"/>
        <v>9.4153336137178307</v>
      </c>
      <c r="P127" s="36" t="s">
        <v>17</v>
      </c>
      <c r="Q127" s="70"/>
      <c r="R127" s="20" t="s">
        <v>166</v>
      </c>
      <c r="S127" s="20" t="s">
        <v>165</v>
      </c>
    </row>
    <row r="128" spans="1:19" x14ac:dyDescent="0.3">
      <c r="A128" s="98" t="s">
        <v>130</v>
      </c>
      <c r="B128" s="98" t="s">
        <v>2466</v>
      </c>
      <c r="C128" s="98">
        <v>601</v>
      </c>
      <c r="D128" s="98">
        <v>339.08</v>
      </c>
      <c r="E128" s="98">
        <v>0.3</v>
      </c>
      <c r="F128" s="98">
        <v>0.2</v>
      </c>
      <c r="G128" s="98">
        <v>1.3825639999999999</v>
      </c>
      <c r="H128" s="98">
        <v>5189743.2240000004</v>
      </c>
      <c r="I128" s="98">
        <v>487869.50300000003</v>
      </c>
      <c r="J128" s="34">
        <f>VLOOKUP($B128,'Hub coords'!$A$14:$E$119,4,TRUE)</f>
        <v>487867.99840000004</v>
      </c>
      <c r="K128" s="34">
        <f>VLOOKUP($B128,'Hub coords'!$A$14:$E$119,5,TRUE)</f>
        <v>5189743.4675000003</v>
      </c>
      <c r="L128" s="34">
        <f t="shared" si="4"/>
        <v>1.5045999999856576</v>
      </c>
      <c r="M128" s="34">
        <f t="shared" si="5"/>
        <v>0.24349999986588955</v>
      </c>
      <c r="N128" s="35">
        <f t="shared" si="6"/>
        <v>1.5241763053831827</v>
      </c>
      <c r="O128" s="34">
        <f t="shared" si="7"/>
        <v>2.3231134098915289</v>
      </c>
      <c r="P128" s="36" t="s">
        <v>17</v>
      </c>
      <c r="Q128" s="70"/>
      <c r="R128" s="19">
        <v>1</v>
      </c>
      <c r="S128" s="115">
        <v>9</v>
      </c>
    </row>
    <row r="129" spans="1:19" x14ac:dyDescent="0.3">
      <c r="A129" s="98" t="s">
        <v>130</v>
      </c>
      <c r="B129" s="98" t="s">
        <v>2467</v>
      </c>
      <c r="C129" s="98">
        <v>601</v>
      </c>
      <c r="D129" s="98">
        <v>335.73</v>
      </c>
      <c r="E129" s="98">
        <v>0.3</v>
      </c>
      <c r="F129" s="98">
        <v>0.3</v>
      </c>
      <c r="G129" s="98">
        <v>1.4374530000000001</v>
      </c>
      <c r="H129" s="98">
        <v>5189740.7649999997</v>
      </c>
      <c r="I129" s="98">
        <v>487869.02399999998</v>
      </c>
      <c r="J129" s="34">
        <f>VLOOKUP($B129,'Hub coords'!$A$14:$E$119,4,TRUE)</f>
        <v>487867.99840000004</v>
      </c>
      <c r="K129" s="34">
        <f>VLOOKUP($B129,'Hub coords'!$A$14:$E$119,5,TRUE)</f>
        <v>5189743.4675000003</v>
      </c>
      <c r="L129" s="34">
        <f t="shared" si="4"/>
        <v>1.0255999999353662</v>
      </c>
      <c r="M129" s="34">
        <f t="shared" si="5"/>
        <v>2.7025000005960464</v>
      </c>
      <c r="N129" s="35">
        <f t="shared" si="6"/>
        <v>2.8905642378416454</v>
      </c>
      <c r="O129" s="34">
        <f t="shared" si="7"/>
        <v>8.3553616130890518</v>
      </c>
      <c r="P129" s="36" t="s">
        <v>17</v>
      </c>
      <c r="Q129" s="70"/>
      <c r="R129" s="19">
        <v>2</v>
      </c>
      <c r="S129" s="115">
        <v>8</v>
      </c>
    </row>
    <row r="130" spans="1:19" x14ac:dyDescent="0.3">
      <c r="A130" s="98" t="s">
        <v>130</v>
      </c>
      <c r="B130" s="98" t="s">
        <v>2468</v>
      </c>
      <c r="C130" s="98">
        <v>600</v>
      </c>
      <c r="D130" s="98">
        <v>344.68299999999999</v>
      </c>
      <c r="E130" s="98">
        <v>1.5</v>
      </c>
      <c r="F130" s="98">
        <v>0.6</v>
      </c>
      <c r="G130" s="98">
        <v>1.7453719999999999</v>
      </c>
      <c r="H130" s="98">
        <v>5189743.4009999996</v>
      </c>
      <c r="I130" s="98">
        <v>487868.21</v>
      </c>
      <c r="J130" s="34">
        <f>VLOOKUP($B130,'Hub coords'!$A$14:$E$119,4,TRUE)</f>
        <v>487867.99840000004</v>
      </c>
      <c r="K130" s="34">
        <f>VLOOKUP($B130,'Hub coords'!$A$14:$E$119,5,TRUE)</f>
        <v>5189743.4675000003</v>
      </c>
      <c r="L130" s="34">
        <f t="shared" si="4"/>
        <v>0.21159999998053536</v>
      </c>
      <c r="M130" s="34">
        <f t="shared" si="5"/>
        <v>6.6500000655651093E-2</v>
      </c>
      <c r="N130" s="35">
        <f t="shared" si="6"/>
        <v>0.2218035393742944</v>
      </c>
      <c r="O130" s="34">
        <f t="shared" si="7"/>
        <v>4.9196810078964162E-2</v>
      </c>
      <c r="P130" s="36" t="s">
        <v>17</v>
      </c>
      <c r="Q130" s="70"/>
      <c r="R130" s="19">
        <v>3</v>
      </c>
      <c r="S130" s="115">
        <v>1</v>
      </c>
    </row>
    <row r="131" spans="1:19" x14ac:dyDescent="0.3">
      <c r="A131" s="98" t="s">
        <v>130</v>
      </c>
      <c r="B131" s="98" t="s">
        <v>2469</v>
      </c>
      <c r="C131" s="98">
        <v>601</v>
      </c>
      <c r="D131" s="98">
        <v>336.63799999999998</v>
      </c>
      <c r="E131" s="98">
        <v>0.3</v>
      </c>
      <c r="F131" s="98">
        <v>0.2</v>
      </c>
      <c r="G131" s="98">
        <v>1.472008</v>
      </c>
      <c r="H131" s="98">
        <v>5189741.3609999996</v>
      </c>
      <c r="I131" s="98">
        <v>487869.30499999999</v>
      </c>
      <c r="J131" s="34">
        <f>VLOOKUP($B131,'Hub coords'!$A$14:$E$119,4,TRUE)</f>
        <v>487867.99840000004</v>
      </c>
      <c r="K131" s="34">
        <f>VLOOKUP($B131,'Hub coords'!$A$14:$E$119,5,TRUE)</f>
        <v>5189743.4675000003</v>
      </c>
      <c r="L131" s="34">
        <f t="shared" si="4"/>
        <v>1.3065999999525957</v>
      </c>
      <c r="M131" s="34">
        <f t="shared" si="5"/>
        <v>2.106500000692904</v>
      </c>
      <c r="N131" s="35">
        <f t="shared" si="6"/>
        <v>2.4788194393289982</v>
      </c>
      <c r="O131" s="34">
        <f t="shared" si="7"/>
        <v>6.1445458127953287</v>
      </c>
      <c r="P131" s="36" t="s">
        <v>17</v>
      </c>
      <c r="Q131" s="70"/>
      <c r="R131" s="19">
        <v>4</v>
      </c>
      <c r="S131" s="115">
        <v>7</v>
      </c>
    </row>
    <row r="132" spans="1:19" x14ac:dyDescent="0.3">
      <c r="A132" s="98" t="s">
        <v>126</v>
      </c>
      <c r="B132" s="98" t="s">
        <v>2470</v>
      </c>
      <c r="C132" s="98">
        <v>601</v>
      </c>
      <c r="D132" s="98">
        <v>340.42099999999999</v>
      </c>
      <c r="E132" s="98">
        <v>1</v>
      </c>
      <c r="F132" s="98">
        <v>0.7</v>
      </c>
      <c r="G132" s="98">
        <v>2.056902</v>
      </c>
      <c r="H132" s="98">
        <v>5189745.4819999998</v>
      </c>
      <c r="I132" s="98">
        <v>487868.80300000001</v>
      </c>
      <c r="J132" s="34">
        <f>VLOOKUP($B132,'Hub coords'!$A$14:$E$119,4,TRUE)</f>
        <v>487867.99840000004</v>
      </c>
      <c r="K132" s="34">
        <f>VLOOKUP($B132,'Hub coords'!$A$14:$E$119,5,TRUE)</f>
        <v>5189743.4675000003</v>
      </c>
      <c r="L132" s="34">
        <f t="shared" si="4"/>
        <v>0.8045999999740161</v>
      </c>
      <c r="M132" s="34">
        <f t="shared" si="5"/>
        <v>2.0144999995827675</v>
      </c>
      <c r="N132" s="35">
        <f t="shared" si="6"/>
        <v>2.1692375177184164</v>
      </c>
      <c r="O132" s="34">
        <f t="shared" si="7"/>
        <v>4.7055914082771571</v>
      </c>
      <c r="P132" s="36" t="s">
        <v>17</v>
      </c>
      <c r="Q132" s="70"/>
      <c r="R132" s="19">
        <v>5</v>
      </c>
      <c r="S132" s="115">
        <v>5</v>
      </c>
    </row>
    <row r="133" spans="1:19" x14ac:dyDescent="0.3">
      <c r="A133" s="98" t="s">
        <v>126</v>
      </c>
      <c r="B133" s="98" t="s">
        <v>2471</v>
      </c>
      <c r="C133" s="98">
        <v>601</v>
      </c>
      <c r="D133" s="98">
        <v>341.07100000000003</v>
      </c>
      <c r="E133" s="98">
        <v>0.3</v>
      </c>
      <c r="F133" s="98">
        <v>0.3</v>
      </c>
      <c r="G133" s="98">
        <v>2.2058460000000002</v>
      </c>
      <c r="H133" s="98">
        <v>5189743.3370000003</v>
      </c>
      <c r="I133" s="98">
        <v>487869.98599999998</v>
      </c>
      <c r="J133" s="34">
        <f>VLOOKUP($B133,'Hub coords'!$A$14:$E$119,4,TRUE)</f>
        <v>487867.99840000004</v>
      </c>
      <c r="K133" s="34">
        <f>VLOOKUP($B133,'Hub coords'!$A$14:$E$119,5,TRUE)</f>
        <v>5189743.4675000003</v>
      </c>
      <c r="L133" s="34">
        <f t="shared" si="4"/>
        <v>1.9875999999349006</v>
      </c>
      <c r="M133" s="34">
        <f t="shared" si="5"/>
        <v>0.13049999997019768</v>
      </c>
      <c r="N133" s="35">
        <f t="shared" si="6"/>
        <v>1.9918795168718009</v>
      </c>
      <c r="O133" s="34">
        <f t="shared" si="7"/>
        <v>3.9675840097334389</v>
      </c>
      <c r="P133" s="36" t="s">
        <v>17</v>
      </c>
      <c r="Q133" s="70"/>
      <c r="R133" s="19">
        <v>6</v>
      </c>
      <c r="S133" s="115">
        <v>0</v>
      </c>
    </row>
    <row r="134" spans="1:19" x14ac:dyDescent="0.3">
      <c r="A134" s="98" t="s">
        <v>130</v>
      </c>
      <c r="B134" s="98" t="s">
        <v>2472</v>
      </c>
      <c r="C134" s="98">
        <v>600</v>
      </c>
      <c r="D134" s="98">
        <v>343.03699999999998</v>
      </c>
      <c r="E134" s="98">
        <v>0.7</v>
      </c>
      <c r="F134" s="98">
        <v>0.5</v>
      </c>
      <c r="G134" s="98">
        <v>1.709625</v>
      </c>
      <c r="H134" s="98">
        <v>5189742.3590000002</v>
      </c>
      <c r="I134" s="98">
        <v>487868.54200000002</v>
      </c>
      <c r="J134" s="34">
        <f>VLOOKUP($B134,'Hub coords'!$A$14:$E$119,4,TRUE)</f>
        <v>487867.99840000004</v>
      </c>
      <c r="K134" s="34">
        <f>VLOOKUP($B134,'Hub coords'!$A$14:$E$119,5,TRUE)</f>
        <v>5189743.4675000003</v>
      </c>
      <c r="L134" s="34">
        <f t="shared" ref="L134:L197" si="8">ABS(J134-I134)</f>
        <v>0.54359999997541308</v>
      </c>
      <c r="M134" s="34">
        <f t="shared" ref="M134:M197" si="9">ABS(K134-H134)</f>
        <v>1.108500000089407</v>
      </c>
      <c r="N134" s="35">
        <f t="shared" ref="N134:N197" si="10">SQRT(L134^2+M134^2)</f>
        <v>1.234614599853527</v>
      </c>
      <c r="O134" s="34">
        <f t="shared" ref="O134:O197" si="11">N134*N134</f>
        <v>1.5242732101714844</v>
      </c>
      <c r="P134" s="36" t="s">
        <v>17</v>
      </c>
      <c r="Q134" s="70"/>
      <c r="R134" s="19">
        <v>7</v>
      </c>
      <c r="S134" s="115">
        <v>0</v>
      </c>
    </row>
    <row r="135" spans="1:19" x14ac:dyDescent="0.3">
      <c r="A135" s="98" t="s">
        <v>126</v>
      </c>
      <c r="B135" s="98" t="s">
        <v>2473</v>
      </c>
      <c r="C135" s="98">
        <v>601</v>
      </c>
      <c r="D135" s="98">
        <v>339.78800000000001</v>
      </c>
      <c r="E135" s="98">
        <v>0.3</v>
      </c>
      <c r="F135" s="98">
        <v>0.2</v>
      </c>
      <c r="G135" s="98">
        <v>1.3415699999999999</v>
      </c>
      <c r="H135" s="98">
        <v>5189743.443</v>
      </c>
      <c r="I135" s="98">
        <v>487869.59299999999</v>
      </c>
      <c r="J135" s="34">
        <f>VLOOKUP($B135,'Hub coords'!$A$14:$E$119,4,TRUE)</f>
        <v>487867.99840000004</v>
      </c>
      <c r="K135" s="34">
        <f>VLOOKUP($B135,'Hub coords'!$A$14:$E$119,5,TRUE)</f>
        <v>5189743.4675000003</v>
      </c>
      <c r="L135" s="34">
        <f t="shared" si="8"/>
        <v>1.5945999999530613</v>
      </c>
      <c r="M135" s="34">
        <f t="shared" si="9"/>
        <v>2.4500000290572643E-2</v>
      </c>
      <c r="N135" s="35">
        <f t="shared" si="10"/>
        <v>1.5947882021963109</v>
      </c>
      <c r="O135" s="34">
        <f t="shared" si="11"/>
        <v>2.5433494098645415</v>
      </c>
      <c r="P135" s="36" t="s">
        <v>17</v>
      </c>
      <c r="Q135" s="70"/>
      <c r="R135" s="19">
        <v>8</v>
      </c>
      <c r="S135" s="115">
        <v>0</v>
      </c>
    </row>
    <row r="136" spans="1:19" ht="15" thickBot="1" x14ac:dyDescent="0.35">
      <c r="A136" s="98" t="s">
        <v>126</v>
      </c>
      <c r="B136" s="98" t="s">
        <v>2474</v>
      </c>
      <c r="C136" s="98">
        <v>600</v>
      </c>
      <c r="D136" s="98">
        <v>343.178</v>
      </c>
      <c r="E136" s="98">
        <v>0.5</v>
      </c>
      <c r="F136" s="98">
        <v>0.4</v>
      </c>
      <c r="G136" s="98">
        <v>1.8519300000000001</v>
      </c>
      <c r="H136" s="98">
        <v>5189744.8660000004</v>
      </c>
      <c r="I136" s="98">
        <v>487868.47499999998</v>
      </c>
      <c r="J136" s="34">
        <f>VLOOKUP($B136,'Hub coords'!$A$14:$E$119,4,TRUE)</f>
        <v>487867.99840000004</v>
      </c>
      <c r="K136" s="34">
        <f>VLOOKUP($B136,'Hub coords'!$A$14:$E$119,5,TRUE)</f>
        <v>5189743.4675000003</v>
      </c>
      <c r="L136" s="34">
        <f t="shared" si="8"/>
        <v>0.47659999993629754</v>
      </c>
      <c r="M136" s="34">
        <f t="shared" si="9"/>
        <v>1.3985000001266599</v>
      </c>
      <c r="N136" s="35">
        <f t="shared" si="10"/>
        <v>1.4774809001450904</v>
      </c>
      <c r="O136" s="34">
        <f t="shared" si="11"/>
        <v>2.1829498102935463</v>
      </c>
      <c r="P136" s="36" t="s">
        <v>17</v>
      </c>
      <c r="Q136" s="70"/>
      <c r="R136" s="38" t="s">
        <v>2123</v>
      </c>
      <c r="S136" s="38">
        <v>0</v>
      </c>
    </row>
    <row r="137" spans="1:19" x14ac:dyDescent="0.3">
      <c r="A137" s="98" t="s">
        <v>126</v>
      </c>
      <c r="B137" s="98" t="s">
        <v>2457</v>
      </c>
      <c r="C137" s="98">
        <v>601</v>
      </c>
      <c r="D137" s="98">
        <v>341.25799999999998</v>
      </c>
      <c r="E137" s="98">
        <v>0.4</v>
      </c>
      <c r="F137" s="98">
        <v>0.4</v>
      </c>
      <c r="G137" s="98">
        <v>2.1467589999999999</v>
      </c>
      <c r="H137" s="98">
        <v>5189745.6840000004</v>
      </c>
      <c r="I137" s="98">
        <v>487869.02799999999</v>
      </c>
      <c r="J137" s="34">
        <f>VLOOKUP($B137,'Hub coords'!$A$14:$E$119,4,TRUE)</f>
        <v>487867.99840000004</v>
      </c>
      <c r="K137" s="34">
        <f>VLOOKUP($B137,'Hub coords'!$A$14:$E$119,5,TRUE)</f>
        <v>5189743.4675000003</v>
      </c>
      <c r="L137" s="34">
        <f t="shared" si="8"/>
        <v>1.029599999950733</v>
      </c>
      <c r="M137" s="34">
        <f t="shared" si="9"/>
        <v>2.2165000000968575</v>
      </c>
      <c r="N137" s="35">
        <f t="shared" si="10"/>
        <v>2.4439616221061899</v>
      </c>
      <c r="O137" s="34">
        <f t="shared" si="11"/>
        <v>5.9729484103279189</v>
      </c>
      <c r="P137" s="36" t="s">
        <v>17</v>
      </c>
      <c r="Q137" s="70"/>
      <c r="R137" s="70"/>
      <c r="S137" s="70">
        <f>SUM(S128:S136)</f>
        <v>30</v>
      </c>
    </row>
    <row r="138" spans="1:19" x14ac:dyDescent="0.3">
      <c r="A138" s="98" t="s">
        <v>130</v>
      </c>
      <c r="B138" s="98" t="s">
        <v>2475</v>
      </c>
      <c r="C138" s="98">
        <v>601</v>
      </c>
      <c r="D138" s="98">
        <v>347.68200000000002</v>
      </c>
      <c r="E138" s="98">
        <v>0.3</v>
      </c>
      <c r="F138" s="98">
        <v>0.2</v>
      </c>
      <c r="G138" s="98">
        <v>2.482729</v>
      </c>
      <c r="H138" s="98">
        <v>5189741.3190000001</v>
      </c>
      <c r="I138" s="98">
        <v>487868.39299999998</v>
      </c>
      <c r="J138" s="34">
        <f>VLOOKUP($B138,'Hub coords'!$A$14:$E$119,4,TRUE)</f>
        <v>487867.99840000004</v>
      </c>
      <c r="K138" s="34">
        <f>VLOOKUP($B138,'Hub coords'!$A$14:$E$119,5,TRUE)</f>
        <v>5189743.4675000003</v>
      </c>
      <c r="L138" s="34">
        <f t="shared" si="8"/>
        <v>0.39459999994141981</v>
      </c>
      <c r="M138" s="34">
        <f t="shared" si="9"/>
        <v>2.1485000001266599</v>
      </c>
      <c r="N138" s="35">
        <f t="shared" si="10"/>
        <v>2.1844361767966638</v>
      </c>
      <c r="O138" s="34">
        <f t="shared" si="11"/>
        <v>4.7717614104980255</v>
      </c>
      <c r="P138" s="36" t="s">
        <v>17</v>
      </c>
      <c r="Q138" s="70"/>
      <c r="R138" s="70"/>
      <c r="S138" s="70"/>
    </row>
    <row r="139" spans="1:19" x14ac:dyDescent="0.3">
      <c r="A139" s="98" t="s">
        <v>130</v>
      </c>
      <c r="B139" s="98" t="s">
        <v>2476</v>
      </c>
      <c r="C139" s="98">
        <v>601</v>
      </c>
      <c r="D139" s="98">
        <v>338.49200000000002</v>
      </c>
      <c r="E139" s="98">
        <v>0.3</v>
      </c>
      <c r="F139" s="98">
        <v>0.3</v>
      </c>
      <c r="G139" s="98">
        <v>1.7322569999999999</v>
      </c>
      <c r="H139" s="98">
        <v>5189741.3210000005</v>
      </c>
      <c r="I139" s="98">
        <v>487869.66899999999</v>
      </c>
      <c r="J139" s="34">
        <f>VLOOKUP($B139,'Hub coords'!$A$14:$E$119,4,TRUE)</f>
        <v>487867.99840000004</v>
      </c>
      <c r="K139" s="34">
        <f>VLOOKUP($B139,'Hub coords'!$A$14:$E$119,5,TRUE)</f>
        <v>5189743.4675000003</v>
      </c>
      <c r="L139" s="34">
        <f t="shared" si="8"/>
        <v>1.6705999999539927</v>
      </c>
      <c r="M139" s="34">
        <f t="shared" si="9"/>
        <v>2.1464999997988343</v>
      </c>
      <c r="N139" s="35">
        <f t="shared" si="10"/>
        <v>2.719993861938419</v>
      </c>
      <c r="O139" s="34">
        <f t="shared" si="11"/>
        <v>7.3983666089826752</v>
      </c>
      <c r="P139" s="36" t="s">
        <v>17</v>
      </c>
      <c r="Q139" s="70"/>
      <c r="R139" s="70"/>
      <c r="S139" s="70"/>
    </row>
    <row r="140" spans="1:19" x14ac:dyDescent="0.3">
      <c r="A140" s="98" t="s">
        <v>126</v>
      </c>
      <c r="B140" s="98" t="s">
        <v>2477</v>
      </c>
      <c r="C140" s="98">
        <v>600</v>
      </c>
      <c r="D140" s="98">
        <v>343.30099999999999</v>
      </c>
      <c r="E140" s="98">
        <v>0.5</v>
      </c>
      <c r="F140" s="98">
        <v>0.4</v>
      </c>
      <c r="G140" s="98">
        <v>2.1296729999999999</v>
      </c>
      <c r="H140" s="98">
        <v>5189744.7309999997</v>
      </c>
      <c r="I140" s="98">
        <v>487868.42099999997</v>
      </c>
      <c r="J140" s="34">
        <f>VLOOKUP($B140,'Hub coords'!$A$14:$E$119,4,TRUE)</f>
        <v>487867.99840000004</v>
      </c>
      <c r="K140" s="34">
        <f>VLOOKUP($B140,'Hub coords'!$A$14:$E$119,5,TRUE)</f>
        <v>5189743.4675000003</v>
      </c>
      <c r="L140" s="34">
        <f t="shared" si="8"/>
        <v>0.42259999993257225</v>
      </c>
      <c r="M140" s="34">
        <f t="shared" si="9"/>
        <v>1.2634999994188547</v>
      </c>
      <c r="N140" s="35">
        <f t="shared" si="10"/>
        <v>1.3322998943460349</v>
      </c>
      <c r="O140" s="34">
        <f t="shared" si="11"/>
        <v>1.7750230084744558</v>
      </c>
      <c r="P140" s="36" t="s">
        <v>17</v>
      </c>
      <c r="Q140" s="70"/>
      <c r="R140" s="70"/>
      <c r="S140" s="70"/>
    </row>
    <row r="141" spans="1:19" x14ac:dyDescent="0.3">
      <c r="A141" s="98" t="s">
        <v>130</v>
      </c>
      <c r="B141" s="98" t="s">
        <v>2478</v>
      </c>
      <c r="C141" s="98">
        <v>601</v>
      </c>
      <c r="D141" s="98">
        <v>341.46600000000001</v>
      </c>
      <c r="E141" s="98">
        <v>1</v>
      </c>
      <c r="F141" s="98">
        <v>0.5</v>
      </c>
      <c r="G141" s="98">
        <v>1.8594299999999999</v>
      </c>
      <c r="H141" s="98">
        <v>5189739.6359999999</v>
      </c>
      <c r="I141" s="98">
        <v>487868.90600000002</v>
      </c>
      <c r="J141" s="34">
        <f>VLOOKUP($B141,'Hub coords'!$A$14:$E$119,4,TRUE)</f>
        <v>487867.99840000004</v>
      </c>
      <c r="K141" s="34">
        <f>VLOOKUP($B141,'Hub coords'!$A$14:$E$119,5,TRUE)</f>
        <v>5189743.4675000003</v>
      </c>
      <c r="L141" s="34">
        <f t="shared" si="8"/>
        <v>0.90759999997681007</v>
      </c>
      <c r="M141" s="34">
        <f t="shared" si="9"/>
        <v>3.831500000320375</v>
      </c>
      <c r="N141" s="35">
        <f t="shared" si="10"/>
        <v>3.9375284141721365</v>
      </c>
      <c r="O141" s="34">
        <f t="shared" si="11"/>
        <v>15.50413001241294</v>
      </c>
      <c r="P141" s="36" t="s">
        <v>17</v>
      </c>
      <c r="Q141" s="70"/>
      <c r="R141" s="70"/>
      <c r="S141" s="70"/>
    </row>
    <row r="142" spans="1:19" x14ac:dyDescent="0.3">
      <c r="A142" s="98" t="s">
        <v>126</v>
      </c>
      <c r="B142" s="98" t="s">
        <v>2479</v>
      </c>
      <c r="C142" s="98">
        <v>601</v>
      </c>
      <c r="D142" s="98">
        <v>344.916</v>
      </c>
      <c r="E142" s="98">
        <v>0.4</v>
      </c>
      <c r="F142" s="98">
        <v>0.3</v>
      </c>
      <c r="G142" s="98">
        <v>1.4085559999999999</v>
      </c>
      <c r="H142" s="98">
        <v>5189742.4589999998</v>
      </c>
      <c r="I142" s="98">
        <v>487867.99599999998</v>
      </c>
      <c r="J142" s="34">
        <f>VLOOKUP($B142,'Hub coords'!$A$14:$E$119,4,TRUE)</f>
        <v>487867.99840000004</v>
      </c>
      <c r="K142" s="34">
        <f>VLOOKUP($B142,'Hub coords'!$A$14:$E$119,5,TRUE)</f>
        <v>5189743.4675000003</v>
      </c>
      <c r="L142" s="34">
        <f t="shared" si="8"/>
        <v>2.4000000557862222E-3</v>
      </c>
      <c r="M142" s="34">
        <f t="shared" si="9"/>
        <v>1.008500000461936</v>
      </c>
      <c r="N142" s="35">
        <f t="shared" si="10"/>
        <v>1.0085028561843505</v>
      </c>
      <c r="O142" s="34">
        <f t="shared" si="11"/>
        <v>1.0170780109319928</v>
      </c>
      <c r="P142" s="36" t="s">
        <v>17</v>
      </c>
      <c r="Q142" s="70"/>
      <c r="R142" s="70"/>
      <c r="S142" s="70"/>
    </row>
    <row r="143" spans="1:19" x14ac:dyDescent="0.3">
      <c r="A143" s="98" t="s">
        <v>130</v>
      </c>
      <c r="B143" s="98" t="s">
        <v>2480</v>
      </c>
      <c r="C143" s="98">
        <v>601</v>
      </c>
      <c r="D143" s="98">
        <v>335.85500000000002</v>
      </c>
      <c r="E143" s="98">
        <v>0.3</v>
      </c>
      <c r="F143" s="98">
        <v>0.3</v>
      </c>
      <c r="G143" s="98">
        <v>1.636587</v>
      </c>
      <c r="H143" s="98">
        <v>5189743.2139999997</v>
      </c>
      <c r="I143" s="98">
        <v>487868.60100000002</v>
      </c>
      <c r="J143" s="34">
        <f>VLOOKUP($B143,'Hub coords'!$A$14:$E$119,4,TRUE)</f>
        <v>487867.99840000004</v>
      </c>
      <c r="K143" s="34">
        <f>VLOOKUP($B143,'Hub coords'!$A$14:$E$119,5,TRUE)</f>
        <v>5189743.4675000003</v>
      </c>
      <c r="L143" s="34">
        <f t="shared" si="8"/>
        <v>0.60259999998379499</v>
      </c>
      <c r="M143" s="34">
        <f t="shared" si="9"/>
        <v>0.25350000057369471</v>
      </c>
      <c r="N143" s="35">
        <f t="shared" si="10"/>
        <v>0.65374996005455555</v>
      </c>
      <c r="O143" s="34">
        <f t="shared" si="11"/>
        <v>0.42738901027133297</v>
      </c>
      <c r="P143" s="36" t="s">
        <v>17</v>
      </c>
      <c r="Q143" s="70"/>
      <c r="R143" s="70"/>
      <c r="S143" s="70"/>
    </row>
    <row r="144" spans="1:19" x14ac:dyDescent="0.3">
      <c r="A144" s="98" t="s">
        <v>126</v>
      </c>
      <c r="B144" s="98" t="s">
        <v>2481</v>
      </c>
      <c r="C144" s="98">
        <v>600</v>
      </c>
      <c r="D144" s="98">
        <v>342.17099999999999</v>
      </c>
      <c r="E144" s="98">
        <v>0.3</v>
      </c>
      <c r="F144" s="98">
        <v>0.2</v>
      </c>
      <c r="G144" s="98">
        <v>1.994801</v>
      </c>
      <c r="H144" s="98">
        <v>5189742.5659999996</v>
      </c>
      <c r="I144" s="98">
        <v>487868.15700000001</v>
      </c>
      <c r="J144" s="34">
        <f>VLOOKUP($B144,'Hub coords'!$A$14:$E$119,4,TRUE)</f>
        <v>487867.99840000004</v>
      </c>
      <c r="K144" s="34">
        <f>VLOOKUP($B144,'Hub coords'!$A$14:$E$119,5,TRUE)</f>
        <v>5189743.4675000003</v>
      </c>
      <c r="L144" s="34">
        <f t="shared" si="8"/>
        <v>0.15859999996609986</v>
      </c>
      <c r="M144" s="34">
        <f t="shared" si="9"/>
        <v>0.90150000061839819</v>
      </c>
      <c r="N144" s="35">
        <f t="shared" si="10"/>
        <v>0.91534485911279295</v>
      </c>
      <c r="O144" s="34">
        <f t="shared" si="11"/>
        <v>0.83785621110421882</v>
      </c>
      <c r="P144" s="36" t="s">
        <v>17</v>
      </c>
      <c r="Q144" s="70"/>
      <c r="R144" s="70"/>
      <c r="S144" s="70"/>
    </row>
    <row r="145" spans="1:19" x14ac:dyDescent="0.3">
      <c r="A145" s="98" t="s">
        <v>126</v>
      </c>
      <c r="B145" s="98" t="s">
        <v>2482</v>
      </c>
      <c r="C145" s="98">
        <v>600</v>
      </c>
      <c r="D145" s="98">
        <v>340.81799999999998</v>
      </c>
      <c r="E145" s="98">
        <v>0.3</v>
      </c>
      <c r="F145" s="98">
        <v>0.2</v>
      </c>
      <c r="G145" s="98">
        <v>1.9600919999999999</v>
      </c>
      <c r="H145" s="98">
        <v>5189742.5360000003</v>
      </c>
      <c r="I145" s="98">
        <v>487868.14600000001</v>
      </c>
      <c r="J145" s="34">
        <f>VLOOKUP($B145,'Hub coords'!$A$14:$E$119,4,TRUE)</f>
        <v>487867.99840000004</v>
      </c>
      <c r="K145" s="34">
        <f>VLOOKUP($B145,'Hub coords'!$A$14:$E$119,5,TRUE)</f>
        <v>5189743.4675000003</v>
      </c>
      <c r="L145" s="34">
        <f t="shared" si="8"/>
        <v>0.14759999996749684</v>
      </c>
      <c r="M145" s="34">
        <f t="shared" si="9"/>
        <v>0.93149999994784594</v>
      </c>
      <c r="N145" s="35">
        <f t="shared" si="10"/>
        <v>0.94312141842566699</v>
      </c>
      <c r="O145" s="34">
        <f t="shared" si="11"/>
        <v>0.88947800989324199</v>
      </c>
      <c r="P145" s="36" t="s">
        <v>17</v>
      </c>
      <c r="Q145" s="70"/>
      <c r="R145" s="70"/>
      <c r="S145" s="70"/>
    </row>
    <row r="146" spans="1:19" x14ac:dyDescent="0.3">
      <c r="A146" s="98" t="s">
        <v>130</v>
      </c>
      <c r="B146" s="98" t="s">
        <v>2483</v>
      </c>
      <c r="C146" s="98">
        <v>601</v>
      </c>
      <c r="D146" s="98">
        <v>340.76799999999997</v>
      </c>
      <c r="E146" s="98">
        <v>0.3</v>
      </c>
      <c r="F146" s="98">
        <v>0.2</v>
      </c>
      <c r="G146" s="98">
        <v>1.4389149999999999</v>
      </c>
      <c r="H146" s="98">
        <v>5189743.841</v>
      </c>
      <c r="I146" s="98">
        <v>487870.641</v>
      </c>
      <c r="J146" s="34">
        <f>VLOOKUP($B146,'Hub coords'!$A$14:$E$119,4,TRUE)</f>
        <v>487867.99840000004</v>
      </c>
      <c r="K146" s="34">
        <f>VLOOKUP($B146,'Hub coords'!$A$14:$E$119,5,TRUE)</f>
        <v>5189743.4675000003</v>
      </c>
      <c r="L146" s="34">
        <f t="shared" si="8"/>
        <v>2.6425999999628402</v>
      </c>
      <c r="M146" s="34">
        <f t="shared" si="9"/>
        <v>0.37349999975413084</v>
      </c>
      <c r="N146" s="35">
        <f t="shared" si="10"/>
        <v>2.6688643670332781</v>
      </c>
      <c r="O146" s="34">
        <f t="shared" si="11"/>
        <v>7.12283700961994</v>
      </c>
      <c r="P146" s="36" t="s">
        <v>17</v>
      </c>
      <c r="Q146" s="70"/>
      <c r="R146" s="70"/>
      <c r="S146" s="70"/>
    </row>
    <row r="147" spans="1:19" x14ac:dyDescent="0.3">
      <c r="A147" s="98" t="s">
        <v>130</v>
      </c>
      <c r="B147" s="98" t="s">
        <v>2484</v>
      </c>
      <c r="C147" s="98">
        <v>601</v>
      </c>
      <c r="D147" s="98">
        <v>336.34899999999999</v>
      </c>
      <c r="E147" s="98">
        <v>0.3</v>
      </c>
      <c r="F147" s="98">
        <v>0.3</v>
      </c>
      <c r="G147" s="98">
        <v>1.6066480000000001</v>
      </c>
      <c r="H147" s="98">
        <v>5189742.2019999996</v>
      </c>
      <c r="I147" s="98">
        <v>487868.91</v>
      </c>
      <c r="J147" s="34">
        <f>VLOOKUP($B147,'Hub coords'!$A$14:$E$119,4,TRUE)</f>
        <v>487867.99840000004</v>
      </c>
      <c r="K147" s="34">
        <f>VLOOKUP($B147,'Hub coords'!$A$14:$E$119,5,TRUE)</f>
        <v>5189743.4675000003</v>
      </c>
      <c r="L147" s="34">
        <f t="shared" si="8"/>
        <v>0.91159999993396923</v>
      </c>
      <c r="M147" s="34">
        <f t="shared" si="9"/>
        <v>1.2655000006780028</v>
      </c>
      <c r="N147" s="35">
        <f t="shared" si="10"/>
        <v>1.5596489385742029</v>
      </c>
      <c r="O147" s="34">
        <f t="shared" si="11"/>
        <v>2.432504811595638</v>
      </c>
      <c r="P147" s="36" t="s">
        <v>17</v>
      </c>
      <c r="Q147" s="70"/>
      <c r="R147" s="70"/>
      <c r="S147" s="70"/>
    </row>
    <row r="148" spans="1:19" x14ac:dyDescent="0.3">
      <c r="A148" s="98" t="s">
        <v>130</v>
      </c>
      <c r="B148" s="98" t="s">
        <v>2458</v>
      </c>
      <c r="C148" s="98">
        <v>601</v>
      </c>
      <c r="D148" s="98">
        <v>334.83300000000003</v>
      </c>
      <c r="E148" s="98">
        <v>0.2</v>
      </c>
      <c r="F148" s="98">
        <v>0.2</v>
      </c>
      <c r="G148" s="98">
        <v>1.5427979999999999</v>
      </c>
      <c r="H148" s="98">
        <v>5189743.1950000003</v>
      </c>
      <c r="I148" s="98">
        <v>487869.28399999999</v>
      </c>
      <c r="J148" s="34">
        <f>VLOOKUP($B148,'Hub coords'!$A$14:$E$119,4,TRUE)</f>
        <v>487867.99840000004</v>
      </c>
      <c r="K148" s="34">
        <f>VLOOKUP($B148,'Hub coords'!$A$14:$E$119,5,TRUE)</f>
        <v>5189743.4675000003</v>
      </c>
      <c r="L148" s="34">
        <f t="shared" si="8"/>
        <v>1.2855999999446794</v>
      </c>
      <c r="M148" s="34">
        <f t="shared" si="9"/>
        <v>0.2724999999627471</v>
      </c>
      <c r="N148" s="35">
        <f t="shared" si="10"/>
        <v>1.3141627029547966</v>
      </c>
      <c r="O148" s="34">
        <f t="shared" si="11"/>
        <v>1.7270236098374572</v>
      </c>
      <c r="P148" s="36" t="s">
        <v>17</v>
      </c>
      <c r="Q148" s="70"/>
      <c r="R148" s="70"/>
      <c r="S148" s="70"/>
    </row>
    <row r="149" spans="1:19" x14ac:dyDescent="0.3">
      <c r="A149" s="98" t="s">
        <v>130</v>
      </c>
      <c r="B149" s="98" t="s">
        <v>2485</v>
      </c>
      <c r="C149" s="98">
        <v>601</v>
      </c>
      <c r="D149" s="98">
        <v>336.95699999999999</v>
      </c>
      <c r="E149" s="98">
        <v>0.3</v>
      </c>
      <c r="F149" s="98">
        <v>0.3</v>
      </c>
      <c r="G149" s="98">
        <v>1.0777639999999999</v>
      </c>
      <c r="H149" s="98">
        <v>5189744.0070000002</v>
      </c>
      <c r="I149" s="98">
        <v>487869.75599999999</v>
      </c>
      <c r="J149" s="34">
        <f>VLOOKUP($B149,'Hub coords'!$A$14:$E$119,4,TRUE)</f>
        <v>487867.99840000004</v>
      </c>
      <c r="K149" s="34">
        <f>VLOOKUP($B149,'Hub coords'!$A$14:$E$119,5,TRUE)</f>
        <v>5189743.4675000003</v>
      </c>
      <c r="L149" s="34">
        <f t="shared" si="8"/>
        <v>1.757599999953527</v>
      </c>
      <c r="M149" s="34">
        <f t="shared" si="9"/>
        <v>0.53949999995529652</v>
      </c>
      <c r="N149" s="35">
        <f t="shared" si="10"/>
        <v>1.8385369209750462</v>
      </c>
      <c r="O149" s="34">
        <f t="shared" si="11"/>
        <v>3.3802180097884031</v>
      </c>
      <c r="P149" s="36" t="s">
        <v>17</v>
      </c>
      <c r="Q149" s="70"/>
      <c r="R149" s="70"/>
      <c r="S149" s="70"/>
    </row>
    <row r="150" spans="1:19" x14ac:dyDescent="0.3">
      <c r="A150" s="98" t="s">
        <v>130</v>
      </c>
      <c r="B150" s="98" t="s">
        <v>2459</v>
      </c>
      <c r="C150" s="98">
        <v>601</v>
      </c>
      <c r="D150" s="98">
        <v>335.73</v>
      </c>
      <c r="E150" s="98">
        <v>0.3</v>
      </c>
      <c r="F150" s="98">
        <v>0.3</v>
      </c>
      <c r="G150" s="98">
        <v>1.4374530000000001</v>
      </c>
      <c r="H150" s="98">
        <v>5189740.7649999997</v>
      </c>
      <c r="I150" s="98">
        <v>487869.02399999998</v>
      </c>
      <c r="J150" s="34">
        <f>VLOOKUP($B150,'Hub coords'!$A$14:$E$119,4,TRUE)</f>
        <v>487867.99840000004</v>
      </c>
      <c r="K150" s="34">
        <f>VLOOKUP($B150,'Hub coords'!$A$14:$E$119,5,TRUE)</f>
        <v>5189743.4675000003</v>
      </c>
      <c r="L150" s="34">
        <f t="shared" si="8"/>
        <v>1.0255999999353662</v>
      </c>
      <c r="M150" s="34">
        <f t="shared" si="9"/>
        <v>2.7025000005960464</v>
      </c>
      <c r="N150" s="35">
        <f t="shared" si="10"/>
        <v>2.8905642378416454</v>
      </c>
      <c r="O150" s="34">
        <f t="shared" si="11"/>
        <v>8.3553616130890518</v>
      </c>
      <c r="P150" s="36" t="s">
        <v>17</v>
      </c>
      <c r="Q150" s="70"/>
      <c r="R150" s="98" t="s">
        <v>5112</v>
      </c>
      <c r="S150" s="37">
        <f>COUNT(C126:C155)</f>
        <v>30</v>
      </c>
    </row>
    <row r="151" spans="1:19" x14ac:dyDescent="0.3">
      <c r="A151" s="98" t="s">
        <v>130</v>
      </c>
      <c r="B151" s="98" t="s">
        <v>2460</v>
      </c>
      <c r="C151" s="98">
        <v>601</v>
      </c>
      <c r="D151" s="98">
        <v>335.35399999999998</v>
      </c>
      <c r="E151" s="98">
        <v>0.3</v>
      </c>
      <c r="F151" s="98">
        <v>0.2</v>
      </c>
      <c r="G151" s="98">
        <v>1.2062790000000001</v>
      </c>
      <c r="H151" s="98">
        <v>5189741.9280000003</v>
      </c>
      <c r="I151" s="98">
        <v>487869.18</v>
      </c>
      <c r="J151" s="34">
        <f>VLOOKUP($B151,'Hub coords'!$A$14:$E$119,4,TRUE)</f>
        <v>487867.99840000004</v>
      </c>
      <c r="K151" s="34">
        <f>VLOOKUP($B151,'Hub coords'!$A$14:$E$119,5,TRUE)</f>
        <v>5189743.4675000003</v>
      </c>
      <c r="L151" s="34">
        <f t="shared" si="8"/>
        <v>1.1815999999525957</v>
      </c>
      <c r="M151" s="34">
        <f t="shared" si="9"/>
        <v>1.5394999999552965</v>
      </c>
      <c r="N151" s="35">
        <f t="shared" si="10"/>
        <v>1.9406799864352526</v>
      </c>
      <c r="O151" s="34">
        <f t="shared" si="11"/>
        <v>3.7662388097503325</v>
      </c>
      <c r="P151" s="36" t="s">
        <v>17</v>
      </c>
      <c r="Q151" s="70"/>
      <c r="R151" s="98" t="s">
        <v>5111</v>
      </c>
      <c r="S151" s="34">
        <f>AVERAGE(N126:N155)</f>
        <v>1.948553427121497</v>
      </c>
    </row>
    <row r="152" spans="1:19" x14ac:dyDescent="0.3">
      <c r="A152" s="98" t="s">
        <v>126</v>
      </c>
      <c r="B152" s="98" t="s">
        <v>2461</v>
      </c>
      <c r="C152" s="98">
        <v>601</v>
      </c>
      <c r="D152" s="98">
        <v>342.565</v>
      </c>
      <c r="E152" s="98">
        <v>0.3</v>
      </c>
      <c r="F152" s="98">
        <v>0.2</v>
      </c>
      <c r="G152" s="98">
        <v>1.3396650000000001</v>
      </c>
      <c r="H152" s="98">
        <v>5189743.483</v>
      </c>
      <c r="I152" s="98">
        <v>487871.288</v>
      </c>
      <c r="J152" s="34">
        <f>VLOOKUP($B152,'Hub coords'!$A$14:$E$119,4,TRUE)</f>
        <v>487867.99840000004</v>
      </c>
      <c r="K152" s="34">
        <f>VLOOKUP($B152,'Hub coords'!$A$14:$E$119,5,TRUE)</f>
        <v>5189743.4675000003</v>
      </c>
      <c r="L152" s="34">
        <f t="shared" si="8"/>
        <v>3.2895999999600463</v>
      </c>
      <c r="M152" s="34">
        <f t="shared" si="9"/>
        <v>1.549999974668026E-2</v>
      </c>
      <c r="N152" s="35">
        <f t="shared" si="10"/>
        <v>3.2896365163539398</v>
      </c>
      <c r="O152" s="34">
        <f t="shared" si="11"/>
        <v>10.821708409729284</v>
      </c>
      <c r="P152" s="36" t="s">
        <v>17</v>
      </c>
      <c r="Q152" s="70"/>
      <c r="R152" s="98" t="s">
        <v>5110</v>
      </c>
      <c r="S152" s="34">
        <f>_xlfn.STDEV.S(N126:N155)</f>
        <v>0.85239862705104452</v>
      </c>
    </row>
    <row r="153" spans="1:19" x14ac:dyDescent="0.3">
      <c r="A153" s="98" t="s">
        <v>126</v>
      </c>
      <c r="B153" s="98" t="s">
        <v>2462</v>
      </c>
      <c r="C153" s="98">
        <v>600</v>
      </c>
      <c r="D153" s="98">
        <v>340.07900000000001</v>
      </c>
      <c r="E153" s="98">
        <v>0.4</v>
      </c>
      <c r="F153" s="98">
        <v>0.4</v>
      </c>
      <c r="G153" s="98">
        <v>2.3027120000000001</v>
      </c>
      <c r="H153" s="98">
        <v>5189745.6770000001</v>
      </c>
      <c r="I153" s="98">
        <v>487868.46299999999</v>
      </c>
      <c r="J153" s="34">
        <f>VLOOKUP($B153,'Hub coords'!$A$14:$E$119,4,TRUE)</f>
        <v>487867.99840000004</v>
      </c>
      <c r="K153" s="34">
        <f>VLOOKUP($B153,'Hub coords'!$A$14:$E$119,5,TRUE)</f>
        <v>5189743.4675000003</v>
      </c>
      <c r="L153" s="34">
        <f t="shared" si="8"/>
        <v>0.46459999994840473</v>
      </c>
      <c r="M153" s="34">
        <f t="shared" si="9"/>
        <v>2.2094999998807907</v>
      </c>
      <c r="N153" s="35">
        <f t="shared" si="10"/>
        <v>2.2578182852978386</v>
      </c>
      <c r="O153" s="34">
        <f t="shared" si="11"/>
        <v>5.0977434094252718</v>
      </c>
      <c r="P153" s="36" t="s">
        <v>17</v>
      </c>
      <c r="Q153" s="70"/>
      <c r="R153" s="98" t="s">
        <v>5109</v>
      </c>
      <c r="S153" s="34">
        <f>MIN(N126:N155)</f>
        <v>0.2218035393742944</v>
      </c>
    </row>
    <row r="154" spans="1:19" x14ac:dyDescent="0.3">
      <c r="A154" s="98" t="s">
        <v>130</v>
      </c>
      <c r="B154" s="98" t="s">
        <v>2463</v>
      </c>
      <c r="C154" s="98">
        <v>601</v>
      </c>
      <c r="D154" s="98">
        <v>341.63900000000001</v>
      </c>
      <c r="E154" s="98">
        <v>0.3</v>
      </c>
      <c r="F154" s="98">
        <v>0.3</v>
      </c>
      <c r="G154" s="98">
        <v>1.8407249999999999</v>
      </c>
      <c r="H154" s="98">
        <v>5189743.5860000001</v>
      </c>
      <c r="I154" s="98">
        <v>487870.53899999999</v>
      </c>
      <c r="J154" s="34">
        <f>VLOOKUP($B154,'Hub coords'!$A$14:$E$119,4,TRUE)</f>
        <v>487867.99840000004</v>
      </c>
      <c r="K154" s="34">
        <f>VLOOKUP($B154,'Hub coords'!$A$14:$E$119,5,TRUE)</f>
        <v>5189743.4675000003</v>
      </c>
      <c r="L154" s="34">
        <f t="shared" si="8"/>
        <v>2.5405999999493361</v>
      </c>
      <c r="M154" s="34">
        <f t="shared" si="9"/>
        <v>0.11849999986588955</v>
      </c>
      <c r="N154" s="35">
        <f t="shared" si="10"/>
        <v>2.5433620681512852</v>
      </c>
      <c r="O154" s="34">
        <f t="shared" si="11"/>
        <v>6.4686906097107828</v>
      </c>
      <c r="P154" s="36" t="s">
        <v>17</v>
      </c>
      <c r="Q154" s="70"/>
      <c r="R154" s="98" t="s">
        <v>5108</v>
      </c>
      <c r="S154" s="34">
        <f>MAX(N126:N155)</f>
        <v>3.9375284141721365</v>
      </c>
    </row>
    <row r="155" spans="1:19" x14ac:dyDescent="0.3">
      <c r="A155" s="98" t="s">
        <v>130</v>
      </c>
      <c r="B155" s="98" t="s">
        <v>2464</v>
      </c>
      <c r="C155" s="98">
        <v>600</v>
      </c>
      <c r="D155" s="98">
        <v>356.87299999999999</v>
      </c>
      <c r="E155" s="98">
        <v>0.8</v>
      </c>
      <c r="F155" s="98">
        <v>0.5</v>
      </c>
      <c r="G155" s="98">
        <v>1.8984129999999999</v>
      </c>
      <c r="H155" s="98">
        <v>5189743.4639999997</v>
      </c>
      <c r="I155" s="98">
        <v>487869.26400000002</v>
      </c>
      <c r="J155" s="34">
        <f>VLOOKUP($B155,'Hub coords'!$A$14:$E$119,4,TRUE)</f>
        <v>487867.99840000004</v>
      </c>
      <c r="K155" s="34">
        <f>VLOOKUP($B155,'Hub coords'!$A$14:$E$119,5,TRUE)</f>
        <v>5189743.4675000003</v>
      </c>
      <c r="L155" s="34">
        <f t="shared" si="8"/>
        <v>1.2655999999842606</v>
      </c>
      <c r="M155" s="34">
        <f t="shared" si="9"/>
        <v>3.500000573694706E-3</v>
      </c>
      <c r="N155" s="35">
        <f t="shared" si="10"/>
        <v>1.2656048395783639</v>
      </c>
      <c r="O155" s="34">
        <f t="shared" si="11"/>
        <v>1.6017556099641761</v>
      </c>
      <c r="P155" s="36" t="s">
        <v>17</v>
      </c>
      <c r="Q155" s="70"/>
      <c r="R155" s="98" t="s">
        <v>5107</v>
      </c>
      <c r="S155" s="34">
        <f>SQRT(SUM(O126:O155)/S150)</f>
        <v>2.1211375321822379</v>
      </c>
    </row>
    <row r="156" spans="1:19" ht="15" thickBot="1" x14ac:dyDescent="0.35">
      <c r="A156" s="98" t="s">
        <v>130</v>
      </c>
      <c r="B156" s="98" t="s">
        <v>2486</v>
      </c>
      <c r="C156" s="98">
        <v>601</v>
      </c>
      <c r="D156" s="98">
        <v>340.06299999999999</v>
      </c>
      <c r="E156" s="98">
        <v>0.4</v>
      </c>
      <c r="F156" s="98">
        <v>0.2</v>
      </c>
      <c r="G156" s="98">
        <v>1.753455</v>
      </c>
      <c r="H156" s="98">
        <v>5189784.6059999997</v>
      </c>
      <c r="I156" s="98">
        <v>487857.60499999998</v>
      </c>
      <c r="J156" s="34">
        <f>VLOOKUP($B156,'Hub coords'!$A$14:$E$119,4,TRUE)</f>
        <v>487856.82940000005</v>
      </c>
      <c r="K156" s="34">
        <f>VLOOKUP($B156,'Hub coords'!$A$14:$E$119,5,TRUE)</f>
        <v>5189786.1225000005</v>
      </c>
      <c r="L156" s="34">
        <f t="shared" si="8"/>
        <v>0.77559999993536621</v>
      </c>
      <c r="M156" s="34">
        <f t="shared" si="9"/>
        <v>1.5165000008419156</v>
      </c>
      <c r="N156" s="35">
        <f t="shared" si="10"/>
        <v>1.7033283924285623</v>
      </c>
      <c r="O156" s="34">
        <f t="shared" si="11"/>
        <v>2.9013276124532701</v>
      </c>
      <c r="P156" s="36" t="s">
        <v>20</v>
      </c>
      <c r="Q156" s="113"/>
      <c r="R156" s="98"/>
    </row>
    <row r="157" spans="1:19" x14ac:dyDescent="0.3">
      <c r="A157" s="98" t="s">
        <v>130</v>
      </c>
      <c r="B157" s="98" t="s">
        <v>2495</v>
      </c>
      <c r="C157" s="98">
        <v>601</v>
      </c>
      <c r="D157" s="98">
        <v>338.74099999999999</v>
      </c>
      <c r="E157" s="98">
        <v>0.3</v>
      </c>
      <c r="F157" s="98">
        <v>0.2</v>
      </c>
      <c r="G157" s="98">
        <v>1.398109</v>
      </c>
      <c r="H157" s="98">
        <v>5189786.0820000004</v>
      </c>
      <c r="I157" s="98">
        <v>487855.74099999998</v>
      </c>
      <c r="J157" s="34">
        <f>VLOOKUP($B157,'Hub coords'!$A$14:$E$119,4,TRUE)</f>
        <v>487856.82940000005</v>
      </c>
      <c r="K157" s="34">
        <f>VLOOKUP($B157,'Hub coords'!$A$14:$E$119,5,TRUE)</f>
        <v>5189786.1225000005</v>
      </c>
      <c r="L157" s="34">
        <f t="shared" si="8"/>
        <v>1.0884000000660308</v>
      </c>
      <c r="M157" s="34">
        <f t="shared" si="9"/>
        <v>4.050000011920929E-2</v>
      </c>
      <c r="N157" s="35">
        <f t="shared" si="10"/>
        <v>1.0891532537496234</v>
      </c>
      <c r="O157" s="34">
        <f t="shared" si="11"/>
        <v>1.1862548101533914</v>
      </c>
      <c r="P157" s="36" t="s">
        <v>20</v>
      </c>
      <c r="Q157" s="113"/>
      <c r="R157" s="20" t="s">
        <v>166</v>
      </c>
      <c r="S157" s="20" t="s">
        <v>165</v>
      </c>
    </row>
    <row r="158" spans="1:19" x14ac:dyDescent="0.3">
      <c r="A158" s="98" t="s">
        <v>126</v>
      </c>
      <c r="B158" s="98" t="s">
        <v>2496</v>
      </c>
      <c r="C158" s="98">
        <v>601</v>
      </c>
      <c r="D158" s="98">
        <v>342.565</v>
      </c>
      <c r="E158" s="98">
        <v>0.3</v>
      </c>
      <c r="F158" s="98">
        <v>0.2</v>
      </c>
      <c r="G158" s="98">
        <v>1.957368</v>
      </c>
      <c r="H158" s="98">
        <v>5189786.7810000004</v>
      </c>
      <c r="I158" s="98">
        <v>487857.76500000001</v>
      </c>
      <c r="J158" s="34">
        <f>VLOOKUP($B158,'Hub coords'!$A$14:$E$119,4,TRUE)</f>
        <v>487856.82940000005</v>
      </c>
      <c r="K158" s="34">
        <f>VLOOKUP($B158,'Hub coords'!$A$14:$E$119,5,TRUE)</f>
        <v>5189786.1225000005</v>
      </c>
      <c r="L158" s="34">
        <f t="shared" si="8"/>
        <v>0.9355999999679625</v>
      </c>
      <c r="M158" s="34">
        <f t="shared" si="9"/>
        <v>0.65849999990314245</v>
      </c>
      <c r="N158" s="35">
        <f t="shared" si="10"/>
        <v>1.1441020976348615</v>
      </c>
      <c r="O158" s="34">
        <f t="shared" si="11"/>
        <v>1.3089696098124901</v>
      </c>
      <c r="P158" s="36" t="s">
        <v>20</v>
      </c>
      <c r="Q158" s="113"/>
      <c r="R158" s="19">
        <v>1</v>
      </c>
      <c r="S158" s="115">
        <v>3</v>
      </c>
    </row>
    <row r="159" spans="1:19" x14ac:dyDescent="0.3">
      <c r="A159" s="98" t="s">
        <v>126</v>
      </c>
      <c r="B159" s="98" t="s">
        <v>2497</v>
      </c>
      <c r="C159" s="98">
        <v>601</v>
      </c>
      <c r="D159" s="98">
        <v>339.392</v>
      </c>
      <c r="E159" s="98">
        <v>0.4</v>
      </c>
      <c r="F159" s="98">
        <v>0.2</v>
      </c>
      <c r="G159" s="98">
        <v>1.839194</v>
      </c>
      <c r="H159" s="98">
        <v>5189784.4759999998</v>
      </c>
      <c r="I159" s="98">
        <v>487858.34299999999</v>
      </c>
      <c r="J159" s="34">
        <f>VLOOKUP($B159,'Hub coords'!$A$14:$E$119,4,TRUE)</f>
        <v>487856.82940000005</v>
      </c>
      <c r="K159" s="34">
        <f>VLOOKUP($B159,'Hub coords'!$A$14:$E$119,5,TRUE)</f>
        <v>5189786.1225000005</v>
      </c>
      <c r="L159" s="34">
        <f t="shared" si="8"/>
        <v>1.5135999999474734</v>
      </c>
      <c r="M159" s="34">
        <f t="shared" si="9"/>
        <v>1.6465000007301569</v>
      </c>
      <c r="N159" s="35">
        <f t="shared" si="10"/>
        <v>2.2365033450110015</v>
      </c>
      <c r="O159" s="34">
        <f t="shared" si="11"/>
        <v>5.0019472122453985</v>
      </c>
      <c r="P159" s="36" t="s">
        <v>20</v>
      </c>
      <c r="Q159" s="113"/>
      <c r="R159" s="19">
        <v>2</v>
      </c>
      <c r="S159" s="115">
        <v>13</v>
      </c>
    </row>
    <row r="160" spans="1:19" x14ac:dyDescent="0.3">
      <c r="A160" s="98" t="s">
        <v>130</v>
      </c>
      <c r="B160" s="98" t="s">
        <v>2498</v>
      </c>
      <c r="C160" s="98">
        <v>601</v>
      </c>
      <c r="D160" s="98">
        <v>337.37700000000001</v>
      </c>
      <c r="E160" s="98">
        <v>0.3</v>
      </c>
      <c r="F160" s="98">
        <v>0.2</v>
      </c>
      <c r="G160" s="98">
        <v>1.1907160000000001</v>
      </c>
      <c r="H160" s="98">
        <v>5189784.3689999999</v>
      </c>
      <c r="I160" s="98">
        <v>487856.75099999999</v>
      </c>
      <c r="J160" s="34">
        <f>VLOOKUP($B160,'Hub coords'!$A$14:$E$119,4,TRUE)</f>
        <v>487856.82940000005</v>
      </c>
      <c r="K160" s="34">
        <f>VLOOKUP($B160,'Hub coords'!$A$14:$E$119,5,TRUE)</f>
        <v>5189786.1225000005</v>
      </c>
      <c r="L160" s="34">
        <f t="shared" si="8"/>
        <v>7.8400000056717545E-2</v>
      </c>
      <c r="M160" s="34">
        <f t="shared" si="9"/>
        <v>1.7535000005736947</v>
      </c>
      <c r="N160" s="35">
        <f t="shared" si="10"/>
        <v>1.7552517802357703</v>
      </c>
      <c r="O160" s="34">
        <f t="shared" si="11"/>
        <v>3.0809088120208408</v>
      </c>
      <c r="P160" s="36" t="s">
        <v>20</v>
      </c>
      <c r="Q160" s="113"/>
      <c r="R160" s="19">
        <v>3</v>
      </c>
      <c r="S160" s="115">
        <v>10</v>
      </c>
    </row>
    <row r="161" spans="1:19" x14ac:dyDescent="0.3">
      <c r="A161" s="98" t="s">
        <v>130</v>
      </c>
      <c r="B161" s="98" t="s">
        <v>2499</v>
      </c>
      <c r="C161" s="98">
        <v>601</v>
      </c>
      <c r="D161" s="98">
        <v>339.16899999999998</v>
      </c>
      <c r="E161" s="98">
        <v>0.3</v>
      </c>
      <c r="F161" s="98">
        <v>0.3</v>
      </c>
      <c r="G161" s="98">
        <v>1.5778650000000001</v>
      </c>
      <c r="H161" s="98">
        <v>5189784.9170000004</v>
      </c>
      <c r="I161" s="98">
        <v>487857.35499999998</v>
      </c>
      <c r="J161" s="34">
        <f>VLOOKUP($B161,'Hub coords'!$A$14:$E$119,4,TRUE)</f>
        <v>487856.82940000005</v>
      </c>
      <c r="K161" s="34">
        <f>VLOOKUP($B161,'Hub coords'!$A$14:$E$119,5,TRUE)</f>
        <v>5189786.1225000005</v>
      </c>
      <c r="L161" s="34">
        <f t="shared" si="8"/>
        <v>0.52559999993536621</v>
      </c>
      <c r="M161" s="34">
        <f t="shared" si="9"/>
        <v>1.2055000001564622</v>
      </c>
      <c r="N161" s="35">
        <f t="shared" si="10"/>
        <v>1.3150990876391357</v>
      </c>
      <c r="O161" s="34">
        <f t="shared" si="11"/>
        <v>1.7294856103092873</v>
      </c>
      <c r="P161" s="36" t="s">
        <v>20</v>
      </c>
      <c r="Q161" s="113"/>
      <c r="R161" s="19">
        <v>4</v>
      </c>
      <c r="S161" s="115">
        <v>3</v>
      </c>
    </row>
    <row r="162" spans="1:19" x14ac:dyDescent="0.3">
      <c r="A162" s="98" t="s">
        <v>130</v>
      </c>
      <c r="B162" s="98" t="s">
        <v>2500</v>
      </c>
      <c r="C162" s="98">
        <v>601</v>
      </c>
      <c r="D162" s="98">
        <v>336.23599999999999</v>
      </c>
      <c r="E162" s="98">
        <v>0.4</v>
      </c>
      <c r="F162" s="98">
        <v>0.2</v>
      </c>
      <c r="G162" s="98">
        <v>1.2546440000000001</v>
      </c>
      <c r="H162" s="98">
        <v>5189784.8389999997</v>
      </c>
      <c r="I162" s="98">
        <v>487856.85499999998</v>
      </c>
      <c r="J162" s="34">
        <f>VLOOKUP($B162,'Hub coords'!$A$14:$E$119,4,TRUE)</f>
        <v>487856.82940000005</v>
      </c>
      <c r="K162" s="34">
        <f>VLOOKUP($B162,'Hub coords'!$A$14:$E$119,5,TRUE)</f>
        <v>5189786.1225000005</v>
      </c>
      <c r="L162" s="34">
        <f t="shared" si="8"/>
        <v>2.5599999935366213E-2</v>
      </c>
      <c r="M162" s="34">
        <f t="shared" si="9"/>
        <v>1.283500000834465</v>
      </c>
      <c r="N162" s="35">
        <f t="shared" si="10"/>
        <v>1.2837552773557592</v>
      </c>
      <c r="O162" s="34">
        <f t="shared" si="11"/>
        <v>1.6480276121387623</v>
      </c>
      <c r="P162" s="36" t="s">
        <v>20</v>
      </c>
      <c r="Q162" s="113"/>
      <c r="R162" s="19">
        <v>5</v>
      </c>
      <c r="S162" s="115">
        <v>0</v>
      </c>
    </row>
    <row r="163" spans="1:19" x14ac:dyDescent="0.3">
      <c r="A163" s="98" t="s">
        <v>130</v>
      </c>
      <c r="B163" s="98" t="s">
        <v>2501</v>
      </c>
      <c r="C163" s="98">
        <v>601</v>
      </c>
      <c r="D163" s="98">
        <v>339.791</v>
      </c>
      <c r="E163" s="98">
        <v>0.4</v>
      </c>
      <c r="F163" s="98">
        <v>0.3</v>
      </c>
      <c r="G163" s="98">
        <v>1.705781</v>
      </c>
      <c r="H163" s="98">
        <v>5189783.7829999998</v>
      </c>
      <c r="I163" s="98">
        <v>487857.95899999997</v>
      </c>
      <c r="J163" s="34">
        <f>VLOOKUP($B163,'Hub coords'!$A$14:$E$119,4,TRUE)</f>
        <v>487856.82940000005</v>
      </c>
      <c r="K163" s="34">
        <f>VLOOKUP($B163,'Hub coords'!$A$14:$E$119,5,TRUE)</f>
        <v>5189786.1225000005</v>
      </c>
      <c r="L163" s="34">
        <f t="shared" si="8"/>
        <v>1.12959999992745</v>
      </c>
      <c r="M163" s="34">
        <f t="shared" si="9"/>
        <v>2.3395000007003546</v>
      </c>
      <c r="N163" s="35">
        <f t="shared" si="10"/>
        <v>2.5979331040488809</v>
      </c>
      <c r="O163" s="34">
        <f t="shared" si="11"/>
        <v>6.749256413113053</v>
      </c>
      <c r="P163" s="36" t="s">
        <v>20</v>
      </c>
      <c r="Q163" s="113"/>
      <c r="R163" s="19">
        <v>6</v>
      </c>
      <c r="S163" s="115">
        <v>0</v>
      </c>
    </row>
    <row r="164" spans="1:19" x14ac:dyDescent="0.3">
      <c r="A164" s="98" t="s">
        <v>126</v>
      </c>
      <c r="B164" s="98" t="s">
        <v>2502</v>
      </c>
      <c r="C164" s="98">
        <v>601</v>
      </c>
      <c r="D164" s="98">
        <v>336.41699999999997</v>
      </c>
      <c r="E164" s="98">
        <v>0.4</v>
      </c>
      <c r="F164" s="98">
        <v>0.2</v>
      </c>
      <c r="G164" s="98">
        <v>1.405859</v>
      </c>
      <c r="H164" s="98">
        <v>5189784.6770000001</v>
      </c>
      <c r="I164" s="98">
        <v>487857.13199999998</v>
      </c>
      <c r="J164" s="34">
        <f>VLOOKUP($B164,'Hub coords'!$A$14:$E$119,4,TRUE)</f>
        <v>487856.82940000005</v>
      </c>
      <c r="K164" s="34">
        <f>VLOOKUP($B164,'Hub coords'!$A$14:$E$119,5,TRUE)</f>
        <v>5189786.1225000005</v>
      </c>
      <c r="L164" s="34">
        <f t="shared" si="8"/>
        <v>0.30259999993722886</v>
      </c>
      <c r="M164" s="34">
        <f t="shared" si="9"/>
        <v>1.4455000003799796</v>
      </c>
      <c r="N164" s="35">
        <f t="shared" si="10"/>
        <v>1.4768334405275809</v>
      </c>
      <c r="O164" s="34">
        <f t="shared" si="11"/>
        <v>2.1810370110605319</v>
      </c>
      <c r="P164" s="36" t="s">
        <v>20</v>
      </c>
      <c r="Q164" s="113"/>
      <c r="R164" s="19">
        <v>7</v>
      </c>
      <c r="S164" s="115">
        <v>1</v>
      </c>
    </row>
    <row r="165" spans="1:19" x14ac:dyDescent="0.3">
      <c r="A165" s="98" t="s">
        <v>130</v>
      </c>
      <c r="B165" s="98" t="s">
        <v>2503</v>
      </c>
      <c r="C165" s="98">
        <v>601</v>
      </c>
      <c r="D165" s="98">
        <v>338.38600000000002</v>
      </c>
      <c r="E165" s="98">
        <v>0.3</v>
      </c>
      <c r="F165" s="98">
        <v>0.2</v>
      </c>
      <c r="G165" s="98">
        <v>1.6231340000000001</v>
      </c>
      <c r="H165" s="98">
        <v>5189785.068</v>
      </c>
      <c r="I165" s="98">
        <v>487856.81099999999</v>
      </c>
      <c r="J165" s="34">
        <f>VLOOKUP($B165,'Hub coords'!$A$14:$E$119,4,TRUE)</f>
        <v>487856.82940000005</v>
      </c>
      <c r="K165" s="34">
        <f>VLOOKUP($B165,'Hub coords'!$A$14:$E$119,5,TRUE)</f>
        <v>5189786.1225000005</v>
      </c>
      <c r="L165" s="34">
        <f t="shared" si="8"/>
        <v>1.8400000059045851E-2</v>
      </c>
      <c r="M165" s="34">
        <f t="shared" si="9"/>
        <v>1.054500000551343</v>
      </c>
      <c r="N165" s="35">
        <f t="shared" si="10"/>
        <v>1.0546605193923564</v>
      </c>
      <c r="O165" s="34">
        <f t="shared" si="11"/>
        <v>1.1123088111649548</v>
      </c>
      <c r="P165" s="36" t="s">
        <v>20</v>
      </c>
      <c r="Q165" s="113"/>
      <c r="R165" s="19">
        <v>8</v>
      </c>
      <c r="S165" s="115">
        <v>0</v>
      </c>
    </row>
    <row r="166" spans="1:19" ht="15" thickBot="1" x14ac:dyDescent="0.35">
      <c r="A166" s="98" t="s">
        <v>126</v>
      </c>
      <c r="B166" s="98" t="s">
        <v>2504</v>
      </c>
      <c r="C166" s="98">
        <v>601</v>
      </c>
      <c r="D166" s="98">
        <v>338.38799999999998</v>
      </c>
      <c r="E166" s="98">
        <v>0.3</v>
      </c>
      <c r="F166" s="98">
        <v>0.2</v>
      </c>
      <c r="G166" s="98">
        <v>1.915017</v>
      </c>
      <c r="H166" s="98">
        <v>5189784.5070000002</v>
      </c>
      <c r="I166" s="98">
        <v>487857.89399999997</v>
      </c>
      <c r="J166" s="34">
        <f>VLOOKUP($B166,'Hub coords'!$A$14:$E$119,4,TRUE)</f>
        <v>487856.82940000005</v>
      </c>
      <c r="K166" s="34">
        <f>VLOOKUP($B166,'Hub coords'!$A$14:$E$119,5,TRUE)</f>
        <v>5189786.1225000005</v>
      </c>
      <c r="L166" s="34">
        <f t="shared" si="8"/>
        <v>1.0645999999251217</v>
      </c>
      <c r="M166" s="34">
        <f t="shared" si="9"/>
        <v>1.6155000003054738</v>
      </c>
      <c r="N166" s="35">
        <f t="shared" si="10"/>
        <v>1.934738589791281</v>
      </c>
      <c r="O166" s="34">
        <f t="shared" si="11"/>
        <v>3.7432134108275545</v>
      </c>
      <c r="P166" s="36" t="s">
        <v>20</v>
      </c>
      <c r="Q166" s="113"/>
      <c r="R166" s="38" t="s">
        <v>2123</v>
      </c>
      <c r="S166" s="38">
        <v>0</v>
      </c>
    </row>
    <row r="167" spans="1:19" x14ac:dyDescent="0.3">
      <c r="A167" s="98" t="s">
        <v>130</v>
      </c>
      <c r="B167" s="98" t="s">
        <v>2487</v>
      </c>
      <c r="C167" s="98">
        <v>601</v>
      </c>
      <c r="D167" s="98">
        <v>341.20400000000001</v>
      </c>
      <c r="E167" s="98">
        <v>0.2</v>
      </c>
      <c r="F167" s="98">
        <v>0.2</v>
      </c>
      <c r="G167" s="98">
        <v>1.716839</v>
      </c>
      <c r="H167" s="98">
        <v>5189784.5460000001</v>
      </c>
      <c r="I167" s="98">
        <v>487857.94900000002</v>
      </c>
      <c r="J167" s="34">
        <f>VLOOKUP($B167,'Hub coords'!$A$14:$E$119,4,TRUE)</f>
        <v>487856.82940000005</v>
      </c>
      <c r="K167" s="34">
        <f>VLOOKUP($B167,'Hub coords'!$A$14:$E$119,5,TRUE)</f>
        <v>5189786.1225000005</v>
      </c>
      <c r="L167" s="34">
        <f t="shared" si="8"/>
        <v>1.1195999999763444</v>
      </c>
      <c r="M167" s="34">
        <f t="shared" si="9"/>
        <v>1.5765000004321337</v>
      </c>
      <c r="N167" s="35">
        <f t="shared" si="10"/>
        <v>1.9336122701590277</v>
      </c>
      <c r="O167" s="34">
        <f t="shared" si="11"/>
        <v>3.7388564113095488</v>
      </c>
      <c r="P167" s="36" t="s">
        <v>20</v>
      </c>
      <c r="Q167" s="113"/>
      <c r="R167" s="98"/>
      <c r="S167" s="113">
        <f>SUM(S158:S166)</f>
        <v>30</v>
      </c>
    </row>
    <row r="168" spans="1:19" x14ac:dyDescent="0.3">
      <c r="A168" s="98" t="s">
        <v>130</v>
      </c>
      <c r="B168" s="98" t="s">
        <v>2505</v>
      </c>
      <c r="C168" s="98">
        <v>601</v>
      </c>
      <c r="D168" s="98">
        <v>338.471</v>
      </c>
      <c r="E168" s="98">
        <v>0.4</v>
      </c>
      <c r="F168" s="98">
        <v>0.2</v>
      </c>
      <c r="G168" s="98">
        <v>1.9372879999999999</v>
      </c>
      <c r="H168" s="98">
        <v>5189783.9550000001</v>
      </c>
      <c r="I168" s="98">
        <v>487858.217</v>
      </c>
      <c r="J168" s="34">
        <f>VLOOKUP($B168,'Hub coords'!$A$14:$E$119,4,TRUE)</f>
        <v>487856.82940000005</v>
      </c>
      <c r="K168" s="34">
        <f>VLOOKUP($B168,'Hub coords'!$A$14:$E$119,5,TRUE)</f>
        <v>5189786.1225000005</v>
      </c>
      <c r="L168" s="34">
        <f t="shared" si="8"/>
        <v>1.3875999999581836</v>
      </c>
      <c r="M168" s="34">
        <f t="shared" si="9"/>
        <v>2.1675000004470348</v>
      </c>
      <c r="N168" s="35">
        <f t="shared" si="10"/>
        <v>2.5736141924969731</v>
      </c>
      <c r="O168" s="34">
        <f t="shared" si="11"/>
        <v>6.6234900118218469</v>
      </c>
      <c r="P168" s="36" t="s">
        <v>20</v>
      </c>
      <c r="Q168" s="113"/>
      <c r="R168" s="98"/>
    </row>
    <row r="169" spans="1:19" x14ac:dyDescent="0.3">
      <c r="A169" s="98" t="s">
        <v>126</v>
      </c>
      <c r="B169" s="98" t="s">
        <v>2506</v>
      </c>
      <c r="C169" s="98">
        <v>601</v>
      </c>
      <c r="D169" s="98">
        <v>336.952</v>
      </c>
      <c r="E169" s="98">
        <v>0.2</v>
      </c>
      <c r="F169" s="98">
        <v>0.3</v>
      </c>
      <c r="G169" s="98">
        <v>1.7612920000000001</v>
      </c>
      <c r="H169" s="98">
        <v>5189785.0659999996</v>
      </c>
      <c r="I169" s="98">
        <v>487857.66</v>
      </c>
      <c r="J169" s="34">
        <f>VLOOKUP($B169,'Hub coords'!$A$14:$E$119,4,TRUE)</f>
        <v>487856.82940000005</v>
      </c>
      <c r="K169" s="34">
        <f>VLOOKUP($B169,'Hub coords'!$A$14:$E$119,5,TRUE)</f>
        <v>5189786.1225000005</v>
      </c>
      <c r="L169" s="34">
        <f t="shared" si="8"/>
        <v>0.83059999992838129</v>
      </c>
      <c r="M169" s="34">
        <f t="shared" si="9"/>
        <v>1.0565000008791685</v>
      </c>
      <c r="N169" s="35">
        <f t="shared" si="10"/>
        <v>1.3439079625252282</v>
      </c>
      <c r="O169" s="34">
        <f t="shared" si="11"/>
        <v>1.80608861173871</v>
      </c>
      <c r="P169" s="36" t="s">
        <v>20</v>
      </c>
      <c r="Q169" s="113"/>
      <c r="R169" s="98"/>
    </row>
    <row r="170" spans="1:19" x14ac:dyDescent="0.3">
      <c r="A170" s="98" t="s">
        <v>130</v>
      </c>
      <c r="B170" s="98" t="s">
        <v>2507</v>
      </c>
      <c r="C170" s="98">
        <v>601</v>
      </c>
      <c r="D170" s="98">
        <v>339.92500000000001</v>
      </c>
      <c r="E170" s="98">
        <v>0.4</v>
      </c>
      <c r="F170" s="98">
        <v>0.3</v>
      </c>
      <c r="G170" s="98">
        <v>1.7801480000000001</v>
      </c>
      <c r="H170" s="98">
        <v>5189783.8509999998</v>
      </c>
      <c r="I170" s="98">
        <v>487857.87699999998</v>
      </c>
      <c r="J170" s="34">
        <f>VLOOKUP($B170,'Hub coords'!$A$14:$E$119,4,TRUE)</f>
        <v>487856.82940000005</v>
      </c>
      <c r="K170" s="34">
        <f>VLOOKUP($B170,'Hub coords'!$A$14:$E$119,5,TRUE)</f>
        <v>5189786.1225000005</v>
      </c>
      <c r="L170" s="34">
        <f t="shared" si="8"/>
        <v>1.0475999999325722</v>
      </c>
      <c r="M170" s="34">
        <f t="shared" si="9"/>
        <v>2.2715000007301569</v>
      </c>
      <c r="N170" s="35">
        <f t="shared" si="10"/>
        <v>2.5014351906807075</v>
      </c>
      <c r="O170" s="34">
        <f t="shared" si="11"/>
        <v>6.2571780131758272</v>
      </c>
      <c r="P170" s="36" t="s">
        <v>20</v>
      </c>
      <c r="Q170" s="113"/>
      <c r="R170" s="98"/>
    </row>
    <row r="171" spans="1:19" x14ac:dyDescent="0.3">
      <c r="A171" s="98" t="s">
        <v>126</v>
      </c>
      <c r="B171" s="98" t="s">
        <v>2508</v>
      </c>
      <c r="C171" s="98">
        <v>601</v>
      </c>
      <c r="D171" s="98">
        <v>340.41500000000002</v>
      </c>
      <c r="E171" s="98">
        <v>0.3</v>
      </c>
      <c r="F171" s="98">
        <v>0.2</v>
      </c>
      <c r="G171" s="98">
        <v>1.9666060000000001</v>
      </c>
      <c r="H171" s="98">
        <v>5189784.4579999996</v>
      </c>
      <c r="I171" s="98">
        <v>487857.54300000001</v>
      </c>
      <c r="J171" s="34">
        <f>VLOOKUP($B171,'Hub coords'!$A$14:$E$119,4,TRUE)</f>
        <v>487856.82940000005</v>
      </c>
      <c r="K171" s="34">
        <f>VLOOKUP($B171,'Hub coords'!$A$14:$E$119,5,TRUE)</f>
        <v>5189786.1225000005</v>
      </c>
      <c r="L171" s="34">
        <f t="shared" si="8"/>
        <v>0.71359999995911494</v>
      </c>
      <c r="M171" s="34">
        <f t="shared" si="9"/>
        <v>1.6645000008866191</v>
      </c>
      <c r="N171" s="35">
        <f t="shared" si="10"/>
        <v>1.8110177284867213</v>
      </c>
      <c r="O171" s="34">
        <f t="shared" si="11"/>
        <v>3.2797852128932035</v>
      </c>
      <c r="P171" s="36" t="s">
        <v>20</v>
      </c>
      <c r="Q171" s="113"/>
      <c r="R171" s="98"/>
    </row>
    <row r="172" spans="1:19" x14ac:dyDescent="0.3">
      <c r="A172" s="98" t="s">
        <v>130</v>
      </c>
      <c r="B172" s="98" t="s">
        <v>2509</v>
      </c>
      <c r="C172" s="98">
        <v>601</v>
      </c>
      <c r="D172" s="98">
        <v>337.12299999999999</v>
      </c>
      <c r="E172" s="98">
        <v>0.3</v>
      </c>
      <c r="F172" s="98">
        <v>0.3</v>
      </c>
      <c r="G172" s="98">
        <v>2.2441260000000001</v>
      </c>
      <c r="H172" s="98">
        <v>5189785.4479999999</v>
      </c>
      <c r="I172" s="98">
        <v>487857.70299999998</v>
      </c>
      <c r="J172" s="34">
        <f>VLOOKUP($B172,'Hub coords'!$A$14:$E$119,4,TRUE)</f>
        <v>487856.82940000005</v>
      </c>
      <c r="K172" s="34">
        <f>VLOOKUP($B172,'Hub coords'!$A$14:$E$119,5,TRUE)</f>
        <v>5189786.1225000005</v>
      </c>
      <c r="L172" s="34">
        <f t="shared" si="8"/>
        <v>0.87359999993350357</v>
      </c>
      <c r="M172" s="34">
        <f t="shared" si="9"/>
        <v>0.67450000066310167</v>
      </c>
      <c r="N172" s="35">
        <f t="shared" si="10"/>
        <v>1.1036880042740076</v>
      </c>
      <c r="O172" s="34">
        <f t="shared" si="11"/>
        <v>1.2181272107783419</v>
      </c>
      <c r="P172" s="36" t="s">
        <v>20</v>
      </c>
      <c r="Q172" s="113"/>
      <c r="R172" s="98"/>
    </row>
    <row r="173" spans="1:19" x14ac:dyDescent="0.3">
      <c r="A173" s="98" t="s">
        <v>130</v>
      </c>
      <c r="B173" s="98" t="s">
        <v>2510</v>
      </c>
      <c r="C173" s="98">
        <v>601</v>
      </c>
      <c r="D173" s="98">
        <v>339.06400000000002</v>
      </c>
      <c r="E173" s="98">
        <v>0.3</v>
      </c>
      <c r="F173" s="98">
        <v>0.2</v>
      </c>
      <c r="G173" s="98">
        <v>2.0782970000000001</v>
      </c>
      <c r="H173" s="98">
        <v>5189786.3169999998</v>
      </c>
      <c r="I173" s="98">
        <v>487857.88199999998</v>
      </c>
      <c r="J173" s="34">
        <f>VLOOKUP($B173,'Hub coords'!$A$14:$E$119,4,TRUE)</f>
        <v>487856.82940000005</v>
      </c>
      <c r="K173" s="34">
        <f>VLOOKUP($B173,'Hub coords'!$A$14:$E$119,5,TRUE)</f>
        <v>5189786.1225000005</v>
      </c>
      <c r="L173" s="34">
        <f t="shared" si="8"/>
        <v>1.0525999999372289</v>
      </c>
      <c r="M173" s="34">
        <f t="shared" si="9"/>
        <v>0.19449999928474426</v>
      </c>
      <c r="N173" s="35">
        <f t="shared" si="10"/>
        <v>1.0704190812899497</v>
      </c>
      <c r="O173" s="34">
        <f t="shared" si="11"/>
        <v>1.1457970095896199</v>
      </c>
      <c r="P173" s="36" t="s">
        <v>20</v>
      </c>
      <c r="Q173" s="113"/>
      <c r="R173" s="98"/>
    </row>
    <row r="174" spans="1:19" x14ac:dyDescent="0.3">
      <c r="A174" s="98" t="s">
        <v>130</v>
      </c>
      <c r="B174" s="98" t="s">
        <v>2511</v>
      </c>
      <c r="C174" s="98">
        <v>601</v>
      </c>
      <c r="D174" s="98">
        <v>338.58499999999998</v>
      </c>
      <c r="E174" s="98">
        <v>0.3</v>
      </c>
      <c r="F174" s="98">
        <v>0.2</v>
      </c>
      <c r="G174" s="98">
        <v>1.795242</v>
      </c>
      <c r="H174" s="98">
        <v>5189784.7810000004</v>
      </c>
      <c r="I174" s="98">
        <v>487858.03399999999</v>
      </c>
      <c r="J174" s="34">
        <f>VLOOKUP($B174,'Hub coords'!$A$14:$E$119,4,TRUE)</f>
        <v>487856.82940000005</v>
      </c>
      <c r="K174" s="34">
        <f>VLOOKUP($B174,'Hub coords'!$A$14:$E$119,5,TRUE)</f>
        <v>5189786.1225000005</v>
      </c>
      <c r="L174" s="34">
        <f t="shared" si="8"/>
        <v>1.2045999999390915</v>
      </c>
      <c r="M174" s="34">
        <f t="shared" si="9"/>
        <v>1.3415000000968575</v>
      </c>
      <c r="N174" s="35">
        <f t="shared" si="10"/>
        <v>1.802965171630647</v>
      </c>
      <c r="O174" s="34">
        <f t="shared" si="11"/>
        <v>3.2506834101131283</v>
      </c>
      <c r="P174" s="36" t="s">
        <v>20</v>
      </c>
      <c r="Q174" s="113"/>
      <c r="R174" s="98"/>
    </row>
    <row r="175" spans="1:19" x14ac:dyDescent="0.3">
      <c r="A175" s="98" t="s">
        <v>130</v>
      </c>
      <c r="B175" s="98" t="s">
        <v>2512</v>
      </c>
      <c r="C175" s="98">
        <v>601</v>
      </c>
      <c r="D175" s="98">
        <v>342.79199999999997</v>
      </c>
      <c r="E175" s="98">
        <v>0.3</v>
      </c>
      <c r="F175" s="98">
        <v>0.2</v>
      </c>
      <c r="G175" s="98">
        <v>1.9546479999999999</v>
      </c>
      <c r="H175" s="98">
        <v>5189785.898</v>
      </c>
      <c r="I175" s="98">
        <v>487857.89</v>
      </c>
      <c r="J175" s="34">
        <f>VLOOKUP($B175,'Hub coords'!$A$14:$E$119,4,TRUE)</f>
        <v>487856.82940000005</v>
      </c>
      <c r="K175" s="34">
        <f>VLOOKUP($B175,'Hub coords'!$A$14:$E$119,5,TRUE)</f>
        <v>5189786.1225000005</v>
      </c>
      <c r="L175" s="34">
        <f t="shared" si="8"/>
        <v>1.0605999999679625</v>
      </c>
      <c r="M175" s="34">
        <f t="shared" si="9"/>
        <v>0.22450000047683716</v>
      </c>
      <c r="N175" s="35">
        <f t="shared" si="10"/>
        <v>1.0840999078249853</v>
      </c>
      <c r="O175" s="34">
        <f t="shared" si="11"/>
        <v>1.1752726101461417</v>
      </c>
      <c r="P175" s="36" t="s">
        <v>20</v>
      </c>
      <c r="Q175" s="113"/>
      <c r="R175" s="98"/>
    </row>
    <row r="176" spans="1:19" x14ac:dyDescent="0.3">
      <c r="A176" s="98" t="s">
        <v>130</v>
      </c>
      <c r="B176" s="98" t="s">
        <v>2513</v>
      </c>
      <c r="C176" s="98">
        <v>601</v>
      </c>
      <c r="D176" s="98">
        <v>337.53</v>
      </c>
      <c r="E176" s="98">
        <v>0.3</v>
      </c>
      <c r="F176" s="98">
        <v>0.2</v>
      </c>
      <c r="G176" s="98">
        <v>1.239552</v>
      </c>
      <c r="H176" s="98">
        <v>5189784.2879999997</v>
      </c>
      <c r="I176" s="98">
        <v>487856.77299999999</v>
      </c>
      <c r="J176" s="34">
        <f>VLOOKUP($B176,'Hub coords'!$A$14:$E$119,4,TRUE)</f>
        <v>487856.82940000005</v>
      </c>
      <c r="K176" s="34">
        <f>VLOOKUP($B176,'Hub coords'!$A$14:$E$119,5,TRUE)</f>
        <v>5189786.1225000005</v>
      </c>
      <c r="L176" s="34">
        <f t="shared" si="8"/>
        <v>5.6400000059511513E-2</v>
      </c>
      <c r="M176" s="34">
        <f t="shared" si="9"/>
        <v>1.8345000008121133</v>
      </c>
      <c r="N176" s="35">
        <f t="shared" si="10"/>
        <v>1.8353667788718298</v>
      </c>
      <c r="O176" s="34">
        <f t="shared" si="11"/>
        <v>3.3685712129863559</v>
      </c>
      <c r="P176" s="36" t="s">
        <v>20</v>
      </c>
      <c r="Q176" s="113"/>
      <c r="R176" s="98"/>
    </row>
    <row r="177" spans="1:19" x14ac:dyDescent="0.3">
      <c r="A177" s="98" t="s">
        <v>126</v>
      </c>
      <c r="B177" s="98" t="s">
        <v>2514</v>
      </c>
      <c r="C177" s="98">
        <v>601</v>
      </c>
      <c r="D177" s="98">
        <v>343.31900000000002</v>
      </c>
      <c r="E177" s="98">
        <v>0.2</v>
      </c>
      <c r="F177" s="98">
        <v>0.2</v>
      </c>
      <c r="G177" s="98">
        <v>2.4731429999999999</v>
      </c>
      <c r="H177" s="98">
        <v>5189782.1490000002</v>
      </c>
      <c r="I177" s="98">
        <v>487859.31300000002</v>
      </c>
      <c r="J177" s="34">
        <f>VLOOKUP($B177,'Hub coords'!$A$14:$E$119,4,TRUE)</f>
        <v>487856.82940000005</v>
      </c>
      <c r="K177" s="34">
        <f>VLOOKUP($B177,'Hub coords'!$A$14:$E$119,5,TRUE)</f>
        <v>5189786.1225000005</v>
      </c>
      <c r="L177" s="34">
        <f t="shared" si="8"/>
        <v>2.4835999999777414</v>
      </c>
      <c r="M177" s="34">
        <f t="shared" si="9"/>
        <v>3.9735000003129244</v>
      </c>
      <c r="N177" s="35">
        <f t="shared" si="10"/>
        <v>4.6858266306358631</v>
      </c>
      <c r="O177" s="34">
        <f t="shared" si="11"/>
        <v>21.956971212376246</v>
      </c>
      <c r="P177" s="36" t="s">
        <v>20</v>
      </c>
      <c r="Q177" s="113"/>
      <c r="R177" s="98"/>
    </row>
    <row r="178" spans="1:19" x14ac:dyDescent="0.3">
      <c r="A178" s="98" t="s">
        <v>130</v>
      </c>
      <c r="B178" s="98" t="s">
        <v>2488</v>
      </c>
      <c r="C178" s="98">
        <v>601</v>
      </c>
      <c r="D178" s="98">
        <v>337.05900000000003</v>
      </c>
      <c r="E178" s="98">
        <v>0.4</v>
      </c>
      <c r="F178" s="98">
        <v>0.2</v>
      </c>
      <c r="G178" s="98">
        <v>1.3482510000000001</v>
      </c>
      <c r="H178" s="98">
        <v>5189784.5520000001</v>
      </c>
      <c r="I178" s="98">
        <v>487856.89899999998</v>
      </c>
      <c r="J178" s="34">
        <f>VLOOKUP($B178,'Hub coords'!$A$14:$E$119,4,TRUE)</f>
        <v>487856.82940000005</v>
      </c>
      <c r="K178" s="34">
        <f>VLOOKUP($B178,'Hub coords'!$A$14:$E$119,5,TRUE)</f>
        <v>5189786.1225000005</v>
      </c>
      <c r="L178" s="34">
        <f t="shared" si="8"/>
        <v>6.9599999929778278E-2</v>
      </c>
      <c r="M178" s="34">
        <f t="shared" si="9"/>
        <v>1.5705000003799796</v>
      </c>
      <c r="N178" s="35">
        <f t="shared" si="10"/>
        <v>1.5720414788369106</v>
      </c>
      <c r="O178" s="34">
        <f t="shared" si="11"/>
        <v>2.4713144111837408</v>
      </c>
      <c r="P178" s="36" t="s">
        <v>20</v>
      </c>
      <c r="Q178" s="113"/>
      <c r="R178" s="98"/>
    </row>
    <row r="179" spans="1:19" x14ac:dyDescent="0.3">
      <c r="A179" s="98" t="s">
        <v>130</v>
      </c>
      <c r="B179" s="98" t="s">
        <v>2515</v>
      </c>
      <c r="C179" s="98">
        <v>601</v>
      </c>
      <c r="D179" s="98">
        <v>338.69799999999998</v>
      </c>
      <c r="E179" s="98">
        <v>0.3</v>
      </c>
      <c r="F179" s="98">
        <v>0.2</v>
      </c>
      <c r="G179" s="98">
        <v>1.519695</v>
      </c>
      <c r="H179" s="98">
        <v>5189786.05</v>
      </c>
      <c r="I179" s="98">
        <v>487855.815</v>
      </c>
      <c r="J179" s="34">
        <f>VLOOKUP($B179,'Hub coords'!$A$14:$E$119,4,TRUE)</f>
        <v>487856.82940000005</v>
      </c>
      <c r="K179" s="34">
        <f>VLOOKUP($B179,'Hub coords'!$A$14:$E$119,5,TRUE)</f>
        <v>5189786.1225000005</v>
      </c>
      <c r="L179" s="34">
        <f t="shared" si="8"/>
        <v>1.014400000043679</v>
      </c>
      <c r="M179" s="34">
        <f t="shared" si="9"/>
        <v>7.2500000707805157E-2</v>
      </c>
      <c r="N179" s="35">
        <f t="shared" si="10"/>
        <v>1.0169875172248908</v>
      </c>
      <c r="O179" s="34">
        <f t="shared" si="11"/>
        <v>1.0342636101912475</v>
      </c>
      <c r="P179" s="36" t="s">
        <v>20</v>
      </c>
      <c r="Q179" s="113"/>
      <c r="R179" s="98"/>
    </row>
    <row r="180" spans="1:19" x14ac:dyDescent="0.3">
      <c r="A180" s="98" t="s">
        <v>126</v>
      </c>
      <c r="B180" s="98" t="s">
        <v>2489</v>
      </c>
      <c r="C180" s="98">
        <v>601</v>
      </c>
      <c r="D180" s="98">
        <v>343.92599999999999</v>
      </c>
      <c r="E180" s="98">
        <v>0.2</v>
      </c>
      <c r="F180" s="98">
        <v>0.2</v>
      </c>
      <c r="G180" s="98">
        <v>2.6781990000000002</v>
      </c>
      <c r="H180" s="98">
        <v>5189781.1780000003</v>
      </c>
      <c r="I180" s="98">
        <v>487859.96899999998</v>
      </c>
      <c r="J180" s="34">
        <f>VLOOKUP($B180,'Hub coords'!$A$14:$E$119,4,TRUE)</f>
        <v>487856.82940000005</v>
      </c>
      <c r="K180" s="34">
        <f>VLOOKUP($B180,'Hub coords'!$A$14:$E$119,5,TRUE)</f>
        <v>5189786.1225000005</v>
      </c>
      <c r="L180" s="34">
        <f t="shared" si="8"/>
        <v>3.1395999999367632</v>
      </c>
      <c r="M180" s="34">
        <f t="shared" si="9"/>
        <v>4.9445000002160668</v>
      </c>
      <c r="N180" s="35">
        <f t="shared" si="10"/>
        <v>5.8570614143732183</v>
      </c>
      <c r="O180" s="34">
        <f t="shared" si="11"/>
        <v>34.305168411739601</v>
      </c>
      <c r="P180" s="36" t="s">
        <v>20</v>
      </c>
      <c r="Q180" s="113"/>
      <c r="R180" s="98" t="s">
        <v>5112</v>
      </c>
      <c r="S180" s="37">
        <f>COUNT(C156:C185)</f>
        <v>30</v>
      </c>
    </row>
    <row r="181" spans="1:19" x14ac:dyDescent="0.3">
      <c r="A181" s="98" t="s">
        <v>130</v>
      </c>
      <c r="B181" s="98" t="s">
        <v>2490</v>
      </c>
      <c r="C181" s="98">
        <v>601</v>
      </c>
      <c r="D181" s="98">
        <v>337.37700000000001</v>
      </c>
      <c r="E181" s="98">
        <v>0.3</v>
      </c>
      <c r="F181" s="98">
        <v>0.2</v>
      </c>
      <c r="G181" s="98">
        <v>1.1907160000000001</v>
      </c>
      <c r="H181" s="98">
        <v>5189784.3689999999</v>
      </c>
      <c r="I181" s="98">
        <v>487856.75099999999</v>
      </c>
      <c r="J181" s="34">
        <f>VLOOKUP($B181,'Hub coords'!$A$14:$E$119,4,TRUE)</f>
        <v>487856.82940000005</v>
      </c>
      <c r="K181" s="34">
        <f>VLOOKUP($B181,'Hub coords'!$A$14:$E$119,5,TRUE)</f>
        <v>5189786.1225000005</v>
      </c>
      <c r="L181" s="34">
        <f t="shared" si="8"/>
        <v>7.8400000056717545E-2</v>
      </c>
      <c r="M181" s="34">
        <f t="shared" si="9"/>
        <v>1.7535000005736947</v>
      </c>
      <c r="N181" s="35">
        <f t="shared" si="10"/>
        <v>1.7552517802357703</v>
      </c>
      <c r="O181" s="34">
        <f t="shared" si="11"/>
        <v>3.0809088120208408</v>
      </c>
      <c r="P181" s="36" t="s">
        <v>20</v>
      </c>
      <c r="Q181" s="113"/>
      <c r="R181" s="98" t="s">
        <v>5111</v>
      </c>
      <c r="S181" s="34">
        <f>AVERAGE(N156:N185)</f>
        <v>1.9187101749263968</v>
      </c>
    </row>
    <row r="182" spans="1:19" x14ac:dyDescent="0.3">
      <c r="A182" s="98" t="s">
        <v>126</v>
      </c>
      <c r="B182" s="98" t="s">
        <v>2491</v>
      </c>
      <c r="C182" s="98">
        <v>601</v>
      </c>
      <c r="D182" s="98">
        <v>341.03399999999999</v>
      </c>
      <c r="E182" s="98">
        <v>0.3</v>
      </c>
      <c r="F182" s="98">
        <v>0.2</v>
      </c>
      <c r="G182" s="98">
        <v>2.4115600000000001</v>
      </c>
      <c r="H182" s="98">
        <v>5189783.6229999997</v>
      </c>
      <c r="I182" s="98">
        <v>487858.56900000002</v>
      </c>
      <c r="J182" s="34">
        <f>VLOOKUP($B182,'Hub coords'!$A$14:$E$119,4,TRUE)</f>
        <v>487856.82940000005</v>
      </c>
      <c r="K182" s="34">
        <f>VLOOKUP($B182,'Hub coords'!$A$14:$E$119,5,TRUE)</f>
        <v>5189786.1225000005</v>
      </c>
      <c r="L182" s="34">
        <f t="shared" si="8"/>
        <v>1.7395999999716878</v>
      </c>
      <c r="M182" s="34">
        <f t="shared" si="9"/>
        <v>2.4995000008493662</v>
      </c>
      <c r="N182" s="35">
        <f t="shared" si="10"/>
        <v>3.045276410138738</v>
      </c>
      <c r="O182" s="34">
        <f t="shared" si="11"/>
        <v>9.2737084141474782</v>
      </c>
      <c r="P182" s="36" t="s">
        <v>20</v>
      </c>
      <c r="Q182" s="113"/>
      <c r="R182" s="98" t="s">
        <v>5110</v>
      </c>
      <c r="S182" s="34">
        <f>_xlfn.STDEV.S(N156:N185)</f>
        <v>1.1185282862094776</v>
      </c>
    </row>
    <row r="183" spans="1:19" x14ac:dyDescent="0.3">
      <c r="A183" s="98" t="s">
        <v>130</v>
      </c>
      <c r="B183" s="98" t="s">
        <v>2492</v>
      </c>
      <c r="C183" s="98">
        <v>601</v>
      </c>
      <c r="D183" s="98">
        <v>342.05</v>
      </c>
      <c r="E183" s="98">
        <v>0.4</v>
      </c>
      <c r="F183" s="98">
        <v>0.2</v>
      </c>
      <c r="G183" s="98">
        <v>2.1301540000000001</v>
      </c>
      <c r="H183" s="98">
        <v>5189786.4079999998</v>
      </c>
      <c r="I183" s="98">
        <v>487857.44799999997</v>
      </c>
      <c r="J183" s="34">
        <f>VLOOKUP($B183,'Hub coords'!$A$14:$E$119,4,TRUE)</f>
        <v>487856.82940000005</v>
      </c>
      <c r="K183" s="34">
        <f>VLOOKUP($B183,'Hub coords'!$A$14:$E$119,5,TRUE)</f>
        <v>5189786.1225000005</v>
      </c>
      <c r="L183" s="34">
        <f t="shared" si="8"/>
        <v>0.61859999992884696</v>
      </c>
      <c r="M183" s="34">
        <f t="shared" si="9"/>
        <v>0.28549999929964542</v>
      </c>
      <c r="N183" s="35">
        <f t="shared" si="10"/>
        <v>0.68130478459502031</v>
      </c>
      <c r="O183" s="34">
        <f t="shared" si="11"/>
        <v>0.46417620951206701</v>
      </c>
      <c r="P183" s="36" t="s">
        <v>20</v>
      </c>
      <c r="Q183" s="113"/>
      <c r="R183" s="98" t="s">
        <v>5109</v>
      </c>
      <c r="S183" s="34">
        <f>MIN(N156:N185)</f>
        <v>0.68130478459502031</v>
      </c>
    </row>
    <row r="184" spans="1:19" x14ac:dyDescent="0.3">
      <c r="A184" s="98" t="s">
        <v>126</v>
      </c>
      <c r="B184" s="98" t="s">
        <v>2493</v>
      </c>
      <c r="C184" s="98">
        <v>601</v>
      </c>
      <c r="D184" s="98">
        <v>340.392</v>
      </c>
      <c r="E184" s="98">
        <v>0.3</v>
      </c>
      <c r="F184" s="98">
        <v>0.2</v>
      </c>
      <c r="G184" s="98">
        <v>2.1802130000000002</v>
      </c>
      <c r="H184" s="98">
        <v>5189783.4929999998</v>
      </c>
      <c r="I184" s="98">
        <v>487858.73</v>
      </c>
      <c r="J184" s="34">
        <f>VLOOKUP($B184,'Hub coords'!$A$14:$E$119,4,TRUE)</f>
        <v>487856.82940000005</v>
      </c>
      <c r="K184" s="34">
        <f>VLOOKUP($B184,'Hub coords'!$A$14:$E$119,5,TRUE)</f>
        <v>5189786.1225000005</v>
      </c>
      <c r="L184" s="34">
        <f t="shared" si="8"/>
        <v>1.9005999999353662</v>
      </c>
      <c r="M184" s="34">
        <f t="shared" si="9"/>
        <v>2.6295000007376075</v>
      </c>
      <c r="N184" s="35">
        <f t="shared" si="10"/>
        <v>3.2444646112468836</v>
      </c>
      <c r="O184" s="34">
        <f t="shared" si="11"/>
        <v>10.526550613633392</v>
      </c>
      <c r="P184" s="36" t="s">
        <v>20</v>
      </c>
      <c r="Q184" s="113"/>
      <c r="R184" s="98" t="s">
        <v>5108</v>
      </c>
      <c r="S184" s="34">
        <f>MAX(N156:N185)</f>
        <v>5.8570614143732183</v>
      </c>
    </row>
    <row r="185" spans="1:19" x14ac:dyDescent="0.3">
      <c r="A185" s="98" t="s">
        <v>130</v>
      </c>
      <c r="B185" s="98" t="s">
        <v>2494</v>
      </c>
      <c r="C185" s="98">
        <v>601</v>
      </c>
      <c r="D185" s="98">
        <v>339.30099999999999</v>
      </c>
      <c r="E185" s="98">
        <v>0.3</v>
      </c>
      <c r="F185" s="98">
        <v>0.2</v>
      </c>
      <c r="G185" s="98">
        <v>1.6438740000000001</v>
      </c>
      <c r="H185" s="98">
        <v>5189785.0860000001</v>
      </c>
      <c r="I185" s="98">
        <v>487857.00699999998</v>
      </c>
      <c r="J185" s="34">
        <f>VLOOKUP($B185,'Hub coords'!$A$14:$E$119,4,TRUE)</f>
        <v>487856.82940000005</v>
      </c>
      <c r="K185" s="34">
        <f>VLOOKUP($B185,'Hub coords'!$A$14:$E$119,5,TRUE)</f>
        <v>5189786.1225000005</v>
      </c>
      <c r="L185" s="34">
        <f t="shared" si="8"/>
        <v>0.17759999993722886</v>
      </c>
      <c r="M185" s="34">
        <f t="shared" si="9"/>
        <v>1.0365000003948808</v>
      </c>
      <c r="N185" s="35">
        <f t="shared" si="10"/>
        <v>1.0516054444497192</v>
      </c>
      <c r="O185" s="34">
        <f t="shared" si="11"/>
        <v>1.1058740107962914</v>
      </c>
      <c r="P185" s="36" t="s">
        <v>20</v>
      </c>
      <c r="Q185" s="113"/>
      <c r="R185" s="98" t="s">
        <v>5107</v>
      </c>
      <c r="S185" s="34">
        <f>SQRT(SUM(O156:O185)/S180)</f>
        <v>2.2115267904432989</v>
      </c>
    </row>
    <row r="186" spans="1:19" ht="15" thickBot="1" x14ac:dyDescent="0.35">
      <c r="A186" s="98" t="s">
        <v>126</v>
      </c>
      <c r="B186" s="98" t="s">
        <v>2516</v>
      </c>
      <c r="C186" s="98">
        <v>600</v>
      </c>
      <c r="D186" s="98">
        <v>343.55200000000002</v>
      </c>
      <c r="E186" s="98">
        <v>0.3</v>
      </c>
      <c r="F186" s="98">
        <v>0.2</v>
      </c>
      <c r="G186" s="98">
        <v>1.320174</v>
      </c>
      <c r="H186" s="98">
        <v>5189804.1509999996</v>
      </c>
      <c r="I186" s="98">
        <v>487834.462</v>
      </c>
      <c r="J186" s="34">
        <f>VLOOKUP($B186,'Hub coords'!$A$14:$E$119,4,TRUE)</f>
        <v>487836.50140000001</v>
      </c>
      <c r="K186" s="34">
        <f>VLOOKUP($B186,'Hub coords'!$A$14:$E$119,5,TRUE)</f>
        <v>5189807.4275000002</v>
      </c>
      <c r="L186" s="34">
        <f t="shared" si="8"/>
        <v>2.0394000000087544</v>
      </c>
      <c r="M186" s="34">
        <f t="shared" si="9"/>
        <v>3.2765000006183982</v>
      </c>
      <c r="N186" s="35">
        <f t="shared" si="10"/>
        <v>3.8593528750411084</v>
      </c>
      <c r="O186" s="34">
        <f t="shared" si="11"/>
        <v>14.894604614088069</v>
      </c>
      <c r="P186" s="36" t="s">
        <v>23</v>
      </c>
      <c r="Q186" s="70"/>
      <c r="R186" s="70"/>
      <c r="S186" s="70"/>
    </row>
    <row r="187" spans="1:19" x14ac:dyDescent="0.3">
      <c r="A187" s="98" t="s">
        <v>126</v>
      </c>
      <c r="B187" s="98" t="s">
        <v>2525</v>
      </c>
      <c r="C187" s="98">
        <v>601</v>
      </c>
      <c r="D187" s="98">
        <v>343.90100000000001</v>
      </c>
      <c r="E187" s="98">
        <v>0.4</v>
      </c>
      <c r="F187" s="98">
        <v>0.2</v>
      </c>
      <c r="G187" s="98">
        <v>1.4576769999999999</v>
      </c>
      <c r="H187" s="98">
        <v>5189803.9819999998</v>
      </c>
      <c r="I187" s="98">
        <v>487834.962</v>
      </c>
      <c r="J187" s="34">
        <f>VLOOKUP($B187,'Hub coords'!$A$14:$E$119,4,TRUE)</f>
        <v>487836.50140000001</v>
      </c>
      <c r="K187" s="34">
        <f>VLOOKUP($B187,'Hub coords'!$A$14:$E$119,5,TRUE)</f>
        <v>5189807.4275000002</v>
      </c>
      <c r="L187" s="34">
        <f t="shared" si="8"/>
        <v>1.5394000000087544</v>
      </c>
      <c r="M187" s="34">
        <f t="shared" si="9"/>
        <v>3.4455000003799796</v>
      </c>
      <c r="N187" s="35">
        <f t="shared" si="10"/>
        <v>3.7737544451971692</v>
      </c>
      <c r="O187" s="34">
        <f t="shared" si="11"/>
        <v>14.241222612645394</v>
      </c>
      <c r="P187" s="36" t="s">
        <v>23</v>
      </c>
      <c r="Q187" s="70"/>
      <c r="R187" s="20" t="s">
        <v>166</v>
      </c>
      <c r="S187" s="20" t="s">
        <v>165</v>
      </c>
    </row>
    <row r="188" spans="1:19" x14ac:dyDescent="0.3">
      <c r="A188" s="98" t="s">
        <v>130</v>
      </c>
      <c r="B188" s="98" t="s">
        <v>2526</v>
      </c>
      <c r="C188" s="98">
        <v>601</v>
      </c>
      <c r="D188" s="98">
        <v>342.12400000000002</v>
      </c>
      <c r="E188" s="98">
        <v>0.3</v>
      </c>
      <c r="F188" s="98">
        <v>0.2</v>
      </c>
      <c r="G188" s="98">
        <v>1.855683</v>
      </c>
      <c r="H188" s="98">
        <v>5189805.6519999998</v>
      </c>
      <c r="I188" s="98">
        <v>487836.337</v>
      </c>
      <c r="J188" s="34">
        <f>VLOOKUP($B188,'Hub coords'!$A$14:$E$119,4,TRUE)</f>
        <v>487836.50140000001</v>
      </c>
      <c r="K188" s="34">
        <f>VLOOKUP($B188,'Hub coords'!$A$14:$E$119,5,TRUE)</f>
        <v>5189807.4275000002</v>
      </c>
      <c r="L188" s="34">
        <f t="shared" si="8"/>
        <v>0.16440000000875443</v>
      </c>
      <c r="M188" s="34">
        <f t="shared" si="9"/>
        <v>1.7755000004544854</v>
      </c>
      <c r="N188" s="35">
        <f t="shared" si="10"/>
        <v>1.783094953056835</v>
      </c>
      <c r="O188" s="34">
        <f t="shared" si="11"/>
        <v>3.1794276116167564</v>
      </c>
      <c r="P188" s="36" t="s">
        <v>23</v>
      </c>
      <c r="Q188" s="70"/>
      <c r="R188" s="19">
        <v>1</v>
      </c>
      <c r="S188" s="115">
        <v>8</v>
      </c>
    </row>
    <row r="189" spans="1:19" x14ac:dyDescent="0.3">
      <c r="A189" s="98" t="s">
        <v>126</v>
      </c>
      <c r="B189" s="98" t="s">
        <v>2527</v>
      </c>
      <c r="C189" s="98">
        <v>601</v>
      </c>
      <c r="D189" s="98">
        <v>343.233</v>
      </c>
      <c r="E189" s="98">
        <v>0.2</v>
      </c>
      <c r="F189" s="98">
        <v>0.2</v>
      </c>
      <c r="G189" s="98">
        <v>1.379003</v>
      </c>
      <c r="H189" s="98">
        <v>5189805.574</v>
      </c>
      <c r="I189" s="98">
        <v>487837.1</v>
      </c>
      <c r="J189" s="34">
        <f>VLOOKUP($B189,'Hub coords'!$A$14:$E$119,4,TRUE)</f>
        <v>487836.50140000001</v>
      </c>
      <c r="K189" s="34">
        <f>VLOOKUP($B189,'Hub coords'!$A$14:$E$119,5,TRUE)</f>
        <v>5189807.4275000002</v>
      </c>
      <c r="L189" s="34">
        <f t="shared" si="8"/>
        <v>0.59859999996842816</v>
      </c>
      <c r="M189" s="34">
        <f t="shared" si="9"/>
        <v>1.8535000002011657</v>
      </c>
      <c r="N189" s="35">
        <f t="shared" si="10"/>
        <v>1.9477639001449647</v>
      </c>
      <c r="O189" s="34">
        <f t="shared" si="11"/>
        <v>3.793784210707924</v>
      </c>
      <c r="P189" s="36" t="s">
        <v>23</v>
      </c>
      <c r="Q189" s="70"/>
      <c r="R189" s="19">
        <v>2</v>
      </c>
      <c r="S189" s="115">
        <v>10</v>
      </c>
    </row>
    <row r="190" spans="1:19" x14ac:dyDescent="0.3">
      <c r="A190" s="98" t="s">
        <v>130</v>
      </c>
      <c r="B190" s="98" t="s">
        <v>2528</v>
      </c>
      <c r="C190" s="98">
        <v>601</v>
      </c>
      <c r="D190" s="98">
        <v>345.50299999999999</v>
      </c>
      <c r="E190" s="98">
        <v>0.4</v>
      </c>
      <c r="F190" s="98">
        <v>0.3</v>
      </c>
      <c r="G190" s="98">
        <v>1.917797</v>
      </c>
      <c r="H190" s="98">
        <v>5189806.5690000001</v>
      </c>
      <c r="I190" s="98">
        <v>487837.44900000002</v>
      </c>
      <c r="J190" s="34">
        <f>VLOOKUP($B190,'Hub coords'!$A$14:$E$119,4,TRUE)</f>
        <v>487836.50140000001</v>
      </c>
      <c r="K190" s="34">
        <f>VLOOKUP($B190,'Hub coords'!$A$14:$E$119,5,TRUE)</f>
        <v>5189807.4275000002</v>
      </c>
      <c r="L190" s="34">
        <f t="shared" si="8"/>
        <v>0.94760000001406297</v>
      </c>
      <c r="M190" s="34">
        <f t="shared" si="9"/>
        <v>0.85850000008940697</v>
      </c>
      <c r="N190" s="35">
        <f t="shared" si="10"/>
        <v>1.2786586761838219</v>
      </c>
      <c r="O190" s="34">
        <f t="shared" si="11"/>
        <v>1.6349680101801638</v>
      </c>
      <c r="P190" s="36" t="s">
        <v>23</v>
      </c>
      <c r="Q190" s="70"/>
      <c r="R190" s="19">
        <v>3</v>
      </c>
      <c r="S190" s="115">
        <v>5</v>
      </c>
    </row>
    <row r="191" spans="1:19" x14ac:dyDescent="0.3">
      <c r="A191" s="98" t="s">
        <v>126</v>
      </c>
      <c r="B191" s="98" t="s">
        <v>2529</v>
      </c>
      <c r="C191" s="98">
        <v>601</v>
      </c>
      <c r="D191" s="98">
        <v>343.18900000000002</v>
      </c>
      <c r="E191" s="98">
        <v>0.2</v>
      </c>
      <c r="F191" s="98">
        <v>0.2</v>
      </c>
      <c r="G191" s="98">
        <v>1.4600379999999999</v>
      </c>
      <c r="H191" s="98">
        <v>5189805.4869999997</v>
      </c>
      <c r="I191" s="98">
        <v>487836.973</v>
      </c>
      <c r="J191" s="34">
        <f>VLOOKUP($B191,'Hub coords'!$A$14:$E$119,4,TRUE)</f>
        <v>487836.50140000001</v>
      </c>
      <c r="K191" s="34">
        <f>VLOOKUP($B191,'Hub coords'!$A$14:$E$119,5,TRUE)</f>
        <v>5189807.4275000002</v>
      </c>
      <c r="L191" s="34">
        <f t="shared" si="8"/>
        <v>0.47159999998984858</v>
      </c>
      <c r="M191" s="34">
        <f t="shared" si="9"/>
        <v>1.9405000004917383</v>
      </c>
      <c r="N191" s="35">
        <f t="shared" si="10"/>
        <v>1.9969844295584434</v>
      </c>
      <c r="O191" s="34">
        <f t="shared" si="11"/>
        <v>3.9879468118988615</v>
      </c>
      <c r="P191" s="36" t="s">
        <v>23</v>
      </c>
      <c r="Q191" s="70"/>
      <c r="R191" s="19">
        <v>4</v>
      </c>
      <c r="S191" s="115">
        <v>6</v>
      </c>
    </row>
    <row r="192" spans="1:19" x14ac:dyDescent="0.3">
      <c r="A192" s="98" t="s">
        <v>130</v>
      </c>
      <c r="B192" s="98" t="s">
        <v>2530</v>
      </c>
      <c r="C192" s="98">
        <v>601</v>
      </c>
      <c r="D192" s="98">
        <v>344.16899999999998</v>
      </c>
      <c r="E192" s="98">
        <v>0.2</v>
      </c>
      <c r="F192" s="98">
        <v>0.2</v>
      </c>
      <c r="G192" s="98">
        <v>1.890066</v>
      </c>
      <c r="H192" s="98">
        <v>5189805.1529999999</v>
      </c>
      <c r="I192" s="98">
        <v>487836.73</v>
      </c>
      <c r="J192" s="34">
        <f>VLOOKUP($B192,'Hub coords'!$A$14:$E$119,4,TRUE)</f>
        <v>487836.50140000001</v>
      </c>
      <c r="K192" s="34">
        <f>VLOOKUP($B192,'Hub coords'!$A$14:$E$119,5,TRUE)</f>
        <v>5189807.4275000002</v>
      </c>
      <c r="L192" s="34">
        <f t="shared" si="8"/>
        <v>0.22859999997308478</v>
      </c>
      <c r="M192" s="34">
        <f t="shared" si="9"/>
        <v>2.2745000002905726</v>
      </c>
      <c r="N192" s="35">
        <f t="shared" si="10"/>
        <v>2.2859589259891591</v>
      </c>
      <c r="O192" s="34">
        <f t="shared" si="11"/>
        <v>5.2256082113095097</v>
      </c>
      <c r="P192" s="36" t="s">
        <v>23</v>
      </c>
      <c r="Q192" s="70"/>
      <c r="R192" s="19">
        <v>5</v>
      </c>
      <c r="S192" s="115">
        <v>1</v>
      </c>
    </row>
    <row r="193" spans="1:19" x14ac:dyDescent="0.3">
      <c r="A193" s="98" t="s">
        <v>126</v>
      </c>
      <c r="B193" s="98" t="s">
        <v>2531</v>
      </c>
      <c r="C193" s="98">
        <v>601</v>
      </c>
      <c r="D193" s="98">
        <v>343.87099999999998</v>
      </c>
      <c r="E193" s="98">
        <v>0.3</v>
      </c>
      <c r="F193" s="98">
        <v>0.2</v>
      </c>
      <c r="G193" s="98">
        <v>2.100571</v>
      </c>
      <c r="H193" s="98">
        <v>5189806.0650000004</v>
      </c>
      <c r="I193" s="98">
        <v>487836.64199999999</v>
      </c>
      <c r="J193" s="34">
        <f>VLOOKUP($B193,'Hub coords'!$A$14:$E$119,4,TRUE)</f>
        <v>487836.50140000001</v>
      </c>
      <c r="K193" s="34">
        <f>VLOOKUP($B193,'Hub coords'!$A$14:$E$119,5,TRUE)</f>
        <v>5189807.4275000002</v>
      </c>
      <c r="L193" s="34">
        <f t="shared" si="8"/>
        <v>0.14059999998426065</v>
      </c>
      <c r="M193" s="34">
        <f t="shared" si="9"/>
        <v>1.3624999998137355</v>
      </c>
      <c r="N193" s="35">
        <f t="shared" si="10"/>
        <v>1.369735233352783</v>
      </c>
      <c r="O193" s="34">
        <f t="shared" si="11"/>
        <v>1.876174609488003</v>
      </c>
      <c r="P193" s="36" t="s">
        <v>23</v>
      </c>
      <c r="Q193" s="70"/>
      <c r="R193" s="19">
        <v>6</v>
      </c>
      <c r="S193" s="115">
        <v>0</v>
      </c>
    </row>
    <row r="194" spans="1:19" x14ac:dyDescent="0.3">
      <c r="A194" s="98" t="s">
        <v>126</v>
      </c>
      <c r="B194" s="98" t="s">
        <v>2532</v>
      </c>
      <c r="C194" s="98">
        <v>600</v>
      </c>
      <c r="D194" s="98">
        <v>343.10199999999998</v>
      </c>
      <c r="E194" s="98">
        <v>0.3</v>
      </c>
      <c r="F194" s="98">
        <v>0.2</v>
      </c>
      <c r="G194" s="98">
        <v>1.4031670000000001</v>
      </c>
      <c r="H194" s="98">
        <v>5189805.68</v>
      </c>
      <c r="I194" s="98">
        <v>487835.25900000002</v>
      </c>
      <c r="J194" s="34">
        <f>VLOOKUP($B194,'Hub coords'!$A$14:$E$119,4,TRUE)</f>
        <v>487836.50140000001</v>
      </c>
      <c r="K194" s="34">
        <f>VLOOKUP($B194,'Hub coords'!$A$14:$E$119,5,TRUE)</f>
        <v>5189807.4275000002</v>
      </c>
      <c r="L194" s="34">
        <f t="shared" si="8"/>
        <v>1.2423999999882653</v>
      </c>
      <c r="M194" s="34">
        <f t="shared" si="9"/>
        <v>1.7475000005215406</v>
      </c>
      <c r="N194" s="35">
        <f t="shared" si="10"/>
        <v>2.1441347932892714</v>
      </c>
      <c r="O194" s="34">
        <f t="shared" si="11"/>
        <v>4.5973140117936264</v>
      </c>
      <c r="P194" s="36" t="s">
        <v>23</v>
      </c>
      <c r="Q194" s="70"/>
      <c r="R194" s="19">
        <v>7</v>
      </c>
      <c r="S194" s="115">
        <v>0</v>
      </c>
    </row>
    <row r="195" spans="1:19" x14ac:dyDescent="0.3">
      <c r="A195" s="98" t="s">
        <v>130</v>
      </c>
      <c r="B195" s="98" t="s">
        <v>2533</v>
      </c>
      <c r="C195" s="98">
        <v>601</v>
      </c>
      <c r="D195" s="98">
        <v>343.44799999999998</v>
      </c>
      <c r="E195" s="98">
        <v>0.2</v>
      </c>
      <c r="F195" s="98">
        <v>0.2</v>
      </c>
      <c r="G195" s="98">
        <v>1.2695449999999999</v>
      </c>
      <c r="H195" s="98">
        <v>5189805.42</v>
      </c>
      <c r="I195" s="98">
        <v>487836.891</v>
      </c>
      <c r="J195" s="34">
        <f>VLOOKUP($B195,'Hub coords'!$A$14:$E$119,4,TRUE)</f>
        <v>487836.50140000001</v>
      </c>
      <c r="K195" s="34">
        <f>VLOOKUP($B195,'Hub coords'!$A$14:$E$119,5,TRUE)</f>
        <v>5189807.4275000002</v>
      </c>
      <c r="L195" s="34">
        <f t="shared" si="8"/>
        <v>0.38959999999497086</v>
      </c>
      <c r="M195" s="34">
        <f t="shared" si="9"/>
        <v>2.0075000002980232</v>
      </c>
      <c r="N195" s="35">
        <f t="shared" si="10"/>
        <v>2.0449558457806964</v>
      </c>
      <c r="O195" s="34">
        <f t="shared" si="11"/>
        <v>4.1818444111926434</v>
      </c>
      <c r="P195" s="36" t="s">
        <v>23</v>
      </c>
      <c r="Q195" s="70"/>
      <c r="R195" s="19">
        <v>8</v>
      </c>
      <c r="S195" s="115">
        <v>0</v>
      </c>
    </row>
    <row r="196" spans="1:19" ht="15" thickBot="1" x14ac:dyDescent="0.35">
      <c r="A196" s="98" t="s">
        <v>126</v>
      </c>
      <c r="B196" s="98" t="s">
        <v>2534</v>
      </c>
      <c r="C196" s="98">
        <v>600</v>
      </c>
      <c r="D196" s="98">
        <v>343.161</v>
      </c>
      <c r="E196" s="98">
        <v>0.3</v>
      </c>
      <c r="F196" s="98">
        <v>0.2</v>
      </c>
      <c r="G196" s="98">
        <v>1.3211809999999999</v>
      </c>
      <c r="H196" s="98">
        <v>5189806.0389999999</v>
      </c>
      <c r="I196" s="98">
        <v>487835.41700000002</v>
      </c>
      <c r="J196" s="34">
        <f>VLOOKUP($B196,'Hub coords'!$A$14:$E$119,4,TRUE)</f>
        <v>487836.50140000001</v>
      </c>
      <c r="K196" s="34">
        <f>VLOOKUP($B196,'Hub coords'!$A$14:$E$119,5,TRUE)</f>
        <v>5189807.4275000002</v>
      </c>
      <c r="L196" s="34">
        <f t="shared" si="8"/>
        <v>1.0843999999924563</v>
      </c>
      <c r="M196" s="34">
        <f t="shared" si="9"/>
        <v>1.3885000003501773</v>
      </c>
      <c r="N196" s="35">
        <f t="shared" si="10"/>
        <v>1.7617762658624057</v>
      </c>
      <c r="O196" s="34">
        <f t="shared" si="11"/>
        <v>3.103855610956082</v>
      </c>
      <c r="P196" s="36" t="s">
        <v>23</v>
      </c>
      <c r="Q196" s="70"/>
      <c r="R196" s="38" t="s">
        <v>2123</v>
      </c>
      <c r="S196" s="38">
        <v>0</v>
      </c>
    </row>
    <row r="197" spans="1:19" x14ac:dyDescent="0.3">
      <c r="A197" s="98" t="s">
        <v>126</v>
      </c>
      <c r="B197" s="98" t="s">
        <v>2517</v>
      </c>
      <c r="C197" s="98">
        <v>601</v>
      </c>
      <c r="D197" s="98">
        <v>339.50299999999999</v>
      </c>
      <c r="E197" s="98">
        <v>0.3</v>
      </c>
      <c r="F197" s="98">
        <v>0.2</v>
      </c>
      <c r="G197" s="98">
        <v>1.757954</v>
      </c>
      <c r="H197" s="98">
        <v>5189807.7709999997</v>
      </c>
      <c r="I197" s="98">
        <v>487836.12900000002</v>
      </c>
      <c r="J197" s="34">
        <f>VLOOKUP($B197,'Hub coords'!$A$14:$E$119,4,TRUE)</f>
        <v>487836.50140000001</v>
      </c>
      <c r="K197" s="34">
        <f>VLOOKUP($B197,'Hub coords'!$A$14:$E$119,5,TRUE)</f>
        <v>5189807.4275000002</v>
      </c>
      <c r="L197" s="34">
        <f t="shared" si="8"/>
        <v>0.37239999999292195</v>
      </c>
      <c r="M197" s="34">
        <f t="shared" si="9"/>
        <v>0.34349999949336052</v>
      </c>
      <c r="N197" s="35">
        <f t="shared" si="10"/>
        <v>0.50663005205639644</v>
      </c>
      <c r="O197" s="34">
        <f t="shared" si="11"/>
        <v>0.25667400964666698</v>
      </c>
      <c r="P197" s="36" t="s">
        <v>23</v>
      </c>
      <c r="Q197" s="70"/>
      <c r="R197" s="70"/>
      <c r="S197" s="70"/>
    </row>
    <row r="198" spans="1:19" x14ac:dyDescent="0.3">
      <c r="A198" s="98" t="s">
        <v>130</v>
      </c>
      <c r="B198" s="98" t="s">
        <v>2535</v>
      </c>
      <c r="C198" s="98">
        <v>600</v>
      </c>
      <c r="D198" s="98">
        <v>343.79300000000001</v>
      </c>
      <c r="E198" s="98">
        <v>0.2</v>
      </c>
      <c r="F198" s="98">
        <v>0.2</v>
      </c>
      <c r="G198" s="98">
        <v>1.1584209999999999</v>
      </c>
      <c r="H198" s="98">
        <v>5189805.5650000004</v>
      </c>
      <c r="I198" s="98">
        <v>487836.45400000003</v>
      </c>
      <c r="J198" s="34">
        <f>VLOOKUP($B198,'Hub coords'!$A$14:$E$119,4,TRUE)</f>
        <v>487836.50140000001</v>
      </c>
      <c r="K198" s="34">
        <f>VLOOKUP($B198,'Hub coords'!$A$14:$E$119,5,TRUE)</f>
        <v>5189807.4275000002</v>
      </c>
      <c r="L198" s="34">
        <f t="shared" ref="L198:L261" si="12">ABS(J198-I198)</f>
        <v>4.7399999981280416E-2</v>
      </c>
      <c r="M198" s="34">
        <f t="shared" ref="M198:M261" si="13">ABS(K198-H198)</f>
        <v>1.8624999998137355</v>
      </c>
      <c r="N198" s="35">
        <f t="shared" ref="N198:N261" si="14">SQRT(L198^2+M198^2)</f>
        <v>1.8631030592279081</v>
      </c>
      <c r="O198" s="34">
        <f t="shared" ref="O198:O261" si="15">N198*N198</f>
        <v>3.4711530093043899</v>
      </c>
      <c r="P198" s="36" t="s">
        <v>23</v>
      </c>
      <c r="Q198" s="70"/>
      <c r="R198" s="70"/>
      <c r="S198" s="70"/>
    </row>
    <row r="199" spans="1:19" x14ac:dyDescent="0.3">
      <c r="A199" s="98" t="s">
        <v>126</v>
      </c>
      <c r="B199" s="98" t="s">
        <v>2536</v>
      </c>
      <c r="C199" s="98">
        <v>600</v>
      </c>
      <c r="D199" s="98">
        <v>342.59100000000001</v>
      </c>
      <c r="E199" s="98">
        <v>0.3</v>
      </c>
      <c r="F199" s="98">
        <v>0.2</v>
      </c>
      <c r="G199" s="98">
        <v>1.717646</v>
      </c>
      <c r="H199" s="98">
        <v>5189805.585</v>
      </c>
      <c r="I199" s="98">
        <v>487835.64899999998</v>
      </c>
      <c r="J199" s="34">
        <f>VLOOKUP($B199,'Hub coords'!$A$14:$E$119,4,TRUE)</f>
        <v>487836.50140000001</v>
      </c>
      <c r="K199" s="34">
        <f>VLOOKUP($B199,'Hub coords'!$A$14:$E$119,5,TRUE)</f>
        <v>5189807.4275000002</v>
      </c>
      <c r="L199" s="34">
        <f t="shared" si="12"/>
        <v>0.85240000003250316</v>
      </c>
      <c r="M199" s="34">
        <f t="shared" si="13"/>
        <v>1.8425000002607703</v>
      </c>
      <c r="N199" s="35">
        <f t="shared" si="14"/>
        <v>2.0301211813624205</v>
      </c>
      <c r="O199" s="34">
        <f t="shared" si="15"/>
        <v>4.1213920110163498</v>
      </c>
      <c r="P199" s="36" t="s">
        <v>23</v>
      </c>
      <c r="Q199" s="70"/>
      <c r="R199" s="70"/>
      <c r="S199" s="70"/>
    </row>
    <row r="200" spans="1:19" x14ac:dyDescent="0.3">
      <c r="A200" s="98" t="s">
        <v>126</v>
      </c>
      <c r="B200" s="98" t="s">
        <v>2537</v>
      </c>
      <c r="C200" s="98">
        <v>601</v>
      </c>
      <c r="D200" s="98">
        <v>344.69499999999999</v>
      </c>
      <c r="E200" s="98">
        <v>0.4</v>
      </c>
      <c r="F200" s="98">
        <v>0.2</v>
      </c>
      <c r="G200" s="98">
        <v>1.453422</v>
      </c>
      <c r="H200" s="98">
        <v>5189804.18</v>
      </c>
      <c r="I200" s="98">
        <v>487834.625</v>
      </c>
      <c r="J200" s="34">
        <f>VLOOKUP($B200,'Hub coords'!$A$14:$E$119,4,TRUE)</f>
        <v>487836.50140000001</v>
      </c>
      <c r="K200" s="34">
        <f>VLOOKUP($B200,'Hub coords'!$A$14:$E$119,5,TRUE)</f>
        <v>5189807.4275000002</v>
      </c>
      <c r="L200" s="34">
        <f t="shared" si="12"/>
        <v>1.8764000000082888</v>
      </c>
      <c r="M200" s="34">
        <f t="shared" si="13"/>
        <v>3.2475000005215406</v>
      </c>
      <c r="N200" s="35">
        <f t="shared" si="14"/>
        <v>3.7506177109135654</v>
      </c>
      <c r="O200" s="34">
        <f t="shared" si="15"/>
        <v>14.067133213418513</v>
      </c>
      <c r="P200" s="36" t="s">
        <v>23</v>
      </c>
      <c r="Q200" s="70"/>
      <c r="R200" s="70"/>
      <c r="S200" s="70"/>
    </row>
    <row r="201" spans="1:19" x14ac:dyDescent="0.3">
      <c r="A201" s="98" t="s">
        <v>126</v>
      </c>
      <c r="B201" s="98" t="s">
        <v>2538</v>
      </c>
      <c r="C201" s="98">
        <v>600</v>
      </c>
      <c r="D201" s="98">
        <v>343.29300000000001</v>
      </c>
      <c r="E201" s="98">
        <v>0.2</v>
      </c>
      <c r="F201" s="98">
        <v>0.2</v>
      </c>
      <c r="G201" s="98">
        <v>1.792746</v>
      </c>
      <c r="H201" s="98">
        <v>5189804.7630000003</v>
      </c>
      <c r="I201" s="98">
        <v>487835.27500000002</v>
      </c>
      <c r="J201" s="34">
        <f>VLOOKUP($B201,'Hub coords'!$A$14:$E$119,4,TRUE)</f>
        <v>487836.50140000001</v>
      </c>
      <c r="K201" s="34">
        <f>VLOOKUP($B201,'Hub coords'!$A$14:$E$119,5,TRUE)</f>
        <v>5189807.4275000002</v>
      </c>
      <c r="L201" s="34">
        <f t="shared" si="12"/>
        <v>1.2263999999850057</v>
      </c>
      <c r="M201" s="34">
        <f t="shared" si="13"/>
        <v>2.6644999999552965</v>
      </c>
      <c r="N201" s="35">
        <f t="shared" si="14"/>
        <v>2.9331923240259918</v>
      </c>
      <c r="O201" s="34">
        <f t="shared" si="15"/>
        <v>8.6036172097249999</v>
      </c>
      <c r="P201" s="36" t="s">
        <v>23</v>
      </c>
      <c r="Q201" s="70"/>
      <c r="R201" s="70"/>
      <c r="S201" s="70"/>
    </row>
    <row r="202" spans="1:19" x14ac:dyDescent="0.3">
      <c r="A202" s="98" t="s">
        <v>126</v>
      </c>
      <c r="B202" s="98" t="s">
        <v>2539</v>
      </c>
      <c r="C202" s="98">
        <v>601</v>
      </c>
      <c r="D202" s="98">
        <v>341.59699999999998</v>
      </c>
      <c r="E202" s="98">
        <v>0.3</v>
      </c>
      <c r="F202" s="98">
        <v>0.3</v>
      </c>
      <c r="G202" s="98">
        <v>2.3633839999999999</v>
      </c>
      <c r="H202" s="98">
        <v>5189805.6890000002</v>
      </c>
      <c r="I202" s="98">
        <v>487835.92599999998</v>
      </c>
      <c r="J202" s="34">
        <f>VLOOKUP($B202,'Hub coords'!$A$14:$E$119,4,TRUE)</f>
        <v>487836.50140000001</v>
      </c>
      <c r="K202" s="34">
        <f>VLOOKUP($B202,'Hub coords'!$A$14:$E$119,5,TRUE)</f>
        <v>5189807.4275000002</v>
      </c>
      <c r="L202" s="34">
        <f t="shared" si="12"/>
        <v>0.57540000003064051</v>
      </c>
      <c r="M202" s="34">
        <f t="shared" si="13"/>
        <v>1.7384999999776483</v>
      </c>
      <c r="N202" s="35">
        <f t="shared" si="14"/>
        <v>1.8312475010105937</v>
      </c>
      <c r="O202" s="34">
        <f t="shared" si="15"/>
        <v>3.3534674099575446</v>
      </c>
      <c r="P202" s="36" t="s">
        <v>23</v>
      </c>
      <c r="Q202" s="70"/>
      <c r="R202" s="70"/>
      <c r="S202" s="70"/>
    </row>
    <row r="203" spans="1:19" x14ac:dyDescent="0.3">
      <c r="A203" s="98" t="s">
        <v>126</v>
      </c>
      <c r="B203" s="98" t="s">
        <v>2540</v>
      </c>
      <c r="C203" s="98">
        <v>600</v>
      </c>
      <c r="D203" s="98">
        <v>344.79599999999999</v>
      </c>
      <c r="E203" s="98">
        <v>0.3</v>
      </c>
      <c r="F203" s="98">
        <v>0.2</v>
      </c>
      <c r="G203" s="98">
        <v>1.2447490000000001</v>
      </c>
      <c r="H203" s="98">
        <v>5189804.3380000005</v>
      </c>
      <c r="I203" s="98">
        <v>487834.64199999999</v>
      </c>
      <c r="J203" s="34">
        <f>VLOOKUP($B203,'Hub coords'!$A$14:$E$119,4,TRUE)</f>
        <v>487836.50140000001</v>
      </c>
      <c r="K203" s="34">
        <f>VLOOKUP($B203,'Hub coords'!$A$14:$E$119,5,TRUE)</f>
        <v>5189807.4275000002</v>
      </c>
      <c r="L203" s="34">
        <f t="shared" si="12"/>
        <v>1.8594000000157394</v>
      </c>
      <c r="M203" s="34">
        <f t="shared" si="13"/>
        <v>3.089499999769032</v>
      </c>
      <c r="N203" s="35">
        <f t="shared" si="14"/>
        <v>3.605881114045689</v>
      </c>
      <c r="O203" s="34">
        <f t="shared" si="15"/>
        <v>13.002378608631378</v>
      </c>
      <c r="P203" s="36" t="s">
        <v>23</v>
      </c>
      <c r="Q203" s="70"/>
      <c r="R203" s="70"/>
      <c r="S203" s="70"/>
    </row>
    <row r="204" spans="1:19" x14ac:dyDescent="0.3">
      <c r="A204" s="98" t="s">
        <v>126</v>
      </c>
      <c r="B204" s="98" t="s">
        <v>2541</v>
      </c>
      <c r="C204" s="98">
        <v>601</v>
      </c>
      <c r="D204" s="98">
        <v>343.75299999999999</v>
      </c>
      <c r="E204" s="98">
        <v>0.3</v>
      </c>
      <c r="F204" s="98">
        <v>0.2</v>
      </c>
      <c r="G204" s="98">
        <v>1.404782</v>
      </c>
      <c r="H204" s="98">
        <v>5189805.2060000002</v>
      </c>
      <c r="I204" s="98">
        <v>487836.88199999998</v>
      </c>
      <c r="J204" s="34">
        <f>VLOOKUP($B204,'Hub coords'!$A$14:$E$119,4,TRUE)</f>
        <v>487836.50140000001</v>
      </c>
      <c r="K204" s="34">
        <f>VLOOKUP($B204,'Hub coords'!$A$14:$E$119,5,TRUE)</f>
        <v>5189807.4275000002</v>
      </c>
      <c r="L204" s="34">
        <f t="shared" si="12"/>
        <v>0.38059999997494742</v>
      </c>
      <c r="M204" s="34">
        <f t="shared" si="13"/>
        <v>2.2214999999850988</v>
      </c>
      <c r="N204" s="35">
        <f t="shared" si="14"/>
        <v>2.2538674783391155</v>
      </c>
      <c r="O204" s="34">
        <f t="shared" si="15"/>
        <v>5.0799186099147233</v>
      </c>
      <c r="P204" s="36" t="s">
        <v>23</v>
      </c>
      <c r="Q204" s="70"/>
      <c r="R204" s="70"/>
      <c r="S204" s="70"/>
    </row>
    <row r="205" spans="1:19" x14ac:dyDescent="0.3">
      <c r="A205" s="98" t="s">
        <v>126</v>
      </c>
      <c r="B205" s="98" t="s">
        <v>2542</v>
      </c>
      <c r="C205" s="98">
        <v>601</v>
      </c>
      <c r="D205" s="98">
        <v>339.11599999999999</v>
      </c>
      <c r="E205" s="98">
        <v>0.3</v>
      </c>
      <c r="F205" s="98">
        <v>0.2</v>
      </c>
      <c r="G205" s="98">
        <v>1.5536369999999999</v>
      </c>
      <c r="H205" s="98">
        <v>5189807.0870000003</v>
      </c>
      <c r="I205" s="98">
        <v>487836.03200000001</v>
      </c>
      <c r="J205" s="34">
        <f>VLOOKUP($B205,'Hub coords'!$A$14:$E$119,4,TRUE)</f>
        <v>487836.50140000001</v>
      </c>
      <c r="K205" s="34">
        <f>VLOOKUP($B205,'Hub coords'!$A$14:$E$119,5,TRUE)</f>
        <v>5189807.4275000002</v>
      </c>
      <c r="L205" s="34">
        <f t="shared" si="12"/>
        <v>0.46940000000176951</v>
      </c>
      <c r="M205" s="34">
        <f t="shared" si="13"/>
        <v>0.34049999993294477</v>
      </c>
      <c r="N205" s="35">
        <f t="shared" si="14"/>
        <v>0.5798936195165425</v>
      </c>
      <c r="O205" s="34">
        <f t="shared" si="15"/>
        <v>0.33627660995599656</v>
      </c>
      <c r="P205" s="36" t="s">
        <v>23</v>
      </c>
      <c r="Q205" s="70"/>
      <c r="R205" s="70"/>
      <c r="S205" s="70"/>
    </row>
    <row r="206" spans="1:19" x14ac:dyDescent="0.3">
      <c r="A206" s="98" t="s">
        <v>130</v>
      </c>
      <c r="B206" s="98" t="s">
        <v>2543</v>
      </c>
      <c r="C206" s="98">
        <v>601</v>
      </c>
      <c r="D206" s="98">
        <v>343.71600000000001</v>
      </c>
      <c r="E206" s="98">
        <v>0.3</v>
      </c>
      <c r="F206" s="98">
        <v>0.2</v>
      </c>
      <c r="G206" s="98">
        <v>1.3930910000000001</v>
      </c>
      <c r="H206" s="98">
        <v>5189805.2910000002</v>
      </c>
      <c r="I206" s="98">
        <v>487836.20600000001</v>
      </c>
      <c r="J206" s="34">
        <f>VLOOKUP($B206,'Hub coords'!$A$14:$E$119,4,TRUE)</f>
        <v>487836.50140000001</v>
      </c>
      <c r="K206" s="34">
        <f>VLOOKUP($B206,'Hub coords'!$A$14:$E$119,5,TRUE)</f>
        <v>5189807.4275000002</v>
      </c>
      <c r="L206" s="34">
        <f t="shared" si="12"/>
        <v>0.29540000000270084</v>
      </c>
      <c r="M206" s="34">
        <f t="shared" si="13"/>
        <v>2.1365000000223517</v>
      </c>
      <c r="N206" s="35">
        <f t="shared" si="14"/>
        <v>2.1568248445567169</v>
      </c>
      <c r="O206" s="34">
        <f t="shared" si="15"/>
        <v>4.6518934100971059</v>
      </c>
      <c r="P206" s="36" t="s">
        <v>23</v>
      </c>
      <c r="Q206" s="70"/>
      <c r="R206" s="70"/>
      <c r="S206" s="70"/>
    </row>
    <row r="207" spans="1:19" x14ac:dyDescent="0.3">
      <c r="A207" s="98" t="s">
        <v>126</v>
      </c>
      <c r="B207" s="98" t="s">
        <v>2544</v>
      </c>
      <c r="C207" s="98">
        <v>600</v>
      </c>
      <c r="D207" s="98">
        <v>343.89800000000002</v>
      </c>
      <c r="E207" s="98">
        <v>0.3</v>
      </c>
      <c r="F207" s="98">
        <v>0.2</v>
      </c>
      <c r="G207" s="98">
        <v>1.1224240000000001</v>
      </c>
      <c r="H207" s="98">
        <v>5189805.3839999996</v>
      </c>
      <c r="I207" s="98">
        <v>487836.36900000001</v>
      </c>
      <c r="J207" s="34">
        <f>VLOOKUP($B207,'Hub coords'!$A$14:$E$119,4,TRUE)</f>
        <v>487836.50140000001</v>
      </c>
      <c r="K207" s="34">
        <f>VLOOKUP($B207,'Hub coords'!$A$14:$E$119,5,TRUE)</f>
        <v>5189807.4275000002</v>
      </c>
      <c r="L207" s="34">
        <f t="shared" si="12"/>
        <v>0.13240000000223517</v>
      </c>
      <c r="M207" s="34">
        <f t="shared" si="13"/>
        <v>2.0435000006109476</v>
      </c>
      <c r="N207" s="35">
        <f t="shared" si="14"/>
        <v>2.0477846596987521</v>
      </c>
      <c r="O207" s="34">
        <f t="shared" si="15"/>
        <v>4.1934220124975337</v>
      </c>
      <c r="P207" s="36" t="s">
        <v>23</v>
      </c>
      <c r="Q207" s="70"/>
      <c r="R207" s="70"/>
      <c r="S207" s="70"/>
    </row>
    <row r="208" spans="1:19" x14ac:dyDescent="0.3">
      <c r="A208" s="98" t="s">
        <v>126</v>
      </c>
      <c r="B208" s="98" t="s">
        <v>2518</v>
      </c>
      <c r="C208" s="98">
        <v>601</v>
      </c>
      <c r="D208" s="98">
        <v>342.666</v>
      </c>
      <c r="E208" s="98">
        <v>0.3</v>
      </c>
      <c r="F208" s="98">
        <v>0.2</v>
      </c>
      <c r="G208" s="98">
        <v>1.446609</v>
      </c>
      <c r="H208" s="98">
        <v>5189805.3260000004</v>
      </c>
      <c r="I208" s="98">
        <v>487836.86800000002</v>
      </c>
      <c r="J208" s="34">
        <f>VLOOKUP($B208,'Hub coords'!$A$14:$E$119,4,TRUE)</f>
        <v>487836.50140000001</v>
      </c>
      <c r="K208" s="34">
        <f>VLOOKUP($B208,'Hub coords'!$A$14:$E$119,5,TRUE)</f>
        <v>5189807.4275000002</v>
      </c>
      <c r="L208" s="34">
        <f t="shared" si="12"/>
        <v>0.36660000000847504</v>
      </c>
      <c r="M208" s="34">
        <f t="shared" si="13"/>
        <v>2.1014999998733401</v>
      </c>
      <c r="N208" s="35">
        <f t="shared" si="14"/>
        <v>2.1332364635627861</v>
      </c>
      <c r="O208" s="34">
        <f t="shared" si="15"/>
        <v>4.5506978094738617</v>
      </c>
      <c r="P208" s="36" t="s">
        <v>23</v>
      </c>
      <c r="Q208" s="70"/>
      <c r="R208" s="70"/>
      <c r="S208" s="70"/>
    </row>
    <row r="209" spans="1:19" x14ac:dyDescent="0.3">
      <c r="A209" s="98" t="s">
        <v>130</v>
      </c>
      <c r="B209" s="98" t="s">
        <v>2545</v>
      </c>
      <c r="C209" s="98">
        <v>601</v>
      </c>
      <c r="D209" s="98">
        <v>341.10599999999999</v>
      </c>
      <c r="E209" s="98">
        <v>0.3</v>
      </c>
      <c r="F209" s="98">
        <v>0.2</v>
      </c>
      <c r="G209" s="98">
        <v>1.4135340000000001</v>
      </c>
      <c r="H209" s="98">
        <v>5189804.4289999995</v>
      </c>
      <c r="I209" s="98">
        <v>487834.533</v>
      </c>
      <c r="J209" s="34">
        <f>VLOOKUP($B209,'Hub coords'!$A$14:$E$119,4,TRUE)</f>
        <v>487836.50140000001</v>
      </c>
      <c r="K209" s="34">
        <f>VLOOKUP($B209,'Hub coords'!$A$14:$E$119,5,TRUE)</f>
        <v>5189807.4275000002</v>
      </c>
      <c r="L209" s="34">
        <f t="shared" si="12"/>
        <v>1.9684000000124797</v>
      </c>
      <c r="M209" s="34">
        <f t="shared" si="13"/>
        <v>2.9985000006854534</v>
      </c>
      <c r="N209" s="35">
        <f t="shared" si="14"/>
        <v>3.5868650398585942</v>
      </c>
      <c r="O209" s="34">
        <f t="shared" si="15"/>
        <v>12.865600814159794</v>
      </c>
      <c r="P209" s="36" t="s">
        <v>23</v>
      </c>
      <c r="Q209" s="70"/>
      <c r="R209" s="70"/>
      <c r="S209" s="70"/>
    </row>
    <row r="210" spans="1:19" x14ac:dyDescent="0.3">
      <c r="A210" s="98" t="s">
        <v>130</v>
      </c>
      <c r="B210" s="98" t="s">
        <v>2519</v>
      </c>
      <c r="C210" s="98">
        <v>601</v>
      </c>
      <c r="D210" s="98">
        <v>341.47399999999999</v>
      </c>
      <c r="E210" s="98">
        <v>0.3</v>
      </c>
      <c r="F210" s="98">
        <v>0.2</v>
      </c>
      <c r="G210" s="98">
        <v>2.2816559999999999</v>
      </c>
      <c r="H210" s="98">
        <v>5189808.1830000002</v>
      </c>
      <c r="I210" s="98">
        <v>487837.12099999998</v>
      </c>
      <c r="J210" s="34">
        <f>VLOOKUP($B210,'Hub coords'!$A$14:$E$119,4,TRUE)</f>
        <v>487836.50140000001</v>
      </c>
      <c r="K210" s="34">
        <f>VLOOKUP($B210,'Hub coords'!$A$14:$E$119,5,TRUE)</f>
        <v>5189807.4275000002</v>
      </c>
      <c r="L210" s="34">
        <f t="shared" si="12"/>
        <v>0.61959999997634441</v>
      </c>
      <c r="M210" s="34">
        <f t="shared" si="13"/>
        <v>0.75549999997019768</v>
      </c>
      <c r="N210" s="35">
        <f t="shared" si="14"/>
        <v>0.97707953101354783</v>
      </c>
      <c r="O210" s="34">
        <f t="shared" si="15"/>
        <v>0.95468440992565462</v>
      </c>
      <c r="P210" s="36" t="s">
        <v>23</v>
      </c>
      <c r="Q210" s="70"/>
      <c r="R210" s="98" t="s">
        <v>5112</v>
      </c>
      <c r="S210" s="37">
        <f>COUNT(C186:C215)</f>
        <v>30</v>
      </c>
    </row>
    <row r="211" spans="1:19" x14ac:dyDescent="0.3">
      <c r="A211" s="98" t="s">
        <v>126</v>
      </c>
      <c r="B211" s="98" t="s">
        <v>2520</v>
      </c>
      <c r="C211" s="98">
        <v>601</v>
      </c>
      <c r="D211" s="98">
        <v>340.00299999999999</v>
      </c>
      <c r="E211" s="98">
        <v>0.2</v>
      </c>
      <c r="F211" s="98">
        <v>0.2</v>
      </c>
      <c r="G211" s="98">
        <v>1.5441400000000001</v>
      </c>
      <c r="H211" s="98">
        <v>5189807.7419999996</v>
      </c>
      <c r="I211" s="98">
        <v>487836.24200000003</v>
      </c>
      <c r="J211" s="34">
        <f>VLOOKUP($B211,'Hub coords'!$A$14:$E$119,4,TRUE)</f>
        <v>487836.50140000001</v>
      </c>
      <c r="K211" s="34">
        <f>VLOOKUP($B211,'Hub coords'!$A$14:$E$119,5,TRUE)</f>
        <v>5189807.4275000002</v>
      </c>
      <c r="L211" s="34">
        <f t="shared" si="12"/>
        <v>0.25939999998081475</v>
      </c>
      <c r="M211" s="34">
        <f t="shared" si="13"/>
        <v>0.31449999939650297</v>
      </c>
      <c r="N211" s="35">
        <f t="shared" si="14"/>
        <v>0.40767463694770989</v>
      </c>
      <c r="O211" s="34">
        <f t="shared" si="15"/>
        <v>0.16619860961044708</v>
      </c>
      <c r="P211" s="36" t="s">
        <v>23</v>
      </c>
      <c r="Q211" s="70"/>
      <c r="R211" s="98" t="s">
        <v>5111</v>
      </c>
      <c r="S211" s="34">
        <f>AVERAGE(N186:N215)</f>
        <v>2.1033676224246731</v>
      </c>
    </row>
    <row r="212" spans="1:19" x14ac:dyDescent="0.3">
      <c r="A212" s="98" t="s">
        <v>130</v>
      </c>
      <c r="B212" s="98" t="s">
        <v>2521</v>
      </c>
      <c r="C212" s="98">
        <v>600</v>
      </c>
      <c r="D212" s="98">
        <v>343.62099999999998</v>
      </c>
      <c r="E212" s="98">
        <v>0.3</v>
      </c>
      <c r="F212" s="98">
        <v>0.2</v>
      </c>
      <c r="G212" s="98">
        <v>1.328246</v>
      </c>
      <c r="H212" s="98">
        <v>5189804.9270000001</v>
      </c>
      <c r="I212" s="98">
        <v>487835.43099999998</v>
      </c>
      <c r="J212" s="34">
        <f>VLOOKUP($B212,'Hub coords'!$A$14:$E$119,4,TRUE)</f>
        <v>487836.50140000001</v>
      </c>
      <c r="K212" s="34">
        <f>VLOOKUP($B212,'Hub coords'!$A$14:$E$119,5,TRUE)</f>
        <v>5189807.4275000002</v>
      </c>
      <c r="L212" s="34">
        <f t="shared" si="12"/>
        <v>1.0704000000259839</v>
      </c>
      <c r="M212" s="34">
        <f t="shared" si="13"/>
        <v>2.5005000000819564</v>
      </c>
      <c r="N212" s="35">
        <f t="shared" si="14"/>
        <v>2.7199736047369081</v>
      </c>
      <c r="O212" s="34">
        <f t="shared" si="15"/>
        <v>7.39825641046549</v>
      </c>
      <c r="P212" s="36" t="s">
        <v>23</v>
      </c>
      <c r="Q212" s="70"/>
      <c r="R212" s="98" t="s">
        <v>5110</v>
      </c>
      <c r="S212" s="34">
        <f>_xlfn.STDEV.S(N186:N215)</f>
        <v>0.94217104517153694</v>
      </c>
    </row>
    <row r="213" spans="1:19" x14ac:dyDescent="0.3">
      <c r="A213" s="98" t="s">
        <v>130</v>
      </c>
      <c r="B213" s="98" t="s">
        <v>2522</v>
      </c>
      <c r="C213" s="98">
        <v>601</v>
      </c>
      <c r="D213" s="98">
        <v>342.64600000000002</v>
      </c>
      <c r="E213" s="98">
        <v>0.3</v>
      </c>
      <c r="F213" s="98">
        <v>0.2</v>
      </c>
      <c r="G213" s="98">
        <v>1.4689430000000001</v>
      </c>
      <c r="H213" s="98">
        <v>5189805.335</v>
      </c>
      <c r="I213" s="98">
        <v>487836.701</v>
      </c>
      <c r="J213" s="34">
        <f>VLOOKUP($B213,'Hub coords'!$A$14:$E$119,4,TRUE)</f>
        <v>487836.50140000001</v>
      </c>
      <c r="K213" s="34">
        <f>VLOOKUP($B213,'Hub coords'!$A$14:$E$119,5,TRUE)</f>
        <v>5189807.4275000002</v>
      </c>
      <c r="L213" s="34">
        <f t="shared" si="12"/>
        <v>0.19959999999264255</v>
      </c>
      <c r="M213" s="34">
        <f t="shared" si="13"/>
        <v>2.0925000002607703</v>
      </c>
      <c r="N213" s="35">
        <f t="shared" si="14"/>
        <v>2.1019981948347115</v>
      </c>
      <c r="O213" s="34">
        <f t="shared" si="15"/>
        <v>4.418396411088386</v>
      </c>
      <c r="P213" s="36" t="s">
        <v>23</v>
      </c>
      <c r="Q213" s="70"/>
      <c r="R213" s="98" t="s">
        <v>5109</v>
      </c>
      <c r="S213" s="34">
        <f>MIN(N186:N215)</f>
        <v>0.40767463694770989</v>
      </c>
    </row>
    <row r="214" spans="1:19" x14ac:dyDescent="0.3">
      <c r="A214" s="98" t="s">
        <v>126</v>
      </c>
      <c r="B214" s="98" t="s">
        <v>2523</v>
      </c>
      <c r="C214" s="98">
        <v>600</v>
      </c>
      <c r="D214" s="98">
        <v>345.48399999999998</v>
      </c>
      <c r="E214" s="98">
        <v>0.3</v>
      </c>
      <c r="F214" s="98">
        <v>0.2</v>
      </c>
      <c r="G214" s="98">
        <v>1.3783129999999999</v>
      </c>
      <c r="H214" s="98">
        <v>5189805.2410000004</v>
      </c>
      <c r="I214" s="98">
        <v>487836.91499999998</v>
      </c>
      <c r="J214" s="34">
        <f>VLOOKUP($B214,'Hub coords'!$A$14:$E$119,4,TRUE)</f>
        <v>487836.50140000001</v>
      </c>
      <c r="K214" s="34">
        <f>VLOOKUP($B214,'Hub coords'!$A$14:$E$119,5,TRUE)</f>
        <v>5189807.4275000002</v>
      </c>
      <c r="L214" s="34">
        <f t="shared" si="12"/>
        <v>0.41359999997075647</v>
      </c>
      <c r="M214" s="34">
        <f t="shared" si="13"/>
        <v>2.1864999998360872</v>
      </c>
      <c r="N214" s="35">
        <f t="shared" si="14"/>
        <v>2.2252746368165477</v>
      </c>
      <c r="O214" s="34">
        <f t="shared" si="15"/>
        <v>4.951847209259018</v>
      </c>
      <c r="P214" s="36" t="s">
        <v>23</v>
      </c>
      <c r="Q214" s="70"/>
      <c r="R214" s="98" t="s">
        <v>5108</v>
      </c>
      <c r="S214" s="34">
        <f>MAX(N186:N215)</f>
        <v>3.8593528750411084</v>
      </c>
    </row>
    <row r="215" spans="1:19" x14ac:dyDescent="0.3">
      <c r="A215" s="98" t="s">
        <v>126</v>
      </c>
      <c r="B215" s="98" t="s">
        <v>2524</v>
      </c>
      <c r="C215" s="98">
        <v>601</v>
      </c>
      <c r="D215" s="98">
        <v>339.54199999999997</v>
      </c>
      <c r="E215" s="98">
        <v>0.2</v>
      </c>
      <c r="F215" s="98">
        <v>0.2</v>
      </c>
      <c r="G215" s="98">
        <v>1.963349</v>
      </c>
      <c r="H215" s="98">
        <v>5189808.5250000004</v>
      </c>
      <c r="I215" s="98">
        <v>487836.18</v>
      </c>
      <c r="J215" s="34">
        <f>VLOOKUP($B215,'Hub coords'!$A$14:$E$119,4,TRUE)</f>
        <v>487836.50140000001</v>
      </c>
      <c r="K215" s="34">
        <f>VLOOKUP($B215,'Hub coords'!$A$14:$E$119,5,TRUE)</f>
        <v>5189807.4275000002</v>
      </c>
      <c r="L215" s="34">
        <f t="shared" si="12"/>
        <v>0.32140000001527369</v>
      </c>
      <c r="M215" s="34">
        <f t="shared" si="13"/>
        <v>1.0975000001490116</v>
      </c>
      <c r="N215" s="35">
        <f t="shared" si="14"/>
        <v>1.1435926767590365</v>
      </c>
      <c r="O215" s="34">
        <f t="shared" si="15"/>
        <v>1.3078042103368983</v>
      </c>
      <c r="P215" s="36" t="s">
        <v>23</v>
      </c>
      <c r="Q215" s="70"/>
      <c r="R215" s="98" t="s">
        <v>5107</v>
      </c>
      <c r="S215" s="34">
        <f>SQRT(SUM(O186:O215)/S210)</f>
        <v>2.2983150547329365</v>
      </c>
    </row>
    <row r="216" spans="1:19" ht="15" thickBot="1" x14ac:dyDescent="0.35">
      <c r="A216" s="98" t="s">
        <v>126</v>
      </c>
      <c r="B216" s="98" t="s">
        <v>2546</v>
      </c>
      <c r="C216" s="98">
        <v>601</v>
      </c>
      <c r="D216" s="98">
        <v>334.339</v>
      </c>
      <c r="E216" s="98">
        <v>0.4</v>
      </c>
      <c r="F216" s="98">
        <v>0.3</v>
      </c>
      <c r="G216" s="98">
        <v>1.450296</v>
      </c>
      <c r="H216" s="98">
        <v>5189849.3439999996</v>
      </c>
      <c r="I216" s="98">
        <v>487851.05</v>
      </c>
      <c r="J216" s="34">
        <f>VLOOKUP($B216,'Hub coords'!$A$14:$E$119,4,TRUE)</f>
        <v>487852.91840000002</v>
      </c>
      <c r="K216" s="34">
        <f>VLOOKUP($B216,'Hub coords'!$A$14:$E$119,5,TRUE)</f>
        <v>5189849.3285000008</v>
      </c>
      <c r="L216" s="34">
        <f t="shared" si="12"/>
        <v>1.8684000000357628</v>
      </c>
      <c r="M216" s="34">
        <f t="shared" si="13"/>
        <v>1.5499998815357685E-2</v>
      </c>
      <c r="N216" s="35">
        <f t="shared" si="14"/>
        <v>1.8684642918977377</v>
      </c>
      <c r="O216" s="34">
        <f t="shared" si="15"/>
        <v>3.4911588100969144</v>
      </c>
      <c r="P216" s="36" t="s">
        <v>25</v>
      </c>
      <c r="Q216" s="113"/>
      <c r="R216" s="98"/>
    </row>
    <row r="217" spans="1:19" x14ac:dyDescent="0.3">
      <c r="A217" s="98" t="s">
        <v>130</v>
      </c>
      <c r="B217" s="98" t="s">
        <v>2555</v>
      </c>
      <c r="C217" s="98">
        <v>601</v>
      </c>
      <c r="D217" s="98">
        <v>338.88799999999998</v>
      </c>
      <c r="E217" s="98">
        <v>0.3</v>
      </c>
      <c r="F217" s="98">
        <v>0.2</v>
      </c>
      <c r="G217" s="98">
        <v>1.8401400000000001</v>
      </c>
      <c r="H217" s="98">
        <v>5189848.8909999998</v>
      </c>
      <c r="I217" s="98">
        <v>487852.864</v>
      </c>
      <c r="J217" s="34">
        <f>VLOOKUP($B217,'Hub coords'!$A$14:$E$119,4,TRUE)</f>
        <v>487852.91840000002</v>
      </c>
      <c r="K217" s="34">
        <f>VLOOKUP($B217,'Hub coords'!$A$14:$E$119,5,TRUE)</f>
        <v>5189849.3285000008</v>
      </c>
      <c r="L217" s="34">
        <f t="shared" si="12"/>
        <v>5.4400000022724271E-2</v>
      </c>
      <c r="M217" s="34">
        <f t="shared" si="13"/>
        <v>0.43750000093132257</v>
      </c>
      <c r="N217" s="35">
        <f t="shared" si="14"/>
        <v>0.4408691538510941</v>
      </c>
      <c r="O217" s="34">
        <f t="shared" si="15"/>
        <v>0.19436561081737969</v>
      </c>
      <c r="P217" s="36" t="s">
        <v>25</v>
      </c>
      <c r="Q217" s="113"/>
      <c r="R217" s="20" t="s">
        <v>166</v>
      </c>
      <c r="S217" s="20" t="s">
        <v>165</v>
      </c>
    </row>
    <row r="218" spans="1:19" x14ac:dyDescent="0.3">
      <c r="A218" s="98" t="s">
        <v>130</v>
      </c>
      <c r="B218" s="98" t="s">
        <v>2556</v>
      </c>
      <c r="C218" s="98">
        <v>601</v>
      </c>
      <c r="D218" s="98">
        <v>336.60300000000001</v>
      </c>
      <c r="E218" s="98">
        <v>0.4</v>
      </c>
      <c r="F218" s="98">
        <v>0.2</v>
      </c>
      <c r="G218" s="98">
        <v>2.1100439999999998</v>
      </c>
      <c r="H218" s="98">
        <v>5189850.966</v>
      </c>
      <c r="I218" s="98">
        <v>487852.80900000001</v>
      </c>
      <c r="J218" s="34">
        <f>VLOOKUP($B218,'Hub coords'!$A$14:$E$119,4,TRUE)</f>
        <v>487852.91840000002</v>
      </c>
      <c r="K218" s="34">
        <f>VLOOKUP($B218,'Hub coords'!$A$14:$E$119,5,TRUE)</f>
        <v>5189849.3285000008</v>
      </c>
      <c r="L218" s="34">
        <f t="shared" si="12"/>
        <v>0.10940000001573935</v>
      </c>
      <c r="M218" s="34">
        <f t="shared" si="13"/>
        <v>1.6374999992549419</v>
      </c>
      <c r="N218" s="35">
        <f t="shared" si="14"/>
        <v>1.6411503915130321</v>
      </c>
      <c r="O218" s="34">
        <f t="shared" si="15"/>
        <v>2.6933746075633787</v>
      </c>
      <c r="P218" s="36" t="s">
        <v>25</v>
      </c>
      <c r="Q218" s="113"/>
      <c r="R218" s="19">
        <v>1</v>
      </c>
      <c r="S218" s="115">
        <v>5</v>
      </c>
    </row>
    <row r="219" spans="1:19" x14ac:dyDescent="0.3">
      <c r="A219" s="98" t="s">
        <v>126</v>
      </c>
      <c r="B219" s="98" t="s">
        <v>2557</v>
      </c>
      <c r="C219" s="98">
        <v>601</v>
      </c>
      <c r="D219" s="98">
        <v>340.03300000000002</v>
      </c>
      <c r="E219" s="98">
        <v>0.3</v>
      </c>
      <c r="F219" s="98">
        <v>0.2</v>
      </c>
      <c r="G219" s="98">
        <v>1.800022</v>
      </c>
      <c r="H219" s="98">
        <v>5189850.5810000002</v>
      </c>
      <c r="I219" s="98">
        <v>487849.97200000001</v>
      </c>
      <c r="J219" s="34">
        <f>VLOOKUP($B219,'Hub coords'!$A$14:$E$119,4,TRUE)</f>
        <v>487852.91840000002</v>
      </c>
      <c r="K219" s="34">
        <f>VLOOKUP($B219,'Hub coords'!$A$14:$E$119,5,TRUE)</f>
        <v>5189849.3285000008</v>
      </c>
      <c r="L219" s="34">
        <f t="shared" si="12"/>
        <v>2.9464000000152737</v>
      </c>
      <c r="M219" s="34">
        <f t="shared" si="13"/>
        <v>1.2524999994784594</v>
      </c>
      <c r="N219" s="35">
        <f t="shared" si="14"/>
        <v>3.2015666803587814</v>
      </c>
      <c r="O219" s="34">
        <f t="shared" si="15"/>
        <v>10.250029208783548</v>
      </c>
      <c r="P219" s="36" t="s">
        <v>25</v>
      </c>
      <c r="Q219" s="113"/>
      <c r="R219" s="19">
        <v>2</v>
      </c>
      <c r="S219" s="115">
        <v>15</v>
      </c>
    </row>
    <row r="220" spans="1:19" x14ac:dyDescent="0.3">
      <c r="A220" s="98" t="s">
        <v>126</v>
      </c>
      <c r="B220" s="98" t="s">
        <v>2558</v>
      </c>
      <c r="C220" s="98">
        <v>601</v>
      </c>
      <c r="D220" s="98">
        <v>336.86599999999999</v>
      </c>
      <c r="E220" s="98">
        <v>0.3</v>
      </c>
      <c r="F220" s="98">
        <v>0.2</v>
      </c>
      <c r="G220" s="98">
        <v>1.845761</v>
      </c>
      <c r="H220" s="98">
        <v>5189849.1289999997</v>
      </c>
      <c r="I220" s="98">
        <v>487851.321</v>
      </c>
      <c r="J220" s="34">
        <f>VLOOKUP($B220,'Hub coords'!$A$14:$E$119,4,TRUE)</f>
        <v>487852.91840000002</v>
      </c>
      <c r="K220" s="34">
        <f>VLOOKUP($B220,'Hub coords'!$A$14:$E$119,5,TRUE)</f>
        <v>5189849.3285000008</v>
      </c>
      <c r="L220" s="34">
        <f t="shared" si="12"/>
        <v>1.5974000000278465</v>
      </c>
      <c r="M220" s="34">
        <f t="shared" si="13"/>
        <v>0.1995000010356307</v>
      </c>
      <c r="N220" s="35">
        <f t="shared" si="14"/>
        <v>1.609809619334591</v>
      </c>
      <c r="O220" s="34">
        <f t="shared" si="15"/>
        <v>2.5914870105021808</v>
      </c>
      <c r="P220" s="36" t="s">
        <v>25</v>
      </c>
      <c r="Q220" s="113"/>
      <c r="R220" s="19">
        <v>3</v>
      </c>
      <c r="S220" s="115">
        <v>3</v>
      </c>
    </row>
    <row r="221" spans="1:19" x14ac:dyDescent="0.3">
      <c r="A221" s="98" t="s">
        <v>130</v>
      </c>
      <c r="B221" s="98" t="s">
        <v>2559</v>
      </c>
      <c r="C221" s="98">
        <v>601</v>
      </c>
      <c r="D221" s="98">
        <v>336.798</v>
      </c>
      <c r="E221" s="98">
        <v>0.6</v>
      </c>
      <c r="F221" s="98">
        <v>0.4</v>
      </c>
      <c r="G221" s="98">
        <v>1.8406670000000001</v>
      </c>
      <c r="H221" s="98">
        <v>5189849.8289999999</v>
      </c>
      <c r="I221" s="98">
        <v>487850.17099999997</v>
      </c>
      <c r="J221" s="34">
        <f>VLOOKUP($B221,'Hub coords'!$A$14:$E$119,4,TRUE)</f>
        <v>487852.91840000002</v>
      </c>
      <c r="K221" s="34">
        <f>VLOOKUP($B221,'Hub coords'!$A$14:$E$119,5,TRUE)</f>
        <v>5189849.3285000008</v>
      </c>
      <c r="L221" s="34">
        <f t="shared" si="12"/>
        <v>2.7474000000511296</v>
      </c>
      <c r="M221" s="34">
        <f t="shared" si="13"/>
        <v>0.50049999915063381</v>
      </c>
      <c r="N221" s="35">
        <f t="shared" si="14"/>
        <v>2.7926165167152348</v>
      </c>
      <c r="O221" s="34">
        <f t="shared" si="15"/>
        <v>7.7987070094307311</v>
      </c>
      <c r="P221" s="36" t="s">
        <v>25</v>
      </c>
      <c r="Q221" s="113"/>
      <c r="R221" s="19">
        <v>4</v>
      </c>
      <c r="S221" s="115">
        <v>4</v>
      </c>
    </row>
    <row r="222" spans="1:19" x14ac:dyDescent="0.3">
      <c r="A222" s="98" t="s">
        <v>126</v>
      </c>
      <c r="B222" s="98" t="s">
        <v>2560</v>
      </c>
      <c r="C222" s="98">
        <v>601</v>
      </c>
      <c r="D222" s="98">
        <v>338.59699999999998</v>
      </c>
      <c r="E222" s="98">
        <v>0.5</v>
      </c>
      <c r="F222" s="98">
        <v>0.3</v>
      </c>
      <c r="G222" s="98">
        <v>2.172825</v>
      </c>
      <c r="H222" s="98">
        <v>5189850.3030000003</v>
      </c>
      <c r="I222" s="98">
        <v>487851.45799999998</v>
      </c>
      <c r="J222" s="34">
        <f>VLOOKUP($B222,'Hub coords'!$A$14:$E$119,4,TRUE)</f>
        <v>487852.91840000002</v>
      </c>
      <c r="K222" s="34">
        <f>VLOOKUP($B222,'Hub coords'!$A$14:$E$119,5,TRUE)</f>
        <v>5189849.3285000008</v>
      </c>
      <c r="L222" s="34">
        <f t="shared" si="12"/>
        <v>1.4604000000399537</v>
      </c>
      <c r="M222" s="34">
        <f t="shared" si="13"/>
        <v>0.97449999954551458</v>
      </c>
      <c r="N222" s="35">
        <f t="shared" si="14"/>
        <v>1.7556817505547253</v>
      </c>
      <c r="O222" s="34">
        <f t="shared" si="15"/>
        <v>3.0824184092309048</v>
      </c>
      <c r="P222" s="36" t="s">
        <v>25</v>
      </c>
      <c r="Q222" s="113"/>
      <c r="R222" s="19">
        <v>5</v>
      </c>
      <c r="S222" s="115">
        <v>3</v>
      </c>
    </row>
    <row r="223" spans="1:19" x14ac:dyDescent="0.3">
      <c r="A223" s="98" t="s">
        <v>126</v>
      </c>
      <c r="B223" s="98" t="s">
        <v>2561</v>
      </c>
      <c r="C223" s="98">
        <v>601</v>
      </c>
      <c r="D223" s="98">
        <v>345.04500000000002</v>
      </c>
      <c r="E223" s="98">
        <v>0.3</v>
      </c>
      <c r="F223" s="98">
        <v>0.2</v>
      </c>
      <c r="G223" s="98">
        <v>1.9912300000000001</v>
      </c>
      <c r="H223" s="98">
        <v>5189846.4819999998</v>
      </c>
      <c r="I223" s="98">
        <v>487852.55499999999</v>
      </c>
      <c r="J223" s="34">
        <f>VLOOKUP($B223,'Hub coords'!$A$14:$E$119,4,TRUE)</f>
        <v>487852.91840000002</v>
      </c>
      <c r="K223" s="34">
        <f>VLOOKUP($B223,'Hub coords'!$A$14:$E$119,5,TRUE)</f>
        <v>5189849.3285000008</v>
      </c>
      <c r="L223" s="34">
        <f t="shared" si="12"/>
        <v>0.36340000003110617</v>
      </c>
      <c r="M223" s="34">
        <f t="shared" si="13"/>
        <v>2.8465000009164214</v>
      </c>
      <c r="N223" s="35">
        <f t="shared" si="14"/>
        <v>2.8696030762528455</v>
      </c>
      <c r="O223" s="34">
        <f t="shared" si="15"/>
        <v>8.2346218152397945</v>
      </c>
      <c r="P223" s="36" t="s">
        <v>25</v>
      </c>
      <c r="Q223" s="113"/>
      <c r="R223" s="19">
        <v>6</v>
      </c>
      <c r="S223" s="115">
        <v>0</v>
      </c>
    </row>
    <row r="224" spans="1:19" x14ac:dyDescent="0.3">
      <c r="A224" s="98" t="s">
        <v>126</v>
      </c>
      <c r="B224" s="98" t="s">
        <v>2562</v>
      </c>
      <c r="C224" s="98">
        <v>601</v>
      </c>
      <c r="D224" s="98">
        <v>335.52300000000002</v>
      </c>
      <c r="E224" s="98">
        <v>0.3</v>
      </c>
      <c r="F224" s="98">
        <v>0.2</v>
      </c>
      <c r="G224" s="98">
        <v>1.8924840000000001</v>
      </c>
      <c r="H224" s="98">
        <v>5189850.8660000004</v>
      </c>
      <c r="I224" s="98">
        <v>487852.76299999998</v>
      </c>
      <c r="J224" s="34">
        <f>VLOOKUP($B224,'Hub coords'!$A$14:$E$119,4,TRUE)</f>
        <v>487852.91840000002</v>
      </c>
      <c r="K224" s="34">
        <f>VLOOKUP($B224,'Hub coords'!$A$14:$E$119,5,TRUE)</f>
        <v>5189849.3285000008</v>
      </c>
      <c r="L224" s="34">
        <f t="shared" si="12"/>
        <v>0.15540000004693866</v>
      </c>
      <c r="M224" s="34">
        <f t="shared" si="13"/>
        <v>1.537499999627471</v>
      </c>
      <c r="N224" s="35">
        <f t="shared" si="14"/>
        <v>1.5453334296743411</v>
      </c>
      <c r="O224" s="34">
        <f t="shared" si="15"/>
        <v>2.3880554088690618</v>
      </c>
      <c r="P224" s="36" t="s">
        <v>25</v>
      </c>
      <c r="Q224" s="113"/>
      <c r="R224" s="19">
        <v>7</v>
      </c>
      <c r="S224" s="115">
        <v>0</v>
      </c>
    </row>
    <row r="225" spans="1:19" x14ac:dyDescent="0.3">
      <c r="A225" s="98" t="s">
        <v>126</v>
      </c>
      <c r="B225" s="98" t="s">
        <v>2563</v>
      </c>
      <c r="C225" s="98">
        <v>601</v>
      </c>
      <c r="D225" s="98">
        <v>335.39699999999999</v>
      </c>
      <c r="E225" s="98">
        <v>0.3</v>
      </c>
      <c r="F225" s="98">
        <v>0.2</v>
      </c>
      <c r="G225" s="98">
        <v>2.2031450000000001</v>
      </c>
      <c r="H225" s="98">
        <v>5189851.1409999998</v>
      </c>
      <c r="I225" s="98">
        <v>487852.70299999998</v>
      </c>
      <c r="J225" s="34">
        <f>VLOOKUP($B225,'Hub coords'!$A$14:$E$119,4,TRUE)</f>
        <v>487852.91840000002</v>
      </c>
      <c r="K225" s="34">
        <f>VLOOKUP($B225,'Hub coords'!$A$14:$E$119,5,TRUE)</f>
        <v>5189849.3285000008</v>
      </c>
      <c r="L225" s="34">
        <f t="shared" si="12"/>
        <v>0.21540000004461035</v>
      </c>
      <c r="M225" s="34">
        <f t="shared" si="13"/>
        <v>1.8124999990686774</v>
      </c>
      <c r="N225" s="35">
        <f t="shared" si="14"/>
        <v>1.8252543402614261</v>
      </c>
      <c r="O225" s="34">
        <f t="shared" si="15"/>
        <v>3.3315534066431738</v>
      </c>
      <c r="P225" s="36" t="s">
        <v>25</v>
      </c>
      <c r="Q225" s="113"/>
      <c r="R225" s="19">
        <v>8</v>
      </c>
      <c r="S225" s="115">
        <v>0</v>
      </c>
    </row>
    <row r="226" spans="1:19" ht="15" thickBot="1" x14ac:dyDescent="0.35">
      <c r="A226" s="98" t="s">
        <v>126</v>
      </c>
      <c r="B226" s="98" t="s">
        <v>2564</v>
      </c>
      <c r="C226" s="98">
        <v>601</v>
      </c>
      <c r="D226" s="98">
        <v>331.27300000000002</v>
      </c>
      <c r="E226" s="98">
        <v>0.4</v>
      </c>
      <c r="F226" s="98">
        <v>0.2</v>
      </c>
      <c r="G226" s="98">
        <v>1.7482880000000001</v>
      </c>
      <c r="H226" s="98">
        <v>5189847.4879999999</v>
      </c>
      <c r="I226" s="98">
        <v>487852.11599999998</v>
      </c>
      <c r="J226" s="34">
        <f>VLOOKUP($B226,'Hub coords'!$A$14:$E$119,4,TRUE)</f>
        <v>487852.91840000002</v>
      </c>
      <c r="K226" s="34">
        <f>VLOOKUP($B226,'Hub coords'!$A$14:$E$119,5,TRUE)</f>
        <v>5189849.3285000008</v>
      </c>
      <c r="L226" s="34">
        <f t="shared" si="12"/>
        <v>0.80240000004414469</v>
      </c>
      <c r="M226" s="34">
        <f t="shared" si="13"/>
        <v>1.8405000008642673</v>
      </c>
      <c r="N226" s="35">
        <f t="shared" si="14"/>
        <v>2.0078062688546949</v>
      </c>
      <c r="O226" s="34">
        <f t="shared" si="15"/>
        <v>4.0312860132522115</v>
      </c>
      <c r="P226" s="36" t="s">
        <v>25</v>
      </c>
      <c r="Q226" s="113"/>
      <c r="R226" s="38" t="s">
        <v>2123</v>
      </c>
      <c r="S226" s="38">
        <v>0</v>
      </c>
    </row>
    <row r="227" spans="1:19" x14ac:dyDescent="0.3">
      <c r="A227" s="98" t="s">
        <v>126</v>
      </c>
      <c r="B227" s="98" t="s">
        <v>2547</v>
      </c>
      <c r="C227" s="98">
        <v>601</v>
      </c>
      <c r="D227" s="98">
        <v>342.77100000000002</v>
      </c>
      <c r="E227" s="98">
        <v>0.2</v>
      </c>
      <c r="F227" s="98">
        <v>0.2</v>
      </c>
      <c r="G227" s="98">
        <v>2.0052680000000001</v>
      </c>
      <c r="H227" s="98">
        <v>5189848.2860000003</v>
      </c>
      <c r="I227" s="98">
        <v>487853.31699999998</v>
      </c>
      <c r="J227" s="34">
        <f>VLOOKUP($B227,'Hub coords'!$A$14:$E$119,4,TRUE)</f>
        <v>487852.91840000002</v>
      </c>
      <c r="K227" s="34">
        <f>VLOOKUP($B227,'Hub coords'!$A$14:$E$119,5,TRUE)</f>
        <v>5189849.3285000008</v>
      </c>
      <c r="L227" s="34">
        <f t="shared" si="12"/>
        <v>0.39859999995678663</v>
      </c>
      <c r="M227" s="34">
        <f t="shared" si="13"/>
        <v>1.0425000004470348</v>
      </c>
      <c r="N227" s="35">
        <f t="shared" si="14"/>
        <v>1.116104032291622</v>
      </c>
      <c r="O227" s="34">
        <f t="shared" si="15"/>
        <v>1.2456882108976182</v>
      </c>
      <c r="P227" s="36" t="s">
        <v>25</v>
      </c>
      <c r="Q227" s="113"/>
      <c r="R227" s="98"/>
    </row>
    <row r="228" spans="1:19" x14ac:dyDescent="0.3">
      <c r="A228" s="98" t="s">
        <v>126</v>
      </c>
      <c r="B228" s="98" t="s">
        <v>2565</v>
      </c>
      <c r="C228" s="98">
        <v>601</v>
      </c>
      <c r="D228" s="98">
        <v>337.20499999999998</v>
      </c>
      <c r="E228" s="98">
        <v>0.3</v>
      </c>
      <c r="F228" s="98">
        <v>0.2</v>
      </c>
      <c r="G228" s="98">
        <v>2.2252990000000001</v>
      </c>
      <c r="H228" s="98">
        <v>5189851.2019999996</v>
      </c>
      <c r="I228" s="98">
        <v>487852.85700000002</v>
      </c>
      <c r="J228" s="34">
        <f>VLOOKUP($B228,'Hub coords'!$A$14:$E$119,4,TRUE)</f>
        <v>487852.91840000002</v>
      </c>
      <c r="K228" s="34">
        <f>VLOOKUP($B228,'Hub coords'!$A$14:$E$119,5,TRUE)</f>
        <v>5189849.3285000008</v>
      </c>
      <c r="L228" s="34">
        <f t="shared" si="12"/>
        <v>6.1400000005960464E-2</v>
      </c>
      <c r="M228" s="34">
        <f t="shared" si="13"/>
        <v>1.8734999988228083</v>
      </c>
      <c r="N228" s="35">
        <f t="shared" si="14"/>
        <v>1.8745058563764996</v>
      </c>
      <c r="O228" s="34">
        <f t="shared" si="15"/>
        <v>3.513772205589794</v>
      </c>
      <c r="P228" s="36" t="s">
        <v>25</v>
      </c>
      <c r="Q228" s="113"/>
      <c r="R228" s="98"/>
    </row>
    <row r="229" spans="1:19" x14ac:dyDescent="0.3">
      <c r="A229" s="98" t="s">
        <v>126</v>
      </c>
      <c r="B229" s="98" t="s">
        <v>2566</v>
      </c>
      <c r="C229" s="98">
        <v>601</v>
      </c>
      <c r="D229" s="98">
        <v>335.83499999999998</v>
      </c>
      <c r="E229" s="98">
        <v>0.3</v>
      </c>
      <c r="F229" s="98">
        <v>0.2</v>
      </c>
      <c r="G229" s="98">
        <v>2.0645899999999999</v>
      </c>
      <c r="H229" s="98">
        <v>5189848.9610000001</v>
      </c>
      <c r="I229" s="98">
        <v>487851.70299999998</v>
      </c>
      <c r="J229" s="34">
        <f>VLOOKUP($B229,'Hub coords'!$A$14:$E$119,4,TRUE)</f>
        <v>487852.91840000002</v>
      </c>
      <c r="K229" s="34">
        <f>VLOOKUP($B229,'Hub coords'!$A$14:$E$119,5,TRUE)</f>
        <v>5189849.3285000008</v>
      </c>
      <c r="L229" s="34">
        <f t="shared" si="12"/>
        <v>1.2154000000446104</v>
      </c>
      <c r="M229" s="34">
        <f t="shared" si="13"/>
        <v>0.36750000063329935</v>
      </c>
      <c r="N229" s="35">
        <f t="shared" si="14"/>
        <v>1.2697454117160314</v>
      </c>
      <c r="O229" s="34">
        <f t="shared" si="15"/>
        <v>1.6122534105739141</v>
      </c>
      <c r="P229" s="36" t="s">
        <v>25</v>
      </c>
      <c r="Q229" s="113"/>
      <c r="R229" s="98"/>
    </row>
    <row r="230" spans="1:19" x14ac:dyDescent="0.3">
      <c r="A230" s="98" t="s">
        <v>130</v>
      </c>
      <c r="B230" s="98" t="s">
        <v>2567</v>
      </c>
      <c r="C230" s="98">
        <v>601</v>
      </c>
      <c r="D230" s="98">
        <v>332.45499999999998</v>
      </c>
      <c r="E230" s="98">
        <v>0.3</v>
      </c>
      <c r="F230" s="98">
        <v>0.3</v>
      </c>
      <c r="G230" s="98">
        <v>1.6362000000000001</v>
      </c>
      <c r="H230" s="98">
        <v>5189847.71</v>
      </c>
      <c r="I230" s="98">
        <v>487852.11</v>
      </c>
      <c r="J230" s="34">
        <f>VLOOKUP($B230,'Hub coords'!$A$14:$E$119,4,TRUE)</f>
        <v>487852.91840000002</v>
      </c>
      <c r="K230" s="34">
        <f>VLOOKUP($B230,'Hub coords'!$A$14:$E$119,5,TRUE)</f>
        <v>5189849.3285000008</v>
      </c>
      <c r="L230" s="34">
        <f t="shared" si="12"/>
        <v>0.80840000003809109</v>
      </c>
      <c r="M230" s="34">
        <f t="shared" si="13"/>
        <v>1.6185000007972121</v>
      </c>
      <c r="N230" s="35">
        <f t="shared" si="14"/>
        <v>1.8091580397085716</v>
      </c>
      <c r="O230" s="34">
        <f t="shared" si="15"/>
        <v>3.2730528126421614</v>
      </c>
      <c r="P230" s="36" t="s">
        <v>25</v>
      </c>
      <c r="Q230" s="113"/>
      <c r="R230" s="98"/>
    </row>
    <row r="231" spans="1:19" x14ac:dyDescent="0.3">
      <c r="A231" s="98" t="s">
        <v>126</v>
      </c>
      <c r="B231" s="98" t="s">
        <v>2568</v>
      </c>
      <c r="C231" s="98">
        <v>601</v>
      </c>
      <c r="D231" s="98">
        <v>337.55200000000002</v>
      </c>
      <c r="E231" s="98">
        <v>0.5</v>
      </c>
      <c r="F231" s="98">
        <v>0.3</v>
      </c>
      <c r="G231" s="98">
        <v>1.6865250000000001</v>
      </c>
      <c r="H231" s="98">
        <v>5189850.176</v>
      </c>
      <c r="I231" s="98">
        <v>487851.641</v>
      </c>
      <c r="J231" s="34">
        <f>VLOOKUP($B231,'Hub coords'!$A$14:$E$119,4,TRUE)</f>
        <v>487852.91840000002</v>
      </c>
      <c r="K231" s="34">
        <f>VLOOKUP($B231,'Hub coords'!$A$14:$E$119,5,TRUE)</f>
        <v>5189849.3285000008</v>
      </c>
      <c r="L231" s="34">
        <f t="shared" si="12"/>
        <v>1.2774000000208616</v>
      </c>
      <c r="M231" s="34">
        <f t="shared" si="13"/>
        <v>0.84749999921768904</v>
      </c>
      <c r="N231" s="35">
        <f t="shared" si="14"/>
        <v>1.5329732576686652</v>
      </c>
      <c r="O231" s="34">
        <f t="shared" si="15"/>
        <v>2.35000700872728</v>
      </c>
      <c r="P231" s="36" t="s">
        <v>25</v>
      </c>
      <c r="Q231" s="113"/>
      <c r="R231" s="98"/>
    </row>
    <row r="232" spans="1:19" x14ac:dyDescent="0.3">
      <c r="A232" s="98" t="s">
        <v>130</v>
      </c>
      <c r="B232" s="98" t="s">
        <v>2569</v>
      </c>
      <c r="C232" s="98">
        <v>601</v>
      </c>
      <c r="D232" s="98">
        <v>333.26799999999997</v>
      </c>
      <c r="E232" s="98">
        <v>0.5</v>
      </c>
      <c r="F232" s="98">
        <v>0.4</v>
      </c>
      <c r="G232" s="98">
        <v>1.8101210000000001</v>
      </c>
      <c r="H232" s="98">
        <v>5189848.4079999998</v>
      </c>
      <c r="I232" s="98">
        <v>487852.95899999997</v>
      </c>
      <c r="J232" s="34">
        <f>VLOOKUP($B232,'Hub coords'!$A$14:$E$119,4,TRUE)</f>
        <v>487852.91840000002</v>
      </c>
      <c r="K232" s="34">
        <f>VLOOKUP($B232,'Hub coords'!$A$14:$E$119,5,TRUE)</f>
        <v>5189849.3285000008</v>
      </c>
      <c r="L232" s="34">
        <f t="shared" si="12"/>
        <v>4.0599999949336052E-2</v>
      </c>
      <c r="M232" s="34">
        <f t="shared" si="13"/>
        <v>0.92050000093877316</v>
      </c>
      <c r="N232" s="35">
        <f t="shared" si="14"/>
        <v>0.92139492712092108</v>
      </c>
      <c r="O232" s="34">
        <f t="shared" si="15"/>
        <v>0.84896861172416749</v>
      </c>
      <c r="P232" s="36" t="s">
        <v>25</v>
      </c>
      <c r="Q232" s="113"/>
      <c r="R232" s="98"/>
    </row>
    <row r="233" spans="1:19" x14ac:dyDescent="0.3">
      <c r="A233" s="98" t="s">
        <v>126</v>
      </c>
      <c r="B233" s="98" t="s">
        <v>2570</v>
      </c>
      <c r="C233" s="98">
        <v>601</v>
      </c>
      <c r="D233" s="98">
        <v>336.74900000000002</v>
      </c>
      <c r="E233" s="98">
        <v>0.3</v>
      </c>
      <c r="F233" s="98">
        <v>0.2</v>
      </c>
      <c r="G233" s="98">
        <v>1.8156909999999999</v>
      </c>
      <c r="H233" s="98">
        <v>5189848.426</v>
      </c>
      <c r="I233" s="98">
        <v>487851.1</v>
      </c>
      <c r="J233" s="34">
        <f>VLOOKUP($B233,'Hub coords'!$A$14:$E$119,4,TRUE)</f>
        <v>487852.91840000002</v>
      </c>
      <c r="K233" s="34">
        <f>VLOOKUP($B233,'Hub coords'!$A$14:$E$119,5,TRUE)</f>
        <v>5189849.3285000008</v>
      </c>
      <c r="L233" s="34">
        <f t="shared" si="12"/>
        <v>1.8184000000474043</v>
      </c>
      <c r="M233" s="34">
        <f t="shared" si="13"/>
        <v>0.90250000078231096</v>
      </c>
      <c r="N233" s="35">
        <f t="shared" si="14"/>
        <v>2.0300455195843443</v>
      </c>
      <c r="O233" s="34">
        <f t="shared" si="15"/>
        <v>4.1210848115844705</v>
      </c>
      <c r="P233" s="36" t="s">
        <v>25</v>
      </c>
      <c r="Q233" s="113"/>
      <c r="R233" s="98"/>
    </row>
    <row r="234" spans="1:19" x14ac:dyDescent="0.3">
      <c r="A234" s="98" t="s">
        <v>126</v>
      </c>
      <c r="B234" s="98" t="s">
        <v>2571</v>
      </c>
      <c r="C234" s="98">
        <v>601</v>
      </c>
      <c r="D234" s="98">
        <v>335.49200000000002</v>
      </c>
      <c r="E234" s="98">
        <v>0.5</v>
      </c>
      <c r="F234" s="98">
        <v>0.3</v>
      </c>
      <c r="G234" s="98">
        <v>1.682234</v>
      </c>
      <c r="H234" s="98">
        <v>5189850.4890000001</v>
      </c>
      <c r="I234" s="98">
        <v>487852.96899999998</v>
      </c>
      <c r="J234" s="34">
        <f>VLOOKUP($B234,'Hub coords'!$A$14:$E$119,4,TRUE)</f>
        <v>487852.91840000002</v>
      </c>
      <c r="K234" s="34">
        <f>VLOOKUP($B234,'Hub coords'!$A$14:$E$119,5,TRUE)</f>
        <v>5189849.3285000008</v>
      </c>
      <c r="L234" s="34">
        <f t="shared" si="12"/>
        <v>5.0599999958649278E-2</v>
      </c>
      <c r="M234" s="34">
        <f t="shared" si="13"/>
        <v>1.1604999992996454</v>
      </c>
      <c r="N234" s="35">
        <f t="shared" si="14"/>
        <v>1.1616026034622564</v>
      </c>
      <c r="O234" s="34">
        <f t="shared" si="15"/>
        <v>1.3493206083702922</v>
      </c>
      <c r="P234" s="36" t="s">
        <v>25</v>
      </c>
      <c r="Q234" s="113"/>
      <c r="R234" s="98"/>
    </row>
    <row r="235" spans="1:19" x14ac:dyDescent="0.3">
      <c r="A235" s="98" t="s">
        <v>126</v>
      </c>
      <c r="B235" s="98" t="s">
        <v>2572</v>
      </c>
      <c r="C235" s="98">
        <v>601</v>
      </c>
      <c r="D235" s="98">
        <v>334.94200000000001</v>
      </c>
      <c r="E235" s="98">
        <v>0.3</v>
      </c>
      <c r="F235" s="98">
        <v>0.2</v>
      </c>
      <c r="G235" s="98">
        <v>1.648271</v>
      </c>
      <c r="H235" s="98">
        <v>5189850.585</v>
      </c>
      <c r="I235" s="98">
        <v>487852.91800000001</v>
      </c>
      <c r="J235" s="34">
        <f>VLOOKUP($B235,'Hub coords'!$A$14:$E$119,4,TRUE)</f>
        <v>487852.91840000002</v>
      </c>
      <c r="K235" s="34">
        <f>VLOOKUP($B235,'Hub coords'!$A$14:$E$119,5,TRUE)</f>
        <v>5189849.3285000008</v>
      </c>
      <c r="L235" s="34">
        <f t="shared" si="12"/>
        <v>4.0000001899898052E-4</v>
      </c>
      <c r="M235" s="34">
        <f t="shared" si="13"/>
        <v>1.2564999992027879</v>
      </c>
      <c r="N235" s="35">
        <f t="shared" si="14"/>
        <v>1.256500062871714</v>
      </c>
      <c r="O235" s="34">
        <f t="shared" si="15"/>
        <v>1.5787924079966213</v>
      </c>
      <c r="P235" s="36" t="s">
        <v>25</v>
      </c>
      <c r="Q235" s="113"/>
      <c r="R235" s="98"/>
    </row>
    <row r="236" spans="1:19" x14ac:dyDescent="0.3">
      <c r="A236" s="98" t="s">
        <v>126</v>
      </c>
      <c r="B236" s="98" t="s">
        <v>2573</v>
      </c>
      <c r="C236" s="98">
        <v>601</v>
      </c>
      <c r="D236" s="98">
        <v>337.54300000000001</v>
      </c>
      <c r="E236" s="98">
        <v>0.5</v>
      </c>
      <c r="F236" s="98">
        <v>0.3</v>
      </c>
      <c r="G236" s="98">
        <v>2.0297360000000002</v>
      </c>
      <c r="H236" s="98">
        <v>5189850.1380000003</v>
      </c>
      <c r="I236" s="98">
        <v>487851.81699999998</v>
      </c>
      <c r="J236" s="34">
        <f>VLOOKUP($B236,'Hub coords'!$A$14:$E$119,4,TRUE)</f>
        <v>487852.91840000002</v>
      </c>
      <c r="K236" s="34">
        <f>VLOOKUP($B236,'Hub coords'!$A$14:$E$119,5,TRUE)</f>
        <v>5189849.3285000008</v>
      </c>
      <c r="L236" s="34">
        <f t="shared" si="12"/>
        <v>1.1014000000432134</v>
      </c>
      <c r="M236" s="34">
        <f t="shared" si="13"/>
        <v>0.80949999950826168</v>
      </c>
      <c r="N236" s="35">
        <f t="shared" si="14"/>
        <v>1.3668841243130545</v>
      </c>
      <c r="O236" s="34">
        <f t="shared" si="15"/>
        <v>1.8683722092990658</v>
      </c>
      <c r="P236" s="36" t="s">
        <v>25</v>
      </c>
      <c r="Q236" s="113"/>
      <c r="R236" s="98"/>
    </row>
    <row r="237" spans="1:19" x14ac:dyDescent="0.3">
      <c r="A237" s="98" t="s">
        <v>126</v>
      </c>
      <c r="B237" s="98" t="s">
        <v>2574</v>
      </c>
      <c r="C237" s="98">
        <v>601</v>
      </c>
      <c r="D237" s="98">
        <v>339.66800000000001</v>
      </c>
      <c r="E237" s="98">
        <v>0.5</v>
      </c>
      <c r="F237" s="98">
        <v>0.2</v>
      </c>
      <c r="G237" s="98">
        <v>2.0985900000000002</v>
      </c>
      <c r="H237" s="98">
        <v>5189849.6179999998</v>
      </c>
      <c r="I237" s="98">
        <v>487850.98</v>
      </c>
      <c r="J237" s="34">
        <f>VLOOKUP($B237,'Hub coords'!$A$14:$E$119,4,TRUE)</f>
        <v>487852.91840000002</v>
      </c>
      <c r="K237" s="34">
        <f>VLOOKUP($B237,'Hub coords'!$A$14:$E$119,5,TRUE)</f>
        <v>5189849.3285000008</v>
      </c>
      <c r="L237" s="34">
        <f t="shared" si="12"/>
        <v>1.9384000000427477</v>
      </c>
      <c r="M237" s="34">
        <f t="shared" si="13"/>
        <v>0.28949999902397394</v>
      </c>
      <c r="N237" s="35">
        <f t="shared" si="14"/>
        <v>1.9598991835297561</v>
      </c>
      <c r="O237" s="34">
        <f t="shared" si="15"/>
        <v>3.8412048096006046</v>
      </c>
      <c r="P237" s="36" t="s">
        <v>25</v>
      </c>
      <c r="Q237" s="113"/>
      <c r="R237" s="98"/>
    </row>
    <row r="238" spans="1:19" x14ac:dyDescent="0.3">
      <c r="A238" s="98" t="s">
        <v>126</v>
      </c>
      <c r="B238" s="98" t="s">
        <v>2548</v>
      </c>
      <c r="C238" s="98">
        <v>601</v>
      </c>
      <c r="D238" s="98">
        <v>336.66800000000001</v>
      </c>
      <c r="E238" s="98">
        <v>0.4</v>
      </c>
      <c r="F238" s="98">
        <v>0.2</v>
      </c>
      <c r="G238" s="98">
        <v>1.8462890000000001</v>
      </c>
      <c r="H238" s="98">
        <v>5189850.3</v>
      </c>
      <c r="I238" s="98">
        <v>487850.78700000001</v>
      </c>
      <c r="J238" s="34">
        <f>VLOOKUP($B238,'Hub coords'!$A$14:$E$119,4,TRUE)</f>
        <v>487852.91840000002</v>
      </c>
      <c r="K238" s="34">
        <f>VLOOKUP($B238,'Hub coords'!$A$14:$E$119,5,TRUE)</f>
        <v>5189849.3285000008</v>
      </c>
      <c r="L238" s="34">
        <f t="shared" si="12"/>
        <v>2.1314000000129454</v>
      </c>
      <c r="M238" s="34">
        <f t="shared" si="13"/>
        <v>0.97149999905377626</v>
      </c>
      <c r="N238" s="35">
        <f t="shared" si="14"/>
        <v>2.3423659424216088</v>
      </c>
      <c r="O238" s="34">
        <f t="shared" si="15"/>
        <v>5.4866782082166718</v>
      </c>
      <c r="P238" s="36" t="s">
        <v>25</v>
      </c>
      <c r="Q238" s="113"/>
      <c r="R238" s="98"/>
    </row>
    <row r="239" spans="1:19" x14ac:dyDescent="0.3">
      <c r="A239" s="98" t="s">
        <v>126</v>
      </c>
      <c r="B239" s="98" t="s">
        <v>2575</v>
      </c>
      <c r="C239" s="98">
        <v>601</v>
      </c>
      <c r="D239" s="98">
        <v>334.483</v>
      </c>
      <c r="E239" s="98">
        <v>0.5</v>
      </c>
      <c r="F239" s="98">
        <v>0.3</v>
      </c>
      <c r="G239" s="98">
        <v>1.4889790000000001</v>
      </c>
      <c r="H239" s="98">
        <v>5189847.6129999999</v>
      </c>
      <c r="I239" s="98">
        <v>487852.18900000001</v>
      </c>
      <c r="J239" s="34">
        <f>VLOOKUP($B239,'Hub coords'!$A$14:$E$119,4,TRUE)</f>
        <v>487852.91840000002</v>
      </c>
      <c r="K239" s="34">
        <f>VLOOKUP($B239,'Hub coords'!$A$14:$E$119,5,TRUE)</f>
        <v>5189849.3285000008</v>
      </c>
      <c r="L239" s="34">
        <f t="shared" si="12"/>
        <v>0.72940000001108274</v>
      </c>
      <c r="M239" s="34">
        <f t="shared" si="13"/>
        <v>1.7155000008642673</v>
      </c>
      <c r="N239" s="35">
        <f t="shared" si="14"/>
        <v>1.8641256966689421</v>
      </c>
      <c r="O239" s="34">
        <f t="shared" si="15"/>
        <v>3.4749646129814686</v>
      </c>
      <c r="P239" s="36" t="s">
        <v>25</v>
      </c>
      <c r="Q239" s="113"/>
      <c r="R239" s="98"/>
    </row>
    <row r="240" spans="1:19" x14ac:dyDescent="0.3">
      <c r="A240" s="98" t="s">
        <v>130</v>
      </c>
      <c r="B240" s="98" t="s">
        <v>2549</v>
      </c>
      <c r="C240" s="98">
        <v>601</v>
      </c>
      <c r="D240" s="98">
        <v>331.93099999999998</v>
      </c>
      <c r="E240" s="98">
        <v>0.6</v>
      </c>
      <c r="F240" s="98">
        <v>0.3</v>
      </c>
      <c r="G240" s="98">
        <v>1.789183</v>
      </c>
      <c r="H240" s="98">
        <v>5189847.6370000001</v>
      </c>
      <c r="I240" s="98">
        <v>487852.03600000002</v>
      </c>
      <c r="J240" s="34">
        <f>VLOOKUP($B240,'Hub coords'!$A$14:$E$119,4,TRUE)</f>
        <v>487852.91840000002</v>
      </c>
      <c r="K240" s="34">
        <f>VLOOKUP($B240,'Hub coords'!$A$14:$E$119,5,TRUE)</f>
        <v>5189849.3285000008</v>
      </c>
      <c r="L240" s="34">
        <f t="shared" si="12"/>
        <v>0.88240000000223517</v>
      </c>
      <c r="M240" s="34">
        <f t="shared" si="13"/>
        <v>1.6915000006556511</v>
      </c>
      <c r="N240" s="35">
        <f t="shared" si="14"/>
        <v>1.9078265152319307</v>
      </c>
      <c r="O240" s="34">
        <f t="shared" si="15"/>
        <v>3.6398020122220123</v>
      </c>
      <c r="P240" s="36" t="s">
        <v>25</v>
      </c>
      <c r="Q240" s="113"/>
      <c r="R240" s="98" t="s">
        <v>5112</v>
      </c>
      <c r="S240" s="37">
        <f>COUNT(C216:C245)</f>
        <v>30</v>
      </c>
    </row>
    <row r="241" spans="1:19" x14ac:dyDescent="0.3">
      <c r="A241" s="98" t="s">
        <v>126</v>
      </c>
      <c r="B241" s="98" t="s">
        <v>2550</v>
      </c>
      <c r="C241" s="98">
        <v>601</v>
      </c>
      <c r="D241" s="98">
        <v>336.76100000000002</v>
      </c>
      <c r="E241" s="98">
        <v>0.4</v>
      </c>
      <c r="F241" s="98">
        <v>0.2</v>
      </c>
      <c r="G241" s="98">
        <v>2.3501539999999999</v>
      </c>
      <c r="H241" s="98">
        <v>5189849.1129999999</v>
      </c>
      <c r="I241" s="98">
        <v>487850.576</v>
      </c>
      <c r="J241" s="34">
        <f>VLOOKUP($B241,'Hub coords'!$A$14:$E$119,4,TRUE)</f>
        <v>487852.91840000002</v>
      </c>
      <c r="K241" s="34">
        <f>VLOOKUP($B241,'Hub coords'!$A$14:$E$119,5,TRUE)</f>
        <v>5189849.3285000008</v>
      </c>
      <c r="L241" s="34">
        <f t="shared" si="12"/>
        <v>2.3424000000231899</v>
      </c>
      <c r="M241" s="34">
        <f t="shared" si="13"/>
        <v>0.21550000086426735</v>
      </c>
      <c r="N241" s="35">
        <f t="shared" si="14"/>
        <v>2.35229207592959</v>
      </c>
      <c r="O241" s="34">
        <f t="shared" si="15"/>
        <v>5.5332780104811397</v>
      </c>
      <c r="P241" s="36" t="s">
        <v>25</v>
      </c>
      <c r="Q241" s="113"/>
      <c r="R241" s="98" t="s">
        <v>5111</v>
      </c>
      <c r="S241" s="34">
        <f>AVERAGE(N216:N245)</f>
        <v>1.6578130607542876</v>
      </c>
    </row>
    <row r="242" spans="1:19" x14ac:dyDescent="0.3">
      <c r="A242" s="98" t="s">
        <v>126</v>
      </c>
      <c r="B242" s="98" t="s">
        <v>2551</v>
      </c>
      <c r="C242" s="98">
        <v>601</v>
      </c>
      <c r="D242" s="98">
        <v>341.28300000000002</v>
      </c>
      <c r="E242" s="98">
        <v>0.2</v>
      </c>
      <c r="F242" s="98">
        <v>0.2</v>
      </c>
      <c r="G242" s="98">
        <v>1.9499740000000001</v>
      </c>
      <c r="H242" s="98">
        <v>5189848.1670000004</v>
      </c>
      <c r="I242" s="98">
        <v>487852.79300000001</v>
      </c>
      <c r="J242" s="34">
        <f>VLOOKUP($B242,'Hub coords'!$A$14:$E$119,4,TRUE)</f>
        <v>487852.91840000002</v>
      </c>
      <c r="K242" s="34">
        <f>VLOOKUP($B242,'Hub coords'!$A$14:$E$119,5,TRUE)</f>
        <v>5189849.3285000008</v>
      </c>
      <c r="L242" s="34">
        <f t="shared" si="12"/>
        <v>0.12540000001899898</v>
      </c>
      <c r="M242" s="34">
        <f t="shared" si="13"/>
        <v>1.1615000003948808</v>
      </c>
      <c r="N242" s="35">
        <f t="shared" si="14"/>
        <v>1.168249721130749</v>
      </c>
      <c r="O242" s="34">
        <f t="shared" si="15"/>
        <v>1.3648074109220727</v>
      </c>
      <c r="P242" s="36" t="s">
        <v>25</v>
      </c>
      <c r="Q242" s="113"/>
      <c r="R242" s="98" t="s">
        <v>5110</v>
      </c>
      <c r="S242" s="34">
        <f>_xlfn.STDEV.S(N216:N245)</f>
        <v>0.66906989401918537</v>
      </c>
    </row>
    <row r="243" spans="1:19" x14ac:dyDescent="0.3">
      <c r="A243" s="98" t="s">
        <v>126</v>
      </c>
      <c r="B243" s="98" t="s">
        <v>2552</v>
      </c>
      <c r="C243" s="98">
        <v>601</v>
      </c>
      <c r="D243" s="98">
        <v>339.87400000000002</v>
      </c>
      <c r="E243" s="98">
        <v>0.2</v>
      </c>
      <c r="F243" s="98">
        <v>0.2</v>
      </c>
      <c r="G243" s="98">
        <v>1.7597640000000001</v>
      </c>
      <c r="H243" s="98">
        <v>5189849.0920000002</v>
      </c>
      <c r="I243" s="98">
        <v>487852.90500000003</v>
      </c>
      <c r="J243" s="34">
        <f>VLOOKUP($B243,'Hub coords'!$A$14:$E$119,4,TRUE)</f>
        <v>487852.91840000002</v>
      </c>
      <c r="K243" s="34">
        <f>VLOOKUP($B243,'Hub coords'!$A$14:$E$119,5,TRUE)</f>
        <v>5189849.3285000008</v>
      </c>
      <c r="L243" s="34">
        <f t="shared" si="12"/>
        <v>1.3399999996181577E-2</v>
      </c>
      <c r="M243" s="34">
        <f t="shared" si="13"/>
        <v>0.23650000058114529</v>
      </c>
      <c r="N243" s="35">
        <f t="shared" si="14"/>
        <v>0.23687931584412217</v>
      </c>
      <c r="O243" s="34">
        <f t="shared" si="15"/>
        <v>5.6111810274779385E-2</v>
      </c>
      <c r="P243" s="36" t="s">
        <v>25</v>
      </c>
      <c r="Q243" s="113"/>
      <c r="R243" s="98" t="s">
        <v>5109</v>
      </c>
      <c r="S243" s="34">
        <f>MIN(N216:N245)</f>
        <v>0.23687931584412217</v>
      </c>
    </row>
    <row r="244" spans="1:19" x14ac:dyDescent="0.3">
      <c r="A244" s="98" t="s">
        <v>126</v>
      </c>
      <c r="B244" s="98" t="s">
        <v>2553</v>
      </c>
      <c r="C244" s="98">
        <v>601</v>
      </c>
      <c r="D244" s="98">
        <v>340.64100000000002</v>
      </c>
      <c r="E244" s="98">
        <v>0.3</v>
      </c>
      <c r="F244" s="98">
        <v>0.2</v>
      </c>
      <c r="G244" s="98">
        <v>2.2765080000000002</v>
      </c>
      <c r="H244" s="98">
        <v>5189849.0389999999</v>
      </c>
      <c r="I244" s="98">
        <v>487852.27399999998</v>
      </c>
      <c r="J244" s="34">
        <f>VLOOKUP($B244,'Hub coords'!$A$14:$E$119,4,TRUE)</f>
        <v>487852.91840000002</v>
      </c>
      <c r="K244" s="34">
        <f>VLOOKUP($B244,'Hub coords'!$A$14:$E$119,5,TRUE)</f>
        <v>5189849.3285000008</v>
      </c>
      <c r="L244" s="34">
        <f t="shared" si="12"/>
        <v>0.64440000004833564</v>
      </c>
      <c r="M244" s="34">
        <f t="shared" si="13"/>
        <v>0.28950000088661909</v>
      </c>
      <c r="N244" s="35">
        <f t="shared" si="14"/>
        <v>0.70644292803852693</v>
      </c>
      <c r="O244" s="34">
        <f t="shared" si="15"/>
        <v>0.49906161057564735</v>
      </c>
      <c r="P244" s="36" t="s">
        <v>25</v>
      </c>
      <c r="Q244" s="113"/>
      <c r="R244" s="98" t="s">
        <v>5108</v>
      </c>
      <c r="S244" s="34">
        <f>MAX(N216:N245)</f>
        <v>3.2015666803587814</v>
      </c>
    </row>
    <row r="245" spans="1:19" x14ac:dyDescent="0.3">
      <c r="A245" s="98" t="s">
        <v>126</v>
      </c>
      <c r="B245" s="98" t="s">
        <v>2554</v>
      </c>
      <c r="C245" s="98">
        <v>601</v>
      </c>
      <c r="D245" s="98">
        <v>337.73200000000003</v>
      </c>
      <c r="E245" s="98">
        <v>0.4</v>
      </c>
      <c r="F245" s="98">
        <v>0.2</v>
      </c>
      <c r="G245" s="98">
        <v>2.0067970000000002</v>
      </c>
      <c r="H245" s="98">
        <v>5189850.1979999999</v>
      </c>
      <c r="I245" s="98">
        <v>487851.95299999998</v>
      </c>
      <c r="J245" s="34">
        <f>VLOOKUP($B245,'Hub coords'!$A$14:$E$119,4,TRUE)</f>
        <v>487852.91840000002</v>
      </c>
      <c r="K245" s="34">
        <f>VLOOKUP($B245,'Hub coords'!$A$14:$E$119,5,TRUE)</f>
        <v>5189849.3285000008</v>
      </c>
      <c r="L245" s="34">
        <f t="shared" si="12"/>
        <v>0.96540000004461035</v>
      </c>
      <c r="M245" s="34">
        <f t="shared" si="13"/>
        <v>0.86949999909847975</v>
      </c>
      <c r="N245" s="35">
        <f t="shared" si="14"/>
        <v>1.2992410894512187</v>
      </c>
      <c r="O245" s="34">
        <f t="shared" si="15"/>
        <v>1.6880274085183897</v>
      </c>
      <c r="P245" s="36" t="s">
        <v>25</v>
      </c>
      <c r="Q245" s="113"/>
      <c r="R245" s="98" t="s">
        <v>5107</v>
      </c>
      <c r="S245" s="34">
        <f>SQRT(SUM(O216:O245)/S240)</f>
        <v>1.7835573582181898</v>
      </c>
    </row>
    <row r="246" spans="1:19" ht="15" thickBot="1" x14ac:dyDescent="0.35">
      <c r="A246" s="98" t="s">
        <v>126</v>
      </c>
      <c r="B246" s="98" t="s">
        <v>2576</v>
      </c>
      <c r="C246" s="98">
        <v>601</v>
      </c>
      <c r="D246" s="98">
        <v>345.608</v>
      </c>
      <c r="E246" s="98">
        <v>0.6</v>
      </c>
      <c r="F246" s="98">
        <v>0.4</v>
      </c>
      <c r="G246" s="98">
        <v>3.2131500000000002</v>
      </c>
      <c r="H246" s="98">
        <v>5189605.3190000001</v>
      </c>
      <c r="I246" s="98">
        <v>487821.67</v>
      </c>
      <c r="J246" s="34">
        <f>VLOOKUP($B246,'Hub coords'!$A$14:$E$119,4,TRUE)</f>
        <v>487820.15140000003</v>
      </c>
      <c r="K246" s="34">
        <f>VLOOKUP($B246,'Hub coords'!$A$14:$E$119,5,TRUE)</f>
        <v>5189605.0755000003</v>
      </c>
      <c r="L246" s="34">
        <f t="shared" si="12"/>
        <v>1.51859999995213</v>
      </c>
      <c r="M246" s="34">
        <f t="shared" si="13"/>
        <v>0.24349999986588955</v>
      </c>
      <c r="N246" s="35">
        <f t="shared" si="14"/>
        <v>1.5379981176156547</v>
      </c>
      <c r="O246" s="34">
        <f t="shared" si="15"/>
        <v>2.3654382097892972</v>
      </c>
      <c r="P246" s="36" t="s">
        <v>35</v>
      </c>
      <c r="Q246" s="70"/>
      <c r="R246" s="70"/>
      <c r="S246" s="70"/>
    </row>
    <row r="247" spans="1:19" x14ac:dyDescent="0.3">
      <c r="A247" s="98" t="s">
        <v>130</v>
      </c>
      <c r="B247" s="98" t="s">
        <v>2585</v>
      </c>
      <c r="C247" s="98">
        <v>601</v>
      </c>
      <c r="D247" s="98">
        <v>345.10700000000003</v>
      </c>
      <c r="E247" s="98">
        <v>0.9</v>
      </c>
      <c r="F247" s="98">
        <v>0.5</v>
      </c>
      <c r="G247" s="98">
        <v>1.6688719999999999</v>
      </c>
      <c r="H247" s="98">
        <v>5189604.99</v>
      </c>
      <c r="I247" s="98">
        <v>487821.4</v>
      </c>
      <c r="J247" s="34">
        <f>VLOOKUP($B247,'Hub coords'!$A$14:$E$119,4,TRUE)</f>
        <v>487820.15140000003</v>
      </c>
      <c r="K247" s="34">
        <f>VLOOKUP($B247,'Hub coords'!$A$14:$E$119,5,TRUE)</f>
        <v>5189605.0755000003</v>
      </c>
      <c r="L247" s="34">
        <f t="shared" si="12"/>
        <v>1.2485999999917112</v>
      </c>
      <c r="M247" s="34">
        <f t="shared" si="13"/>
        <v>8.5500000044703484E-2</v>
      </c>
      <c r="N247" s="35">
        <f t="shared" si="14"/>
        <v>1.2515239550192179</v>
      </c>
      <c r="O247" s="34">
        <f t="shared" si="15"/>
        <v>1.5663122099869453</v>
      </c>
      <c r="P247" s="36" t="s">
        <v>35</v>
      </c>
      <c r="Q247" s="70"/>
      <c r="R247" s="20" t="s">
        <v>166</v>
      </c>
      <c r="S247" s="20" t="s">
        <v>165</v>
      </c>
    </row>
    <row r="248" spans="1:19" x14ac:dyDescent="0.3">
      <c r="A248" s="98" t="s">
        <v>126</v>
      </c>
      <c r="B248" s="98" t="s">
        <v>2586</v>
      </c>
      <c r="C248" s="98">
        <v>601</v>
      </c>
      <c r="D248" s="98">
        <v>348.62400000000002</v>
      </c>
      <c r="E248" s="98">
        <v>0.8</v>
      </c>
      <c r="F248" s="98">
        <v>0.3</v>
      </c>
      <c r="G248" s="98">
        <v>1.4974730000000001</v>
      </c>
      <c r="H248" s="98">
        <v>5189605.7609999999</v>
      </c>
      <c r="I248" s="98">
        <v>487821.17700000003</v>
      </c>
      <c r="J248" s="34">
        <f>VLOOKUP($B248,'Hub coords'!$A$14:$E$119,4,TRUE)</f>
        <v>487820.15140000003</v>
      </c>
      <c r="K248" s="34">
        <f>VLOOKUP($B248,'Hub coords'!$A$14:$E$119,5,TRUE)</f>
        <v>5189605.0755000003</v>
      </c>
      <c r="L248" s="34">
        <f t="shared" si="12"/>
        <v>1.0255999999935739</v>
      </c>
      <c r="M248" s="34">
        <f t="shared" si="13"/>
        <v>0.68549999967217445</v>
      </c>
      <c r="N248" s="35">
        <f t="shared" si="14"/>
        <v>1.2335986419972138</v>
      </c>
      <c r="O248" s="34">
        <f t="shared" si="15"/>
        <v>1.5217656095373702</v>
      </c>
      <c r="P248" s="36" t="s">
        <v>35</v>
      </c>
      <c r="Q248" s="70"/>
      <c r="R248" s="19">
        <v>1</v>
      </c>
      <c r="S248" s="115">
        <v>1</v>
      </c>
    </row>
    <row r="249" spans="1:19" x14ac:dyDescent="0.3">
      <c r="A249" s="98" t="s">
        <v>130</v>
      </c>
      <c r="B249" s="98" t="s">
        <v>2587</v>
      </c>
      <c r="C249" s="98">
        <v>601</v>
      </c>
      <c r="D249" s="98">
        <v>344.685</v>
      </c>
      <c r="E249" s="98">
        <v>1.7</v>
      </c>
      <c r="F249" s="98">
        <v>0.9</v>
      </c>
      <c r="G249" s="98">
        <v>1.7856270000000001</v>
      </c>
      <c r="H249" s="98">
        <v>5189606.3600000003</v>
      </c>
      <c r="I249" s="98">
        <v>487821.179</v>
      </c>
      <c r="J249" s="34">
        <f>VLOOKUP($B249,'Hub coords'!$A$14:$E$119,4,TRUE)</f>
        <v>487820.15140000003</v>
      </c>
      <c r="K249" s="34">
        <f>VLOOKUP($B249,'Hub coords'!$A$14:$E$119,5,TRUE)</f>
        <v>5189605.0755000003</v>
      </c>
      <c r="L249" s="34">
        <f t="shared" si="12"/>
        <v>1.0275999999721535</v>
      </c>
      <c r="M249" s="34">
        <f t="shared" si="13"/>
        <v>1.2845000000670552</v>
      </c>
      <c r="N249" s="35">
        <f t="shared" si="14"/>
        <v>1.6449626166314646</v>
      </c>
      <c r="O249" s="34">
        <f t="shared" si="15"/>
        <v>2.7059020101150346</v>
      </c>
      <c r="P249" s="36" t="s">
        <v>35</v>
      </c>
      <c r="Q249" s="70"/>
      <c r="R249" s="19">
        <v>2</v>
      </c>
      <c r="S249" s="115">
        <v>10</v>
      </c>
    </row>
    <row r="250" spans="1:19" x14ac:dyDescent="0.3">
      <c r="A250" s="98" t="s">
        <v>126</v>
      </c>
      <c r="B250" s="98" t="s">
        <v>2588</v>
      </c>
      <c r="C250" s="98">
        <v>601</v>
      </c>
      <c r="D250" s="98">
        <v>344.96800000000002</v>
      </c>
      <c r="E250" s="98">
        <v>0.7</v>
      </c>
      <c r="F250" s="98">
        <v>0.4</v>
      </c>
      <c r="G250" s="98">
        <v>1.72377</v>
      </c>
      <c r="H250" s="98">
        <v>5189605.1679999996</v>
      </c>
      <c r="I250" s="98">
        <v>487821.663</v>
      </c>
      <c r="J250" s="34">
        <f>VLOOKUP($B250,'Hub coords'!$A$14:$E$119,4,TRUE)</f>
        <v>487820.15140000003</v>
      </c>
      <c r="K250" s="34">
        <f>VLOOKUP($B250,'Hub coords'!$A$14:$E$119,5,TRUE)</f>
        <v>5189605.0755000003</v>
      </c>
      <c r="L250" s="34">
        <f t="shared" si="12"/>
        <v>1.5115999999688938</v>
      </c>
      <c r="M250" s="34">
        <f t="shared" si="13"/>
        <v>9.2499999329447746E-2</v>
      </c>
      <c r="N250" s="35">
        <f t="shared" si="14"/>
        <v>1.5144275518432393</v>
      </c>
      <c r="O250" s="34">
        <f t="shared" si="15"/>
        <v>2.2934908097819071</v>
      </c>
      <c r="P250" s="36" t="s">
        <v>35</v>
      </c>
      <c r="Q250" s="70"/>
      <c r="R250" s="19">
        <v>3</v>
      </c>
      <c r="S250" s="115">
        <v>11</v>
      </c>
    </row>
    <row r="251" spans="1:19" x14ac:dyDescent="0.3">
      <c r="A251" s="98" t="s">
        <v>130</v>
      </c>
      <c r="B251" s="98" t="s">
        <v>2589</v>
      </c>
      <c r="C251" s="98">
        <v>601</v>
      </c>
      <c r="D251" s="98">
        <v>344.28500000000003</v>
      </c>
      <c r="E251" s="98">
        <v>0.7</v>
      </c>
      <c r="F251" s="98">
        <v>0.4</v>
      </c>
      <c r="G251" s="98">
        <v>1.435905</v>
      </c>
      <c r="H251" s="98">
        <v>5189605.34</v>
      </c>
      <c r="I251" s="98">
        <v>487820.45899999997</v>
      </c>
      <c r="J251" s="34">
        <f>VLOOKUP($B251,'Hub coords'!$A$14:$E$119,4,TRUE)</f>
        <v>487820.15140000003</v>
      </c>
      <c r="K251" s="34">
        <f>VLOOKUP($B251,'Hub coords'!$A$14:$E$119,5,TRUE)</f>
        <v>5189605.0755000003</v>
      </c>
      <c r="L251" s="34">
        <f t="shared" si="12"/>
        <v>0.30759999994188547</v>
      </c>
      <c r="M251" s="34">
        <f t="shared" si="13"/>
        <v>0.26449999958276749</v>
      </c>
      <c r="N251" s="35">
        <f t="shared" si="14"/>
        <v>0.40568215359260251</v>
      </c>
      <c r="O251" s="34">
        <f t="shared" si="15"/>
        <v>0.16457800974353193</v>
      </c>
      <c r="P251" s="36" t="s">
        <v>35</v>
      </c>
      <c r="Q251" s="70"/>
      <c r="R251" s="19">
        <v>4</v>
      </c>
      <c r="S251" s="115">
        <v>8</v>
      </c>
    </row>
    <row r="252" spans="1:19" x14ac:dyDescent="0.3">
      <c r="A252" s="98" t="s">
        <v>126</v>
      </c>
      <c r="B252" s="98" t="s">
        <v>2590</v>
      </c>
      <c r="C252" s="98">
        <v>601</v>
      </c>
      <c r="D252" s="98">
        <v>345.661</v>
      </c>
      <c r="E252" s="98">
        <v>0.6</v>
      </c>
      <c r="F252" s="98">
        <v>0.3</v>
      </c>
      <c r="G252" s="98">
        <v>1.5489839999999999</v>
      </c>
      <c r="H252" s="98">
        <v>5189605.5049999999</v>
      </c>
      <c r="I252" s="98">
        <v>487821.38699999999</v>
      </c>
      <c r="J252" s="34">
        <f>VLOOKUP($B252,'Hub coords'!$A$14:$E$119,4,TRUE)</f>
        <v>487820.15140000003</v>
      </c>
      <c r="K252" s="34">
        <f>VLOOKUP($B252,'Hub coords'!$A$14:$E$119,5,TRUE)</f>
        <v>5189605.0755000003</v>
      </c>
      <c r="L252" s="34">
        <f t="shared" si="12"/>
        <v>1.235599999956321</v>
      </c>
      <c r="M252" s="34">
        <f t="shared" si="13"/>
        <v>0.42949999962002039</v>
      </c>
      <c r="N252" s="35">
        <f t="shared" si="14"/>
        <v>1.3081198758392358</v>
      </c>
      <c r="O252" s="34">
        <f t="shared" si="15"/>
        <v>1.7111776095656577</v>
      </c>
      <c r="P252" s="36" t="s">
        <v>35</v>
      </c>
      <c r="Q252" s="70"/>
      <c r="R252" s="19">
        <v>5</v>
      </c>
      <c r="S252" s="115">
        <v>0</v>
      </c>
    </row>
    <row r="253" spans="1:19" x14ac:dyDescent="0.3">
      <c r="A253" s="98" t="s">
        <v>126</v>
      </c>
      <c r="B253" s="98" t="s">
        <v>2591</v>
      </c>
      <c r="C253" s="98">
        <v>601</v>
      </c>
      <c r="D253" s="98">
        <v>348.38299999999998</v>
      </c>
      <c r="E253" s="98">
        <v>0.8</v>
      </c>
      <c r="F253" s="98">
        <v>0.4</v>
      </c>
      <c r="G253" s="98">
        <v>2.313431</v>
      </c>
      <c r="H253" s="98">
        <v>5189603.9139999999</v>
      </c>
      <c r="I253" s="98">
        <v>487821.99900000001</v>
      </c>
      <c r="J253" s="34">
        <f>VLOOKUP($B253,'Hub coords'!$A$14:$E$119,4,TRUE)</f>
        <v>487820.15140000003</v>
      </c>
      <c r="K253" s="34">
        <f>VLOOKUP($B253,'Hub coords'!$A$14:$E$119,5,TRUE)</f>
        <v>5189605.0755000003</v>
      </c>
      <c r="L253" s="34">
        <f t="shared" si="12"/>
        <v>1.8475999999791384</v>
      </c>
      <c r="M253" s="34">
        <f t="shared" si="13"/>
        <v>1.1615000003948808</v>
      </c>
      <c r="N253" s="35">
        <f t="shared" si="14"/>
        <v>2.1823629420516242</v>
      </c>
      <c r="O253" s="34">
        <f t="shared" si="15"/>
        <v>4.7627080108402211</v>
      </c>
      <c r="P253" s="36" t="s">
        <v>35</v>
      </c>
      <c r="Q253" s="70"/>
      <c r="R253" s="19">
        <v>6</v>
      </c>
      <c r="S253" s="115">
        <v>0</v>
      </c>
    </row>
    <row r="254" spans="1:19" x14ac:dyDescent="0.3">
      <c r="A254" s="98" t="s">
        <v>126</v>
      </c>
      <c r="B254" s="98" t="s">
        <v>2592</v>
      </c>
      <c r="C254" s="98">
        <v>601</v>
      </c>
      <c r="D254" s="98">
        <v>344.11500000000001</v>
      </c>
      <c r="E254" s="98">
        <v>2.4</v>
      </c>
      <c r="F254" s="98">
        <v>1.3</v>
      </c>
      <c r="G254" s="98">
        <v>1.7376229999999999</v>
      </c>
      <c r="H254" s="98">
        <v>5189604.4759999998</v>
      </c>
      <c r="I254" s="98">
        <v>487822.75300000003</v>
      </c>
      <c r="J254" s="34">
        <f>VLOOKUP($B254,'Hub coords'!$A$14:$E$119,4,TRUE)</f>
        <v>487820.15140000003</v>
      </c>
      <c r="K254" s="34">
        <f>VLOOKUP($B254,'Hub coords'!$A$14:$E$119,5,TRUE)</f>
        <v>5189605.0755000003</v>
      </c>
      <c r="L254" s="34">
        <f t="shared" si="12"/>
        <v>2.6015999999945052</v>
      </c>
      <c r="M254" s="34">
        <f t="shared" si="13"/>
        <v>0.59950000047683716</v>
      </c>
      <c r="N254" s="35">
        <f t="shared" si="14"/>
        <v>2.669779543434839</v>
      </c>
      <c r="O254" s="34">
        <f t="shared" si="15"/>
        <v>7.1277228105431378</v>
      </c>
      <c r="P254" s="36" t="s">
        <v>35</v>
      </c>
      <c r="Q254" s="70"/>
      <c r="R254" s="19">
        <v>7</v>
      </c>
      <c r="S254" s="115">
        <v>0</v>
      </c>
    </row>
    <row r="255" spans="1:19" x14ac:dyDescent="0.3">
      <c r="A255" s="98" t="s">
        <v>126</v>
      </c>
      <c r="B255" s="98" t="s">
        <v>2593</v>
      </c>
      <c r="C255" s="98">
        <v>601</v>
      </c>
      <c r="D255" s="98">
        <v>339.42099999999999</v>
      </c>
      <c r="E255" s="98">
        <v>1.9</v>
      </c>
      <c r="F255" s="98">
        <v>1.1000000000000001</v>
      </c>
      <c r="G255" s="98">
        <v>2.6042190000000001</v>
      </c>
      <c r="H255" s="98">
        <v>5189606.8090000004</v>
      </c>
      <c r="I255" s="98">
        <v>487822.12</v>
      </c>
      <c r="J255" s="34">
        <f>VLOOKUP($B255,'Hub coords'!$A$14:$E$119,4,TRUE)</f>
        <v>487820.15140000003</v>
      </c>
      <c r="K255" s="34">
        <f>VLOOKUP($B255,'Hub coords'!$A$14:$E$119,5,TRUE)</f>
        <v>5189605.0755000003</v>
      </c>
      <c r="L255" s="34">
        <f t="shared" si="12"/>
        <v>1.9685999999637716</v>
      </c>
      <c r="M255" s="34">
        <f t="shared" si="13"/>
        <v>1.733500000089407</v>
      </c>
      <c r="N255" s="35">
        <f t="shared" si="14"/>
        <v>2.6230532229002397</v>
      </c>
      <c r="O255" s="34">
        <f t="shared" si="15"/>
        <v>6.8804082101673343</v>
      </c>
      <c r="P255" s="36" t="s">
        <v>35</v>
      </c>
      <c r="Q255" s="70"/>
      <c r="R255" s="19">
        <v>8</v>
      </c>
      <c r="S255" s="115">
        <v>0</v>
      </c>
    </row>
    <row r="256" spans="1:19" ht="15" thickBot="1" x14ac:dyDescent="0.35">
      <c r="A256" s="98" t="s">
        <v>126</v>
      </c>
      <c r="B256" s="98" t="s">
        <v>2594</v>
      </c>
      <c r="C256" s="98">
        <v>601</v>
      </c>
      <c r="D256" s="98">
        <v>344.13099999999997</v>
      </c>
      <c r="E256" s="98">
        <v>1</v>
      </c>
      <c r="F256" s="98">
        <v>0.4</v>
      </c>
      <c r="G256" s="98">
        <v>2.8255590000000002</v>
      </c>
      <c r="H256" s="98">
        <v>5189604.8420000002</v>
      </c>
      <c r="I256" s="98">
        <v>487821.69699999999</v>
      </c>
      <c r="J256" s="34">
        <f>VLOOKUP($B256,'Hub coords'!$A$14:$E$119,4,TRUE)</f>
        <v>487820.15140000003</v>
      </c>
      <c r="K256" s="34">
        <f>VLOOKUP($B256,'Hub coords'!$A$14:$E$119,5,TRUE)</f>
        <v>5189605.0755000003</v>
      </c>
      <c r="L256" s="34">
        <f t="shared" si="12"/>
        <v>1.5455999999539927</v>
      </c>
      <c r="M256" s="34">
        <f t="shared" si="13"/>
        <v>0.23350000008940697</v>
      </c>
      <c r="N256" s="35">
        <f t="shared" si="14"/>
        <v>1.56313838475662</v>
      </c>
      <c r="O256" s="34">
        <f t="shared" si="15"/>
        <v>2.443401609899535</v>
      </c>
      <c r="P256" s="36" t="s">
        <v>35</v>
      </c>
      <c r="Q256" s="70"/>
      <c r="R256" s="38" t="s">
        <v>2123</v>
      </c>
      <c r="S256" s="38">
        <v>0</v>
      </c>
    </row>
    <row r="257" spans="1:19" x14ac:dyDescent="0.3">
      <c r="A257" s="98" t="s">
        <v>130</v>
      </c>
      <c r="B257" s="98" t="s">
        <v>2577</v>
      </c>
      <c r="C257" s="98">
        <v>601</v>
      </c>
      <c r="D257" s="98">
        <v>351.16</v>
      </c>
      <c r="E257" s="98">
        <v>0.7</v>
      </c>
      <c r="F257" s="98">
        <v>0.5</v>
      </c>
      <c r="G257" s="98">
        <v>1.7946249999999999</v>
      </c>
      <c r="H257" s="98">
        <v>5189605.1629999997</v>
      </c>
      <c r="I257" s="98">
        <v>487821.30499999999</v>
      </c>
      <c r="J257" s="34">
        <f>VLOOKUP($B257,'Hub coords'!$A$14:$E$119,4,TRUE)</f>
        <v>487820.15140000003</v>
      </c>
      <c r="K257" s="34">
        <f>VLOOKUP($B257,'Hub coords'!$A$14:$E$119,5,TRUE)</f>
        <v>5189605.0755000003</v>
      </c>
      <c r="L257" s="34">
        <f t="shared" si="12"/>
        <v>1.1535999999614432</v>
      </c>
      <c r="M257" s="34">
        <f t="shared" si="13"/>
        <v>8.7499999441206455E-2</v>
      </c>
      <c r="N257" s="35">
        <f t="shared" si="14"/>
        <v>1.1569136570259912</v>
      </c>
      <c r="O257" s="34">
        <f t="shared" si="15"/>
        <v>1.338449209813253</v>
      </c>
      <c r="P257" s="36" t="s">
        <v>35</v>
      </c>
      <c r="Q257" s="70"/>
      <c r="R257" s="70"/>
      <c r="S257" s="70"/>
    </row>
    <row r="258" spans="1:19" x14ac:dyDescent="0.3">
      <c r="A258" s="98" t="s">
        <v>126</v>
      </c>
      <c r="B258" s="98" t="s">
        <v>2595</v>
      </c>
      <c r="C258" s="98">
        <v>601</v>
      </c>
      <c r="D258" s="98">
        <v>345.447</v>
      </c>
      <c r="E258" s="98">
        <v>0.7</v>
      </c>
      <c r="F258" s="98">
        <v>0.4</v>
      </c>
      <c r="G258" s="98">
        <v>2.0373160000000001</v>
      </c>
      <c r="H258" s="98">
        <v>5189605.2369999997</v>
      </c>
      <c r="I258" s="98">
        <v>487821.58399999997</v>
      </c>
      <c r="J258" s="34">
        <f>VLOOKUP($B258,'Hub coords'!$A$14:$E$119,4,TRUE)</f>
        <v>487820.15140000003</v>
      </c>
      <c r="K258" s="34">
        <f>VLOOKUP($B258,'Hub coords'!$A$14:$E$119,5,TRUE)</f>
        <v>5189605.0755000003</v>
      </c>
      <c r="L258" s="34">
        <f t="shared" si="12"/>
        <v>1.4325999999418855</v>
      </c>
      <c r="M258" s="34">
        <f t="shared" si="13"/>
        <v>0.1614999994635582</v>
      </c>
      <c r="N258" s="35">
        <f t="shared" si="14"/>
        <v>1.4416743771255074</v>
      </c>
      <c r="O258" s="34">
        <f t="shared" si="15"/>
        <v>2.0784250096602199</v>
      </c>
      <c r="P258" s="36" t="s">
        <v>35</v>
      </c>
      <c r="Q258" s="70"/>
      <c r="R258" s="70"/>
      <c r="S258" s="70"/>
    </row>
    <row r="259" spans="1:19" x14ac:dyDescent="0.3">
      <c r="A259" s="98" t="s">
        <v>130</v>
      </c>
      <c r="B259" s="98" t="s">
        <v>2596</v>
      </c>
      <c r="C259" s="98">
        <v>601</v>
      </c>
      <c r="D259" s="98">
        <v>343.35899999999998</v>
      </c>
      <c r="E259" s="98">
        <v>0.7</v>
      </c>
      <c r="F259" s="98">
        <v>0.4</v>
      </c>
      <c r="G259" s="98">
        <v>1.3924049999999999</v>
      </c>
      <c r="H259" s="98">
        <v>5189605.1239999998</v>
      </c>
      <c r="I259" s="98">
        <v>487820.712</v>
      </c>
      <c r="J259" s="34">
        <f>VLOOKUP($B259,'Hub coords'!$A$14:$E$119,4,TRUE)</f>
        <v>487820.15140000003</v>
      </c>
      <c r="K259" s="34">
        <f>VLOOKUP($B259,'Hub coords'!$A$14:$E$119,5,TRUE)</f>
        <v>5189605.0755000003</v>
      </c>
      <c r="L259" s="34">
        <f t="shared" si="12"/>
        <v>0.5605999999679625</v>
      </c>
      <c r="M259" s="34">
        <f t="shared" si="13"/>
        <v>4.8499999567866325E-2</v>
      </c>
      <c r="N259" s="35">
        <f t="shared" si="14"/>
        <v>0.56269406423221013</v>
      </c>
      <c r="O259" s="34">
        <f t="shared" si="15"/>
        <v>0.31662460992216263</v>
      </c>
      <c r="P259" s="36" t="s">
        <v>35</v>
      </c>
      <c r="Q259" s="70"/>
      <c r="R259" s="70"/>
      <c r="S259" s="70"/>
    </row>
    <row r="260" spans="1:19" x14ac:dyDescent="0.3">
      <c r="A260" s="98" t="s">
        <v>126</v>
      </c>
      <c r="B260" s="98" t="s">
        <v>2597</v>
      </c>
      <c r="C260" s="98">
        <v>601</v>
      </c>
      <c r="D260" s="98">
        <v>345.97399999999999</v>
      </c>
      <c r="E260" s="98">
        <v>0.9</v>
      </c>
      <c r="F260" s="98">
        <v>0.3</v>
      </c>
      <c r="G260" s="98">
        <v>1.5367770000000001</v>
      </c>
      <c r="H260" s="98">
        <v>5189605.6849999996</v>
      </c>
      <c r="I260" s="98">
        <v>487820.99699999997</v>
      </c>
      <c r="J260" s="34">
        <f>VLOOKUP($B260,'Hub coords'!$A$14:$E$119,4,TRUE)</f>
        <v>487820.15140000003</v>
      </c>
      <c r="K260" s="34">
        <f>VLOOKUP($B260,'Hub coords'!$A$14:$E$119,5,TRUE)</f>
        <v>5189605.0755000003</v>
      </c>
      <c r="L260" s="34">
        <f t="shared" si="12"/>
        <v>0.84559999994235113</v>
      </c>
      <c r="M260" s="34">
        <f t="shared" si="13"/>
        <v>0.60949999932199717</v>
      </c>
      <c r="N260" s="35">
        <f t="shared" si="14"/>
        <v>1.0423673100572652</v>
      </c>
      <c r="O260" s="34">
        <f t="shared" si="15"/>
        <v>1.086529609076019</v>
      </c>
      <c r="P260" s="36" t="s">
        <v>35</v>
      </c>
      <c r="Q260" s="70"/>
      <c r="R260" s="70"/>
      <c r="S260" s="70"/>
    </row>
    <row r="261" spans="1:19" x14ac:dyDescent="0.3">
      <c r="A261" s="98" t="s">
        <v>126</v>
      </c>
      <c r="B261" s="98" t="s">
        <v>2598</v>
      </c>
      <c r="C261" s="98">
        <v>601</v>
      </c>
      <c r="D261" s="98">
        <v>345.93099999999998</v>
      </c>
      <c r="E261" s="98">
        <v>0.8</v>
      </c>
      <c r="F261" s="98">
        <v>0.4</v>
      </c>
      <c r="G261" s="98">
        <v>2.1964239999999999</v>
      </c>
      <c r="H261" s="98">
        <v>5189604.4369999999</v>
      </c>
      <c r="I261" s="98">
        <v>487821.80300000001</v>
      </c>
      <c r="J261" s="34">
        <f>VLOOKUP($B261,'Hub coords'!$A$14:$E$119,4,TRUE)</f>
        <v>487820.15140000003</v>
      </c>
      <c r="K261" s="34">
        <f>VLOOKUP($B261,'Hub coords'!$A$14:$E$119,5,TRUE)</f>
        <v>5189605.0755000003</v>
      </c>
      <c r="L261" s="34">
        <f t="shared" si="12"/>
        <v>1.6515999999828637</v>
      </c>
      <c r="M261" s="34">
        <f t="shared" si="13"/>
        <v>0.63850000035017729</v>
      </c>
      <c r="N261" s="35">
        <f t="shared" si="14"/>
        <v>1.7707243744836663</v>
      </c>
      <c r="O261" s="34">
        <f t="shared" si="15"/>
        <v>3.1354648103905713</v>
      </c>
      <c r="P261" s="36" t="s">
        <v>35</v>
      </c>
      <c r="Q261" s="70"/>
      <c r="R261" s="70"/>
      <c r="S261" s="70"/>
    </row>
    <row r="262" spans="1:19" x14ac:dyDescent="0.3">
      <c r="A262" s="98" t="s">
        <v>130</v>
      </c>
      <c r="B262" s="98" t="s">
        <v>2599</v>
      </c>
      <c r="C262" s="98">
        <v>601</v>
      </c>
      <c r="D262" s="98">
        <v>346.13900000000001</v>
      </c>
      <c r="E262" s="98">
        <v>0.6</v>
      </c>
      <c r="F262" s="98">
        <v>0.3</v>
      </c>
      <c r="G262" s="98">
        <v>1.446304</v>
      </c>
      <c r="H262" s="98">
        <v>5189606.5199999996</v>
      </c>
      <c r="I262" s="98">
        <v>487821.533</v>
      </c>
      <c r="J262" s="34">
        <f>VLOOKUP($B262,'Hub coords'!$A$14:$E$119,4,TRUE)</f>
        <v>487820.15140000003</v>
      </c>
      <c r="K262" s="34">
        <f>VLOOKUP($B262,'Hub coords'!$A$14:$E$119,5,TRUE)</f>
        <v>5189605.0755000003</v>
      </c>
      <c r="L262" s="34">
        <f t="shared" ref="L262:L325" si="16">ABS(J262-I262)</f>
        <v>1.3815999999642372</v>
      </c>
      <c r="M262" s="34">
        <f t="shared" ref="M262:M325" si="17">ABS(K262-H262)</f>
        <v>1.4444999992847443</v>
      </c>
      <c r="N262" s="35">
        <f t="shared" ref="N262:N325" si="18">SQRT(L262^2+M262^2)</f>
        <v>1.9988493709719115</v>
      </c>
      <c r="O262" s="34">
        <f t="shared" ref="O262:O325" si="19">N262*N262</f>
        <v>3.9953988078348064</v>
      </c>
      <c r="P262" s="36" t="s">
        <v>35</v>
      </c>
      <c r="Q262" s="70"/>
      <c r="R262" s="70"/>
      <c r="S262" s="70"/>
    </row>
    <row r="263" spans="1:19" x14ac:dyDescent="0.3">
      <c r="A263" s="98" t="s">
        <v>126</v>
      </c>
      <c r="B263" s="98" t="s">
        <v>2600</v>
      </c>
      <c r="C263" s="98">
        <v>601</v>
      </c>
      <c r="D263" s="98">
        <v>340.952</v>
      </c>
      <c r="E263" s="98">
        <v>1.2</v>
      </c>
      <c r="F263" s="98">
        <v>0.6</v>
      </c>
      <c r="G263" s="98">
        <v>1.569574</v>
      </c>
      <c r="H263" s="98">
        <v>5189606.87</v>
      </c>
      <c r="I263" s="98">
        <v>487822.26299999998</v>
      </c>
      <c r="J263" s="34">
        <f>VLOOKUP($B263,'Hub coords'!$A$14:$E$119,4,TRUE)</f>
        <v>487820.15140000003</v>
      </c>
      <c r="K263" s="34">
        <f>VLOOKUP($B263,'Hub coords'!$A$14:$E$119,5,TRUE)</f>
        <v>5189605.0755000003</v>
      </c>
      <c r="L263" s="34">
        <f t="shared" si="16"/>
        <v>2.1115999999456108</v>
      </c>
      <c r="M263" s="34">
        <f t="shared" si="17"/>
        <v>1.7944999998435378</v>
      </c>
      <c r="N263" s="35">
        <f t="shared" si="18"/>
        <v>2.7711161666752191</v>
      </c>
      <c r="O263" s="34">
        <f t="shared" si="19"/>
        <v>7.6790848092087609</v>
      </c>
      <c r="P263" s="36" t="s">
        <v>35</v>
      </c>
      <c r="Q263" s="70"/>
      <c r="R263" s="70"/>
      <c r="S263" s="70"/>
    </row>
    <row r="264" spans="1:19" x14ac:dyDescent="0.3">
      <c r="A264" s="98" t="s">
        <v>130</v>
      </c>
      <c r="B264" s="98" t="s">
        <v>2601</v>
      </c>
      <c r="C264" s="98">
        <v>601</v>
      </c>
      <c r="D264" s="98">
        <v>344.97899999999998</v>
      </c>
      <c r="E264" s="98">
        <v>1.2</v>
      </c>
      <c r="F264" s="98">
        <v>0.5</v>
      </c>
      <c r="G264" s="98">
        <v>1.0941259999999999</v>
      </c>
      <c r="H264" s="98">
        <v>5189605.0559999999</v>
      </c>
      <c r="I264" s="98">
        <v>487821.25</v>
      </c>
      <c r="J264" s="34">
        <f>VLOOKUP($B264,'Hub coords'!$A$14:$E$119,4,TRUE)</f>
        <v>487820.15140000003</v>
      </c>
      <c r="K264" s="34">
        <f>VLOOKUP($B264,'Hub coords'!$A$14:$E$119,5,TRUE)</f>
        <v>5189605.0755000003</v>
      </c>
      <c r="L264" s="34">
        <f t="shared" si="16"/>
        <v>1.0985999999684282</v>
      </c>
      <c r="M264" s="34">
        <f t="shared" si="17"/>
        <v>1.9500000402331352E-2</v>
      </c>
      <c r="N264" s="35">
        <f t="shared" si="18"/>
        <v>1.0987730475154189</v>
      </c>
      <c r="O264" s="34">
        <f t="shared" si="19"/>
        <v>1.2073022099463211</v>
      </c>
      <c r="P264" s="36" t="s">
        <v>35</v>
      </c>
      <c r="Q264" s="70"/>
      <c r="R264" s="70"/>
      <c r="S264" s="70"/>
    </row>
    <row r="265" spans="1:19" x14ac:dyDescent="0.3">
      <c r="A265" s="98" t="s">
        <v>126</v>
      </c>
      <c r="B265" s="98" t="s">
        <v>2602</v>
      </c>
      <c r="C265" s="98">
        <v>601</v>
      </c>
      <c r="D265" s="98">
        <v>345.41</v>
      </c>
      <c r="E265" s="98">
        <v>0.6</v>
      </c>
      <c r="F265" s="98">
        <v>0.3</v>
      </c>
      <c r="G265" s="98">
        <v>1.7907200000000001</v>
      </c>
      <c r="H265" s="98">
        <v>5189604.6399999997</v>
      </c>
      <c r="I265" s="98">
        <v>487822.33799999999</v>
      </c>
      <c r="J265" s="34">
        <f>VLOOKUP($B265,'Hub coords'!$A$14:$E$119,4,TRUE)</f>
        <v>487820.15140000003</v>
      </c>
      <c r="K265" s="34">
        <f>VLOOKUP($B265,'Hub coords'!$A$14:$E$119,5,TRUE)</f>
        <v>5189605.0755000003</v>
      </c>
      <c r="L265" s="34">
        <f t="shared" si="16"/>
        <v>2.1865999999572523</v>
      </c>
      <c r="M265" s="34">
        <f t="shared" si="17"/>
        <v>0.43550000060349703</v>
      </c>
      <c r="N265" s="35">
        <f t="shared" si="18"/>
        <v>2.2295469966651749</v>
      </c>
      <c r="O265" s="34">
        <f t="shared" si="19"/>
        <v>4.9708798103387011</v>
      </c>
      <c r="P265" s="36" t="s">
        <v>35</v>
      </c>
      <c r="Q265" s="70"/>
      <c r="R265" s="70"/>
      <c r="S265" s="70"/>
    </row>
    <row r="266" spans="1:19" x14ac:dyDescent="0.3">
      <c r="A266" s="98" t="s">
        <v>126</v>
      </c>
      <c r="B266" s="98" t="s">
        <v>2603</v>
      </c>
      <c r="C266" s="98">
        <v>601</v>
      </c>
      <c r="D266" s="98">
        <v>337.851</v>
      </c>
      <c r="E266" s="98">
        <v>1.6</v>
      </c>
      <c r="F266" s="98">
        <v>0.8</v>
      </c>
      <c r="G266" s="98">
        <v>1.1649659999999999</v>
      </c>
      <c r="H266" s="98">
        <v>5189607.5310000004</v>
      </c>
      <c r="I266" s="98">
        <v>487821.67700000003</v>
      </c>
      <c r="J266" s="34">
        <f>VLOOKUP($B266,'Hub coords'!$A$14:$E$119,4,TRUE)</f>
        <v>487820.15140000003</v>
      </c>
      <c r="K266" s="34">
        <f>VLOOKUP($B266,'Hub coords'!$A$14:$E$119,5,TRUE)</f>
        <v>5189605.0755000003</v>
      </c>
      <c r="L266" s="34">
        <f t="shared" si="16"/>
        <v>1.5255999999935739</v>
      </c>
      <c r="M266" s="34">
        <f t="shared" si="17"/>
        <v>2.4555000001564622</v>
      </c>
      <c r="N266" s="35">
        <f t="shared" si="18"/>
        <v>2.8908364897982</v>
      </c>
      <c r="O266" s="34">
        <f t="shared" si="19"/>
        <v>8.3569356107487778</v>
      </c>
      <c r="P266" s="36" t="s">
        <v>35</v>
      </c>
      <c r="Q266" s="70"/>
      <c r="R266" s="70"/>
      <c r="S266" s="70"/>
    </row>
    <row r="267" spans="1:19" x14ac:dyDescent="0.3">
      <c r="A267" s="98" t="s">
        <v>126</v>
      </c>
      <c r="B267" s="98" t="s">
        <v>2604</v>
      </c>
      <c r="C267" s="98">
        <v>601</v>
      </c>
      <c r="D267" s="98">
        <v>348.14100000000002</v>
      </c>
      <c r="E267" s="98">
        <v>0.7</v>
      </c>
      <c r="F267" s="98">
        <v>0.4</v>
      </c>
      <c r="G267" s="98">
        <v>1.989166</v>
      </c>
      <c r="H267" s="98">
        <v>5189606.2089999998</v>
      </c>
      <c r="I267" s="98">
        <v>487821.033</v>
      </c>
      <c r="J267" s="34">
        <f>VLOOKUP($B267,'Hub coords'!$A$14:$E$119,4,TRUE)</f>
        <v>487820.15140000003</v>
      </c>
      <c r="K267" s="34">
        <f>VLOOKUP($B267,'Hub coords'!$A$14:$E$119,5,TRUE)</f>
        <v>5189605.0755000003</v>
      </c>
      <c r="L267" s="34">
        <f t="shared" si="16"/>
        <v>0.88159999996423721</v>
      </c>
      <c r="M267" s="34">
        <f t="shared" si="17"/>
        <v>1.1334999995306134</v>
      </c>
      <c r="N267" s="35">
        <f t="shared" si="18"/>
        <v>1.4359807829051348</v>
      </c>
      <c r="O267" s="34">
        <f t="shared" si="19"/>
        <v>2.0620408088728439</v>
      </c>
      <c r="P267" s="36" t="s">
        <v>35</v>
      </c>
      <c r="Q267" s="70"/>
      <c r="R267" s="70"/>
      <c r="S267" s="70"/>
    </row>
    <row r="268" spans="1:19" x14ac:dyDescent="0.3">
      <c r="A268" s="98" t="s">
        <v>130</v>
      </c>
      <c r="B268" s="98" t="s">
        <v>2578</v>
      </c>
      <c r="C268" s="98">
        <v>601</v>
      </c>
      <c r="D268" s="98">
        <v>346.84199999999998</v>
      </c>
      <c r="E268" s="98">
        <v>0.7</v>
      </c>
      <c r="F268" s="98">
        <v>0.3</v>
      </c>
      <c r="G268" s="98">
        <v>1.445319</v>
      </c>
      <c r="H268" s="98">
        <v>5189606.3339999998</v>
      </c>
      <c r="I268" s="98">
        <v>487821.36900000001</v>
      </c>
      <c r="J268" s="34">
        <f>VLOOKUP($B268,'Hub coords'!$A$14:$E$119,4,TRUE)</f>
        <v>487820.15140000003</v>
      </c>
      <c r="K268" s="34">
        <f>VLOOKUP($B268,'Hub coords'!$A$14:$E$119,5,TRUE)</f>
        <v>5189605.0755000003</v>
      </c>
      <c r="L268" s="34">
        <f t="shared" si="16"/>
        <v>1.2175999999744818</v>
      </c>
      <c r="M268" s="34">
        <f t="shared" si="17"/>
        <v>1.2584999995306134</v>
      </c>
      <c r="N268" s="35">
        <f t="shared" si="18"/>
        <v>1.751105938758821</v>
      </c>
      <c r="O268" s="34">
        <f t="shared" si="19"/>
        <v>3.0663720087564119</v>
      </c>
      <c r="P268" s="36" t="s">
        <v>35</v>
      </c>
      <c r="Q268" s="70"/>
      <c r="R268" s="70"/>
      <c r="S268" s="70"/>
    </row>
    <row r="269" spans="1:19" x14ac:dyDescent="0.3">
      <c r="A269" s="98" t="s">
        <v>126</v>
      </c>
      <c r="B269" s="98" t="s">
        <v>2605</v>
      </c>
      <c r="C269" s="98">
        <v>601</v>
      </c>
      <c r="D269" s="98">
        <v>346.24400000000003</v>
      </c>
      <c r="E269" s="98">
        <v>1.3</v>
      </c>
      <c r="F269" s="98">
        <v>0.7</v>
      </c>
      <c r="G269" s="98">
        <v>1.6526380000000001</v>
      </c>
      <c r="H269" s="98">
        <v>5189605.2570000002</v>
      </c>
      <c r="I269" s="98">
        <v>487821.34299999999</v>
      </c>
      <c r="J269" s="34">
        <f>VLOOKUP($B269,'Hub coords'!$A$14:$E$119,4,TRUE)</f>
        <v>487820.15140000003</v>
      </c>
      <c r="K269" s="34">
        <f>VLOOKUP($B269,'Hub coords'!$A$14:$E$119,5,TRUE)</f>
        <v>5189605.0755000003</v>
      </c>
      <c r="L269" s="34">
        <f t="shared" si="16"/>
        <v>1.1915999999619089</v>
      </c>
      <c r="M269" s="34">
        <f t="shared" si="17"/>
        <v>0.18149999994784594</v>
      </c>
      <c r="N269" s="35">
        <f t="shared" si="18"/>
        <v>1.2053434406385133</v>
      </c>
      <c r="O269" s="34">
        <f t="shared" si="19"/>
        <v>1.4528528098902893</v>
      </c>
      <c r="P269" s="36" t="s">
        <v>35</v>
      </c>
      <c r="Q269" s="70"/>
      <c r="R269" s="70"/>
      <c r="S269" s="70"/>
    </row>
    <row r="270" spans="1:19" x14ac:dyDescent="0.3">
      <c r="A270" s="98" t="s">
        <v>126</v>
      </c>
      <c r="B270" s="98" t="s">
        <v>2579</v>
      </c>
      <c r="C270" s="98">
        <v>601</v>
      </c>
      <c r="D270" s="98">
        <v>341.30099999999999</v>
      </c>
      <c r="E270" s="98">
        <v>1.3</v>
      </c>
      <c r="F270" s="98">
        <v>0.7</v>
      </c>
      <c r="G270" s="98">
        <v>1.5027060000000001</v>
      </c>
      <c r="H270" s="98">
        <v>5189606.7879999997</v>
      </c>
      <c r="I270" s="98">
        <v>487822.28200000001</v>
      </c>
      <c r="J270" s="34">
        <f>VLOOKUP($B270,'Hub coords'!$A$14:$E$119,4,TRUE)</f>
        <v>487820.15140000003</v>
      </c>
      <c r="K270" s="34">
        <f>VLOOKUP($B270,'Hub coords'!$A$14:$E$119,5,TRUE)</f>
        <v>5189605.0755000003</v>
      </c>
      <c r="L270" s="34">
        <f t="shared" si="16"/>
        <v>2.1305999999749474</v>
      </c>
      <c r="M270" s="34">
        <f t="shared" si="17"/>
        <v>1.7124999994412065</v>
      </c>
      <c r="N270" s="35">
        <f t="shared" si="18"/>
        <v>2.7335165278409015</v>
      </c>
      <c r="O270" s="34">
        <f t="shared" si="19"/>
        <v>7.472112607979378</v>
      </c>
      <c r="P270" s="36" t="s">
        <v>35</v>
      </c>
      <c r="Q270" s="70"/>
      <c r="R270" s="98" t="s">
        <v>5112</v>
      </c>
      <c r="S270" s="37">
        <f>COUNT(C246:C275)</f>
        <v>30</v>
      </c>
    </row>
    <row r="271" spans="1:19" x14ac:dyDescent="0.3">
      <c r="A271" s="98" t="s">
        <v>126</v>
      </c>
      <c r="B271" s="98" t="s">
        <v>2580</v>
      </c>
      <c r="C271" s="98">
        <v>601</v>
      </c>
      <c r="D271" s="98">
        <v>348.959</v>
      </c>
      <c r="E271" s="98">
        <v>0.6</v>
      </c>
      <c r="F271" s="98">
        <v>0.3</v>
      </c>
      <c r="G271" s="98">
        <v>1.63523</v>
      </c>
      <c r="H271" s="98">
        <v>5189605.6380000003</v>
      </c>
      <c r="I271" s="98">
        <v>487821.63500000001</v>
      </c>
      <c r="J271" s="34">
        <f>VLOOKUP($B271,'Hub coords'!$A$14:$E$119,4,TRUE)</f>
        <v>487820.15140000003</v>
      </c>
      <c r="K271" s="34">
        <f>VLOOKUP($B271,'Hub coords'!$A$14:$E$119,5,TRUE)</f>
        <v>5189605.0755000003</v>
      </c>
      <c r="L271" s="34">
        <f t="shared" si="16"/>
        <v>1.4835999999777414</v>
      </c>
      <c r="M271" s="34">
        <f t="shared" si="17"/>
        <v>0.5625</v>
      </c>
      <c r="N271" s="35">
        <f t="shared" si="18"/>
        <v>1.5866553532301697</v>
      </c>
      <c r="O271" s="34">
        <f t="shared" si="19"/>
        <v>2.5174752099339548</v>
      </c>
      <c r="P271" s="36" t="s">
        <v>35</v>
      </c>
      <c r="Q271" s="70"/>
      <c r="R271" s="98" t="s">
        <v>5111</v>
      </c>
      <c r="S271" s="34">
        <f>AVERAGE(N246:N275)</f>
        <v>1.7297527694883812</v>
      </c>
    </row>
    <row r="272" spans="1:19" x14ac:dyDescent="0.3">
      <c r="A272" s="98" t="s">
        <v>126</v>
      </c>
      <c r="B272" s="98" t="s">
        <v>2581</v>
      </c>
      <c r="C272" s="98">
        <v>601</v>
      </c>
      <c r="D272" s="98">
        <v>347.32600000000002</v>
      </c>
      <c r="E272" s="98">
        <v>0.6</v>
      </c>
      <c r="F272" s="98">
        <v>0.3</v>
      </c>
      <c r="G272" s="98">
        <v>1.6371279999999999</v>
      </c>
      <c r="H272" s="98">
        <v>5189605.5269999998</v>
      </c>
      <c r="I272" s="98">
        <v>487821.48200000002</v>
      </c>
      <c r="J272" s="34">
        <f>VLOOKUP($B272,'Hub coords'!$A$14:$E$119,4,TRUE)</f>
        <v>487820.15140000003</v>
      </c>
      <c r="K272" s="34">
        <f>VLOOKUP($B272,'Hub coords'!$A$14:$E$119,5,TRUE)</f>
        <v>5189605.0755000003</v>
      </c>
      <c r="L272" s="34">
        <f t="shared" si="16"/>
        <v>1.330599999986589</v>
      </c>
      <c r="M272" s="34">
        <f t="shared" si="17"/>
        <v>0.4514999995008111</v>
      </c>
      <c r="N272" s="35">
        <f t="shared" si="18"/>
        <v>1.405115158808538</v>
      </c>
      <c r="O272" s="34">
        <f t="shared" si="19"/>
        <v>1.974348609513543</v>
      </c>
      <c r="P272" s="36" t="s">
        <v>35</v>
      </c>
      <c r="Q272" s="70"/>
      <c r="R272" s="98" t="s">
        <v>5110</v>
      </c>
      <c r="S272" s="34">
        <f>_xlfn.STDEV.S(N246:N275)</f>
        <v>0.66399974517360127</v>
      </c>
    </row>
    <row r="273" spans="1:19" x14ac:dyDescent="0.3">
      <c r="A273" s="98" t="s">
        <v>130</v>
      </c>
      <c r="B273" s="98" t="s">
        <v>2582</v>
      </c>
      <c r="C273" s="98">
        <v>601</v>
      </c>
      <c r="D273" s="98">
        <v>339.80500000000001</v>
      </c>
      <c r="E273" s="98">
        <v>1.8</v>
      </c>
      <c r="F273" s="98">
        <v>0.9</v>
      </c>
      <c r="G273" s="98">
        <v>2.1672859999999998</v>
      </c>
      <c r="H273" s="98">
        <v>5189606.9110000003</v>
      </c>
      <c r="I273" s="98">
        <v>487821.66899999999</v>
      </c>
      <c r="J273" s="34">
        <f>VLOOKUP($B273,'Hub coords'!$A$14:$E$119,4,TRUE)</f>
        <v>487820.15140000003</v>
      </c>
      <c r="K273" s="34">
        <f>VLOOKUP($B273,'Hub coords'!$A$14:$E$119,5,TRUE)</f>
        <v>5189605.0755000003</v>
      </c>
      <c r="L273" s="34">
        <f t="shared" si="16"/>
        <v>1.5175999999628402</v>
      </c>
      <c r="M273" s="34">
        <f t="shared" si="17"/>
        <v>1.8355000000447035</v>
      </c>
      <c r="N273" s="35">
        <f t="shared" si="18"/>
        <v>2.3816317956500579</v>
      </c>
      <c r="O273" s="34">
        <f t="shared" si="19"/>
        <v>5.6721700100513193</v>
      </c>
      <c r="P273" s="36" t="s">
        <v>35</v>
      </c>
      <c r="Q273" s="70"/>
      <c r="R273" s="98" t="s">
        <v>5109</v>
      </c>
      <c r="S273" s="34">
        <f>MIN(N246:N275)</f>
        <v>0.40568215359260251</v>
      </c>
    </row>
    <row r="274" spans="1:19" x14ac:dyDescent="0.3">
      <c r="A274" s="98" t="s">
        <v>130</v>
      </c>
      <c r="B274" s="98" t="s">
        <v>2583</v>
      </c>
      <c r="C274" s="98">
        <v>601</v>
      </c>
      <c r="D274" s="98">
        <v>340.964</v>
      </c>
      <c r="E274" s="98">
        <v>1.2</v>
      </c>
      <c r="F274" s="98">
        <v>0.8</v>
      </c>
      <c r="G274" s="98">
        <v>1.367966</v>
      </c>
      <c r="H274" s="98">
        <v>5189607.0650000004</v>
      </c>
      <c r="I274" s="98">
        <v>487822.06</v>
      </c>
      <c r="J274" s="34">
        <f>VLOOKUP($B274,'Hub coords'!$A$14:$E$119,4,TRUE)</f>
        <v>487820.15140000003</v>
      </c>
      <c r="K274" s="34">
        <f>VLOOKUP($B274,'Hub coords'!$A$14:$E$119,5,TRUE)</f>
        <v>5189605.0755000003</v>
      </c>
      <c r="L274" s="34">
        <f t="shared" si="16"/>
        <v>1.9085999999660999</v>
      </c>
      <c r="M274" s="34">
        <f t="shared" si="17"/>
        <v>1.989500000141561</v>
      </c>
      <c r="N274" s="35">
        <f t="shared" si="18"/>
        <v>2.7569664869986843</v>
      </c>
      <c r="O274" s="34">
        <f t="shared" si="19"/>
        <v>7.6008642104338664</v>
      </c>
      <c r="P274" s="36" t="s">
        <v>35</v>
      </c>
      <c r="Q274" s="70"/>
      <c r="R274" s="98" t="s">
        <v>5108</v>
      </c>
      <c r="S274" s="34">
        <f>MAX(N246:N275)</f>
        <v>2.8908364897982</v>
      </c>
    </row>
    <row r="275" spans="1:19" x14ac:dyDescent="0.3">
      <c r="A275" s="98" t="s">
        <v>126</v>
      </c>
      <c r="B275" s="98" t="s">
        <v>2584</v>
      </c>
      <c r="C275" s="98">
        <v>601</v>
      </c>
      <c r="D275" s="98">
        <v>344.24700000000001</v>
      </c>
      <c r="E275" s="98">
        <v>1.8</v>
      </c>
      <c r="F275" s="98">
        <v>0.9</v>
      </c>
      <c r="G275" s="98">
        <v>1.7901009999999999</v>
      </c>
      <c r="H275" s="98">
        <v>5189606.5140000004</v>
      </c>
      <c r="I275" s="98">
        <v>487821.12699999998</v>
      </c>
      <c r="J275" s="34">
        <f>VLOOKUP($B275,'Hub coords'!$A$14:$E$119,4,TRUE)</f>
        <v>487820.15140000003</v>
      </c>
      <c r="K275" s="34">
        <f>VLOOKUP($B275,'Hub coords'!$A$14:$E$119,5,TRUE)</f>
        <v>5189605.0755000003</v>
      </c>
      <c r="L275" s="34">
        <f t="shared" si="16"/>
        <v>0.97559999994700775</v>
      </c>
      <c r="M275" s="34">
        <f t="shared" si="17"/>
        <v>1.4385000001639128</v>
      </c>
      <c r="N275" s="35">
        <f t="shared" si="18"/>
        <v>1.7381247395880937</v>
      </c>
      <c r="O275" s="34">
        <f t="shared" si="19"/>
        <v>3.0210776103681782</v>
      </c>
      <c r="P275" s="36" t="s">
        <v>35</v>
      </c>
      <c r="Q275" s="70"/>
      <c r="R275" s="98" t="s">
        <v>5107</v>
      </c>
      <c r="S275" s="34">
        <f>SQRT(SUM(O246:O275)/S270)</f>
        <v>1.8488493132460286</v>
      </c>
    </row>
    <row r="276" spans="1:19" ht="15" thickBot="1" x14ac:dyDescent="0.35">
      <c r="A276" s="98" t="s">
        <v>126</v>
      </c>
      <c r="B276" s="98" t="s">
        <v>2606</v>
      </c>
      <c r="C276" s="98">
        <v>601</v>
      </c>
      <c r="D276" s="98">
        <v>349.86900000000003</v>
      </c>
      <c r="E276" s="98">
        <v>0.4</v>
      </c>
      <c r="F276" s="98">
        <v>0.3</v>
      </c>
      <c r="G276" s="98">
        <v>1.6678980000000001</v>
      </c>
      <c r="H276" s="98">
        <v>5189561.0109999999</v>
      </c>
      <c r="I276" s="98">
        <v>487837.27100000001</v>
      </c>
      <c r="J276" s="34">
        <f>VLOOKUP($B276,'Hub coords'!$A$14:$E$119,4,TRUE)</f>
        <v>487837.50940000004</v>
      </c>
      <c r="K276" s="34">
        <f>VLOOKUP($B276,'Hub coords'!$A$14:$E$119,5,TRUE)</f>
        <v>5189563.5465000002</v>
      </c>
      <c r="L276" s="34">
        <f t="shared" si="16"/>
        <v>0.23840000003110617</v>
      </c>
      <c r="M276" s="34">
        <f t="shared" si="17"/>
        <v>2.535500000230968</v>
      </c>
      <c r="N276" s="35">
        <f t="shared" si="18"/>
        <v>2.5466830998744365</v>
      </c>
      <c r="O276" s="34">
        <f t="shared" si="19"/>
        <v>6.4855948111860693</v>
      </c>
      <c r="P276" s="36" t="s">
        <v>37</v>
      </c>
      <c r="Q276" s="50"/>
      <c r="R276" s="50"/>
      <c r="S276" s="50"/>
    </row>
    <row r="277" spans="1:19" x14ac:dyDescent="0.3">
      <c r="A277" s="98" t="s">
        <v>130</v>
      </c>
      <c r="B277" s="98" t="s">
        <v>2615</v>
      </c>
      <c r="C277" s="98">
        <v>601</v>
      </c>
      <c r="D277" s="98">
        <v>343.84300000000002</v>
      </c>
      <c r="E277" s="98">
        <v>0.3</v>
      </c>
      <c r="F277" s="98">
        <v>0.2</v>
      </c>
      <c r="G277" s="98">
        <v>1.5085770000000001</v>
      </c>
      <c r="H277" s="98">
        <v>5189563.4019999998</v>
      </c>
      <c r="I277" s="98">
        <v>487836.951</v>
      </c>
      <c r="J277" s="34">
        <f>VLOOKUP($B277,'Hub coords'!$A$14:$E$119,4,TRUE)</f>
        <v>487837.50940000004</v>
      </c>
      <c r="K277" s="34">
        <f>VLOOKUP($B277,'Hub coords'!$A$14:$E$119,5,TRUE)</f>
        <v>5189563.5465000002</v>
      </c>
      <c r="L277" s="34">
        <f t="shared" si="16"/>
        <v>0.55840000003809109</v>
      </c>
      <c r="M277" s="34">
        <f t="shared" si="17"/>
        <v>0.14450000040233135</v>
      </c>
      <c r="N277" s="35">
        <f t="shared" si="18"/>
        <v>0.57679355939435895</v>
      </c>
      <c r="O277" s="34">
        <f t="shared" si="19"/>
        <v>0.33269081015881385</v>
      </c>
      <c r="P277" s="36" t="s">
        <v>37</v>
      </c>
      <c r="Q277" s="50"/>
      <c r="R277" s="53" t="s">
        <v>166</v>
      </c>
      <c r="S277" s="53" t="s">
        <v>165</v>
      </c>
    </row>
    <row r="278" spans="1:19" x14ac:dyDescent="0.3">
      <c r="A278" s="98" t="s">
        <v>130</v>
      </c>
      <c r="B278" s="98" t="s">
        <v>2616</v>
      </c>
      <c r="C278" s="98">
        <v>601</v>
      </c>
      <c r="D278" s="98">
        <v>346.23500000000001</v>
      </c>
      <c r="E278" s="98">
        <v>0.3</v>
      </c>
      <c r="F278" s="98">
        <v>0.2</v>
      </c>
      <c r="G278" s="98">
        <v>1.6886840000000001</v>
      </c>
      <c r="H278" s="98">
        <v>5189561.5810000002</v>
      </c>
      <c r="I278" s="98">
        <v>487837.48599999998</v>
      </c>
      <c r="J278" s="34">
        <f>VLOOKUP($B278,'Hub coords'!$A$14:$E$119,4,TRUE)</f>
        <v>487837.50940000004</v>
      </c>
      <c r="K278" s="34">
        <f>VLOOKUP($B278,'Hub coords'!$A$14:$E$119,5,TRUE)</f>
        <v>5189563.5465000002</v>
      </c>
      <c r="L278" s="34">
        <f t="shared" si="16"/>
        <v>2.3400000063702464E-2</v>
      </c>
      <c r="M278" s="34">
        <f t="shared" si="17"/>
        <v>1.9654999999329448</v>
      </c>
      <c r="N278" s="35">
        <f t="shared" si="18"/>
        <v>1.9656392877991087</v>
      </c>
      <c r="O278" s="34">
        <f t="shared" si="19"/>
        <v>3.8637378097393871</v>
      </c>
      <c r="P278" s="36" t="s">
        <v>37</v>
      </c>
      <c r="Q278" s="50"/>
      <c r="R278" s="54">
        <v>1</v>
      </c>
      <c r="S278" s="55">
        <v>4</v>
      </c>
    </row>
    <row r="279" spans="1:19" x14ac:dyDescent="0.3">
      <c r="A279" s="98" t="s">
        <v>130</v>
      </c>
      <c r="B279" s="98" t="s">
        <v>2617</v>
      </c>
      <c r="C279" s="98">
        <v>601</v>
      </c>
      <c r="D279" s="98">
        <v>344.35300000000001</v>
      </c>
      <c r="E279" s="98">
        <v>0.3</v>
      </c>
      <c r="F279" s="98">
        <v>0.2</v>
      </c>
      <c r="G279" s="98">
        <v>1.598052</v>
      </c>
      <c r="H279" s="98">
        <v>5189562.716</v>
      </c>
      <c r="I279" s="98">
        <v>487836.41700000002</v>
      </c>
      <c r="J279" s="34">
        <f>VLOOKUP($B279,'Hub coords'!$A$14:$E$119,4,TRUE)</f>
        <v>487837.50940000004</v>
      </c>
      <c r="K279" s="34">
        <f>VLOOKUP($B279,'Hub coords'!$A$14:$E$119,5,TRUE)</f>
        <v>5189563.5465000002</v>
      </c>
      <c r="L279" s="34">
        <f t="shared" si="16"/>
        <v>1.0924000000231899</v>
      </c>
      <c r="M279" s="34">
        <f t="shared" si="17"/>
        <v>0.83050000015646219</v>
      </c>
      <c r="N279" s="35">
        <f t="shared" si="18"/>
        <v>1.3722492522535945</v>
      </c>
      <c r="O279" s="34">
        <f t="shared" si="19"/>
        <v>1.8830680103105493</v>
      </c>
      <c r="P279" s="36" t="s">
        <v>37</v>
      </c>
      <c r="Q279" s="50"/>
      <c r="R279" s="54">
        <v>2</v>
      </c>
      <c r="S279" s="55">
        <v>11</v>
      </c>
    </row>
    <row r="280" spans="1:19" x14ac:dyDescent="0.3">
      <c r="A280" s="98" t="s">
        <v>126</v>
      </c>
      <c r="B280" s="98" t="s">
        <v>2618</v>
      </c>
      <c r="C280" s="98">
        <v>601</v>
      </c>
      <c r="D280" s="98">
        <v>345.53699999999998</v>
      </c>
      <c r="E280" s="98">
        <v>0.4</v>
      </c>
      <c r="F280" s="98">
        <v>0.3</v>
      </c>
      <c r="G280" s="98">
        <v>1.4886490000000001</v>
      </c>
      <c r="H280" s="98">
        <v>5189562.2479999997</v>
      </c>
      <c r="I280" s="98">
        <v>487837.576</v>
      </c>
      <c r="J280" s="34">
        <f>VLOOKUP($B280,'Hub coords'!$A$14:$E$119,4,TRUE)</f>
        <v>487837.50940000004</v>
      </c>
      <c r="K280" s="34">
        <f>VLOOKUP($B280,'Hub coords'!$A$14:$E$119,5,TRUE)</f>
        <v>5189563.5465000002</v>
      </c>
      <c r="L280" s="34">
        <f t="shared" si="16"/>
        <v>6.6599999961908907E-2</v>
      </c>
      <c r="M280" s="34">
        <f t="shared" si="17"/>
        <v>1.2985000004991889</v>
      </c>
      <c r="N280" s="35">
        <f t="shared" si="18"/>
        <v>1.3002068340426918</v>
      </c>
      <c r="O280" s="34">
        <f t="shared" si="19"/>
        <v>1.6905378112913199</v>
      </c>
      <c r="P280" s="36" t="s">
        <v>37</v>
      </c>
      <c r="Q280" s="50"/>
      <c r="R280" s="54">
        <v>3</v>
      </c>
      <c r="S280" s="55">
        <v>10</v>
      </c>
    </row>
    <row r="281" spans="1:19" x14ac:dyDescent="0.3">
      <c r="A281" s="98" t="s">
        <v>130</v>
      </c>
      <c r="B281" s="98" t="s">
        <v>2619</v>
      </c>
      <c r="C281" s="98">
        <v>601</v>
      </c>
      <c r="D281" s="98">
        <v>348.178</v>
      </c>
      <c r="E281" s="98">
        <v>0.3</v>
      </c>
      <c r="F281" s="98">
        <v>0.3</v>
      </c>
      <c r="G281" s="98">
        <v>1.7505930000000001</v>
      </c>
      <c r="H281" s="98">
        <v>5189562.4270000001</v>
      </c>
      <c r="I281" s="98">
        <v>487837.38400000002</v>
      </c>
      <c r="J281" s="34">
        <f>VLOOKUP($B281,'Hub coords'!$A$14:$E$119,4,TRUE)</f>
        <v>487837.50940000004</v>
      </c>
      <c r="K281" s="34">
        <f>VLOOKUP($B281,'Hub coords'!$A$14:$E$119,5,TRUE)</f>
        <v>5189563.5465000002</v>
      </c>
      <c r="L281" s="34">
        <f t="shared" si="16"/>
        <v>0.12540000001899898</v>
      </c>
      <c r="M281" s="34">
        <f t="shared" si="17"/>
        <v>1.1195000000298023</v>
      </c>
      <c r="N281" s="35">
        <f t="shared" si="18"/>
        <v>1.1265014026052043</v>
      </c>
      <c r="O281" s="34">
        <f t="shared" si="19"/>
        <v>1.2690054100714925</v>
      </c>
      <c r="P281" s="36" t="s">
        <v>37</v>
      </c>
      <c r="Q281" s="50"/>
      <c r="R281" s="54">
        <v>4</v>
      </c>
      <c r="S281" s="55">
        <v>3</v>
      </c>
    </row>
    <row r="282" spans="1:19" x14ac:dyDescent="0.3">
      <c r="A282" s="98" t="s">
        <v>126</v>
      </c>
      <c r="B282" s="98" t="s">
        <v>2620</v>
      </c>
      <c r="C282" s="98">
        <v>601</v>
      </c>
      <c r="D282" s="98">
        <v>349.74799999999999</v>
      </c>
      <c r="E282" s="98">
        <v>0.3</v>
      </c>
      <c r="F282" s="98">
        <v>0.3</v>
      </c>
      <c r="G282" s="98">
        <v>1.6191</v>
      </c>
      <c r="H282" s="98">
        <v>5189561.426</v>
      </c>
      <c r="I282" s="98">
        <v>487837.47700000001</v>
      </c>
      <c r="J282" s="34">
        <f>VLOOKUP($B282,'Hub coords'!$A$14:$E$119,4,TRUE)</f>
        <v>487837.50940000004</v>
      </c>
      <c r="K282" s="34">
        <f>VLOOKUP($B282,'Hub coords'!$A$14:$E$119,5,TRUE)</f>
        <v>5189563.5465000002</v>
      </c>
      <c r="L282" s="34">
        <f t="shared" si="16"/>
        <v>3.2400000025518239E-2</v>
      </c>
      <c r="M282" s="34">
        <f t="shared" si="17"/>
        <v>2.1205000001937151</v>
      </c>
      <c r="N282" s="35">
        <f t="shared" si="18"/>
        <v>2.1207475122756128</v>
      </c>
      <c r="O282" s="34">
        <f t="shared" si="19"/>
        <v>4.4975700108232006</v>
      </c>
      <c r="P282" s="36" t="s">
        <v>37</v>
      </c>
      <c r="Q282" s="50"/>
      <c r="R282" s="54">
        <v>5</v>
      </c>
      <c r="S282" s="55">
        <v>1</v>
      </c>
    </row>
    <row r="283" spans="1:19" x14ac:dyDescent="0.3">
      <c r="A283" s="98" t="s">
        <v>126</v>
      </c>
      <c r="B283" s="98" t="s">
        <v>2621</v>
      </c>
      <c r="C283" s="98">
        <v>601</v>
      </c>
      <c r="D283" s="98">
        <v>343.26299999999998</v>
      </c>
      <c r="E283" s="98">
        <v>0.2</v>
      </c>
      <c r="F283" s="98">
        <v>0.2</v>
      </c>
      <c r="G283" s="98">
        <v>1.7525189999999999</v>
      </c>
      <c r="H283" s="98">
        <v>5189563.0750000002</v>
      </c>
      <c r="I283" s="98">
        <v>487836.75400000002</v>
      </c>
      <c r="J283" s="34">
        <f>VLOOKUP($B283,'Hub coords'!$A$14:$E$119,4,TRUE)</f>
        <v>487837.50940000004</v>
      </c>
      <c r="K283" s="34">
        <f>VLOOKUP($B283,'Hub coords'!$A$14:$E$119,5,TRUE)</f>
        <v>5189563.5465000002</v>
      </c>
      <c r="L283" s="34">
        <f t="shared" si="16"/>
        <v>0.75540000002365559</v>
      </c>
      <c r="M283" s="34">
        <f t="shared" si="17"/>
        <v>0.47149999998509884</v>
      </c>
      <c r="N283" s="35">
        <f t="shared" si="18"/>
        <v>0.89047257679374214</v>
      </c>
      <c r="O283" s="34">
        <f t="shared" si="19"/>
        <v>0.79294141002168694</v>
      </c>
      <c r="P283" s="36" t="s">
        <v>37</v>
      </c>
      <c r="Q283" s="50"/>
      <c r="R283" s="54">
        <v>6</v>
      </c>
      <c r="S283" s="55">
        <v>1</v>
      </c>
    </row>
    <row r="284" spans="1:19" x14ac:dyDescent="0.3">
      <c r="A284" s="98" t="s">
        <v>130</v>
      </c>
      <c r="B284" s="98" t="s">
        <v>2622</v>
      </c>
      <c r="C284" s="98">
        <v>601</v>
      </c>
      <c r="D284" s="98">
        <v>350.78699999999998</v>
      </c>
      <c r="E284" s="98">
        <v>0.4</v>
      </c>
      <c r="F284" s="98">
        <v>0.4</v>
      </c>
      <c r="G284" s="98">
        <v>1.7456480000000001</v>
      </c>
      <c r="H284" s="98">
        <v>5189561.1260000002</v>
      </c>
      <c r="I284" s="98">
        <v>487837.52899999998</v>
      </c>
      <c r="J284" s="34">
        <f>VLOOKUP($B284,'Hub coords'!$A$14:$E$119,4,TRUE)</f>
        <v>487837.50940000004</v>
      </c>
      <c r="K284" s="34">
        <f>VLOOKUP($B284,'Hub coords'!$A$14:$E$119,5,TRUE)</f>
        <v>5189563.5465000002</v>
      </c>
      <c r="L284" s="34">
        <f t="shared" si="16"/>
        <v>1.959999994141981E-2</v>
      </c>
      <c r="M284" s="34">
        <f t="shared" si="17"/>
        <v>2.4205000000074506</v>
      </c>
      <c r="N284" s="35">
        <f t="shared" si="18"/>
        <v>2.4205793542112541</v>
      </c>
      <c r="O284" s="34">
        <f t="shared" si="19"/>
        <v>5.8592044100337723</v>
      </c>
      <c r="P284" s="36" t="s">
        <v>37</v>
      </c>
      <c r="Q284" s="50"/>
      <c r="R284" s="54">
        <v>7</v>
      </c>
      <c r="S284" s="55">
        <v>0</v>
      </c>
    </row>
    <row r="285" spans="1:19" x14ac:dyDescent="0.3">
      <c r="A285" s="98" t="s">
        <v>130</v>
      </c>
      <c r="B285" s="98" t="s">
        <v>2623</v>
      </c>
      <c r="C285" s="98">
        <v>601</v>
      </c>
      <c r="D285" s="98">
        <v>350.20299999999997</v>
      </c>
      <c r="E285" s="98">
        <v>0.3</v>
      </c>
      <c r="F285" s="98">
        <v>0.2</v>
      </c>
      <c r="G285" s="98">
        <v>1.8685350000000001</v>
      </c>
      <c r="H285" s="98">
        <v>5189560.3279999997</v>
      </c>
      <c r="I285" s="98">
        <v>487836.71299999999</v>
      </c>
      <c r="J285" s="34">
        <f>VLOOKUP($B285,'Hub coords'!$A$14:$E$119,4,TRUE)</f>
        <v>487837.50940000004</v>
      </c>
      <c r="K285" s="34">
        <f>VLOOKUP($B285,'Hub coords'!$A$14:$E$119,5,TRUE)</f>
        <v>5189563.5465000002</v>
      </c>
      <c r="L285" s="34">
        <f t="shared" si="16"/>
        <v>0.79640000005019829</v>
      </c>
      <c r="M285" s="34">
        <f t="shared" si="17"/>
        <v>3.2185000004246831</v>
      </c>
      <c r="N285" s="35">
        <f t="shared" si="18"/>
        <v>3.3155686107836226</v>
      </c>
      <c r="O285" s="34">
        <f t="shared" si="19"/>
        <v>10.992995212813641</v>
      </c>
      <c r="P285" s="36" t="s">
        <v>37</v>
      </c>
      <c r="Q285" s="50"/>
      <c r="R285" s="54">
        <v>8</v>
      </c>
      <c r="S285" s="55">
        <v>0</v>
      </c>
    </row>
    <row r="286" spans="1:19" ht="15" thickBot="1" x14ac:dyDescent="0.35">
      <c r="A286" s="98" t="s">
        <v>130</v>
      </c>
      <c r="B286" s="98" t="s">
        <v>2624</v>
      </c>
      <c r="C286" s="98">
        <v>601</v>
      </c>
      <c r="D286" s="98">
        <v>347.65100000000001</v>
      </c>
      <c r="E286" s="98">
        <v>0.3</v>
      </c>
      <c r="F286" s="98">
        <v>0.2</v>
      </c>
      <c r="G286" s="98">
        <v>1.903259</v>
      </c>
      <c r="H286" s="98">
        <v>5189560.74</v>
      </c>
      <c r="I286" s="98">
        <v>487836.31699999998</v>
      </c>
      <c r="J286" s="34">
        <f>VLOOKUP($B286,'Hub coords'!$A$14:$E$119,4,TRUE)</f>
        <v>487837.50940000004</v>
      </c>
      <c r="K286" s="34">
        <f>VLOOKUP($B286,'Hub coords'!$A$14:$E$119,5,TRUE)</f>
        <v>5189563.5465000002</v>
      </c>
      <c r="L286" s="34">
        <f t="shared" si="16"/>
        <v>1.1924000000581145</v>
      </c>
      <c r="M286" s="34">
        <f t="shared" si="17"/>
        <v>2.8064999999478459</v>
      </c>
      <c r="N286" s="35">
        <f t="shared" si="18"/>
        <v>3.0493048404260685</v>
      </c>
      <c r="O286" s="34">
        <f t="shared" si="19"/>
        <v>9.2982600098458512</v>
      </c>
      <c r="P286" s="36" t="s">
        <v>37</v>
      </c>
      <c r="Q286" s="50"/>
      <c r="R286" s="56" t="s">
        <v>2123</v>
      </c>
      <c r="S286" s="56">
        <v>0</v>
      </c>
    </row>
    <row r="287" spans="1:19" x14ac:dyDescent="0.3">
      <c r="A287" s="98" t="s">
        <v>130</v>
      </c>
      <c r="B287" s="98" t="s">
        <v>2607</v>
      </c>
      <c r="C287" s="98">
        <v>601</v>
      </c>
      <c r="D287" s="98">
        <v>344.90300000000002</v>
      </c>
      <c r="E287" s="98">
        <v>0.3</v>
      </c>
      <c r="F287" s="98">
        <v>0.3</v>
      </c>
      <c r="G287" s="98">
        <v>1.869756</v>
      </c>
      <c r="H287" s="98">
        <v>5189562.8509999998</v>
      </c>
      <c r="I287" s="98">
        <v>487837.21600000001</v>
      </c>
      <c r="J287" s="34">
        <f>VLOOKUP($B287,'Hub coords'!$A$14:$E$119,4,TRUE)</f>
        <v>487837.50940000004</v>
      </c>
      <c r="K287" s="34">
        <f>VLOOKUP($B287,'Hub coords'!$A$14:$E$119,5,TRUE)</f>
        <v>5189563.5465000002</v>
      </c>
      <c r="L287" s="34">
        <f t="shared" si="16"/>
        <v>0.29340000002412125</v>
      </c>
      <c r="M287" s="34">
        <f t="shared" si="17"/>
        <v>0.69550000037997961</v>
      </c>
      <c r="N287" s="35">
        <f t="shared" si="18"/>
        <v>0.75485350270281315</v>
      </c>
      <c r="O287" s="34">
        <f t="shared" si="19"/>
        <v>0.5698038105427059</v>
      </c>
      <c r="P287" s="36" t="s">
        <v>37</v>
      </c>
      <c r="Q287" s="50"/>
      <c r="R287" s="50"/>
      <c r="S287" s="50"/>
    </row>
    <row r="288" spans="1:19" x14ac:dyDescent="0.3">
      <c r="A288" s="98" t="s">
        <v>130</v>
      </c>
      <c r="B288" s="98" t="s">
        <v>2625</v>
      </c>
      <c r="C288" s="98">
        <v>601</v>
      </c>
      <c r="D288" s="98">
        <v>343.19099999999997</v>
      </c>
      <c r="E288" s="98">
        <v>0.3</v>
      </c>
      <c r="F288" s="98">
        <v>0.2</v>
      </c>
      <c r="G288" s="98">
        <v>1.8524389999999999</v>
      </c>
      <c r="H288" s="98">
        <v>5189562.8739999998</v>
      </c>
      <c r="I288" s="98">
        <v>487837.42</v>
      </c>
      <c r="J288" s="34">
        <f>VLOOKUP($B288,'Hub coords'!$A$14:$E$119,4,TRUE)</f>
        <v>487837.50940000004</v>
      </c>
      <c r="K288" s="34">
        <f>VLOOKUP($B288,'Hub coords'!$A$14:$E$119,5,TRUE)</f>
        <v>5189563.5465000002</v>
      </c>
      <c r="L288" s="34">
        <f t="shared" si="16"/>
        <v>8.9400000055320561E-2</v>
      </c>
      <c r="M288" s="34">
        <f t="shared" si="17"/>
        <v>0.67250000033527613</v>
      </c>
      <c r="N288" s="35">
        <f t="shared" si="18"/>
        <v>0.67841625161904673</v>
      </c>
      <c r="O288" s="34">
        <f t="shared" si="19"/>
        <v>0.4602486104608377</v>
      </c>
      <c r="P288" s="36" t="s">
        <v>37</v>
      </c>
      <c r="Q288" s="50"/>
      <c r="R288" s="50"/>
      <c r="S288" s="50"/>
    </row>
    <row r="289" spans="1:19" x14ac:dyDescent="0.3">
      <c r="A289" s="98" t="s">
        <v>130</v>
      </c>
      <c r="B289" s="98" t="s">
        <v>2626</v>
      </c>
      <c r="C289" s="98">
        <v>601</v>
      </c>
      <c r="D289" s="98">
        <v>342.51299999999998</v>
      </c>
      <c r="E289" s="98">
        <v>0.3</v>
      </c>
      <c r="F289" s="98">
        <v>0.3</v>
      </c>
      <c r="G289" s="98">
        <v>1.576136</v>
      </c>
      <c r="H289" s="98">
        <v>5189563.4270000001</v>
      </c>
      <c r="I289" s="98">
        <v>487836.95899999997</v>
      </c>
      <c r="J289" s="34">
        <f>VLOOKUP($B289,'Hub coords'!$A$14:$E$119,4,TRUE)</f>
        <v>487837.50940000004</v>
      </c>
      <c r="K289" s="34">
        <f>VLOOKUP($B289,'Hub coords'!$A$14:$E$119,5,TRUE)</f>
        <v>5189563.5465000002</v>
      </c>
      <c r="L289" s="34">
        <f t="shared" si="16"/>
        <v>0.55040000006556511</v>
      </c>
      <c r="M289" s="34">
        <f t="shared" si="17"/>
        <v>0.11950000002980232</v>
      </c>
      <c r="N289" s="35">
        <f t="shared" si="18"/>
        <v>0.5632232329008604</v>
      </c>
      <c r="O289" s="34">
        <f t="shared" si="19"/>
        <v>0.31722041007929686</v>
      </c>
      <c r="P289" s="36" t="s">
        <v>37</v>
      </c>
      <c r="Q289" s="50"/>
      <c r="R289" s="50"/>
      <c r="S289" s="50"/>
    </row>
    <row r="290" spans="1:19" x14ac:dyDescent="0.3">
      <c r="A290" s="98" t="s">
        <v>130</v>
      </c>
      <c r="B290" s="98" t="s">
        <v>2627</v>
      </c>
      <c r="C290" s="98">
        <v>601</v>
      </c>
      <c r="D290" s="98">
        <v>343.19099999999997</v>
      </c>
      <c r="E290" s="98">
        <v>0.3</v>
      </c>
      <c r="F290" s="98">
        <v>0.2</v>
      </c>
      <c r="G290" s="98">
        <v>1.8524389999999999</v>
      </c>
      <c r="H290" s="98">
        <v>5189562.8739999998</v>
      </c>
      <c r="I290" s="98">
        <v>487837.42</v>
      </c>
      <c r="J290" s="34">
        <f>VLOOKUP($B290,'Hub coords'!$A$14:$E$119,4,TRUE)</f>
        <v>487837.50940000004</v>
      </c>
      <c r="K290" s="34">
        <f>VLOOKUP($B290,'Hub coords'!$A$14:$E$119,5,TRUE)</f>
        <v>5189563.5465000002</v>
      </c>
      <c r="L290" s="34">
        <f t="shared" si="16"/>
        <v>8.9400000055320561E-2</v>
      </c>
      <c r="M290" s="34">
        <f t="shared" si="17"/>
        <v>0.67250000033527613</v>
      </c>
      <c r="N290" s="35">
        <f t="shared" si="18"/>
        <v>0.67841625161904673</v>
      </c>
      <c r="O290" s="34">
        <f t="shared" si="19"/>
        <v>0.4602486104608377</v>
      </c>
      <c r="P290" s="36" t="s">
        <v>37</v>
      </c>
      <c r="Q290" s="50"/>
      <c r="R290" s="50"/>
      <c r="S290" s="50"/>
    </row>
    <row r="291" spans="1:19" x14ac:dyDescent="0.3">
      <c r="A291" s="98" t="s">
        <v>130</v>
      </c>
      <c r="B291" s="98" t="s">
        <v>2628</v>
      </c>
      <c r="C291" s="98">
        <v>601</v>
      </c>
      <c r="D291" s="98">
        <v>345.839</v>
      </c>
      <c r="E291" s="98">
        <v>0.3</v>
      </c>
      <c r="F291" s="98">
        <v>0.3</v>
      </c>
      <c r="G291" s="98">
        <v>1.6956500000000001</v>
      </c>
      <c r="H291" s="98">
        <v>5189561.4960000003</v>
      </c>
      <c r="I291" s="98">
        <v>487837.28399999999</v>
      </c>
      <c r="J291" s="34">
        <f>VLOOKUP($B291,'Hub coords'!$A$14:$E$119,4,TRUE)</f>
        <v>487837.50940000004</v>
      </c>
      <c r="K291" s="34">
        <f>VLOOKUP($B291,'Hub coords'!$A$14:$E$119,5,TRUE)</f>
        <v>5189563.5465000002</v>
      </c>
      <c r="L291" s="34">
        <f t="shared" si="16"/>
        <v>0.22540000005392358</v>
      </c>
      <c r="M291" s="34">
        <f t="shared" si="17"/>
        <v>2.0504999998956919</v>
      </c>
      <c r="N291" s="35">
        <f t="shared" si="18"/>
        <v>2.0628512815025086</v>
      </c>
      <c r="O291" s="34">
        <f t="shared" si="19"/>
        <v>4.2553554095965422</v>
      </c>
      <c r="P291" s="36" t="s">
        <v>37</v>
      </c>
      <c r="Q291" s="50"/>
      <c r="R291" s="50"/>
      <c r="S291" s="50"/>
    </row>
    <row r="292" spans="1:19" x14ac:dyDescent="0.3">
      <c r="A292" s="98" t="s">
        <v>130</v>
      </c>
      <c r="B292" s="98" t="s">
        <v>2629</v>
      </c>
      <c r="C292" s="98">
        <v>601</v>
      </c>
      <c r="D292" s="98">
        <v>346.13200000000001</v>
      </c>
      <c r="E292" s="98">
        <v>0.3</v>
      </c>
      <c r="F292" s="98">
        <v>0.2</v>
      </c>
      <c r="G292" s="98">
        <v>1.97403</v>
      </c>
      <c r="H292" s="98">
        <v>5189561.4570000004</v>
      </c>
      <c r="I292" s="98">
        <v>487836.90299999999</v>
      </c>
      <c r="J292" s="34">
        <f>VLOOKUP($B292,'Hub coords'!$A$14:$E$119,4,TRUE)</f>
        <v>487837.50940000004</v>
      </c>
      <c r="K292" s="34">
        <f>VLOOKUP($B292,'Hub coords'!$A$14:$E$119,5,TRUE)</f>
        <v>5189563.5465000002</v>
      </c>
      <c r="L292" s="34">
        <f t="shared" si="16"/>
        <v>0.60640000004786998</v>
      </c>
      <c r="M292" s="34">
        <f t="shared" si="17"/>
        <v>2.089499999769032</v>
      </c>
      <c r="N292" s="35">
        <f t="shared" si="18"/>
        <v>2.1757139538764836</v>
      </c>
      <c r="O292" s="34">
        <f t="shared" si="19"/>
        <v>4.7337312090928414</v>
      </c>
      <c r="P292" s="36" t="s">
        <v>37</v>
      </c>
      <c r="Q292" s="50"/>
      <c r="R292" s="50"/>
      <c r="S292" s="50"/>
    </row>
    <row r="293" spans="1:19" x14ac:dyDescent="0.3">
      <c r="A293" s="98" t="s">
        <v>130</v>
      </c>
      <c r="B293" s="98" t="s">
        <v>2630</v>
      </c>
      <c r="C293" s="98">
        <v>601</v>
      </c>
      <c r="D293" s="98">
        <v>346.19799999999998</v>
      </c>
      <c r="E293" s="98">
        <v>0.4</v>
      </c>
      <c r="F293" s="98">
        <v>0.3</v>
      </c>
      <c r="G293" s="98">
        <v>1.449803</v>
      </c>
      <c r="H293" s="98">
        <v>5189562.3770000003</v>
      </c>
      <c r="I293" s="98">
        <v>487837.59700000001</v>
      </c>
      <c r="J293" s="34">
        <f>VLOOKUP($B293,'Hub coords'!$A$14:$E$119,4,TRUE)</f>
        <v>487837.50940000004</v>
      </c>
      <c r="K293" s="34">
        <f>VLOOKUP($B293,'Hub coords'!$A$14:$E$119,5,TRUE)</f>
        <v>5189563.5465000002</v>
      </c>
      <c r="L293" s="34">
        <f t="shared" si="16"/>
        <v>8.7599999969825149E-2</v>
      </c>
      <c r="M293" s="34">
        <f t="shared" si="17"/>
        <v>1.1694999998435378</v>
      </c>
      <c r="N293" s="35">
        <f t="shared" si="18"/>
        <v>1.1727761975879065</v>
      </c>
      <c r="O293" s="34">
        <f t="shared" si="19"/>
        <v>1.3754040096287483</v>
      </c>
      <c r="P293" s="36" t="s">
        <v>37</v>
      </c>
      <c r="Q293" s="50"/>
      <c r="R293" s="50"/>
      <c r="S293" s="50"/>
    </row>
    <row r="294" spans="1:19" x14ac:dyDescent="0.3">
      <c r="A294" s="98" t="s">
        <v>126</v>
      </c>
      <c r="B294" s="98" t="s">
        <v>2631</v>
      </c>
      <c r="C294" s="98">
        <v>601</v>
      </c>
      <c r="D294" s="98">
        <v>346.96</v>
      </c>
      <c r="E294" s="98">
        <v>0.3</v>
      </c>
      <c r="F294" s="98">
        <v>0.3</v>
      </c>
      <c r="G294" s="98">
        <v>1.6110059999999999</v>
      </c>
      <c r="H294" s="98">
        <v>5189561.0410000002</v>
      </c>
      <c r="I294" s="98">
        <v>487837.16399999999</v>
      </c>
      <c r="J294" s="34">
        <f>VLOOKUP($B294,'Hub coords'!$A$14:$E$119,4,TRUE)</f>
        <v>487837.50940000004</v>
      </c>
      <c r="K294" s="34">
        <f>VLOOKUP($B294,'Hub coords'!$A$14:$E$119,5,TRUE)</f>
        <v>5189563.5465000002</v>
      </c>
      <c r="L294" s="34">
        <f t="shared" si="16"/>
        <v>0.34540000004926696</v>
      </c>
      <c r="M294" s="34">
        <f t="shared" si="17"/>
        <v>2.5054999999701977</v>
      </c>
      <c r="N294" s="35">
        <f t="shared" si="18"/>
        <v>2.5291958029944408</v>
      </c>
      <c r="O294" s="34">
        <f t="shared" si="19"/>
        <v>6.3968314098846939</v>
      </c>
      <c r="P294" s="36" t="s">
        <v>37</v>
      </c>
      <c r="Q294" s="50"/>
      <c r="R294" s="50"/>
      <c r="S294" s="50"/>
    </row>
    <row r="295" spans="1:19" x14ac:dyDescent="0.3">
      <c r="A295" s="98" t="s">
        <v>126</v>
      </c>
      <c r="B295" s="98" t="s">
        <v>2632</v>
      </c>
      <c r="C295" s="98">
        <v>601</v>
      </c>
      <c r="D295" s="98">
        <v>343.40499999999997</v>
      </c>
      <c r="E295" s="98">
        <v>0.3</v>
      </c>
      <c r="F295" s="98">
        <v>0.2</v>
      </c>
      <c r="G295" s="98">
        <v>1.6768069999999999</v>
      </c>
      <c r="H295" s="98">
        <v>5189562.96</v>
      </c>
      <c r="I295" s="98">
        <v>487836.94500000001</v>
      </c>
      <c r="J295" s="34">
        <f>VLOOKUP($B295,'Hub coords'!$A$14:$E$119,4,TRUE)</f>
        <v>487837.50940000004</v>
      </c>
      <c r="K295" s="34">
        <f>VLOOKUP($B295,'Hub coords'!$A$14:$E$119,5,TRUE)</f>
        <v>5189563.5465000002</v>
      </c>
      <c r="L295" s="34">
        <f t="shared" si="16"/>
        <v>0.5644000000320375</v>
      </c>
      <c r="M295" s="34">
        <f t="shared" si="17"/>
        <v>0.58650000020861626</v>
      </c>
      <c r="N295" s="35">
        <f t="shared" si="18"/>
        <v>0.81395921905269353</v>
      </c>
      <c r="O295" s="34">
        <f t="shared" si="19"/>
        <v>0.66252961028087076</v>
      </c>
      <c r="P295" s="36" t="s">
        <v>37</v>
      </c>
      <c r="Q295" s="50"/>
      <c r="R295" s="50"/>
      <c r="S295" s="50"/>
    </row>
    <row r="296" spans="1:19" x14ac:dyDescent="0.3">
      <c r="A296" s="98" t="s">
        <v>126</v>
      </c>
      <c r="B296" s="98" t="s">
        <v>2633</v>
      </c>
      <c r="C296" s="98">
        <v>601</v>
      </c>
      <c r="D296" s="98">
        <v>349.22</v>
      </c>
      <c r="E296" s="98">
        <v>0.4</v>
      </c>
      <c r="F296" s="98">
        <v>0.4</v>
      </c>
      <c r="G296" s="98">
        <v>1.712669</v>
      </c>
      <c r="H296" s="98">
        <v>5189560.6550000003</v>
      </c>
      <c r="I296" s="98">
        <v>487837.12599999999</v>
      </c>
      <c r="J296" s="34">
        <f>VLOOKUP($B296,'Hub coords'!$A$14:$E$119,4,TRUE)</f>
        <v>487837.50940000004</v>
      </c>
      <c r="K296" s="34">
        <f>VLOOKUP($B296,'Hub coords'!$A$14:$E$119,5,TRUE)</f>
        <v>5189563.5465000002</v>
      </c>
      <c r="L296" s="34">
        <f t="shared" si="16"/>
        <v>0.38340000004973263</v>
      </c>
      <c r="M296" s="34">
        <f t="shared" si="17"/>
        <v>2.891499999910593</v>
      </c>
      <c r="N296" s="35">
        <f t="shared" si="18"/>
        <v>2.916807811550342</v>
      </c>
      <c r="O296" s="34">
        <f t="shared" si="19"/>
        <v>8.5077678095210949</v>
      </c>
      <c r="P296" s="36" t="s">
        <v>37</v>
      </c>
      <c r="Q296" s="50"/>
      <c r="R296" s="50"/>
      <c r="S296" s="50"/>
    </row>
    <row r="297" spans="1:19" x14ac:dyDescent="0.3">
      <c r="A297" s="98" t="s">
        <v>130</v>
      </c>
      <c r="B297" s="98" t="s">
        <v>2634</v>
      </c>
      <c r="C297" s="98">
        <v>601</v>
      </c>
      <c r="D297" s="98">
        <v>341.68900000000002</v>
      </c>
      <c r="E297" s="98">
        <v>0.4</v>
      </c>
      <c r="F297" s="98">
        <v>0.3</v>
      </c>
      <c r="G297" s="98">
        <v>1.4128210000000001</v>
      </c>
      <c r="H297" s="98">
        <v>5189562.483</v>
      </c>
      <c r="I297" s="98">
        <v>487837.46899999998</v>
      </c>
      <c r="J297" s="34">
        <f>VLOOKUP($B297,'Hub coords'!$A$14:$E$119,4,TRUE)</f>
        <v>487837.50940000004</v>
      </c>
      <c r="K297" s="34">
        <f>VLOOKUP($B297,'Hub coords'!$A$14:$E$119,5,TRUE)</f>
        <v>5189563.5465000002</v>
      </c>
      <c r="L297" s="34">
        <f t="shared" si="16"/>
        <v>4.0400000056251884E-2</v>
      </c>
      <c r="M297" s="34">
        <f t="shared" si="17"/>
        <v>1.0635000001639128</v>
      </c>
      <c r="N297" s="35">
        <f t="shared" si="18"/>
        <v>1.0642670766086808</v>
      </c>
      <c r="O297" s="34">
        <f t="shared" si="19"/>
        <v>1.1326644103531878</v>
      </c>
      <c r="P297" s="36" t="s">
        <v>37</v>
      </c>
      <c r="Q297" s="50"/>
      <c r="R297" s="50"/>
      <c r="S297" s="50"/>
    </row>
    <row r="298" spans="1:19" x14ac:dyDescent="0.3">
      <c r="A298" s="98" t="s">
        <v>130</v>
      </c>
      <c r="B298" s="98" t="s">
        <v>2608</v>
      </c>
      <c r="C298" s="98">
        <v>601</v>
      </c>
      <c r="D298" s="98">
        <v>343.59</v>
      </c>
      <c r="E298" s="98">
        <v>0.4</v>
      </c>
      <c r="F298" s="98">
        <v>0.3</v>
      </c>
      <c r="G298" s="98">
        <v>1.566872</v>
      </c>
      <c r="H298" s="98">
        <v>5189563.4689999996</v>
      </c>
      <c r="I298" s="98">
        <v>487837.00699999998</v>
      </c>
      <c r="J298" s="34">
        <f>VLOOKUP($B298,'Hub coords'!$A$14:$E$119,4,TRUE)</f>
        <v>487837.50940000004</v>
      </c>
      <c r="K298" s="34">
        <f>VLOOKUP($B298,'Hub coords'!$A$14:$E$119,5,TRUE)</f>
        <v>5189563.5465000002</v>
      </c>
      <c r="L298" s="34">
        <f t="shared" si="16"/>
        <v>0.50240000005578622</v>
      </c>
      <c r="M298" s="34">
        <f t="shared" si="17"/>
        <v>7.7500000596046448E-2</v>
      </c>
      <c r="N298" s="35">
        <f t="shared" si="18"/>
        <v>0.50834241427254634</v>
      </c>
      <c r="O298" s="34">
        <f t="shared" si="19"/>
        <v>0.25841201014844112</v>
      </c>
      <c r="P298" s="36" t="s">
        <v>37</v>
      </c>
      <c r="Q298" s="50"/>
      <c r="R298" s="50"/>
      <c r="S298" s="50"/>
    </row>
    <row r="299" spans="1:19" x14ac:dyDescent="0.3">
      <c r="A299" s="98" t="s">
        <v>126</v>
      </c>
      <c r="B299" s="98" t="s">
        <v>2635</v>
      </c>
      <c r="C299" s="98">
        <v>601</v>
      </c>
      <c r="D299" s="98">
        <v>348.57100000000003</v>
      </c>
      <c r="E299" s="98">
        <v>0.3</v>
      </c>
      <c r="F299" s="98">
        <v>0.3</v>
      </c>
      <c r="G299" s="98">
        <v>1.682733</v>
      </c>
      <c r="H299" s="98">
        <v>5189560.9450000003</v>
      </c>
      <c r="I299" s="98">
        <v>487837.27799999999</v>
      </c>
      <c r="J299" s="34">
        <f>VLOOKUP($B299,'Hub coords'!$A$14:$E$119,4,TRUE)</f>
        <v>487837.50940000004</v>
      </c>
      <c r="K299" s="34">
        <f>VLOOKUP($B299,'Hub coords'!$A$14:$E$119,5,TRUE)</f>
        <v>5189563.5465000002</v>
      </c>
      <c r="L299" s="34">
        <f t="shared" si="16"/>
        <v>0.23140000004786998</v>
      </c>
      <c r="M299" s="34">
        <f t="shared" si="17"/>
        <v>2.6014999998733401</v>
      </c>
      <c r="N299" s="35">
        <f t="shared" si="18"/>
        <v>2.6117710867078574</v>
      </c>
      <c r="O299" s="34">
        <f t="shared" si="19"/>
        <v>6.8213482093631423</v>
      </c>
      <c r="P299" s="36" t="s">
        <v>37</v>
      </c>
      <c r="Q299" s="50"/>
      <c r="R299" s="50"/>
      <c r="S299" s="50"/>
    </row>
    <row r="300" spans="1:19" x14ac:dyDescent="0.3">
      <c r="A300" s="98" t="s">
        <v>130</v>
      </c>
      <c r="B300" s="98" t="s">
        <v>2609</v>
      </c>
      <c r="C300" s="98">
        <v>601</v>
      </c>
      <c r="D300" s="98">
        <v>341.44799999999998</v>
      </c>
      <c r="E300" s="98">
        <v>0.5</v>
      </c>
      <c r="F300" s="98">
        <v>0.4</v>
      </c>
      <c r="G300" s="98">
        <v>1.8111729999999999</v>
      </c>
      <c r="H300" s="98">
        <v>5189562.4239999996</v>
      </c>
      <c r="I300" s="98">
        <v>487836.72499999998</v>
      </c>
      <c r="J300" s="34">
        <f>VLOOKUP($B300,'Hub coords'!$A$14:$E$119,4,TRUE)</f>
        <v>487837.50940000004</v>
      </c>
      <c r="K300" s="34">
        <f>VLOOKUP($B300,'Hub coords'!$A$14:$E$119,5,TRUE)</f>
        <v>5189563.5465000002</v>
      </c>
      <c r="L300" s="34">
        <f t="shared" si="16"/>
        <v>0.78440000006230548</v>
      </c>
      <c r="M300" s="34">
        <f t="shared" si="17"/>
        <v>1.1225000005215406</v>
      </c>
      <c r="N300" s="35">
        <f t="shared" si="18"/>
        <v>1.3694121407628179</v>
      </c>
      <c r="O300" s="34">
        <f t="shared" si="19"/>
        <v>1.8752896112686039</v>
      </c>
      <c r="P300" s="36" t="s">
        <v>37</v>
      </c>
      <c r="Q300" s="50"/>
      <c r="R300" s="50" t="s">
        <v>5112</v>
      </c>
      <c r="S300" s="57">
        <f>COUNT(C276:C305)</f>
        <v>30</v>
      </c>
    </row>
    <row r="301" spans="1:19" x14ac:dyDescent="0.3">
      <c r="A301" s="98" t="s">
        <v>130</v>
      </c>
      <c r="B301" s="98" t="s">
        <v>2610</v>
      </c>
      <c r="C301" s="98">
        <v>601</v>
      </c>
      <c r="D301" s="98">
        <v>344.14299999999997</v>
      </c>
      <c r="E301" s="98">
        <v>0.3</v>
      </c>
      <c r="F301" s="98">
        <v>0.2</v>
      </c>
      <c r="G301" s="98">
        <v>1.5186580000000001</v>
      </c>
      <c r="H301" s="98">
        <v>5189562.3480000002</v>
      </c>
      <c r="I301" s="98">
        <v>487836.83100000001</v>
      </c>
      <c r="J301" s="34">
        <f>VLOOKUP($B301,'Hub coords'!$A$14:$E$119,4,TRUE)</f>
        <v>487837.50940000004</v>
      </c>
      <c r="K301" s="34">
        <f>VLOOKUP($B301,'Hub coords'!$A$14:$E$119,5,TRUE)</f>
        <v>5189563.5465000002</v>
      </c>
      <c r="L301" s="34">
        <f t="shared" si="16"/>
        <v>0.67840000003343448</v>
      </c>
      <c r="M301" s="34">
        <f t="shared" si="17"/>
        <v>1.1984999999403954</v>
      </c>
      <c r="N301" s="35">
        <f t="shared" si="18"/>
        <v>1.377181473119099</v>
      </c>
      <c r="O301" s="34">
        <f t="shared" si="19"/>
        <v>1.8966288099024915</v>
      </c>
      <c r="P301" s="36" t="s">
        <v>37</v>
      </c>
      <c r="Q301" s="50"/>
      <c r="R301" s="50" t="s">
        <v>5111</v>
      </c>
      <c r="S301" s="51">
        <f>AVERAGE(N276:N305)</f>
        <v>1.7075313625110047</v>
      </c>
    </row>
    <row r="302" spans="1:19" x14ac:dyDescent="0.3">
      <c r="A302" s="98" t="s">
        <v>130</v>
      </c>
      <c r="B302" s="98" t="s">
        <v>2611</v>
      </c>
      <c r="C302" s="98">
        <v>601</v>
      </c>
      <c r="D302" s="98">
        <v>350.48899999999998</v>
      </c>
      <c r="E302" s="98">
        <v>0.4</v>
      </c>
      <c r="F302" s="98">
        <v>0.3</v>
      </c>
      <c r="G302" s="98">
        <v>1.8159449999999999</v>
      </c>
      <c r="H302" s="98">
        <v>5189560.9730000002</v>
      </c>
      <c r="I302" s="98">
        <v>487837.17300000001</v>
      </c>
      <c r="J302" s="34">
        <f>VLOOKUP($B302,'Hub coords'!$A$14:$E$119,4,TRUE)</f>
        <v>487837.50940000004</v>
      </c>
      <c r="K302" s="34">
        <f>VLOOKUP($B302,'Hub coords'!$A$14:$E$119,5,TRUE)</f>
        <v>5189563.5465000002</v>
      </c>
      <c r="L302" s="34">
        <f t="shared" si="16"/>
        <v>0.33640000002924353</v>
      </c>
      <c r="M302" s="34">
        <f t="shared" si="17"/>
        <v>2.5734999999403954</v>
      </c>
      <c r="N302" s="35">
        <f t="shared" si="18"/>
        <v>2.5953934595187858</v>
      </c>
      <c r="O302" s="34">
        <f t="shared" si="19"/>
        <v>6.7360672097128909</v>
      </c>
      <c r="P302" s="36" t="s">
        <v>37</v>
      </c>
      <c r="Q302" s="50"/>
      <c r="R302" s="50" t="s">
        <v>5110</v>
      </c>
      <c r="S302" s="51">
        <f>_xlfn.STDEV.S(N276:N305)</f>
        <v>0.89092701223473314</v>
      </c>
    </row>
    <row r="303" spans="1:19" x14ac:dyDescent="0.3">
      <c r="A303" s="98" t="s">
        <v>126</v>
      </c>
      <c r="B303" s="98" t="s">
        <v>2612</v>
      </c>
      <c r="C303" s="98">
        <v>601</v>
      </c>
      <c r="D303" s="98">
        <v>345.38499999999999</v>
      </c>
      <c r="E303" s="98">
        <v>0.2</v>
      </c>
      <c r="F303" s="98">
        <v>0.2</v>
      </c>
      <c r="G303" s="98">
        <v>1.4981009999999999</v>
      </c>
      <c r="H303" s="98">
        <v>5189561.9479999999</v>
      </c>
      <c r="I303" s="98">
        <v>487836.897</v>
      </c>
      <c r="J303" s="34">
        <f>VLOOKUP($B303,'Hub coords'!$A$14:$E$119,4,TRUE)</f>
        <v>487837.50940000004</v>
      </c>
      <c r="K303" s="34">
        <f>VLOOKUP($B303,'Hub coords'!$A$14:$E$119,5,TRUE)</f>
        <v>5189563.5465000002</v>
      </c>
      <c r="L303" s="34">
        <f t="shared" si="16"/>
        <v>0.61240000004181638</v>
      </c>
      <c r="M303" s="34">
        <f t="shared" si="17"/>
        <v>1.5985000003129244</v>
      </c>
      <c r="N303" s="35">
        <f t="shared" si="18"/>
        <v>1.7117932150384392</v>
      </c>
      <c r="O303" s="34">
        <f t="shared" si="19"/>
        <v>2.9302360110516359</v>
      </c>
      <c r="P303" s="36" t="s">
        <v>37</v>
      </c>
      <c r="Q303" s="50"/>
      <c r="R303" s="50" t="s">
        <v>5109</v>
      </c>
      <c r="S303" s="51">
        <f>MIN(N276:N305)</f>
        <v>0.50834241427254634</v>
      </c>
    </row>
    <row r="304" spans="1:19" x14ac:dyDescent="0.3">
      <c r="A304" s="98" t="s">
        <v>130</v>
      </c>
      <c r="B304" s="98" t="s">
        <v>2613</v>
      </c>
      <c r="C304" s="98">
        <v>601</v>
      </c>
      <c r="D304" s="98">
        <v>343.78199999999998</v>
      </c>
      <c r="E304" s="98">
        <v>0.6</v>
      </c>
      <c r="F304" s="98">
        <v>0.4</v>
      </c>
      <c r="G304" s="98">
        <v>1.5457190000000001</v>
      </c>
      <c r="H304" s="98">
        <v>5189562.1490000002</v>
      </c>
      <c r="I304" s="98">
        <v>487836.91899999999</v>
      </c>
      <c r="J304" s="34">
        <f>VLOOKUP($B304,'Hub coords'!$A$14:$E$119,4,TRUE)</f>
        <v>487837.50940000004</v>
      </c>
      <c r="K304" s="34">
        <f>VLOOKUP($B304,'Hub coords'!$A$14:$E$119,5,TRUE)</f>
        <v>5189563.5465000002</v>
      </c>
      <c r="L304" s="34">
        <f t="shared" si="16"/>
        <v>0.59040000004461035</v>
      </c>
      <c r="M304" s="34">
        <f t="shared" si="17"/>
        <v>1.3974999999627471</v>
      </c>
      <c r="N304" s="35">
        <f t="shared" si="18"/>
        <v>1.5170953859097174</v>
      </c>
      <c r="O304" s="34">
        <f t="shared" si="19"/>
        <v>2.3015784099485543</v>
      </c>
      <c r="P304" s="36" t="s">
        <v>37</v>
      </c>
      <c r="Q304" s="50"/>
      <c r="R304" s="50" t="s">
        <v>5108</v>
      </c>
      <c r="S304" s="51">
        <f>MAX(N276:N305)</f>
        <v>3.4397247875263521</v>
      </c>
    </row>
    <row r="305" spans="1:19" x14ac:dyDescent="0.3">
      <c r="A305" s="98" t="s">
        <v>130</v>
      </c>
      <c r="B305" s="98" t="s">
        <v>2614</v>
      </c>
      <c r="C305" s="98">
        <v>601</v>
      </c>
      <c r="D305" s="98">
        <v>351.43400000000003</v>
      </c>
      <c r="E305" s="98">
        <v>0.3</v>
      </c>
      <c r="F305" s="98">
        <v>0.2</v>
      </c>
      <c r="G305" s="98">
        <v>1.997822</v>
      </c>
      <c r="H305" s="98">
        <v>5189560.1849999996</v>
      </c>
      <c r="I305" s="98">
        <v>487836.78</v>
      </c>
      <c r="J305" s="34">
        <f>VLOOKUP($B305,'Hub coords'!$A$14:$E$119,4,TRUE)</f>
        <v>487837.50940000004</v>
      </c>
      <c r="K305" s="34">
        <f>VLOOKUP($B305,'Hub coords'!$A$14:$E$119,5,TRUE)</f>
        <v>5189563.5465000002</v>
      </c>
      <c r="L305" s="34">
        <f t="shared" si="16"/>
        <v>0.72940000001108274</v>
      </c>
      <c r="M305" s="34">
        <f t="shared" si="17"/>
        <v>3.3615000005811453</v>
      </c>
      <c r="N305" s="35">
        <f t="shared" si="18"/>
        <v>3.4397247875263521</v>
      </c>
      <c r="O305" s="34">
        <f t="shared" si="19"/>
        <v>11.831706613923208</v>
      </c>
      <c r="P305" s="36" t="s">
        <v>37</v>
      </c>
      <c r="Q305" s="50"/>
      <c r="R305" s="50" t="s">
        <v>5107</v>
      </c>
      <c r="S305" s="51">
        <f>SQRT(SUM(O276:O305)/S300)</f>
        <v>1.9191028972892201</v>
      </c>
    </row>
    <row r="306" spans="1:19" ht="15" thickBot="1" x14ac:dyDescent="0.35">
      <c r="A306" s="98" t="s">
        <v>130</v>
      </c>
      <c r="B306" s="98" t="s">
        <v>2636</v>
      </c>
      <c r="C306" s="98">
        <v>601</v>
      </c>
      <c r="D306" s="98">
        <v>337.17200000000003</v>
      </c>
      <c r="E306" s="98">
        <v>0.4</v>
      </c>
      <c r="F306" s="98">
        <v>0.3</v>
      </c>
      <c r="G306" s="98">
        <v>1.650199</v>
      </c>
      <c r="H306" s="98">
        <v>5189498.2929999996</v>
      </c>
      <c r="I306" s="98">
        <v>487967.391</v>
      </c>
      <c r="J306" s="34">
        <f>VLOOKUP($B306,'Hub coords'!$A$14:$E$119,4,TRUE)</f>
        <v>487966.29640000005</v>
      </c>
      <c r="K306" s="34">
        <f>VLOOKUP($B306,'Hub coords'!$A$14:$E$119,5,TRUE)</f>
        <v>5189499.7715000007</v>
      </c>
      <c r="L306" s="34">
        <f t="shared" si="16"/>
        <v>1.0945999999530613</v>
      </c>
      <c r="M306" s="34">
        <f t="shared" si="17"/>
        <v>1.4785000011324883</v>
      </c>
      <c r="N306" s="35">
        <f t="shared" si="18"/>
        <v>1.8395954482564936</v>
      </c>
      <c r="O306" s="34">
        <f t="shared" si="19"/>
        <v>3.3841114132460097</v>
      </c>
      <c r="P306" s="36" t="s">
        <v>40</v>
      </c>
      <c r="Q306" s="113"/>
      <c r="R306" s="34"/>
    </row>
    <row r="307" spans="1:19" x14ac:dyDescent="0.3">
      <c r="A307" s="98" t="s">
        <v>130</v>
      </c>
      <c r="B307" s="98" t="s">
        <v>2645</v>
      </c>
      <c r="C307" s="98">
        <v>601</v>
      </c>
      <c r="D307" s="98">
        <v>338.14499999999998</v>
      </c>
      <c r="E307" s="98">
        <v>0.4</v>
      </c>
      <c r="F307" s="98">
        <v>0.4</v>
      </c>
      <c r="G307" s="98">
        <v>2.0602040000000001</v>
      </c>
      <c r="H307" s="98">
        <v>5189499.301</v>
      </c>
      <c r="I307" s="98">
        <v>487967.821</v>
      </c>
      <c r="J307" s="34">
        <f>VLOOKUP($B307,'Hub coords'!$A$14:$E$119,4,TRUE)</f>
        <v>487966.29640000005</v>
      </c>
      <c r="K307" s="34">
        <f>VLOOKUP($B307,'Hub coords'!$A$14:$E$119,5,TRUE)</f>
        <v>5189499.7715000007</v>
      </c>
      <c r="L307" s="34">
        <f t="shared" si="16"/>
        <v>1.5245999999460764</v>
      </c>
      <c r="M307" s="34">
        <f t="shared" si="17"/>
        <v>0.47050000075250864</v>
      </c>
      <c r="N307" s="35">
        <f t="shared" si="18"/>
        <v>1.5955486236851846</v>
      </c>
      <c r="O307" s="34">
        <f t="shared" si="19"/>
        <v>2.5457754105436869</v>
      </c>
      <c r="P307" s="36" t="s">
        <v>40</v>
      </c>
      <c r="Q307" s="113"/>
      <c r="R307" s="20" t="s">
        <v>166</v>
      </c>
      <c r="S307" s="20" t="s">
        <v>165</v>
      </c>
    </row>
    <row r="308" spans="1:19" x14ac:dyDescent="0.3">
      <c r="A308" s="98" t="s">
        <v>126</v>
      </c>
      <c r="B308" s="98" t="s">
        <v>2646</v>
      </c>
      <c r="C308" s="98">
        <v>601</v>
      </c>
      <c r="D308" s="98">
        <v>336.94099999999997</v>
      </c>
      <c r="E308" s="98">
        <v>0.3</v>
      </c>
      <c r="F308" s="98">
        <v>0.2</v>
      </c>
      <c r="G308" s="98">
        <v>2.009531</v>
      </c>
      <c r="H308" s="98">
        <v>5189498.0729999999</v>
      </c>
      <c r="I308" s="98">
        <v>487967.451</v>
      </c>
      <c r="J308" s="34">
        <f>VLOOKUP($B308,'Hub coords'!$A$14:$E$119,4,TRUE)</f>
        <v>487966.29640000005</v>
      </c>
      <c r="K308" s="34">
        <f>VLOOKUP($B308,'Hub coords'!$A$14:$E$119,5,TRUE)</f>
        <v>5189499.7715000007</v>
      </c>
      <c r="L308" s="34">
        <f t="shared" si="16"/>
        <v>1.154599999950733</v>
      </c>
      <c r="M308" s="34">
        <f t="shared" si="17"/>
        <v>1.6985000008717179</v>
      </c>
      <c r="N308" s="35">
        <f t="shared" si="18"/>
        <v>2.0537778392142267</v>
      </c>
      <c r="O308" s="34">
        <f t="shared" si="19"/>
        <v>4.2180034128474579</v>
      </c>
      <c r="P308" s="36" t="s">
        <v>40</v>
      </c>
      <c r="Q308" s="113"/>
      <c r="R308" s="19">
        <v>1</v>
      </c>
      <c r="S308" s="115">
        <v>3</v>
      </c>
    </row>
    <row r="309" spans="1:19" x14ac:dyDescent="0.3">
      <c r="A309" s="98" t="s">
        <v>130</v>
      </c>
      <c r="B309" s="98" t="s">
        <v>2647</v>
      </c>
      <c r="C309" s="98">
        <v>601</v>
      </c>
      <c r="D309" s="98">
        <v>338.55</v>
      </c>
      <c r="E309" s="98">
        <v>0.3</v>
      </c>
      <c r="F309" s="98">
        <v>0.2</v>
      </c>
      <c r="G309" s="98">
        <v>2.94753</v>
      </c>
      <c r="H309" s="98">
        <v>5189498.3629999999</v>
      </c>
      <c r="I309" s="98">
        <v>487969.212</v>
      </c>
      <c r="J309" s="34">
        <f>VLOOKUP($B309,'Hub coords'!$A$14:$E$119,4,TRUE)</f>
        <v>487966.29640000005</v>
      </c>
      <c r="K309" s="34">
        <f>VLOOKUP($B309,'Hub coords'!$A$14:$E$119,5,TRUE)</f>
        <v>5189499.7715000007</v>
      </c>
      <c r="L309" s="34">
        <f t="shared" si="16"/>
        <v>2.9155999999493361</v>
      </c>
      <c r="M309" s="34">
        <f t="shared" si="17"/>
        <v>1.408500000834465</v>
      </c>
      <c r="N309" s="35">
        <f t="shared" si="18"/>
        <v>3.2379925281036792</v>
      </c>
      <c r="O309" s="34">
        <f t="shared" si="19"/>
        <v>10.484595612055255</v>
      </c>
      <c r="P309" s="36" t="s">
        <v>40</v>
      </c>
      <c r="Q309" s="113"/>
      <c r="R309" s="19">
        <v>2</v>
      </c>
      <c r="S309" s="115">
        <v>10</v>
      </c>
    </row>
    <row r="310" spans="1:19" x14ac:dyDescent="0.3">
      <c r="A310" s="98" t="s">
        <v>126</v>
      </c>
      <c r="B310" s="98" t="s">
        <v>2648</v>
      </c>
      <c r="C310" s="98">
        <v>601</v>
      </c>
      <c r="D310" s="98">
        <v>339.81599999999997</v>
      </c>
      <c r="E310" s="98">
        <v>0.6</v>
      </c>
      <c r="F310" s="98">
        <v>0.4</v>
      </c>
      <c r="G310" s="98">
        <v>2.3710079999999998</v>
      </c>
      <c r="H310" s="98">
        <v>5189497.398</v>
      </c>
      <c r="I310" s="98">
        <v>487968.7</v>
      </c>
      <c r="J310" s="34">
        <f>VLOOKUP($B310,'Hub coords'!$A$14:$E$119,4,TRUE)</f>
        <v>487966.29640000005</v>
      </c>
      <c r="K310" s="34">
        <f>VLOOKUP($B310,'Hub coords'!$A$14:$E$119,5,TRUE)</f>
        <v>5189499.7715000007</v>
      </c>
      <c r="L310" s="34">
        <f t="shared" si="16"/>
        <v>2.4035999999614432</v>
      </c>
      <c r="M310" s="34">
        <f t="shared" si="17"/>
        <v>2.3735000006854534</v>
      </c>
      <c r="N310" s="35">
        <f t="shared" si="18"/>
        <v>3.3779868580366763</v>
      </c>
      <c r="O310" s="34">
        <f t="shared" si="19"/>
        <v>11.410795213068496</v>
      </c>
      <c r="P310" s="36" t="s">
        <v>40</v>
      </c>
      <c r="Q310" s="113"/>
      <c r="R310" s="19">
        <v>3</v>
      </c>
      <c r="S310" s="115">
        <v>5</v>
      </c>
    </row>
    <row r="311" spans="1:19" x14ac:dyDescent="0.3">
      <c r="A311" s="98" t="s">
        <v>126</v>
      </c>
      <c r="B311" s="98" t="s">
        <v>2649</v>
      </c>
      <c r="C311" s="98">
        <v>601</v>
      </c>
      <c r="D311" s="98">
        <v>348.8</v>
      </c>
      <c r="E311" s="98">
        <v>0.3</v>
      </c>
      <c r="F311" s="98">
        <v>0.2</v>
      </c>
      <c r="G311" s="98">
        <v>2.131894</v>
      </c>
      <c r="H311" s="98">
        <v>5189499.05</v>
      </c>
      <c r="I311" s="98">
        <v>487966.08299999998</v>
      </c>
      <c r="J311" s="34">
        <f>VLOOKUP($B311,'Hub coords'!$A$14:$E$119,4,TRUE)</f>
        <v>487966.29640000005</v>
      </c>
      <c r="K311" s="34">
        <f>VLOOKUP($B311,'Hub coords'!$A$14:$E$119,5,TRUE)</f>
        <v>5189499.7715000007</v>
      </c>
      <c r="L311" s="34">
        <f t="shared" si="16"/>
        <v>0.21340000006603077</v>
      </c>
      <c r="M311" s="34">
        <f t="shared" si="17"/>
        <v>0.72150000091642141</v>
      </c>
      <c r="N311" s="35">
        <f t="shared" si="18"/>
        <v>0.7523973759593916</v>
      </c>
      <c r="O311" s="34">
        <f t="shared" si="19"/>
        <v>0.56610181135057802</v>
      </c>
      <c r="P311" s="36" t="s">
        <v>40</v>
      </c>
      <c r="Q311" s="113"/>
      <c r="R311" s="19">
        <v>4</v>
      </c>
      <c r="S311" s="115">
        <v>9</v>
      </c>
    </row>
    <row r="312" spans="1:19" x14ac:dyDescent="0.3">
      <c r="A312" s="98" t="s">
        <v>130</v>
      </c>
      <c r="B312" s="98" t="s">
        <v>2650</v>
      </c>
      <c r="C312" s="98">
        <v>601</v>
      </c>
      <c r="D312" s="98">
        <v>337.88099999999997</v>
      </c>
      <c r="E312" s="98">
        <v>0.3</v>
      </c>
      <c r="F312" s="98">
        <v>0.2</v>
      </c>
      <c r="G312" s="98">
        <v>1.7009369999999999</v>
      </c>
      <c r="H312" s="98">
        <v>5189497.7850000001</v>
      </c>
      <c r="I312" s="98">
        <v>487967.45</v>
      </c>
      <c r="J312" s="34">
        <f>VLOOKUP($B312,'Hub coords'!$A$14:$E$119,4,TRUE)</f>
        <v>487966.29640000005</v>
      </c>
      <c r="K312" s="34">
        <f>VLOOKUP($B312,'Hub coords'!$A$14:$E$119,5,TRUE)</f>
        <v>5189499.7715000007</v>
      </c>
      <c r="L312" s="34">
        <f t="shared" si="16"/>
        <v>1.1535999999614432</v>
      </c>
      <c r="M312" s="34">
        <f t="shared" si="17"/>
        <v>1.9865000005811453</v>
      </c>
      <c r="N312" s="35">
        <f t="shared" si="18"/>
        <v>2.2971667793653845</v>
      </c>
      <c r="O312" s="34">
        <f t="shared" si="19"/>
        <v>5.2769752122199334</v>
      </c>
      <c r="P312" s="36" t="s">
        <v>40</v>
      </c>
      <c r="Q312" s="113"/>
      <c r="R312" s="19">
        <v>5</v>
      </c>
      <c r="S312" s="115">
        <v>2</v>
      </c>
    </row>
    <row r="313" spans="1:19" x14ac:dyDescent="0.3">
      <c r="A313" s="98" t="s">
        <v>130</v>
      </c>
      <c r="B313" s="98" t="s">
        <v>2651</v>
      </c>
      <c r="C313" s="98">
        <v>601</v>
      </c>
      <c r="D313" s="98">
        <v>342.58100000000002</v>
      </c>
      <c r="E313" s="98">
        <v>0.4</v>
      </c>
      <c r="F313" s="98">
        <v>0.3</v>
      </c>
      <c r="G313" s="98">
        <v>2.3964270000000001</v>
      </c>
      <c r="H313" s="98">
        <v>5189497.6610000003</v>
      </c>
      <c r="I313" s="98">
        <v>487965.22</v>
      </c>
      <c r="J313" s="34">
        <f>VLOOKUP($B313,'Hub coords'!$A$14:$E$119,4,TRUE)</f>
        <v>487966.29640000005</v>
      </c>
      <c r="K313" s="34">
        <f>VLOOKUP($B313,'Hub coords'!$A$14:$E$119,5,TRUE)</f>
        <v>5189499.7715000007</v>
      </c>
      <c r="L313" s="34">
        <f t="shared" si="16"/>
        <v>1.076400000078138</v>
      </c>
      <c r="M313" s="34">
        <f t="shared" si="17"/>
        <v>2.1105000004172325</v>
      </c>
      <c r="N313" s="35">
        <f t="shared" si="18"/>
        <v>2.3691448271326419</v>
      </c>
      <c r="O313" s="34">
        <f t="shared" si="19"/>
        <v>5.6128472119293553</v>
      </c>
      <c r="P313" s="36" t="s">
        <v>40</v>
      </c>
      <c r="Q313" s="113"/>
      <c r="R313" s="19">
        <v>6</v>
      </c>
      <c r="S313" s="115">
        <v>1</v>
      </c>
    </row>
    <row r="314" spans="1:19" x14ac:dyDescent="0.3">
      <c r="A314" s="98" t="s">
        <v>130</v>
      </c>
      <c r="B314" s="98" t="s">
        <v>2652</v>
      </c>
      <c r="C314" s="98">
        <v>601</v>
      </c>
      <c r="D314" s="98">
        <v>335.49400000000003</v>
      </c>
      <c r="E314" s="98">
        <v>0.4</v>
      </c>
      <c r="F314" s="98">
        <v>0.3</v>
      </c>
      <c r="G314" s="98">
        <v>1.489743</v>
      </c>
      <c r="H314" s="98">
        <v>5189499.4510000004</v>
      </c>
      <c r="I314" s="98">
        <v>487967.54</v>
      </c>
      <c r="J314" s="34">
        <f>VLOOKUP($B314,'Hub coords'!$A$14:$E$119,4,TRUE)</f>
        <v>487966.29640000005</v>
      </c>
      <c r="K314" s="34">
        <f>VLOOKUP($B314,'Hub coords'!$A$14:$E$119,5,TRUE)</f>
        <v>5189499.7715000007</v>
      </c>
      <c r="L314" s="34">
        <f t="shared" si="16"/>
        <v>1.243599999928847</v>
      </c>
      <c r="M314" s="34">
        <f t="shared" si="17"/>
        <v>0.32050000037997961</v>
      </c>
      <c r="N314" s="35">
        <f t="shared" si="18"/>
        <v>1.2842356520773728</v>
      </c>
      <c r="O314" s="34">
        <f t="shared" si="19"/>
        <v>1.6492612100665949</v>
      </c>
      <c r="P314" s="36" t="s">
        <v>40</v>
      </c>
      <c r="Q314" s="113"/>
      <c r="R314" s="19">
        <v>7</v>
      </c>
      <c r="S314" s="115">
        <v>0</v>
      </c>
    </row>
    <row r="315" spans="1:19" x14ac:dyDescent="0.3">
      <c r="A315" s="98" t="s">
        <v>130</v>
      </c>
      <c r="B315" s="98" t="s">
        <v>2653</v>
      </c>
      <c r="C315" s="98">
        <v>601</v>
      </c>
      <c r="D315" s="98">
        <v>339.69600000000003</v>
      </c>
      <c r="E315" s="98">
        <v>0.6</v>
      </c>
      <c r="F315" s="98">
        <v>0.3</v>
      </c>
      <c r="G315" s="98">
        <v>2.7594910000000001</v>
      </c>
      <c r="H315" s="98">
        <v>5189499.0650000004</v>
      </c>
      <c r="I315" s="98">
        <v>487968.326</v>
      </c>
      <c r="J315" s="34">
        <f>VLOOKUP($B315,'Hub coords'!$A$14:$E$119,4,TRUE)</f>
        <v>487966.29640000005</v>
      </c>
      <c r="K315" s="34">
        <f>VLOOKUP($B315,'Hub coords'!$A$14:$E$119,5,TRUE)</f>
        <v>5189499.7715000007</v>
      </c>
      <c r="L315" s="34">
        <f t="shared" si="16"/>
        <v>2.029599999950733</v>
      </c>
      <c r="M315" s="34">
        <f t="shared" si="17"/>
        <v>0.70650000032037497</v>
      </c>
      <c r="N315" s="35">
        <f t="shared" si="18"/>
        <v>2.1490505834560305</v>
      </c>
      <c r="O315" s="34">
        <f t="shared" si="19"/>
        <v>4.6184184102527048</v>
      </c>
      <c r="P315" s="36" t="s">
        <v>40</v>
      </c>
      <c r="Q315" s="113"/>
      <c r="R315" s="19">
        <v>8</v>
      </c>
      <c r="S315" s="115">
        <v>0</v>
      </c>
    </row>
    <row r="316" spans="1:19" ht="15" thickBot="1" x14ac:dyDescent="0.35">
      <c r="A316" s="98" t="s">
        <v>126</v>
      </c>
      <c r="B316" s="98" t="s">
        <v>2654</v>
      </c>
      <c r="C316" s="98">
        <v>601</v>
      </c>
      <c r="D316" s="98">
        <v>336.69499999999999</v>
      </c>
      <c r="E316" s="98">
        <v>0.4</v>
      </c>
      <c r="F316" s="98">
        <v>0.3</v>
      </c>
      <c r="G316" s="98">
        <v>1.7527250000000001</v>
      </c>
      <c r="H316" s="98">
        <v>5189498.76</v>
      </c>
      <c r="I316" s="98">
        <v>487967.27100000001</v>
      </c>
      <c r="J316" s="34">
        <f>VLOOKUP($B316,'Hub coords'!$A$14:$E$119,4,TRUE)</f>
        <v>487966.29640000005</v>
      </c>
      <c r="K316" s="34">
        <f>VLOOKUP($B316,'Hub coords'!$A$14:$E$119,5,TRUE)</f>
        <v>5189499.7715000007</v>
      </c>
      <c r="L316" s="34">
        <f t="shared" si="16"/>
        <v>0.97459999995771796</v>
      </c>
      <c r="M316" s="34">
        <f t="shared" si="17"/>
        <v>1.0115000009536743</v>
      </c>
      <c r="N316" s="35">
        <f t="shared" si="18"/>
        <v>1.4046271433540174</v>
      </c>
      <c r="O316" s="34">
        <f t="shared" si="19"/>
        <v>1.9729774118468673</v>
      </c>
      <c r="P316" s="36" t="s">
        <v>40</v>
      </c>
      <c r="Q316" s="113"/>
      <c r="R316" s="38" t="s">
        <v>2123</v>
      </c>
      <c r="S316" s="38">
        <v>0</v>
      </c>
    </row>
    <row r="317" spans="1:19" x14ac:dyDescent="0.3">
      <c r="A317" s="98" t="s">
        <v>126</v>
      </c>
      <c r="B317" s="98" t="s">
        <v>2637</v>
      </c>
      <c r="C317" s="98">
        <v>601</v>
      </c>
      <c r="D317" s="98">
        <v>344.053</v>
      </c>
      <c r="E317" s="98">
        <v>0.3</v>
      </c>
      <c r="F317" s="98">
        <v>0.2</v>
      </c>
      <c r="G317" s="98">
        <v>2.0730840000000001</v>
      </c>
      <c r="H317" s="98">
        <v>5189498.2699999996</v>
      </c>
      <c r="I317" s="98">
        <v>487966.02899999998</v>
      </c>
      <c r="J317" s="34">
        <f>VLOOKUP($B317,'Hub coords'!$A$14:$E$119,4,TRUE)</f>
        <v>487966.29640000005</v>
      </c>
      <c r="K317" s="34">
        <f>VLOOKUP($B317,'Hub coords'!$A$14:$E$119,5,TRUE)</f>
        <v>5189499.7715000007</v>
      </c>
      <c r="L317" s="34">
        <f t="shared" si="16"/>
        <v>0.26740000006975606</v>
      </c>
      <c r="M317" s="34">
        <f t="shared" si="17"/>
        <v>1.5015000011771917</v>
      </c>
      <c r="N317" s="35">
        <f t="shared" si="18"/>
        <v>1.5251245895245451</v>
      </c>
      <c r="O317" s="34">
        <f t="shared" si="19"/>
        <v>2.3260050135724124</v>
      </c>
      <c r="P317" s="36" t="s">
        <v>40</v>
      </c>
      <c r="Q317" s="113"/>
      <c r="R317" s="98"/>
    </row>
    <row r="318" spans="1:19" x14ac:dyDescent="0.3">
      <c r="A318" s="98" t="s">
        <v>126</v>
      </c>
      <c r="B318" s="98" t="s">
        <v>2655</v>
      </c>
      <c r="C318" s="98">
        <v>601</v>
      </c>
      <c r="D318" s="98">
        <v>335.43900000000002</v>
      </c>
      <c r="E318" s="98">
        <v>0.4</v>
      </c>
      <c r="F318" s="98">
        <v>0.3</v>
      </c>
      <c r="G318" s="98">
        <v>1.5289090000000001</v>
      </c>
      <c r="H318" s="98">
        <v>5189498.7419999996</v>
      </c>
      <c r="I318" s="98">
        <v>487966.64</v>
      </c>
      <c r="J318" s="34">
        <f>VLOOKUP($B318,'Hub coords'!$A$14:$E$119,4,TRUE)</f>
        <v>487966.29640000005</v>
      </c>
      <c r="K318" s="34">
        <f>VLOOKUP($B318,'Hub coords'!$A$14:$E$119,5,TRUE)</f>
        <v>5189499.7715000007</v>
      </c>
      <c r="L318" s="34">
        <f t="shared" si="16"/>
        <v>0.34359999996377155</v>
      </c>
      <c r="M318" s="34">
        <f t="shared" si="17"/>
        <v>1.0295000011101365</v>
      </c>
      <c r="N318" s="35">
        <f t="shared" si="18"/>
        <v>1.0853253946447927</v>
      </c>
      <c r="O318" s="34">
        <f t="shared" si="19"/>
        <v>1.1779312122608752</v>
      </c>
      <c r="P318" s="36" t="s">
        <v>40</v>
      </c>
      <c r="Q318" s="113"/>
      <c r="R318" s="98"/>
    </row>
    <row r="319" spans="1:19" x14ac:dyDescent="0.3">
      <c r="A319" s="98" t="s">
        <v>130</v>
      </c>
      <c r="B319" s="98" t="s">
        <v>2656</v>
      </c>
      <c r="C319" s="98">
        <v>601</v>
      </c>
      <c r="D319" s="98">
        <v>338.97500000000002</v>
      </c>
      <c r="E319" s="98">
        <v>0.7</v>
      </c>
      <c r="F319" s="98">
        <v>0.5</v>
      </c>
      <c r="G319" s="98">
        <v>2.4473699999999998</v>
      </c>
      <c r="H319" s="98">
        <v>5189498.5779999997</v>
      </c>
      <c r="I319" s="98">
        <v>487968.13199999998</v>
      </c>
      <c r="J319" s="34">
        <f>VLOOKUP($B319,'Hub coords'!$A$14:$E$119,4,TRUE)</f>
        <v>487966.29640000005</v>
      </c>
      <c r="K319" s="34">
        <f>VLOOKUP($B319,'Hub coords'!$A$14:$E$119,5,TRUE)</f>
        <v>5189499.7715000007</v>
      </c>
      <c r="L319" s="34">
        <f t="shared" si="16"/>
        <v>1.8355999999330379</v>
      </c>
      <c r="M319" s="34">
        <f t="shared" si="17"/>
        <v>1.1935000009834766</v>
      </c>
      <c r="N319" s="35">
        <f t="shared" si="18"/>
        <v>2.1894907198026043</v>
      </c>
      <c r="O319" s="34">
        <f t="shared" si="19"/>
        <v>4.7938696121017266</v>
      </c>
      <c r="P319" s="36" t="s">
        <v>40</v>
      </c>
      <c r="Q319" s="113"/>
      <c r="R319" s="98"/>
    </row>
    <row r="320" spans="1:19" x14ac:dyDescent="0.3">
      <c r="A320" s="98" t="s">
        <v>126</v>
      </c>
      <c r="B320" s="98" t="s">
        <v>2657</v>
      </c>
      <c r="C320" s="98">
        <v>601</v>
      </c>
      <c r="D320" s="98">
        <v>345.68799999999999</v>
      </c>
      <c r="E320" s="98">
        <v>0.3</v>
      </c>
      <c r="F320" s="98">
        <v>0.2</v>
      </c>
      <c r="G320" s="98">
        <v>2.0335369999999999</v>
      </c>
      <c r="H320" s="98">
        <v>5189498.3109999998</v>
      </c>
      <c r="I320" s="98">
        <v>487965.56300000002</v>
      </c>
      <c r="J320" s="34">
        <f>VLOOKUP($B320,'Hub coords'!$A$14:$E$119,4,TRUE)</f>
        <v>487966.29640000005</v>
      </c>
      <c r="K320" s="34">
        <f>VLOOKUP($B320,'Hub coords'!$A$14:$E$119,5,TRUE)</f>
        <v>5189499.7715000007</v>
      </c>
      <c r="L320" s="34">
        <f t="shared" si="16"/>
        <v>0.73340000002644956</v>
      </c>
      <c r="M320" s="34">
        <f t="shared" si="17"/>
        <v>1.4605000009760261</v>
      </c>
      <c r="N320" s="35">
        <f t="shared" si="18"/>
        <v>1.6342997928439471</v>
      </c>
      <c r="O320" s="34">
        <f t="shared" si="19"/>
        <v>2.6709358128897684</v>
      </c>
      <c r="P320" s="36" t="s">
        <v>40</v>
      </c>
      <c r="Q320" s="113"/>
      <c r="R320" s="98"/>
    </row>
    <row r="321" spans="1:19" x14ac:dyDescent="0.3">
      <c r="A321" s="98" t="s">
        <v>130</v>
      </c>
      <c r="B321" s="98" t="s">
        <v>2658</v>
      </c>
      <c r="C321" s="98">
        <v>601</v>
      </c>
      <c r="D321" s="98">
        <v>337.399</v>
      </c>
      <c r="E321" s="98">
        <v>0.5</v>
      </c>
      <c r="F321" s="98">
        <v>0.4</v>
      </c>
      <c r="G321" s="98">
        <v>2.3921649999999999</v>
      </c>
      <c r="H321" s="98">
        <v>5189497.4790000003</v>
      </c>
      <c r="I321" s="98">
        <v>487967.94400000002</v>
      </c>
      <c r="J321" s="34">
        <f>VLOOKUP($B321,'Hub coords'!$A$14:$E$119,4,TRUE)</f>
        <v>487966.29640000005</v>
      </c>
      <c r="K321" s="34">
        <f>VLOOKUP($B321,'Hub coords'!$A$14:$E$119,5,TRUE)</f>
        <v>5189499.7715000007</v>
      </c>
      <c r="L321" s="34">
        <f t="shared" si="16"/>
        <v>1.6475999999674968</v>
      </c>
      <c r="M321" s="34">
        <f t="shared" si="17"/>
        <v>2.2925000004470348</v>
      </c>
      <c r="N321" s="35">
        <f t="shared" si="18"/>
        <v>2.823143994192034</v>
      </c>
      <c r="O321" s="34">
        <f t="shared" si="19"/>
        <v>7.970142011942551</v>
      </c>
      <c r="P321" s="36" t="s">
        <v>40</v>
      </c>
      <c r="Q321" s="113"/>
      <c r="R321" s="98"/>
    </row>
    <row r="322" spans="1:19" x14ac:dyDescent="0.3">
      <c r="A322" s="98" t="s">
        <v>126</v>
      </c>
      <c r="B322" s="98" t="s">
        <v>2659</v>
      </c>
      <c r="C322" s="98">
        <v>601</v>
      </c>
      <c r="D322" s="98">
        <v>341.51900000000001</v>
      </c>
      <c r="E322" s="98">
        <v>0.3</v>
      </c>
      <c r="F322" s="98">
        <v>0.2</v>
      </c>
      <c r="G322" s="98">
        <v>1.780915</v>
      </c>
      <c r="H322" s="98">
        <v>5189499.0640000002</v>
      </c>
      <c r="I322" s="98">
        <v>487967.78700000001</v>
      </c>
      <c r="J322" s="34">
        <f>VLOOKUP($B322,'Hub coords'!$A$14:$E$119,4,TRUE)</f>
        <v>487966.29640000005</v>
      </c>
      <c r="K322" s="34">
        <f>VLOOKUP($B322,'Hub coords'!$A$14:$E$119,5,TRUE)</f>
        <v>5189499.7715000007</v>
      </c>
      <c r="L322" s="34">
        <f t="shared" si="16"/>
        <v>1.4905999999609776</v>
      </c>
      <c r="M322" s="34">
        <f t="shared" si="17"/>
        <v>0.70750000048428774</v>
      </c>
      <c r="N322" s="35">
        <f t="shared" si="18"/>
        <v>1.649983215238547</v>
      </c>
      <c r="O322" s="34">
        <f t="shared" si="19"/>
        <v>2.7224446105689331</v>
      </c>
      <c r="P322" s="36" t="s">
        <v>40</v>
      </c>
      <c r="Q322" s="113"/>
      <c r="R322" s="98"/>
    </row>
    <row r="323" spans="1:19" x14ac:dyDescent="0.3">
      <c r="A323" s="98" t="s">
        <v>130</v>
      </c>
      <c r="B323" s="98" t="s">
        <v>2660</v>
      </c>
      <c r="C323" s="98">
        <v>601</v>
      </c>
      <c r="D323" s="98">
        <v>343.26600000000002</v>
      </c>
      <c r="E323" s="98">
        <v>0.4</v>
      </c>
      <c r="F323" s="98">
        <v>0.3</v>
      </c>
      <c r="G323" s="98">
        <v>2.0767769999999999</v>
      </c>
      <c r="H323" s="98">
        <v>5189499.0199999996</v>
      </c>
      <c r="I323" s="98">
        <v>487967.592</v>
      </c>
      <c r="J323" s="34">
        <f>VLOOKUP($B323,'Hub coords'!$A$14:$E$119,4,TRUE)</f>
        <v>487966.29640000005</v>
      </c>
      <c r="K323" s="34">
        <f>VLOOKUP($B323,'Hub coords'!$A$14:$E$119,5,TRUE)</f>
        <v>5189499.7715000007</v>
      </c>
      <c r="L323" s="34">
        <f t="shared" si="16"/>
        <v>1.2955999999539927</v>
      </c>
      <c r="M323" s="34">
        <f t="shared" si="17"/>
        <v>0.75150000117719173</v>
      </c>
      <c r="N323" s="35">
        <f t="shared" si="18"/>
        <v>1.4977755544974372</v>
      </c>
      <c r="O323" s="34">
        <f t="shared" si="19"/>
        <v>2.2433316116501052</v>
      </c>
      <c r="P323" s="36" t="s">
        <v>40</v>
      </c>
      <c r="Q323" s="113"/>
      <c r="R323" s="98"/>
    </row>
    <row r="324" spans="1:19" x14ac:dyDescent="0.3">
      <c r="A324" s="98" t="s">
        <v>126</v>
      </c>
      <c r="B324" s="98" t="s">
        <v>2661</v>
      </c>
      <c r="C324" s="98">
        <v>601</v>
      </c>
      <c r="D324" s="98">
        <v>343.07</v>
      </c>
      <c r="E324" s="98">
        <v>0.3</v>
      </c>
      <c r="F324" s="98">
        <v>0.2</v>
      </c>
      <c r="G324" s="98">
        <v>1.9770099999999999</v>
      </c>
      <c r="H324" s="98">
        <v>5189496.2970000003</v>
      </c>
      <c r="I324" s="98">
        <v>487966.74900000001</v>
      </c>
      <c r="J324" s="34">
        <f>VLOOKUP($B324,'Hub coords'!$A$14:$E$119,4,TRUE)</f>
        <v>487966.29640000005</v>
      </c>
      <c r="K324" s="34">
        <f>VLOOKUP($B324,'Hub coords'!$A$14:$E$119,5,TRUE)</f>
        <v>5189499.7715000007</v>
      </c>
      <c r="L324" s="34">
        <f t="shared" si="16"/>
        <v>0.45259999996051192</v>
      </c>
      <c r="M324" s="34">
        <f t="shared" si="17"/>
        <v>3.4745000004768372</v>
      </c>
      <c r="N324" s="35">
        <f t="shared" si="18"/>
        <v>3.5038545936265386</v>
      </c>
      <c r="O324" s="34">
        <f t="shared" si="19"/>
        <v>12.276997013277796</v>
      </c>
      <c r="P324" s="36" t="s">
        <v>40</v>
      </c>
      <c r="Q324" s="113"/>
      <c r="R324" s="98"/>
    </row>
    <row r="325" spans="1:19" x14ac:dyDescent="0.3">
      <c r="A325" s="98" t="s">
        <v>126</v>
      </c>
      <c r="B325" s="98" t="s">
        <v>2662</v>
      </c>
      <c r="C325" s="98">
        <v>601</v>
      </c>
      <c r="D325" s="98">
        <v>341.10500000000002</v>
      </c>
      <c r="E325" s="98">
        <v>0.3</v>
      </c>
      <c r="F325" s="98">
        <v>0.2</v>
      </c>
      <c r="G325" s="98">
        <v>1.668666</v>
      </c>
      <c r="H325" s="98">
        <v>5189497.3080000002</v>
      </c>
      <c r="I325" s="98">
        <v>487965.864</v>
      </c>
      <c r="J325" s="34">
        <f>VLOOKUP($B325,'Hub coords'!$A$14:$E$119,4,TRUE)</f>
        <v>487966.29640000005</v>
      </c>
      <c r="K325" s="34">
        <f>VLOOKUP($B325,'Hub coords'!$A$14:$E$119,5,TRUE)</f>
        <v>5189499.7715000007</v>
      </c>
      <c r="L325" s="34">
        <f t="shared" si="16"/>
        <v>0.4324000000488013</v>
      </c>
      <c r="M325" s="34">
        <f t="shared" si="17"/>
        <v>2.4635000005364418</v>
      </c>
      <c r="N325" s="35">
        <f t="shared" si="18"/>
        <v>2.5011601333551701</v>
      </c>
      <c r="O325" s="34">
        <f t="shared" si="19"/>
        <v>6.255802012685252</v>
      </c>
      <c r="P325" s="36" t="s">
        <v>40</v>
      </c>
      <c r="Q325" s="113"/>
      <c r="R325" s="98"/>
    </row>
    <row r="326" spans="1:19" x14ac:dyDescent="0.3">
      <c r="A326" s="98" t="s">
        <v>130</v>
      </c>
      <c r="B326" s="98" t="s">
        <v>2663</v>
      </c>
      <c r="C326" s="98">
        <v>601</v>
      </c>
      <c r="D326" s="98">
        <v>341.98700000000002</v>
      </c>
      <c r="E326" s="98">
        <v>0.3</v>
      </c>
      <c r="F326" s="98">
        <v>0.3</v>
      </c>
      <c r="G326" s="98">
        <v>2.0417510000000001</v>
      </c>
      <c r="H326" s="98">
        <v>5189497.051</v>
      </c>
      <c r="I326" s="98">
        <v>487966.26500000001</v>
      </c>
      <c r="J326" s="34">
        <f>VLOOKUP($B326,'Hub coords'!$A$14:$E$119,4,TRUE)</f>
        <v>487966.29640000005</v>
      </c>
      <c r="K326" s="34">
        <f>VLOOKUP($B326,'Hub coords'!$A$14:$E$119,5,TRUE)</f>
        <v>5189499.7715000007</v>
      </c>
      <c r="L326" s="34">
        <f t="shared" ref="L326:L389" si="20">ABS(J326-I326)</f>
        <v>3.1400000036228448E-2</v>
      </c>
      <c r="M326" s="34">
        <f t="shared" ref="M326:M389" si="21">ABS(K326-H326)</f>
        <v>2.7205000007525086</v>
      </c>
      <c r="N326" s="35">
        <f t="shared" ref="N326:N389" si="22">SQRT(L326^2+M326^2)</f>
        <v>2.7206812040547264</v>
      </c>
      <c r="O326" s="34">
        <f t="shared" ref="O326:O389" si="23">N326*N326</f>
        <v>7.4021062140966754</v>
      </c>
      <c r="P326" s="36" t="s">
        <v>40</v>
      </c>
      <c r="Q326" s="113"/>
      <c r="R326" s="98"/>
    </row>
    <row r="327" spans="1:19" x14ac:dyDescent="0.3">
      <c r="A327" s="98" t="s">
        <v>126</v>
      </c>
      <c r="B327" s="98" t="s">
        <v>2664</v>
      </c>
      <c r="C327" s="98">
        <v>601</v>
      </c>
      <c r="D327" s="98">
        <v>345.09399999999999</v>
      </c>
      <c r="E327" s="98">
        <v>0.3</v>
      </c>
      <c r="F327" s="98">
        <v>0.2</v>
      </c>
      <c r="G327" s="98">
        <v>2.066757</v>
      </c>
      <c r="H327" s="98">
        <v>5189498.3039999995</v>
      </c>
      <c r="I327" s="98">
        <v>487965.25799999997</v>
      </c>
      <c r="J327" s="34">
        <f>VLOOKUP($B327,'Hub coords'!$A$14:$E$119,4,TRUE)</f>
        <v>487966.29640000005</v>
      </c>
      <c r="K327" s="34">
        <f>VLOOKUP($B327,'Hub coords'!$A$14:$E$119,5,TRUE)</f>
        <v>5189499.7715000007</v>
      </c>
      <c r="L327" s="34">
        <f t="shared" si="20"/>
        <v>1.0384000000776723</v>
      </c>
      <c r="M327" s="34">
        <f t="shared" si="21"/>
        <v>1.4675000011920929</v>
      </c>
      <c r="N327" s="35">
        <f t="shared" si="22"/>
        <v>1.7977293493905311</v>
      </c>
      <c r="O327" s="34">
        <f t="shared" si="23"/>
        <v>3.2318308136601024</v>
      </c>
      <c r="P327" s="36" t="s">
        <v>40</v>
      </c>
      <c r="Q327" s="113"/>
      <c r="R327" s="98"/>
    </row>
    <row r="328" spans="1:19" x14ac:dyDescent="0.3">
      <c r="A328" s="98" t="s">
        <v>126</v>
      </c>
      <c r="B328" s="98" t="s">
        <v>2638</v>
      </c>
      <c r="C328" s="98">
        <v>601</v>
      </c>
      <c r="D328" s="98">
        <v>341.084</v>
      </c>
      <c r="E328" s="98">
        <v>0.4</v>
      </c>
      <c r="F328" s="98">
        <v>0.3</v>
      </c>
      <c r="G328" s="98">
        <v>1.987536</v>
      </c>
      <c r="H328" s="98">
        <v>5189498.352</v>
      </c>
      <c r="I328" s="98">
        <v>487965.63</v>
      </c>
      <c r="J328" s="34">
        <f>VLOOKUP($B328,'Hub coords'!$A$14:$E$119,4,TRUE)</f>
        <v>487966.29640000005</v>
      </c>
      <c r="K328" s="34">
        <f>VLOOKUP($B328,'Hub coords'!$A$14:$E$119,5,TRUE)</f>
        <v>5189499.7715000007</v>
      </c>
      <c r="L328" s="34">
        <f t="shared" si="20"/>
        <v>0.66640000004554167</v>
      </c>
      <c r="M328" s="34">
        <f t="shared" si="21"/>
        <v>1.4195000007748604</v>
      </c>
      <c r="N328" s="35">
        <f t="shared" si="22"/>
        <v>1.5681419617689358</v>
      </c>
      <c r="O328" s="34">
        <f t="shared" si="23"/>
        <v>2.4590692122605264</v>
      </c>
      <c r="P328" s="36" t="s">
        <v>40</v>
      </c>
      <c r="Q328" s="113"/>
      <c r="R328" s="98"/>
    </row>
    <row r="329" spans="1:19" x14ac:dyDescent="0.3">
      <c r="A329" s="98" t="s">
        <v>126</v>
      </c>
      <c r="B329" s="98" t="s">
        <v>2665</v>
      </c>
      <c r="C329" s="98">
        <v>601</v>
      </c>
      <c r="D329" s="98">
        <v>340.50200000000001</v>
      </c>
      <c r="E329" s="98">
        <v>0.3</v>
      </c>
      <c r="F329" s="98">
        <v>0.3</v>
      </c>
      <c r="G329" s="98">
        <v>2.3290739999999999</v>
      </c>
      <c r="H329" s="98">
        <v>5189498.1009999998</v>
      </c>
      <c r="I329" s="98">
        <v>487965.71</v>
      </c>
      <c r="J329" s="34">
        <f>VLOOKUP($B329,'Hub coords'!$A$14:$E$119,4,TRUE)</f>
        <v>487966.29640000005</v>
      </c>
      <c r="K329" s="34">
        <f>VLOOKUP($B329,'Hub coords'!$A$14:$E$119,5,TRUE)</f>
        <v>5189499.7715000007</v>
      </c>
      <c r="L329" s="34">
        <f t="shared" si="20"/>
        <v>0.58640000002924353</v>
      </c>
      <c r="M329" s="34">
        <f t="shared" si="21"/>
        <v>1.6705000009387732</v>
      </c>
      <c r="N329" s="35">
        <f t="shared" si="22"/>
        <v>1.7704336229214406</v>
      </c>
      <c r="O329" s="34">
        <f t="shared" si="23"/>
        <v>3.1344352131707378</v>
      </c>
      <c r="P329" s="36" t="s">
        <v>40</v>
      </c>
      <c r="Q329" s="113"/>
      <c r="R329" s="98"/>
    </row>
    <row r="330" spans="1:19" x14ac:dyDescent="0.3">
      <c r="A330" s="98" t="s">
        <v>130</v>
      </c>
      <c r="B330" s="98" t="s">
        <v>2639</v>
      </c>
      <c r="C330" s="98">
        <v>601</v>
      </c>
      <c r="D330" s="98">
        <v>342.65800000000002</v>
      </c>
      <c r="E330" s="98">
        <v>0.3</v>
      </c>
      <c r="F330" s="98">
        <v>0.2</v>
      </c>
      <c r="G330" s="98">
        <v>1.740585</v>
      </c>
      <c r="H330" s="98">
        <v>5189498.4019999998</v>
      </c>
      <c r="I330" s="98">
        <v>487967.01500000001</v>
      </c>
      <c r="J330" s="34">
        <f>VLOOKUP($B330,'Hub coords'!$A$14:$E$119,4,TRUE)</f>
        <v>487966.29640000005</v>
      </c>
      <c r="K330" s="34">
        <f>VLOOKUP($B330,'Hub coords'!$A$14:$E$119,5,TRUE)</f>
        <v>5189499.7715000007</v>
      </c>
      <c r="L330" s="34">
        <f t="shared" si="20"/>
        <v>0.71859999996377155</v>
      </c>
      <c r="M330" s="34">
        <f t="shared" si="21"/>
        <v>1.3695000009611249</v>
      </c>
      <c r="N330" s="35">
        <f t="shared" si="22"/>
        <v>1.5465821066404633</v>
      </c>
      <c r="O330" s="34">
        <f t="shared" si="23"/>
        <v>2.3919162125804534</v>
      </c>
      <c r="P330" s="36" t="s">
        <v>40</v>
      </c>
      <c r="Q330" s="113"/>
      <c r="R330" s="98" t="s">
        <v>5112</v>
      </c>
      <c r="S330" s="37">
        <f>COUNT(C306:C335)</f>
        <v>30</v>
      </c>
    </row>
    <row r="331" spans="1:19" x14ac:dyDescent="0.3">
      <c r="A331" s="98" t="s">
        <v>126</v>
      </c>
      <c r="B331" s="98" t="s">
        <v>2640</v>
      </c>
      <c r="C331" s="98">
        <v>601</v>
      </c>
      <c r="D331" s="98">
        <v>343.07499999999999</v>
      </c>
      <c r="E331" s="98">
        <v>0.4</v>
      </c>
      <c r="F331" s="98">
        <v>0.4</v>
      </c>
      <c r="G331" s="98">
        <v>1.297131</v>
      </c>
      <c r="H331" s="98">
        <v>5189496.9960000003</v>
      </c>
      <c r="I331" s="98">
        <v>487968.59399999998</v>
      </c>
      <c r="J331" s="34">
        <f>VLOOKUP($B331,'Hub coords'!$A$14:$E$119,4,TRUE)</f>
        <v>487966.29640000005</v>
      </c>
      <c r="K331" s="34">
        <f>VLOOKUP($B331,'Hub coords'!$A$14:$E$119,5,TRUE)</f>
        <v>5189499.7715000007</v>
      </c>
      <c r="L331" s="34">
        <f t="shared" si="20"/>
        <v>2.2975999999325722</v>
      </c>
      <c r="M331" s="34">
        <f t="shared" si="21"/>
        <v>2.7755000004544854</v>
      </c>
      <c r="N331" s="35">
        <f t="shared" si="22"/>
        <v>3.6031050515094618</v>
      </c>
      <c r="O331" s="34">
        <f t="shared" si="23"/>
        <v>12.982366012213001</v>
      </c>
      <c r="P331" s="36" t="s">
        <v>40</v>
      </c>
      <c r="Q331" s="113"/>
      <c r="R331" s="98" t="s">
        <v>5111</v>
      </c>
      <c r="S331" s="34">
        <f>AVERAGE(N306:N335)</f>
        <v>2.0827043865568382</v>
      </c>
    </row>
    <row r="332" spans="1:19" x14ac:dyDescent="0.3">
      <c r="A332" s="98" t="s">
        <v>130</v>
      </c>
      <c r="B332" s="98" t="s">
        <v>2641</v>
      </c>
      <c r="C332" s="98">
        <v>601</v>
      </c>
      <c r="D332" s="98">
        <v>345.66800000000001</v>
      </c>
      <c r="E332" s="98">
        <v>0.5</v>
      </c>
      <c r="F332" s="98">
        <v>0.3</v>
      </c>
      <c r="G332" s="98">
        <v>2.466002</v>
      </c>
      <c r="H332" s="98">
        <v>5189498.5039999997</v>
      </c>
      <c r="I332" s="98">
        <v>487967.73800000001</v>
      </c>
      <c r="J332" s="34">
        <f>VLOOKUP($B332,'Hub coords'!$A$14:$E$119,4,TRUE)</f>
        <v>487966.29640000005</v>
      </c>
      <c r="K332" s="34">
        <f>VLOOKUP($B332,'Hub coords'!$A$14:$E$119,5,TRUE)</f>
        <v>5189499.7715000007</v>
      </c>
      <c r="L332" s="34">
        <f t="shared" si="20"/>
        <v>1.4415999999619089</v>
      </c>
      <c r="M332" s="34">
        <f t="shared" si="21"/>
        <v>1.2675000010058284</v>
      </c>
      <c r="N332" s="35">
        <f t="shared" si="22"/>
        <v>1.9195746436228913</v>
      </c>
      <c r="O332" s="34">
        <f t="shared" si="23"/>
        <v>3.6847668124399502</v>
      </c>
      <c r="P332" s="36" t="s">
        <v>40</v>
      </c>
      <c r="Q332" s="113"/>
      <c r="R332" s="98" t="s">
        <v>5110</v>
      </c>
      <c r="S332" s="34">
        <f>_xlfn.STDEV.S(N306:N335)</f>
        <v>0.76638060484866111</v>
      </c>
    </row>
    <row r="333" spans="1:19" x14ac:dyDescent="0.3">
      <c r="A333" s="98" t="s">
        <v>126</v>
      </c>
      <c r="B333" s="98" t="s">
        <v>2642</v>
      </c>
      <c r="C333" s="98">
        <v>601</v>
      </c>
      <c r="D333" s="98">
        <v>344.14</v>
      </c>
      <c r="E333" s="98">
        <v>0.3</v>
      </c>
      <c r="F333" s="98">
        <v>0.2</v>
      </c>
      <c r="G333" s="98">
        <v>2.0155630000000002</v>
      </c>
      <c r="H333" s="98">
        <v>5189498.466</v>
      </c>
      <c r="I333" s="98">
        <v>487966.45500000002</v>
      </c>
      <c r="J333" s="34">
        <f>VLOOKUP($B333,'Hub coords'!$A$14:$E$119,4,TRUE)</f>
        <v>487966.29640000005</v>
      </c>
      <c r="K333" s="34">
        <f>VLOOKUP($B333,'Hub coords'!$A$14:$E$119,5,TRUE)</f>
        <v>5189499.7715000007</v>
      </c>
      <c r="L333" s="34">
        <f t="shared" si="20"/>
        <v>0.15859999996609986</v>
      </c>
      <c r="M333" s="34">
        <f t="shared" si="21"/>
        <v>1.3055000007152557</v>
      </c>
      <c r="N333" s="35">
        <f t="shared" si="22"/>
        <v>1.3150985559481008</v>
      </c>
      <c r="O333" s="34">
        <f t="shared" si="23"/>
        <v>1.7294842118567799</v>
      </c>
      <c r="P333" s="36" t="s">
        <v>40</v>
      </c>
      <c r="Q333" s="113"/>
      <c r="R333" s="98" t="s">
        <v>5109</v>
      </c>
      <c r="S333" s="34">
        <f>MIN(N306:N335)</f>
        <v>0.7523973759593916</v>
      </c>
    </row>
    <row r="334" spans="1:19" x14ac:dyDescent="0.3">
      <c r="A334" s="98" t="s">
        <v>126</v>
      </c>
      <c r="B334" s="98" t="s">
        <v>2643</v>
      </c>
      <c r="C334" s="98">
        <v>601</v>
      </c>
      <c r="D334" s="98">
        <v>341.447</v>
      </c>
      <c r="E334" s="98">
        <v>0.4</v>
      </c>
      <c r="F334" s="98">
        <v>0.3</v>
      </c>
      <c r="G334" s="98">
        <v>2.662185</v>
      </c>
      <c r="H334" s="98">
        <v>5189497.2850000001</v>
      </c>
      <c r="I334" s="98">
        <v>487968.685</v>
      </c>
      <c r="J334" s="34">
        <f>VLOOKUP($B334,'Hub coords'!$A$14:$E$119,4,TRUE)</f>
        <v>487966.29640000005</v>
      </c>
      <c r="K334" s="34">
        <f>VLOOKUP($B334,'Hub coords'!$A$14:$E$119,5,TRUE)</f>
        <v>5189499.7715000007</v>
      </c>
      <c r="L334" s="34">
        <f t="shared" si="20"/>
        <v>2.3885999999474734</v>
      </c>
      <c r="M334" s="34">
        <f t="shared" si="21"/>
        <v>2.4865000005811453</v>
      </c>
      <c r="N334" s="35">
        <f t="shared" si="22"/>
        <v>3.4479112825940148</v>
      </c>
      <c r="O334" s="34">
        <f t="shared" si="23"/>
        <v>11.888092212639105</v>
      </c>
      <c r="P334" s="36" t="s">
        <v>40</v>
      </c>
      <c r="Q334" s="113"/>
      <c r="R334" s="98" t="s">
        <v>5108</v>
      </c>
      <c r="S334" s="34">
        <f>MAX(N306:N335)</f>
        <v>3.6031050515094618</v>
      </c>
    </row>
    <row r="335" spans="1:19" x14ac:dyDescent="0.3">
      <c r="A335" s="98" t="s">
        <v>126</v>
      </c>
      <c r="B335" s="98" t="s">
        <v>2644</v>
      </c>
      <c r="C335" s="98">
        <v>601</v>
      </c>
      <c r="D335" s="98">
        <v>345.505</v>
      </c>
      <c r="E335" s="98">
        <v>0.5</v>
      </c>
      <c r="F335" s="98">
        <v>0.3</v>
      </c>
      <c r="G335" s="98">
        <v>2.4738000000000002</v>
      </c>
      <c r="H335" s="98">
        <v>5189498.9589999998</v>
      </c>
      <c r="I335" s="98">
        <v>487968.14600000001</v>
      </c>
      <c r="J335" s="34">
        <f>VLOOKUP($B335,'Hub coords'!$A$14:$E$119,4,TRUE)</f>
        <v>487966.29640000005</v>
      </c>
      <c r="K335" s="34">
        <f>VLOOKUP($B335,'Hub coords'!$A$14:$E$119,5,TRUE)</f>
        <v>5189499.7715000007</v>
      </c>
      <c r="L335" s="34">
        <f t="shared" si="20"/>
        <v>1.849599999957718</v>
      </c>
      <c r="M335" s="34">
        <f t="shared" si="21"/>
        <v>0.81250000093132257</v>
      </c>
      <c r="N335" s="35">
        <f t="shared" si="22"/>
        <v>2.0201921718878602</v>
      </c>
      <c r="O335" s="34">
        <f t="shared" si="23"/>
        <v>4.0811764113569895</v>
      </c>
      <c r="P335" s="36" t="s">
        <v>40</v>
      </c>
      <c r="Q335" s="113"/>
      <c r="R335" s="98" t="s">
        <v>5107</v>
      </c>
      <c r="S335" s="34">
        <f>SQRT(SUM(O306:O335)/S330)</f>
        <v>2.214818010331403</v>
      </c>
    </row>
    <row r="336" spans="1:19" ht="15" thickBot="1" x14ac:dyDescent="0.35">
      <c r="A336" s="98" t="s">
        <v>130</v>
      </c>
      <c r="B336" s="98" t="s">
        <v>2666</v>
      </c>
      <c r="C336" s="98">
        <v>601</v>
      </c>
      <c r="D336" s="98">
        <v>339.726</v>
      </c>
      <c r="E336" s="98">
        <v>0.4</v>
      </c>
      <c r="F336" s="98">
        <v>0.2</v>
      </c>
      <c r="G336" s="98">
        <v>0.30476799999999998</v>
      </c>
      <c r="H336" s="98">
        <v>5189534.5609999998</v>
      </c>
      <c r="I336" s="98">
        <v>488065.97399999999</v>
      </c>
      <c r="J336" s="34">
        <f>VLOOKUP($B336,'Hub coords'!$A$14:$E$119,4,TRUE)</f>
        <v>488065.66940000001</v>
      </c>
      <c r="K336" s="34">
        <f>VLOOKUP($B336,'Hub coords'!$A$14:$E$119,5,TRUE)</f>
        <v>5189534.6405000007</v>
      </c>
      <c r="L336" s="34">
        <f t="shared" si="20"/>
        <v>0.3045999999740161</v>
      </c>
      <c r="M336" s="34">
        <f t="shared" si="21"/>
        <v>7.9500000923871994E-2</v>
      </c>
      <c r="N336" s="35">
        <f t="shared" si="22"/>
        <v>0.31480376448045577</v>
      </c>
      <c r="O336" s="34">
        <f t="shared" si="23"/>
        <v>9.910141013106627E-2</v>
      </c>
      <c r="P336" s="36" t="s">
        <v>42</v>
      </c>
      <c r="Q336" s="70"/>
      <c r="R336" s="70"/>
      <c r="S336" s="70"/>
    </row>
    <row r="337" spans="1:19" x14ac:dyDescent="0.3">
      <c r="A337" s="98" t="s">
        <v>130</v>
      </c>
      <c r="B337" s="98" t="s">
        <v>2675</v>
      </c>
      <c r="C337" s="98">
        <v>601</v>
      </c>
      <c r="D337" s="98">
        <v>339.48</v>
      </c>
      <c r="E337" s="98">
        <v>0.3</v>
      </c>
      <c r="F337" s="98">
        <v>0.1</v>
      </c>
      <c r="G337" s="98">
        <v>0.38283800000000001</v>
      </c>
      <c r="H337" s="98">
        <v>5189534.5460000001</v>
      </c>
      <c r="I337" s="98">
        <v>488066.02500000002</v>
      </c>
      <c r="J337" s="34">
        <f>VLOOKUP($B337,'Hub coords'!$A$14:$E$119,4,TRUE)</f>
        <v>488065.66940000001</v>
      </c>
      <c r="K337" s="34">
        <f>VLOOKUP($B337,'Hub coords'!$A$14:$E$119,5,TRUE)</f>
        <v>5189534.6405000007</v>
      </c>
      <c r="L337" s="34">
        <f t="shared" si="20"/>
        <v>0.35560000000987202</v>
      </c>
      <c r="M337" s="34">
        <f t="shared" si="21"/>
        <v>9.4500000588595867E-2</v>
      </c>
      <c r="N337" s="35">
        <f t="shared" si="22"/>
        <v>0.36794240054425043</v>
      </c>
      <c r="O337" s="34">
        <f t="shared" si="23"/>
        <v>0.13538161011826561</v>
      </c>
      <c r="P337" s="36" t="s">
        <v>42</v>
      </c>
      <c r="Q337" s="70"/>
      <c r="R337" s="20" t="s">
        <v>166</v>
      </c>
      <c r="S337" s="20" t="s">
        <v>165</v>
      </c>
    </row>
    <row r="338" spans="1:19" x14ac:dyDescent="0.3">
      <c r="A338" s="98" t="s">
        <v>130</v>
      </c>
      <c r="B338" s="98" t="s">
        <v>2676</v>
      </c>
      <c r="C338" s="98">
        <v>601</v>
      </c>
      <c r="D338" s="98">
        <v>340.423</v>
      </c>
      <c r="E338" s="98">
        <v>0.4</v>
      </c>
      <c r="F338" s="98">
        <v>0.3</v>
      </c>
      <c r="G338" s="98">
        <v>0.51792099999999996</v>
      </c>
      <c r="H338" s="98">
        <v>5189534.1679999996</v>
      </c>
      <c r="I338" s="98">
        <v>488065.96100000001</v>
      </c>
      <c r="J338" s="34">
        <f>VLOOKUP($B338,'Hub coords'!$A$14:$E$119,4,TRUE)</f>
        <v>488065.66940000001</v>
      </c>
      <c r="K338" s="34">
        <f>VLOOKUP($B338,'Hub coords'!$A$14:$E$119,5,TRUE)</f>
        <v>5189534.6405000007</v>
      </c>
      <c r="L338" s="34">
        <f t="shared" si="20"/>
        <v>0.2915999999968335</v>
      </c>
      <c r="M338" s="34">
        <f t="shared" si="21"/>
        <v>0.47250000108033419</v>
      </c>
      <c r="N338" s="35">
        <f t="shared" si="22"/>
        <v>0.55523581568471347</v>
      </c>
      <c r="O338" s="34">
        <f t="shared" si="23"/>
        <v>0.30828681101906913</v>
      </c>
      <c r="P338" s="36" t="s">
        <v>42</v>
      </c>
      <c r="Q338" s="70"/>
      <c r="R338" s="19">
        <v>1</v>
      </c>
      <c r="S338" s="115">
        <v>22</v>
      </c>
    </row>
    <row r="339" spans="1:19" x14ac:dyDescent="0.3">
      <c r="A339" s="98" t="s">
        <v>130</v>
      </c>
      <c r="B339" s="98" t="s">
        <v>2677</v>
      </c>
      <c r="C339" s="98">
        <v>601</v>
      </c>
      <c r="D339" s="98">
        <v>339.24</v>
      </c>
      <c r="E339" s="98">
        <v>0.3</v>
      </c>
      <c r="F339" s="98">
        <v>0.1</v>
      </c>
      <c r="G339" s="98">
        <v>0.199796</v>
      </c>
      <c r="H339" s="98">
        <v>5189534.5990000004</v>
      </c>
      <c r="I339" s="98">
        <v>488066.02299999999</v>
      </c>
      <c r="J339" s="34">
        <f>VLOOKUP($B339,'Hub coords'!$A$14:$E$119,4,TRUE)</f>
        <v>488065.66940000001</v>
      </c>
      <c r="K339" s="34">
        <f>VLOOKUP($B339,'Hub coords'!$A$14:$E$119,5,TRUE)</f>
        <v>5189534.6405000007</v>
      </c>
      <c r="L339" s="34">
        <f t="shared" si="20"/>
        <v>0.35359999997308478</v>
      </c>
      <c r="M339" s="34">
        <f t="shared" si="21"/>
        <v>4.1500000283122063E-2</v>
      </c>
      <c r="N339" s="35">
        <f t="shared" si="22"/>
        <v>0.3560269793210406</v>
      </c>
      <c r="O339" s="34">
        <f t="shared" si="23"/>
        <v>0.12675521000446469</v>
      </c>
      <c r="P339" s="36" t="s">
        <v>42</v>
      </c>
      <c r="Q339" s="70"/>
      <c r="R339" s="19">
        <v>2</v>
      </c>
      <c r="S339" s="115">
        <v>7</v>
      </c>
    </row>
    <row r="340" spans="1:19" x14ac:dyDescent="0.3">
      <c r="A340" s="98" t="s">
        <v>130</v>
      </c>
      <c r="B340" s="98" t="s">
        <v>2678</v>
      </c>
      <c r="C340" s="98">
        <v>601</v>
      </c>
      <c r="D340" s="98">
        <v>339.52699999999999</v>
      </c>
      <c r="E340" s="98">
        <v>0.4</v>
      </c>
      <c r="F340" s="98">
        <v>0.2</v>
      </c>
      <c r="G340" s="98">
        <v>0.19311900000000001</v>
      </c>
      <c r="H340" s="98">
        <v>5189534.477</v>
      </c>
      <c r="I340" s="98">
        <v>488065.98300000001</v>
      </c>
      <c r="J340" s="34">
        <f>VLOOKUP($B340,'Hub coords'!$A$14:$E$119,4,TRUE)</f>
        <v>488065.66940000001</v>
      </c>
      <c r="K340" s="34">
        <f>VLOOKUP($B340,'Hub coords'!$A$14:$E$119,5,TRUE)</f>
        <v>5189534.6405000007</v>
      </c>
      <c r="L340" s="34">
        <f t="shared" si="20"/>
        <v>0.31359999999403954</v>
      </c>
      <c r="M340" s="34">
        <f t="shared" si="21"/>
        <v>0.16350000072270632</v>
      </c>
      <c r="N340" s="35">
        <f t="shared" si="22"/>
        <v>0.35366256549511504</v>
      </c>
      <c r="O340" s="34">
        <f t="shared" si="23"/>
        <v>0.12507721023258653</v>
      </c>
      <c r="P340" s="36" t="s">
        <v>42</v>
      </c>
      <c r="Q340" s="70"/>
      <c r="R340" s="19">
        <v>3</v>
      </c>
      <c r="S340" s="115">
        <v>1</v>
      </c>
    </row>
    <row r="341" spans="1:19" x14ac:dyDescent="0.3">
      <c r="A341" s="98" t="s">
        <v>130</v>
      </c>
      <c r="B341" s="98" t="s">
        <v>2679</v>
      </c>
      <c r="C341" s="98">
        <v>601</v>
      </c>
      <c r="D341" s="98">
        <v>342.36599999999999</v>
      </c>
      <c r="E341" s="98">
        <v>0.3</v>
      </c>
      <c r="F341" s="98">
        <v>0.2</v>
      </c>
      <c r="G341" s="98">
        <v>1.344948</v>
      </c>
      <c r="H341" s="98">
        <v>5189533.6220000004</v>
      </c>
      <c r="I341" s="98">
        <v>488066.511</v>
      </c>
      <c r="J341" s="34">
        <f>VLOOKUP($B341,'Hub coords'!$A$14:$E$119,4,TRUE)</f>
        <v>488065.66940000001</v>
      </c>
      <c r="K341" s="34">
        <f>VLOOKUP($B341,'Hub coords'!$A$14:$E$119,5,TRUE)</f>
        <v>5189534.6405000007</v>
      </c>
      <c r="L341" s="34">
        <f t="shared" si="20"/>
        <v>0.84159999998519197</v>
      </c>
      <c r="M341" s="34">
        <f t="shared" si="21"/>
        <v>1.0185000002384186</v>
      </c>
      <c r="N341" s="35">
        <f t="shared" si="22"/>
        <v>1.3212239819427793</v>
      </c>
      <c r="O341" s="34">
        <f t="shared" si="23"/>
        <v>1.7456328104607337</v>
      </c>
      <c r="P341" s="36" t="s">
        <v>42</v>
      </c>
      <c r="Q341" s="70"/>
      <c r="R341" s="19">
        <v>4</v>
      </c>
      <c r="S341" s="115">
        <v>0</v>
      </c>
    </row>
    <row r="342" spans="1:19" x14ac:dyDescent="0.3">
      <c r="A342" s="98" t="s">
        <v>130</v>
      </c>
      <c r="B342" s="98" t="s">
        <v>2680</v>
      </c>
      <c r="C342" s="98">
        <v>601</v>
      </c>
      <c r="D342" s="98">
        <v>339.22899999999998</v>
      </c>
      <c r="E342" s="98">
        <v>0.3</v>
      </c>
      <c r="F342" s="98">
        <v>0.1</v>
      </c>
      <c r="G342" s="98">
        <v>0.26211299999999998</v>
      </c>
      <c r="H342" s="98">
        <v>5189534.602</v>
      </c>
      <c r="I342" s="98">
        <v>488066.01899999997</v>
      </c>
      <c r="J342" s="34">
        <f>VLOOKUP($B342,'Hub coords'!$A$14:$E$119,4,TRUE)</f>
        <v>488065.66940000001</v>
      </c>
      <c r="K342" s="34">
        <f>VLOOKUP($B342,'Hub coords'!$A$14:$E$119,5,TRUE)</f>
        <v>5189534.6405000007</v>
      </c>
      <c r="L342" s="34">
        <f t="shared" si="20"/>
        <v>0.34959999995771796</v>
      </c>
      <c r="M342" s="34">
        <f t="shared" si="21"/>
        <v>3.8500000722706318E-2</v>
      </c>
      <c r="N342" s="35">
        <f t="shared" si="22"/>
        <v>0.35171353403883221</v>
      </c>
      <c r="O342" s="34">
        <f t="shared" si="23"/>
        <v>0.12370241002608479</v>
      </c>
      <c r="P342" s="36" t="s">
        <v>42</v>
      </c>
      <c r="Q342" s="70"/>
      <c r="R342" s="19">
        <v>5</v>
      </c>
      <c r="S342" s="115">
        <v>0</v>
      </c>
    </row>
    <row r="343" spans="1:19" x14ac:dyDescent="0.3">
      <c r="A343" s="98" t="s">
        <v>130</v>
      </c>
      <c r="B343" s="98" t="s">
        <v>2681</v>
      </c>
      <c r="C343" s="98">
        <v>601</v>
      </c>
      <c r="D343" s="98">
        <v>338.80099999999999</v>
      </c>
      <c r="E343" s="98">
        <v>0.2</v>
      </c>
      <c r="F343" s="98">
        <v>0.1</v>
      </c>
      <c r="G343" s="98">
        <v>0.12936600000000001</v>
      </c>
      <c r="H343" s="98">
        <v>5189534.6859999998</v>
      </c>
      <c r="I343" s="98">
        <v>488066.10800000001</v>
      </c>
      <c r="J343" s="34">
        <f>VLOOKUP($B343,'Hub coords'!$A$14:$E$119,4,TRUE)</f>
        <v>488065.66940000001</v>
      </c>
      <c r="K343" s="34">
        <f>VLOOKUP($B343,'Hub coords'!$A$14:$E$119,5,TRUE)</f>
        <v>5189534.6405000007</v>
      </c>
      <c r="L343" s="34">
        <f t="shared" si="20"/>
        <v>0.43859999999403954</v>
      </c>
      <c r="M343" s="34">
        <f t="shared" si="21"/>
        <v>4.5499999076128006E-2</v>
      </c>
      <c r="N343" s="35">
        <f t="shared" si="22"/>
        <v>0.44095375030801032</v>
      </c>
      <c r="O343" s="34">
        <f t="shared" si="23"/>
        <v>0.1944402099106991</v>
      </c>
      <c r="P343" s="36" t="s">
        <v>42</v>
      </c>
      <c r="Q343" s="70"/>
      <c r="R343" s="19">
        <v>6</v>
      </c>
      <c r="S343" s="115">
        <v>0</v>
      </c>
    </row>
    <row r="344" spans="1:19" x14ac:dyDescent="0.3">
      <c r="A344" s="98" t="s">
        <v>130</v>
      </c>
      <c r="B344" s="98" t="s">
        <v>2682</v>
      </c>
      <c r="C344" s="98">
        <v>601</v>
      </c>
      <c r="D344" s="98">
        <v>340.029</v>
      </c>
      <c r="E344" s="98">
        <v>0.5</v>
      </c>
      <c r="F344" s="98">
        <v>0.1</v>
      </c>
      <c r="G344" s="98">
        <v>0.329905</v>
      </c>
      <c r="H344" s="98">
        <v>5189534.3789999997</v>
      </c>
      <c r="I344" s="98">
        <v>488065.96899999998</v>
      </c>
      <c r="J344" s="34">
        <f>VLOOKUP($B344,'Hub coords'!$A$14:$E$119,4,TRUE)</f>
        <v>488065.66940000001</v>
      </c>
      <c r="K344" s="34">
        <f>VLOOKUP($B344,'Hub coords'!$A$14:$E$119,5,TRUE)</f>
        <v>5189534.6405000007</v>
      </c>
      <c r="L344" s="34">
        <f t="shared" si="20"/>
        <v>0.29959999996935949</v>
      </c>
      <c r="M344" s="34">
        <f t="shared" si="21"/>
        <v>0.26150000095367432</v>
      </c>
      <c r="N344" s="35">
        <f t="shared" si="22"/>
        <v>0.39767123416260808</v>
      </c>
      <c r="O344" s="34">
        <f t="shared" si="23"/>
        <v>0.15814241048041186</v>
      </c>
      <c r="P344" s="36" t="s">
        <v>42</v>
      </c>
      <c r="Q344" s="70"/>
      <c r="R344" s="19">
        <v>7</v>
      </c>
      <c r="S344" s="115">
        <v>0</v>
      </c>
    </row>
    <row r="345" spans="1:19" x14ac:dyDescent="0.3">
      <c r="A345" s="98" t="s">
        <v>126</v>
      </c>
      <c r="B345" s="98" t="s">
        <v>2683</v>
      </c>
      <c r="C345" s="98">
        <v>601</v>
      </c>
      <c r="D345" s="98">
        <v>339.697</v>
      </c>
      <c r="E345" s="98">
        <v>0.5</v>
      </c>
      <c r="F345" s="98">
        <v>0.2</v>
      </c>
      <c r="G345" s="98">
        <v>0.31965700000000002</v>
      </c>
      <c r="H345" s="98">
        <v>5189534.3590000002</v>
      </c>
      <c r="I345" s="98">
        <v>488065.95</v>
      </c>
      <c r="J345" s="34">
        <f>VLOOKUP($B345,'Hub coords'!$A$14:$E$119,4,TRUE)</f>
        <v>488065.66940000001</v>
      </c>
      <c r="K345" s="34">
        <f>VLOOKUP($B345,'Hub coords'!$A$14:$E$119,5,TRUE)</f>
        <v>5189534.6405000007</v>
      </c>
      <c r="L345" s="34">
        <f t="shared" si="20"/>
        <v>0.28059999999823049</v>
      </c>
      <c r="M345" s="34">
        <f t="shared" si="21"/>
        <v>0.28150000050663948</v>
      </c>
      <c r="N345" s="35">
        <f t="shared" si="22"/>
        <v>0.39746523154138275</v>
      </c>
      <c r="O345" s="34">
        <f t="shared" si="23"/>
        <v>0.15797861028424501</v>
      </c>
      <c r="P345" s="36" t="s">
        <v>42</v>
      </c>
      <c r="Q345" s="70"/>
      <c r="R345" s="19">
        <v>8</v>
      </c>
      <c r="S345" s="115">
        <v>0</v>
      </c>
    </row>
    <row r="346" spans="1:19" ht="15" thickBot="1" x14ac:dyDescent="0.35">
      <c r="A346" s="98" t="s">
        <v>130</v>
      </c>
      <c r="B346" s="98" t="s">
        <v>2684</v>
      </c>
      <c r="C346" s="98">
        <v>601</v>
      </c>
      <c r="D346" s="98">
        <v>339.18</v>
      </c>
      <c r="E346" s="98">
        <v>0.4</v>
      </c>
      <c r="F346" s="98">
        <v>0.2</v>
      </c>
      <c r="G346" s="98">
        <v>0.32948100000000002</v>
      </c>
      <c r="H346" s="98">
        <v>5189534.2889999999</v>
      </c>
      <c r="I346" s="98">
        <v>488065.79700000002</v>
      </c>
      <c r="J346" s="34">
        <f>VLOOKUP($B346,'Hub coords'!$A$14:$E$119,4,TRUE)</f>
        <v>488065.66940000001</v>
      </c>
      <c r="K346" s="34">
        <f>VLOOKUP($B346,'Hub coords'!$A$14:$E$119,5,TRUE)</f>
        <v>5189534.6405000007</v>
      </c>
      <c r="L346" s="34">
        <f t="shared" si="20"/>
        <v>0.12760000000707805</v>
      </c>
      <c r="M346" s="34">
        <f t="shared" si="21"/>
        <v>0.3515000008046627</v>
      </c>
      <c r="N346" s="35">
        <f t="shared" si="22"/>
        <v>0.37394386018155745</v>
      </c>
      <c r="O346" s="34">
        <f t="shared" si="23"/>
        <v>0.13983401056748418</v>
      </c>
      <c r="P346" s="36" t="s">
        <v>42</v>
      </c>
      <c r="Q346" s="70"/>
      <c r="R346" s="38" t="s">
        <v>2123</v>
      </c>
      <c r="S346" s="38">
        <v>0</v>
      </c>
    </row>
    <row r="347" spans="1:19" x14ac:dyDescent="0.3">
      <c r="A347" s="98" t="s">
        <v>130</v>
      </c>
      <c r="B347" s="98" t="s">
        <v>2667</v>
      </c>
      <c r="C347" s="98">
        <v>601</v>
      </c>
      <c r="D347" s="98">
        <v>338.86799999999999</v>
      </c>
      <c r="E347" s="98">
        <v>0.2</v>
      </c>
      <c r="F347" s="98">
        <v>0.1</v>
      </c>
      <c r="G347" s="98">
        <v>9.8613000000000006E-2</v>
      </c>
      <c r="H347" s="98">
        <v>5189534.7280000001</v>
      </c>
      <c r="I347" s="98">
        <v>488066.19400000002</v>
      </c>
      <c r="J347" s="34">
        <f>VLOOKUP($B347,'Hub coords'!$A$14:$E$119,4,TRUE)</f>
        <v>488065.66940000001</v>
      </c>
      <c r="K347" s="34">
        <f>VLOOKUP($B347,'Hub coords'!$A$14:$E$119,5,TRUE)</f>
        <v>5189534.6405000007</v>
      </c>
      <c r="L347" s="34">
        <f t="shared" si="20"/>
        <v>0.52460000000428408</v>
      </c>
      <c r="M347" s="34">
        <f t="shared" si="21"/>
        <v>8.7499999441206455E-2</v>
      </c>
      <c r="N347" s="35">
        <f t="shared" si="22"/>
        <v>0.53184716780923635</v>
      </c>
      <c r="O347" s="34">
        <f t="shared" si="23"/>
        <v>0.282861409906706</v>
      </c>
      <c r="P347" s="36" t="s">
        <v>42</v>
      </c>
      <c r="Q347" s="70"/>
      <c r="R347" s="70"/>
      <c r="S347" s="70"/>
    </row>
    <row r="348" spans="1:19" x14ac:dyDescent="0.3">
      <c r="A348" s="98" t="s">
        <v>130</v>
      </c>
      <c r="B348" s="98" t="s">
        <v>2685</v>
      </c>
      <c r="C348" s="98">
        <v>601</v>
      </c>
      <c r="D348" s="98">
        <v>338.98700000000002</v>
      </c>
      <c r="E348" s="98">
        <v>0.2</v>
      </c>
      <c r="F348" s="98">
        <v>0.1</v>
      </c>
      <c r="G348" s="98">
        <v>0.39527200000000001</v>
      </c>
      <c r="H348" s="98">
        <v>5189534.7240000004</v>
      </c>
      <c r="I348" s="98">
        <v>488066.07199999999</v>
      </c>
      <c r="J348" s="34">
        <f>VLOOKUP($B348,'Hub coords'!$A$14:$E$119,4,TRUE)</f>
        <v>488065.66940000001</v>
      </c>
      <c r="K348" s="34">
        <f>VLOOKUP($B348,'Hub coords'!$A$14:$E$119,5,TRUE)</f>
        <v>5189534.6405000007</v>
      </c>
      <c r="L348" s="34">
        <f t="shared" si="20"/>
        <v>0.40259999997215346</v>
      </c>
      <c r="M348" s="34">
        <f t="shared" si="21"/>
        <v>8.3499999716877937E-2</v>
      </c>
      <c r="N348" s="35">
        <f t="shared" si="22"/>
        <v>0.41116786101335373</v>
      </c>
      <c r="O348" s="34">
        <f t="shared" si="23"/>
        <v>0.16905900993029657</v>
      </c>
      <c r="P348" s="36" t="s">
        <v>42</v>
      </c>
      <c r="Q348" s="70"/>
      <c r="R348" s="70"/>
      <c r="S348" s="70"/>
    </row>
    <row r="349" spans="1:19" x14ac:dyDescent="0.3">
      <c r="A349" s="98" t="s">
        <v>130</v>
      </c>
      <c r="B349" s="98" t="s">
        <v>2686</v>
      </c>
      <c r="C349" s="98">
        <v>601</v>
      </c>
      <c r="D349" s="98">
        <v>338.85700000000003</v>
      </c>
      <c r="E349" s="98">
        <v>0.2</v>
      </c>
      <c r="F349" s="98">
        <v>0.1</v>
      </c>
      <c r="G349" s="98">
        <v>0.25813999999999998</v>
      </c>
      <c r="H349" s="98">
        <v>5189534.648</v>
      </c>
      <c r="I349" s="98">
        <v>488066.06599999999</v>
      </c>
      <c r="J349" s="34">
        <f>VLOOKUP($B349,'Hub coords'!$A$14:$E$119,4,TRUE)</f>
        <v>488065.66940000001</v>
      </c>
      <c r="K349" s="34">
        <f>VLOOKUP($B349,'Hub coords'!$A$14:$E$119,5,TRUE)</f>
        <v>5189534.6405000007</v>
      </c>
      <c r="L349" s="34">
        <f t="shared" si="20"/>
        <v>0.39659999997820705</v>
      </c>
      <c r="M349" s="34">
        <f t="shared" si="21"/>
        <v>7.4999993667006493E-3</v>
      </c>
      <c r="N349" s="35">
        <f t="shared" si="22"/>
        <v>0.39667090890713719</v>
      </c>
      <c r="O349" s="34">
        <f t="shared" si="23"/>
        <v>0.15734780997321432</v>
      </c>
      <c r="P349" s="36" t="s">
        <v>42</v>
      </c>
      <c r="Q349" s="70"/>
      <c r="R349" s="70"/>
      <c r="S349" s="70"/>
    </row>
    <row r="350" spans="1:19" x14ac:dyDescent="0.3">
      <c r="A350" s="98" t="s">
        <v>130</v>
      </c>
      <c r="B350" s="98" t="s">
        <v>2687</v>
      </c>
      <c r="C350" s="98">
        <v>601</v>
      </c>
      <c r="D350" s="98">
        <v>338.75</v>
      </c>
      <c r="E350" s="98">
        <v>0.3</v>
      </c>
      <c r="F350" s="98">
        <v>0.2</v>
      </c>
      <c r="G350" s="98">
        <v>0.14630699999999999</v>
      </c>
      <c r="H350" s="98">
        <v>5189534.852</v>
      </c>
      <c r="I350" s="98">
        <v>488066.228</v>
      </c>
      <c r="J350" s="34">
        <f>VLOOKUP($B350,'Hub coords'!$A$14:$E$119,4,TRUE)</f>
        <v>488065.66940000001</v>
      </c>
      <c r="K350" s="34">
        <f>VLOOKUP($B350,'Hub coords'!$A$14:$E$119,5,TRUE)</f>
        <v>5189534.6405000007</v>
      </c>
      <c r="L350" s="34">
        <f t="shared" si="20"/>
        <v>0.55859999998938292</v>
      </c>
      <c r="M350" s="34">
        <f t="shared" si="21"/>
        <v>0.21149999927729368</v>
      </c>
      <c r="N350" s="35">
        <f t="shared" si="22"/>
        <v>0.59729909566517325</v>
      </c>
      <c r="O350" s="34">
        <f t="shared" si="23"/>
        <v>0.35676620968243378</v>
      </c>
      <c r="P350" s="36" t="s">
        <v>42</v>
      </c>
      <c r="Q350" s="70"/>
      <c r="R350" s="70"/>
      <c r="S350" s="70"/>
    </row>
    <row r="351" spans="1:19" x14ac:dyDescent="0.3">
      <c r="A351" s="98" t="s">
        <v>130</v>
      </c>
      <c r="B351" s="98" t="s">
        <v>2688</v>
      </c>
      <c r="C351" s="98">
        <v>601</v>
      </c>
      <c r="D351" s="98">
        <v>339.44099999999997</v>
      </c>
      <c r="E351" s="98">
        <v>0.3</v>
      </c>
      <c r="F351" s="98">
        <v>0.2</v>
      </c>
      <c r="G351" s="98">
        <v>0.47341499999999997</v>
      </c>
      <c r="H351" s="98">
        <v>5189534.4390000002</v>
      </c>
      <c r="I351" s="98">
        <v>488065.94</v>
      </c>
      <c r="J351" s="34">
        <f>VLOOKUP($B351,'Hub coords'!$A$14:$E$119,4,TRUE)</f>
        <v>488065.66940000001</v>
      </c>
      <c r="K351" s="34">
        <f>VLOOKUP($B351,'Hub coords'!$A$14:$E$119,5,TRUE)</f>
        <v>5189534.6405000007</v>
      </c>
      <c r="L351" s="34">
        <f t="shared" si="20"/>
        <v>0.27059999998891726</v>
      </c>
      <c r="M351" s="34">
        <f t="shared" si="21"/>
        <v>0.20150000043213367</v>
      </c>
      <c r="N351" s="35">
        <f t="shared" si="22"/>
        <v>0.33738199443383443</v>
      </c>
      <c r="O351" s="34">
        <f t="shared" si="23"/>
        <v>0.11382661016815189</v>
      </c>
      <c r="P351" s="36" t="s">
        <v>42</v>
      </c>
      <c r="Q351" s="70"/>
      <c r="R351" s="70"/>
      <c r="S351" s="70"/>
    </row>
    <row r="352" spans="1:19" x14ac:dyDescent="0.3">
      <c r="A352" s="98" t="s">
        <v>130</v>
      </c>
      <c r="B352" s="98" t="s">
        <v>2689</v>
      </c>
      <c r="C352" s="98">
        <v>601</v>
      </c>
      <c r="D352" s="98">
        <v>338.85599999999999</v>
      </c>
      <c r="E352" s="98">
        <v>0.2</v>
      </c>
      <c r="F352" s="98">
        <v>0.1</v>
      </c>
      <c r="G352" s="98">
        <v>0.26925700000000002</v>
      </c>
      <c r="H352" s="98">
        <v>5189534.6459999997</v>
      </c>
      <c r="I352" s="98">
        <v>488066.08500000002</v>
      </c>
      <c r="J352" s="34">
        <f>VLOOKUP($B352,'Hub coords'!$A$14:$E$119,4,TRUE)</f>
        <v>488065.66940000001</v>
      </c>
      <c r="K352" s="34">
        <f>VLOOKUP($B352,'Hub coords'!$A$14:$E$119,5,TRUE)</f>
        <v>5189534.6405000007</v>
      </c>
      <c r="L352" s="34">
        <f t="shared" si="20"/>
        <v>0.41560000000754371</v>
      </c>
      <c r="M352" s="34">
        <f t="shared" si="21"/>
        <v>5.499999038875103E-3</v>
      </c>
      <c r="N352" s="35">
        <f t="shared" si="22"/>
        <v>0.41563639156803628</v>
      </c>
      <c r="O352" s="34">
        <f t="shared" si="23"/>
        <v>0.17275360999569797</v>
      </c>
      <c r="P352" s="36" t="s">
        <v>42</v>
      </c>
      <c r="Q352" s="70"/>
      <c r="R352" s="70"/>
      <c r="S352" s="70"/>
    </row>
    <row r="353" spans="1:19" x14ac:dyDescent="0.3">
      <c r="A353" s="98" t="s">
        <v>130</v>
      </c>
      <c r="B353" s="98" t="s">
        <v>2690</v>
      </c>
      <c r="C353" s="98">
        <v>601</v>
      </c>
      <c r="D353" s="98">
        <v>340.101</v>
      </c>
      <c r="E353" s="98">
        <v>0.4</v>
      </c>
      <c r="F353" s="98">
        <v>0.2</v>
      </c>
      <c r="G353" s="98">
        <v>0.26145000000000002</v>
      </c>
      <c r="H353" s="98">
        <v>5189534.3569999998</v>
      </c>
      <c r="I353" s="98">
        <v>488065.96799999999</v>
      </c>
      <c r="J353" s="34">
        <f>VLOOKUP($B353,'Hub coords'!$A$14:$E$119,4,TRUE)</f>
        <v>488065.66940000001</v>
      </c>
      <c r="K353" s="34">
        <f>VLOOKUP($B353,'Hub coords'!$A$14:$E$119,5,TRUE)</f>
        <v>5189534.6405000007</v>
      </c>
      <c r="L353" s="34">
        <f t="shared" si="20"/>
        <v>0.2985999999800697</v>
      </c>
      <c r="M353" s="34">
        <f t="shared" si="21"/>
        <v>0.28350000083446503</v>
      </c>
      <c r="N353" s="35">
        <f t="shared" si="22"/>
        <v>0.41174532233073308</v>
      </c>
      <c r="O353" s="34">
        <f t="shared" si="23"/>
        <v>0.16953421046123929</v>
      </c>
      <c r="P353" s="36" t="s">
        <v>42</v>
      </c>
      <c r="Q353" s="70"/>
      <c r="R353" s="70"/>
      <c r="S353" s="70"/>
    </row>
    <row r="354" spans="1:19" x14ac:dyDescent="0.3">
      <c r="A354" s="98" t="s">
        <v>126</v>
      </c>
      <c r="B354" s="98" t="s">
        <v>2691</v>
      </c>
      <c r="C354" s="98">
        <v>601</v>
      </c>
      <c r="D354" s="98">
        <v>341.96600000000001</v>
      </c>
      <c r="E354" s="98">
        <v>0.5</v>
      </c>
      <c r="F354" s="98">
        <v>0.4</v>
      </c>
      <c r="G354" s="98">
        <v>1.2240070000000001</v>
      </c>
      <c r="H354" s="98">
        <v>5189533.2970000003</v>
      </c>
      <c r="I354" s="98">
        <v>488066.66600000003</v>
      </c>
      <c r="J354" s="34">
        <f>VLOOKUP($B354,'Hub coords'!$A$14:$E$119,4,TRUE)</f>
        <v>488065.66940000001</v>
      </c>
      <c r="K354" s="34">
        <f>VLOOKUP($B354,'Hub coords'!$A$14:$E$119,5,TRUE)</f>
        <v>5189534.6405000007</v>
      </c>
      <c r="L354" s="34">
        <f t="shared" si="20"/>
        <v>0.99660000001313165</v>
      </c>
      <c r="M354" s="34">
        <f t="shared" si="21"/>
        <v>1.3435000004246831</v>
      </c>
      <c r="N354" s="35">
        <f t="shared" si="22"/>
        <v>1.6727832528953945</v>
      </c>
      <c r="O354" s="34">
        <f t="shared" si="23"/>
        <v>2.7982038111672973</v>
      </c>
      <c r="P354" s="36" t="s">
        <v>42</v>
      </c>
      <c r="Q354" s="70"/>
      <c r="R354" s="70"/>
      <c r="S354" s="70"/>
    </row>
    <row r="355" spans="1:19" x14ac:dyDescent="0.3">
      <c r="A355" s="98" t="s">
        <v>130</v>
      </c>
      <c r="B355" s="98" t="s">
        <v>2692</v>
      </c>
      <c r="C355" s="98">
        <v>601</v>
      </c>
      <c r="D355" s="98">
        <v>339.31400000000002</v>
      </c>
      <c r="E355" s="98">
        <v>0.2</v>
      </c>
      <c r="F355" s="98">
        <v>0.1</v>
      </c>
      <c r="G355" s="98">
        <v>8.0471000000000001E-2</v>
      </c>
      <c r="H355" s="98">
        <v>5189534.5650000004</v>
      </c>
      <c r="I355" s="98">
        <v>488066.02100000001</v>
      </c>
      <c r="J355" s="34">
        <f>VLOOKUP($B355,'Hub coords'!$A$14:$E$119,4,TRUE)</f>
        <v>488065.66940000001</v>
      </c>
      <c r="K355" s="34">
        <f>VLOOKUP($B355,'Hub coords'!$A$14:$E$119,5,TRUE)</f>
        <v>5189534.6405000007</v>
      </c>
      <c r="L355" s="34">
        <f t="shared" si="20"/>
        <v>0.3515999999945052</v>
      </c>
      <c r="M355" s="34">
        <f t="shared" si="21"/>
        <v>7.5500000268220901E-2</v>
      </c>
      <c r="N355" s="35">
        <f t="shared" si="22"/>
        <v>0.35961480786619093</v>
      </c>
      <c r="O355" s="34">
        <f t="shared" si="23"/>
        <v>0.12932281003663743</v>
      </c>
      <c r="P355" s="36" t="s">
        <v>42</v>
      </c>
      <c r="Q355" s="70"/>
      <c r="R355" s="70"/>
      <c r="S355" s="70"/>
    </row>
    <row r="356" spans="1:19" x14ac:dyDescent="0.3">
      <c r="A356" s="98" t="s">
        <v>126</v>
      </c>
      <c r="B356" s="98" t="s">
        <v>2693</v>
      </c>
      <c r="C356" s="98">
        <v>601</v>
      </c>
      <c r="D356" s="98">
        <v>339.79500000000002</v>
      </c>
      <c r="E356" s="98">
        <v>0.4</v>
      </c>
      <c r="F356" s="98">
        <v>0.1</v>
      </c>
      <c r="G356" s="98">
        <v>0.36208000000000001</v>
      </c>
      <c r="H356" s="98">
        <v>5189534.4630000005</v>
      </c>
      <c r="I356" s="98">
        <v>488066.00400000002</v>
      </c>
      <c r="J356" s="34">
        <f>VLOOKUP($B356,'Hub coords'!$A$14:$E$119,4,TRUE)</f>
        <v>488065.66940000001</v>
      </c>
      <c r="K356" s="34">
        <f>VLOOKUP($B356,'Hub coords'!$A$14:$E$119,5,TRUE)</f>
        <v>5189534.6405000007</v>
      </c>
      <c r="L356" s="34">
        <f t="shared" si="20"/>
        <v>0.33460000000195578</v>
      </c>
      <c r="M356" s="34">
        <f t="shared" si="21"/>
        <v>0.17750000022351742</v>
      </c>
      <c r="N356" s="35">
        <f t="shared" si="22"/>
        <v>0.37876564004758601</v>
      </c>
      <c r="O356" s="34">
        <f t="shared" si="23"/>
        <v>0.14346341008065749</v>
      </c>
      <c r="P356" s="36" t="s">
        <v>42</v>
      </c>
      <c r="Q356" s="70"/>
      <c r="R356" s="70"/>
      <c r="S356" s="70"/>
    </row>
    <row r="357" spans="1:19" x14ac:dyDescent="0.3">
      <c r="A357" s="98" t="s">
        <v>130</v>
      </c>
      <c r="B357" s="98" t="s">
        <v>2694</v>
      </c>
      <c r="C357" s="98">
        <v>601</v>
      </c>
      <c r="D357" s="98">
        <v>339.28800000000001</v>
      </c>
      <c r="E357" s="98">
        <v>0.3</v>
      </c>
      <c r="F357" s="98">
        <v>0.1</v>
      </c>
      <c r="G357" s="98">
        <v>0.21821699999999999</v>
      </c>
      <c r="H357" s="98">
        <v>5189534.57</v>
      </c>
      <c r="I357" s="98">
        <v>488066.02</v>
      </c>
      <c r="J357" s="34">
        <f>VLOOKUP($B357,'Hub coords'!$A$14:$E$119,4,TRUE)</f>
        <v>488065.66940000001</v>
      </c>
      <c r="K357" s="34">
        <f>VLOOKUP($B357,'Hub coords'!$A$14:$E$119,5,TRUE)</f>
        <v>5189534.6405000007</v>
      </c>
      <c r="L357" s="34">
        <f t="shared" si="20"/>
        <v>0.35060000000521541</v>
      </c>
      <c r="M357" s="34">
        <f t="shared" si="21"/>
        <v>7.050000037997961E-2</v>
      </c>
      <c r="N357" s="35">
        <f t="shared" si="22"/>
        <v>0.35761796663092049</v>
      </c>
      <c r="O357" s="34">
        <f t="shared" si="23"/>
        <v>0.12789061005723415</v>
      </c>
      <c r="P357" s="36" t="s">
        <v>42</v>
      </c>
      <c r="Q357" s="70"/>
      <c r="R357" s="70"/>
      <c r="S357" s="70"/>
    </row>
    <row r="358" spans="1:19" x14ac:dyDescent="0.3">
      <c r="A358" s="98" t="s">
        <v>130</v>
      </c>
      <c r="B358" s="98" t="s">
        <v>2668</v>
      </c>
      <c r="C358" s="98">
        <v>601</v>
      </c>
      <c r="D358" s="98">
        <v>340.35700000000003</v>
      </c>
      <c r="E358" s="98">
        <v>0.4</v>
      </c>
      <c r="F358" s="98">
        <v>0.2</v>
      </c>
      <c r="G358" s="98">
        <v>0.61520600000000003</v>
      </c>
      <c r="H358" s="98">
        <v>5189534.2960000001</v>
      </c>
      <c r="I358" s="98">
        <v>488065.723</v>
      </c>
      <c r="J358" s="34">
        <f>VLOOKUP($B358,'Hub coords'!$A$14:$E$119,4,TRUE)</f>
        <v>488065.66940000001</v>
      </c>
      <c r="K358" s="34">
        <f>VLOOKUP($B358,'Hub coords'!$A$14:$E$119,5,TRUE)</f>
        <v>5189534.6405000007</v>
      </c>
      <c r="L358" s="34">
        <f t="shared" si="20"/>
        <v>5.359999998472631E-2</v>
      </c>
      <c r="M358" s="34">
        <f t="shared" si="21"/>
        <v>0.34450000058859587</v>
      </c>
      <c r="N358" s="35">
        <f t="shared" si="22"/>
        <v>0.34864481984378487</v>
      </c>
      <c r="O358" s="34">
        <f t="shared" si="23"/>
        <v>0.12155321040390521</v>
      </c>
      <c r="P358" s="36" t="s">
        <v>42</v>
      </c>
      <c r="Q358" s="70"/>
      <c r="R358" s="70"/>
      <c r="S358" s="70"/>
    </row>
    <row r="359" spans="1:19" x14ac:dyDescent="0.3">
      <c r="A359" s="98" t="s">
        <v>130</v>
      </c>
      <c r="B359" s="98" t="s">
        <v>2695</v>
      </c>
      <c r="C359" s="98">
        <v>601</v>
      </c>
      <c r="D359" s="98">
        <v>338.80200000000002</v>
      </c>
      <c r="E359" s="98">
        <v>0.2</v>
      </c>
      <c r="F359" s="98">
        <v>0.1</v>
      </c>
      <c r="G359" s="98">
        <v>0.13148000000000001</v>
      </c>
      <c r="H359" s="98">
        <v>5189534.6849999996</v>
      </c>
      <c r="I359" s="98">
        <v>488066.10800000001</v>
      </c>
      <c r="J359" s="34">
        <f>VLOOKUP($B359,'Hub coords'!$A$14:$E$119,4,TRUE)</f>
        <v>488065.66940000001</v>
      </c>
      <c r="K359" s="34">
        <f>VLOOKUP($B359,'Hub coords'!$A$14:$E$119,5,TRUE)</f>
        <v>5189534.6405000007</v>
      </c>
      <c r="L359" s="34">
        <f t="shared" si="20"/>
        <v>0.43859999999403954</v>
      </c>
      <c r="M359" s="34">
        <f t="shared" si="21"/>
        <v>4.4499998912215233E-2</v>
      </c>
      <c r="N359" s="35">
        <f t="shared" si="22"/>
        <v>0.44085168696281363</v>
      </c>
      <c r="O359" s="34">
        <f t="shared" si="23"/>
        <v>0.19435020989795862</v>
      </c>
      <c r="P359" s="36" t="s">
        <v>42</v>
      </c>
      <c r="Q359" s="70"/>
      <c r="R359" s="70"/>
      <c r="S359" s="70"/>
    </row>
    <row r="360" spans="1:19" x14ac:dyDescent="0.3">
      <c r="A360" s="98" t="s">
        <v>130</v>
      </c>
      <c r="B360" s="98" t="s">
        <v>2669</v>
      </c>
      <c r="C360" s="98">
        <v>601</v>
      </c>
      <c r="D360" s="98">
        <v>338.95600000000002</v>
      </c>
      <c r="E360" s="98">
        <v>0.3</v>
      </c>
      <c r="F360" s="98">
        <v>0.2</v>
      </c>
      <c r="G360" s="98">
        <v>0.179982</v>
      </c>
      <c r="H360" s="98">
        <v>5189534.841</v>
      </c>
      <c r="I360" s="98">
        <v>488066.29200000002</v>
      </c>
      <c r="J360" s="34">
        <f>VLOOKUP($B360,'Hub coords'!$A$14:$E$119,4,TRUE)</f>
        <v>488065.66940000001</v>
      </c>
      <c r="K360" s="34">
        <f>VLOOKUP($B360,'Hub coords'!$A$14:$E$119,5,TRUE)</f>
        <v>5189534.6405000007</v>
      </c>
      <c r="L360" s="34">
        <f t="shared" si="20"/>
        <v>0.62260000000242144</v>
      </c>
      <c r="M360" s="34">
        <f t="shared" si="21"/>
        <v>0.20049999933689833</v>
      </c>
      <c r="N360" s="35">
        <f t="shared" si="22"/>
        <v>0.65408792202356969</v>
      </c>
      <c r="O360" s="34">
        <f t="shared" si="23"/>
        <v>0.42783100973711136</v>
      </c>
      <c r="P360" s="36" t="s">
        <v>42</v>
      </c>
      <c r="Q360" s="70"/>
      <c r="R360" s="98" t="s">
        <v>5112</v>
      </c>
      <c r="S360" s="37">
        <f>COUNT(C336:C365)</f>
        <v>30</v>
      </c>
    </row>
    <row r="361" spans="1:19" x14ac:dyDescent="0.3">
      <c r="A361" s="98" t="s">
        <v>130</v>
      </c>
      <c r="B361" s="98" t="s">
        <v>2670</v>
      </c>
      <c r="C361" s="98">
        <v>601</v>
      </c>
      <c r="D361" s="98">
        <v>339.154</v>
      </c>
      <c r="E361" s="98">
        <v>0.3</v>
      </c>
      <c r="F361" s="98">
        <v>0.1</v>
      </c>
      <c r="G361" s="98">
        <v>0.60541</v>
      </c>
      <c r="H361" s="98">
        <v>5189534.6869999999</v>
      </c>
      <c r="I361" s="98">
        <v>488066.01799999998</v>
      </c>
      <c r="J361" s="34">
        <f>VLOOKUP($B361,'Hub coords'!$A$14:$E$119,4,TRUE)</f>
        <v>488065.66940000001</v>
      </c>
      <c r="K361" s="34">
        <f>VLOOKUP($B361,'Hub coords'!$A$14:$E$119,5,TRUE)</f>
        <v>5189534.6405000007</v>
      </c>
      <c r="L361" s="34">
        <f t="shared" si="20"/>
        <v>0.34859999996842816</v>
      </c>
      <c r="M361" s="34">
        <f t="shared" si="21"/>
        <v>4.6499999240040779E-2</v>
      </c>
      <c r="N361" s="35">
        <f t="shared" si="22"/>
        <v>0.35168765958917569</v>
      </c>
      <c r="O361" s="34">
        <f t="shared" si="23"/>
        <v>0.12368420990731192</v>
      </c>
      <c r="P361" s="36" t="s">
        <v>42</v>
      </c>
      <c r="Q361" s="70"/>
      <c r="R361" s="98" t="s">
        <v>5111</v>
      </c>
      <c r="S361" s="34">
        <f>AVERAGE(N336:N365)</f>
        <v>0.48066327399216624</v>
      </c>
    </row>
    <row r="362" spans="1:19" x14ac:dyDescent="0.3">
      <c r="A362" s="98" t="s">
        <v>130</v>
      </c>
      <c r="B362" s="98" t="s">
        <v>2671</v>
      </c>
      <c r="C362" s="98">
        <v>601</v>
      </c>
      <c r="D362" s="98">
        <v>339.14100000000002</v>
      </c>
      <c r="E362" s="98">
        <v>0.3</v>
      </c>
      <c r="F362" s="98">
        <v>0.2</v>
      </c>
      <c r="G362" s="98">
        <v>0.78483700000000001</v>
      </c>
      <c r="H362" s="98">
        <v>5189534.9139999999</v>
      </c>
      <c r="I362" s="98">
        <v>488066.20299999998</v>
      </c>
      <c r="J362" s="34">
        <f>VLOOKUP($B362,'Hub coords'!$A$14:$E$119,4,TRUE)</f>
        <v>488065.66940000001</v>
      </c>
      <c r="K362" s="34">
        <f>VLOOKUP($B362,'Hub coords'!$A$14:$E$119,5,TRUE)</f>
        <v>5189534.6405000007</v>
      </c>
      <c r="L362" s="34">
        <f t="shared" si="20"/>
        <v>0.53359999996609986</v>
      </c>
      <c r="M362" s="34">
        <f t="shared" si="21"/>
        <v>0.2734999991953373</v>
      </c>
      <c r="N362" s="35">
        <f t="shared" si="22"/>
        <v>0.59960921400831657</v>
      </c>
      <c r="O362" s="34">
        <f t="shared" si="23"/>
        <v>0.35953120952367118</v>
      </c>
      <c r="P362" s="36" t="s">
        <v>42</v>
      </c>
      <c r="Q362" s="70"/>
      <c r="R362" s="98" t="s">
        <v>5110</v>
      </c>
      <c r="S362" s="34">
        <f>_xlfn.STDEV.S(N336:N365)</f>
        <v>0.29582234975609129</v>
      </c>
    </row>
    <row r="363" spans="1:19" x14ac:dyDescent="0.3">
      <c r="A363" s="98" t="s">
        <v>130</v>
      </c>
      <c r="B363" s="98" t="s">
        <v>2672</v>
      </c>
      <c r="C363" s="98">
        <v>601</v>
      </c>
      <c r="D363" s="98">
        <v>339.762</v>
      </c>
      <c r="E363" s="98">
        <v>0.4</v>
      </c>
      <c r="F363" s="98">
        <v>0.2</v>
      </c>
      <c r="G363" s="98">
        <v>0.87244500000000003</v>
      </c>
      <c r="H363" s="98">
        <v>5189534.4510000004</v>
      </c>
      <c r="I363" s="98">
        <v>488065.69799999997</v>
      </c>
      <c r="J363" s="34">
        <f>VLOOKUP($B363,'Hub coords'!$A$14:$E$119,4,TRUE)</f>
        <v>488065.66940000001</v>
      </c>
      <c r="K363" s="34">
        <f>VLOOKUP($B363,'Hub coords'!$A$14:$E$119,5,TRUE)</f>
        <v>5189534.6405000007</v>
      </c>
      <c r="L363" s="34">
        <f t="shared" si="20"/>
        <v>2.8599999961443245E-2</v>
      </c>
      <c r="M363" s="34">
        <f t="shared" si="21"/>
        <v>0.18950000032782555</v>
      </c>
      <c r="N363" s="35">
        <f t="shared" si="22"/>
        <v>0.19164605428247261</v>
      </c>
      <c r="O363" s="34">
        <f t="shared" si="23"/>
        <v>3.6728210122040438E-2</v>
      </c>
      <c r="P363" s="36" t="s">
        <v>42</v>
      </c>
      <c r="Q363" s="70"/>
      <c r="R363" s="98" t="s">
        <v>5109</v>
      </c>
      <c r="S363" s="34">
        <f>MIN(N336:N365)</f>
        <v>0.19164605428247261</v>
      </c>
    </row>
    <row r="364" spans="1:19" x14ac:dyDescent="0.3">
      <c r="A364" s="98" t="s">
        <v>130</v>
      </c>
      <c r="B364" s="98" t="s">
        <v>2673</v>
      </c>
      <c r="C364" s="98">
        <v>601</v>
      </c>
      <c r="D364" s="98">
        <v>339.755</v>
      </c>
      <c r="E364" s="98">
        <v>0.4</v>
      </c>
      <c r="F364" s="98">
        <v>0.1</v>
      </c>
      <c r="G364" s="98">
        <v>0.198932</v>
      </c>
      <c r="H364" s="98">
        <v>5189534.45</v>
      </c>
      <c r="I364" s="98">
        <v>488066.01699999999</v>
      </c>
      <c r="J364" s="34">
        <f>VLOOKUP($B364,'Hub coords'!$A$14:$E$119,4,TRUE)</f>
        <v>488065.66940000001</v>
      </c>
      <c r="K364" s="34">
        <f>VLOOKUP($B364,'Hub coords'!$A$14:$E$119,5,TRUE)</f>
        <v>5189534.6405000007</v>
      </c>
      <c r="L364" s="34">
        <f t="shared" si="20"/>
        <v>0.34759999997913837</v>
      </c>
      <c r="M364" s="34">
        <f t="shared" si="21"/>
        <v>0.19050000049173832</v>
      </c>
      <c r="N364" s="35">
        <f t="shared" si="22"/>
        <v>0.39637861972216576</v>
      </c>
      <c r="O364" s="34">
        <f t="shared" si="23"/>
        <v>0.15711601017284929</v>
      </c>
      <c r="P364" s="36" t="s">
        <v>42</v>
      </c>
      <c r="Q364" s="70"/>
      <c r="R364" s="98" t="s">
        <v>5108</v>
      </c>
      <c r="S364" s="34">
        <f>MAX(N336:N365)</f>
        <v>1.6727832528953945</v>
      </c>
    </row>
    <row r="365" spans="1:19" x14ac:dyDescent="0.3">
      <c r="A365" s="98" t="s">
        <v>130</v>
      </c>
      <c r="B365" s="98" t="s">
        <v>2674</v>
      </c>
      <c r="C365" s="98">
        <v>601</v>
      </c>
      <c r="D365" s="98">
        <v>339.33100000000002</v>
      </c>
      <c r="E365" s="98">
        <v>0.3</v>
      </c>
      <c r="F365" s="98">
        <v>0.2</v>
      </c>
      <c r="G365" s="98">
        <v>0.48644700000000002</v>
      </c>
      <c r="H365" s="98">
        <v>5189534.4529999997</v>
      </c>
      <c r="I365" s="98">
        <v>488065.94799999997</v>
      </c>
      <c r="J365" s="34">
        <f>VLOOKUP($B365,'Hub coords'!$A$14:$E$119,4,TRUE)</f>
        <v>488065.66940000001</v>
      </c>
      <c r="K365" s="34">
        <f>VLOOKUP($B365,'Hub coords'!$A$14:$E$119,5,TRUE)</f>
        <v>5189534.6405000007</v>
      </c>
      <c r="L365" s="34">
        <f t="shared" si="20"/>
        <v>0.27859999996144325</v>
      </c>
      <c r="M365" s="34">
        <f t="shared" si="21"/>
        <v>0.18750000093132257</v>
      </c>
      <c r="N365" s="35">
        <f t="shared" si="22"/>
        <v>0.33581871646434797</v>
      </c>
      <c r="O365" s="34">
        <f t="shared" si="23"/>
        <v>0.11277421032776214</v>
      </c>
      <c r="P365" s="36" t="s">
        <v>42</v>
      </c>
      <c r="Q365" s="70"/>
      <c r="R365" s="98" t="s">
        <v>5107</v>
      </c>
      <c r="S365" s="34">
        <f>SQRT(SUM(O336:O365)/S360)</f>
        <v>0.56181048123565913</v>
      </c>
    </row>
    <row r="366" spans="1:19" ht="15" thickBot="1" x14ac:dyDescent="0.35">
      <c r="A366" s="98" t="s">
        <v>130</v>
      </c>
      <c r="B366" s="98" t="s">
        <v>2696</v>
      </c>
      <c r="C366" s="98">
        <v>601</v>
      </c>
      <c r="D366" s="98">
        <v>332.97800000000001</v>
      </c>
      <c r="E366" s="98">
        <v>0.5</v>
      </c>
      <c r="F366" s="98">
        <v>0.3</v>
      </c>
      <c r="G366" s="98">
        <v>0.98160400000000003</v>
      </c>
      <c r="H366" s="98">
        <v>5189581.7460000003</v>
      </c>
      <c r="I366" s="98">
        <v>488004.30200000003</v>
      </c>
      <c r="J366" s="34">
        <f>VLOOKUP($B366,'Hub coords'!$A$14:$E$119,4,TRUE)</f>
        <v>488003.82940000005</v>
      </c>
      <c r="K366" s="34">
        <f>VLOOKUP($B366,'Hub coords'!$A$14:$E$119,5,TRUE)</f>
        <v>5189582.0975000001</v>
      </c>
      <c r="L366" s="34">
        <f t="shared" si="20"/>
        <v>0.47259999997913837</v>
      </c>
      <c r="M366" s="34">
        <f t="shared" si="21"/>
        <v>0.35149999987334013</v>
      </c>
      <c r="N366" s="35">
        <f t="shared" si="22"/>
        <v>0.58898472806282476</v>
      </c>
      <c r="O366" s="34">
        <f t="shared" si="23"/>
        <v>0.34690300989123962</v>
      </c>
      <c r="P366" s="36" t="s">
        <v>43</v>
      </c>
      <c r="Q366" s="113"/>
      <c r="R366" s="98"/>
    </row>
    <row r="367" spans="1:19" x14ac:dyDescent="0.3">
      <c r="A367" s="98" t="s">
        <v>126</v>
      </c>
      <c r="B367" s="98" t="s">
        <v>2705</v>
      </c>
      <c r="C367" s="98">
        <v>601</v>
      </c>
      <c r="D367" s="98">
        <v>335.78699999999998</v>
      </c>
      <c r="E367" s="98">
        <v>0.3</v>
      </c>
      <c r="F367" s="98">
        <v>0.2</v>
      </c>
      <c r="G367" s="98">
        <v>1.073599</v>
      </c>
      <c r="H367" s="98">
        <v>5189582.46</v>
      </c>
      <c r="I367" s="98">
        <v>488005.79499999998</v>
      </c>
      <c r="J367" s="34">
        <f>VLOOKUP($B367,'Hub coords'!$A$14:$E$119,4,TRUE)</f>
        <v>488003.82940000005</v>
      </c>
      <c r="K367" s="34">
        <f>VLOOKUP($B367,'Hub coords'!$A$14:$E$119,5,TRUE)</f>
        <v>5189582.0975000001</v>
      </c>
      <c r="L367" s="34">
        <f t="shared" si="20"/>
        <v>1.9655999999376945</v>
      </c>
      <c r="M367" s="34">
        <f t="shared" si="21"/>
        <v>0.36249999981373549</v>
      </c>
      <c r="N367" s="35">
        <f t="shared" si="22"/>
        <v>1.9987470099089637</v>
      </c>
      <c r="O367" s="34">
        <f t="shared" si="23"/>
        <v>3.9949896096200233</v>
      </c>
      <c r="P367" s="36" t="s">
        <v>43</v>
      </c>
      <c r="Q367" s="113"/>
      <c r="R367" s="20" t="s">
        <v>166</v>
      </c>
      <c r="S367" s="20" t="s">
        <v>165</v>
      </c>
    </row>
    <row r="368" spans="1:19" x14ac:dyDescent="0.3">
      <c r="A368" s="98" t="s">
        <v>130</v>
      </c>
      <c r="B368" s="98" t="s">
        <v>2706</v>
      </c>
      <c r="C368" s="98">
        <v>601</v>
      </c>
      <c r="D368" s="98">
        <v>334.34699999999998</v>
      </c>
      <c r="E368" s="98">
        <v>0.6</v>
      </c>
      <c r="F368" s="98">
        <v>0.4</v>
      </c>
      <c r="G368" s="98">
        <v>1.159562</v>
      </c>
      <c r="H368" s="98">
        <v>5189581.7039999999</v>
      </c>
      <c r="I368" s="98">
        <v>488005.25099999999</v>
      </c>
      <c r="J368" s="34">
        <f>VLOOKUP($B368,'Hub coords'!$A$14:$E$119,4,TRUE)</f>
        <v>488003.82940000005</v>
      </c>
      <c r="K368" s="34">
        <f>VLOOKUP($B368,'Hub coords'!$A$14:$E$119,5,TRUE)</f>
        <v>5189582.0975000001</v>
      </c>
      <c r="L368" s="34">
        <f t="shared" si="20"/>
        <v>1.4215999999432825</v>
      </c>
      <c r="M368" s="34">
        <f t="shared" si="21"/>
        <v>0.39350000023841858</v>
      </c>
      <c r="N368" s="35">
        <f t="shared" si="22"/>
        <v>1.4750555277773023</v>
      </c>
      <c r="O368" s="34">
        <f t="shared" si="23"/>
        <v>2.175788810026376</v>
      </c>
      <c r="P368" s="36" t="s">
        <v>43</v>
      </c>
      <c r="Q368" s="113"/>
      <c r="R368" s="19">
        <v>1</v>
      </c>
      <c r="S368" s="115">
        <v>9</v>
      </c>
    </row>
    <row r="369" spans="1:19" x14ac:dyDescent="0.3">
      <c r="A369" s="98" t="s">
        <v>126</v>
      </c>
      <c r="B369" s="98" t="s">
        <v>2707</v>
      </c>
      <c r="C369" s="98">
        <v>601</v>
      </c>
      <c r="D369" s="98">
        <v>335.267</v>
      </c>
      <c r="E369" s="98">
        <v>0.5</v>
      </c>
      <c r="F369" s="98">
        <v>0.3</v>
      </c>
      <c r="G369" s="98">
        <v>1.0240450000000001</v>
      </c>
      <c r="H369" s="98">
        <v>5189581.8039999995</v>
      </c>
      <c r="I369" s="98">
        <v>488005.47499999998</v>
      </c>
      <c r="J369" s="34">
        <f>VLOOKUP($B369,'Hub coords'!$A$14:$E$119,4,TRUE)</f>
        <v>488003.82940000005</v>
      </c>
      <c r="K369" s="34">
        <f>VLOOKUP($B369,'Hub coords'!$A$14:$E$119,5,TRUE)</f>
        <v>5189582.0975000001</v>
      </c>
      <c r="L369" s="34">
        <f t="shared" si="20"/>
        <v>1.6455999999307096</v>
      </c>
      <c r="M369" s="34">
        <f t="shared" si="21"/>
        <v>0.29350000061094761</v>
      </c>
      <c r="N369" s="35">
        <f t="shared" si="22"/>
        <v>1.6715686076648417</v>
      </c>
      <c r="O369" s="34">
        <f t="shared" si="23"/>
        <v>2.7941416101305774</v>
      </c>
      <c r="P369" s="36" t="s">
        <v>43</v>
      </c>
      <c r="Q369" s="113"/>
      <c r="R369" s="19">
        <v>2</v>
      </c>
      <c r="S369" s="115">
        <v>12</v>
      </c>
    </row>
    <row r="370" spans="1:19" x14ac:dyDescent="0.3">
      <c r="A370" s="98" t="s">
        <v>130</v>
      </c>
      <c r="B370" s="98" t="s">
        <v>2708</v>
      </c>
      <c r="C370" s="98">
        <v>601</v>
      </c>
      <c r="D370" s="98">
        <v>333.44200000000001</v>
      </c>
      <c r="E370" s="98">
        <v>0.5</v>
      </c>
      <c r="F370" s="98">
        <v>0.3</v>
      </c>
      <c r="G370" s="98">
        <v>0.96278399999999997</v>
      </c>
      <c r="H370" s="98">
        <v>5189581.801</v>
      </c>
      <c r="I370" s="98">
        <v>488004.57699999999</v>
      </c>
      <c r="J370" s="34">
        <f>VLOOKUP($B370,'Hub coords'!$A$14:$E$119,4,TRUE)</f>
        <v>488003.82940000005</v>
      </c>
      <c r="K370" s="34">
        <f>VLOOKUP($B370,'Hub coords'!$A$14:$E$119,5,TRUE)</f>
        <v>5189582.0975000001</v>
      </c>
      <c r="L370" s="34">
        <f t="shared" si="20"/>
        <v>0.74759999994421378</v>
      </c>
      <c r="M370" s="34">
        <f t="shared" si="21"/>
        <v>0.29650000017136335</v>
      </c>
      <c r="N370" s="35">
        <f t="shared" si="22"/>
        <v>0.80424996737221377</v>
      </c>
      <c r="O370" s="34">
        <f t="shared" si="23"/>
        <v>0.64681801001820693</v>
      </c>
      <c r="P370" s="36" t="s">
        <v>43</v>
      </c>
      <c r="Q370" s="113"/>
      <c r="R370" s="19">
        <v>3</v>
      </c>
      <c r="S370" s="115">
        <v>7</v>
      </c>
    </row>
    <row r="371" spans="1:19" x14ac:dyDescent="0.3">
      <c r="A371" s="98" t="s">
        <v>126</v>
      </c>
      <c r="B371" s="98" t="s">
        <v>2709</v>
      </c>
      <c r="C371" s="98">
        <v>601</v>
      </c>
      <c r="D371" s="98">
        <v>335.14600000000002</v>
      </c>
      <c r="E371" s="98">
        <v>0.3</v>
      </c>
      <c r="F371" s="98">
        <v>0.3</v>
      </c>
      <c r="G371" s="98">
        <v>0.97490699999999997</v>
      </c>
      <c r="H371" s="98">
        <v>5189583.0640000002</v>
      </c>
      <c r="I371" s="98">
        <v>488004.55099999998</v>
      </c>
      <c r="J371" s="34">
        <f>VLOOKUP($B371,'Hub coords'!$A$14:$E$119,4,TRUE)</f>
        <v>488003.82940000005</v>
      </c>
      <c r="K371" s="34">
        <f>VLOOKUP($B371,'Hub coords'!$A$14:$E$119,5,TRUE)</f>
        <v>5189582.0975000001</v>
      </c>
      <c r="L371" s="34">
        <f t="shared" si="20"/>
        <v>0.72159999993164092</v>
      </c>
      <c r="M371" s="34">
        <f t="shared" si="21"/>
        <v>0.96650000009685755</v>
      </c>
      <c r="N371" s="35">
        <f t="shared" si="22"/>
        <v>1.2061628455928204</v>
      </c>
      <c r="O371" s="34">
        <f t="shared" si="23"/>
        <v>1.4548288100885698</v>
      </c>
      <c r="P371" s="36" t="s">
        <v>43</v>
      </c>
      <c r="Q371" s="113"/>
      <c r="R371" s="19">
        <v>4</v>
      </c>
      <c r="S371" s="115">
        <v>0</v>
      </c>
    </row>
    <row r="372" spans="1:19" x14ac:dyDescent="0.3">
      <c r="A372" s="98" t="s">
        <v>126</v>
      </c>
      <c r="B372" s="98" t="s">
        <v>2710</v>
      </c>
      <c r="C372" s="98">
        <v>601</v>
      </c>
      <c r="D372" s="98">
        <v>335.89800000000002</v>
      </c>
      <c r="E372" s="98">
        <v>0.6</v>
      </c>
      <c r="F372" s="98">
        <v>0.4</v>
      </c>
      <c r="G372" s="98">
        <v>1.689376</v>
      </c>
      <c r="H372" s="98">
        <v>5189584.2050000001</v>
      </c>
      <c r="I372" s="98">
        <v>488006.61599999998</v>
      </c>
      <c r="J372" s="34">
        <f>VLOOKUP($B372,'Hub coords'!$A$14:$E$119,4,TRUE)</f>
        <v>488003.82940000005</v>
      </c>
      <c r="K372" s="34">
        <f>VLOOKUP($B372,'Hub coords'!$A$14:$E$119,5,TRUE)</f>
        <v>5189582.0975000001</v>
      </c>
      <c r="L372" s="34">
        <f t="shared" si="20"/>
        <v>2.7865999999339692</v>
      </c>
      <c r="M372" s="34">
        <f t="shared" si="21"/>
        <v>2.1074999999254942</v>
      </c>
      <c r="N372" s="35">
        <f t="shared" si="22"/>
        <v>3.4938082101509171</v>
      </c>
      <c r="O372" s="34">
        <f t="shared" si="23"/>
        <v>12.206695809317955</v>
      </c>
      <c r="P372" s="36" t="s">
        <v>43</v>
      </c>
      <c r="Q372" s="113"/>
      <c r="R372" s="19">
        <v>5</v>
      </c>
      <c r="S372" s="115">
        <v>0</v>
      </c>
    </row>
    <row r="373" spans="1:19" x14ac:dyDescent="0.3">
      <c r="A373" s="98" t="s">
        <v>126</v>
      </c>
      <c r="B373" s="98" t="s">
        <v>2711</v>
      </c>
      <c r="C373" s="98">
        <v>601</v>
      </c>
      <c r="D373" s="98">
        <v>334.35700000000003</v>
      </c>
      <c r="E373" s="98">
        <v>0.5</v>
      </c>
      <c r="F373" s="98">
        <v>0.4</v>
      </c>
      <c r="G373" s="98">
        <v>1.10385</v>
      </c>
      <c r="H373" s="98">
        <v>5189581.8260000004</v>
      </c>
      <c r="I373" s="98">
        <v>488005.29100000003</v>
      </c>
      <c r="J373" s="34">
        <f>VLOOKUP($B373,'Hub coords'!$A$14:$E$119,4,TRUE)</f>
        <v>488003.82940000005</v>
      </c>
      <c r="K373" s="34">
        <f>VLOOKUP($B373,'Hub coords'!$A$14:$E$119,5,TRUE)</f>
        <v>5189582.0975000001</v>
      </c>
      <c r="L373" s="34">
        <f t="shared" si="20"/>
        <v>1.4615999999805354</v>
      </c>
      <c r="M373" s="34">
        <f t="shared" si="21"/>
        <v>0.27149999979883432</v>
      </c>
      <c r="N373" s="35">
        <f t="shared" si="22"/>
        <v>1.4866024383922785</v>
      </c>
      <c r="O373" s="34">
        <f t="shared" si="23"/>
        <v>2.2099868098338682</v>
      </c>
      <c r="P373" s="36" t="s">
        <v>43</v>
      </c>
      <c r="Q373" s="113"/>
      <c r="R373" s="19">
        <v>6</v>
      </c>
      <c r="S373" s="115">
        <v>2</v>
      </c>
    </row>
    <row r="374" spans="1:19" x14ac:dyDescent="0.3">
      <c r="A374" s="98" t="s">
        <v>126</v>
      </c>
      <c r="B374" s="98" t="s">
        <v>2712</v>
      </c>
      <c r="C374" s="98">
        <v>601</v>
      </c>
      <c r="D374" s="98">
        <v>336.95</v>
      </c>
      <c r="E374" s="98">
        <v>0.4</v>
      </c>
      <c r="F374" s="98">
        <v>0.3</v>
      </c>
      <c r="G374" s="98">
        <v>1.062937</v>
      </c>
      <c r="H374" s="98">
        <v>5189581.665</v>
      </c>
      <c r="I374" s="98">
        <v>488005.598</v>
      </c>
      <c r="J374" s="34">
        <f>VLOOKUP($B374,'Hub coords'!$A$14:$E$119,4,TRUE)</f>
        <v>488003.82940000005</v>
      </c>
      <c r="K374" s="34">
        <f>VLOOKUP($B374,'Hub coords'!$A$14:$E$119,5,TRUE)</f>
        <v>5189582.0975000001</v>
      </c>
      <c r="L374" s="34">
        <f t="shared" si="20"/>
        <v>1.76859999995213</v>
      </c>
      <c r="M374" s="34">
        <f t="shared" si="21"/>
        <v>0.43250000011175871</v>
      </c>
      <c r="N374" s="35">
        <f t="shared" si="22"/>
        <v>1.8207147524879743</v>
      </c>
      <c r="O374" s="34">
        <f t="shared" si="23"/>
        <v>3.3150022099273455</v>
      </c>
      <c r="P374" s="36" t="s">
        <v>43</v>
      </c>
      <c r="Q374" s="113"/>
      <c r="R374" s="19">
        <v>7</v>
      </c>
      <c r="S374" s="115">
        <v>0</v>
      </c>
    </row>
    <row r="375" spans="1:19" x14ac:dyDescent="0.3">
      <c r="A375" s="98" t="s">
        <v>126</v>
      </c>
      <c r="B375" s="98" t="s">
        <v>2713</v>
      </c>
      <c r="C375" s="98">
        <v>601</v>
      </c>
      <c r="D375" s="98">
        <v>336.4</v>
      </c>
      <c r="E375" s="98">
        <v>0.4</v>
      </c>
      <c r="F375" s="98">
        <v>0.3</v>
      </c>
      <c r="G375" s="98">
        <v>1.8966130000000001</v>
      </c>
      <c r="H375" s="98">
        <v>5189580.0549999997</v>
      </c>
      <c r="I375" s="98">
        <v>488004.217</v>
      </c>
      <c r="J375" s="34">
        <f>VLOOKUP($B375,'Hub coords'!$A$14:$E$119,4,TRUE)</f>
        <v>488003.82940000005</v>
      </c>
      <c r="K375" s="34">
        <f>VLOOKUP($B375,'Hub coords'!$A$14:$E$119,5,TRUE)</f>
        <v>5189582.0975000001</v>
      </c>
      <c r="L375" s="34">
        <f t="shared" si="20"/>
        <v>0.38759999995818362</v>
      </c>
      <c r="M375" s="34">
        <f t="shared" si="21"/>
        <v>2.0425000004470348</v>
      </c>
      <c r="N375" s="35">
        <f t="shared" si="22"/>
        <v>2.0789516617261019</v>
      </c>
      <c r="O375" s="34">
        <f t="shared" si="23"/>
        <v>4.3220400117937201</v>
      </c>
      <c r="P375" s="36" t="s">
        <v>43</v>
      </c>
      <c r="Q375" s="113"/>
      <c r="R375" s="19">
        <v>8</v>
      </c>
      <c r="S375" s="115">
        <v>0</v>
      </c>
    </row>
    <row r="376" spans="1:19" ht="15" thickBot="1" x14ac:dyDescent="0.35">
      <c r="A376" s="98" t="s">
        <v>130</v>
      </c>
      <c r="B376" s="98" t="s">
        <v>2714</v>
      </c>
      <c r="C376" s="98">
        <v>601</v>
      </c>
      <c r="D376" s="98">
        <v>335.12200000000001</v>
      </c>
      <c r="E376" s="98">
        <v>0.3</v>
      </c>
      <c r="F376" s="98">
        <v>0.2</v>
      </c>
      <c r="G376" s="98">
        <v>1.7637229999999999</v>
      </c>
      <c r="H376" s="98">
        <v>5189581.4579999996</v>
      </c>
      <c r="I376" s="98">
        <v>488004.223</v>
      </c>
      <c r="J376" s="34">
        <f>VLOOKUP($B376,'Hub coords'!$A$14:$E$119,4,TRUE)</f>
        <v>488003.82940000005</v>
      </c>
      <c r="K376" s="34">
        <f>VLOOKUP($B376,'Hub coords'!$A$14:$E$119,5,TRUE)</f>
        <v>5189582.0975000001</v>
      </c>
      <c r="L376" s="34">
        <f t="shared" si="20"/>
        <v>0.39359999995213002</v>
      </c>
      <c r="M376" s="34">
        <f t="shared" si="21"/>
        <v>0.63950000051409006</v>
      </c>
      <c r="N376" s="35">
        <f t="shared" si="22"/>
        <v>0.75092024251570011</v>
      </c>
      <c r="O376" s="34">
        <f t="shared" si="23"/>
        <v>0.56388121061983787</v>
      </c>
      <c r="P376" s="36" t="s">
        <v>43</v>
      </c>
      <c r="Q376" s="113"/>
      <c r="R376" s="38" t="s">
        <v>2123</v>
      </c>
      <c r="S376" s="38">
        <v>0</v>
      </c>
    </row>
    <row r="377" spans="1:19" x14ac:dyDescent="0.3">
      <c r="A377" s="98" t="s">
        <v>130</v>
      </c>
      <c r="B377" s="98" t="s">
        <v>2697</v>
      </c>
      <c r="C377" s="98">
        <v>601</v>
      </c>
      <c r="D377" s="98">
        <v>344.76900000000001</v>
      </c>
      <c r="E377" s="98">
        <v>0.3</v>
      </c>
      <c r="F377" s="98">
        <v>0.2</v>
      </c>
      <c r="G377" s="98">
        <v>1.5073110000000001</v>
      </c>
      <c r="H377" s="98">
        <v>5189581.9670000002</v>
      </c>
      <c r="I377" s="98">
        <v>488005.91399999999</v>
      </c>
      <c r="J377" s="34">
        <f>VLOOKUP($B377,'Hub coords'!$A$14:$E$119,4,TRUE)</f>
        <v>488003.82940000005</v>
      </c>
      <c r="K377" s="34">
        <f>VLOOKUP($B377,'Hub coords'!$A$14:$E$119,5,TRUE)</f>
        <v>5189582.0975000001</v>
      </c>
      <c r="L377" s="34">
        <f t="shared" si="20"/>
        <v>2.0845999999437481</v>
      </c>
      <c r="M377" s="34">
        <f t="shared" si="21"/>
        <v>0.13049999997019768</v>
      </c>
      <c r="N377" s="35">
        <f t="shared" si="22"/>
        <v>2.0886807821583693</v>
      </c>
      <c r="O377" s="34">
        <f t="shared" si="23"/>
        <v>4.3625874097576975</v>
      </c>
      <c r="P377" s="36" t="s">
        <v>43</v>
      </c>
      <c r="Q377" s="113"/>
      <c r="R377" s="98"/>
    </row>
    <row r="378" spans="1:19" x14ac:dyDescent="0.3">
      <c r="A378" s="98" t="s">
        <v>130</v>
      </c>
      <c r="B378" s="98" t="s">
        <v>2715</v>
      </c>
      <c r="C378" s="98">
        <v>601</v>
      </c>
      <c r="D378" s="98">
        <v>336.76100000000002</v>
      </c>
      <c r="E378" s="98">
        <v>0.6</v>
      </c>
      <c r="F378" s="98">
        <v>0.5</v>
      </c>
      <c r="G378" s="98">
        <v>1.6004449999999999</v>
      </c>
      <c r="H378" s="98">
        <v>5189584.4570000004</v>
      </c>
      <c r="I378" s="98">
        <v>488006.76299999998</v>
      </c>
      <c r="J378" s="34">
        <f>VLOOKUP($B378,'Hub coords'!$A$14:$E$119,4,TRUE)</f>
        <v>488003.82940000005</v>
      </c>
      <c r="K378" s="34">
        <f>VLOOKUP($B378,'Hub coords'!$A$14:$E$119,5,TRUE)</f>
        <v>5189582.0975000001</v>
      </c>
      <c r="L378" s="34">
        <f t="shared" si="20"/>
        <v>2.9335999999311753</v>
      </c>
      <c r="M378" s="34">
        <f t="shared" si="21"/>
        <v>2.3595000002533197</v>
      </c>
      <c r="N378" s="35">
        <f t="shared" si="22"/>
        <v>3.7647376018511047</v>
      </c>
      <c r="O378" s="34">
        <f t="shared" si="23"/>
        <v>14.173249210791607</v>
      </c>
      <c r="P378" s="36" t="s">
        <v>43</v>
      </c>
      <c r="Q378" s="113"/>
      <c r="R378" s="98"/>
    </row>
    <row r="379" spans="1:19" x14ac:dyDescent="0.3">
      <c r="A379" s="98" t="s">
        <v>130</v>
      </c>
      <c r="B379" s="98" t="s">
        <v>2716</v>
      </c>
      <c r="C379" s="98">
        <v>601</v>
      </c>
      <c r="D379" s="98">
        <v>337.05900000000003</v>
      </c>
      <c r="E379" s="98">
        <v>0.4</v>
      </c>
      <c r="F379" s="98">
        <v>0.2</v>
      </c>
      <c r="G379" s="98">
        <v>1.305377</v>
      </c>
      <c r="H379" s="98">
        <v>5189581.3329999996</v>
      </c>
      <c r="I379" s="98">
        <v>488005.96799999999</v>
      </c>
      <c r="J379" s="34">
        <f>VLOOKUP($B379,'Hub coords'!$A$14:$E$119,4,TRUE)</f>
        <v>488003.82940000005</v>
      </c>
      <c r="K379" s="34">
        <f>VLOOKUP($B379,'Hub coords'!$A$14:$E$119,5,TRUE)</f>
        <v>5189582.0975000001</v>
      </c>
      <c r="L379" s="34">
        <f t="shared" si="20"/>
        <v>2.1385999999474734</v>
      </c>
      <c r="M379" s="34">
        <f t="shared" si="21"/>
        <v>0.76450000051409006</v>
      </c>
      <c r="N379" s="35">
        <f t="shared" si="22"/>
        <v>2.2711385273825497</v>
      </c>
      <c r="O379" s="34">
        <f t="shared" si="23"/>
        <v>5.1580702105613767</v>
      </c>
      <c r="P379" s="36" t="s">
        <v>43</v>
      </c>
      <c r="Q379" s="113"/>
      <c r="R379" s="98"/>
    </row>
    <row r="380" spans="1:19" x14ac:dyDescent="0.3">
      <c r="A380" s="98" t="s">
        <v>126</v>
      </c>
      <c r="B380" s="98" t="s">
        <v>2717</v>
      </c>
      <c r="C380" s="98">
        <v>601</v>
      </c>
      <c r="D380" s="98">
        <v>335.02100000000002</v>
      </c>
      <c r="E380" s="98">
        <v>0.5</v>
      </c>
      <c r="F380" s="98">
        <v>0.4</v>
      </c>
      <c r="G380" s="98">
        <v>1.362641</v>
      </c>
      <c r="H380" s="98">
        <v>5189582.79</v>
      </c>
      <c r="I380" s="98">
        <v>488005.53200000001</v>
      </c>
      <c r="J380" s="34">
        <f>VLOOKUP($B380,'Hub coords'!$A$14:$E$119,4,TRUE)</f>
        <v>488003.82940000005</v>
      </c>
      <c r="K380" s="34">
        <f>VLOOKUP($B380,'Hub coords'!$A$14:$E$119,5,TRUE)</f>
        <v>5189582.0975000001</v>
      </c>
      <c r="L380" s="34">
        <f t="shared" si="20"/>
        <v>1.7025999999605119</v>
      </c>
      <c r="M380" s="34">
        <f t="shared" si="21"/>
        <v>0.69249999988824129</v>
      </c>
      <c r="N380" s="35">
        <f t="shared" si="22"/>
        <v>1.8380432556691231</v>
      </c>
      <c r="O380" s="34">
        <f t="shared" si="23"/>
        <v>3.3784030097107491</v>
      </c>
      <c r="P380" s="36" t="s">
        <v>43</v>
      </c>
      <c r="Q380" s="113"/>
      <c r="R380" s="98"/>
    </row>
    <row r="381" spans="1:19" x14ac:dyDescent="0.3">
      <c r="A381" s="98" t="s">
        <v>130</v>
      </c>
      <c r="B381" s="98" t="s">
        <v>2718</v>
      </c>
      <c r="C381" s="98">
        <v>601</v>
      </c>
      <c r="D381" s="98">
        <v>335.51100000000002</v>
      </c>
      <c r="E381" s="98">
        <v>0.3</v>
      </c>
      <c r="F381" s="98">
        <v>0.3</v>
      </c>
      <c r="G381" s="98">
        <v>1.003903</v>
      </c>
      <c r="H381" s="98">
        <v>5189583.0580000002</v>
      </c>
      <c r="I381" s="98">
        <v>488004.61300000001</v>
      </c>
      <c r="J381" s="34">
        <f>VLOOKUP($B381,'Hub coords'!$A$14:$E$119,4,TRUE)</f>
        <v>488003.82940000005</v>
      </c>
      <c r="K381" s="34">
        <f>VLOOKUP($B381,'Hub coords'!$A$14:$E$119,5,TRUE)</f>
        <v>5189582.0975000001</v>
      </c>
      <c r="L381" s="34">
        <f t="shared" si="20"/>
        <v>0.78359999996609986</v>
      </c>
      <c r="M381" s="34">
        <f t="shared" si="21"/>
        <v>0.96050000004470348</v>
      </c>
      <c r="N381" s="35">
        <f t="shared" si="22"/>
        <v>1.2395923563949347</v>
      </c>
      <c r="O381" s="34">
        <f t="shared" si="23"/>
        <v>1.5365892100327467</v>
      </c>
      <c r="P381" s="36" t="s">
        <v>43</v>
      </c>
      <c r="Q381" s="113"/>
      <c r="R381" s="98"/>
    </row>
    <row r="382" spans="1:19" x14ac:dyDescent="0.3">
      <c r="A382" s="98" t="s">
        <v>126</v>
      </c>
      <c r="B382" s="98" t="s">
        <v>2719</v>
      </c>
      <c r="C382" s="98">
        <v>601</v>
      </c>
      <c r="D382" s="98">
        <v>342.19099999999997</v>
      </c>
      <c r="E382" s="98">
        <v>0.5</v>
      </c>
      <c r="F382" s="98">
        <v>0.3</v>
      </c>
      <c r="G382" s="98">
        <v>1.518292</v>
      </c>
      <c r="H382" s="98">
        <v>5189581.9349999996</v>
      </c>
      <c r="I382" s="98">
        <v>488006.022</v>
      </c>
      <c r="J382" s="34">
        <f>VLOOKUP($B382,'Hub coords'!$A$14:$E$119,4,TRUE)</f>
        <v>488003.82940000005</v>
      </c>
      <c r="K382" s="34">
        <f>VLOOKUP($B382,'Hub coords'!$A$14:$E$119,5,TRUE)</f>
        <v>5189582.0975000001</v>
      </c>
      <c r="L382" s="34">
        <f t="shared" si="20"/>
        <v>2.1925999999511987</v>
      </c>
      <c r="M382" s="34">
        <f t="shared" si="21"/>
        <v>0.16250000055879354</v>
      </c>
      <c r="N382" s="35">
        <f t="shared" si="22"/>
        <v>2.1986134289518939</v>
      </c>
      <c r="O382" s="34">
        <f t="shared" si="23"/>
        <v>4.8339010099676045</v>
      </c>
      <c r="P382" s="36" t="s">
        <v>43</v>
      </c>
      <c r="Q382" s="113"/>
      <c r="R382" s="98"/>
    </row>
    <row r="383" spans="1:19" x14ac:dyDescent="0.3">
      <c r="A383" s="98" t="s">
        <v>130</v>
      </c>
      <c r="B383" s="98" t="s">
        <v>2720</v>
      </c>
      <c r="C383" s="98">
        <v>601</v>
      </c>
      <c r="D383" s="98">
        <v>334.90699999999998</v>
      </c>
      <c r="E383" s="98">
        <v>0.6</v>
      </c>
      <c r="F383" s="98">
        <v>0.4</v>
      </c>
      <c r="G383" s="98">
        <v>1.0908640000000001</v>
      </c>
      <c r="H383" s="98">
        <v>5189581.8039999995</v>
      </c>
      <c r="I383" s="98">
        <v>488004.37599999999</v>
      </c>
      <c r="J383" s="34">
        <f>VLOOKUP($B383,'Hub coords'!$A$14:$E$119,4,TRUE)</f>
        <v>488003.82940000005</v>
      </c>
      <c r="K383" s="34">
        <f>VLOOKUP($B383,'Hub coords'!$A$14:$E$119,5,TRUE)</f>
        <v>5189582.0975000001</v>
      </c>
      <c r="L383" s="34">
        <f t="shared" si="20"/>
        <v>0.54659999994328246</v>
      </c>
      <c r="M383" s="34">
        <f t="shared" si="21"/>
        <v>0.29350000061094761</v>
      </c>
      <c r="N383" s="35">
        <f t="shared" si="22"/>
        <v>0.62041422476972807</v>
      </c>
      <c r="O383" s="34">
        <f t="shared" si="23"/>
        <v>0.38491381029662269</v>
      </c>
      <c r="P383" s="36" t="s">
        <v>43</v>
      </c>
      <c r="Q383" s="113"/>
      <c r="R383" s="98"/>
    </row>
    <row r="384" spans="1:19" x14ac:dyDescent="0.3">
      <c r="A384" s="98" t="s">
        <v>130</v>
      </c>
      <c r="B384" s="98" t="s">
        <v>2721</v>
      </c>
      <c r="C384" s="98">
        <v>601</v>
      </c>
      <c r="D384" s="98">
        <v>334.404</v>
      </c>
      <c r="E384" s="98">
        <v>0.3</v>
      </c>
      <c r="F384" s="98">
        <v>0.3</v>
      </c>
      <c r="G384" s="98">
        <v>0.94921199999999994</v>
      </c>
      <c r="H384" s="98">
        <v>5189582.9840000002</v>
      </c>
      <c r="I384" s="98">
        <v>488004.33199999999</v>
      </c>
      <c r="J384" s="34">
        <f>VLOOKUP($B384,'Hub coords'!$A$14:$E$119,4,TRUE)</f>
        <v>488003.82940000005</v>
      </c>
      <c r="K384" s="34">
        <f>VLOOKUP($B384,'Hub coords'!$A$14:$E$119,5,TRUE)</f>
        <v>5189582.0975000001</v>
      </c>
      <c r="L384" s="34">
        <f t="shared" si="20"/>
        <v>0.50259999994887039</v>
      </c>
      <c r="M384" s="34">
        <f t="shared" si="21"/>
        <v>0.88650000002235174</v>
      </c>
      <c r="N384" s="35">
        <f t="shared" si="22"/>
        <v>1.0190628096384611</v>
      </c>
      <c r="O384" s="34">
        <f t="shared" si="23"/>
        <v>1.0384890099882345</v>
      </c>
      <c r="P384" s="36" t="s">
        <v>43</v>
      </c>
      <c r="Q384" s="113"/>
      <c r="R384" s="98"/>
    </row>
    <row r="385" spans="1:19" x14ac:dyDescent="0.3">
      <c r="A385" s="98" t="s">
        <v>130</v>
      </c>
      <c r="B385" s="98" t="s">
        <v>2722</v>
      </c>
      <c r="C385" s="98">
        <v>601</v>
      </c>
      <c r="D385" s="98">
        <v>332.952</v>
      </c>
      <c r="E385" s="98">
        <v>0.5</v>
      </c>
      <c r="F385" s="98">
        <v>0.4</v>
      </c>
      <c r="G385" s="98">
        <v>1.0539799999999999</v>
      </c>
      <c r="H385" s="98">
        <v>5189581.6090000002</v>
      </c>
      <c r="I385" s="98">
        <v>488005.01899999997</v>
      </c>
      <c r="J385" s="34">
        <f>VLOOKUP($B385,'Hub coords'!$A$14:$E$119,4,TRUE)</f>
        <v>488003.82940000005</v>
      </c>
      <c r="K385" s="34">
        <f>VLOOKUP($B385,'Hub coords'!$A$14:$E$119,5,TRUE)</f>
        <v>5189582.0975000001</v>
      </c>
      <c r="L385" s="34">
        <f t="shared" si="20"/>
        <v>1.1895999999251217</v>
      </c>
      <c r="M385" s="34">
        <f t="shared" si="21"/>
        <v>0.48849999997764826</v>
      </c>
      <c r="N385" s="35">
        <f t="shared" si="22"/>
        <v>1.2859939384771655</v>
      </c>
      <c r="O385" s="34">
        <f t="shared" si="23"/>
        <v>1.6537804098000117</v>
      </c>
      <c r="P385" s="36" t="s">
        <v>43</v>
      </c>
      <c r="Q385" s="113"/>
      <c r="R385" s="98"/>
    </row>
    <row r="386" spans="1:19" x14ac:dyDescent="0.3">
      <c r="A386" s="98" t="s">
        <v>130</v>
      </c>
      <c r="B386" s="98" t="s">
        <v>2723</v>
      </c>
      <c r="C386" s="98">
        <v>601</v>
      </c>
      <c r="D386" s="98">
        <v>335.34699999999998</v>
      </c>
      <c r="E386" s="98">
        <v>0.5</v>
      </c>
      <c r="F386" s="98">
        <v>0.4</v>
      </c>
      <c r="G386" s="98">
        <v>1.1120099999999999</v>
      </c>
      <c r="H386" s="98">
        <v>5189582.3</v>
      </c>
      <c r="I386" s="98">
        <v>488005.61</v>
      </c>
      <c r="J386" s="34">
        <f>VLOOKUP($B386,'Hub coords'!$A$14:$E$119,4,TRUE)</f>
        <v>488003.82940000005</v>
      </c>
      <c r="K386" s="34">
        <f>VLOOKUP($B386,'Hub coords'!$A$14:$E$119,5,TRUE)</f>
        <v>5189582.0975000001</v>
      </c>
      <c r="L386" s="34">
        <f t="shared" si="20"/>
        <v>1.7805999999400228</v>
      </c>
      <c r="M386" s="34">
        <f t="shared" si="21"/>
        <v>0.20249999966472387</v>
      </c>
      <c r="N386" s="35">
        <f t="shared" si="22"/>
        <v>1.7920777353816499</v>
      </c>
      <c r="O386" s="34">
        <f t="shared" si="23"/>
        <v>3.211542609650623</v>
      </c>
      <c r="P386" s="36" t="s">
        <v>43</v>
      </c>
      <c r="Q386" s="113"/>
      <c r="R386" s="98"/>
    </row>
    <row r="387" spans="1:19" x14ac:dyDescent="0.3">
      <c r="A387" s="98" t="s">
        <v>126</v>
      </c>
      <c r="B387" s="98" t="s">
        <v>2724</v>
      </c>
      <c r="C387" s="98">
        <v>601</v>
      </c>
      <c r="D387" s="98">
        <v>335.404</v>
      </c>
      <c r="E387" s="98">
        <v>0.3</v>
      </c>
      <c r="F387" s="98">
        <v>0.3</v>
      </c>
      <c r="G387" s="98">
        <v>1.0589839999999999</v>
      </c>
      <c r="H387" s="98">
        <v>5189582.8870000001</v>
      </c>
      <c r="I387" s="98">
        <v>488004.64500000002</v>
      </c>
      <c r="J387" s="34">
        <f>VLOOKUP($B387,'Hub coords'!$A$14:$E$119,4,TRUE)</f>
        <v>488003.82940000005</v>
      </c>
      <c r="K387" s="34">
        <f>VLOOKUP($B387,'Hub coords'!$A$14:$E$119,5,TRUE)</f>
        <v>5189582.0975000001</v>
      </c>
      <c r="L387" s="34">
        <f t="shared" si="20"/>
        <v>0.81559999997261912</v>
      </c>
      <c r="M387" s="34">
        <f t="shared" si="21"/>
        <v>0.78949999995529652</v>
      </c>
      <c r="N387" s="35">
        <f t="shared" si="22"/>
        <v>1.1351271337981264</v>
      </c>
      <c r="O387" s="34">
        <f t="shared" si="23"/>
        <v>1.2885136098847494</v>
      </c>
      <c r="P387" s="36" t="s">
        <v>43</v>
      </c>
      <c r="Q387" s="113"/>
      <c r="R387" s="98"/>
    </row>
    <row r="388" spans="1:19" x14ac:dyDescent="0.3">
      <c r="A388" s="98" t="s">
        <v>130</v>
      </c>
      <c r="B388" s="98" t="s">
        <v>2698</v>
      </c>
      <c r="C388" s="98">
        <v>601</v>
      </c>
      <c r="D388" s="98">
        <v>333.83</v>
      </c>
      <c r="E388" s="98">
        <v>0.4</v>
      </c>
      <c r="F388" s="98">
        <v>0.3</v>
      </c>
      <c r="G388" s="98">
        <v>0.83118800000000004</v>
      </c>
      <c r="H388" s="98">
        <v>5189582.6189999999</v>
      </c>
      <c r="I388" s="98">
        <v>488004.32299999997</v>
      </c>
      <c r="J388" s="34">
        <f>VLOOKUP($B388,'Hub coords'!$A$14:$E$119,4,TRUE)</f>
        <v>488003.82940000005</v>
      </c>
      <c r="K388" s="34">
        <f>VLOOKUP($B388,'Hub coords'!$A$14:$E$119,5,TRUE)</f>
        <v>5189582.0975000001</v>
      </c>
      <c r="L388" s="34">
        <f t="shared" si="20"/>
        <v>0.49359999992884696</v>
      </c>
      <c r="M388" s="34">
        <f t="shared" si="21"/>
        <v>0.52149999979883432</v>
      </c>
      <c r="N388" s="35">
        <f t="shared" si="22"/>
        <v>0.7180551578534492</v>
      </c>
      <c r="O388" s="34">
        <f t="shared" si="23"/>
        <v>0.51560320971994189</v>
      </c>
      <c r="P388" s="36" t="s">
        <v>43</v>
      </c>
      <c r="Q388" s="113"/>
      <c r="R388" s="98"/>
    </row>
    <row r="389" spans="1:19" x14ac:dyDescent="0.3">
      <c r="A389" s="98" t="s">
        <v>130</v>
      </c>
      <c r="B389" s="98" t="s">
        <v>2725</v>
      </c>
      <c r="C389" s="98">
        <v>601</v>
      </c>
      <c r="D389" s="98">
        <v>335.089</v>
      </c>
      <c r="E389" s="98">
        <v>0.3</v>
      </c>
      <c r="F389" s="98">
        <v>0.2</v>
      </c>
      <c r="G389" s="98">
        <v>1.9569259999999999</v>
      </c>
      <c r="H389" s="98">
        <v>5189579.1890000002</v>
      </c>
      <c r="I389" s="98">
        <v>488004.45899999997</v>
      </c>
      <c r="J389" s="34">
        <f>VLOOKUP($B389,'Hub coords'!$A$14:$E$119,4,TRUE)</f>
        <v>488003.82940000005</v>
      </c>
      <c r="K389" s="34">
        <f>VLOOKUP($B389,'Hub coords'!$A$14:$E$119,5,TRUE)</f>
        <v>5189582.0975000001</v>
      </c>
      <c r="L389" s="34">
        <f t="shared" si="20"/>
        <v>0.62959999992744997</v>
      </c>
      <c r="M389" s="34">
        <f t="shared" si="21"/>
        <v>2.9084999999031425</v>
      </c>
      <c r="N389" s="35">
        <f t="shared" si="22"/>
        <v>2.9758643129929876</v>
      </c>
      <c r="O389" s="34">
        <f t="shared" si="23"/>
        <v>8.8557684093452256</v>
      </c>
      <c r="P389" s="36" t="s">
        <v>43</v>
      </c>
      <c r="Q389" s="113"/>
      <c r="R389" s="98"/>
    </row>
    <row r="390" spans="1:19" x14ac:dyDescent="0.3">
      <c r="A390" s="98" t="s">
        <v>130</v>
      </c>
      <c r="B390" s="98" t="s">
        <v>2699</v>
      </c>
      <c r="C390" s="98">
        <v>601</v>
      </c>
      <c r="D390" s="98">
        <v>333.76799999999997</v>
      </c>
      <c r="E390" s="98">
        <v>0.4</v>
      </c>
      <c r="F390" s="98">
        <v>0.3</v>
      </c>
      <c r="G390" s="98">
        <v>0.78432100000000005</v>
      </c>
      <c r="H390" s="98">
        <v>5189582.4919999996</v>
      </c>
      <c r="I390" s="98">
        <v>488004.21799999999</v>
      </c>
      <c r="J390" s="34">
        <f>VLOOKUP($B390,'Hub coords'!$A$14:$E$119,4,TRUE)</f>
        <v>488003.82940000005</v>
      </c>
      <c r="K390" s="34">
        <f>VLOOKUP($B390,'Hub coords'!$A$14:$E$119,5,TRUE)</f>
        <v>5189582.0975000001</v>
      </c>
      <c r="L390" s="34">
        <f t="shared" ref="L390:L453" si="24">ABS(J390-I390)</f>
        <v>0.38859999994747341</v>
      </c>
      <c r="M390" s="34">
        <f t="shared" ref="M390:M453" si="25">ABS(K390-H390)</f>
        <v>0.39449999947100878</v>
      </c>
      <c r="N390" s="35">
        <f t="shared" ref="N390:N453" si="26">SQRT(L390^2+M390^2)</f>
        <v>0.55375103570269035</v>
      </c>
      <c r="O390" s="34">
        <f t="shared" ref="O390:O453" si="27">N390*N390</f>
        <v>0.30664020954180227</v>
      </c>
      <c r="P390" s="36" t="s">
        <v>43</v>
      </c>
      <c r="Q390" s="113"/>
      <c r="R390" s="98" t="s">
        <v>5112</v>
      </c>
      <c r="S390" s="37">
        <f>COUNT(C366:C395)</f>
        <v>30</v>
      </c>
    </row>
    <row r="391" spans="1:19" x14ac:dyDescent="0.3">
      <c r="A391" s="98" t="s">
        <v>130</v>
      </c>
      <c r="B391" s="98" t="s">
        <v>2700</v>
      </c>
      <c r="C391" s="98">
        <v>601</v>
      </c>
      <c r="D391" s="98">
        <v>335.18799999999999</v>
      </c>
      <c r="E391" s="98">
        <v>0.6</v>
      </c>
      <c r="F391" s="98">
        <v>0.3</v>
      </c>
      <c r="G391" s="98">
        <v>0.90103200000000006</v>
      </c>
      <c r="H391" s="98">
        <v>5189581.7640000004</v>
      </c>
      <c r="I391" s="98">
        <v>488005.39199999999</v>
      </c>
      <c r="J391" s="34">
        <f>VLOOKUP($B391,'Hub coords'!$A$14:$E$119,4,TRUE)</f>
        <v>488003.82940000005</v>
      </c>
      <c r="K391" s="34">
        <f>VLOOKUP($B391,'Hub coords'!$A$14:$E$119,5,TRUE)</f>
        <v>5189582.0975000001</v>
      </c>
      <c r="L391" s="34">
        <f t="shared" si="24"/>
        <v>1.5625999999465421</v>
      </c>
      <c r="M391" s="34">
        <f t="shared" si="25"/>
        <v>0.33349999971687794</v>
      </c>
      <c r="N391" s="35">
        <f t="shared" si="26"/>
        <v>1.5977925427426714</v>
      </c>
      <c r="O391" s="34">
        <f t="shared" si="27"/>
        <v>2.5529410096440914</v>
      </c>
      <c r="P391" s="36" t="s">
        <v>43</v>
      </c>
      <c r="Q391" s="113"/>
      <c r="R391" s="98" t="s">
        <v>5111</v>
      </c>
      <c r="S391" s="34">
        <f>AVERAGE(N366:N395)</f>
        <v>1.6120588829347622</v>
      </c>
    </row>
    <row r="392" spans="1:19" x14ac:dyDescent="0.3">
      <c r="A392" s="98" t="s">
        <v>130</v>
      </c>
      <c r="B392" s="98" t="s">
        <v>2701</v>
      </c>
      <c r="C392" s="98">
        <v>601</v>
      </c>
      <c r="D392" s="98">
        <v>332.99799999999999</v>
      </c>
      <c r="E392" s="98">
        <v>0.4</v>
      </c>
      <c r="F392" s="98">
        <v>0.3</v>
      </c>
      <c r="G392" s="98">
        <v>1.083472</v>
      </c>
      <c r="H392" s="98">
        <v>5189581.8550000004</v>
      </c>
      <c r="I392" s="98">
        <v>488004.32799999998</v>
      </c>
      <c r="J392" s="34">
        <f>VLOOKUP($B392,'Hub coords'!$A$14:$E$119,4,TRUE)</f>
        <v>488003.82940000005</v>
      </c>
      <c r="K392" s="34">
        <f>VLOOKUP($B392,'Hub coords'!$A$14:$E$119,5,TRUE)</f>
        <v>5189582.0975000001</v>
      </c>
      <c r="L392" s="34">
        <f t="shared" si="24"/>
        <v>0.49859999993350357</v>
      </c>
      <c r="M392" s="34">
        <f t="shared" si="25"/>
        <v>0.24249999970197678</v>
      </c>
      <c r="N392" s="35">
        <f t="shared" si="26"/>
        <v>0.55444405469726932</v>
      </c>
      <c r="O392" s="34">
        <f t="shared" si="27"/>
        <v>0.30740820978914857</v>
      </c>
      <c r="P392" s="36" t="s">
        <v>43</v>
      </c>
      <c r="Q392" s="113"/>
      <c r="R392" s="98" t="s">
        <v>5110</v>
      </c>
      <c r="S392" s="34">
        <f>_xlfn.STDEV.S(N366:N395)</f>
        <v>0.81405738248547621</v>
      </c>
    </row>
    <row r="393" spans="1:19" x14ac:dyDescent="0.3">
      <c r="A393" s="98" t="s">
        <v>130</v>
      </c>
      <c r="B393" s="98" t="s">
        <v>2702</v>
      </c>
      <c r="C393" s="98">
        <v>601</v>
      </c>
      <c r="D393" s="98">
        <v>338.12799999999999</v>
      </c>
      <c r="E393" s="98">
        <v>0.6</v>
      </c>
      <c r="F393" s="98">
        <v>0.4</v>
      </c>
      <c r="G393" s="98">
        <v>1.324497</v>
      </c>
      <c r="H393" s="98">
        <v>5189581.4579999996</v>
      </c>
      <c r="I393" s="98">
        <v>488005.19300000003</v>
      </c>
      <c r="J393" s="34">
        <f>VLOOKUP($B393,'Hub coords'!$A$14:$E$119,4,TRUE)</f>
        <v>488003.82940000005</v>
      </c>
      <c r="K393" s="34">
        <f>VLOOKUP($B393,'Hub coords'!$A$14:$E$119,5,TRUE)</f>
        <v>5189582.0975000001</v>
      </c>
      <c r="L393" s="34">
        <f t="shared" si="24"/>
        <v>1.363599999982398</v>
      </c>
      <c r="M393" s="34">
        <f t="shared" si="25"/>
        <v>0.63950000051409006</v>
      </c>
      <c r="N393" s="35">
        <f t="shared" si="26"/>
        <v>1.5061092957051678</v>
      </c>
      <c r="O393" s="34">
        <f t="shared" si="27"/>
        <v>2.2683652106095167</v>
      </c>
      <c r="P393" s="36" t="s">
        <v>43</v>
      </c>
      <c r="Q393" s="113"/>
      <c r="R393" s="98" t="s">
        <v>5109</v>
      </c>
      <c r="S393" s="34">
        <f>MIN(N366:N395)</f>
        <v>0.55375103570269035</v>
      </c>
    </row>
    <row r="394" spans="1:19" x14ac:dyDescent="0.3">
      <c r="A394" s="98" t="s">
        <v>130</v>
      </c>
      <c r="B394" s="98" t="s">
        <v>2703</v>
      </c>
      <c r="C394" s="98">
        <v>601</v>
      </c>
      <c r="D394" s="98">
        <v>335.22399999999999</v>
      </c>
      <c r="E394" s="98">
        <v>0.4</v>
      </c>
      <c r="F394" s="98">
        <v>0.3</v>
      </c>
      <c r="G394" s="98">
        <v>1.3808819999999999</v>
      </c>
      <c r="H394" s="98">
        <v>5189582.6909999996</v>
      </c>
      <c r="I394" s="98">
        <v>488005.67300000001</v>
      </c>
      <c r="J394" s="34">
        <f>VLOOKUP($B394,'Hub coords'!$A$14:$E$119,4,TRUE)</f>
        <v>488003.82940000005</v>
      </c>
      <c r="K394" s="34">
        <f>VLOOKUP($B394,'Hub coords'!$A$14:$E$119,5,TRUE)</f>
        <v>5189582.0975000001</v>
      </c>
      <c r="L394" s="34">
        <f t="shared" si="24"/>
        <v>1.8435999999637716</v>
      </c>
      <c r="M394" s="34">
        <f t="shared" si="25"/>
        <v>0.59349999949336052</v>
      </c>
      <c r="N394" s="35">
        <f t="shared" si="26"/>
        <v>1.9367764995644277</v>
      </c>
      <c r="O394" s="34">
        <f t="shared" si="27"/>
        <v>3.7511032092650374</v>
      </c>
      <c r="P394" s="36" t="s">
        <v>43</v>
      </c>
      <c r="Q394" s="113"/>
      <c r="R394" s="98" t="s">
        <v>5108</v>
      </c>
      <c r="S394" s="34">
        <f>MAX(N366:N395)</f>
        <v>3.7647376018511047</v>
      </c>
    </row>
    <row r="395" spans="1:19" x14ac:dyDescent="0.3">
      <c r="A395" s="98" t="s">
        <v>130</v>
      </c>
      <c r="B395" s="98" t="s">
        <v>2704</v>
      </c>
      <c r="C395" s="98">
        <v>601</v>
      </c>
      <c r="D395" s="98">
        <v>334.577</v>
      </c>
      <c r="E395" s="98">
        <v>0.3</v>
      </c>
      <c r="F395" s="98">
        <v>0.2</v>
      </c>
      <c r="G395" s="98">
        <v>1.3199890000000001</v>
      </c>
      <c r="H395" s="98">
        <v>5189582.8449999997</v>
      </c>
      <c r="I395" s="98">
        <v>488005.565</v>
      </c>
      <c r="J395" s="34">
        <f>VLOOKUP($B395,'Hub coords'!$A$14:$E$119,4,TRUE)</f>
        <v>488003.82940000005</v>
      </c>
      <c r="K395" s="34">
        <f>VLOOKUP($B395,'Hub coords'!$A$14:$E$119,5,TRUE)</f>
        <v>5189582.0975000001</v>
      </c>
      <c r="L395" s="34">
        <f t="shared" si="24"/>
        <v>1.735599999956321</v>
      </c>
      <c r="M395" s="34">
        <f t="shared" si="25"/>
        <v>0.74749999959021807</v>
      </c>
      <c r="N395" s="35">
        <f t="shared" si="26"/>
        <v>1.8897258026591468</v>
      </c>
      <c r="O395" s="34">
        <f t="shared" si="27"/>
        <v>3.5710636092357566</v>
      </c>
      <c r="P395" s="36" t="s">
        <v>43</v>
      </c>
      <c r="Q395" s="113"/>
      <c r="R395" s="98" t="s">
        <v>5107</v>
      </c>
      <c r="S395" s="34">
        <f>SQRT(SUM(O366:O395)/S390)</f>
        <v>1.7998148839890937</v>
      </c>
    </row>
    <row r="396" spans="1:19" ht="15" thickBot="1" x14ac:dyDescent="0.35">
      <c r="A396" s="98" t="s">
        <v>130</v>
      </c>
      <c r="B396" s="98" t="s">
        <v>2126</v>
      </c>
      <c r="C396" s="98">
        <v>601</v>
      </c>
      <c r="D396" s="98">
        <v>319.80700000000002</v>
      </c>
      <c r="E396" s="98">
        <v>0.2</v>
      </c>
      <c r="F396" s="98">
        <v>0.2</v>
      </c>
      <c r="G396" s="98">
        <v>0.70269599999999999</v>
      </c>
      <c r="H396" s="98">
        <v>5189806.3729999997</v>
      </c>
      <c r="I396" s="98">
        <v>488059.58899999998</v>
      </c>
      <c r="J396" s="34">
        <f>VLOOKUP($B396,'Hub coords'!$A$14:$E$119,4,TRUE)</f>
        <v>488059.60840000003</v>
      </c>
      <c r="K396" s="34">
        <f>VLOOKUP($B396,'Hub coords'!$A$14:$E$119,5,TRUE)</f>
        <v>5189806.1515000006</v>
      </c>
      <c r="L396" s="34">
        <f t="shared" si="24"/>
        <v>1.9400000048335642E-2</v>
      </c>
      <c r="M396" s="34">
        <f t="shared" si="25"/>
        <v>0.22149999905377626</v>
      </c>
      <c r="N396" s="35">
        <f t="shared" si="26"/>
        <v>0.22234794710700234</v>
      </c>
      <c r="O396" s="34">
        <f t="shared" si="27"/>
        <v>4.9438609582698308E-2</v>
      </c>
      <c r="P396" s="36" t="s">
        <v>52</v>
      </c>
      <c r="Q396" s="70"/>
      <c r="R396" s="70"/>
      <c r="S396" s="70"/>
    </row>
    <row r="397" spans="1:19" x14ac:dyDescent="0.3">
      <c r="A397" s="98" t="s">
        <v>130</v>
      </c>
      <c r="B397" s="98" t="s">
        <v>2135</v>
      </c>
      <c r="C397" s="98">
        <v>601</v>
      </c>
      <c r="D397" s="98">
        <v>320.64999999999998</v>
      </c>
      <c r="E397" s="98">
        <v>0.2</v>
      </c>
      <c r="F397" s="98">
        <v>0.2</v>
      </c>
      <c r="G397" s="98">
        <v>0.98776799999999998</v>
      </c>
      <c r="H397" s="98">
        <v>5189804.1509999996</v>
      </c>
      <c r="I397" s="98">
        <v>488060.06400000001</v>
      </c>
      <c r="J397" s="34">
        <f>VLOOKUP($B397,'Hub coords'!$A$14:$E$119,4,TRUE)</f>
        <v>488059.60840000003</v>
      </c>
      <c r="K397" s="34">
        <f>VLOOKUP($B397,'Hub coords'!$A$14:$E$119,5,TRUE)</f>
        <v>5189806.1515000006</v>
      </c>
      <c r="L397" s="34">
        <f t="shared" si="24"/>
        <v>0.45559999998658895</v>
      </c>
      <c r="M397" s="34">
        <f t="shared" si="25"/>
        <v>2.000500001013279</v>
      </c>
      <c r="N397" s="35">
        <f t="shared" si="26"/>
        <v>2.0517240589421153</v>
      </c>
      <c r="O397" s="34">
        <f t="shared" si="27"/>
        <v>4.2095716140419084</v>
      </c>
      <c r="P397" s="36" t="s">
        <v>52</v>
      </c>
      <c r="Q397" s="70"/>
      <c r="R397" s="20" t="s">
        <v>166</v>
      </c>
      <c r="S397" s="20" t="s">
        <v>165</v>
      </c>
    </row>
    <row r="398" spans="1:19" x14ac:dyDescent="0.3">
      <c r="A398" s="98" t="s">
        <v>130</v>
      </c>
      <c r="B398" s="98" t="s">
        <v>2136</v>
      </c>
      <c r="C398" s="98">
        <v>601</v>
      </c>
      <c r="D398" s="98">
        <v>319.96600000000001</v>
      </c>
      <c r="E398" s="98">
        <v>0.3</v>
      </c>
      <c r="F398" s="98">
        <v>0.2</v>
      </c>
      <c r="G398" s="98">
        <v>0.64530699999999996</v>
      </c>
      <c r="H398" s="98">
        <v>5189806.0889999997</v>
      </c>
      <c r="I398" s="98">
        <v>488059.58100000001</v>
      </c>
      <c r="J398" s="34">
        <f>VLOOKUP($B398,'Hub coords'!$A$14:$E$119,4,TRUE)</f>
        <v>488059.60840000003</v>
      </c>
      <c r="K398" s="34">
        <f>VLOOKUP($B398,'Hub coords'!$A$14:$E$119,5,TRUE)</f>
        <v>5189806.1515000006</v>
      </c>
      <c r="L398" s="34">
        <f t="shared" si="24"/>
        <v>2.7400000020861626E-2</v>
      </c>
      <c r="M398" s="34">
        <f t="shared" si="25"/>
        <v>6.2500000931322575E-2</v>
      </c>
      <c r="N398" s="35">
        <f t="shared" si="26"/>
        <v>6.8242289803013931E-2</v>
      </c>
      <c r="O398" s="34">
        <f t="shared" si="27"/>
        <v>4.6570101175585389E-3</v>
      </c>
      <c r="P398" s="36" t="s">
        <v>52</v>
      </c>
      <c r="Q398" s="70"/>
      <c r="R398" s="19">
        <v>1</v>
      </c>
      <c r="S398" s="115">
        <v>18</v>
      </c>
    </row>
    <row r="399" spans="1:19" x14ac:dyDescent="0.3">
      <c r="A399" s="98" t="s">
        <v>130</v>
      </c>
      <c r="B399" s="98" t="s">
        <v>2137</v>
      </c>
      <c r="C399" s="98">
        <v>601</v>
      </c>
      <c r="D399" s="98">
        <v>319.94200000000001</v>
      </c>
      <c r="E399" s="98">
        <v>0.2</v>
      </c>
      <c r="F399" s="98">
        <v>0.2</v>
      </c>
      <c r="G399" s="98">
        <v>0.82560100000000003</v>
      </c>
      <c r="H399" s="98">
        <v>5189806.1270000003</v>
      </c>
      <c r="I399" s="98">
        <v>488059.56800000003</v>
      </c>
      <c r="J399" s="34">
        <f>VLOOKUP($B399,'Hub coords'!$A$14:$E$119,4,TRUE)</f>
        <v>488059.60840000003</v>
      </c>
      <c r="K399" s="34">
        <f>VLOOKUP($B399,'Hub coords'!$A$14:$E$119,5,TRUE)</f>
        <v>5189806.1515000006</v>
      </c>
      <c r="L399" s="34">
        <f t="shared" si="24"/>
        <v>4.0399999998044223E-2</v>
      </c>
      <c r="M399" s="34">
        <f t="shared" si="25"/>
        <v>2.4500000290572643E-2</v>
      </c>
      <c r="N399" s="35">
        <f t="shared" si="26"/>
        <v>4.7248386364827664E-2</v>
      </c>
      <c r="O399" s="34">
        <f t="shared" si="27"/>
        <v>2.2324100140800329E-3</v>
      </c>
      <c r="P399" s="36" t="s">
        <v>52</v>
      </c>
      <c r="Q399" s="70"/>
      <c r="R399" s="19">
        <v>2</v>
      </c>
      <c r="S399" s="115">
        <v>10</v>
      </c>
    </row>
    <row r="400" spans="1:19" x14ac:dyDescent="0.3">
      <c r="A400" s="98" t="s">
        <v>130</v>
      </c>
      <c r="B400" s="98" t="s">
        <v>2138</v>
      </c>
      <c r="C400" s="98">
        <v>601</v>
      </c>
      <c r="D400" s="98">
        <v>319.892</v>
      </c>
      <c r="E400" s="98">
        <v>0.2</v>
      </c>
      <c r="F400" s="98">
        <v>0.2</v>
      </c>
      <c r="G400" s="98">
        <v>0.75759299999999996</v>
      </c>
      <c r="H400" s="98">
        <v>5189807.1469999999</v>
      </c>
      <c r="I400" s="98">
        <v>488060.11900000001</v>
      </c>
      <c r="J400" s="34">
        <f>VLOOKUP($B400,'Hub coords'!$A$14:$E$119,4,TRUE)</f>
        <v>488059.60840000003</v>
      </c>
      <c r="K400" s="34">
        <f>VLOOKUP($B400,'Hub coords'!$A$14:$E$119,5,TRUE)</f>
        <v>5189806.1515000006</v>
      </c>
      <c r="L400" s="34">
        <f t="shared" si="24"/>
        <v>0.51059999997960404</v>
      </c>
      <c r="M400" s="34">
        <f t="shared" si="25"/>
        <v>0.99549999926239252</v>
      </c>
      <c r="N400" s="35">
        <f t="shared" si="26"/>
        <v>1.1188085665164507</v>
      </c>
      <c r="O400" s="34">
        <f t="shared" si="27"/>
        <v>1.2517326085105953</v>
      </c>
      <c r="P400" s="36" t="s">
        <v>52</v>
      </c>
      <c r="Q400" s="70"/>
      <c r="R400" s="19">
        <v>3</v>
      </c>
      <c r="S400" s="115">
        <v>2</v>
      </c>
    </row>
    <row r="401" spans="1:19" x14ac:dyDescent="0.3">
      <c r="A401" s="98" t="s">
        <v>130</v>
      </c>
      <c r="B401" s="98" t="s">
        <v>2139</v>
      </c>
      <c r="C401" s="98">
        <v>601</v>
      </c>
      <c r="D401" s="98">
        <v>321.16500000000002</v>
      </c>
      <c r="E401" s="98">
        <v>0.4</v>
      </c>
      <c r="F401" s="98">
        <v>0.3</v>
      </c>
      <c r="G401" s="98">
        <v>0.50330200000000003</v>
      </c>
      <c r="H401" s="98">
        <v>5189805.8559999997</v>
      </c>
      <c r="I401" s="98">
        <v>488058.46100000001</v>
      </c>
      <c r="J401" s="34">
        <f>VLOOKUP($B401,'Hub coords'!$A$14:$E$119,4,TRUE)</f>
        <v>488059.60840000003</v>
      </c>
      <c r="K401" s="34">
        <f>VLOOKUP($B401,'Hub coords'!$A$14:$E$119,5,TRUE)</f>
        <v>5189806.1515000006</v>
      </c>
      <c r="L401" s="34">
        <f t="shared" si="24"/>
        <v>1.147400000016205</v>
      </c>
      <c r="M401" s="34">
        <f t="shared" si="25"/>
        <v>0.29550000093877316</v>
      </c>
      <c r="N401" s="35">
        <f t="shared" si="26"/>
        <v>1.1848405000640392</v>
      </c>
      <c r="O401" s="34">
        <f t="shared" si="27"/>
        <v>1.4038470105920025</v>
      </c>
      <c r="P401" s="36" t="s">
        <v>52</v>
      </c>
      <c r="Q401" s="70"/>
      <c r="R401" s="19">
        <v>4</v>
      </c>
      <c r="S401" s="115">
        <v>0</v>
      </c>
    </row>
    <row r="402" spans="1:19" x14ac:dyDescent="0.3">
      <c r="A402" s="98" t="s">
        <v>130</v>
      </c>
      <c r="B402" s="98" t="s">
        <v>2140</v>
      </c>
      <c r="C402" s="98">
        <v>601</v>
      </c>
      <c r="D402" s="98">
        <v>320.07799999999997</v>
      </c>
      <c r="E402" s="98">
        <v>0.3</v>
      </c>
      <c r="F402" s="98">
        <v>0.2</v>
      </c>
      <c r="G402" s="98">
        <v>0.33078999999999997</v>
      </c>
      <c r="H402" s="98">
        <v>5189806.165</v>
      </c>
      <c r="I402" s="98">
        <v>488059.489</v>
      </c>
      <c r="J402" s="34">
        <f>VLOOKUP($B402,'Hub coords'!$A$14:$E$119,4,TRUE)</f>
        <v>488059.60840000003</v>
      </c>
      <c r="K402" s="34">
        <f>VLOOKUP($B402,'Hub coords'!$A$14:$E$119,5,TRUE)</f>
        <v>5189806.1515000006</v>
      </c>
      <c r="L402" s="34">
        <f t="shared" si="24"/>
        <v>0.11940000002505258</v>
      </c>
      <c r="M402" s="34">
        <f t="shared" si="25"/>
        <v>1.3499999418854713E-2</v>
      </c>
      <c r="N402" s="35">
        <f t="shared" si="26"/>
        <v>0.12016076726740568</v>
      </c>
      <c r="O402" s="34">
        <f t="shared" si="27"/>
        <v>1.4438609990291633E-2</v>
      </c>
      <c r="P402" s="36" t="s">
        <v>52</v>
      </c>
      <c r="Q402" s="70"/>
      <c r="R402" s="19">
        <v>5</v>
      </c>
      <c r="S402" s="115">
        <v>0</v>
      </c>
    </row>
    <row r="403" spans="1:19" x14ac:dyDescent="0.3">
      <c r="A403" s="98" t="s">
        <v>126</v>
      </c>
      <c r="B403" s="98" t="s">
        <v>2141</v>
      </c>
      <c r="C403" s="98">
        <v>601</v>
      </c>
      <c r="D403" s="98">
        <v>321.59800000000001</v>
      </c>
      <c r="E403" s="98">
        <v>0.5</v>
      </c>
      <c r="F403" s="98">
        <v>0.4</v>
      </c>
      <c r="G403" s="98">
        <v>0.51434000000000002</v>
      </c>
      <c r="H403" s="98">
        <v>5189805.7960000001</v>
      </c>
      <c r="I403" s="98">
        <v>488058.63299999997</v>
      </c>
      <c r="J403" s="34">
        <f>VLOOKUP($B403,'Hub coords'!$A$14:$E$119,4,TRUE)</f>
        <v>488059.60840000003</v>
      </c>
      <c r="K403" s="34">
        <f>VLOOKUP($B403,'Hub coords'!$A$14:$E$119,5,TRUE)</f>
        <v>5189806.1515000006</v>
      </c>
      <c r="L403" s="34">
        <f t="shared" si="24"/>
        <v>0.97540000005392358</v>
      </c>
      <c r="M403" s="34">
        <f t="shared" si="25"/>
        <v>0.35550000052899122</v>
      </c>
      <c r="N403" s="35">
        <f t="shared" si="26"/>
        <v>1.0381644428900978</v>
      </c>
      <c r="O403" s="34">
        <f t="shared" si="27"/>
        <v>1.0777854104813072</v>
      </c>
      <c r="P403" s="36" t="s">
        <v>52</v>
      </c>
      <c r="Q403" s="70"/>
      <c r="R403" s="19">
        <v>6</v>
      </c>
      <c r="S403" s="115">
        <v>0</v>
      </c>
    </row>
    <row r="404" spans="1:19" x14ac:dyDescent="0.3">
      <c r="A404" s="98" t="s">
        <v>130</v>
      </c>
      <c r="B404" s="98" t="s">
        <v>2142</v>
      </c>
      <c r="C404" s="98">
        <v>601</v>
      </c>
      <c r="D404" s="98">
        <v>319.60899999999998</v>
      </c>
      <c r="E404" s="98">
        <v>0.3</v>
      </c>
      <c r="F404" s="98">
        <v>0.3</v>
      </c>
      <c r="G404" s="98">
        <v>0.426979</v>
      </c>
      <c r="H404" s="98">
        <v>5189805.8760000002</v>
      </c>
      <c r="I404" s="98">
        <v>488059.54399999999</v>
      </c>
      <c r="J404" s="34">
        <f>VLOOKUP($B404,'Hub coords'!$A$14:$E$119,4,TRUE)</f>
        <v>488059.60840000003</v>
      </c>
      <c r="K404" s="34">
        <f>VLOOKUP($B404,'Hub coords'!$A$14:$E$119,5,TRUE)</f>
        <v>5189806.1515000006</v>
      </c>
      <c r="L404" s="34">
        <f t="shared" si="24"/>
        <v>6.4400000032037497E-2</v>
      </c>
      <c r="M404" s="34">
        <f t="shared" si="25"/>
        <v>0.27550000045448542</v>
      </c>
      <c r="N404" s="35">
        <f t="shared" si="26"/>
        <v>0.28292686379088833</v>
      </c>
      <c r="O404" s="34">
        <f t="shared" si="27"/>
        <v>8.0047610254547874E-2</v>
      </c>
      <c r="P404" s="36" t="s">
        <v>52</v>
      </c>
      <c r="Q404" s="70"/>
      <c r="R404" s="19">
        <v>7</v>
      </c>
      <c r="S404" s="115">
        <v>0</v>
      </c>
    </row>
    <row r="405" spans="1:19" x14ac:dyDescent="0.3">
      <c r="A405" s="98" t="s">
        <v>130</v>
      </c>
      <c r="B405" s="98" t="s">
        <v>2143</v>
      </c>
      <c r="C405" s="98">
        <v>601</v>
      </c>
      <c r="D405" s="98">
        <v>320.101</v>
      </c>
      <c r="E405" s="98">
        <v>0.2</v>
      </c>
      <c r="F405" s="98">
        <v>0.2</v>
      </c>
      <c r="G405" s="98">
        <v>0.87973999999999997</v>
      </c>
      <c r="H405" s="98">
        <v>5189806.2860000003</v>
      </c>
      <c r="I405" s="98">
        <v>488059.73100000003</v>
      </c>
      <c r="J405" s="34">
        <f>VLOOKUP($B405,'Hub coords'!$A$14:$E$119,4,TRUE)</f>
        <v>488059.60840000003</v>
      </c>
      <c r="K405" s="34">
        <f>VLOOKUP($B405,'Hub coords'!$A$14:$E$119,5,TRUE)</f>
        <v>5189806.1515000006</v>
      </c>
      <c r="L405" s="34">
        <f t="shared" si="24"/>
        <v>0.12260000000242144</v>
      </c>
      <c r="M405" s="34">
        <f t="shared" si="25"/>
        <v>0.1344999996945262</v>
      </c>
      <c r="N405" s="35">
        <f t="shared" si="26"/>
        <v>0.18199178530478041</v>
      </c>
      <c r="O405" s="34">
        <f t="shared" si="27"/>
        <v>3.312100991842129E-2</v>
      </c>
      <c r="P405" s="36" t="s">
        <v>52</v>
      </c>
      <c r="Q405" s="70"/>
      <c r="R405" s="19">
        <v>8</v>
      </c>
      <c r="S405" s="115">
        <v>0</v>
      </c>
    </row>
    <row r="406" spans="1:19" ht="15" thickBot="1" x14ac:dyDescent="0.35">
      <c r="A406" s="98" t="s">
        <v>130</v>
      </c>
      <c r="B406" s="98" t="s">
        <v>2144</v>
      </c>
      <c r="C406" s="98">
        <v>601</v>
      </c>
      <c r="D406" s="98">
        <v>320.19499999999999</v>
      </c>
      <c r="E406" s="98">
        <v>0.4</v>
      </c>
      <c r="F406" s="98">
        <v>0.4</v>
      </c>
      <c r="G406" s="98">
        <v>0.39241199999999998</v>
      </c>
      <c r="H406" s="98">
        <v>5189806.2039999999</v>
      </c>
      <c r="I406" s="98">
        <v>488059.45799999998</v>
      </c>
      <c r="J406" s="34">
        <f>VLOOKUP($B406,'Hub coords'!$A$14:$E$119,4,TRUE)</f>
        <v>488059.60840000003</v>
      </c>
      <c r="K406" s="34">
        <f>VLOOKUP($B406,'Hub coords'!$A$14:$E$119,5,TRUE)</f>
        <v>5189806.1515000006</v>
      </c>
      <c r="L406" s="34">
        <f t="shared" si="24"/>
        <v>0.15040000004228204</v>
      </c>
      <c r="M406" s="34">
        <f t="shared" si="25"/>
        <v>5.2499999292194843E-2</v>
      </c>
      <c r="N406" s="35">
        <f t="shared" si="26"/>
        <v>0.15929974870789626</v>
      </c>
      <c r="O406" s="34">
        <f t="shared" si="27"/>
        <v>2.5376409938398896E-2</v>
      </c>
      <c r="P406" s="36" t="s">
        <v>52</v>
      </c>
      <c r="Q406" s="70"/>
      <c r="R406" s="38" t="s">
        <v>2123</v>
      </c>
      <c r="S406" s="38">
        <v>0</v>
      </c>
    </row>
    <row r="407" spans="1:19" x14ac:dyDescent="0.3">
      <c r="A407" s="98" t="s">
        <v>130</v>
      </c>
      <c r="B407" s="98" t="s">
        <v>2127</v>
      </c>
      <c r="C407" s="98">
        <v>601</v>
      </c>
      <c r="D407" s="98">
        <v>320.21199999999999</v>
      </c>
      <c r="E407" s="98">
        <v>0.4</v>
      </c>
      <c r="F407" s="98">
        <v>0.4</v>
      </c>
      <c r="G407" s="98">
        <v>0.364564</v>
      </c>
      <c r="H407" s="98">
        <v>5189806.0710000005</v>
      </c>
      <c r="I407" s="98">
        <v>488059.35100000002</v>
      </c>
      <c r="J407" s="34">
        <f>VLOOKUP($B407,'Hub coords'!$A$14:$E$119,4,TRUE)</f>
        <v>488059.60840000003</v>
      </c>
      <c r="K407" s="34">
        <f>VLOOKUP($B407,'Hub coords'!$A$14:$E$119,5,TRUE)</f>
        <v>5189806.1515000006</v>
      </c>
      <c r="L407" s="34">
        <f t="shared" si="24"/>
        <v>0.25740000000223517</v>
      </c>
      <c r="M407" s="34">
        <f t="shared" si="25"/>
        <v>8.0500000156462193E-2</v>
      </c>
      <c r="N407" s="35">
        <f t="shared" si="26"/>
        <v>0.26969428994018596</v>
      </c>
      <c r="O407" s="34">
        <f t="shared" si="27"/>
        <v>7.2735010026341085E-2</v>
      </c>
      <c r="P407" s="36" t="s">
        <v>52</v>
      </c>
      <c r="Q407" s="70"/>
      <c r="R407" s="70"/>
      <c r="S407" s="70"/>
    </row>
    <row r="408" spans="1:19" x14ac:dyDescent="0.3">
      <c r="A408" s="98" t="s">
        <v>130</v>
      </c>
      <c r="B408" s="98" t="s">
        <v>2145</v>
      </c>
      <c r="C408" s="98">
        <v>601</v>
      </c>
      <c r="D408" s="98">
        <v>320.435</v>
      </c>
      <c r="E408" s="98">
        <v>0.2</v>
      </c>
      <c r="F408" s="98">
        <v>0.2</v>
      </c>
      <c r="G408" s="98">
        <v>0.81071599999999999</v>
      </c>
      <c r="H408" s="98">
        <v>5189806.0029999996</v>
      </c>
      <c r="I408" s="98">
        <v>488060.25699999998</v>
      </c>
      <c r="J408" s="34">
        <f>VLOOKUP($B408,'Hub coords'!$A$14:$E$119,4,TRUE)</f>
        <v>488059.60840000003</v>
      </c>
      <c r="K408" s="34">
        <f>VLOOKUP($B408,'Hub coords'!$A$14:$E$119,5,TRUE)</f>
        <v>5189806.1515000006</v>
      </c>
      <c r="L408" s="34">
        <f t="shared" si="24"/>
        <v>0.64859999995678663</v>
      </c>
      <c r="M408" s="34">
        <f t="shared" si="25"/>
        <v>0.14850000105798244</v>
      </c>
      <c r="N408" s="35">
        <f t="shared" si="26"/>
        <v>0.6653827547045118</v>
      </c>
      <c r="O408" s="34">
        <f t="shared" si="27"/>
        <v>0.44273421025816451</v>
      </c>
      <c r="P408" s="36" t="s">
        <v>52</v>
      </c>
      <c r="Q408" s="70"/>
      <c r="R408" s="70"/>
      <c r="S408" s="70"/>
    </row>
    <row r="409" spans="1:19" x14ac:dyDescent="0.3">
      <c r="A409" s="98" t="s">
        <v>130</v>
      </c>
      <c r="B409" s="98" t="s">
        <v>2146</v>
      </c>
      <c r="C409" s="98">
        <v>601</v>
      </c>
      <c r="D409" s="98">
        <v>321.00700000000001</v>
      </c>
      <c r="E409" s="98">
        <v>0.3</v>
      </c>
      <c r="F409" s="98">
        <v>0.2</v>
      </c>
      <c r="G409" s="98">
        <v>0.513575</v>
      </c>
      <c r="H409" s="98">
        <v>5189805.9289999995</v>
      </c>
      <c r="I409" s="98">
        <v>488058.359</v>
      </c>
      <c r="J409" s="34">
        <f>VLOOKUP($B409,'Hub coords'!$A$14:$E$119,4,TRUE)</f>
        <v>488059.60840000003</v>
      </c>
      <c r="K409" s="34">
        <f>VLOOKUP($B409,'Hub coords'!$A$14:$E$119,5,TRUE)</f>
        <v>5189806.1515000006</v>
      </c>
      <c r="L409" s="34">
        <f t="shared" si="24"/>
        <v>1.2494000000297092</v>
      </c>
      <c r="M409" s="34">
        <f t="shared" si="25"/>
        <v>0.22250000108033419</v>
      </c>
      <c r="N409" s="35">
        <f t="shared" si="26"/>
        <v>1.2690573708682307</v>
      </c>
      <c r="O409" s="34">
        <f t="shared" si="27"/>
        <v>1.6105066105549859</v>
      </c>
      <c r="P409" s="36" t="s">
        <v>52</v>
      </c>
      <c r="Q409" s="70"/>
      <c r="R409" s="70"/>
      <c r="S409" s="70"/>
    </row>
    <row r="410" spans="1:19" x14ac:dyDescent="0.3">
      <c r="A410" s="98" t="s">
        <v>130</v>
      </c>
      <c r="B410" s="98" t="s">
        <v>2147</v>
      </c>
      <c r="C410" s="98">
        <v>601</v>
      </c>
      <c r="D410" s="98">
        <v>320.32</v>
      </c>
      <c r="E410" s="98">
        <v>0.3</v>
      </c>
      <c r="F410" s="98">
        <v>0.3</v>
      </c>
      <c r="G410" s="98">
        <v>0.82171899999999998</v>
      </c>
      <c r="H410" s="98">
        <v>5189805.8959999997</v>
      </c>
      <c r="I410" s="98">
        <v>488059.71299999999</v>
      </c>
      <c r="J410" s="34">
        <f>VLOOKUP($B410,'Hub coords'!$A$14:$E$119,4,TRUE)</f>
        <v>488059.60840000003</v>
      </c>
      <c r="K410" s="34">
        <f>VLOOKUP($B410,'Hub coords'!$A$14:$E$119,5,TRUE)</f>
        <v>5189806.1515000006</v>
      </c>
      <c r="L410" s="34">
        <f t="shared" si="24"/>
        <v>0.10459999996237457</v>
      </c>
      <c r="M410" s="34">
        <f t="shared" si="25"/>
        <v>0.25550000090152025</v>
      </c>
      <c r="N410" s="35">
        <f t="shared" si="26"/>
        <v>0.27608225305659473</v>
      </c>
      <c r="O410" s="34">
        <f t="shared" si="27"/>
        <v>7.6221410452805616E-2</v>
      </c>
      <c r="P410" s="36" t="s">
        <v>52</v>
      </c>
      <c r="Q410" s="70"/>
      <c r="R410" s="70"/>
      <c r="S410" s="70"/>
    </row>
    <row r="411" spans="1:19" x14ac:dyDescent="0.3">
      <c r="A411" s="98" t="s">
        <v>130</v>
      </c>
      <c r="B411" s="98" t="s">
        <v>2148</v>
      </c>
      <c r="C411" s="98">
        <v>601</v>
      </c>
      <c r="D411" s="98">
        <v>319.81900000000002</v>
      </c>
      <c r="E411" s="98">
        <v>0.2</v>
      </c>
      <c r="F411" s="98">
        <v>0.2</v>
      </c>
      <c r="G411" s="98">
        <v>0.81042499999999995</v>
      </c>
      <c r="H411" s="98">
        <v>5189806.182</v>
      </c>
      <c r="I411" s="98">
        <v>488059.495</v>
      </c>
      <c r="J411" s="34">
        <f>VLOOKUP($B411,'Hub coords'!$A$14:$E$119,4,TRUE)</f>
        <v>488059.60840000003</v>
      </c>
      <c r="K411" s="34">
        <f>VLOOKUP($B411,'Hub coords'!$A$14:$E$119,5,TRUE)</f>
        <v>5189806.1515000006</v>
      </c>
      <c r="L411" s="34">
        <f t="shared" si="24"/>
        <v>0.11340000003110617</v>
      </c>
      <c r="M411" s="34">
        <f t="shared" si="25"/>
        <v>3.0499999411404133E-2</v>
      </c>
      <c r="N411" s="35">
        <f t="shared" si="26"/>
        <v>0.11743002159222543</v>
      </c>
      <c r="O411" s="34">
        <f t="shared" si="27"/>
        <v>1.3789809971150532E-2</v>
      </c>
      <c r="P411" s="36" t="s">
        <v>52</v>
      </c>
      <c r="Q411" s="70"/>
      <c r="R411" s="70"/>
      <c r="S411" s="70"/>
    </row>
    <row r="412" spans="1:19" x14ac:dyDescent="0.3">
      <c r="A412" s="98" t="s">
        <v>130</v>
      </c>
      <c r="B412" s="98" t="s">
        <v>2149</v>
      </c>
      <c r="C412" s="98">
        <v>601</v>
      </c>
      <c r="D412" s="98">
        <v>319.92700000000002</v>
      </c>
      <c r="E412" s="98">
        <v>0.2</v>
      </c>
      <c r="F412" s="98">
        <v>0.2</v>
      </c>
      <c r="G412" s="98">
        <v>0.86835799999999996</v>
      </c>
      <c r="H412" s="98">
        <v>5189806.1189999999</v>
      </c>
      <c r="I412" s="98">
        <v>488059.65100000001</v>
      </c>
      <c r="J412" s="34">
        <f>VLOOKUP($B412,'Hub coords'!$A$14:$E$119,4,TRUE)</f>
        <v>488059.60840000003</v>
      </c>
      <c r="K412" s="34">
        <f>VLOOKUP($B412,'Hub coords'!$A$14:$E$119,5,TRUE)</f>
        <v>5189806.1515000006</v>
      </c>
      <c r="L412" s="34">
        <f t="shared" si="24"/>
        <v>4.2599999986123294E-2</v>
      </c>
      <c r="M412" s="34">
        <f t="shared" si="25"/>
        <v>3.2500000670552254E-2</v>
      </c>
      <c r="N412" s="35">
        <f t="shared" si="26"/>
        <v>5.3581807009502783E-2</v>
      </c>
      <c r="O412" s="34">
        <f t="shared" si="27"/>
        <v>2.8710100424036017E-3</v>
      </c>
      <c r="P412" s="36" t="s">
        <v>52</v>
      </c>
      <c r="Q412" s="70"/>
      <c r="R412" s="70"/>
      <c r="S412" s="70"/>
    </row>
    <row r="413" spans="1:19" x14ac:dyDescent="0.3">
      <c r="A413" s="98" t="s">
        <v>130</v>
      </c>
      <c r="B413" s="98" t="s">
        <v>2150</v>
      </c>
      <c r="C413" s="98">
        <v>601</v>
      </c>
      <c r="D413" s="98">
        <v>319.714</v>
      </c>
      <c r="E413" s="98">
        <v>0.3</v>
      </c>
      <c r="F413" s="98">
        <v>0.2</v>
      </c>
      <c r="G413" s="98">
        <v>0.322135</v>
      </c>
      <c r="H413" s="98">
        <v>5189805.9529999997</v>
      </c>
      <c r="I413" s="98">
        <v>488059.48800000001</v>
      </c>
      <c r="J413" s="34">
        <f>VLOOKUP($B413,'Hub coords'!$A$14:$E$119,4,TRUE)</f>
        <v>488059.60840000003</v>
      </c>
      <c r="K413" s="34">
        <f>VLOOKUP($B413,'Hub coords'!$A$14:$E$119,5,TRUE)</f>
        <v>5189806.1515000006</v>
      </c>
      <c r="L413" s="34">
        <f t="shared" si="24"/>
        <v>0.12040000001434237</v>
      </c>
      <c r="M413" s="34">
        <f t="shared" si="25"/>
        <v>0.19850000087171793</v>
      </c>
      <c r="N413" s="35">
        <f t="shared" si="26"/>
        <v>0.23216031174497861</v>
      </c>
      <c r="O413" s="34">
        <f t="shared" si="27"/>
        <v>5.3898410349525652E-2</v>
      </c>
      <c r="P413" s="36" t="s">
        <v>52</v>
      </c>
      <c r="Q413" s="70"/>
      <c r="R413" s="70"/>
      <c r="S413" s="70"/>
    </row>
    <row r="414" spans="1:19" x14ac:dyDescent="0.3">
      <c r="A414" s="98" t="s">
        <v>130</v>
      </c>
      <c r="B414" s="98" t="s">
        <v>2151</v>
      </c>
      <c r="C414" s="98">
        <v>601</v>
      </c>
      <c r="D414" s="98">
        <v>319.54300000000001</v>
      </c>
      <c r="E414" s="98">
        <v>0.3</v>
      </c>
      <c r="F414" s="98">
        <v>0.3</v>
      </c>
      <c r="G414" s="98">
        <v>0.37249199999999999</v>
      </c>
      <c r="H414" s="98">
        <v>5189805.8459999999</v>
      </c>
      <c r="I414" s="98">
        <v>488059.5</v>
      </c>
      <c r="J414" s="34">
        <f>VLOOKUP($B414,'Hub coords'!$A$14:$E$119,4,TRUE)</f>
        <v>488059.60840000003</v>
      </c>
      <c r="K414" s="34">
        <f>VLOOKUP($B414,'Hub coords'!$A$14:$E$119,5,TRUE)</f>
        <v>5189806.1515000006</v>
      </c>
      <c r="L414" s="34">
        <f t="shared" si="24"/>
        <v>0.10840000002644956</v>
      </c>
      <c r="M414" s="34">
        <f t="shared" si="25"/>
        <v>0.30550000071525574</v>
      </c>
      <c r="N414" s="35">
        <f t="shared" si="26"/>
        <v>0.32416170415821099</v>
      </c>
      <c r="O414" s="34">
        <f t="shared" si="27"/>
        <v>0.10508081044275551</v>
      </c>
      <c r="P414" s="36" t="s">
        <v>52</v>
      </c>
      <c r="Q414" s="70"/>
      <c r="R414" s="70"/>
      <c r="S414" s="70"/>
    </row>
    <row r="415" spans="1:19" x14ac:dyDescent="0.3">
      <c r="A415" s="98" t="s">
        <v>130</v>
      </c>
      <c r="B415" s="98" t="s">
        <v>2152</v>
      </c>
      <c r="C415" s="98">
        <v>601</v>
      </c>
      <c r="D415" s="98">
        <v>321.13600000000002</v>
      </c>
      <c r="E415" s="98">
        <v>0.4</v>
      </c>
      <c r="F415" s="98">
        <v>0.3</v>
      </c>
      <c r="G415" s="98">
        <v>0.498081</v>
      </c>
      <c r="H415" s="98">
        <v>5189805.9230000004</v>
      </c>
      <c r="I415" s="98">
        <v>488058.46899999998</v>
      </c>
      <c r="J415" s="34">
        <f>VLOOKUP($B415,'Hub coords'!$A$14:$E$119,4,TRUE)</f>
        <v>488059.60840000003</v>
      </c>
      <c r="K415" s="34">
        <f>VLOOKUP($B415,'Hub coords'!$A$14:$E$119,5,TRUE)</f>
        <v>5189806.1515000006</v>
      </c>
      <c r="L415" s="34">
        <f t="shared" si="24"/>
        <v>1.139400000043679</v>
      </c>
      <c r="M415" s="34">
        <f t="shared" si="25"/>
        <v>0.22850000020116568</v>
      </c>
      <c r="N415" s="35">
        <f t="shared" si="26"/>
        <v>1.1620863178746528</v>
      </c>
      <c r="O415" s="34">
        <f t="shared" si="27"/>
        <v>1.3504446101914684</v>
      </c>
      <c r="P415" s="36" t="s">
        <v>52</v>
      </c>
      <c r="Q415" s="70"/>
      <c r="R415" s="70"/>
      <c r="S415" s="70"/>
    </row>
    <row r="416" spans="1:19" x14ac:dyDescent="0.3">
      <c r="A416" s="98" t="s">
        <v>130</v>
      </c>
      <c r="B416" s="98" t="s">
        <v>2153</v>
      </c>
      <c r="C416" s="98">
        <v>601</v>
      </c>
      <c r="D416" s="98">
        <v>320.19299999999998</v>
      </c>
      <c r="E416" s="98">
        <v>0.2</v>
      </c>
      <c r="F416" s="98">
        <v>0.2</v>
      </c>
      <c r="G416" s="98">
        <v>0.83565599999999995</v>
      </c>
      <c r="H416" s="98">
        <v>5189806.0980000002</v>
      </c>
      <c r="I416" s="98">
        <v>488060.04399999999</v>
      </c>
      <c r="J416" s="34">
        <f>VLOOKUP($B416,'Hub coords'!$A$14:$E$119,4,TRUE)</f>
        <v>488059.60840000003</v>
      </c>
      <c r="K416" s="34">
        <f>VLOOKUP($B416,'Hub coords'!$A$14:$E$119,5,TRUE)</f>
        <v>5189806.1515000006</v>
      </c>
      <c r="L416" s="34">
        <f t="shared" si="24"/>
        <v>0.4355999999679625</v>
      </c>
      <c r="M416" s="34">
        <f t="shared" si="25"/>
        <v>5.3500000387430191E-2</v>
      </c>
      <c r="N416" s="35">
        <f t="shared" si="26"/>
        <v>0.43887311379662342</v>
      </c>
      <c r="O416" s="34">
        <f t="shared" si="27"/>
        <v>0.19260961001354396</v>
      </c>
      <c r="P416" s="36" t="s">
        <v>52</v>
      </c>
      <c r="Q416" s="70"/>
      <c r="R416" s="70"/>
      <c r="S416" s="70"/>
    </row>
    <row r="417" spans="1:19" x14ac:dyDescent="0.3">
      <c r="A417" s="98" t="s">
        <v>126</v>
      </c>
      <c r="B417" s="98" t="s">
        <v>2154</v>
      </c>
      <c r="C417" s="98">
        <v>601</v>
      </c>
      <c r="D417" s="98">
        <v>320.15699999999998</v>
      </c>
      <c r="E417" s="98">
        <v>0.7</v>
      </c>
      <c r="F417" s="98">
        <v>0.4</v>
      </c>
      <c r="G417" s="98">
        <v>0.86472099999999996</v>
      </c>
      <c r="H417" s="98">
        <v>5189805.5920000002</v>
      </c>
      <c r="I417" s="98">
        <v>488060.31699999998</v>
      </c>
      <c r="J417" s="34">
        <f>VLOOKUP($B417,'Hub coords'!$A$14:$E$119,4,TRUE)</f>
        <v>488059.60840000003</v>
      </c>
      <c r="K417" s="34">
        <f>VLOOKUP($B417,'Hub coords'!$A$14:$E$119,5,TRUE)</f>
        <v>5189806.1515000006</v>
      </c>
      <c r="L417" s="34">
        <f t="shared" si="24"/>
        <v>0.70859999995445833</v>
      </c>
      <c r="M417" s="34">
        <f t="shared" si="25"/>
        <v>0.55950000043958426</v>
      </c>
      <c r="N417" s="35">
        <f t="shared" si="26"/>
        <v>0.90285890947996583</v>
      </c>
      <c r="O417" s="34">
        <f t="shared" si="27"/>
        <v>0.81515421042735314</v>
      </c>
      <c r="P417" s="36" t="s">
        <v>52</v>
      </c>
      <c r="Q417" s="70"/>
      <c r="R417" s="70"/>
      <c r="S417" s="70"/>
    </row>
    <row r="418" spans="1:19" x14ac:dyDescent="0.3">
      <c r="A418" s="98" t="s">
        <v>130</v>
      </c>
      <c r="B418" s="98" t="s">
        <v>2128</v>
      </c>
      <c r="C418" s="98">
        <v>601</v>
      </c>
      <c r="D418" s="98">
        <v>320.47699999999998</v>
      </c>
      <c r="E418" s="98">
        <v>0.3</v>
      </c>
      <c r="F418" s="98">
        <v>0.2</v>
      </c>
      <c r="G418" s="98">
        <v>1.0176860000000001</v>
      </c>
      <c r="H418" s="98">
        <v>5189806.1270000003</v>
      </c>
      <c r="I418" s="98">
        <v>488060.06199999998</v>
      </c>
      <c r="J418" s="34">
        <f>VLOOKUP($B418,'Hub coords'!$A$14:$E$119,4,TRUE)</f>
        <v>488059.60840000003</v>
      </c>
      <c r="K418" s="34">
        <f>VLOOKUP($B418,'Hub coords'!$A$14:$E$119,5,TRUE)</f>
        <v>5189806.1515000006</v>
      </c>
      <c r="L418" s="34">
        <f t="shared" si="24"/>
        <v>0.45359999994980171</v>
      </c>
      <c r="M418" s="34">
        <f t="shared" si="25"/>
        <v>2.4500000290572643E-2</v>
      </c>
      <c r="N418" s="35">
        <f t="shared" si="26"/>
        <v>0.45426116933840843</v>
      </c>
      <c r="O418" s="34">
        <f t="shared" si="27"/>
        <v>0.20635320996869819</v>
      </c>
      <c r="P418" s="36" t="s">
        <v>52</v>
      </c>
      <c r="Q418" s="70"/>
      <c r="R418" s="70"/>
      <c r="S418" s="70"/>
    </row>
    <row r="419" spans="1:19" x14ac:dyDescent="0.3">
      <c r="A419" s="98" t="s">
        <v>130</v>
      </c>
      <c r="B419" s="98" t="s">
        <v>2155</v>
      </c>
      <c r="C419" s="98">
        <v>601</v>
      </c>
      <c r="D419" s="98">
        <v>320.14</v>
      </c>
      <c r="E419" s="98">
        <v>0.2</v>
      </c>
      <c r="F419" s="98">
        <v>0.2</v>
      </c>
      <c r="G419" s="98">
        <v>0.79386400000000001</v>
      </c>
      <c r="H419" s="98">
        <v>5189806.0630000001</v>
      </c>
      <c r="I419" s="98">
        <v>488059.75</v>
      </c>
      <c r="J419" s="34">
        <f>VLOOKUP($B419,'Hub coords'!$A$14:$E$119,4,TRUE)</f>
        <v>488059.60840000003</v>
      </c>
      <c r="K419" s="34">
        <f>VLOOKUP($B419,'Hub coords'!$A$14:$E$119,5,TRUE)</f>
        <v>5189806.1515000006</v>
      </c>
      <c r="L419" s="34">
        <f t="shared" si="24"/>
        <v>0.14159999997355044</v>
      </c>
      <c r="M419" s="34">
        <f t="shared" si="25"/>
        <v>8.8500000536441803E-2</v>
      </c>
      <c r="N419" s="35">
        <f t="shared" si="26"/>
        <v>0.16698146629928629</v>
      </c>
      <c r="O419" s="34">
        <f t="shared" si="27"/>
        <v>2.7882810087459683E-2</v>
      </c>
      <c r="P419" s="36" t="s">
        <v>52</v>
      </c>
      <c r="Q419" s="70"/>
      <c r="R419" s="70"/>
      <c r="S419" s="70"/>
    </row>
    <row r="420" spans="1:19" x14ac:dyDescent="0.3">
      <c r="A420" s="98" t="s">
        <v>130</v>
      </c>
      <c r="B420" s="98" t="s">
        <v>2129</v>
      </c>
      <c r="C420" s="98">
        <v>601</v>
      </c>
      <c r="D420" s="98">
        <v>319.96499999999997</v>
      </c>
      <c r="E420" s="98">
        <v>0.3</v>
      </c>
      <c r="F420" s="98">
        <v>0.2</v>
      </c>
      <c r="G420" s="98">
        <v>0.51739500000000005</v>
      </c>
      <c r="H420" s="98">
        <v>5189806.1069999998</v>
      </c>
      <c r="I420" s="98">
        <v>488059.60499999998</v>
      </c>
      <c r="J420" s="34">
        <f>VLOOKUP($B420,'Hub coords'!$A$14:$E$119,4,TRUE)</f>
        <v>488059.60840000003</v>
      </c>
      <c r="K420" s="34">
        <f>VLOOKUP($B420,'Hub coords'!$A$14:$E$119,5,TRUE)</f>
        <v>5189806.1515000006</v>
      </c>
      <c r="L420" s="34">
        <f t="shared" si="24"/>
        <v>3.4000000450760126E-3</v>
      </c>
      <c r="M420" s="34">
        <f t="shared" si="25"/>
        <v>4.4500000774860382E-2</v>
      </c>
      <c r="N420" s="35">
        <f t="shared" si="26"/>
        <v>4.4629699408231416E-2</v>
      </c>
      <c r="O420" s="34">
        <f t="shared" si="27"/>
        <v>1.9918100692690914E-3</v>
      </c>
      <c r="P420" s="36" t="s">
        <v>52</v>
      </c>
      <c r="Q420" s="70"/>
      <c r="R420" s="98" t="s">
        <v>5112</v>
      </c>
      <c r="S420" s="37">
        <f>COUNT(C396:C425)</f>
        <v>30</v>
      </c>
    </row>
    <row r="421" spans="1:19" x14ac:dyDescent="0.3">
      <c r="A421" s="98" t="s">
        <v>130</v>
      </c>
      <c r="B421" s="98" t="s">
        <v>2130</v>
      </c>
      <c r="C421" s="98">
        <v>601</v>
      </c>
      <c r="D421" s="98">
        <v>319.95299999999997</v>
      </c>
      <c r="E421" s="98">
        <v>0.2</v>
      </c>
      <c r="F421" s="98">
        <v>0.2</v>
      </c>
      <c r="G421" s="98">
        <v>0.88288699999999998</v>
      </c>
      <c r="H421" s="98">
        <v>5189806.1720000003</v>
      </c>
      <c r="I421" s="98">
        <v>488059.67300000001</v>
      </c>
      <c r="J421" s="34">
        <f>VLOOKUP($B421,'Hub coords'!$A$14:$E$119,4,TRUE)</f>
        <v>488059.60840000003</v>
      </c>
      <c r="K421" s="34">
        <f>VLOOKUP($B421,'Hub coords'!$A$14:$E$119,5,TRUE)</f>
        <v>5189806.1515000006</v>
      </c>
      <c r="L421" s="34">
        <f t="shared" si="24"/>
        <v>6.4599999983329326E-2</v>
      </c>
      <c r="M421" s="34">
        <f t="shared" si="25"/>
        <v>2.0499999634921551E-2</v>
      </c>
      <c r="N421" s="35">
        <f t="shared" si="26"/>
        <v>6.7774700168115334E-2</v>
      </c>
      <c r="O421" s="34">
        <f t="shared" si="27"/>
        <v>4.5934099828779324E-3</v>
      </c>
      <c r="P421" s="36" t="s">
        <v>52</v>
      </c>
      <c r="Q421" s="70"/>
      <c r="R421" s="98" t="s">
        <v>5111</v>
      </c>
      <c r="S421" s="34">
        <f>AVERAGE(N396:N425)</f>
        <v>0.48078484341326905</v>
      </c>
    </row>
    <row r="422" spans="1:19" x14ac:dyDescent="0.3">
      <c r="A422" s="98" t="s">
        <v>130</v>
      </c>
      <c r="B422" s="98" t="s">
        <v>2131</v>
      </c>
      <c r="C422" s="98">
        <v>601</v>
      </c>
      <c r="D422" s="98">
        <v>320.01299999999998</v>
      </c>
      <c r="E422" s="98">
        <v>0.2</v>
      </c>
      <c r="F422" s="98">
        <v>0.1</v>
      </c>
      <c r="G422" s="98">
        <v>1.1111089999999999</v>
      </c>
      <c r="H422" s="98">
        <v>5189805.9050000003</v>
      </c>
      <c r="I422" s="98">
        <v>488059.59399999998</v>
      </c>
      <c r="J422" s="34">
        <f>VLOOKUP($B422,'Hub coords'!$A$14:$E$119,4,TRUE)</f>
        <v>488059.60840000003</v>
      </c>
      <c r="K422" s="34">
        <f>VLOOKUP($B422,'Hub coords'!$A$14:$E$119,5,TRUE)</f>
        <v>5189806.1515000006</v>
      </c>
      <c r="L422" s="34">
        <f t="shared" si="24"/>
        <v>1.4400000043679029E-2</v>
      </c>
      <c r="M422" s="34">
        <f t="shared" si="25"/>
        <v>0.24650000035762787</v>
      </c>
      <c r="N422" s="35">
        <f t="shared" si="26"/>
        <v>0.24692025064293227</v>
      </c>
      <c r="O422" s="34">
        <f t="shared" si="27"/>
        <v>6.0969610177568495E-2</v>
      </c>
      <c r="P422" s="36" t="s">
        <v>52</v>
      </c>
      <c r="Q422" s="70"/>
      <c r="R422" s="98" t="s">
        <v>5110</v>
      </c>
      <c r="S422" s="34">
        <f>_xlfn.STDEV.S(N396:N425)</f>
        <v>0.50241539129733559</v>
      </c>
    </row>
    <row r="423" spans="1:19" x14ac:dyDescent="0.3">
      <c r="A423" s="98" t="s">
        <v>130</v>
      </c>
      <c r="B423" s="98" t="s">
        <v>2132</v>
      </c>
      <c r="C423" s="98">
        <v>601</v>
      </c>
      <c r="D423" s="98">
        <v>319.89299999999997</v>
      </c>
      <c r="E423" s="98">
        <v>0.3</v>
      </c>
      <c r="F423" s="98">
        <v>0.2</v>
      </c>
      <c r="G423" s="98">
        <v>0.39024300000000001</v>
      </c>
      <c r="H423" s="98">
        <v>5189806.0829999996</v>
      </c>
      <c r="I423" s="98">
        <v>488059.54399999999</v>
      </c>
      <c r="J423" s="34">
        <f>VLOOKUP($B423,'Hub coords'!$A$14:$E$119,4,TRUE)</f>
        <v>488059.60840000003</v>
      </c>
      <c r="K423" s="34">
        <f>VLOOKUP($B423,'Hub coords'!$A$14:$E$119,5,TRUE)</f>
        <v>5189806.1515000006</v>
      </c>
      <c r="L423" s="34">
        <f t="shared" si="24"/>
        <v>6.4400000032037497E-2</v>
      </c>
      <c r="M423" s="34">
        <f t="shared" si="25"/>
        <v>6.8500000983476639E-2</v>
      </c>
      <c r="N423" s="35">
        <f t="shared" si="26"/>
        <v>9.4019200905255146E-2</v>
      </c>
      <c r="O423" s="34">
        <f t="shared" si="27"/>
        <v>8.8396101388627298E-3</v>
      </c>
      <c r="P423" s="36" t="s">
        <v>52</v>
      </c>
      <c r="Q423" s="70"/>
      <c r="R423" s="98" t="s">
        <v>5109</v>
      </c>
      <c r="S423" s="34">
        <f>MIN(N396:N425)</f>
        <v>4.4629699408231416E-2</v>
      </c>
    </row>
    <row r="424" spans="1:19" x14ac:dyDescent="0.3">
      <c r="A424" s="98" t="s">
        <v>130</v>
      </c>
      <c r="B424" s="98" t="s">
        <v>2133</v>
      </c>
      <c r="C424" s="98">
        <v>601</v>
      </c>
      <c r="D424" s="98">
        <v>320.96600000000001</v>
      </c>
      <c r="E424" s="98">
        <v>0.2</v>
      </c>
      <c r="F424" s="98">
        <v>0.2</v>
      </c>
      <c r="G424" s="98">
        <v>0.58636699999999997</v>
      </c>
      <c r="H424" s="98">
        <v>5189805.9460000005</v>
      </c>
      <c r="I424" s="98">
        <v>488058.61200000002</v>
      </c>
      <c r="J424" s="34">
        <f>VLOOKUP($B424,'Hub coords'!$A$14:$E$119,4,TRUE)</f>
        <v>488059.60840000003</v>
      </c>
      <c r="K424" s="34">
        <f>VLOOKUP($B424,'Hub coords'!$A$14:$E$119,5,TRUE)</f>
        <v>5189806.1515000006</v>
      </c>
      <c r="L424" s="34">
        <f t="shared" si="24"/>
        <v>0.99640000000363216</v>
      </c>
      <c r="M424" s="34">
        <f t="shared" si="25"/>
        <v>0.20550000015646219</v>
      </c>
      <c r="N424" s="35">
        <f t="shared" si="26"/>
        <v>1.0173707338387241</v>
      </c>
      <c r="O424" s="34">
        <f t="shared" si="27"/>
        <v>1.0350432100715441</v>
      </c>
      <c r="P424" s="36" t="s">
        <v>52</v>
      </c>
      <c r="Q424" s="70"/>
      <c r="R424" s="98" t="s">
        <v>5108</v>
      </c>
      <c r="S424" s="34">
        <f>MAX(N396:N425)</f>
        <v>2.0517240589421153</v>
      </c>
    </row>
    <row r="425" spans="1:19" x14ac:dyDescent="0.3">
      <c r="A425" s="98" t="s">
        <v>130</v>
      </c>
      <c r="B425" s="98" t="s">
        <v>2134</v>
      </c>
      <c r="C425" s="98">
        <v>601</v>
      </c>
      <c r="D425" s="98">
        <v>319.83100000000002</v>
      </c>
      <c r="E425" s="98">
        <v>0.2</v>
      </c>
      <c r="F425" s="98">
        <v>0.2</v>
      </c>
      <c r="G425" s="98">
        <v>0.64036099999999996</v>
      </c>
      <c r="H425" s="98">
        <v>5189806.1689999998</v>
      </c>
      <c r="I425" s="98">
        <v>488059.46500000003</v>
      </c>
      <c r="J425" s="34">
        <f>VLOOKUP($B425,'Hub coords'!$A$14:$E$119,4,TRUE)</f>
        <v>488059.60840000003</v>
      </c>
      <c r="K425" s="34">
        <f>VLOOKUP($B425,'Hub coords'!$A$14:$E$119,5,TRUE)</f>
        <v>5189806.1515000006</v>
      </c>
      <c r="L425" s="34">
        <f t="shared" si="24"/>
        <v>0.14340000000083819</v>
      </c>
      <c r="M425" s="34">
        <f t="shared" si="25"/>
        <v>1.7499999143183231E-2</v>
      </c>
      <c r="N425" s="35">
        <f t="shared" si="26"/>
        <v>0.1444638708129192</v>
      </c>
      <c r="O425" s="34">
        <f t="shared" si="27"/>
        <v>2.0869809970251809E-2</v>
      </c>
      <c r="P425" s="36" t="s">
        <v>52</v>
      </c>
      <c r="Q425" s="70"/>
      <c r="R425" s="98" t="s">
        <v>5107</v>
      </c>
      <c r="S425" s="34">
        <f>SQRT(SUM(O396:O425)/S420)</f>
        <v>0.6893194108838766</v>
      </c>
    </row>
    <row r="426" spans="1:19" ht="15" thickBot="1" x14ac:dyDescent="0.35">
      <c r="A426" s="98" t="s">
        <v>126</v>
      </c>
      <c r="B426" s="98" t="s">
        <v>2156</v>
      </c>
      <c r="C426" s="98">
        <v>601</v>
      </c>
      <c r="D426" s="98">
        <v>321.48700000000002</v>
      </c>
      <c r="E426" s="98">
        <v>0.4</v>
      </c>
      <c r="F426" s="98">
        <v>0.4</v>
      </c>
      <c r="G426" s="98">
        <v>2.1777319999999998</v>
      </c>
      <c r="H426" s="98">
        <v>5189814.2640000004</v>
      </c>
      <c r="I426" s="98">
        <v>488050.31199999998</v>
      </c>
      <c r="J426" s="34">
        <f>VLOOKUP($B426,'Hub coords'!$A$14:$E$119,4,TRUE)</f>
        <v>488048.62240000005</v>
      </c>
      <c r="K426" s="34">
        <f>VLOOKUP($B426,'Hub coords'!$A$14:$E$119,5,TRUE)</f>
        <v>5189815.9575000005</v>
      </c>
      <c r="L426" s="34">
        <f t="shared" si="24"/>
        <v>1.6895999999251217</v>
      </c>
      <c r="M426" s="34">
        <f t="shared" si="25"/>
        <v>1.6935000000521541</v>
      </c>
      <c r="N426" s="35">
        <f t="shared" si="26"/>
        <v>2.3922145409481184</v>
      </c>
      <c r="O426" s="34">
        <f t="shared" si="27"/>
        <v>5.7226904099236169</v>
      </c>
      <c r="P426" s="36" t="s">
        <v>55</v>
      </c>
      <c r="Q426" s="113"/>
      <c r="R426" s="98"/>
    </row>
    <row r="427" spans="1:19" x14ac:dyDescent="0.3">
      <c r="A427" s="98" t="s">
        <v>126</v>
      </c>
      <c r="B427" s="98" t="s">
        <v>2165</v>
      </c>
      <c r="C427" s="98">
        <v>601</v>
      </c>
      <c r="D427" s="98">
        <v>321.98</v>
      </c>
      <c r="E427" s="98">
        <v>0.3</v>
      </c>
      <c r="F427" s="98">
        <v>0.3</v>
      </c>
      <c r="G427" s="98">
        <v>1.715816</v>
      </c>
      <c r="H427" s="98">
        <v>5189814.66</v>
      </c>
      <c r="I427" s="98">
        <v>488049.38699999999</v>
      </c>
      <c r="J427" s="34">
        <f>VLOOKUP($B427,'Hub coords'!$A$14:$E$119,4,TRUE)</f>
        <v>488048.62240000005</v>
      </c>
      <c r="K427" s="34">
        <f>VLOOKUP($B427,'Hub coords'!$A$14:$E$119,5,TRUE)</f>
        <v>5189815.9575000005</v>
      </c>
      <c r="L427" s="34">
        <f t="shared" si="24"/>
        <v>0.7645999999367632</v>
      </c>
      <c r="M427" s="34">
        <f t="shared" si="25"/>
        <v>1.2975000003352761</v>
      </c>
      <c r="N427" s="35">
        <f t="shared" si="26"/>
        <v>1.5060276925652263</v>
      </c>
      <c r="O427" s="34">
        <f t="shared" si="27"/>
        <v>2.2681194107733398</v>
      </c>
      <c r="P427" s="36" t="s">
        <v>55</v>
      </c>
      <c r="Q427" s="113"/>
      <c r="R427" s="20" t="s">
        <v>166</v>
      </c>
      <c r="S427" s="20" t="s">
        <v>165</v>
      </c>
    </row>
    <row r="428" spans="1:19" x14ac:dyDescent="0.3">
      <c r="A428" s="98" t="s">
        <v>130</v>
      </c>
      <c r="B428" s="98" t="s">
        <v>2166</v>
      </c>
      <c r="C428" s="98">
        <v>601</v>
      </c>
      <c r="D428" s="98">
        <v>320.34500000000003</v>
      </c>
      <c r="E428" s="98">
        <v>0.2</v>
      </c>
      <c r="F428" s="98">
        <v>0.2</v>
      </c>
      <c r="G428" s="98">
        <v>1.2365790000000001</v>
      </c>
      <c r="H428" s="98">
        <v>5189815.3049999997</v>
      </c>
      <c r="I428" s="98">
        <v>488049.85399999999</v>
      </c>
      <c r="J428" s="34">
        <f>VLOOKUP($B428,'Hub coords'!$A$14:$E$119,4,TRUE)</f>
        <v>488048.62240000005</v>
      </c>
      <c r="K428" s="34">
        <f>VLOOKUP($B428,'Hub coords'!$A$14:$E$119,5,TRUE)</f>
        <v>5189815.9575000005</v>
      </c>
      <c r="L428" s="34">
        <f t="shared" si="24"/>
        <v>1.2315999999409541</v>
      </c>
      <c r="M428" s="34">
        <f t="shared" si="25"/>
        <v>0.65250000078231096</v>
      </c>
      <c r="N428" s="35">
        <f t="shared" si="26"/>
        <v>1.3937699992737231</v>
      </c>
      <c r="O428" s="34">
        <f t="shared" si="27"/>
        <v>1.9425948108754743</v>
      </c>
      <c r="P428" s="36" t="s">
        <v>55</v>
      </c>
      <c r="Q428" s="113"/>
      <c r="R428" s="19">
        <v>1</v>
      </c>
      <c r="S428" s="115">
        <v>7</v>
      </c>
    </row>
    <row r="429" spans="1:19" x14ac:dyDescent="0.3">
      <c r="A429" s="98" t="s">
        <v>126</v>
      </c>
      <c r="B429" s="98" t="s">
        <v>2167</v>
      </c>
      <c r="C429" s="98">
        <v>601</v>
      </c>
      <c r="D429" s="98">
        <v>317.83199999999999</v>
      </c>
      <c r="E429" s="98">
        <v>0.2</v>
      </c>
      <c r="F429" s="98">
        <v>0.2</v>
      </c>
      <c r="G429" s="98">
        <v>1.77854</v>
      </c>
      <c r="H429" s="98">
        <v>5189815.9409999996</v>
      </c>
      <c r="I429" s="98">
        <v>488049.65600000002</v>
      </c>
      <c r="J429" s="34">
        <f>VLOOKUP($B429,'Hub coords'!$A$14:$E$119,4,TRUE)</f>
        <v>488048.62240000005</v>
      </c>
      <c r="K429" s="34">
        <f>VLOOKUP($B429,'Hub coords'!$A$14:$E$119,5,TRUE)</f>
        <v>5189815.9575000005</v>
      </c>
      <c r="L429" s="34">
        <f t="shared" si="24"/>
        <v>1.0335999999660999</v>
      </c>
      <c r="M429" s="34">
        <f t="shared" si="25"/>
        <v>1.6500000841915607E-2</v>
      </c>
      <c r="N429" s="35">
        <f t="shared" si="26"/>
        <v>1.0337316914740038</v>
      </c>
      <c r="O429" s="34">
        <f t="shared" si="27"/>
        <v>1.0686012099577049</v>
      </c>
      <c r="P429" s="36" t="s">
        <v>55</v>
      </c>
      <c r="Q429" s="113"/>
      <c r="R429" s="19">
        <v>2</v>
      </c>
      <c r="S429" s="115">
        <v>14</v>
      </c>
    </row>
    <row r="430" spans="1:19" x14ac:dyDescent="0.3">
      <c r="A430" s="98" t="s">
        <v>126</v>
      </c>
      <c r="B430" s="98" t="s">
        <v>2168</v>
      </c>
      <c r="C430" s="98">
        <v>600</v>
      </c>
      <c r="D430" s="98">
        <v>322.73500000000001</v>
      </c>
      <c r="E430" s="98">
        <v>0.4</v>
      </c>
      <c r="F430" s="98">
        <v>0.3</v>
      </c>
      <c r="G430" s="98">
        <v>1.4424969999999999</v>
      </c>
      <c r="H430" s="98">
        <v>5189815.4670000002</v>
      </c>
      <c r="I430" s="98">
        <v>488049.511</v>
      </c>
      <c r="J430" s="34">
        <f>VLOOKUP($B430,'Hub coords'!$A$14:$E$119,4,TRUE)</f>
        <v>488048.62240000005</v>
      </c>
      <c r="K430" s="34">
        <f>VLOOKUP($B430,'Hub coords'!$A$14:$E$119,5,TRUE)</f>
        <v>5189815.9575000005</v>
      </c>
      <c r="L430" s="34">
        <f t="shared" si="24"/>
        <v>0.88859999994747341</v>
      </c>
      <c r="M430" s="34">
        <f t="shared" si="25"/>
        <v>0.4905000003054738</v>
      </c>
      <c r="N430" s="35">
        <f t="shared" si="26"/>
        <v>1.0149877882055132</v>
      </c>
      <c r="O430" s="34">
        <f t="shared" si="27"/>
        <v>1.0302002102063197</v>
      </c>
      <c r="P430" s="36" t="s">
        <v>55</v>
      </c>
      <c r="Q430" s="113"/>
      <c r="R430" s="19">
        <v>3</v>
      </c>
      <c r="S430" s="115">
        <v>8</v>
      </c>
    </row>
    <row r="431" spans="1:19" x14ac:dyDescent="0.3">
      <c r="A431" s="98" t="s">
        <v>126</v>
      </c>
      <c r="B431" s="98" t="s">
        <v>2169</v>
      </c>
      <c r="C431" s="98">
        <v>601</v>
      </c>
      <c r="D431" s="98">
        <v>326.86099999999999</v>
      </c>
      <c r="E431" s="98">
        <v>1.2</v>
      </c>
      <c r="F431" s="98">
        <v>1.2</v>
      </c>
      <c r="G431" s="98">
        <v>1.136109</v>
      </c>
      <c r="H431" s="98">
        <v>5189814.8669999996</v>
      </c>
      <c r="I431" s="98">
        <v>488049.78700000001</v>
      </c>
      <c r="J431" s="34">
        <f>VLOOKUP($B431,'Hub coords'!$A$14:$E$119,4,TRUE)</f>
        <v>488048.62240000005</v>
      </c>
      <c r="K431" s="34">
        <f>VLOOKUP($B431,'Hub coords'!$A$14:$E$119,5,TRUE)</f>
        <v>5189815.9575000005</v>
      </c>
      <c r="L431" s="34">
        <f t="shared" si="24"/>
        <v>1.1645999999600463</v>
      </c>
      <c r="M431" s="34">
        <f t="shared" si="25"/>
        <v>1.0905000008642673</v>
      </c>
      <c r="N431" s="35">
        <f t="shared" si="26"/>
        <v>1.5954571168765104</v>
      </c>
      <c r="O431" s="34">
        <f t="shared" si="27"/>
        <v>2.5454834117919067</v>
      </c>
      <c r="P431" s="36" t="s">
        <v>55</v>
      </c>
      <c r="Q431" s="113"/>
      <c r="R431" s="19">
        <v>4</v>
      </c>
      <c r="S431" s="115">
        <v>0</v>
      </c>
    </row>
    <row r="432" spans="1:19" x14ac:dyDescent="0.3">
      <c r="A432" s="98" t="s">
        <v>130</v>
      </c>
      <c r="B432" s="98" t="s">
        <v>2170</v>
      </c>
      <c r="C432" s="98">
        <v>601</v>
      </c>
      <c r="D432" s="98">
        <v>321.39499999999998</v>
      </c>
      <c r="E432" s="98">
        <v>0.3</v>
      </c>
      <c r="F432" s="98">
        <v>0.3</v>
      </c>
      <c r="G432" s="98">
        <v>0.79416200000000003</v>
      </c>
      <c r="H432" s="98">
        <v>5189815.7079999996</v>
      </c>
      <c r="I432" s="98">
        <v>488049.14600000001</v>
      </c>
      <c r="J432" s="34">
        <f>VLOOKUP($B432,'Hub coords'!$A$14:$E$119,4,TRUE)</f>
        <v>488048.62240000005</v>
      </c>
      <c r="K432" s="34">
        <f>VLOOKUP($B432,'Hub coords'!$A$14:$E$119,5,TRUE)</f>
        <v>5189815.9575000005</v>
      </c>
      <c r="L432" s="34">
        <f t="shared" si="24"/>
        <v>0.52359999995678663</v>
      </c>
      <c r="M432" s="34">
        <f t="shared" si="25"/>
        <v>0.24950000084936619</v>
      </c>
      <c r="N432" s="35">
        <f t="shared" si="26"/>
        <v>0.58000621581029688</v>
      </c>
      <c r="O432" s="34">
        <f t="shared" si="27"/>
        <v>0.33640721037858068</v>
      </c>
      <c r="P432" s="36" t="s">
        <v>55</v>
      </c>
      <c r="Q432" s="113"/>
      <c r="R432" s="19">
        <v>5</v>
      </c>
      <c r="S432" s="115">
        <v>1</v>
      </c>
    </row>
    <row r="433" spans="1:19" x14ac:dyDescent="0.3">
      <c r="A433" s="98" t="s">
        <v>130</v>
      </c>
      <c r="B433" s="98" t="s">
        <v>2171</v>
      </c>
      <c r="C433" s="98">
        <v>601</v>
      </c>
      <c r="D433" s="98">
        <v>324.08499999999998</v>
      </c>
      <c r="E433" s="98">
        <v>0.3</v>
      </c>
      <c r="F433" s="98">
        <v>0.2</v>
      </c>
      <c r="G433" s="98">
        <v>2.0146350000000002</v>
      </c>
      <c r="H433" s="98">
        <v>5189814.9759999998</v>
      </c>
      <c r="I433" s="98">
        <v>488049.103</v>
      </c>
      <c r="J433" s="34">
        <f>VLOOKUP($B433,'Hub coords'!$A$14:$E$119,4,TRUE)</f>
        <v>488048.62240000005</v>
      </c>
      <c r="K433" s="34">
        <f>VLOOKUP($B433,'Hub coords'!$A$14:$E$119,5,TRUE)</f>
        <v>5189815.9575000005</v>
      </c>
      <c r="L433" s="34">
        <f t="shared" si="24"/>
        <v>0.48059999995166436</v>
      </c>
      <c r="M433" s="34">
        <f t="shared" si="25"/>
        <v>0.981500000692904</v>
      </c>
      <c r="N433" s="35">
        <f t="shared" si="26"/>
        <v>1.0928488510831269</v>
      </c>
      <c r="O433" s="34">
        <f t="shared" si="27"/>
        <v>1.1943186113137105</v>
      </c>
      <c r="P433" s="36" t="s">
        <v>55</v>
      </c>
      <c r="Q433" s="113"/>
      <c r="R433" s="19">
        <v>6</v>
      </c>
      <c r="S433" s="115">
        <v>0</v>
      </c>
    </row>
    <row r="434" spans="1:19" x14ac:dyDescent="0.3">
      <c r="A434" s="98" t="s">
        <v>130</v>
      </c>
      <c r="B434" s="98" t="s">
        <v>2172</v>
      </c>
      <c r="C434" s="98">
        <v>601</v>
      </c>
      <c r="D434" s="98">
        <v>320.29399999999998</v>
      </c>
      <c r="E434" s="98">
        <v>0.3</v>
      </c>
      <c r="F434" s="98">
        <v>0.2</v>
      </c>
      <c r="G434" s="98">
        <v>1.4463889999999999</v>
      </c>
      <c r="H434" s="98">
        <v>5189814.9040000001</v>
      </c>
      <c r="I434" s="98">
        <v>488049.13699999999</v>
      </c>
      <c r="J434" s="34">
        <f>VLOOKUP($B434,'Hub coords'!$A$14:$E$119,4,TRUE)</f>
        <v>488048.62240000005</v>
      </c>
      <c r="K434" s="34">
        <f>VLOOKUP($B434,'Hub coords'!$A$14:$E$119,5,TRUE)</f>
        <v>5189815.9575000005</v>
      </c>
      <c r="L434" s="34">
        <f t="shared" si="24"/>
        <v>0.5145999999367632</v>
      </c>
      <c r="M434" s="34">
        <f t="shared" si="25"/>
        <v>1.0535000003874302</v>
      </c>
      <c r="N434" s="35">
        <f t="shared" si="26"/>
        <v>1.172465526466016</v>
      </c>
      <c r="O434" s="34">
        <f t="shared" si="27"/>
        <v>1.374675410751232</v>
      </c>
      <c r="P434" s="36" t="s">
        <v>55</v>
      </c>
      <c r="Q434" s="113"/>
      <c r="R434" s="19">
        <v>7</v>
      </c>
      <c r="S434" s="115">
        <v>0</v>
      </c>
    </row>
    <row r="435" spans="1:19" x14ac:dyDescent="0.3">
      <c r="A435" s="98" t="s">
        <v>130</v>
      </c>
      <c r="B435" s="98" t="s">
        <v>2173</v>
      </c>
      <c r="C435" s="98">
        <v>601</v>
      </c>
      <c r="D435" s="98">
        <v>320.35399999999998</v>
      </c>
      <c r="E435" s="98">
        <v>0.2</v>
      </c>
      <c r="F435" s="98">
        <v>0.2</v>
      </c>
      <c r="G435" s="98">
        <v>2.112419</v>
      </c>
      <c r="H435" s="98">
        <v>5189815.8080000002</v>
      </c>
      <c r="I435" s="98">
        <v>488049.96899999998</v>
      </c>
      <c r="J435" s="34">
        <f>VLOOKUP($B435,'Hub coords'!$A$14:$E$119,4,TRUE)</f>
        <v>488048.62240000005</v>
      </c>
      <c r="K435" s="34">
        <f>VLOOKUP($B435,'Hub coords'!$A$14:$E$119,5,TRUE)</f>
        <v>5189815.9575000005</v>
      </c>
      <c r="L435" s="34">
        <f t="shared" si="24"/>
        <v>1.3465999999316409</v>
      </c>
      <c r="M435" s="34">
        <f t="shared" si="25"/>
        <v>0.14950000029057264</v>
      </c>
      <c r="N435" s="35">
        <f t="shared" si="26"/>
        <v>1.3548733556693691</v>
      </c>
      <c r="O435" s="34">
        <f t="shared" si="27"/>
        <v>1.8356818099027767</v>
      </c>
      <c r="P435" s="36" t="s">
        <v>55</v>
      </c>
      <c r="Q435" s="113"/>
      <c r="R435" s="19">
        <v>8</v>
      </c>
      <c r="S435" s="115">
        <v>0</v>
      </c>
    </row>
    <row r="436" spans="1:19" ht="15" thickBot="1" x14ac:dyDescent="0.35">
      <c r="A436" s="98" t="s">
        <v>130</v>
      </c>
      <c r="B436" s="98" t="s">
        <v>2174</v>
      </c>
      <c r="C436" s="98">
        <v>601</v>
      </c>
      <c r="D436" s="98">
        <v>321.93799999999999</v>
      </c>
      <c r="E436" s="98">
        <v>0.2</v>
      </c>
      <c r="F436" s="98">
        <v>0.2</v>
      </c>
      <c r="G436" s="98">
        <v>0.79850699999999997</v>
      </c>
      <c r="H436" s="98">
        <v>5189815.3550000004</v>
      </c>
      <c r="I436" s="98">
        <v>488049.14399999997</v>
      </c>
      <c r="J436" s="34">
        <f>VLOOKUP($B436,'Hub coords'!$A$14:$E$119,4,TRUE)</f>
        <v>488048.62240000005</v>
      </c>
      <c r="K436" s="34">
        <f>VLOOKUP($B436,'Hub coords'!$A$14:$E$119,5,TRUE)</f>
        <v>5189815.9575000005</v>
      </c>
      <c r="L436" s="34">
        <f t="shared" si="24"/>
        <v>0.52159999991999939</v>
      </c>
      <c r="M436" s="34">
        <f t="shared" si="25"/>
        <v>0.6025000000372529</v>
      </c>
      <c r="N436" s="35">
        <f t="shared" si="26"/>
        <v>0.79691455624893259</v>
      </c>
      <c r="O436" s="34">
        <f t="shared" si="27"/>
        <v>0.63507280996143312</v>
      </c>
      <c r="P436" s="36" t="s">
        <v>55</v>
      </c>
      <c r="Q436" s="113"/>
      <c r="R436" s="38" t="s">
        <v>2123</v>
      </c>
      <c r="S436" s="38">
        <v>0</v>
      </c>
    </row>
    <row r="437" spans="1:19" x14ac:dyDescent="0.3">
      <c r="A437" s="98" t="s">
        <v>126</v>
      </c>
      <c r="B437" s="98" t="s">
        <v>2157</v>
      </c>
      <c r="C437" s="98">
        <v>601</v>
      </c>
      <c r="D437" s="98">
        <v>322.14299999999997</v>
      </c>
      <c r="E437" s="98">
        <v>0.2</v>
      </c>
      <c r="F437" s="98">
        <v>0.2</v>
      </c>
      <c r="G437" s="98">
        <v>2.058945</v>
      </c>
      <c r="H437" s="98">
        <v>5189815.3360000001</v>
      </c>
      <c r="I437" s="98">
        <v>488049.93699999998</v>
      </c>
      <c r="J437" s="34">
        <f>VLOOKUP($B437,'Hub coords'!$A$14:$E$119,4,TRUE)</f>
        <v>488048.62240000005</v>
      </c>
      <c r="K437" s="34">
        <f>VLOOKUP($B437,'Hub coords'!$A$14:$E$119,5,TRUE)</f>
        <v>5189815.9575000005</v>
      </c>
      <c r="L437" s="34">
        <f t="shared" si="24"/>
        <v>1.3145999999251217</v>
      </c>
      <c r="M437" s="34">
        <f t="shared" si="25"/>
        <v>0.62150000035762787</v>
      </c>
      <c r="N437" s="35">
        <f t="shared" si="26"/>
        <v>1.4541098343136467</v>
      </c>
      <c r="O437" s="34">
        <f t="shared" si="27"/>
        <v>2.114435410247661</v>
      </c>
      <c r="P437" s="36" t="s">
        <v>55</v>
      </c>
      <c r="Q437" s="113"/>
      <c r="R437" s="98"/>
    </row>
    <row r="438" spans="1:19" x14ac:dyDescent="0.3">
      <c r="A438" s="98" t="s">
        <v>130</v>
      </c>
      <c r="B438" s="98" t="s">
        <v>2175</v>
      </c>
      <c r="C438" s="98">
        <v>601</v>
      </c>
      <c r="D438" s="98">
        <v>319.90199999999999</v>
      </c>
      <c r="E438" s="98">
        <v>0.2</v>
      </c>
      <c r="F438" s="98">
        <v>0.2</v>
      </c>
      <c r="G438" s="98">
        <v>0.85478600000000005</v>
      </c>
      <c r="H438" s="98">
        <v>5189815.5939999996</v>
      </c>
      <c r="I438" s="98">
        <v>488049.58299999998</v>
      </c>
      <c r="J438" s="34">
        <f>VLOOKUP($B438,'Hub coords'!$A$14:$E$119,4,TRUE)</f>
        <v>488048.62240000005</v>
      </c>
      <c r="K438" s="34">
        <f>VLOOKUP($B438,'Hub coords'!$A$14:$E$119,5,TRUE)</f>
        <v>5189815.9575000005</v>
      </c>
      <c r="L438" s="34">
        <f t="shared" si="24"/>
        <v>0.96059999993303791</v>
      </c>
      <c r="M438" s="34">
        <f t="shared" si="25"/>
        <v>0.36350000090897083</v>
      </c>
      <c r="N438" s="35">
        <f t="shared" si="26"/>
        <v>1.0270757569586453</v>
      </c>
      <c r="O438" s="34">
        <f t="shared" si="27"/>
        <v>1.0548846105321741</v>
      </c>
      <c r="P438" s="36" t="s">
        <v>55</v>
      </c>
      <c r="Q438" s="113"/>
      <c r="R438" s="98"/>
    </row>
    <row r="439" spans="1:19" x14ac:dyDescent="0.3">
      <c r="A439" s="98" t="s">
        <v>126</v>
      </c>
      <c r="B439" s="98" t="s">
        <v>2176</v>
      </c>
      <c r="C439" s="98">
        <v>601</v>
      </c>
      <c r="D439" s="98">
        <v>320.096</v>
      </c>
      <c r="E439" s="98">
        <v>0.2</v>
      </c>
      <c r="F439" s="98">
        <v>0.2</v>
      </c>
      <c r="G439" s="98">
        <v>1.9954510000000001</v>
      </c>
      <c r="H439" s="98">
        <v>5189815.6320000002</v>
      </c>
      <c r="I439" s="98">
        <v>488049.78899999999</v>
      </c>
      <c r="J439" s="34">
        <f>VLOOKUP($B439,'Hub coords'!$A$14:$E$119,4,TRUE)</f>
        <v>488048.62240000005</v>
      </c>
      <c r="K439" s="34">
        <f>VLOOKUP($B439,'Hub coords'!$A$14:$E$119,5,TRUE)</f>
        <v>5189815.9575000005</v>
      </c>
      <c r="L439" s="34">
        <f t="shared" si="24"/>
        <v>1.1665999999386258</v>
      </c>
      <c r="M439" s="34">
        <f t="shared" si="25"/>
        <v>0.3255000002682209</v>
      </c>
      <c r="N439" s="35">
        <f t="shared" si="26"/>
        <v>1.2111588706818828</v>
      </c>
      <c r="O439" s="34">
        <f t="shared" si="27"/>
        <v>1.4669058100314136</v>
      </c>
      <c r="P439" s="36" t="s">
        <v>55</v>
      </c>
      <c r="Q439" s="113"/>
      <c r="R439" s="98"/>
    </row>
    <row r="440" spans="1:19" x14ac:dyDescent="0.3">
      <c r="A440" s="98" t="s">
        <v>130</v>
      </c>
      <c r="B440" s="98" t="s">
        <v>2177</v>
      </c>
      <c r="C440" s="98">
        <v>601</v>
      </c>
      <c r="D440" s="98">
        <v>320.33300000000003</v>
      </c>
      <c r="E440" s="98">
        <v>0.3</v>
      </c>
      <c r="F440" s="98">
        <v>0.2</v>
      </c>
      <c r="G440" s="98">
        <v>1.4489559999999999</v>
      </c>
      <c r="H440" s="98">
        <v>5189814.9529999997</v>
      </c>
      <c r="I440" s="98">
        <v>488049.12800000003</v>
      </c>
      <c r="J440" s="34">
        <f>VLOOKUP($B440,'Hub coords'!$A$14:$E$119,4,TRUE)</f>
        <v>488048.62240000005</v>
      </c>
      <c r="K440" s="34">
        <f>VLOOKUP($B440,'Hub coords'!$A$14:$E$119,5,TRUE)</f>
        <v>5189815.9575000005</v>
      </c>
      <c r="L440" s="34">
        <f t="shared" si="24"/>
        <v>0.50559999997494742</v>
      </c>
      <c r="M440" s="34">
        <f t="shared" si="25"/>
        <v>1.0045000007376075</v>
      </c>
      <c r="N440" s="35">
        <f t="shared" si="26"/>
        <v>1.1245672996564147</v>
      </c>
      <c r="O440" s="34">
        <f t="shared" si="27"/>
        <v>1.2646516114565203</v>
      </c>
      <c r="P440" s="36" t="s">
        <v>55</v>
      </c>
      <c r="Q440" s="113"/>
      <c r="R440" s="98"/>
    </row>
    <row r="441" spans="1:19" x14ac:dyDescent="0.3">
      <c r="A441" s="98" t="s">
        <v>126</v>
      </c>
      <c r="B441" s="98" t="s">
        <v>2178</v>
      </c>
      <c r="C441" s="98">
        <v>601</v>
      </c>
      <c r="D441" s="98">
        <v>322.67599999999999</v>
      </c>
      <c r="E441" s="98">
        <v>0.2</v>
      </c>
      <c r="F441" s="98">
        <v>0.3</v>
      </c>
      <c r="G441" s="98">
        <v>1.1847799999999999</v>
      </c>
      <c r="H441" s="98">
        <v>5189815.9879999999</v>
      </c>
      <c r="I441" s="98">
        <v>488050.641</v>
      </c>
      <c r="J441" s="34">
        <f>VLOOKUP($B441,'Hub coords'!$A$14:$E$119,4,TRUE)</f>
        <v>488048.62240000005</v>
      </c>
      <c r="K441" s="34">
        <f>VLOOKUP($B441,'Hub coords'!$A$14:$E$119,5,TRUE)</f>
        <v>5189815.9575000005</v>
      </c>
      <c r="L441" s="34">
        <f t="shared" si="24"/>
        <v>2.01859999995213</v>
      </c>
      <c r="M441" s="34">
        <f t="shared" si="25"/>
        <v>3.0499999411404133E-2</v>
      </c>
      <c r="N441" s="35">
        <f t="shared" si="26"/>
        <v>2.0188304063914915</v>
      </c>
      <c r="O441" s="34">
        <f t="shared" si="27"/>
        <v>4.075676209770835</v>
      </c>
      <c r="P441" s="36" t="s">
        <v>55</v>
      </c>
      <c r="Q441" s="113"/>
      <c r="R441" s="98"/>
    </row>
    <row r="442" spans="1:19" x14ac:dyDescent="0.3">
      <c r="A442" s="98" t="s">
        <v>126</v>
      </c>
      <c r="B442" s="98" t="s">
        <v>2179</v>
      </c>
      <c r="C442" s="98">
        <v>601</v>
      </c>
      <c r="D442" s="98">
        <v>323.51</v>
      </c>
      <c r="E442" s="98">
        <v>1.7</v>
      </c>
      <c r="F442" s="98">
        <v>1.3</v>
      </c>
      <c r="G442" s="98">
        <v>2.1388509999999998</v>
      </c>
      <c r="H442" s="98">
        <v>5189815.9380000001</v>
      </c>
      <c r="I442" s="98">
        <v>488048.288</v>
      </c>
      <c r="J442" s="34">
        <f>VLOOKUP($B442,'Hub coords'!$A$14:$E$119,4,TRUE)</f>
        <v>488048.62240000005</v>
      </c>
      <c r="K442" s="34">
        <f>VLOOKUP($B442,'Hub coords'!$A$14:$E$119,5,TRUE)</f>
        <v>5189815.9575000005</v>
      </c>
      <c r="L442" s="34">
        <f t="shared" si="24"/>
        <v>0.33440000005066395</v>
      </c>
      <c r="M442" s="34">
        <f t="shared" si="25"/>
        <v>1.9500000402331352E-2</v>
      </c>
      <c r="N442" s="35">
        <f t="shared" si="26"/>
        <v>0.33496807317948224</v>
      </c>
      <c r="O442" s="34">
        <f t="shared" si="27"/>
        <v>0.11220361004957496</v>
      </c>
      <c r="P442" s="36" t="s">
        <v>55</v>
      </c>
      <c r="Q442" s="113"/>
      <c r="R442" s="98"/>
    </row>
    <row r="443" spans="1:19" x14ac:dyDescent="0.3">
      <c r="A443" s="98" t="s">
        <v>130</v>
      </c>
      <c r="B443" s="98" t="s">
        <v>2180</v>
      </c>
      <c r="C443" s="98">
        <v>601</v>
      </c>
      <c r="D443" s="98">
        <v>326.21100000000001</v>
      </c>
      <c r="E443" s="98">
        <v>0.5</v>
      </c>
      <c r="F443" s="98">
        <v>0.5</v>
      </c>
      <c r="G443" s="98">
        <v>1.5607569999999999</v>
      </c>
      <c r="H443" s="98">
        <v>5189816.2850000001</v>
      </c>
      <c r="I443" s="98">
        <v>488049.87</v>
      </c>
      <c r="J443" s="34">
        <f>VLOOKUP($B443,'Hub coords'!$A$14:$E$119,4,TRUE)</f>
        <v>488048.62240000005</v>
      </c>
      <c r="K443" s="34">
        <f>VLOOKUP($B443,'Hub coords'!$A$14:$E$119,5,TRUE)</f>
        <v>5189815.9575000005</v>
      </c>
      <c r="L443" s="34">
        <f t="shared" si="24"/>
        <v>1.2475999999442138</v>
      </c>
      <c r="M443" s="34">
        <f t="shared" si="25"/>
        <v>0.32749999966472387</v>
      </c>
      <c r="N443" s="35">
        <f t="shared" si="26"/>
        <v>1.2898689893323261</v>
      </c>
      <c r="O443" s="34">
        <f t="shared" si="27"/>
        <v>1.6637620096411962</v>
      </c>
      <c r="P443" s="36" t="s">
        <v>55</v>
      </c>
      <c r="Q443" s="113"/>
      <c r="R443" s="98"/>
    </row>
    <row r="444" spans="1:19" x14ac:dyDescent="0.3">
      <c r="A444" s="98" t="s">
        <v>130</v>
      </c>
      <c r="B444" s="98" t="s">
        <v>2181</v>
      </c>
      <c r="C444" s="98">
        <v>601</v>
      </c>
      <c r="D444" s="98">
        <v>321.85399999999998</v>
      </c>
      <c r="E444" s="98">
        <v>0.2</v>
      </c>
      <c r="F444" s="98">
        <v>0.2</v>
      </c>
      <c r="G444" s="98">
        <v>0.92831799999999998</v>
      </c>
      <c r="H444" s="98">
        <v>5189815.1519999998</v>
      </c>
      <c r="I444" s="98">
        <v>488049.07500000001</v>
      </c>
      <c r="J444" s="34">
        <f>VLOOKUP($B444,'Hub coords'!$A$14:$E$119,4,TRUE)</f>
        <v>488048.62240000005</v>
      </c>
      <c r="K444" s="34">
        <f>VLOOKUP($B444,'Hub coords'!$A$14:$E$119,5,TRUE)</f>
        <v>5189815.9575000005</v>
      </c>
      <c r="L444" s="34">
        <f t="shared" si="24"/>
        <v>0.45259999996051192</v>
      </c>
      <c r="M444" s="34">
        <f t="shared" si="25"/>
        <v>0.80550000071525574</v>
      </c>
      <c r="N444" s="35">
        <f t="shared" si="26"/>
        <v>0.9239464330341518</v>
      </c>
      <c r="O444" s="34">
        <f t="shared" si="27"/>
        <v>0.85367701111653238</v>
      </c>
      <c r="P444" s="36" t="s">
        <v>55</v>
      </c>
      <c r="Q444" s="113"/>
      <c r="R444" s="98"/>
    </row>
    <row r="445" spans="1:19" x14ac:dyDescent="0.3">
      <c r="A445" s="98" t="s">
        <v>130</v>
      </c>
      <c r="B445" s="98" t="s">
        <v>2182</v>
      </c>
      <c r="C445" s="98">
        <v>600</v>
      </c>
      <c r="D445" s="98">
        <v>322.245</v>
      </c>
      <c r="E445" s="98">
        <v>0.2</v>
      </c>
      <c r="F445" s="98">
        <v>0.2</v>
      </c>
      <c r="G445" s="98">
        <v>1.147438</v>
      </c>
      <c r="H445" s="98">
        <v>5189816.1979999999</v>
      </c>
      <c r="I445" s="98">
        <v>488049.52100000001</v>
      </c>
      <c r="J445" s="34">
        <f>VLOOKUP($B445,'Hub coords'!$A$14:$E$119,4,TRUE)</f>
        <v>488048.62240000005</v>
      </c>
      <c r="K445" s="34">
        <f>VLOOKUP($B445,'Hub coords'!$A$14:$E$119,5,TRUE)</f>
        <v>5189815.9575000005</v>
      </c>
      <c r="L445" s="34">
        <f t="shared" si="24"/>
        <v>0.89859999995678663</v>
      </c>
      <c r="M445" s="34">
        <f t="shared" si="25"/>
        <v>0.24049999937415123</v>
      </c>
      <c r="N445" s="35">
        <f t="shared" si="26"/>
        <v>0.93022696672441385</v>
      </c>
      <c r="O445" s="34">
        <f t="shared" si="27"/>
        <v>0.8653222096213038</v>
      </c>
      <c r="P445" s="36" t="s">
        <v>55</v>
      </c>
      <c r="Q445" s="113"/>
      <c r="R445" s="98"/>
    </row>
    <row r="446" spans="1:19" x14ac:dyDescent="0.3">
      <c r="A446" s="98" t="s">
        <v>130</v>
      </c>
      <c r="B446" s="98" t="s">
        <v>2183</v>
      </c>
      <c r="C446" s="98">
        <v>600</v>
      </c>
      <c r="D446" s="98">
        <v>322.59500000000003</v>
      </c>
      <c r="E446" s="98">
        <v>0.2</v>
      </c>
      <c r="F446" s="98">
        <v>0.1</v>
      </c>
      <c r="G446" s="98">
        <v>0.94056300000000004</v>
      </c>
      <c r="H446" s="98">
        <v>5189816.1430000002</v>
      </c>
      <c r="I446" s="98">
        <v>488049.516</v>
      </c>
      <c r="J446" s="34">
        <f>VLOOKUP($B446,'Hub coords'!$A$14:$E$119,4,TRUE)</f>
        <v>488048.62240000005</v>
      </c>
      <c r="K446" s="34">
        <f>VLOOKUP($B446,'Hub coords'!$A$14:$E$119,5,TRUE)</f>
        <v>5189815.9575000005</v>
      </c>
      <c r="L446" s="34">
        <f t="shared" si="24"/>
        <v>0.89359999995213002</v>
      </c>
      <c r="M446" s="34">
        <f t="shared" si="25"/>
        <v>0.18549999967217445</v>
      </c>
      <c r="N446" s="35">
        <f t="shared" si="26"/>
        <v>0.91265065046425264</v>
      </c>
      <c r="O446" s="34">
        <f t="shared" si="27"/>
        <v>0.83293120979282342</v>
      </c>
      <c r="P446" s="36" t="s">
        <v>55</v>
      </c>
      <c r="Q446" s="113"/>
      <c r="R446" s="98"/>
    </row>
    <row r="447" spans="1:19" x14ac:dyDescent="0.3">
      <c r="A447" s="98" t="s">
        <v>126</v>
      </c>
      <c r="B447" s="98" t="s">
        <v>2184</v>
      </c>
      <c r="C447" s="98">
        <v>601</v>
      </c>
      <c r="D447" s="98">
        <v>323.536</v>
      </c>
      <c r="E447" s="98">
        <v>0.4</v>
      </c>
      <c r="F447" s="98">
        <v>0.2</v>
      </c>
      <c r="G447" s="98">
        <v>1.4320569999999999</v>
      </c>
      <c r="H447" s="98">
        <v>5189816.3269999996</v>
      </c>
      <c r="I447" s="98">
        <v>488049.51</v>
      </c>
      <c r="J447" s="34">
        <f>VLOOKUP($B447,'Hub coords'!$A$14:$E$119,4,TRUE)</f>
        <v>488048.62240000005</v>
      </c>
      <c r="K447" s="34">
        <f>VLOOKUP($B447,'Hub coords'!$A$14:$E$119,5,TRUE)</f>
        <v>5189815.9575000005</v>
      </c>
      <c r="L447" s="34">
        <f t="shared" si="24"/>
        <v>0.88759999995818362</v>
      </c>
      <c r="M447" s="34">
        <f t="shared" si="25"/>
        <v>0.36949999909847975</v>
      </c>
      <c r="N447" s="35">
        <f t="shared" si="26"/>
        <v>0.96143851038927297</v>
      </c>
      <c r="O447" s="34">
        <f t="shared" si="27"/>
        <v>0.92436400925954421</v>
      </c>
      <c r="P447" s="36" t="s">
        <v>55</v>
      </c>
      <c r="Q447" s="113"/>
      <c r="R447" s="98"/>
    </row>
    <row r="448" spans="1:19" x14ac:dyDescent="0.3">
      <c r="A448" s="98" t="s">
        <v>126</v>
      </c>
      <c r="B448" s="98" t="s">
        <v>2158</v>
      </c>
      <c r="C448" s="98">
        <v>600</v>
      </c>
      <c r="D448" s="98">
        <v>322.89299999999997</v>
      </c>
      <c r="E448" s="98">
        <v>0.4</v>
      </c>
      <c r="F448" s="98">
        <v>0.2</v>
      </c>
      <c r="G448" s="98">
        <v>1.198583</v>
      </c>
      <c r="H448" s="98">
        <v>5189815.2240000004</v>
      </c>
      <c r="I448" s="98">
        <v>488049.60100000002</v>
      </c>
      <c r="J448" s="34">
        <f>VLOOKUP($B448,'Hub coords'!$A$14:$E$119,4,TRUE)</f>
        <v>488048.62240000005</v>
      </c>
      <c r="K448" s="34">
        <f>VLOOKUP($B448,'Hub coords'!$A$14:$E$119,5,TRUE)</f>
        <v>5189815.9575000005</v>
      </c>
      <c r="L448" s="34">
        <f t="shared" si="24"/>
        <v>0.97859999997308478</v>
      </c>
      <c r="M448" s="34">
        <f t="shared" si="25"/>
        <v>0.73350000008940697</v>
      </c>
      <c r="N448" s="35">
        <f t="shared" si="26"/>
        <v>1.222980053017416</v>
      </c>
      <c r="O448" s="34">
        <f t="shared" si="27"/>
        <v>1.4956802100784816</v>
      </c>
      <c r="P448" s="36" t="s">
        <v>55</v>
      </c>
      <c r="Q448" s="113"/>
      <c r="R448" s="98"/>
    </row>
    <row r="449" spans="1:19" x14ac:dyDescent="0.3">
      <c r="A449" s="98" t="s">
        <v>130</v>
      </c>
      <c r="B449" s="98" t="s">
        <v>2185</v>
      </c>
      <c r="C449" s="98">
        <v>601</v>
      </c>
      <c r="D449" s="98">
        <v>320.613</v>
      </c>
      <c r="E449" s="98">
        <v>0.3</v>
      </c>
      <c r="F449" s="98">
        <v>0.3</v>
      </c>
      <c r="G449" s="98">
        <v>1.4560280000000001</v>
      </c>
      <c r="H449" s="98">
        <v>5189816.074</v>
      </c>
      <c r="I449" s="98">
        <v>488050.27799999999</v>
      </c>
      <c r="J449" s="34">
        <f>VLOOKUP($B449,'Hub coords'!$A$14:$E$119,4,TRUE)</f>
        <v>488048.62240000005</v>
      </c>
      <c r="K449" s="34">
        <f>VLOOKUP($B449,'Hub coords'!$A$14:$E$119,5,TRUE)</f>
        <v>5189815.9575000005</v>
      </c>
      <c r="L449" s="34">
        <f t="shared" si="24"/>
        <v>1.6555999999400228</v>
      </c>
      <c r="M449" s="34">
        <f t="shared" si="25"/>
        <v>0.116499999538064</v>
      </c>
      <c r="N449" s="35">
        <f t="shared" si="26"/>
        <v>1.6596938301065569</v>
      </c>
      <c r="O449" s="34">
        <f t="shared" si="27"/>
        <v>2.7545836096937726</v>
      </c>
      <c r="P449" s="36" t="s">
        <v>55</v>
      </c>
      <c r="Q449" s="113"/>
      <c r="R449" s="98"/>
    </row>
    <row r="450" spans="1:19" x14ac:dyDescent="0.3">
      <c r="A450" s="98" t="s">
        <v>126</v>
      </c>
      <c r="B450" s="98" t="s">
        <v>2159</v>
      </c>
      <c r="C450" s="98">
        <v>601</v>
      </c>
      <c r="D450" s="98">
        <v>324.41399999999999</v>
      </c>
      <c r="E450" s="98">
        <v>1.2</v>
      </c>
      <c r="F450" s="98">
        <v>1</v>
      </c>
      <c r="G450" s="98">
        <v>0.89514199999999999</v>
      </c>
      <c r="H450" s="98">
        <v>5189815.7709999997</v>
      </c>
      <c r="I450" s="98">
        <v>488049.96500000003</v>
      </c>
      <c r="J450" s="34">
        <f>VLOOKUP($B450,'Hub coords'!$A$14:$E$119,4,TRUE)</f>
        <v>488048.62240000005</v>
      </c>
      <c r="K450" s="34">
        <f>VLOOKUP($B450,'Hub coords'!$A$14:$E$119,5,TRUE)</f>
        <v>5189815.9575000005</v>
      </c>
      <c r="L450" s="34">
        <f t="shared" si="24"/>
        <v>1.3425999999744818</v>
      </c>
      <c r="M450" s="34">
        <f t="shared" si="25"/>
        <v>0.1865000007674098</v>
      </c>
      <c r="N450" s="35">
        <f t="shared" si="26"/>
        <v>1.355491427570725</v>
      </c>
      <c r="O450" s="34">
        <f t="shared" si="27"/>
        <v>1.8373570102177221</v>
      </c>
      <c r="P450" s="36" t="s">
        <v>55</v>
      </c>
      <c r="Q450" s="113"/>
      <c r="R450" s="98" t="s">
        <v>5112</v>
      </c>
      <c r="S450" s="37">
        <f>COUNT(C426:C455)</f>
        <v>30</v>
      </c>
    </row>
    <row r="451" spans="1:19" x14ac:dyDescent="0.3">
      <c r="A451" s="98" t="s">
        <v>130</v>
      </c>
      <c r="B451" s="98" t="s">
        <v>2160</v>
      </c>
      <c r="C451" s="98">
        <v>600</v>
      </c>
      <c r="D451" s="98">
        <v>322.48399999999998</v>
      </c>
      <c r="E451" s="98">
        <v>0.4</v>
      </c>
      <c r="F451" s="98">
        <v>0.3</v>
      </c>
      <c r="G451" s="98">
        <v>1.754874</v>
      </c>
      <c r="H451" s="98">
        <v>5189815.9380000001</v>
      </c>
      <c r="I451" s="98">
        <v>488049.739</v>
      </c>
      <c r="J451" s="34">
        <f>VLOOKUP($B451,'Hub coords'!$A$14:$E$119,4,TRUE)</f>
        <v>488048.62240000005</v>
      </c>
      <c r="K451" s="34">
        <f>VLOOKUP($B451,'Hub coords'!$A$14:$E$119,5,TRUE)</f>
        <v>5189815.9575000005</v>
      </c>
      <c r="L451" s="34">
        <f t="shared" si="24"/>
        <v>1.1165999999502674</v>
      </c>
      <c r="M451" s="34">
        <f t="shared" si="25"/>
        <v>1.9500000402331352E-2</v>
      </c>
      <c r="N451" s="35">
        <f t="shared" si="26"/>
        <v>1.1167702583363455</v>
      </c>
      <c r="O451" s="34">
        <f t="shared" si="27"/>
        <v>1.2471758099046277</v>
      </c>
      <c r="P451" s="36" t="s">
        <v>55</v>
      </c>
      <c r="Q451" s="113"/>
      <c r="R451" s="98" t="s">
        <v>5111</v>
      </c>
      <c r="S451" s="34">
        <f>AVERAGE(N426:N455)</f>
        <v>1.2648165210722788</v>
      </c>
    </row>
    <row r="452" spans="1:19" x14ac:dyDescent="0.3">
      <c r="A452" s="98" t="s">
        <v>130</v>
      </c>
      <c r="B452" s="98" t="s">
        <v>2161</v>
      </c>
      <c r="C452" s="98">
        <v>601</v>
      </c>
      <c r="D452" s="98">
        <v>322.39299999999997</v>
      </c>
      <c r="E452" s="98">
        <v>0.3</v>
      </c>
      <c r="F452" s="98">
        <v>0.3</v>
      </c>
      <c r="G452" s="98">
        <v>1.7083950000000001</v>
      </c>
      <c r="H452" s="98">
        <v>5189813.767</v>
      </c>
      <c r="I452" s="98">
        <v>488049.908</v>
      </c>
      <c r="J452" s="34">
        <f>VLOOKUP($B452,'Hub coords'!$A$14:$E$119,4,TRUE)</f>
        <v>488048.62240000005</v>
      </c>
      <c r="K452" s="34">
        <f>VLOOKUP($B452,'Hub coords'!$A$14:$E$119,5,TRUE)</f>
        <v>5189815.9575000005</v>
      </c>
      <c r="L452" s="34">
        <f t="shared" si="24"/>
        <v>1.2855999999446794</v>
      </c>
      <c r="M452" s="34">
        <f t="shared" si="25"/>
        <v>2.1905000004917383</v>
      </c>
      <c r="N452" s="35">
        <f t="shared" si="26"/>
        <v>2.5398932284669105</v>
      </c>
      <c r="O452" s="34">
        <f t="shared" si="27"/>
        <v>6.4510576120120655</v>
      </c>
      <c r="P452" s="36" t="s">
        <v>55</v>
      </c>
      <c r="Q452" s="113"/>
      <c r="R452" s="98" t="s">
        <v>5110</v>
      </c>
      <c r="S452" s="34">
        <f>_xlfn.STDEV.S(N426:N455)</f>
        <v>0.4624916830524986</v>
      </c>
    </row>
    <row r="453" spans="1:19" x14ac:dyDescent="0.3">
      <c r="A453" s="98" t="s">
        <v>126</v>
      </c>
      <c r="B453" s="98" t="s">
        <v>2162</v>
      </c>
      <c r="C453" s="98">
        <v>601</v>
      </c>
      <c r="D453" s="98">
        <v>322.67099999999999</v>
      </c>
      <c r="E453" s="98">
        <v>0.2</v>
      </c>
      <c r="F453" s="98">
        <v>0.1</v>
      </c>
      <c r="G453" s="98">
        <v>2.0763259999999999</v>
      </c>
      <c r="H453" s="98">
        <v>5189815.4730000002</v>
      </c>
      <c r="I453" s="98">
        <v>488049.78200000001</v>
      </c>
      <c r="J453" s="34">
        <f>VLOOKUP($B453,'Hub coords'!$A$14:$E$119,4,TRUE)</f>
        <v>488048.62240000005</v>
      </c>
      <c r="K453" s="34">
        <f>VLOOKUP($B453,'Hub coords'!$A$14:$E$119,5,TRUE)</f>
        <v>5189815.9575000005</v>
      </c>
      <c r="L453" s="34">
        <f t="shared" si="24"/>
        <v>1.1595999999553896</v>
      </c>
      <c r="M453" s="34">
        <f t="shared" si="25"/>
        <v>0.48450000025331974</v>
      </c>
      <c r="N453" s="35">
        <f t="shared" si="26"/>
        <v>1.2567467565671322</v>
      </c>
      <c r="O453" s="34">
        <f t="shared" si="27"/>
        <v>1.5794124101420066</v>
      </c>
      <c r="P453" s="36" t="s">
        <v>55</v>
      </c>
      <c r="Q453" s="113"/>
      <c r="R453" s="98" t="s">
        <v>5109</v>
      </c>
      <c r="S453" s="34">
        <f>MIN(N426:N455)</f>
        <v>0.33496807317948224</v>
      </c>
    </row>
    <row r="454" spans="1:19" x14ac:dyDescent="0.3">
      <c r="A454" s="98" t="s">
        <v>126</v>
      </c>
      <c r="B454" s="98" t="s">
        <v>2163</v>
      </c>
      <c r="C454" s="98">
        <v>601</v>
      </c>
      <c r="D454" s="98">
        <v>323.04199999999997</v>
      </c>
      <c r="E454" s="98">
        <v>0.3</v>
      </c>
      <c r="F454" s="98">
        <v>0.2</v>
      </c>
      <c r="G454" s="98">
        <v>1.7981339999999999</v>
      </c>
      <c r="H454" s="98">
        <v>5189814.6660000002</v>
      </c>
      <c r="I454" s="98">
        <v>488049.45600000001</v>
      </c>
      <c r="J454" s="34">
        <f>VLOOKUP($B454,'Hub coords'!$A$14:$E$119,4,TRUE)</f>
        <v>488048.62240000005</v>
      </c>
      <c r="K454" s="34">
        <f>VLOOKUP($B454,'Hub coords'!$A$14:$E$119,5,TRUE)</f>
        <v>5189815.9575000005</v>
      </c>
      <c r="L454" s="34">
        <f t="shared" ref="L454:L517" si="28">ABS(J454-I454)</f>
        <v>0.83359999995445833</v>
      </c>
      <c r="M454" s="34">
        <f t="shared" ref="M454:M517" si="29">ABS(K454-H454)</f>
        <v>1.2915000002831221</v>
      </c>
      <c r="N454" s="35">
        <f t="shared" ref="N454:N517" si="30">SQRT(L454^2+M454^2)</f>
        <v>1.5371601122379468</v>
      </c>
      <c r="O454" s="34">
        <f t="shared" ref="O454:O517" si="31">N454*N454</f>
        <v>2.3628612106553772</v>
      </c>
      <c r="P454" s="36" t="s">
        <v>55</v>
      </c>
      <c r="Q454" s="113"/>
      <c r="R454" s="98" t="s">
        <v>5108</v>
      </c>
      <c r="S454" s="34">
        <f>MAX(N426:N455)</f>
        <v>2.5398932284669105</v>
      </c>
    </row>
    <row r="455" spans="1:19" x14ac:dyDescent="0.3">
      <c r="A455" s="98" t="s">
        <v>126</v>
      </c>
      <c r="B455" s="98" t="s">
        <v>2164</v>
      </c>
      <c r="C455" s="98">
        <v>601</v>
      </c>
      <c r="D455" s="98">
        <v>322.048</v>
      </c>
      <c r="E455" s="98">
        <v>1.4</v>
      </c>
      <c r="F455" s="98">
        <v>1</v>
      </c>
      <c r="G455" s="98">
        <v>1.3751469999999999</v>
      </c>
      <c r="H455" s="98">
        <v>5189816.9550000001</v>
      </c>
      <c r="I455" s="98">
        <v>488049.16100000002</v>
      </c>
      <c r="J455" s="34">
        <f>VLOOKUP($B455,'Hub coords'!$A$14:$E$119,4,TRUE)</f>
        <v>488048.62240000005</v>
      </c>
      <c r="K455" s="34">
        <f>VLOOKUP($B455,'Hub coords'!$A$14:$E$119,5,TRUE)</f>
        <v>5189815.9575000005</v>
      </c>
      <c r="L455" s="34">
        <f t="shared" si="28"/>
        <v>0.53859999997075647</v>
      </c>
      <c r="M455" s="34">
        <f t="shared" si="29"/>
        <v>0.99749999959021807</v>
      </c>
      <c r="N455" s="35">
        <f t="shared" si="30"/>
        <v>1.1336208401185044</v>
      </c>
      <c r="O455" s="34">
        <f t="shared" si="31"/>
        <v>1.2850962091509837</v>
      </c>
      <c r="P455" s="36" t="s">
        <v>55</v>
      </c>
      <c r="Q455" s="113"/>
      <c r="R455" s="98" t="s">
        <v>5107</v>
      </c>
      <c r="S455" s="34">
        <f>SQRT(SUM(O426:O455)/S450)</f>
        <v>1.3440719612333598</v>
      </c>
    </row>
    <row r="456" spans="1:19" ht="15" thickBot="1" x14ac:dyDescent="0.35">
      <c r="A456" s="98" t="s">
        <v>130</v>
      </c>
      <c r="B456" s="98" t="s">
        <v>2186</v>
      </c>
      <c r="C456" s="98">
        <v>601</v>
      </c>
      <c r="D456" s="98">
        <v>360.483</v>
      </c>
      <c r="E456" s="98">
        <v>0.2</v>
      </c>
      <c r="F456" s="98">
        <v>0.2</v>
      </c>
      <c r="G456" s="98">
        <v>1.173106</v>
      </c>
      <c r="H456" s="98">
        <v>5189164.3689999999</v>
      </c>
      <c r="I456" s="98">
        <v>487755.64899999998</v>
      </c>
      <c r="J456" s="34">
        <f>VLOOKUP($B456,'Hub coords'!$A$14:$E$119,4,TRUE)</f>
        <v>487756.00940000004</v>
      </c>
      <c r="K456" s="34">
        <f>VLOOKUP($B456,'Hub coords'!$A$14:$E$119,5,TRUE)</f>
        <v>5189165.6335000005</v>
      </c>
      <c r="L456" s="34">
        <f t="shared" si="28"/>
        <v>0.3604000000632368</v>
      </c>
      <c r="M456" s="34">
        <f t="shared" si="29"/>
        <v>1.2645000005140901</v>
      </c>
      <c r="N456" s="35">
        <f t="shared" si="30"/>
        <v>1.314856802600844</v>
      </c>
      <c r="O456" s="34">
        <f t="shared" si="31"/>
        <v>1.728848411345715</v>
      </c>
      <c r="P456" s="36" t="s">
        <v>56</v>
      </c>
      <c r="Q456" s="70"/>
      <c r="R456" s="70"/>
      <c r="S456" s="70"/>
    </row>
    <row r="457" spans="1:19" x14ac:dyDescent="0.3">
      <c r="A457" s="98" t="s">
        <v>126</v>
      </c>
      <c r="B457" s="98" t="s">
        <v>2195</v>
      </c>
      <c r="C457" s="98">
        <v>601</v>
      </c>
      <c r="D457" s="98">
        <v>360.76900000000001</v>
      </c>
      <c r="E457" s="98">
        <v>0.4</v>
      </c>
      <c r="F457" s="98">
        <v>0.3</v>
      </c>
      <c r="G457" s="98">
        <v>1.011601</v>
      </c>
      <c r="H457" s="98">
        <v>5189165.5379999997</v>
      </c>
      <c r="I457" s="98">
        <v>487756.41899999999</v>
      </c>
      <c r="J457" s="34">
        <f>VLOOKUP($B457,'Hub coords'!$A$14:$E$119,4,TRUE)</f>
        <v>487756.00940000004</v>
      </c>
      <c r="K457" s="34">
        <f>VLOOKUP($B457,'Hub coords'!$A$14:$E$119,5,TRUE)</f>
        <v>5189165.6335000005</v>
      </c>
      <c r="L457" s="34">
        <f t="shared" si="28"/>
        <v>0.40959999995538965</v>
      </c>
      <c r="M457" s="34">
        <f t="shared" si="29"/>
        <v>9.550000075250864E-2</v>
      </c>
      <c r="N457" s="35">
        <f t="shared" si="30"/>
        <v>0.42058579399117174</v>
      </c>
      <c r="O457" s="34">
        <f t="shared" si="31"/>
        <v>0.17689241010718434</v>
      </c>
      <c r="P457" s="36" t="s">
        <v>56</v>
      </c>
      <c r="Q457" s="70"/>
      <c r="R457" s="20" t="s">
        <v>166</v>
      </c>
      <c r="S457" s="20" t="s">
        <v>165</v>
      </c>
    </row>
    <row r="458" spans="1:19" x14ac:dyDescent="0.3">
      <c r="A458" s="98" t="s">
        <v>126</v>
      </c>
      <c r="B458" s="98" t="s">
        <v>2196</v>
      </c>
      <c r="C458" s="98">
        <v>601</v>
      </c>
      <c r="D458" s="98">
        <v>362.42700000000002</v>
      </c>
      <c r="E458" s="98">
        <v>0.3</v>
      </c>
      <c r="F458" s="98">
        <v>0.2</v>
      </c>
      <c r="G458" s="98">
        <v>2.4324479999999999</v>
      </c>
      <c r="H458" s="98">
        <v>5189164.2439999999</v>
      </c>
      <c r="I458" s="98">
        <v>487756.48300000001</v>
      </c>
      <c r="J458" s="34">
        <f>VLOOKUP($B458,'Hub coords'!$A$14:$E$119,4,TRUE)</f>
        <v>487756.00940000004</v>
      </c>
      <c r="K458" s="34">
        <f>VLOOKUP($B458,'Hub coords'!$A$14:$E$119,5,TRUE)</f>
        <v>5189165.6335000005</v>
      </c>
      <c r="L458" s="34">
        <f t="shared" si="28"/>
        <v>0.47359999996842816</v>
      </c>
      <c r="M458" s="34">
        <f t="shared" si="29"/>
        <v>1.3895000005140901</v>
      </c>
      <c r="N458" s="35">
        <f t="shared" si="30"/>
        <v>1.467994281800427</v>
      </c>
      <c r="O458" s="34">
        <f t="shared" si="31"/>
        <v>2.1550072113987517</v>
      </c>
      <c r="P458" s="36" t="s">
        <v>56</v>
      </c>
      <c r="Q458" s="70"/>
      <c r="R458" s="19">
        <v>1</v>
      </c>
      <c r="S458" s="115">
        <v>9</v>
      </c>
    </row>
    <row r="459" spans="1:19" x14ac:dyDescent="0.3">
      <c r="A459" s="98" t="s">
        <v>126</v>
      </c>
      <c r="B459" s="98" t="s">
        <v>2197</v>
      </c>
      <c r="C459" s="98">
        <v>601</v>
      </c>
      <c r="D459" s="98">
        <v>362.63900000000001</v>
      </c>
      <c r="E459" s="98">
        <v>0.3</v>
      </c>
      <c r="F459" s="98">
        <v>0.2</v>
      </c>
      <c r="G459" s="98">
        <v>1.5630980000000001</v>
      </c>
      <c r="H459" s="98">
        <v>5189164.2740000002</v>
      </c>
      <c r="I459" s="98">
        <v>487757.03899999999</v>
      </c>
      <c r="J459" s="34">
        <f>VLOOKUP($B459,'Hub coords'!$A$14:$E$119,4,TRUE)</f>
        <v>487756.00940000004</v>
      </c>
      <c r="K459" s="34">
        <f>VLOOKUP($B459,'Hub coords'!$A$14:$E$119,5,TRUE)</f>
        <v>5189165.6335000005</v>
      </c>
      <c r="L459" s="34">
        <f t="shared" si="28"/>
        <v>1.029599999950733</v>
      </c>
      <c r="M459" s="34">
        <f t="shared" si="29"/>
        <v>1.3595000002533197</v>
      </c>
      <c r="N459" s="35">
        <f t="shared" si="30"/>
        <v>1.705378670731907</v>
      </c>
      <c r="O459" s="34">
        <f t="shared" si="31"/>
        <v>2.908316410587326</v>
      </c>
      <c r="P459" s="36" t="s">
        <v>56</v>
      </c>
      <c r="Q459" s="70"/>
      <c r="R459" s="19">
        <v>2</v>
      </c>
      <c r="S459" s="115">
        <v>14</v>
      </c>
    </row>
    <row r="460" spans="1:19" x14ac:dyDescent="0.3">
      <c r="A460" s="98" t="s">
        <v>130</v>
      </c>
      <c r="B460" s="98" t="s">
        <v>2198</v>
      </c>
      <c r="C460" s="98">
        <v>601</v>
      </c>
      <c r="D460" s="98">
        <v>361.20699999999999</v>
      </c>
      <c r="E460" s="98">
        <v>0.3</v>
      </c>
      <c r="F460" s="98">
        <v>0.2</v>
      </c>
      <c r="G460" s="98">
        <v>1.4356979999999999</v>
      </c>
      <c r="H460" s="98">
        <v>5189164.7649999997</v>
      </c>
      <c r="I460" s="98">
        <v>487755.75300000003</v>
      </c>
      <c r="J460" s="34">
        <f>VLOOKUP($B460,'Hub coords'!$A$14:$E$119,4,TRUE)</f>
        <v>487756.00940000004</v>
      </c>
      <c r="K460" s="34">
        <f>VLOOKUP($B460,'Hub coords'!$A$14:$E$119,5,TRUE)</f>
        <v>5189165.6335000005</v>
      </c>
      <c r="L460" s="34">
        <f t="shared" si="28"/>
        <v>0.25640000001294538</v>
      </c>
      <c r="M460" s="34">
        <f t="shared" si="29"/>
        <v>0.86850000079721212</v>
      </c>
      <c r="N460" s="35">
        <f t="shared" si="30"/>
        <v>0.90555685155124077</v>
      </c>
      <c r="O460" s="34">
        <f t="shared" si="31"/>
        <v>0.82003321139139596</v>
      </c>
      <c r="P460" s="36" t="s">
        <v>56</v>
      </c>
      <c r="Q460" s="70"/>
      <c r="R460" s="19">
        <v>3</v>
      </c>
      <c r="S460" s="115">
        <v>6</v>
      </c>
    </row>
    <row r="461" spans="1:19" x14ac:dyDescent="0.3">
      <c r="A461" s="98" t="s">
        <v>130</v>
      </c>
      <c r="B461" s="98" t="s">
        <v>2199</v>
      </c>
      <c r="C461" s="98">
        <v>601</v>
      </c>
      <c r="D461" s="98">
        <v>360.38499999999999</v>
      </c>
      <c r="E461" s="98">
        <v>0.2</v>
      </c>
      <c r="F461" s="98">
        <v>0.2</v>
      </c>
      <c r="G461" s="98">
        <v>1.26258</v>
      </c>
      <c r="H461" s="98">
        <v>5189164.95</v>
      </c>
      <c r="I461" s="98">
        <v>487755.89799999999</v>
      </c>
      <c r="J461" s="34">
        <f>VLOOKUP($B461,'Hub coords'!$A$14:$E$119,4,TRUE)</f>
        <v>487756.00940000004</v>
      </c>
      <c r="K461" s="34">
        <f>VLOOKUP($B461,'Hub coords'!$A$14:$E$119,5,TRUE)</f>
        <v>5189165.6335000005</v>
      </c>
      <c r="L461" s="34">
        <f t="shared" si="28"/>
        <v>0.11140000005252659</v>
      </c>
      <c r="M461" s="34">
        <f t="shared" si="29"/>
        <v>0.68350000027567148</v>
      </c>
      <c r="N461" s="35">
        <f t="shared" si="30"/>
        <v>0.69251874370918354</v>
      </c>
      <c r="O461" s="34">
        <f t="shared" si="31"/>
        <v>0.47958221038854582</v>
      </c>
      <c r="P461" s="36" t="s">
        <v>56</v>
      </c>
      <c r="Q461" s="70"/>
      <c r="R461" s="19">
        <v>4</v>
      </c>
      <c r="S461" s="115">
        <v>1</v>
      </c>
    </row>
    <row r="462" spans="1:19" x14ac:dyDescent="0.3">
      <c r="A462" s="98" t="s">
        <v>130</v>
      </c>
      <c r="B462" s="98" t="s">
        <v>2200</v>
      </c>
      <c r="C462" s="98">
        <v>601</v>
      </c>
      <c r="D462" s="98">
        <v>359.23</v>
      </c>
      <c r="E462" s="98">
        <v>0.2</v>
      </c>
      <c r="F462" s="98">
        <v>0.2</v>
      </c>
      <c r="G462" s="98">
        <v>1.2715099999999999</v>
      </c>
      <c r="H462" s="98">
        <v>5189164.7479999997</v>
      </c>
      <c r="I462" s="98">
        <v>487755.85600000003</v>
      </c>
      <c r="J462" s="34">
        <f>VLOOKUP($B462,'Hub coords'!$A$14:$E$119,4,TRUE)</f>
        <v>487756.00940000004</v>
      </c>
      <c r="K462" s="34">
        <f>VLOOKUP($B462,'Hub coords'!$A$14:$E$119,5,TRUE)</f>
        <v>5189165.6335000005</v>
      </c>
      <c r="L462" s="34">
        <f t="shared" si="28"/>
        <v>0.15340000001015142</v>
      </c>
      <c r="M462" s="34">
        <f t="shared" si="29"/>
        <v>0.88550000078976154</v>
      </c>
      <c r="N462" s="35">
        <f t="shared" si="30"/>
        <v>0.89868894029123458</v>
      </c>
      <c r="O462" s="34">
        <f t="shared" si="31"/>
        <v>0.80764181140178215</v>
      </c>
      <c r="P462" s="36" t="s">
        <v>56</v>
      </c>
      <c r="Q462" s="70"/>
      <c r="R462" s="19">
        <v>5</v>
      </c>
      <c r="S462" s="115">
        <v>0</v>
      </c>
    </row>
    <row r="463" spans="1:19" x14ac:dyDescent="0.3">
      <c r="A463" s="98" t="s">
        <v>130</v>
      </c>
      <c r="B463" s="98" t="s">
        <v>2201</v>
      </c>
      <c r="C463" s="98">
        <v>601</v>
      </c>
      <c r="D463" s="98">
        <v>359.12700000000001</v>
      </c>
      <c r="E463" s="98">
        <v>0.4</v>
      </c>
      <c r="F463" s="98">
        <v>0.3</v>
      </c>
      <c r="G463" s="98">
        <v>0.936002</v>
      </c>
      <c r="H463" s="98">
        <v>5189165.1639999999</v>
      </c>
      <c r="I463" s="98">
        <v>487756.35</v>
      </c>
      <c r="J463" s="34">
        <f>VLOOKUP($B463,'Hub coords'!$A$14:$E$119,4,TRUE)</f>
        <v>487756.00940000004</v>
      </c>
      <c r="K463" s="34">
        <f>VLOOKUP($B463,'Hub coords'!$A$14:$E$119,5,TRUE)</f>
        <v>5189165.6335000005</v>
      </c>
      <c r="L463" s="34">
        <f t="shared" si="28"/>
        <v>0.34059999993769452</v>
      </c>
      <c r="M463" s="34">
        <f t="shared" si="29"/>
        <v>0.46950000058859587</v>
      </c>
      <c r="N463" s="35">
        <f t="shared" si="30"/>
        <v>0.58003328396760911</v>
      </c>
      <c r="O463" s="34">
        <f t="shared" si="31"/>
        <v>0.33643861051024909</v>
      </c>
      <c r="P463" s="36" t="s">
        <v>56</v>
      </c>
      <c r="Q463" s="70"/>
      <c r="R463" s="19">
        <v>6</v>
      </c>
      <c r="S463" s="115">
        <v>0</v>
      </c>
    </row>
    <row r="464" spans="1:19" x14ac:dyDescent="0.3">
      <c r="A464" s="98" t="s">
        <v>126</v>
      </c>
      <c r="B464" s="98" t="s">
        <v>2202</v>
      </c>
      <c r="C464" s="98">
        <v>601</v>
      </c>
      <c r="D464" s="98">
        <v>361.33800000000002</v>
      </c>
      <c r="E464" s="98">
        <v>0.4</v>
      </c>
      <c r="F464" s="98">
        <v>0.2</v>
      </c>
      <c r="G464" s="98">
        <v>1.838843</v>
      </c>
      <c r="H464" s="98">
        <v>5189164.2549999999</v>
      </c>
      <c r="I464" s="98">
        <v>487757.228</v>
      </c>
      <c r="J464" s="34">
        <f>VLOOKUP($B464,'Hub coords'!$A$14:$E$119,4,TRUE)</f>
        <v>487756.00940000004</v>
      </c>
      <c r="K464" s="34">
        <f>VLOOKUP($B464,'Hub coords'!$A$14:$E$119,5,TRUE)</f>
        <v>5189165.6335000005</v>
      </c>
      <c r="L464" s="34">
        <f t="shared" si="28"/>
        <v>1.2185999999637716</v>
      </c>
      <c r="M464" s="34">
        <f t="shared" si="29"/>
        <v>1.3785000005736947</v>
      </c>
      <c r="N464" s="35">
        <f t="shared" si="30"/>
        <v>1.8399044028137388</v>
      </c>
      <c r="O464" s="34">
        <f t="shared" si="31"/>
        <v>3.3852482114933808</v>
      </c>
      <c r="P464" s="36" t="s">
        <v>56</v>
      </c>
      <c r="Q464" s="70"/>
      <c r="R464" s="19">
        <v>7</v>
      </c>
      <c r="S464" s="115">
        <v>0</v>
      </c>
    </row>
    <row r="465" spans="1:19" x14ac:dyDescent="0.3">
      <c r="A465" s="98" t="s">
        <v>126</v>
      </c>
      <c r="B465" s="98" t="s">
        <v>2203</v>
      </c>
      <c r="C465" s="98">
        <v>601</v>
      </c>
      <c r="D465" s="98">
        <v>359.34899999999999</v>
      </c>
      <c r="E465" s="98">
        <v>0.2</v>
      </c>
      <c r="F465" s="98">
        <v>0.2</v>
      </c>
      <c r="G465" s="98">
        <v>1.1878390000000001</v>
      </c>
      <c r="H465" s="98">
        <v>5189165.1050000004</v>
      </c>
      <c r="I465" s="98">
        <v>487755.93300000002</v>
      </c>
      <c r="J465" s="34">
        <f>VLOOKUP($B465,'Hub coords'!$A$14:$E$119,4,TRUE)</f>
        <v>487756.00940000004</v>
      </c>
      <c r="K465" s="34">
        <f>VLOOKUP($B465,'Hub coords'!$A$14:$E$119,5,TRUE)</f>
        <v>5189165.6335000005</v>
      </c>
      <c r="L465" s="34">
        <f t="shared" si="28"/>
        <v>7.6400000019930303E-2</v>
      </c>
      <c r="M465" s="34">
        <f t="shared" si="29"/>
        <v>0.52850000001490116</v>
      </c>
      <c r="N465" s="35">
        <f t="shared" si="30"/>
        <v>0.53399364230184976</v>
      </c>
      <c r="O465" s="34">
        <f t="shared" si="31"/>
        <v>0.28514921001879584</v>
      </c>
      <c r="P465" s="36" t="s">
        <v>56</v>
      </c>
      <c r="Q465" s="70"/>
      <c r="R465" s="19">
        <v>8</v>
      </c>
      <c r="S465" s="115">
        <v>0</v>
      </c>
    </row>
    <row r="466" spans="1:19" ht="15" thickBot="1" x14ac:dyDescent="0.35">
      <c r="A466" s="98" t="s">
        <v>130</v>
      </c>
      <c r="B466" s="98" t="s">
        <v>2204</v>
      </c>
      <c r="C466" s="98">
        <v>601</v>
      </c>
      <c r="D466" s="98">
        <v>361.15899999999999</v>
      </c>
      <c r="E466" s="98">
        <v>0.4</v>
      </c>
      <c r="F466" s="98">
        <v>0.2</v>
      </c>
      <c r="G466" s="98">
        <v>1.565761</v>
      </c>
      <c r="H466" s="98">
        <v>5189164.6509999996</v>
      </c>
      <c r="I466" s="98">
        <v>487755.364</v>
      </c>
      <c r="J466" s="34">
        <f>VLOOKUP($B466,'Hub coords'!$A$14:$E$119,4,TRUE)</f>
        <v>487756.00940000004</v>
      </c>
      <c r="K466" s="34">
        <f>VLOOKUP($B466,'Hub coords'!$A$14:$E$119,5,TRUE)</f>
        <v>5189165.6335000005</v>
      </c>
      <c r="L466" s="34">
        <f t="shared" si="28"/>
        <v>0.64540000003762543</v>
      </c>
      <c r="M466" s="34">
        <f t="shared" si="29"/>
        <v>0.98250000085681677</v>
      </c>
      <c r="N466" s="35">
        <f t="shared" si="30"/>
        <v>1.1755200601147613</v>
      </c>
      <c r="O466" s="34">
        <f t="shared" si="31"/>
        <v>1.3818474117322119</v>
      </c>
      <c r="P466" s="36" t="s">
        <v>56</v>
      </c>
      <c r="Q466" s="70"/>
      <c r="R466" s="38" t="s">
        <v>2123</v>
      </c>
      <c r="S466" s="38">
        <v>0</v>
      </c>
    </row>
    <row r="467" spans="1:19" x14ac:dyDescent="0.3">
      <c r="A467" s="98" t="s">
        <v>130</v>
      </c>
      <c r="B467" s="98" t="s">
        <v>2187</v>
      </c>
      <c r="C467" s="98">
        <v>601</v>
      </c>
      <c r="D467" s="98">
        <v>362.46</v>
      </c>
      <c r="E467" s="98">
        <v>0.3</v>
      </c>
      <c r="F467" s="98">
        <v>0.2</v>
      </c>
      <c r="G467" s="98">
        <v>1.1355690000000001</v>
      </c>
      <c r="H467" s="98">
        <v>5189164.8629999999</v>
      </c>
      <c r="I467" s="98">
        <v>487757.22600000002</v>
      </c>
      <c r="J467" s="34">
        <f>VLOOKUP($B467,'Hub coords'!$A$14:$E$119,4,TRUE)</f>
        <v>487756.00940000004</v>
      </c>
      <c r="K467" s="34">
        <f>VLOOKUP($B467,'Hub coords'!$A$14:$E$119,5,TRUE)</f>
        <v>5189165.6335000005</v>
      </c>
      <c r="L467" s="34">
        <f t="shared" si="28"/>
        <v>1.216599999985192</v>
      </c>
      <c r="M467" s="34">
        <f t="shared" si="29"/>
        <v>0.77050000056624413</v>
      </c>
      <c r="N467" s="35">
        <f t="shared" si="30"/>
        <v>1.440064516206323</v>
      </c>
      <c r="O467" s="34">
        <f t="shared" si="31"/>
        <v>2.0737858108365512</v>
      </c>
      <c r="P467" s="36" t="s">
        <v>56</v>
      </c>
      <c r="Q467" s="70"/>
      <c r="R467" s="70"/>
      <c r="S467" s="70"/>
    </row>
    <row r="468" spans="1:19" x14ac:dyDescent="0.3">
      <c r="A468" s="98" t="s">
        <v>130</v>
      </c>
      <c r="B468" s="98" t="s">
        <v>2205</v>
      </c>
      <c r="C468" s="98">
        <v>601</v>
      </c>
      <c r="D468" s="98">
        <v>363.00299999999999</v>
      </c>
      <c r="E468" s="98">
        <v>0.2</v>
      </c>
      <c r="F468" s="98">
        <v>0.2</v>
      </c>
      <c r="G468" s="98">
        <v>1.8740559999999999</v>
      </c>
      <c r="H468" s="98">
        <v>5189165.102</v>
      </c>
      <c r="I468" s="98">
        <v>487757.353</v>
      </c>
      <c r="J468" s="34">
        <f>VLOOKUP($B468,'Hub coords'!$A$14:$E$119,4,TRUE)</f>
        <v>487756.00940000004</v>
      </c>
      <c r="K468" s="34">
        <f>VLOOKUP($B468,'Hub coords'!$A$14:$E$119,5,TRUE)</f>
        <v>5189165.6335000005</v>
      </c>
      <c r="L468" s="34">
        <f t="shared" si="28"/>
        <v>1.3435999999637716</v>
      </c>
      <c r="M468" s="34">
        <f t="shared" si="29"/>
        <v>0.53150000050663948</v>
      </c>
      <c r="N468" s="35">
        <f t="shared" si="30"/>
        <v>1.4449059521094114</v>
      </c>
      <c r="O468" s="34">
        <f t="shared" si="31"/>
        <v>2.0877532104412047</v>
      </c>
      <c r="P468" s="36" t="s">
        <v>56</v>
      </c>
      <c r="Q468" s="70"/>
      <c r="R468" s="70"/>
      <c r="S468" s="70"/>
    </row>
    <row r="469" spans="1:19" x14ac:dyDescent="0.3">
      <c r="A469" s="98" t="s">
        <v>126</v>
      </c>
      <c r="B469" s="98" t="s">
        <v>2206</v>
      </c>
      <c r="C469" s="98">
        <v>601</v>
      </c>
      <c r="D469" s="98">
        <v>364.80599999999998</v>
      </c>
      <c r="E469" s="98">
        <v>0.3</v>
      </c>
      <c r="F469" s="98">
        <v>0.2</v>
      </c>
      <c r="G469" s="98">
        <v>1.821385</v>
      </c>
      <c r="H469" s="98">
        <v>5189163.9740000004</v>
      </c>
      <c r="I469" s="98">
        <v>487756.62</v>
      </c>
      <c r="J469" s="34">
        <f>VLOOKUP($B469,'Hub coords'!$A$14:$E$119,4,TRUE)</f>
        <v>487756.00940000004</v>
      </c>
      <c r="K469" s="34">
        <f>VLOOKUP($B469,'Hub coords'!$A$14:$E$119,5,TRUE)</f>
        <v>5189165.6335000005</v>
      </c>
      <c r="L469" s="34">
        <f t="shared" si="28"/>
        <v>0.61059999995632097</v>
      </c>
      <c r="M469" s="34">
        <f t="shared" si="29"/>
        <v>1.6595000000670552</v>
      </c>
      <c r="N469" s="35">
        <f t="shared" si="30"/>
        <v>1.7682682517562813</v>
      </c>
      <c r="O469" s="34">
        <f t="shared" si="31"/>
        <v>3.1267726101692155</v>
      </c>
      <c r="P469" s="36" t="s">
        <v>56</v>
      </c>
      <c r="Q469" s="70"/>
      <c r="R469" s="70"/>
      <c r="S469" s="70"/>
    </row>
    <row r="470" spans="1:19" x14ac:dyDescent="0.3">
      <c r="A470" s="98" t="s">
        <v>130</v>
      </c>
      <c r="B470" s="98" t="s">
        <v>2207</v>
      </c>
      <c r="C470" s="98">
        <v>601</v>
      </c>
      <c r="D470" s="98">
        <v>362.72800000000001</v>
      </c>
      <c r="E470" s="98">
        <v>0.2</v>
      </c>
      <c r="F470" s="98">
        <v>0.2</v>
      </c>
      <c r="G470" s="98">
        <v>1.8675170000000001</v>
      </c>
      <c r="H470" s="98">
        <v>5189165.0269999998</v>
      </c>
      <c r="I470" s="98">
        <v>487757.32900000003</v>
      </c>
      <c r="J470" s="34">
        <f>VLOOKUP($B470,'Hub coords'!$A$14:$E$119,4,TRUE)</f>
        <v>487756.00940000004</v>
      </c>
      <c r="K470" s="34">
        <f>VLOOKUP($B470,'Hub coords'!$A$14:$E$119,5,TRUE)</f>
        <v>5189165.6335000005</v>
      </c>
      <c r="L470" s="34">
        <f t="shared" si="28"/>
        <v>1.3195999999879859</v>
      </c>
      <c r="M470" s="34">
        <f t="shared" si="29"/>
        <v>0.606500000692904</v>
      </c>
      <c r="N470" s="35">
        <f t="shared" si="30"/>
        <v>1.452303828683511</v>
      </c>
      <c r="O470" s="34">
        <f t="shared" si="31"/>
        <v>2.109186410808785</v>
      </c>
      <c r="P470" s="36" t="s">
        <v>56</v>
      </c>
      <c r="Q470" s="70"/>
      <c r="R470" s="70"/>
      <c r="S470" s="70"/>
    </row>
    <row r="471" spans="1:19" x14ac:dyDescent="0.3">
      <c r="A471" s="98" t="s">
        <v>130</v>
      </c>
      <c r="B471" s="98" t="s">
        <v>2208</v>
      </c>
      <c r="C471" s="98">
        <v>601</v>
      </c>
      <c r="D471" s="98">
        <v>362.21</v>
      </c>
      <c r="E471" s="98">
        <v>0.3</v>
      </c>
      <c r="F471" s="98">
        <v>0.2</v>
      </c>
      <c r="G471" s="98">
        <v>0.97694400000000003</v>
      </c>
      <c r="H471" s="98">
        <v>5189164.9989999998</v>
      </c>
      <c r="I471" s="98">
        <v>487756.92499999999</v>
      </c>
      <c r="J471" s="34">
        <f>VLOOKUP($B471,'Hub coords'!$A$14:$E$119,4,TRUE)</f>
        <v>487756.00940000004</v>
      </c>
      <c r="K471" s="34">
        <f>VLOOKUP($B471,'Hub coords'!$A$14:$E$119,5,TRUE)</f>
        <v>5189165.6335000005</v>
      </c>
      <c r="L471" s="34">
        <f t="shared" si="28"/>
        <v>0.91559999994933605</v>
      </c>
      <c r="M471" s="34">
        <f t="shared" si="29"/>
        <v>0.63450000062584877</v>
      </c>
      <c r="N471" s="35">
        <f t="shared" si="30"/>
        <v>1.1139630203473661</v>
      </c>
      <c r="O471" s="34">
        <f t="shared" si="31"/>
        <v>1.2409136107014263</v>
      </c>
      <c r="P471" s="36" t="s">
        <v>56</v>
      </c>
      <c r="Q471" s="70"/>
      <c r="R471" s="70"/>
      <c r="S471" s="70"/>
    </row>
    <row r="472" spans="1:19" x14ac:dyDescent="0.3">
      <c r="A472" s="98" t="s">
        <v>130</v>
      </c>
      <c r="B472" s="98" t="s">
        <v>2209</v>
      </c>
      <c r="C472" s="98">
        <v>601</v>
      </c>
      <c r="D472" s="98">
        <v>362.54599999999999</v>
      </c>
      <c r="E472" s="98">
        <v>0.2</v>
      </c>
      <c r="F472" s="98">
        <v>0.2</v>
      </c>
      <c r="G472" s="98">
        <v>1.853267</v>
      </c>
      <c r="H472" s="98">
        <v>5189165.1220000004</v>
      </c>
      <c r="I472" s="98">
        <v>487757.266</v>
      </c>
      <c r="J472" s="34">
        <f>VLOOKUP($B472,'Hub coords'!$A$14:$E$119,4,TRUE)</f>
        <v>487756.00940000004</v>
      </c>
      <c r="K472" s="34">
        <f>VLOOKUP($B472,'Hub coords'!$A$14:$E$119,5,TRUE)</f>
        <v>5189165.6335000005</v>
      </c>
      <c r="L472" s="34">
        <f t="shared" si="28"/>
        <v>1.2565999999642372</v>
      </c>
      <c r="M472" s="34">
        <f t="shared" si="29"/>
        <v>0.51150000002235174</v>
      </c>
      <c r="N472" s="35">
        <f t="shared" si="30"/>
        <v>1.3567150806020352</v>
      </c>
      <c r="O472" s="34">
        <f t="shared" si="31"/>
        <v>1.8406758099329867</v>
      </c>
      <c r="P472" s="36" t="s">
        <v>56</v>
      </c>
      <c r="Q472" s="70"/>
      <c r="R472" s="70"/>
      <c r="S472" s="70"/>
    </row>
    <row r="473" spans="1:19" x14ac:dyDescent="0.3">
      <c r="A473" s="98" t="s">
        <v>130</v>
      </c>
      <c r="B473" s="98" t="s">
        <v>2210</v>
      </c>
      <c r="C473" s="98">
        <v>601</v>
      </c>
      <c r="D473" s="98">
        <v>364.80799999999999</v>
      </c>
      <c r="E473" s="98">
        <v>0.2</v>
      </c>
      <c r="F473" s="98">
        <v>0.2</v>
      </c>
      <c r="G473" s="98">
        <v>1.8405309999999999</v>
      </c>
      <c r="H473" s="98">
        <v>5189163.8909999998</v>
      </c>
      <c r="I473" s="98">
        <v>487756.36900000001</v>
      </c>
      <c r="J473" s="34">
        <f>VLOOKUP($B473,'Hub coords'!$A$14:$E$119,4,TRUE)</f>
        <v>487756.00940000004</v>
      </c>
      <c r="K473" s="34">
        <f>VLOOKUP($B473,'Hub coords'!$A$14:$E$119,5,TRUE)</f>
        <v>5189165.6335000005</v>
      </c>
      <c r="L473" s="34">
        <f t="shared" si="28"/>
        <v>0.35959999996703118</v>
      </c>
      <c r="M473" s="34">
        <f t="shared" si="29"/>
        <v>1.7425000006332994</v>
      </c>
      <c r="N473" s="35">
        <f t="shared" si="30"/>
        <v>1.779218483543642</v>
      </c>
      <c r="O473" s="34">
        <f t="shared" si="31"/>
        <v>3.1656184121833371</v>
      </c>
      <c r="P473" s="36" t="s">
        <v>56</v>
      </c>
      <c r="Q473" s="70"/>
      <c r="R473" s="70"/>
      <c r="S473" s="70"/>
    </row>
    <row r="474" spans="1:19" x14ac:dyDescent="0.3">
      <c r="A474" s="98" t="s">
        <v>130</v>
      </c>
      <c r="B474" s="98" t="s">
        <v>2211</v>
      </c>
      <c r="C474" s="98">
        <v>601</v>
      </c>
      <c r="D474" s="98">
        <v>362.04899999999998</v>
      </c>
      <c r="E474" s="98">
        <v>0.3</v>
      </c>
      <c r="F474" s="98">
        <v>0.2</v>
      </c>
      <c r="G474" s="98">
        <v>1.5745499999999999</v>
      </c>
      <c r="H474" s="98">
        <v>5189164.568</v>
      </c>
      <c r="I474" s="98">
        <v>487756.67800000001</v>
      </c>
      <c r="J474" s="34">
        <f>VLOOKUP($B474,'Hub coords'!$A$14:$E$119,4,TRUE)</f>
        <v>487756.00940000004</v>
      </c>
      <c r="K474" s="34">
        <f>VLOOKUP($B474,'Hub coords'!$A$14:$E$119,5,TRUE)</f>
        <v>5189165.6335000005</v>
      </c>
      <c r="L474" s="34">
        <f t="shared" si="28"/>
        <v>0.66859999997541308</v>
      </c>
      <c r="M474" s="34">
        <f t="shared" si="29"/>
        <v>1.0655000004917383</v>
      </c>
      <c r="N474" s="35">
        <f t="shared" si="30"/>
        <v>1.2579015108564806</v>
      </c>
      <c r="O474" s="34">
        <f t="shared" si="31"/>
        <v>1.5823162110150166</v>
      </c>
      <c r="P474" s="36" t="s">
        <v>56</v>
      </c>
      <c r="Q474" s="70"/>
      <c r="R474" s="70"/>
      <c r="S474" s="70"/>
    </row>
    <row r="475" spans="1:19" x14ac:dyDescent="0.3">
      <c r="A475" s="98" t="s">
        <v>130</v>
      </c>
      <c r="B475" s="98" t="s">
        <v>2212</v>
      </c>
      <c r="C475" s="98">
        <v>601</v>
      </c>
      <c r="D475" s="98">
        <v>363.072</v>
      </c>
      <c r="E475" s="98">
        <v>0.2</v>
      </c>
      <c r="F475" s="98">
        <v>0.2</v>
      </c>
      <c r="G475" s="98">
        <v>2.018103</v>
      </c>
      <c r="H475" s="98">
        <v>5189165.0379999997</v>
      </c>
      <c r="I475" s="98">
        <v>487757.185</v>
      </c>
      <c r="J475" s="34">
        <f>VLOOKUP($B475,'Hub coords'!$A$14:$E$119,4,TRUE)</f>
        <v>487756.00940000004</v>
      </c>
      <c r="K475" s="34">
        <f>VLOOKUP($B475,'Hub coords'!$A$14:$E$119,5,TRUE)</f>
        <v>5189165.6335000005</v>
      </c>
      <c r="L475" s="34">
        <f t="shared" si="28"/>
        <v>1.1755999999586493</v>
      </c>
      <c r="M475" s="34">
        <f t="shared" si="29"/>
        <v>0.59550000075250864</v>
      </c>
      <c r="N475" s="35">
        <f t="shared" si="30"/>
        <v>1.3178222986423527</v>
      </c>
      <c r="O475" s="34">
        <f t="shared" si="31"/>
        <v>1.7366556107990141</v>
      </c>
      <c r="P475" s="36" t="s">
        <v>56</v>
      </c>
      <c r="Q475" s="70"/>
      <c r="R475" s="70"/>
      <c r="S475" s="70"/>
    </row>
    <row r="476" spans="1:19" x14ac:dyDescent="0.3">
      <c r="A476" s="98" t="s">
        <v>126</v>
      </c>
      <c r="B476" s="98" t="s">
        <v>2213</v>
      </c>
      <c r="C476" s="98">
        <v>601</v>
      </c>
      <c r="D476" s="98">
        <v>362.07100000000003</v>
      </c>
      <c r="E476" s="98">
        <v>0.3</v>
      </c>
      <c r="F476" s="98">
        <v>0.2</v>
      </c>
      <c r="G476" s="98">
        <v>1.8136669999999999</v>
      </c>
      <c r="H476" s="98">
        <v>5189164.3140000002</v>
      </c>
      <c r="I476" s="98">
        <v>487756.81800000003</v>
      </c>
      <c r="J476" s="34">
        <f>VLOOKUP($B476,'Hub coords'!$A$14:$E$119,4,TRUE)</f>
        <v>487756.00940000004</v>
      </c>
      <c r="K476" s="34">
        <f>VLOOKUP($B476,'Hub coords'!$A$14:$E$119,5,TRUE)</f>
        <v>5189165.6335000005</v>
      </c>
      <c r="L476" s="34">
        <f t="shared" si="28"/>
        <v>0.80859999998938292</v>
      </c>
      <c r="M476" s="34">
        <f t="shared" si="29"/>
        <v>1.3195000002160668</v>
      </c>
      <c r="N476" s="35">
        <f t="shared" si="30"/>
        <v>1.5475510364937988</v>
      </c>
      <c r="O476" s="34">
        <f t="shared" si="31"/>
        <v>2.394914210553031</v>
      </c>
      <c r="P476" s="36" t="s">
        <v>56</v>
      </c>
      <c r="Q476" s="70"/>
      <c r="R476" s="70"/>
      <c r="S476" s="70"/>
    </row>
    <row r="477" spans="1:19" x14ac:dyDescent="0.3">
      <c r="A477" s="98" t="s">
        <v>130</v>
      </c>
      <c r="B477" s="98" t="s">
        <v>2214</v>
      </c>
      <c r="C477" s="98">
        <v>601</v>
      </c>
      <c r="D477" s="98">
        <v>360.55500000000001</v>
      </c>
      <c r="E477" s="98">
        <v>0.3</v>
      </c>
      <c r="F477" s="98">
        <v>0.2</v>
      </c>
      <c r="G477" s="98">
        <v>1.1238969999999999</v>
      </c>
      <c r="H477" s="98">
        <v>5189164.1670000004</v>
      </c>
      <c r="I477" s="98">
        <v>487756.33399999997</v>
      </c>
      <c r="J477" s="34">
        <f>VLOOKUP($B477,'Hub coords'!$A$14:$E$119,4,TRUE)</f>
        <v>487756.00940000004</v>
      </c>
      <c r="K477" s="34">
        <f>VLOOKUP($B477,'Hub coords'!$A$14:$E$119,5,TRUE)</f>
        <v>5189165.6335000005</v>
      </c>
      <c r="L477" s="34">
        <f t="shared" si="28"/>
        <v>0.32459999993443489</v>
      </c>
      <c r="M477" s="34">
        <f t="shared" si="29"/>
        <v>1.4665000000968575</v>
      </c>
      <c r="N477" s="35">
        <f t="shared" si="30"/>
        <v>1.5019944774337615</v>
      </c>
      <c r="O477" s="34">
        <f t="shared" si="31"/>
        <v>2.2559874102415183</v>
      </c>
      <c r="P477" s="36" t="s">
        <v>56</v>
      </c>
      <c r="Q477" s="70"/>
      <c r="R477" s="70"/>
      <c r="S477" s="70"/>
    </row>
    <row r="478" spans="1:19" x14ac:dyDescent="0.3">
      <c r="A478" s="98" t="s">
        <v>130</v>
      </c>
      <c r="B478" s="98" t="s">
        <v>2188</v>
      </c>
      <c r="C478" s="98">
        <v>601</v>
      </c>
      <c r="D478" s="98">
        <v>359.98899999999998</v>
      </c>
      <c r="E478" s="98">
        <v>0.5</v>
      </c>
      <c r="F478" s="98">
        <v>0.3</v>
      </c>
      <c r="G478" s="98">
        <v>0.915798</v>
      </c>
      <c r="H478" s="98">
        <v>5189164.9970000004</v>
      </c>
      <c r="I478" s="98">
        <v>487756.424</v>
      </c>
      <c r="J478" s="34">
        <f>VLOOKUP($B478,'Hub coords'!$A$14:$E$119,4,TRUE)</f>
        <v>487756.00940000004</v>
      </c>
      <c r="K478" s="34">
        <f>VLOOKUP($B478,'Hub coords'!$A$14:$E$119,5,TRUE)</f>
        <v>5189165.6335000005</v>
      </c>
      <c r="L478" s="34">
        <f t="shared" si="28"/>
        <v>0.41459999996004626</v>
      </c>
      <c r="M478" s="34">
        <f t="shared" si="29"/>
        <v>0.63650000002235174</v>
      </c>
      <c r="N478" s="35">
        <f t="shared" si="30"/>
        <v>0.75962188620084148</v>
      </c>
      <c r="O478" s="34">
        <f t="shared" si="31"/>
        <v>0.57702540999532415</v>
      </c>
      <c r="P478" s="36" t="s">
        <v>56</v>
      </c>
      <c r="Q478" s="70"/>
      <c r="R478" s="70"/>
      <c r="S478" s="70"/>
    </row>
    <row r="479" spans="1:19" x14ac:dyDescent="0.3">
      <c r="A479" s="98" t="s">
        <v>130</v>
      </c>
      <c r="B479" s="98" t="s">
        <v>2215</v>
      </c>
      <c r="C479" s="98">
        <v>601</v>
      </c>
      <c r="D479" s="98">
        <v>360.57600000000002</v>
      </c>
      <c r="E479" s="98">
        <v>0.3</v>
      </c>
      <c r="F479" s="98">
        <v>0.3</v>
      </c>
      <c r="G479" s="98">
        <v>1.2931839999999999</v>
      </c>
      <c r="H479" s="98">
        <v>5189164.1560000004</v>
      </c>
      <c r="I479" s="98">
        <v>487757.03399999999</v>
      </c>
      <c r="J479" s="34">
        <f>VLOOKUP($B479,'Hub coords'!$A$14:$E$119,4,TRUE)</f>
        <v>487756.00940000004</v>
      </c>
      <c r="K479" s="34">
        <f>VLOOKUP($B479,'Hub coords'!$A$14:$E$119,5,TRUE)</f>
        <v>5189165.6335000005</v>
      </c>
      <c r="L479" s="34">
        <f t="shared" si="28"/>
        <v>1.0245999999460764</v>
      </c>
      <c r="M479" s="34">
        <f t="shared" si="29"/>
        <v>1.4775000000372529</v>
      </c>
      <c r="N479" s="35">
        <f t="shared" si="30"/>
        <v>1.7980020606216172</v>
      </c>
      <c r="O479" s="34">
        <f t="shared" si="31"/>
        <v>3.2328114099995813</v>
      </c>
      <c r="P479" s="36" t="s">
        <v>56</v>
      </c>
      <c r="Q479" s="70"/>
      <c r="R479" s="70"/>
      <c r="S479" s="70"/>
    </row>
    <row r="480" spans="1:19" x14ac:dyDescent="0.3">
      <c r="A480" s="98" t="s">
        <v>130</v>
      </c>
      <c r="B480" s="98" t="s">
        <v>2189</v>
      </c>
      <c r="C480" s="98">
        <v>601</v>
      </c>
      <c r="D480" s="98">
        <v>362.12200000000001</v>
      </c>
      <c r="E480" s="98">
        <v>0.4</v>
      </c>
      <c r="F480" s="98">
        <v>0.3</v>
      </c>
      <c r="G480" s="98">
        <v>1.0136579999999999</v>
      </c>
      <c r="H480" s="98">
        <v>5189164.9859999996</v>
      </c>
      <c r="I480" s="98">
        <v>487756.82</v>
      </c>
      <c r="J480" s="34">
        <f>VLOOKUP($B480,'Hub coords'!$A$14:$E$119,4,TRUE)</f>
        <v>487756.00940000004</v>
      </c>
      <c r="K480" s="34">
        <f>VLOOKUP($B480,'Hub coords'!$A$14:$E$119,5,TRUE)</f>
        <v>5189165.6335000005</v>
      </c>
      <c r="L480" s="34">
        <f t="shared" si="28"/>
        <v>0.8105999999679625</v>
      </c>
      <c r="M480" s="34">
        <f t="shared" si="29"/>
        <v>0.64750000089406967</v>
      </c>
      <c r="N480" s="35">
        <f t="shared" si="30"/>
        <v>1.0374625829907702</v>
      </c>
      <c r="O480" s="34">
        <f t="shared" si="31"/>
        <v>1.0763286111058807</v>
      </c>
      <c r="P480" s="36" t="s">
        <v>56</v>
      </c>
      <c r="Q480" s="70"/>
      <c r="R480" s="98" t="s">
        <v>5112</v>
      </c>
      <c r="S480" s="37">
        <f>COUNT(C456:C485)</f>
        <v>30</v>
      </c>
    </row>
    <row r="481" spans="1:19" x14ac:dyDescent="0.3">
      <c r="A481" s="98" t="s">
        <v>126</v>
      </c>
      <c r="B481" s="98" t="s">
        <v>2190</v>
      </c>
      <c r="C481" s="98">
        <v>601</v>
      </c>
      <c r="D481" s="98">
        <v>361.24299999999999</v>
      </c>
      <c r="E481" s="98">
        <v>0.3</v>
      </c>
      <c r="F481" s="98">
        <v>0.2</v>
      </c>
      <c r="G481" s="98">
        <v>1.3480209999999999</v>
      </c>
      <c r="H481" s="98">
        <v>5189164.2089999998</v>
      </c>
      <c r="I481" s="98">
        <v>487755.78</v>
      </c>
      <c r="J481" s="34">
        <f>VLOOKUP($B481,'Hub coords'!$A$14:$E$119,4,TRUE)</f>
        <v>487756.00940000004</v>
      </c>
      <c r="K481" s="34">
        <f>VLOOKUP($B481,'Hub coords'!$A$14:$E$119,5,TRUE)</f>
        <v>5189165.6335000005</v>
      </c>
      <c r="L481" s="34">
        <f t="shared" si="28"/>
        <v>0.22940000001108274</v>
      </c>
      <c r="M481" s="34">
        <f t="shared" si="29"/>
        <v>1.4245000006631017</v>
      </c>
      <c r="N481" s="35">
        <f t="shared" si="30"/>
        <v>1.4428529418808631</v>
      </c>
      <c r="O481" s="34">
        <f t="shared" si="31"/>
        <v>2.0818246118942612</v>
      </c>
      <c r="P481" s="36" t="s">
        <v>56</v>
      </c>
      <c r="Q481" s="70"/>
      <c r="R481" s="98" t="s">
        <v>5111</v>
      </c>
      <c r="S481" s="34">
        <f>AVERAGE(N456:N485)</f>
        <v>1.273588099001183</v>
      </c>
    </row>
    <row r="482" spans="1:19" x14ac:dyDescent="0.3">
      <c r="A482" s="98" t="s">
        <v>130</v>
      </c>
      <c r="B482" s="98" t="s">
        <v>2191</v>
      </c>
      <c r="C482" s="98">
        <v>601</v>
      </c>
      <c r="D482" s="98">
        <v>361.28899999999999</v>
      </c>
      <c r="E482" s="98">
        <v>0.3</v>
      </c>
      <c r="F482" s="98">
        <v>0.2</v>
      </c>
      <c r="G482" s="98">
        <v>1.476126</v>
      </c>
      <c r="H482" s="98">
        <v>5189164.6579999998</v>
      </c>
      <c r="I482" s="98">
        <v>487755.36200000002</v>
      </c>
      <c r="J482" s="34">
        <f>VLOOKUP($B482,'Hub coords'!$A$14:$E$119,4,TRUE)</f>
        <v>487756.00940000004</v>
      </c>
      <c r="K482" s="34">
        <f>VLOOKUP($B482,'Hub coords'!$A$14:$E$119,5,TRUE)</f>
        <v>5189165.6335000005</v>
      </c>
      <c r="L482" s="34">
        <f t="shared" si="28"/>
        <v>0.64740000001620501</v>
      </c>
      <c r="M482" s="34">
        <f t="shared" si="29"/>
        <v>0.97550000064074993</v>
      </c>
      <c r="N482" s="35">
        <f t="shared" si="30"/>
        <v>1.1707805137048897</v>
      </c>
      <c r="O482" s="34">
        <f t="shared" si="31"/>
        <v>1.3707270112710854</v>
      </c>
      <c r="P482" s="36" t="s">
        <v>56</v>
      </c>
      <c r="Q482" s="70"/>
      <c r="R482" s="98" t="s">
        <v>5110</v>
      </c>
      <c r="S482" s="34">
        <f>_xlfn.STDEV.S(N456:N485)</f>
        <v>0.45030851291732549</v>
      </c>
    </row>
    <row r="483" spans="1:19" x14ac:dyDescent="0.3">
      <c r="A483" s="98" t="s">
        <v>126</v>
      </c>
      <c r="B483" s="98" t="s">
        <v>2192</v>
      </c>
      <c r="C483" s="98">
        <v>601</v>
      </c>
      <c r="D483" s="98">
        <v>364.81599999999997</v>
      </c>
      <c r="E483" s="98">
        <v>0.2</v>
      </c>
      <c r="F483" s="98">
        <v>0.2</v>
      </c>
      <c r="G483" s="98">
        <v>1.5977749999999999</v>
      </c>
      <c r="H483" s="98">
        <v>5189164.0310000004</v>
      </c>
      <c r="I483" s="98">
        <v>487757.81599999999</v>
      </c>
      <c r="J483" s="34">
        <f>VLOOKUP($B483,'Hub coords'!$A$14:$E$119,4,TRUE)</f>
        <v>487756.00940000004</v>
      </c>
      <c r="K483" s="34">
        <f>VLOOKUP($B483,'Hub coords'!$A$14:$E$119,5,TRUE)</f>
        <v>5189165.6335000005</v>
      </c>
      <c r="L483" s="34">
        <f t="shared" si="28"/>
        <v>1.8065999999525957</v>
      </c>
      <c r="M483" s="34">
        <f t="shared" si="29"/>
        <v>1.6025000000372529</v>
      </c>
      <c r="N483" s="35">
        <f t="shared" si="30"/>
        <v>2.4149140377968146</v>
      </c>
      <c r="O483" s="34">
        <f t="shared" si="31"/>
        <v>5.8318098099481146</v>
      </c>
      <c r="P483" s="36" t="s">
        <v>56</v>
      </c>
      <c r="Q483" s="70"/>
      <c r="R483" s="98" t="s">
        <v>5109</v>
      </c>
      <c r="S483" s="34">
        <f>MIN(N456:N485)</f>
        <v>0.42058579399117174</v>
      </c>
    </row>
    <row r="484" spans="1:19" x14ac:dyDescent="0.3">
      <c r="A484" s="98" t="s">
        <v>130</v>
      </c>
      <c r="B484" s="98" t="s">
        <v>2193</v>
      </c>
      <c r="C484" s="98">
        <v>601</v>
      </c>
      <c r="D484" s="98">
        <v>359.762</v>
      </c>
      <c r="E484" s="98">
        <v>0.4</v>
      </c>
      <c r="F484" s="98">
        <v>0.3</v>
      </c>
      <c r="G484" s="98">
        <v>1.312217</v>
      </c>
      <c r="H484" s="98">
        <v>5189165.0149999997</v>
      </c>
      <c r="I484" s="98">
        <v>487755.571</v>
      </c>
      <c r="J484" s="34">
        <f>VLOOKUP($B484,'Hub coords'!$A$14:$E$119,4,TRUE)</f>
        <v>487756.00940000004</v>
      </c>
      <c r="K484" s="34">
        <f>VLOOKUP($B484,'Hub coords'!$A$14:$E$119,5,TRUE)</f>
        <v>5189165.6335000005</v>
      </c>
      <c r="L484" s="34">
        <f t="shared" si="28"/>
        <v>0.43840000004274771</v>
      </c>
      <c r="M484" s="34">
        <f t="shared" si="29"/>
        <v>0.61850000079721212</v>
      </c>
      <c r="N484" s="35">
        <f t="shared" si="30"/>
        <v>0.75811398287040754</v>
      </c>
      <c r="O484" s="34">
        <f t="shared" si="31"/>
        <v>0.57473681102363261</v>
      </c>
      <c r="P484" s="36" t="s">
        <v>56</v>
      </c>
      <c r="Q484" s="70"/>
      <c r="R484" s="98" t="s">
        <v>5108</v>
      </c>
      <c r="S484" s="34">
        <f>MAX(N456:N485)</f>
        <v>2.4149140377968146</v>
      </c>
    </row>
    <row r="485" spans="1:19" x14ac:dyDescent="0.3">
      <c r="A485" s="98" t="s">
        <v>130</v>
      </c>
      <c r="B485" s="98" t="s">
        <v>2194</v>
      </c>
      <c r="C485" s="98">
        <v>601</v>
      </c>
      <c r="D485" s="98">
        <v>360.78699999999998</v>
      </c>
      <c r="E485" s="98">
        <v>0.4</v>
      </c>
      <c r="F485" s="98">
        <v>0.3</v>
      </c>
      <c r="G485" s="98">
        <v>1.373318</v>
      </c>
      <c r="H485" s="98">
        <v>5189164.5379999997</v>
      </c>
      <c r="I485" s="98">
        <v>487756.728</v>
      </c>
      <c r="J485" s="34">
        <f>VLOOKUP($B485,'Hub coords'!$A$14:$E$119,4,TRUE)</f>
        <v>487756.00940000004</v>
      </c>
      <c r="K485" s="34">
        <f>VLOOKUP($B485,'Hub coords'!$A$14:$E$119,5,TRUE)</f>
        <v>5189165.6335000005</v>
      </c>
      <c r="L485" s="34">
        <f t="shared" si="28"/>
        <v>0.71859999996377155</v>
      </c>
      <c r="M485" s="34">
        <f t="shared" si="29"/>
        <v>1.0955000007525086</v>
      </c>
      <c r="N485" s="35">
        <f t="shared" si="30"/>
        <v>1.31015503342035</v>
      </c>
      <c r="O485" s="34">
        <f t="shared" si="31"/>
        <v>1.7165062115966785</v>
      </c>
      <c r="P485" s="36" t="s">
        <v>56</v>
      </c>
      <c r="Q485" s="70"/>
      <c r="R485" s="98" t="s">
        <v>5107</v>
      </c>
      <c r="S485" s="34">
        <f>SQRT(SUM(O456:O485)/S480)</f>
        <v>1.3483490438914791</v>
      </c>
    </row>
    <row r="486" spans="1:19" ht="15" thickBot="1" x14ac:dyDescent="0.35">
      <c r="A486" s="98" t="s">
        <v>126</v>
      </c>
      <c r="B486" s="98" t="s">
        <v>2216</v>
      </c>
      <c r="C486" s="98">
        <v>601</v>
      </c>
      <c r="D486" s="98">
        <v>319.24400000000003</v>
      </c>
      <c r="E486" s="98">
        <v>0.3</v>
      </c>
      <c r="F486" s="98">
        <v>0.2</v>
      </c>
      <c r="G486" s="98">
        <v>1.6574880000000001</v>
      </c>
      <c r="H486" s="98">
        <v>5189840.6720000003</v>
      </c>
      <c r="I486" s="98">
        <v>488046.18400000001</v>
      </c>
      <c r="J486" s="34">
        <f>VLOOKUP($B486,'Hub coords'!$A$14:$E$119,4,TRUE)</f>
        <v>488047.29640000005</v>
      </c>
      <c r="K486" s="34">
        <f>VLOOKUP($B486,'Hub coords'!$A$14:$E$119,5,TRUE)</f>
        <v>5189841.7215</v>
      </c>
      <c r="L486" s="34">
        <f t="shared" si="28"/>
        <v>1.1124000000418164</v>
      </c>
      <c r="M486" s="34">
        <f t="shared" si="29"/>
        <v>1.0494999997317791</v>
      </c>
      <c r="N486" s="35">
        <f t="shared" si="30"/>
        <v>1.5293410376793128</v>
      </c>
      <c r="O486" s="34">
        <f t="shared" si="31"/>
        <v>2.3388840095300374</v>
      </c>
      <c r="P486" s="36" t="s">
        <v>58</v>
      </c>
      <c r="Q486" s="113"/>
      <c r="R486" s="98"/>
    </row>
    <row r="487" spans="1:19" x14ac:dyDescent="0.3">
      <c r="A487" s="98" t="s">
        <v>130</v>
      </c>
      <c r="B487" s="98" t="s">
        <v>2225</v>
      </c>
      <c r="C487" s="98">
        <v>601</v>
      </c>
      <c r="D487" s="98">
        <v>327.41000000000003</v>
      </c>
      <c r="E487" s="98">
        <v>0.5</v>
      </c>
      <c r="F487" s="98">
        <v>0.3</v>
      </c>
      <c r="G487" s="98">
        <v>1.932947</v>
      </c>
      <c r="H487" s="98">
        <v>5189843.5120000001</v>
      </c>
      <c r="I487" s="98">
        <v>488049.614</v>
      </c>
      <c r="J487" s="34">
        <f>VLOOKUP($B487,'Hub coords'!$A$14:$E$119,4,TRUE)</f>
        <v>488047.29640000005</v>
      </c>
      <c r="K487" s="34">
        <f>VLOOKUP($B487,'Hub coords'!$A$14:$E$119,5,TRUE)</f>
        <v>5189841.7215</v>
      </c>
      <c r="L487" s="34">
        <f t="shared" si="28"/>
        <v>2.3175999999511987</v>
      </c>
      <c r="M487" s="34">
        <f t="shared" si="29"/>
        <v>1.7905000001192093</v>
      </c>
      <c r="N487" s="35">
        <f t="shared" si="30"/>
        <v>2.9286788847875909</v>
      </c>
      <c r="O487" s="34">
        <f t="shared" si="31"/>
        <v>8.5771600102006875</v>
      </c>
      <c r="P487" s="36" t="s">
        <v>58</v>
      </c>
      <c r="Q487" s="113"/>
      <c r="R487" s="20" t="s">
        <v>166</v>
      </c>
      <c r="S487" s="20" t="s">
        <v>165</v>
      </c>
    </row>
    <row r="488" spans="1:19" x14ac:dyDescent="0.3">
      <c r="A488" s="98" t="s">
        <v>126</v>
      </c>
      <c r="B488" s="98" t="s">
        <v>2226</v>
      </c>
      <c r="C488" s="98">
        <v>601</v>
      </c>
      <c r="D488" s="98">
        <v>322.08199999999999</v>
      </c>
      <c r="E488" s="98">
        <v>1.3</v>
      </c>
      <c r="F488" s="98">
        <v>1</v>
      </c>
      <c r="G488" s="98">
        <v>1.640495</v>
      </c>
      <c r="H488" s="98">
        <v>5189840.8619999997</v>
      </c>
      <c r="I488" s="98">
        <v>488048.09600000002</v>
      </c>
      <c r="J488" s="34">
        <f>VLOOKUP($B488,'Hub coords'!$A$14:$E$119,4,TRUE)</f>
        <v>488047.29640000005</v>
      </c>
      <c r="K488" s="34">
        <f>VLOOKUP($B488,'Hub coords'!$A$14:$E$119,5,TRUE)</f>
        <v>5189841.7215</v>
      </c>
      <c r="L488" s="34">
        <f t="shared" si="28"/>
        <v>0.79959999996935949</v>
      </c>
      <c r="M488" s="34">
        <f t="shared" si="29"/>
        <v>0.85950000025331974</v>
      </c>
      <c r="N488" s="35">
        <f t="shared" si="30"/>
        <v>1.1739252149887813</v>
      </c>
      <c r="O488" s="34">
        <f t="shared" si="31"/>
        <v>1.3781004103864565</v>
      </c>
      <c r="P488" s="36" t="s">
        <v>58</v>
      </c>
      <c r="Q488" s="113"/>
      <c r="R488" s="19">
        <v>1</v>
      </c>
      <c r="S488" s="115">
        <v>7</v>
      </c>
    </row>
    <row r="489" spans="1:19" x14ac:dyDescent="0.3">
      <c r="A489" s="98" t="s">
        <v>130</v>
      </c>
      <c r="B489" s="98" t="s">
        <v>2227</v>
      </c>
      <c r="C489" s="98">
        <v>601</v>
      </c>
      <c r="D489" s="98">
        <v>320.31799999999998</v>
      </c>
      <c r="E489" s="98">
        <v>0.5</v>
      </c>
      <c r="F489" s="98">
        <v>0.3</v>
      </c>
      <c r="G489" s="98">
        <v>1.487657</v>
      </c>
      <c r="H489" s="98">
        <v>5189841.5180000002</v>
      </c>
      <c r="I489" s="98">
        <v>488048.52600000001</v>
      </c>
      <c r="J489" s="34">
        <f>VLOOKUP($B489,'Hub coords'!$A$14:$E$119,4,TRUE)</f>
        <v>488047.29640000005</v>
      </c>
      <c r="K489" s="34">
        <f>VLOOKUP($B489,'Hub coords'!$A$14:$E$119,5,TRUE)</f>
        <v>5189841.7215</v>
      </c>
      <c r="L489" s="34">
        <f t="shared" si="28"/>
        <v>1.2295999999623746</v>
      </c>
      <c r="M489" s="34">
        <f t="shared" si="29"/>
        <v>0.20349999982863665</v>
      </c>
      <c r="N489" s="35">
        <f t="shared" si="30"/>
        <v>1.2463259645204086</v>
      </c>
      <c r="O489" s="34">
        <f t="shared" si="31"/>
        <v>1.5533284098377267</v>
      </c>
      <c r="P489" s="36" t="s">
        <v>58</v>
      </c>
      <c r="Q489" s="113"/>
      <c r="R489" s="19">
        <v>2</v>
      </c>
      <c r="S489" s="115">
        <v>14</v>
      </c>
    </row>
    <row r="490" spans="1:19" x14ac:dyDescent="0.3">
      <c r="A490" s="98" t="s">
        <v>130</v>
      </c>
      <c r="B490" s="98" t="s">
        <v>2228</v>
      </c>
      <c r="C490" s="98">
        <v>601</v>
      </c>
      <c r="D490" s="98">
        <v>327.21800000000002</v>
      </c>
      <c r="E490" s="98">
        <v>0.2</v>
      </c>
      <c r="F490" s="98">
        <v>0.2</v>
      </c>
      <c r="G490" s="98">
        <v>1.7986549999999999</v>
      </c>
      <c r="H490" s="98">
        <v>5189842.3569999998</v>
      </c>
      <c r="I490" s="98">
        <v>488044.65100000001</v>
      </c>
      <c r="J490" s="34">
        <f>VLOOKUP($B490,'Hub coords'!$A$14:$E$119,4,TRUE)</f>
        <v>488047.29640000005</v>
      </c>
      <c r="K490" s="34">
        <f>VLOOKUP($B490,'Hub coords'!$A$14:$E$119,5,TRUE)</f>
        <v>5189841.7215</v>
      </c>
      <c r="L490" s="34">
        <f t="shared" si="28"/>
        <v>2.6454000000376254</v>
      </c>
      <c r="M490" s="34">
        <f t="shared" si="29"/>
        <v>0.63549999985843897</v>
      </c>
      <c r="N490" s="35">
        <f t="shared" si="30"/>
        <v>2.7206619433548052</v>
      </c>
      <c r="O490" s="34">
        <f t="shared" si="31"/>
        <v>7.4020014100191451</v>
      </c>
      <c r="P490" s="36" t="s">
        <v>58</v>
      </c>
      <c r="Q490" s="113"/>
      <c r="R490" s="19">
        <v>3</v>
      </c>
      <c r="S490" s="115">
        <v>5</v>
      </c>
    </row>
    <row r="491" spans="1:19" x14ac:dyDescent="0.3">
      <c r="A491" s="98" t="s">
        <v>130</v>
      </c>
      <c r="B491" s="98" t="s">
        <v>2229</v>
      </c>
      <c r="C491" s="98">
        <v>601</v>
      </c>
      <c r="D491" s="98">
        <v>321.62599999999998</v>
      </c>
      <c r="E491" s="98">
        <v>0.8</v>
      </c>
      <c r="F491" s="98">
        <v>0.6</v>
      </c>
      <c r="G491" s="98">
        <v>1.599183</v>
      </c>
      <c r="H491" s="98">
        <v>5189840.4960000003</v>
      </c>
      <c r="I491" s="98">
        <v>488048.77100000001</v>
      </c>
      <c r="J491" s="34">
        <f>VLOOKUP($B491,'Hub coords'!$A$14:$E$119,4,TRUE)</f>
        <v>488047.29640000005</v>
      </c>
      <c r="K491" s="34">
        <f>VLOOKUP($B491,'Hub coords'!$A$14:$E$119,5,TRUE)</f>
        <v>5189841.7215</v>
      </c>
      <c r="L491" s="34">
        <f t="shared" si="28"/>
        <v>1.474599999957718</v>
      </c>
      <c r="M491" s="34">
        <f t="shared" si="29"/>
        <v>1.2254999997094274</v>
      </c>
      <c r="N491" s="35">
        <f t="shared" si="30"/>
        <v>1.9173667904611023</v>
      </c>
      <c r="O491" s="34">
        <f t="shared" si="31"/>
        <v>3.6762954091631084</v>
      </c>
      <c r="P491" s="36" t="s">
        <v>58</v>
      </c>
      <c r="Q491" s="113"/>
      <c r="R491" s="19">
        <v>4</v>
      </c>
      <c r="S491" s="115">
        <v>4</v>
      </c>
    </row>
    <row r="492" spans="1:19" x14ac:dyDescent="0.3">
      <c r="A492" s="98" t="s">
        <v>126</v>
      </c>
      <c r="B492" s="98" t="s">
        <v>2230</v>
      </c>
      <c r="C492" s="98">
        <v>601</v>
      </c>
      <c r="D492" s="98">
        <v>323.16300000000001</v>
      </c>
      <c r="E492" s="98">
        <v>0.6</v>
      </c>
      <c r="F492" s="98">
        <v>0.4</v>
      </c>
      <c r="G492" s="98">
        <v>1.6057269999999999</v>
      </c>
      <c r="H492" s="98">
        <v>5189840.352</v>
      </c>
      <c r="I492" s="98">
        <v>488049.05699999997</v>
      </c>
      <c r="J492" s="34">
        <f>VLOOKUP($B492,'Hub coords'!$A$14:$E$119,4,TRUE)</f>
        <v>488047.29640000005</v>
      </c>
      <c r="K492" s="34">
        <f>VLOOKUP($B492,'Hub coords'!$A$14:$E$119,5,TRUE)</f>
        <v>5189841.7215</v>
      </c>
      <c r="L492" s="34">
        <f t="shared" si="28"/>
        <v>1.7605999999213964</v>
      </c>
      <c r="M492" s="34">
        <f t="shared" si="29"/>
        <v>1.3695000000298023</v>
      </c>
      <c r="N492" s="35">
        <f t="shared" si="30"/>
        <v>2.2305251869918101</v>
      </c>
      <c r="O492" s="34">
        <f t="shared" si="31"/>
        <v>4.9752426098048499</v>
      </c>
      <c r="P492" s="36" t="s">
        <v>58</v>
      </c>
      <c r="Q492" s="113"/>
      <c r="R492" s="19">
        <v>5</v>
      </c>
      <c r="S492" s="115">
        <v>0</v>
      </c>
    </row>
    <row r="493" spans="1:19" x14ac:dyDescent="0.3">
      <c r="A493" s="98" t="s">
        <v>130</v>
      </c>
      <c r="B493" s="98" t="s">
        <v>2231</v>
      </c>
      <c r="C493" s="98">
        <v>601</v>
      </c>
      <c r="D493" s="98">
        <v>319.02300000000002</v>
      </c>
      <c r="E493" s="98">
        <v>0.3</v>
      </c>
      <c r="F493" s="98">
        <v>0.2</v>
      </c>
      <c r="G493" s="98">
        <v>1.2180249999999999</v>
      </c>
      <c r="H493" s="98">
        <v>5189843.1540000001</v>
      </c>
      <c r="I493" s="98">
        <v>488047.07799999998</v>
      </c>
      <c r="J493" s="34">
        <f>VLOOKUP($B493,'Hub coords'!$A$14:$E$119,4,TRUE)</f>
        <v>488047.29640000005</v>
      </c>
      <c r="K493" s="34">
        <f>VLOOKUP($B493,'Hub coords'!$A$14:$E$119,5,TRUE)</f>
        <v>5189841.7215</v>
      </c>
      <c r="L493" s="34">
        <f t="shared" si="28"/>
        <v>0.21840000007068738</v>
      </c>
      <c r="M493" s="34">
        <f t="shared" si="29"/>
        <v>1.4325000001117587</v>
      </c>
      <c r="N493" s="35">
        <f t="shared" si="30"/>
        <v>1.4490530736833158</v>
      </c>
      <c r="O493" s="34">
        <f t="shared" si="31"/>
        <v>2.0997548103510653</v>
      </c>
      <c r="P493" s="36" t="s">
        <v>58</v>
      </c>
      <c r="Q493" s="113"/>
      <c r="R493" s="19">
        <v>6</v>
      </c>
      <c r="S493" s="115">
        <v>0</v>
      </c>
    </row>
    <row r="494" spans="1:19" x14ac:dyDescent="0.3">
      <c r="A494" s="98" t="s">
        <v>126</v>
      </c>
      <c r="B494" s="98" t="s">
        <v>2232</v>
      </c>
      <c r="C494" s="98">
        <v>601</v>
      </c>
      <c r="D494" s="98">
        <v>317.3</v>
      </c>
      <c r="E494" s="98">
        <v>0.3</v>
      </c>
      <c r="F494" s="98">
        <v>0.2</v>
      </c>
      <c r="G494" s="98">
        <v>1.510859</v>
      </c>
      <c r="H494" s="98">
        <v>5189840.5489999996</v>
      </c>
      <c r="I494" s="98">
        <v>488046.12599999999</v>
      </c>
      <c r="J494" s="34">
        <f>VLOOKUP($B494,'Hub coords'!$A$14:$E$119,4,TRUE)</f>
        <v>488047.29640000005</v>
      </c>
      <c r="K494" s="34">
        <f>VLOOKUP($B494,'Hub coords'!$A$14:$E$119,5,TRUE)</f>
        <v>5189841.7215</v>
      </c>
      <c r="L494" s="34">
        <f t="shared" si="28"/>
        <v>1.1704000000609085</v>
      </c>
      <c r="M494" s="34">
        <f t="shared" si="29"/>
        <v>1.1725000003352761</v>
      </c>
      <c r="N494" s="35">
        <f t="shared" si="30"/>
        <v>1.656681143409557</v>
      </c>
      <c r="O494" s="34">
        <f t="shared" si="31"/>
        <v>2.7445924109287971</v>
      </c>
      <c r="P494" s="36" t="s">
        <v>58</v>
      </c>
      <c r="Q494" s="113"/>
      <c r="R494" s="19">
        <v>7</v>
      </c>
      <c r="S494" s="115">
        <v>0</v>
      </c>
    </row>
    <row r="495" spans="1:19" x14ac:dyDescent="0.3">
      <c r="A495" s="98" t="s">
        <v>126</v>
      </c>
      <c r="B495" s="98" t="s">
        <v>2233</v>
      </c>
      <c r="C495" s="98">
        <v>601</v>
      </c>
      <c r="D495" s="98">
        <v>319.11700000000002</v>
      </c>
      <c r="E495" s="98">
        <v>0.7</v>
      </c>
      <c r="F495" s="98">
        <v>0.5</v>
      </c>
      <c r="G495" s="98">
        <v>1.462188</v>
      </c>
      <c r="H495" s="98">
        <v>5189841.659</v>
      </c>
      <c r="I495" s="98">
        <v>488047.80300000001</v>
      </c>
      <c r="J495" s="34">
        <f>VLOOKUP($B495,'Hub coords'!$A$14:$E$119,4,TRUE)</f>
        <v>488047.29640000005</v>
      </c>
      <c r="K495" s="34">
        <f>VLOOKUP($B495,'Hub coords'!$A$14:$E$119,5,TRUE)</f>
        <v>5189841.7215</v>
      </c>
      <c r="L495" s="34">
        <f t="shared" si="28"/>
        <v>0.50659999996423721</v>
      </c>
      <c r="M495" s="34">
        <f t="shared" si="29"/>
        <v>6.25E-2</v>
      </c>
      <c r="N495" s="35">
        <f t="shared" si="30"/>
        <v>0.51044079966609757</v>
      </c>
      <c r="O495" s="34">
        <f t="shared" si="31"/>
        <v>0.26054980996376514</v>
      </c>
      <c r="P495" s="36" t="s">
        <v>58</v>
      </c>
      <c r="Q495" s="113"/>
      <c r="R495" s="19">
        <v>8</v>
      </c>
      <c r="S495" s="115">
        <v>0</v>
      </c>
    </row>
    <row r="496" spans="1:19" ht="15" thickBot="1" x14ac:dyDescent="0.35">
      <c r="A496" s="98" t="s">
        <v>126</v>
      </c>
      <c r="B496" s="98" t="s">
        <v>2234</v>
      </c>
      <c r="C496" s="98">
        <v>601</v>
      </c>
      <c r="D496" s="98">
        <v>318.35000000000002</v>
      </c>
      <c r="E496" s="98">
        <v>0.3</v>
      </c>
      <c r="F496" s="98">
        <v>0.2</v>
      </c>
      <c r="G496" s="98">
        <v>1.8969929999999999</v>
      </c>
      <c r="H496" s="98">
        <v>5189840.4009999996</v>
      </c>
      <c r="I496" s="98">
        <v>488046.99800000002</v>
      </c>
      <c r="J496" s="34">
        <f>VLOOKUP($B496,'Hub coords'!$A$14:$E$119,4,TRUE)</f>
        <v>488047.29640000005</v>
      </c>
      <c r="K496" s="34">
        <f>VLOOKUP($B496,'Hub coords'!$A$14:$E$119,5,TRUE)</f>
        <v>5189841.7215</v>
      </c>
      <c r="L496" s="34">
        <f t="shared" si="28"/>
        <v>0.29840000002877787</v>
      </c>
      <c r="M496" s="34">
        <f t="shared" si="29"/>
        <v>1.3205000003799796</v>
      </c>
      <c r="N496" s="35">
        <f t="shared" si="30"/>
        <v>1.3537957050532776</v>
      </c>
      <c r="O496" s="34">
        <f t="shared" si="31"/>
        <v>1.832762811020701</v>
      </c>
      <c r="P496" s="36" t="s">
        <v>58</v>
      </c>
      <c r="Q496" s="113"/>
      <c r="R496" s="38" t="s">
        <v>2123</v>
      </c>
      <c r="S496" s="38">
        <v>0</v>
      </c>
    </row>
    <row r="497" spans="1:19" x14ac:dyDescent="0.3">
      <c r="A497" s="98" t="s">
        <v>126</v>
      </c>
      <c r="B497" s="98" t="s">
        <v>2217</v>
      </c>
      <c r="C497" s="98">
        <v>601</v>
      </c>
      <c r="D497" s="98">
        <v>327.714</v>
      </c>
      <c r="E497" s="98">
        <v>0.3</v>
      </c>
      <c r="F497" s="98">
        <v>0.2</v>
      </c>
      <c r="G497" s="98">
        <v>1.517741</v>
      </c>
      <c r="H497" s="98">
        <v>5189841.4680000003</v>
      </c>
      <c r="I497" s="98">
        <v>488044.33899999998</v>
      </c>
      <c r="J497" s="34">
        <f>VLOOKUP($B497,'Hub coords'!$A$14:$E$119,4,TRUE)</f>
        <v>488047.29640000005</v>
      </c>
      <c r="K497" s="34">
        <f>VLOOKUP($B497,'Hub coords'!$A$14:$E$119,5,TRUE)</f>
        <v>5189841.7215</v>
      </c>
      <c r="L497" s="34">
        <f t="shared" si="28"/>
        <v>2.9574000000720844</v>
      </c>
      <c r="M497" s="34">
        <f t="shared" si="29"/>
        <v>0.25349999964237213</v>
      </c>
      <c r="N497" s="35">
        <f t="shared" si="30"/>
        <v>2.9682447692609593</v>
      </c>
      <c r="O497" s="34">
        <f t="shared" si="31"/>
        <v>8.8104770102450445</v>
      </c>
      <c r="P497" s="36" t="s">
        <v>58</v>
      </c>
      <c r="Q497" s="113"/>
      <c r="R497" s="98"/>
    </row>
    <row r="498" spans="1:19" x14ac:dyDescent="0.3">
      <c r="A498" s="98" t="s">
        <v>130</v>
      </c>
      <c r="B498" s="98" t="s">
        <v>2235</v>
      </c>
      <c r="C498" s="98">
        <v>601</v>
      </c>
      <c r="D498" s="98">
        <v>324.67599999999999</v>
      </c>
      <c r="E498" s="98">
        <v>0.5</v>
      </c>
      <c r="F498" s="98">
        <v>0.4</v>
      </c>
      <c r="G498" s="98">
        <v>1.779765</v>
      </c>
      <c r="H498" s="98">
        <v>5189843.3650000002</v>
      </c>
      <c r="I498" s="98">
        <v>488048.89600000001</v>
      </c>
      <c r="J498" s="34">
        <f>VLOOKUP($B498,'Hub coords'!$A$14:$E$119,4,TRUE)</f>
        <v>488047.29640000005</v>
      </c>
      <c r="K498" s="34">
        <f>VLOOKUP($B498,'Hub coords'!$A$14:$E$119,5,TRUE)</f>
        <v>5189841.7215</v>
      </c>
      <c r="L498" s="34">
        <f t="shared" si="28"/>
        <v>1.599599999957718</v>
      </c>
      <c r="M498" s="34">
        <f t="shared" si="29"/>
        <v>1.6435000002384186</v>
      </c>
      <c r="N498" s="35">
        <f t="shared" si="30"/>
        <v>2.2934280914492202</v>
      </c>
      <c r="O498" s="34">
        <f t="shared" si="31"/>
        <v>5.2598124106484132</v>
      </c>
      <c r="P498" s="36" t="s">
        <v>58</v>
      </c>
      <c r="Q498" s="113"/>
      <c r="R498" s="98"/>
    </row>
    <row r="499" spans="1:19" x14ac:dyDescent="0.3">
      <c r="A499" s="98" t="s">
        <v>126</v>
      </c>
      <c r="B499" s="98" t="s">
        <v>2236</v>
      </c>
      <c r="C499" s="98">
        <v>601</v>
      </c>
      <c r="D499" s="98">
        <v>321.30700000000002</v>
      </c>
      <c r="E499" s="98">
        <v>1.3</v>
      </c>
      <c r="F499" s="98">
        <v>0.9</v>
      </c>
      <c r="G499" s="98">
        <v>1.566662</v>
      </c>
      <c r="H499" s="98">
        <v>5189840.7989999996</v>
      </c>
      <c r="I499" s="98">
        <v>488048.12300000002</v>
      </c>
      <c r="J499" s="34">
        <f>VLOOKUP($B499,'Hub coords'!$A$14:$E$119,4,TRUE)</f>
        <v>488047.29640000005</v>
      </c>
      <c r="K499" s="34">
        <f>VLOOKUP($B499,'Hub coords'!$A$14:$E$119,5,TRUE)</f>
        <v>5189841.7215</v>
      </c>
      <c r="L499" s="34">
        <f t="shared" si="28"/>
        <v>0.82659999997122213</v>
      </c>
      <c r="M499" s="34">
        <f t="shared" si="29"/>
        <v>0.92250000033527613</v>
      </c>
      <c r="N499" s="35">
        <f t="shared" si="30"/>
        <v>1.2386580684640167</v>
      </c>
      <c r="O499" s="34">
        <f t="shared" si="31"/>
        <v>1.5342738105710088</v>
      </c>
      <c r="P499" s="36" t="s">
        <v>58</v>
      </c>
      <c r="Q499" s="113"/>
      <c r="R499" s="98"/>
    </row>
    <row r="500" spans="1:19" x14ac:dyDescent="0.3">
      <c r="A500" s="98" t="s">
        <v>126</v>
      </c>
      <c r="B500" s="98" t="s">
        <v>2237</v>
      </c>
      <c r="C500" s="98">
        <v>601</v>
      </c>
      <c r="D500" s="98">
        <v>325.017</v>
      </c>
      <c r="E500" s="98">
        <v>1.1000000000000001</v>
      </c>
      <c r="F500" s="98">
        <v>0.8</v>
      </c>
      <c r="G500" s="98">
        <v>1.60043</v>
      </c>
      <c r="H500" s="98">
        <v>5189841.0630000001</v>
      </c>
      <c r="I500" s="98">
        <v>488048.24099999998</v>
      </c>
      <c r="J500" s="34">
        <f>VLOOKUP($B500,'Hub coords'!$A$14:$E$119,4,TRUE)</f>
        <v>488047.29640000005</v>
      </c>
      <c r="K500" s="34">
        <f>VLOOKUP($B500,'Hub coords'!$A$14:$E$119,5,TRUE)</f>
        <v>5189841.7215</v>
      </c>
      <c r="L500" s="34">
        <f t="shared" si="28"/>
        <v>0.94459999992977828</v>
      </c>
      <c r="M500" s="34">
        <f t="shared" si="29"/>
        <v>0.65849999990314245</v>
      </c>
      <c r="N500" s="35">
        <f t="shared" si="30"/>
        <v>1.1514735818679367</v>
      </c>
      <c r="O500" s="34">
        <f t="shared" si="31"/>
        <v>1.3258914097397758</v>
      </c>
      <c r="P500" s="36" t="s">
        <v>58</v>
      </c>
      <c r="Q500" s="113"/>
      <c r="R500" s="98"/>
    </row>
    <row r="501" spans="1:19" x14ac:dyDescent="0.3">
      <c r="A501" s="98" t="s">
        <v>130</v>
      </c>
      <c r="B501" s="98" t="s">
        <v>2238</v>
      </c>
      <c r="C501" s="98">
        <v>601</v>
      </c>
      <c r="D501" s="98">
        <v>319.80799999999999</v>
      </c>
      <c r="E501" s="98">
        <v>0.4</v>
      </c>
      <c r="F501" s="98">
        <v>0.3</v>
      </c>
      <c r="G501" s="98">
        <v>1.431049</v>
      </c>
      <c r="H501" s="98">
        <v>5189841.8830000004</v>
      </c>
      <c r="I501" s="98">
        <v>488048.13799999998</v>
      </c>
      <c r="J501" s="34">
        <f>VLOOKUP($B501,'Hub coords'!$A$14:$E$119,4,TRUE)</f>
        <v>488047.29640000005</v>
      </c>
      <c r="K501" s="34">
        <f>VLOOKUP($B501,'Hub coords'!$A$14:$E$119,5,TRUE)</f>
        <v>5189841.7215</v>
      </c>
      <c r="L501" s="34">
        <f t="shared" si="28"/>
        <v>0.84159999992698431</v>
      </c>
      <c r="M501" s="34">
        <f t="shared" si="29"/>
        <v>0.16150000039488077</v>
      </c>
      <c r="N501" s="35">
        <f t="shared" si="30"/>
        <v>0.85695554727456347</v>
      </c>
      <c r="O501" s="34">
        <f t="shared" si="31"/>
        <v>0.7343728100046466</v>
      </c>
      <c r="P501" s="36" t="s">
        <v>58</v>
      </c>
      <c r="Q501" s="113"/>
      <c r="R501" s="98"/>
    </row>
    <row r="502" spans="1:19" x14ac:dyDescent="0.3">
      <c r="A502" s="98" t="s">
        <v>126</v>
      </c>
      <c r="B502" s="98" t="s">
        <v>2239</v>
      </c>
      <c r="C502" s="98">
        <v>601</v>
      </c>
      <c r="D502" s="98">
        <v>321.584</v>
      </c>
      <c r="E502" s="98">
        <v>0.3</v>
      </c>
      <c r="F502" s="98">
        <v>0.2</v>
      </c>
      <c r="G502" s="98">
        <v>1.716607</v>
      </c>
      <c r="H502" s="98">
        <v>5189843.4479999999</v>
      </c>
      <c r="I502" s="98">
        <v>488048.185</v>
      </c>
      <c r="J502" s="34">
        <f>VLOOKUP($B502,'Hub coords'!$A$14:$E$119,4,TRUE)</f>
        <v>488047.29640000005</v>
      </c>
      <c r="K502" s="34">
        <f>VLOOKUP($B502,'Hub coords'!$A$14:$E$119,5,TRUE)</f>
        <v>5189841.7215</v>
      </c>
      <c r="L502" s="34">
        <f t="shared" si="28"/>
        <v>0.88859999994747341</v>
      </c>
      <c r="M502" s="34">
        <f t="shared" si="29"/>
        <v>1.7264999998733401</v>
      </c>
      <c r="N502" s="35">
        <f t="shared" si="30"/>
        <v>1.9417549303321708</v>
      </c>
      <c r="O502" s="34">
        <f t="shared" si="31"/>
        <v>3.7704122094692938</v>
      </c>
      <c r="P502" s="36" t="s">
        <v>58</v>
      </c>
      <c r="Q502" s="113"/>
      <c r="R502" s="98"/>
    </row>
    <row r="503" spans="1:19" x14ac:dyDescent="0.3">
      <c r="A503" s="98" t="s">
        <v>130</v>
      </c>
      <c r="B503" s="98" t="s">
        <v>2240</v>
      </c>
      <c r="C503" s="98">
        <v>601</v>
      </c>
      <c r="D503" s="98">
        <v>323.77</v>
      </c>
      <c r="E503" s="98">
        <v>0.7</v>
      </c>
      <c r="F503" s="98">
        <v>0.5</v>
      </c>
      <c r="G503" s="98">
        <v>1.707004</v>
      </c>
      <c r="H503" s="98">
        <v>5189841.7570000002</v>
      </c>
      <c r="I503" s="98">
        <v>488047.26799999998</v>
      </c>
      <c r="J503" s="34">
        <f>VLOOKUP($B503,'Hub coords'!$A$14:$E$119,4,TRUE)</f>
        <v>488047.29640000005</v>
      </c>
      <c r="K503" s="34">
        <f>VLOOKUP($B503,'Hub coords'!$A$14:$E$119,5,TRUE)</f>
        <v>5189841.7215</v>
      </c>
      <c r="L503" s="34">
        <f t="shared" si="28"/>
        <v>2.8400000068359077E-2</v>
      </c>
      <c r="M503" s="34">
        <f t="shared" si="29"/>
        <v>3.5500000230967999E-2</v>
      </c>
      <c r="N503" s="35">
        <f t="shared" si="30"/>
        <v>4.5462182308832512E-2</v>
      </c>
      <c r="O503" s="34">
        <f t="shared" si="31"/>
        <v>2.0668100202815239E-3</v>
      </c>
      <c r="P503" s="36" t="s">
        <v>58</v>
      </c>
      <c r="Q503" s="113"/>
      <c r="R503" s="98"/>
    </row>
    <row r="504" spans="1:19" x14ac:dyDescent="0.3">
      <c r="A504" s="98" t="s">
        <v>126</v>
      </c>
      <c r="B504" s="98" t="s">
        <v>2241</v>
      </c>
      <c r="C504" s="98">
        <v>601</v>
      </c>
      <c r="D504" s="98">
        <v>319.05799999999999</v>
      </c>
      <c r="E504" s="98">
        <v>0.3</v>
      </c>
      <c r="F504" s="98">
        <v>0.3</v>
      </c>
      <c r="G504" s="98">
        <v>1.4275990000000001</v>
      </c>
      <c r="H504" s="98">
        <v>5189840.8789999997</v>
      </c>
      <c r="I504" s="98">
        <v>488047.065</v>
      </c>
      <c r="J504" s="34">
        <f>VLOOKUP($B504,'Hub coords'!$A$14:$E$119,4,TRUE)</f>
        <v>488047.29640000005</v>
      </c>
      <c r="K504" s="34">
        <f>VLOOKUP($B504,'Hub coords'!$A$14:$E$119,5,TRUE)</f>
        <v>5189841.7215</v>
      </c>
      <c r="L504" s="34">
        <f t="shared" si="28"/>
        <v>0.23140000004786998</v>
      </c>
      <c r="M504" s="34">
        <f t="shared" si="29"/>
        <v>0.84250000026077032</v>
      </c>
      <c r="N504" s="35">
        <f t="shared" si="30"/>
        <v>0.87370029784906922</v>
      </c>
      <c r="O504" s="34">
        <f t="shared" si="31"/>
        <v>0.76335221046155222</v>
      </c>
      <c r="P504" s="36" t="s">
        <v>58</v>
      </c>
      <c r="Q504" s="113"/>
      <c r="R504" s="98"/>
    </row>
    <row r="505" spans="1:19" x14ac:dyDescent="0.3">
      <c r="A505" s="98" t="s">
        <v>126</v>
      </c>
      <c r="B505" s="98" t="s">
        <v>2242</v>
      </c>
      <c r="C505" s="98">
        <v>601</v>
      </c>
      <c r="D505" s="98">
        <v>316.86700000000002</v>
      </c>
      <c r="E505" s="98">
        <v>0.3</v>
      </c>
      <c r="F505" s="98">
        <v>0.3</v>
      </c>
      <c r="G505" s="98">
        <v>1.025766</v>
      </c>
      <c r="H505" s="98">
        <v>5189840.6390000004</v>
      </c>
      <c r="I505" s="98">
        <v>488046.21299999999</v>
      </c>
      <c r="J505" s="34">
        <f>VLOOKUP($B505,'Hub coords'!$A$14:$E$119,4,TRUE)</f>
        <v>488047.29640000005</v>
      </c>
      <c r="K505" s="34">
        <f>VLOOKUP($B505,'Hub coords'!$A$14:$E$119,5,TRUE)</f>
        <v>5189841.7215</v>
      </c>
      <c r="L505" s="34">
        <f t="shared" si="28"/>
        <v>1.0834000000613742</v>
      </c>
      <c r="M505" s="34">
        <f t="shared" si="29"/>
        <v>1.0824999995529652</v>
      </c>
      <c r="N505" s="35">
        <f t="shared" si="30"/>
        <v>1.5315227093207451</v>
      </c>
      <c r="O505" s="34">
        <f t="shared" si="31"/>
        <v>2.3455618091651553</v>
      </c>
      <c r="P505" s="36" t="s">
        <v>58</v>
      </c>
      <c r="Q505" s="113"/>
      <c r="R505" s="98"/>
    </row>
    <row r="506" spans="1:19" x14ac:dyDescent="0.3">
      <c r="A506" s="98" t="s">
        <v>130</v>
      </c>
      <c r="B506" s="98" t="s">
        <v>2243</v>
      </c>
      <c r="C506" s="98">
        <v>601</v>
      </c>
      <c r="D506" s="98">
        <v>323.11799999999999</v>
      </c>
      <c r="E506" s="98">
        <v>0.4</v>
      </c>
      <c r="F506" s="98">
        <v>0.3</v>
      </c>
      <c r="G506" s="98">
        <v>1.4025339999999999</v>
      </c>
      <c r="H506" s="98">
        <v>5189843.5939999996</v>
      </c>
      <c r="I506" s="98">
        <v>488047.18599999999</v>
      </c>
      <c r="J506" s="34">
        <f>VLOOKUP($B506,'Hub coords'!$A$14:$E$119,4,TRUE)</f>
        <v>488047.29640000005</v>
      </c>
      <c r="K506" s="34">
        <f>VLOOKUP($B506,'Hub coords'!$A$14:$E$119,5,TRUE)</f>
        <v>5189841.7215</v>
      </c>
      <c r="L506" s="34">
        <f t="shared" si="28"/>
        <v>0.1104000000632368</v>
      </c>
      <c r="M506" s="34">
        <f t="shared" si="29"/>
        <v>1.8724999995902181</v>
      </c>
      <c r="N506" s="35">
        <f t="shared" si="30"/>
        <v>1.875751691583758</v>
      </c>
      <c r="O506" s="34">
        <f t="shared" si="31"/>
        <v>3.5184444084793296</v>
      </c>
      <c r="P506" s="36" t="s">
        <v>58</v>
      </c>
      <c r="Q506" s="113"/>
      <c r="R506" s="98"/>
    </row>
    <row r="507" spans="1:19" x14ac:dyDescent="0.3">
      <c r="A507" s="98" t="s">
        <v>126</v>
      </c>
      <c r="B507" s="98" t="s">
        <v>2244</v>
      </c>
      <c r="C507" s="98">
        <v>601</v>
      </c>
      <c r="D507" s="98">
        <v>323.90600000000001</v>
      </c>
      <c r="E507" s="98">
        <v>0.8</v>
      </c>
      <c r="F507" s="98">
        <v>0.7</v>
      </c>
      <c r="G507" s="98">
        <v>1.958796</v>
      </c>
      <c r="H507" s="98">
        <v>5189840.8839999996</v>
      </c>
      <c r="I507" s="98">
        <v>488047.78</v>
      </c>
      <c r="J507" s="34">
        <f>VLOOKUP($B507,'Hub coords'!$A$14:$E$119,4,TRUE)</f>
        <v>488047.29640000005</v>
      </c>
      <c r="K507" s="34">
        <f>VLOOKUP($B507,'Hub coords'!$A$14:$E$119,5,TRUE)</f>
        <v>5189841.7215</v>
      </c>
      <c r="L507" s="34">
        <f t="shared" si="28"/>
        <v>0.48359999997774139</v>
      </c>
      <c r="M507" s="34">
        <f t="shared" si="29"/>
        <v>0.83750000037252903</v>
      </c>
      <c r="N507" s="35">
        <f t="shared" si="30"/>
        <v>0.96709627783507546</v>
      </c>
      <c r="O507" s="34">
        <f t="shared" si="31"/>
        <v>0.93527521060245744</v>
      </c>
      <c r="P507" s="36" t="s">
        <v>58</v>
      </c>
      <c r="Q507" s="113"/>
      <c r="R507" s="98"/>
    </row>
    <row r="508" spans="1:19" x14ac:dyDescent="0.3">
      <c r="A508" s="98" t="s">
        <v>126</v>
      </c>
      <c r="B508" s="98" t="s">
        <v>2218</v>
      </c>
      <c r="C508" s="98">
        <v>601</v>
      </c>
      <c r="D508" s="98">
        <v>323.88400000000001</v>
      </c>
      <c r="E508" s="98">
        <v>0.3</v>
      </c>
      <c r="F508" s="98">
        <v>0.2</v>
      </c>
      <c r="G508" s="98">
        <v>1.7338800000000001</v>
      </c>
      <c r="H508" s="98">
        <v>5189841.6140000001</v>
      </c>
      <c r="I508" s="98">
        <v>488045.36800000002</v>
      </c>
      <c r="J508" s="34">
        <f>VLOOKUP($B508,'Hub coords'!$A$14:$E$119,4,TRUE)</f>
        <v>488047.29640000005</v>
      </c>
      <c r="K508" s="34">
        <f>VLOOKUP($B508,'Hub coords'!$A$14:$E$119,5,TRUE)</f>
        <v>5189841.7215</v>
      </c>
      <c r="L508" s="34">
        <f t="shared" si="28"/>
        <v>1.9284000000334345</v>
      </c>
      <c r="M508" s="34">
        <f t="shared" si="29"/>
        <v>0.10749999992549419</v>
      </c>
      <c r="N508" s="35">
        <f t="shared" si="30"/>
        <v>1.9313940069579101</v>
      </c>
      <c r="O508" s="34">
        <f t="shared" si="31"/>
        <v>3.7302828101129317</v>
      </c>
      <c r="P508" s="36" t="s">
        <v>58</v>
      </c>
      <c r="Q508" s="113"/>
      <c r="R508" s="98"/>
    </row>
    <row r="509" spans="1:19" x14ac:dyDescent="0.3">
      <c r="A509" s="98" t="s">
        <v>130</v>
      </c>
      <c r="B509" s="98" t="s">
        <v>2245</v>
      </c>
      <c r="C509" s="98">
        <v>601</v>
      </c>
      <c r="D509" s="98">
        <v>325.65699999999998</v>
      </c>
      <c r="E509" s="98">
        <v>0.3</v>
      </c>
      <c r="F509" s="98">
        <v>0.2</v>
      </c>
      <c r="G509" s="98">
        <v>1.9217010000000001</v>
      </c>
      <c r="H509" s="98">
        <v>5189841.0130000003</v>
      </c>
      <c r="I509" s="98">
        <v>488045.592</v>
      </c>
      <c r="J509" s="34">
        <f>VLOOKUP($B509,'Hub coords'!$A$14:$E$119,4,TRUE)</f>
        <v>488047.29640000005</v>
      </c>
      <c r="K509" s="34">
        <f>VLOOKUP($B509,'Hub coords'!$A$14:$E$119,5,TRUE)</f>
        <v>5189841.7215</v>
      </c>
      <c r="L509" s="34">
        <f t="shared" si="28"/>
        <v>1.7044000000460073</v>
      </c>
      <c r="M509" s="34">
        <f t="shared" si="29"/>
        <v>0.70849999971687794</v>
      </c>
      <c r="N509" s="35">
        <f t="shared" si="30"/>
        <v>1.845792948777204</v>
      </c>
      <c r="O509" s="34">
        <f t="shared" si="31"/>
        <v>3.4069516097556463</v>
      </c>
      <c r="P509" s="36" t="s">
        <v>58</v>
      </c>
      <c r="Q509" s="113"/>
      <c r="R509" s="98"/>
    </row>
    <row r="510" spans="1:19" x14ac:dyDescent="0.3">
      <c r="A510" s="98" t="s">
        <v>126</v>
      </c>
      <c r="B510" s="98" t="s">
        <v>2219</v>
      </c>
      <c r="C510" s="98">
        <v>601</v>
      </c>
      <c r="D510" s="98">
        <v>323.77600000000001</v>
      </c>
      <c r="E510" s="98">
        <v>0.9</v>
      </c>
      <c r="F510" s="98">
        <v>0.7</v>
      </c>
      <c r="G510" s="98">
        <v>1.791571</v>
      </c>
      <c r="H510" s="98">
        <v>5189840.8250000002</v>
      </c>
      <c r="I510" s="98">
        <v>488047.96600000001</v>
      </c>
      <c r="J510" s="34">
        <f>VLOOKUP($B510,'Hub coords'!$A$14:$E$119,4,TRUE)</f>
        <v>488047.29640000005</v>
      </c>
      <c r="K510" s="34">
        <f>VLOOKUP($B510,'Hub coords'!$A$14:$E$119,5,TRUE)</f>
        <v>5189841.7215</v>
      </c>
      <c r="L510" s="34">
        <f t="shared" si="28"/>
        <v>0.66959999996470287</v>
      </c>
      <c r="M510" s="34">
        <f t="shared" si="29"/>
        <v>0.89649999979883432</v>
      </c>
      <c r="N510" s="35">
        <f t="shared" si="30"/>
        <v>1.1189622020390322</v>
      </c>
      <c r="O510" s="34">
        <f t="shared" si="31"/>
        <v>1.2520764095920398</v>
      </c>
      <c r="P510" s="36" t="s">
        <v>58</v>
      </c>
      <c r="Q510" s="113"/>
      <c r="R510" s="98" t="s">
        <v>5112</v>
      </c>
      <c r="S510" s="37">
        <f>COUNT(C486:C515)</f>
        <v>30</v>
      </c>
    </row>
    <row r="511" spans="1:19" x14ac:dyDescent="0.3">
      <c r="A511" s="98" t="s">
        <v>130</v>
      </c>
      <c r="B511" s="98" t="s">
        <v>2220</v>
      </c>
      <c r="C511" s="98">
        <v>601</v>
      </c>
      <c r="D511" s="98">
        <v>322.25700000000001</v>
      </c>
      <c r="E511" s="98">
        <v>1.1000000000000001</v>
      </c>
      <c r="F511" s="98">
        <v>0.8</v>
      </c>
      <c r="G511" s="98">
        <v>1.5576829999999999</v>
      </c>
      <c r="H511" s="98">
        <v>5189840.6449999996</v>
      </c>
      <c r="I511" s="98">
        <v>488048.65600000002</v>
      </c>
      <c r="J511" s="34">
        <f>VLOOKUP($B511,'Hub coords'!$A$14:$E$119,4,TRUE)</f>
        <v>488047.29640000005</v>
      </c>
      <c r="K511" s="34">
        <f>VLOOKUP($B511,'Hub coords'!$A$14:$E$119,5,TRUE)</f>
        <v>5189841.7215</v>
      </c>
      <c r="L511" s="34">
        <f t="shared" si="28"/>
        <v>1.3595999999670312</v>
      </c>
      <c r="M511" s="34">
        <f t="shared" si="29"/>
        <v>1.0765000004321337</v>
      </c>
      <c r="N511" s="35">
        <f t="shared" si="30"/>
        <v>1.7341754267780221</v>
      </c>
      <c r="O511" s="34">
        <f t="shared" si="31"/>
        <v>3.0073644108407351</v>
      </c>
      <c r="P511" s="36" t="s">
        <v>58</v>
      </c>
      <c r="Q511" s="113"/>
      <c r="R511" s="98" t="s">
        <v>5111</v>
      </c>
      <c r="S511" s="34">
        <f>AVERAGE(N486:N515)</f>
        <v>1.5492274905531087</v>
      </c>
    </row>
    <row r="512" spans="1:19" x14ac:dyDescent="0.3">
      <c r="A512" s="98" t="s">
        <v>130</v>
      </c>
      <c r="B512" s="98" t="s">
        <v>2221</v>
      </c>
      <c r="C512" s="98">
        <v>601</v>
      </c>
      <c r="D512" s="98">
        <v>321.548</v>
      </c>
      <c r="E512" s="98">
        <v>0.4</v>
      </c>
      <c r="F512" s="98">
        <v>0.2</v>
      </c>
      <c r="G512" s="98">
        <v>1.5291520000000001</v>
      </c>
      <c r="H512" s="98">
        <v>5189843.5580000002</v>
      </c>
      <c r="I512" s="98">
        <v>488047.43800000002</v>
      </c>
      <c r="J512" s="34">
        <f>VLOOKUP($B512,'Hub coords'!$A$14:$E$119,4,TRUE)</f>
        <v>488047.29640000005</v>
      </c>
      <c r="K512" s="34">
        <f>VLOOKUP($B512,'Hub coords'!$A$14:$E$119,5,TRUE)</f>
        <v>5189841.7215</v>
      </c>
      <c r="L512" s="34">
        <f t="shared" si="28"/>
        <v>0.14159999997355044</v>
      </c>
      <c r="M512" s="34">
        <f t="shared" si="29"/>
        <v>1.8365000002086163</v>
      </c>
      <c r="N512" s="35">
        <f t="shared" si="30"/>
        <v>1.8419508165960232</v>
      </c>
      <c r="O512" s="34">
        <f t="shared" si="31"/>
        <v>3.392782810758757</v>
      </c>
      <c r="P512" s="36" t="s">
        <v>58</v>
      </c>
      <c r="Q512" s="113"/>
      <c r="R512" s="98" t="s">
        <v>5110</v>
      </c>
      <c r="S512" s="34">
        <f>_xlfn.STDEV.S(N486:N515)</f>
        <v>0.67723562282375949</v>
      </c>
    </row>
    <row r="513" spans="1:19" x14ac:dyDescent="0.3">
      <c r="A513" s="98" t="s">
        <v>130</v>
      </c>
      <c r="B513" s="98" t="s">
        <v>2222</v>
      </c>
      <c r="C513" s="98">
        <v>601</v>
      </c>
      <c r="D513" s="98">
        <v>321.96600000000001</v>
      </c>
      <c r="E513" s="98">
        <v>1.6</v>
      </c>
      <c r="F513" s="98">
        <v>0.7</v>
      </c>
      <c r="G513" s="98">
        <v>1.501209</v>
      </c>
      <c r="H513" s="98">
        <v>5189840.7740000002</v>
      </c>
      <c r="I513" s="98">
        <v>488048.74099999998</v>
      </c>
      <c r="J513" s="34">
        <f>VLOOKUP($B513,'Hub coords'!$A$14:$E$119,4,TRUE)</f>
        <v>488047.29640000005</v>
      </c>
      <c r="K513" s="34">
        <f>VLOOKUP($B513,'Hub coords'!$A$14:$E$119,5,TRUE)</f>
        <v>5189841.7215</v>
      </c>
      <c r="L513" s="34">
        <f t="shared" si="28"/>
        <v>1.4445999999297783</v>
      </c>
      <c r="M513" s="34">
        <f t="shared" si="29"/>
        <v>0.94749999977648258</v>
      </c>
      <c r="N513" s="35">
        <f t="shared" si="30"/>
        <v>1.7276068445608652</v>
      </c>
      <c r="O513" s="34">
        <f t="shared" si="31"/>
        <v>2.9846254093735496</v>
      </c>
      <c r="P513" s="36" t="s">
        <v>58</v>
      </c>
      <c r="Q513" s="113"/>
      <c r="R513" s="98" t="s">
        <v>5109</v>
      </c>
      <c r="S513" s="34">
        <f>MIN(N486:N515)</f>
        <v>4.5462182308832512E-2</v>
      </c>
    </row>
    <row r="514" spans="1:19" x14ac:dyDescent="0.3">
      <c r="A514" s="98" t="s">
        <v>130</v>
      </c>
      <c r="B514" s="98" t="s">
        <v>2223</v>
      </c>
      <c r="C514" s="98">
        <v>601</v>
      </c>
      <c r="D514" s="98">
        <v>320.36399999999998</v>
      </c>
      <c r="E514" s="98">
        <v>1</v>
      </c>
      <c r="F514" s="98">
        <v>0.7</v>
      </c>
      <c r="G514" s="98">
        <v>1.9421489999999999</v>
      </c>
      <c r="H514" s="98">
        <v>5189840.9620000003</v>
      </c>
      <c r="I514" s="98">
        <v>488047.22499999998</v>
      </c>
      <c r="J514" s="34">
        <f>VLOOKUP($B514,'Hub coords'!$A$14:$E$119,4,TRUE)</f>
        <v>488047.29640000005</v>
      </c>
      <c r="K514" s="34">
        <f>VLOOKUP($B514,'Hub coords'!$A$14:$E$119,5,TRUE)</f>
        <v>5189841.7215</v>
      </c>
      <c r="L514" s="34">
        <f t="shared" si="28"/>
        <v>7.1400000073481351E-2</v>
      </c>
      <c r="M514" s="34">
        <f t="shared" si="29"/>
        <v>0.7594999996945262</v>
      </c>
      <c r="N514" s="35">
        <f t="shared" si="30"/>
        <v>0.76284874617874177</v>
      </c>
      <c r="O514" s="34">
        <f t="shared" si="31"/>
        <v>0.58193820954647835</v>
      </c>
      <c r="P514" s="36" t="s">
        <v>58</v>
      </c>
      <c r="Q514" s="113"/>
      <c r="R514" s="98" t="s">
        <v>5108</v>
      </c>
      <c r="S514" s="34">
        <f>MAX(N486:N515)</f>
        <v>2.9682447692609593</v>
      </c>
    </row>
    <row r="515" spans="1:19" x14ac:dyDescent="0.3">
      <c r="A515" s="98" t="s">
        <v>130</v>
      </c>
      <c r="B515" s="98" t="s">
        <v>2224</v>
      </c>
      <c r="C515" s="98">
        <v>601</v>
      </c>
      <c r="D515" s="98">
        <v>319.43900000000002</v>
      </c>
      <c r="E515" s="98">
        <v>0.4</v>
      </c>
      <c r="F515" s="98">
        <v>0.3</v>
      </c>
      <c r="G515" s="98">
        <v>1.278456</v>
      </c>
      <c r="H515" s="98">
        <v>5189841.5190000003</v>
      </c>
      <c r="I515" s="98">
        <v>488048.33</v>
      </c>
      <c r="J515" s="34">
        <f>VLOOKUP($B515,'Hub coords'!$A$14:$E$119,4,TRUE)</f>
        <v>488047.29640000005</v>
      </c>
      <c r="K515" s="34">
        <f>VLOOKUP($B515,'Hub coords'!$A$14:$E$119,5,TRUE)</f>
        <v>5189841.7215</v>
      </c>
      <c r="L515" s="34">
        <f t="shared" si="28"/>
        <v>1.0335999999660999</v>
      </c>
      <c r="M515" s="34">
        <f t="shared" si="29"/>
        <v>0.20249999966472387</v>
      </c>
      <c r="N515" s="35">
        <f t="shared" si="30"/>
        <v>1.0532498325630699</v>
      </c>
      <c r="O515" s="34">
        <f t="shared" si="31"/>
        <v>1.1093352097941349</v>
      </c>
      <c r="P515" s="36" t="s">
        <v>58</v>
      </c>
      <c r="Q515" s="113"/>
      <c r="R515" s="98" t="s">
        <v>5107</v>
      </c>
      <c r="S515" s="34">
        <f>SQRT(SUM(O486:O515)/S510)</f>
        <v>1.6862578796493688</v>
      </c>
    </row>
    <row r="516" spans="1:19" ht="15" thickBot="1" x14ac:dyDescent="0.35">
      <c r="A516" s="98" t="s">
        <v>126</v>
      </c>
      <c r="B516" s="98" t="s">
        <v>7069</v>
      </c>
      <c r="C516" s="98">
        <v>601</v>
      </c>
      <c r="D516" s="98">
        <v>309.02199999999999</v>
      </c>
      <c r="E516" s="98">
        <v>0.6</v>
      </c>
      <c r="F516" s="98">
        <v>0.6</v>
      </c>
      <c r="G516" s="98">
        <v>1.115178</v>
      </c>
      <c r="H516" s="98">
        <v>5189871.3090000004</v>
      </c>
      <c r="I516" s="98">
        <v>488015.82500000001</v>
      </c>
      <c r="J516" s="34">
        <f>VLOOKUP($B516,'Hub coords'!$A$14:$E$119,4,TRUE)</f>
        <v>488015.69576465449</v>
      </c>
      <c r="K516" s="34">
        <f>VLOOKUP($B516,'Hub coords'!$A$14:$E$119,5,TRUE)</f>
        <v>5189870.846538106</v>
      </c>
      <c r="L516" s="34">
        <f t="shared" si="28"/>
        <v>0.12923534552101046</v>
      </c>
      <c r="M516" s="34">
        <f t="shared" si="29"/>
        <v>0.46246189437806606</v>
      </c>
      <c r="N516" s="35">
        <f t="shared" si="30"/>
        <v>0.48017994364996597</v>
      </c>
      <c r="O516" s="34">
        <f t="shared" si="31"/>
        <v>0.2305727782836845</v>
      </c>
      <c r="P516" s="36" t="s">
        <v>7035</v>
      </c>
      <c r="Q516" s="70"/>
      <c r="R516" s="70"/>
      <c r="S516" s="70"/>
    </row>
    <row r="517" spans="1:19" x14ac:dyDescent="0.3">
      <c r="A517" s="98" t="s">
        <v>130</v>
      </c>
      <c r="B517" s="98" t="s">
        <v>7070</v>
      </c>
      <c r="C517" s="98">
        <v>601</v>
      </c>
      <c r="D517" s="98">
        <v>313.60899999999998</v>
      </c>
      <c r="E517" s="98">
        <v>0.3</v>
      </c>
      <c r="F517" s="98">
        <v>0.2</v>
      </c>
      <c r="G517" s="98">
        <v>1.9517100000000001</v>
      </c>
      <c r="H517" s="98">
        <v>5189868.0650000004</v>
      </c>
      <c r="I517" s="98">
        <v>488015.05900000001</v>
      </c>
      <c r="J517" s="34">
        <f>VLOOKUP($B517,'Hub coords'!$A$14:$E$119,4,TRUE)</f>
        <v>488015.69576465449</v>
      </c>
      <c r="K517" s="34">
        <f>VLOOKUP($B517,'Hub coords'!$A$14:$E$119,5,TRUE)</f>
        <v>5189870.846538106</v>
      </c>
      <c r="L517" s="34">
        <f t="shared" si="28"/>
        <v>0.63676465448224917</v>
      </c>
      <c r="M517" s="34">
        <f t="shared" si="29"/>
        <v>2.7815381055697799</v>
      </c>
      <c r="N517" s="35">
        <f t="shared" si="30"/>
        <v>2.8534932027139326</v>
      </c>
      <c r="O517" s="34">
        <f t="shared" si="31"/>
        <v>8.1424234579346155</v>
      </c>
      <c r="P517" s="36" t="s">
        <v>7035</v>
      </c>
      <c r="Q517" s="70"/>
      <c r="R517" s="20" t="s">
        <v>166</v>
      </c>
      <c r="S517" s="20" t="s">
        <v>165</v>
      </c>
    </row>
    <row r="518" spans="1:19" x14ac:dyDescent="0.3">
      <c r="A518" s="98" t="s">
        <v>126</v>
      </c>
      <c r="B518" s="98" t="s">
        <v>7071</v>
      </c>
      <c r="C518" s="98">
        <v>601</v>
      </c>
      <c r="D518" s="98">
        <v>312.702</v>
      </c>
      <c r="E518" s="98">
        <v>0.3</v>
      </c>
      <c r="F518" s="98">
        <v>0.2</v>
      </c>
      <c r="G518" s="98">
        <v>1.6562730000000001</v>
      </c>
      <c r="H518" s="98">
        <v>5189867.9000000004</v>
      </c>
      <c r="I518" s="98">
        <v>488014.58299999998</v>
      </c>
      <c r="J518" s="34">
        <f>VLOOKUP($B518,'Hub coords'!$A$14:$E$119,4,TRUE)</f>
        <v>488015.69576465449</v>
      </c>
      <c r="K518" s="34">
        <f>VLOOKUP($B518,'Hub coords'!$A$14:$E$119,5,TRUE)</f>
        <v>5189870.846538106</v>
      </c>
      <c r="L518" s="34">
        <f t="shared" ref="L518:L581" si="32">ABS(J518-I518)</f>
        <v>1.1127646545064636</v>
      </c>
      <c r="M518" s="34">
        <f t="shared" ref="M518:M581" si="33">ABS(K518-H518)</f>
        <v>2.9465381056070328</v>
      </c>
      <c r="N518" s="35">
        <f t="shared" ref="N518:N581" si="34">SQRT(L518^2+M518^2)</f>
        <v>3.1496558516944626</v>
      </c>
      <c r="O518" s="34">
        <f t="shared" ref="O518:O581" si="35">N518*N518</f>
        <v>9.9203319841131705</v>
      </c>
      <c r="P518" s="36" t="s">
        <v>7035</v>
      </c>
      <c r="Q518" s="70"/>
      <c r="R518" s="19">
        <v>1</v>
      </c>
      <c r="S518" s="115">
        <v>1</v>
      </c>
    </row>
    <row r="519" spans="1:19" x14ac:dyDescent="0.3">
      <c r="A519" s="98" t="s">
        <v>130</v>
      </c>
      <c r="B519" s="98" t="s">
        <v>7072</v>
      </c>
      <c r="C519" s="98">
        <v>601</v>
      </c>
      <c r="D519" s="98">
        <v>317.017</v>
      </c>
      <c r="E519" s="98">
        <v>0.6</v>
      </c>
      <c r="F519" s="98">
        <v>0.4</v>
      </c>
      <c r="G519" s="98">
        <v>1.7894190000000001</v>
      </c>
      <c r="H519" s="98">
        <v>5189867.8059999999</v>
      </c>
      <c r="I519" s="98">
        <v>488017.10800000001</v>
      </c>
      <c r="J519" s="34">
        <f>VLOOKUP($B519,'Hub coords'!$A$14:$E$119,4,TRUE)</f>
        <v>488015.69576465449</v>
      </c>
      <c r="K519" s="34">
        <f>VLOOKUP($B519,'Hub coords'!$A$14:$E$119,5,TRUE)</f>
        <v>5189870.846538106</v>
      </c>
      <c r="L519" s="34">
        <f t="shared" si="32"/>
        <v>1.4122353455168195</v>
      </c>
      <c r="M519" s="34">
        <f t="shared" si="33"/>
        <v>3.0405381061136723</v>
      </c>
      <c r="N519" s="35">
        <f t="shared" si="34"/>
        <v>3.352503638455345</v>
      </c>
      <c r="O519" s="34">
        <f t="shared" si="35"/>
        <v>11.239280645856327</v>
      </c>
      <c r="P519" s="36" t="s">
        <v>7035</v>
      </c>
      <c r="Q519" s="70"/>
      <c r="R519" s="19">
        <v>2</v>
      </c>
      <c r="S519" s="115">
        <v>11</v>
      </c>
    </row>
    <row r="520" spans="1:19" x14ac:dyDescent="0.3">
      <c r="A520" s="98" t="s">
        <v>126</v>
      </c>
      <c r="B520" s="98" t="s">
        <v>7073</v>
      </c>
      <c r="C520" s="98">
        <v>601</v>
      </c>
      <c r="D520" s="98">
        <v>316.31700000000001</v>
      </c>
      <c r="E520" s="98">
        <v>0.7</v>
      </c>
      <c r="F520" s="98">
        <v>0.5</v>
      </c>
      <c r="G520" s="98">
        <v>1.3930119999999999</v>
      </c>
      <c r="H520" s="98">
        <v>5189867.4639999997</v>
      </c>
      <c r="I520" s="98">
        <v>488016.97100000002</v>
      </c>
      <c r="J520" s="34">
        <f>VLOOKUP($B520,'Hub coords'!$A$14:$E$119,4,TRUE)</f>
        <v>488015.69576465449</v>
      </c>
      <c r="K520" s="34">
        <f>VLOOKUP($B520,'Hub coords'!$A$14:$E$119,5,TRUE)</f>
        <v>5189870.846538106</v>
      </c>
      <c r="L520" s="34">
        <f t="shared" si="32"/>
        <v>1.2752353455289267</v>
      </c>
      <c r="M520" s="34">
        <f t="shared" si="33"/>
        <v>3.3825381062924862</v>
      </c>
      <c r="N520" s="35">
        <f t="shared" si="34"/>
        <v>3.614939726607767</v>
      </c>
      <c r="O520" s="34">
        <f t="shared" si="35"/>
        <v>13.067789227007037</v>
      </c>
      <c r="P520" s="36" t="s">
        <v>7035</v>
      </c>
      <c r="Q520" s="70"/>
      <c r="R520" s="19">
        <v>3</v>
      </c>
      <c r="S520" s="115">
        <v>9</v>
      </c>
    </row>
    <row r="521" spans="1:19" x14ac:dyDescent="0.3">
      <c r="A521" s="98" t="s">
        <v>126</v>
      </c>
      <c r="B521" s="98" t="s">
        <v>7074</v>
      </c>
      <c r="C521" s="98">
        <v>601</v>
      </c>
      <c r="D521" s="98">
        <v>317.08699999999999</v>
      </c>
      <c r="E521" s="98">
        <v>0.4</v>
      </c>
      <c r="F521" s="98">
        <v>0.3</v>
      </c>
      <c r="G521" s="98">
        <v>2.0392220000000001</v>
      </c>
      <c r="H521" s="98">
        <v>5189868.483</v>
      </c>
      <c r="I521" s="98">
        <v>488018.42700000003</v>
      </c>
      <c r="J521" s="34">
        <f>VLOOKUP($B521,'Hub coords'!$A$14:$E$119,4,TRUE)</f>
        <v>488015.69576465449</v>
      </c>
      <c r="K521" s="34">
        <f>VLOOKUP($B521,'Hub coords'!$A$14:$E$119,5,TRUE)</f>
        <v>5189870.846538106</v>
      </c>
      <c r="L521" s="34">
        <f t="shared" si="32"/>
        <v>2.7312353455345146</v>
      </c>
      <c r="M521" s="34">
        <f t="shared" si="33"/>
        <v>2.3635381059721112</v>
      </c>
      <c r="N521" s="35">
        <f t="shared" si="34"/>
        <v>3.6119190039478011</v>
      </c>
      <c r="O521" s="34">
        <f t="shared" si="35"/>
        <v>13.045958891079275</v>
      </c>
      <c r="P521" s="36" t="s">
        <v>7035</v>
      </c>
      <c r="Q521" s="70"/>
      <c r="R521" s="19">
        <v>4</v>
      </c>
      <c r="S521" s="115">
        <v>6</v>
      </c>
    </row>
    <row r="522" spans="1:19" x14ac:dyDescent="0.3">
      <c r="A522" s="98" t="s">
        <v>126</v>
      </c>
      <c r="B522" s="98" t="s">
        <v>7075</v>
      </c>
      <c r="C522" s="98">
        <v>601</v>
      </c>
      <c r="D522" s="98">
        <v>309.089</v>
      </c>
      <c r="E522" s="98">
        <v>1.6</v>
      </c>
      <c r="F522" s="98">
        <v>1.1000000000000001</v>
      </c>
      <c r="G522" s="98">
        <v>0.84782900000000005</v>
      </c>
      <c r="H522" s="98">
        <v>5189868.7970000003</v>
      </c>
      <c r="I522" s="98">
        <v>488015.57199999999</v>
      </c>
      <c r="J522" s="34">
        <f>VLOOKUP($B522,'Hub coords'!$A$14:$E$119,4,TRUE)</f>
        <v>488015.69576465449</v>
      </c>
      <c r="K522" s="34">
        <f>VLOOKUP($B522,'Hub coords'!$A$14:$E$119,5,TRUE)</f>
        <v>5189870.846538106</v>
      </c>
      <c r="L522" s="34">
        <f t="shared" si="32"/>
        <v>0.12376465450506657</v>
      </c>
      <c r="M522" s="34">
        <f t="shared" si="33"/>
        <v>2.0495381057262421</v>
      </c>
      <c r="N522" s="35">
        <f t="shared" si="34"/>
        <v>2.0532715691132215</v>
      </c>
      <c r="O522" s="34">
        <f t="shared" si="35"/>
        <v>4.2159241365286704</v>
      </c>
      <c r="P522" s="36" t="s">
        <v>7035</v>
      </c>
      <c r="Q522" s="70"/>
      <c r="R522" s="19">
        <v>5</v>
      </c>
      <c r="S522" s="115">
        <v>3</v>
      </c>
    </row>
    <row r="523" spans="1:19" x14ac:dyDescent="0.3">
      <c r="A523" s="98" t="s">
        <v>126</v>
      </c>
      <c r="B523" s="98" t="s">
        <v>7076</v>
      </c>
      <c r="C523" s="98">
        <v>601</v>
      </c>
      <c r="D523" s="98">
        <v>313.92099999999999</v>
      </c>
      <c r="E523" s="98">
        <v>0.4</v>
      </c>
      <c r="F523" s="98">
        <v>0.3</v>
      </c>
      <c r="G523" s="98">
        <v>1.693257</v>
      </c>
      <c r="H523" s="98">
        <v>5189867.28</v>
      </c>
      <c r="I523" s="98">
        <v>488014.897</v>
      </c>
      <c r="J523" s="34">
        <f>VLOOKUP($B523,'Hub coords'!$A$14:$E$119,4,TRUE)</f>
        <v>488015.69576465449</v>
      </c>
      <c r="K523" s="34">
        <f>VLOOKUP($B523,'Hub coords'!$A$14:$E$119,5,TRUE)</f>
        <v>5189870.846538106</v>
      </c>
      <c r="L523" s="34">
        <f t="shared" si="32"/>
        <v>0.79876465449342504</v>
      </c>
      <c r="M523" s="34">
        <f t="shared" si="33"/>
        <v>3.5665381057187915</v>
      </c>
      <c r="N523" s="35">
        <f t="shared" si="34"/>
        <v>3.6548897429077374</v>
      </c>
      <c r="O523" s="34">
        <f t="shared" si="35"/>
        <v>13.358219032812187</v>
      </c>
      <c r="P523" s="36" t="s">
        <v>7035</v>
      </c>
      <c r="Q523" s="70"/>
      <c r="R523" s="19">
        <v>6</v>
      </c>
      <c r="S523" s="115">
        <v>0</v>
      </c>
    </row>
    <row r="524" spans="1:19" x14ac:dyDescent="0.3">
      <c r="A524" s="98" t="s">
        <v>126</v>
      </c>
      <c r="B524" s="98" t="s">
        <v>7077</v>
      </c>
      <c r="C524" s="98">
        <v>601</v>
      </c>
      <c r="D524" s="98">
        <v>313.98500000000001</v>
      </c>
      <c r="E524" s="98">
        <v>0.6</v>
      </c>
      <c r="F524" s="98">
        <v>0.3</v>
      </c>
      <c r="G524" s="98">
        <v>2.075796</v>
      </c>
      <c r="H524" s="98">
        <v>5189868.7620000001</v>
      </c>
      <c r="I524" s="98">
        <v>488015.701</v>
      </c>
      <c r="J524" s="34">
        <f>VLOOKUP($B524,'Hub coords'!$A$14:$E$119,4,TRUE)</f>
        <v>488015.69576465449</v>
      </c>
      <c r="K524" s="34">
        <f>VLOOKUP($B524,'Hub coords'!$A$14:$E$119,5,TRUE)</f>
        <v>5189870.846538106</v>
      </c>
      <c r="L524" s="34">
        <f t="shared" si="32"/>
        <v>5.2353455103002489E-3</v>
      </c>
      <c r="M524" s="34">
        <f t="shared" si="33"/>
        <v>2.0845381058752537</v>
      </c>
      <c r="N524" s="35">
        <f t="shared" si="34"/>
        <v>2.0845446801852443</v>
      </c>
      <c r="O524" s="34">
        <f t="shared" si="35"/>
        <v>4.3453265236886027</v>
      </c>
      <c r="P524" s="36" t="s">
        <v>7035</v>
      </c>
      <c r="Q524" s="70"/>
      <c r="R524" s="19">
        <v>7</v>
      </c>
      <c r="S524" s="115">
        <v>0</v>
      </c>
    </row>
    <row r="525" spans="1:19" x14ac:dyDescent="0.3">
      <c r="A525" s="98" t="s">
        <v>126</v>
      </c>
      <c r="B525" s="98" t="s">
        <v>7078</v>
      </c>
      <c r="C525" s="98">
        <v>601</v>
      </c>
      <c r="D525" s="98">
        <v>315.57</v>
      </c>
      <c r="E525" s="98">
        <v>0.8</v>
      </c>
      <c r="F525" s="98">
        <v>0.5</v>
      </c>
      <c r="G525" s="98">
        <v>1.594355</v>
      </c>
      <c r="H525" s="98">
        <v>5189867.5559999999</v>
      </c>
      <c r="I525" s="98">
        <v>488015.48800000001</v>
      </c>
      <c r="J525" s="34">
        <f>VLOOKUP($B525,'Hub coords'!$A$14:$E$119,4,TRUE)</f>
        <v>488015.69576465449</v>
      </c>
      <c r="K525" s="34">
        <f>VLOOKUP($B525,'Hub coords'!$A$14:$E$119,5,TRUE)</f>
        <v>5189870.846538106</v>
      </c>
      <c r="L525" s="34">
        <f t="shared" si="32"/>
        <v>0.20776465447852388</v>
      </c>
      <c r="M525" s="34">
        <f t="shared" si="33"/>
        <v>3.2905381061136723</v>
      </c>
      <c r="N525" s="35">
        <f t="shared" si="34"/>
        <v>3.2970907144688537</v>
      </c>
      <c r="O525" s="34">
        <f t="shared" si="35"/>
        <v>10.870807179436737</v>
      </c>
      <c r="P525" s="36" t="s">
        <v>7035</v>
      </c>
      <c r="Q525" s="70"/>
      <c r="R525" s="19">
        <v>8</v>
      </c>
      <c r="S525" s="115">
        <v>0</v>
      </c>
    </row>
    <row r="526" spans="1:19" ht="15" thickBot="1" x14ac:dyDescent="0.35">
      <c r="A526" s="98" t="s">
        <v>126</v>
      </c>
      <c r="B526" s="98" t="s">
        <v>7079</v>
      </c>
      <c r="C526" s="98">
        <v>601</v>
      </c>
      <c r="D526" s="98">
        <v>309.78699999999998</v>
      </c>
      <c r="E526" s="98">
        <v>2.2999999999999998</v>
      </c>
      <c r="F526" s="98">
        <v>1.6</v>
      </c>
      <c r="G526" s="98">
        <v>1.2429779999999999</v>
      </c>
      <c r="H526" s="98">
        <v>5189868.3660000004</v>
      </c>
      <c r="I526" s="98">
        <v>488014.99099999998</v>
      </c>
      <c r="J526" s="34">
        <f>VLOOKUP($B526,'Hub coords'!$A$14:$E$119,4,TRUE)</f>
        <v>488015.69576465449</v>
      </c>
      <c r="K526" s="34">
        <f>VLOOKUP($B526,'Hub coords'!$A$14:$E$119,5,TRUE)</f>
        <v>5189870.846538106</v>
      </c>
      <c r="L526" s="34">
        <f t="shared" si="32"/>
        <v>0.70476465451065451</v>
      </c>
      <c r="M526" s="34">
        <f t="shared" si="33"/>
        <v>2.4805381055921316</v>
      </c>
      <c r="N526" s="35">
        <f t="shared" si="34"/>
        <v>2.5787133441974746</v>
      </c>
      <c r="O526" s="34">
        <f t="shared" si="35"/>
        <v>6.6497625115421233</v>
      </c>
      <c r="P526" s="36" t="s">
        <v>7035</v>
      </c>
      <c r="Q526" s="70"/>
      <c r="R526" s="38" t="s">
        <v>2123</v>
      </c>
      <c r="S526" s="38">
        <v>0</v>
      </c>
    </row>
    <row r="527" spans="1:19" x14ac:dyDescent="0.3">
      <c r="A527" s="98" t="s">
        <v>126</v>
      </c>
      <c r="B527" s="98" t="s">
        <v>7080</v>
      </c>
      <c r="C527" s="98">
        <v>601</v>
      </c>
      <c r="D527" s="98">
        <v>316.84800000000001</v>
      </c>
      <c r="E527" s="98">
        <v>0.5</v>
      </c>
      <c r="F527" s="98">
        <v>0.4</v>
      </c>
      <c r="G527" s="98">
        <v>1.682841</v>
      </c>
      <c r="H527" s="98">
        <v>5189868.2450000001</v>
      </c>
      <c r="I527" s="98">
        <v>488016.13699999999</v>
      </c>
      <c r="J527" s="34">
        <f>VLOOKUP($B527,'Hub coords'!$A$14:$E$119,4,TRUE)</f>
        <v>488015.69576465449</v>
      </c>
      <c r="K527" s="34">
        <f>VLOOKUP($B527,'Hub coords'!$A$14:$E$119,5,TRUE)</f>
        <v>5189870.846538106</v>
      </c>
      <c r="L527" s="34">
        <f t="shared" si="32"/>
        <v>0.44123534549726173</v>
      </c>
      <c r="M527" s="34">
        <f t="shared" si="33"/>
        <v>2.6015381058678031</v>
      </c>
      <c r="N527" s="35">
        <f t="shared" si="34"/>
        <v>2.6386908015905015</v>
      </c>
      <c r="O527" s="34">
        <f t="shared" si="35"/>
        <v>6.9626891463983238</v>
      </c>
      <c r="P527" s="36" t="s">
        <v>7035</v>
      </c>
      <c r="Q527" s="70"/>
      <c r="R527" s="70"/>
      <c r="S527" s="70"/>
    </row>
    <row r="528" spans="1:19" x14ac:dyDescent="0.3">
      <c r="A528" s="98" t="s">
        <v>126</v>
      </c>
      <c r="B528" s="98" t="s">
        <v>7081</v>
      </c>
      <c r="C528" s="98">
        <v>601</v>
      </c>
      <c r="D528" s="98">
        <v>311.49400000000003</v>
      </c>
      <c r="E528" s="98">
        <v>1</v>
      </c>
      <c r="F528" s="98">
        <v>1.1000000000000001</v>
      </c>
      <c r="G528" s="98">
        <v>1.263776</v>
      </c>
      <c r="H528" s="98">
        <v>5189871.1979999999</v>
      </c>
      <c r="I528" s="98">
        <v>488017.26199999999</v>
      </c>
      <c r="J528" s="34">
        <f>VLOOKUP($B528,'Hub coords'!$A$14:$E$119,4,TRUE)</f>
        <v>488015.69576465449</v>
      </c>
      <c r="K528" s="34">
        <f>VLOOKUP($B528,'Hub coords'!$A$14:$E$119,5,TRUE)</f>
        <v>5189870.846538106</v>
      </c>
      <c r="L528" s="34">
        <f t="shared" si="32"/>
        <v>1.5662353454972617</v>
      </c>
      <c r="M528" s="34">
        <f t="shared" si="33"/>
        <v>0.35146189387887716</v>
      </c>
      <c r="N528" s="35">
        <f t="shared" si="34"/>
        <v>1.6051849178003927</v>
      </c>
      <c r="O528" s="34">
        <f t="shared" si="35"/>
        <v>2.5766186203338535</v>
      </c>
      <c r="P528" s="36" t="s">
        <v>7035</v>
      </c>
      <c r="Q528" s="70"/>
      <c r="R528" s="70"/>
      <c r="S528" s="70"/>
    </row>
    <row r="529" spans="1:19" x14ac:dyDescent="0.3">
      <c r="A529" s="98" t="s">
        <v>126</v>
      </c>
      <c r="B529" s="98" t="s">
        <v>7082</v>
      </c>
      <c r="C529" s="98">
        <v>601</v>
      </c>
      <c r="D529" s="98">
        <v>309.29399999999998</v>
      </c>
      <c r="E529" s="98">
        <v>2.2999999999999998</v>
      </c>
      <c r="F529" s="98">
        <v>1.5</v>
      </c>
      <c r="G529" s="98">
        <v>0.98933400000000005</v>
      </c>
      <c r="H529" s="98">
        <v>5189868.5350000001</v>
      </c>
      <c r="I529" s="98">
        <v>488015.22899999999</v>
      </c>
      <c r="J529" s="34">
        <f>VLOOKUP($B529,'Hub coords'!$A$14:$E$119,4,TRUE)</f>
        <v>488015.69576465449</v>
      </c>
      <c r="K529" s="34">
        <f>VLOOKUP($B529,'Hub coords'!$A$14:$E$119,5,TRUE)</f>
        <v>5189870.846538106</v>
      </c>
      <c r="L529" s="34">
        <f t="shared" si="32"/>
        <v>0.46676465449854732</v>
      </c>
      <c r="M529" s="34">
        <f t="shared" si="33"/>
        <v>2.3115381058305502</v>
      </c>
      <c r="N529" s="35">
        <f t="shared" si="34"/>
        <v>2.3581937277068303</v>
      </c>
      <c r="O529" s="34">
        <f t="shared" si="35"/>
        <v>5.5610776573958365</v>
      </c>
      <c r="P529" s="36" t="s">
        <v>7035</v>
      </c>
      <c r="Q529" s="70"/>
      <c r="R529" s="70"/>
      <c r="S529" s="70"/>
    </row>
    <row r="530" spans="1:19" x14ac:dyDescent="0.3">
      <c r="A530" s="98" t="s">
        <v>126</v>
      </c>
      <c r="B530" s="98" t="s">
        <v>7083</v>
      </c>
      <c r="C530" s="98">
        <v>601</v>
      </c>
      <c r="D530" s="98">
        <v>308.46600000000001</v>
      </c>
      <c r="E530" s="98">
        <v>1.8</v>
      </c>
      <c r="F530" s="98">
        <v>1.2</v>
      </c>
      <c r="G530" s="98">
        <v>0.90728200000000003</v>
      </c>
      <c r="H530" s="98">
        <v>5189868.4960000003</v>
      </c>
      <c r="I530" s="98">
        <v>488015.50099999999</v>
      </c>
      <c r="J530" s="34">
        <f>VLOOKUP($B530,'Hub coords'!$A$14:$E$119,4,TRUE)</f>
        <v>488015.69576465449</v>
      </c>
      <c r="K530" s="34">
        <f>VLOOKUP($B530,'Hub coords'!$A$14:$E$119,5,TRUE)</f>
        <v>5189870.846538106</v>
      </c>
      <c r="L530" s="34">
        <f t="shared" si="32"/>
        <v>0.19476465450134128</v>
      </c>
      <c r="M530" s="34">
        <f t="shared" si="33"/>
        <v>2.3505381057038903</v>
      </c>
      <c r="N530" s="35">
        <f t="shared" si="34"/>
        <v>2.3585933640644927</v>
      </c>
      <c r="O530" s="34">
        <f t="shared" si="35"/>
        <v>5.5629626570090602</v>
      </c>
      <c r="P530" s="36" t="s">
        <v>7035</v>
      </c>
      <c r="Q530" s="70"/>
      <c r="R530" s="70"/>
      <c r="S530" s="70"/>
    </row>
    <row r="531" spans="1:19" x14ac:dyDescent="0.3">
      <c r="A531" s="98" t="s">
        <v>126</v>
      </c>
      <c r="B531" s="98" t="s">
        <v>7084</v>
      </c>
      <c r="C531" s="98">
        <v>601</v>
      </c>
      <c r="D531" s="98">
        <v>315.95999999999998</v>
      </c>
      <c r="E531" s="98">
        <v>0.7</v>
      </c>
      <c r="F531" s="98">
        <v>0.3</v>
      </c>
      <c r="G531" s="98">
        <v>1.3380350000000001</v>
      </c>
      <c r="H531" s="98">
        <v>5189869.5539999995</v>
      </c>
      <c r="I531" s="98">
        <v>488014.74599999998</v>
      </c>
      <c r="J531" s="34">
        <f>VLOOKUP($B531,'Hub coords'!$A$14:$E$119,4,TRUE)</f>
        <v>488015.69576465449</v>
      </c>
      <c r="K531" s="34">
        <f>VLOOKUP($B531,'Hub coords'!$A$14:$E$119,5,TRUE)</f>
        <v>5189870.846538106</v>
      </c>
      <c r="L531" s="34">
        <f t="shared" si="32"/>
        <v>0.9497646545059979</v>
      </c>
      <c r="M531" s="34">
        <f t="shared" si="33"/>
        <v>1.2925381064414978</v>
      </c>
      <c r="N531" s="35">
        <f t="shared" si="34"/>
        <v>1.6039662264375363</v>
      </c>
      <c r="O531" s="34">
        <f t="shared" si="35"/>
        <v>2.5727076555522701</v>
      </c>
      <c r="P531" s="36" t="s">
        <v>7035</v>
      </c>
      <c r="Q531" s="70"/>
      <c r="R531" s="70"/>
      <c r="S531" s="70"/>
    </row>
    <row r="532" spans="1:19" x14ac:dyDescent="0.3">
      <c r="A532" s="98" t="s">
        <v>126</v>
      </c>
      <c r="B532" s="98" t="s">
        <v>7085</v>
      </c>
      <c r="C532" s="98">
        <v>599</v>
      </c>
      <c r="D532" s="98">
        <v>311.334</v>
      </c>
      <c r="E532" s="98">
        <v>0.8</v>
      </c>
      <c r="F532" s="98">
        <v>0.7</v>
      </c>
      <c r="G532" s="98">
        <v>3.048181</v>
      </c>
      <c r="H532" s="98">
        <v>5189871.9630000005</v>
      </c>
      <c r="I532" s="98">
        <v>488015.853</v>
      </c>
      <c r="J532" s="34">
        <f>VLOOKUP($B532,'Hub coords'!$A$14:$E$119,4,TRUE)</f>
        <v>488015.69576465449</v>
      </c>
      <c r="K532" s="34">
        <f>VLOOKUP($B532,'Hub coords'!$A$14:$E$119,5,TRUE)</f>
        <v>5189870.846538106</v>
      </c>
      <c r="L532" s="34">
        <f t="shared" si="32"/>
        <v>0.15723534551216289</v>
      </c>
      <c r="M532" s="34">
        <f t="shared" si="33"/>
        <v>1.1164618944749236</v>
      </c>
      <c r="N532" s="35">
        <f t="shared" si="34"/>
        <v>1.1274795411415963</v>
      </c>
      <c r="O532" s="34">
        <f t="shared" si="35"/>
        <v>1.2712101156928646</v>
      </c>
      <c r="P532" s="36" t="s">
        <v>7035</v>
      </c>
      <c r="Q532" s="70"/>
      <c r="R532" s="70"/>
      <c r="S532" s="70"/>
    </row>
    <row r="533" spans="1:19" x14ac:dyDescent="0.3">
      <c r="A533" s="98" t="s">
        <v>126</v>
      </c>
      <c r="B533" s="98" t="s">
        <v>7086</v>
      </c>
      <c r="C533" s="98">
        <v>601</v>
      </c>
      <c r="D533" s="98">
        <v>309.39499999999998</v>
      </c>
      <c r="E533" s="98">
        <v>0.6</v>
      </c>
      <c r="F533" s="98">
        <v>0.6</v>
      </c>
      <c r="G533" s="98">
        <v>1.5574809999999999</v>
      </c>
      <c r="H533" s="98">
        <v>5189871.6119999997</v>
      </c>
      <c r="I533" s="98">
        <v>488016.17599999998</v>
      </c>
      <c r="J533" s="34">
        <f>VLOOKUP($B533,'Hub coords'!$A$14:$E$119,4,TRUE)</f>
        <v>488015.69576465449</v>
      </c>
      <c r="K533" s="34">
        <f>VLOOKUP($B533,'Hub coords'!$A$14:$E$119,5,TRUE)</f>
        <v>5189870.846538106</v>
      </c>
      <c r="L533" s="34">
        <f t="shared" si="32"/>
        <v>0.48023534548701718</v>
      </c>
      <c r="M533" s="34">
        <f t="shared" si="33"/>
        <v>0.76546189375221729</v>
      </c>
      <c r="N533" s="35">
        <f t="shared" si="34"/>
        <v>0.90363593213293902</v>
      </c>
      <c r="O533" s="34">
        <f t="shared" si="35"/>
        <v>0.81655789784176558</v>
      </c>
      <c r="P533" s="36" t="s">
        <v>7035</v>
      </c>
      <c r="Q533" s="70"/>
      <c r="R533" s="70"/>
      <c r="S533" s="70"/>
    </row>
    <row r="534" spans="1:19" x14ac:dyDescent="0.3">
      <c r="A534" s="98" t="s">
        <v>126</v>
      </c>
      <c r="B534" s="98" t="s">
        <v>7087</v>
      </c>
      <c r="C534" s="98">
        <v>599</v>
      </c>
      <c r="D534" s="98">
        <v>312.69099999999997</v>
      </c>
      <c r="E534" s="98">
        <v>0.5</v>
      </c>
      <c r="F534" s="98">
        <v>0.4</v>
      </c>
      <c r="G534" s="98">
        <v>2.0305749999999998</v>
      </c>
      <c r="H534" s="98">
        <v>5189871.5060000001</v>
      </c>
      <c r="I534" s="98">
        <v>488017.09</v>
      </c>
      <c r="J534" s="34">
        <f>VLOOKUP($B534,'Hub coords'!$A$14:$E$119,4,TRUE)</f>
        <v>488015.69576465449</v>
      </c>
      <c r="K534" s="34">
        <f>VLOOKUP($B534,'Hub coords'!$A$14:$E$119,5,TRUE)</f>
        <v>5189870.846538106</v>
      </c>
      <c r="L534" s="34">
        <f t="shared" si="32"/>
        <v>1.3942353455349803</v>
      </c>
      <c r="M534" s="34">
        <f t="shared" si="33"/>
        <v>0.65946189407259226</v>
      </c>
      <c r="N534" s="35">
        <f t="shared" si="34"/>
        <v>1.5423301165680636</v>
      </c>
      <c r="O534" s="34">
        <f t="shared" si="35"/>
        <v>2.3787821884728566</v>
      </c>
      <c r="P534" s="36" t="s">
        <v>7035</v>
      </c>
      <c r="Q534" s="70"/>
      <c r="R534" s="70"/>
      <c r="S534" s="70"/>
    </row>
    <row r="535" spans="1:19" x14ac:dyDescent="0.3">
      <c r="A535" s="98" t="s">
        <v>126</v>
      </c>
      <c r="B535" s="98" t="s">
        <v>7088</v>
      </c>
      <c r="C535" s="98">
        <v>601</v>
      </c>
      <c r="D535" s="98">
        <v>313.04000000000002</v>
      </c>
      <c r="E535" s="98">
        <v>0.5</v>
      </c>
      <c r="F535" s="98">
        <v>0.3</v>
      </c>
      <c r="G535" s="98">
        <v>1.77555</v>
      </c>
      <c r="H535" s="98">
        <v>5189867.6310000001</v>
      </c>
      <c r="I535" s="98">
        <v>488015.45500000002</v>
      </c>
      <c r="J535" s="34">
        <f>VLOOKUP($B535,'Hub coords'!$A$14:$E$119,4,TRUE)</f>
        <v>488015.69576465449</v>
      </c>
      <c r="K535" s="34">
        <f>VLOOKUP($B535,'Hub coords'!$A$14:$E$119,5,TRUE)</f>
        <v>5189870.846538106</v>
      </c>
      <c r="L535" s="34">
        <f t="shared" si="32"/>
        <v>0.24076465447433293</v>
      </c>
      <c r="M535" s="34">
        <f t="shared" si="33"/>
        <v>3.2155381059274077</v>
      </c>
      <c r="N535" s="35">
        <f t="shared" si="34"/>
        <v>3.2245391809552211</v>
      </c>
      <c r="O535" s="34">
        <f t="shared" si="35"/>
        <v>10.397652929515369</v>
      </c>
      <c r="P535" s="36" t="s">
        <v>7035</v>
      </c>
      <c r="Q535" s="70"/>
      <c r="R535" s="70"/>
      <c r="S535" s="70"/>
    </row>
    <row r="536" spans="1:19" x14ac:dyDescent="0.3">
      <c r="A536" s="98" t="s">
        <v>126</v>
      </c>
      <c r="B536" s="98" t="s">
        <v>7089</v>
      </c>
      <c r="C536" s="98">
        <v>601</v>
      </c>
      <c r="D536" s="98">
        <v>313.24099999999999</v>
      </c>
      <c r="E536" s="98">
        <v>0.4</v>
      </c>
      <c r="F536" s="98">
        <v>0.3</v>
      </c>
      <c r="G536" s="98">
        <v>1.4652780000000001</v>
      </c>
      <c r="H536" s="98">
        <v>5189867.9380000001</v>
      </c>
      <c r="I536" s="98">
        <v>488014.234</v>
      </c>
      <c r="J536" s="34">
        <f>VLOOKUP($B536,'Hub coords'!$A$14:$E$119,4,TRUE)</f>
        <v>488015.69576465449</v>
      </c>
      <c r="K536" s="34">
        <f>VLOOKUP($B536,'Hub coords'!$A$14:$E$119,5,TRUE)</f>
        <v>5189870.846538106</v>
      </c>
      <c r="L536" s="34">
        <f t="shared" si="32"/>
        <v>1.4617646544938907</v>
      </c>
      <c r="M536" s="34">
        <f t="shared" si="33"/>
        <v>2.9085381058976054</v>
      </c>
      <c r="N536" s="35">
        <f t="shared" si="34"/>
        <v>3.2552034987978975</v>
      </c>
      <c r="O536" s="34">
        <f t="shared" si="35"/>
        <v>10.596349818586074</v>
      </c>
      <c r="P536" s="36" t="s">
        <v>7035</v>
      </c>
      <c r="Q536" s="70"/>
      <c r="R536" s="70"/>
      <c r="S536" s="70"/>
    </row>
    <row r="537" spans="1:19" x14ac:dyDescent="0.3">
      <c r="A537" s="98" t="s">
        <v>126</v>
      </c>
      <c r="B537" s="98" t="s">
        <v>7090</v>
      </c>
      <c r="C537" s="98">
        <v>601</v>
      </c>
      <c r="D537" s="98">
        <v>314.92200000000003</v>
      </c>
      <c r="E537" s="98">
        <v>0.5</v>
      </c>
      <c r="F537" s="98">
        <v>0.4</v>
      </c>
      <c r="G537" s="98">
        <v>1.6576580000000001</v>
      </c>
      <c r="H537" s="98">
        <v>5189868.7110000001</v>
      </c>
      <c r="I537" s="98">
        <v>488016.07699999999</v>
      </c>
      <c r="J537" s="34">
        <f>VLOOKUP($B537,'Hub coords'!$A$14:$E$119,4,TRUE)</f>
        <v>488015.69576465449</v>
      </c>
      <c r="K537" s="34">
        <f>VLOOKUP($B537,'Hub coords'!$A$14:$E$119,5,TRUE)</f>
        <v>5189870.846538106</v>
      </c>
      <c r="L537" s="34">
        <f t="shared" si="32"/>
        <v>0.38123534549959004</v>
      </c>
      <c r="M537" s="34">
        <f t="shared" si="33"/>
        <v>2.1355381058529019</v>
      </c>
      <c r="N537" s="35">
        <f t="shared" si="34"/>
        <v>2.169300207488118</v>
      </c>
      <c r="O537" s="34">
        <f t="shared" si="35"/>
        <v>4.705863390207992</v>
      </c>
      <c r="P537" s="36" t="s">
        <v>7035</v>
      </c>
      <c r="Q537" s="70"/>
      <c r="R537" s="70"/>
      <c r="S537" s="70"/>
    </row>
    <row r="538" spans="1:19" x14ac:dyDescent="0.3">
      <c r="A538" s="98" t="s">
        <v>130</v>
      </c>
      <c r="B538" s="98" t="s">
        <v>7091</v>
      </c>
      <c r="C538" s="98">
        <v>599</v>
      </c>
      <c r="D538" s="98">
        <v>314.00400000000002</v>
      </c>
      <c r="E538" s="98">
        <v>1.2</v>
      </c>
      <c r="F538" s="98">
        <v>1.1000000000000001</v>
      </c>
      <c r="G538" s="98">
        <v>3.776891</v>
      </c>
      <c r="H538" s="98">
        <v>5189870.8559999997</v>
      </c>
      <c r="I538" s="98">
        <v>488018.84</v>
      </c>
      <c r="J538" s="34">
        <f>VLOOKUP($B538,'Hub coords'!$A$14:$E$119,4,TRUE)</f>
        <v>488015.69576465449</v>
      </c>
      <c r="K538" s="34">
        <f>VLOOKUP($B538,'Hub coords'!$A$14:$E$119,5,TRUE)</f>
        <v>5189870.846538106</v>
      </c>
      <c r="L538" s="34">
        <f t="shared" si="32"/>
        <v>3.1442353455349803</v>
      </c>
      <c r="M538" s="34">
        <f t="shared" si="33"/>
        <v>9.4618937000632286E-3</v>
      </c>
      <c r="N538" s="35">
        <f t="shared" si="34"/>
        <v>3.1442495822602679</v>
      </c>
      <c r="O538" s="34">
        <f t="shared" si="35"/>
        <v>9.8863054355438695</v>
      </c>
      <c r="P538" s="36" t="s">
        <v>7035</v>
      </c>
      <c r="Q538" s="70"/>
      <c r="R538" s="70"/>
      <c r="S538" s="70"/>
    </row>
    <row r="539" spans="1:19" x14ac:dyDescent="0.3">
      <c r="A539" s="98" t="s">
        <v>130</v>
      </c>
      <c r="B539" s="98" t="s">
        <v>7092</v>
      </c>
      <c r="C539" s="98">
        <v>599</v>
      </c>
      <c r="D539" s="98">
        <v>313.98700000000002</v>
      </c>
      <c r="E539" s="98">
        <v>1.4</v>
      </c>
      <c r="F539" s="98">
        <v>1.4</v>
      </c>
      <c r="G539" s="98">
        <v>3.783906</v>
      </c>
      <c r="H539" s="98">
        <v>5189870.6550000003</v>
      </c>
      <c r="I539" s="98">
        <v>488018.50199999998</v>
      </c>
      <c r="J539" s="34">
        <f>VLOOKUP($B539,'Hub coords'!$A$14:$E$119,4,TRUE)</f>
        <v>488015.69576465449</v>
      </c>
      <c r="K539" s="34">
        <f>VLOOKUP($B539,'Hub coords'!$A$14:$E$119,5,TRUE)</f>
        <v>5189870.846538106</v>
      </c>
      <c r="L539" s="34">
        <f t="shared" si="32"/>
        <v>2.8062353454879485</v>
      </c>
      <c r="M539" s="34">
        <f t="shared" si="33"/>
        <v>0.19153810571879148</v>
      </c>
      <c r="N539" s="35">
        <f t="shared" si="34"/>
        <v>2.8127644160519751</v>
      </c>
      <c r="O539" s="34">
        <f t="shared" si="35"/>
        <v>7.9116436602082088</v>
      </c>
      <c r="P539" s="36" t="s">
        <v>7035</v>
      </c>
      <c r="Q539" s="70"/>
      <c r="R539" s="70"/>
      <c r="S539" s="70"/>
    </row>
    <row r="540" spans="1:19" x14ac:dyDescent="0.3">
      <c r="A540" s="98" t="s">
        <v>126</v>
      </c>
      <c r="B540" s="98" t="s">
        <v>7093</v>
      </c>
      <c r="C540" s="98">
        <v>601</v>
      </c>
      <c r="D540" s="98">
        <v>311.738</v>
      </c>
      <c r="E540" s="98">
        <v>0.9</v>
      </c>
      <c r="F540" s="98">
        <v>0.5</v>
      </c>
      <c r="G540" s="98">
        <v>0.615205</v>
      </c>
      <c r="H540" s="98">
        <v>5189868.8770000003</v>
      </c>
      <c r="I540" s="98">
        <v>488014.72700000001</v>
      </c>
      <c r="J540" s="34">
        <f>VLOOKUP($B540,'Hub coords'!$A$14:$E$119,4,TRUE)</f>
        <v>488015.69576465449</v>
      </c>
      <c r="K540" s="34">
        <f>VLOOKUP($B540,'Hub coords'!$A$14:$E$119,5,TRUE)</f>
        <v>5189870.846538106</v>
      </c>
      <c r="L540" s="34">
        <f t="shared" si="32"/>
        <v>0.9687646544771269</v>
      </c>
      <c r="M540" s="34">
        <f t="shared" si="33"/>
        <v>1.9695381056517363</v>
      </c>
      <c r="N540" s="35">
        <f t="shared" si="34"/>
        <v>2.1948998394866259</v>
      </c>
      <c r="O540" s="34">
        <f t="shared" si="35"/>
        <v>4.8175853053784161</v>
      </c>
      <c r="P540" s="36" t="s">
        <v>7035</v>
      </c>
      <c r="Q540" s="70"/>
      <c r="R540" s="98" t="s">
        <v>5112</v>
      </c>
      <c r="S540" s="37">
        <f>COUNT(C516:C545)</f>
        <v>30</v>
      </c>
    </row>
    <row r="541" spans="1:19" x14ac:dyDescent="0.3">
      <c r="A541" s="98" t="s">
        <v>126</v>
      </c>
      <c r="B541" s="98" t="s">
        <v>7094</v>
      </c>
      <c r="C541" s="98">
        <v>601</v>
      </c>
      <c r="D541" s="98">
        <v>312.30099999999999</v>
      </c>
      <c r="E541" s="98">
        <v>0.3</v>
      </c>
      <c r="F541" s="98">
        <v>0.2</v>
      </c>
      <c r="G541" s="98">
        <v>1.7867759999999999</v>
      </c>
      <c r="H541" s="98">
        <v>5189867.8779999996</v>
      </c>
      <c r="I541" s="98">
        <v>488014.603</v>
      </c>
      <c r="J541" s="34">
        <f>VLOOKUP($B541,'Hub coords'!$A$14:$E$119,4,TRUE)</f>
        <v>488015.69576465449</v>
      </c>
      <c r="K541" s="34">
        <f>VLOOKUP($B541,'Hub coords'!$A$14:$E$119,5,TRUE)</f>
        <v>5189870.846538106</v>
      </c>
      <c r="L541" s="34">
        <f t="shared" si="32"/>
        <v>1.0927646544878371</v>
      </c>
      <c r="M541" s="34">
        <f t="shared" si="33"/>
        <v>2.9685381064191461</v>
      </c>
      <c r="N541" s="35">
        <f t="shared" si="34"/>
        <v>3.1632820107224857</v>
      </c>
      <c r="O541" s="34">
        <f t="shared" si="35"/>
        <v>10.006353079360492</v>
      </c>
      <c r="P541" s="36" t="s">
        <v>7035</v>
      </c>
      <c r="Q541" s="70"/>
      <c r="R541" s="98" t="s">
        <v>5111</v>
      </c>
      <c r="S541" s="34">
        <f>AVERAGE(N516:N545)</f>
        <v>2.4396424429729024</v>
      </c>
    </row>
    <row r="542" spans="1:19" x14ac:dyDescent="0.3">
      <c r="A542" s="98" t="s">
        <v>126</v>
      </c>
      <c r="B542" s="98" t="s">
        <v>7095</v>
      </c>
      <c r="C542" s="98">
        <v>601</v>
      </c>
      <c r="D542" s="98">
        <v>309.93799999999999</v>
      </c>
      <c r="E542" s="98">
        <v>2.1</v>
      </c>
      <c r="F542" s="98">
        <v>1.4</v>
      </c>
      <c r="G542" s="98">
        <v>1.0624579999999999</v>
      </c>
      <c r="H542" s="98">
        <v>5189868.8250000002</v>
      </c>
      <c r="I542" s="98">
        <v>488015.49</v>
      </c>
      <c r="J542" s="34">
        <f>VLOOKUP($B542,'Hub coords'!$A$14:$E$119,4,TRUE)</f>
        <v>488015.69576465449</v>
      </c>
      <c r="K542" s="34">
        <f>VLOOKUP($B542,'Hub coords'!$A$14:$E$119,5,TRUE)</f>
        <v>5189870.846538106</v>
      </c>
      <c r="L542" s="34">
        <f t="shared" si="32"/>
        <v>0.2057646544999443</v>
      </c>
      <c r="M542" s="34">
        <f t="shared" si="33"/>
        <v>2.0215381057932973</v>
      </c>
      <c r="N542" s="35">
        <f t="shared" si="34"/>
        <v>2.0319831215381279</v>
      </c>
      <c r="O542" s="34">
        <f t="shared" si="35"/>
        <v>4.1289554062158338</v>
      </c>
      <c r="P542" s="36" t="s">
        <v>7035</v>
      </c>
      <c r="Q542" s="70"/>
      <c r="R542" s="98" t="s">
        <v>5110</v>
      </c>
      <c r="S542" s="34">
        <f>_xlfn.STDEV.S(N516:N545)</f>
        <v>0.86324075441581838</v>
      </c>
    </row>
    <row r="543" spans="1:19" x14ac:dyDescent="0.3">
      <c r="A543" s="98" t="s">
        <v>126</v>
      </c>
      <c r="B543" s="98" t="s">
        <v>7096</v>
      </c>
      <c r="C543" s="98">
        <v>601</v>
      </c>
      <c r="D543" s="98">
        <v>313.12200000000001</v>
      </c>
      <c r="E543" s="98">
        <v>0.8</v>
      </c>
      <c r="F543" s="98">
        <v>0.4</v>
      </c>
      <c r="G543" s="98">
        <v>1.9002619999999999</v>
      </c>
      <c r="H543" s="98">
        <v>5189869.5250000004</v>
      </c>
      <c r="I543" s="98">
        <v>488015.658</v>
      </c>
      <c r="J543" s="34">
        <f>VLOOKUP($B543,'Hub coords'!$A$14:$E$119,4,TRUE)</f>
        <v>488015.69576465449</v>
      </c>
      <c r="K543" s="34">
        <f>VLOOKUP($B543,'Hub coords'!$A$14:$E$119,5,TRUE)</f>
        <v>5189870.846538106</v>
      </c>
      <c r="L543" s="34">
        <f t="shared" si="32"/>
        <v>3.7764654494822025E-2</v>
      </c>
      <c r="M543" s="34">
        <f t="shared" si="33"/>
        <v>1.3215381056070328</v>
      </c>
      <c r="N543" s="35">
        <f t="shared" si="34"/>
        <v>1.3220775823303783</v>
      </c>
      <c r="O543" s="34">
        <f t="shared" si="35"/>
        <v>1.7478891337005382</v>
      </c>
      <c r="P543" s="36" t="s">
        <v>7035</v>
      </c>
      <c r="Q543" s="70"/>
      <c r="R543" s="98" t="s">
        <v>5109</v>
      </c>
      <c r="S543" s="34">
        <f>MIN(N516:N545)</f>
        <v>0.48017994364996597</v>
      </c>
    </row>
    <row r="544" spans="1:19" x14ac:dyDescent="0.3">
      <c r="A544" s="98" t="s">
        <v>126</v>
      </c>
      <c r="B544" s="98" t="s">
        <v>7097</v>
      </c>
      <c r="C544" s="98">
        <v>601</v>
      </c>
      <c r="D544" s="98">
        <v>313.29000000000002</v>
      </c>
      <c r="E544" s="98">
        <v>0.4</v>
      </c>
      <c r="F544" s="98">
        <v>0.3</v>
      </c>
      <c r="G544" s="98">
        <v>2.1134230000000001</v>
      </c>
      <c r="H544" s="98">
        <v>5189868.932</v>
      </c>
      <c r="I544" s="98">
        <v>488015.86599999998</v>
      </c>
      <c r="J544" s="34">
        <f>VLOOKUP($B544,'Hub coords'!$A$14:$E$119,4,TRUE)</f>
        <v>488015.69576465449</v>
      </c>
      <c r="K544" s="34">
        <f>VLOOKUP($B544,'Hub coords'!$A$14:$E$119,5,TRUE)</f>
        <v>5189870.846538106</v>
      </c>
      <c r="L544" s="34">
        <f t="shared" si="32"/>
        <v>0.17023534548934549</v>
      </c>
      <c r="M544" s="34">
        <f t="shared" si="33"/>
        <v>1.9145381059497595</v>
      </c>
      <c r="N544" s="35">
        <f t="shared" si="34"/>
        <v>1.9220916294463095</v>
      </c>
      <c r="O544" s="34">
        <f t="shared" si="35"/>
        <v>3.6944362319875692</v>
      </c>
      <c r="P544" s="36" t="s">
        <v>7035</v>
      </c>
      <c r="Q544" s="70"/>
      <c r="R544" s="98" t="s">
        <v>5108</v>
      </c>
      <c r="S544" s="34">
        <f>MAX(N516:N545)</f>
        <v>3.6548897429077374</v>
      </c>
    </row>
    <row r="545" spans="1:19" x14ac:dyDescent="0.3">
      <c r="A545" s="98" t="s">
        <v>126</v>
      </c>
      <c r="B545" s="98" t="s">
        <v>7098</v>
      </c>
      <c r="C545" s="98">
        <v>601</v>
      </c>
      <c r="D545" s="98">
        <v>316.25700000000001</v>
      </c>
      <c r="E545" s="98">
        <v>0.7</v>
      </c>
      <c r="F545" s="98">
        <v>0.5</v>
      </c>
      <c r="G545" s="98">
        <v>1.4066590000000001</v>
      </c>
      <c r="H545" s="98">
        <v>5189867.8099999996</v>
      </c>
      <c r="I545" s="98">
        <v>488016.20899999997</v>
      </c>
      <c r="J545" s="34">
        <f>VLOOKUP($B545,'Hub coords'!$A$14:$E$119,4,TRUE)</f>
        <v>488015.69576465449</v>
      </c>
      <c r="K545" s="34">
        <f>VLOOKUP($B545,'Hub coords'!$A$14:$E$119,5,TRUE)</f>
        <v>5189870.846538106</v>
      </c>
      <c r="L545" s="34">
        <f t="shared" si="32"/>
        <v>0.51323534548282623</v>
      </c>
      <c r="M545" s="34">
        <f t="shared" si="33"/>
        <v>3.0365381063893437</v>
      </c>
      <c r="N545" s="35">
        <f t="shared" si="34"/>
        <v>3.0796061747255048</v>
      </c>
      <c r="O545" s="34">
        <f t="shared" si="35"/>
        <v>9.4839741914074569</v>
      </c>
      <c r="P545" s="36" t="s">
        <v>7035</v>
      </c>
      <c r="Q545" s="70"/>
      <c r="R545" s="98" t="s">
        <v>5107</v>
      </c>
      <c r="S545" s="34">
        <f>SQRT(SUM(O516:O545)/S540)</f>
        <v>2.583060270874395</v>
      </c>
    </row>
    <row r="546" spans="1:19" ht="15" thickBot="1" x14ac:dyDescent="0.35">
      <c r="A546" s="98" t="s">
        <v>126</v>
      </c>
      <c r="B546" s="98" t="s">
        <v>2276</v>
      </c>
      <c r="C546" s="98">
        <v>601</v>
      </c>
      <c r="D546" s="98">
        <v>359.39400000000001</v>
      </c>
      <c r="E546" s="98">
        <v>0.4</v>
      </c>
      <c r="F546" s="98">
        <v>0.2</v>
      </c>
      <c r="G546" s="98">
        <v>1.1138749999999999</v>
      </c>
      <c r="H546" s="98">
        <v>5189136.9929999998</v>
      </c>
      <c r="I546" s="98">
        <v>487770.61900000001</v>
      </c>
      <c r="J546" s="34">
        <f>VLOOKUP($B546,'Hub coords'!$A$14:$E$119,4,TRUE)</f>
        <v>487770.48440000002</v>
      </c>
      <c r="K546" s="34">
        <f>VLOOKUP($B546,'Hub coords'!$A$14:$E$119,5,TRUE)</f>
        <v>5189137.1405000007</v>
      </c>
      <c r="L546" s="34">
        <f t="shared" si="32"/>
        <v>0.13459999999031425</v>
      </c>
      <c r="M546" s="34">
        <f t="shared" si="33"/>
        <v>0.14750000089406967</v>
      </c>
      <c r="N546" s="35">
        <f t="shared" si="34"/>
        <v>0.19968327486583135</v>
      </c>
      <c r="O546" s="34">
        <f t="shared" si="35"/>
        <v>3.9873410261143154E-2</v>
      </c>
      <c r="P546" s="36" t="s">
        <v>62</v>
      </c>
      <c r="Q546" s="113"/>
      <c r="R546" s="98"/>
    </row>
    <row r="547" spans="1:19" x14ac:dyDescent="0.3">
      <c r="A547" s="98" t="s">
        <v>130</v>
      </c>
      <c r="B547" s="98" t="s">
        <v>2285</v>
      </c>
      <c r="C547" s="98">
        <v>601</v>
      </c>
      <c r="D547" s="98">
        <v>355.363</v>
      </c>
      <c r="E547" s="98">
        <v>0.3</v>
      </c>
      <c r="F547" s="98">
        <v>0.2</v>
      </c>
      <c r="G547" s="98">
        <v>0.69622600000000001</v>
      </c>
      <c r="H547" s="98">
        <v>5189137.25</v>
      </c>
      <c r="I547" s="98">
        <v>487770.53100000002</v>
      </c>
      <c r="J547" s="34">
        <f>VLOOKUP($B547,'Hub coords'!$A$14:$E$119,4,TRUE)</f>
        <v>487770.48440000002</v>
      </c>
      <c r="K547" s="34">
        <f>VLOOKUP($B547,'Hub coords'!$A$14:$E$119,5,TRUE)</f>
        <v>5189137.1405000007</v>
      </c>
      <c r="L547" s="34">
        <f t="shared" si="32"/>
        <v>4.6600000001490116E-2</v>
      </c>
      <c r="M547" s="34">
        <f t="shared" si="33"/>
        <v>0.10949999932199717</v>
      </c>
      <c r="N547" s="35">
        <f t="shared" si="34"/>
        <v>0.1190034026894032</v>
      </c>
      <c r="O547" s="34">
        <f t="shared" si="35"/>
        <v>1.4161809851656255E-2</v>
      </c>
      <c r="P547" s="36" t="s">
        <v>62</v>
      </c>
      <c r="Q547" s="113"/>
      <c r="R547" s="20" t="s">
        <v>166</v>
      </c>
      <c r="S547" s="20" t="s">
        <v>165</v>
      </c>
    </row>
    <row r="548" spans="1:19" x14ac:dyDescent="0.3">
      <c r="A548" s="98" t="s">
        <v>130</v>
      </c>
      <c r="B548" s="98" t="s">
        <v>2286</v>
      </c>
      <c r="C548" s="98">
        <v>601</v>
      </c>
      <c r="D548" s="98">
        <v>355.59899999999999</v>
      </c>
      <c r="E548" s="98">
        <v>0.3</v>
      </c>
      <c r="F548" s="98">
        <v>0.3</v>
      </c>
      <c r="G548" s="98">
        <v>1.371929</v>
      </c>
      <c r="H548" s="98">
        <v>5189137.9550000001</v>
      </c>
      <c r="I548" s="98">
        <v>487769.82500000001</v>
      </c>
      <c r="J548" s="34">
        <f>VLOOKUP($B548,'Hub coords'!$A$14:$E$119,4,TRUE)</f>
        <v>487770.48440000002</v>
      </c>
      <c r="K548" s="34">
        <f>VLOOKUP($B548,'Hub coords'!$A$14:$E$119,5,TRUE)</f>
        <v>5189137.1405000007</v>
      </c>
      <c r="L548" s="34">
        <f t="shared" si="32"/>
        <v>0.65940000000409782</v>
      </c>
      <c r="M548" s="34">
        <f t="shared" si="33"/>
        <v>0.81449999939650297</v>
      </c>
      <c r="N548" s="35">
        <f t="shared" si="34"/>
        <v>1.0479592592378331</v>
      </c>
      <c r="O548" s="34">
        <f t="shared" si="35"/>
        <v>1.0982186090223078</v>
      </c>
      <c r="P548" s="36" t="s">
        <v>62</v>
      </c>
      <c r="Q548" s="113"/>
      <c r="R548" s="19">
        <v>1</v>
      </c>
      <c r="S548" s="115">
        <v>23</v>
      </c>
    </row>
    <row r="549" spans="1:19" x14ac:dyDescent="0.3">
      <c r="A549" s="98" t="s">
        <v>130</v>
      </c>
      <c r="B549" s="98" t="s">
        <v>2287</v>
      </c>
      <c r="C549" s="98">
        <v>601</v>
      </c>
      <c r="D549" s="98">
        <v>356.642</v>
      </c>
      <c r="E549" s="98">
        <v>0.3</v>
      </c>
      <c r="F549" s="98">
        <v>0.2</v>
      </c>
      <c r="G549" s="98">
        <v>1.6179509999999999</v>
      </c>
      <c r="H549" s="98">
        <v>5189138.0089999996</v>
      </c>
      <c r="I549" s="98">
        <v>487770.24099999998</v>
      </c>
      <c r="J549" s="34">
        <f>VLOOKUP($B549,'Hub coords'!$A$14:$E$119,4,TRUE)</f>
        <v>487770.48440000002</v>
      </c>
      <c r="K549" s="34">
        <f>VLOOKUP($B549,'Hub coords'!$A$14:$E$119,5,TRUE)</f>
        <v>5189137.1405000007</v>
      </c>
      <c r="L549" s="34">
        <f t="shared" si="32"/>
        <v>0.24340000003576279</v>
      </c>
      <c r="M549" s="34">
        <f t="shared" si="33"/>
        <v>0.86849999893456697</v>
      </c>
      <c r="N549" s="35">
        <f t="shared" si="34"/>
        <v>0.90196219885688789</v>
      </c>
      <c r="O549" s="34">
        <f t="shared" si="35"/>
        <v>0.81353580816675219</v>
      </c>
      <c r="P549" s="36" t="s">
        <v>62</v>
      </c>
      <c r="Q549" s="113"/>
      <c r="R549" s="19">
        <v>2</v>
      </c>
      <c r="S549" s="115">
        <v>7</v>
      </c>
    </row>
    <row r="550" spans="1:19" x14ac:dyDescent="0.3">
      <c r="A550" s="98" t="s">
        <v>130</v>
      </c>
      <c r="B550" s="98" t="s">
        <v>2288</v>
      </c>
      <c r="C550" s="98">
        <v>601</v>
      </c>
      <c r="D550" s="98">
        <v>358.06200000000001</v>
      </c>
      <c r="E550" s="98">
        <v>0.3</v>
      </c>
      <c r="F550" s="98">
        <v>0.2</v>
      </c>
      <c r="G550" s="98">
        <v>1.28</v>
      </c>
      <c r="H550" s="98">
        <v>5189137.16</v>
      </c>
      <c r="I550" s="98">
        <v>487771.16</v>
      </c>
      <c r="J550" s="34">
        <f>VLOOKUP($B550,'Hub coords'!$A$14:$E$119,4,TRUE)</f>
        <v>487770.48440000002</v>
      </c>
      <c r="K550" s="34">
        <f>VLOOKUP($B550,'Hub coords'!$A$14:$E$119,5,TRUE)</f>
        <v>5189137.1405000007</v>
      </c>
      <c r="L550" s="34">
        <f t="shared" si="32"/>
        <v>0.67559999995864928</v>
      </c>
      <c r="M550" s="34">
        <f t="shared" si="33"/>
        <v>1.9499999471008778E-2</v>
      </c>
      <c r="N550" s="35">
        <f t="shared" si="34"/>
        <v>0.67588135787540127</v>
      </c>
      <c r="O550" s="34">
        <f t="shared" si="35"/>
        <v>0.45681560992349624</v>
      </c>
      <c r="P550" s="36" t="s">
        <v>62</v>
      </c>
      <c r="Q550" s="113"/>
      <c r="R550" s="19">
        <v>3</v>
      </c>
      <c r="S550" s="115">
        <v>0</v>
      </c>
    </row>
    <row r="551" spans="1:19" x14ac:dyDescent="0.3">
      <c r="A551" s="98" t="s">
        <v>126</v>
      </c>
      <c r="B551" s="98" t="s">
        <v>2289</v>
      </c>
      <c r="C551" s="98">
        <v>601</v>
      </c>
      <c r="D551" s="98">
        <v>354.69299999999998</v>
      </c>
      <c r="E551" s="98">
        <v>0.3</v>
      </c>
      <c r="F551" s="98">
        <v>0.2</v>
      </c>
      <c r="G551" s="98">
        <v>0.89025100000000001</v>
      </c>
      <c r="H551" s="98">
        <v>5189136.6919999998</v>
      </c>
      <c r="I551" s="98">
        <v>487770.42599999998</v>
      </c>
      <c r="J551" s="34">
        <f>VLOOKUP($B551,'Hub coords'!$A$14:$E$119,4,TRUE)</f>
        <v>487770.48440000002</v>
      </c>
      <c r="K551" s="34">
        <f>VLOOKUP($B551,'Hub coords'!$A$14:$E$119,5,TRUE)</f>
        <v>5189137.1405000007</v>
      </c>
      <c r="L551" s="34">
        <f t="shared" si="32"/>
        <v>5.8400000038091093E-2</v>
      </c>
      <c r="M551" s="34">
        <f t="shared" si="33"/>
        <v>0.44850000087171793</v>
      </c>
      <c r="N551" s="35">
        <f t="shared" si="34"/>
        <v>0.4522862045059301</v>
      </c>
      <c r="O551" s="34">
        <f t="shared" si="35"/>
        <v>0.20456281078638003</v>
      </c>
      <c r="P551" s="36" t="s">
        <v>62</v>
      </c>
      <c r="Q551" s="113"/>
      <c r="R551" s="19">
        <v>4</v>
      </c>
      <c r="S551" s="115">
        <v>0</v>
      </c>
    </row>
    <row r="552" spans="1:19" x14ac:dyDescent="0.3">
      <c r="A552" s="98" t="s">
        <v>126</v>
      </c>
      <c r="B552" s="98" t="s">
        <v>2290</v>
      </c>
      <c r="C552" s="98">
        <v>601</v>
      </c>
      <c r="D552" s="98">
        <v>355.03699999999998</v>
      </c>
      <c r="E552" s="98">
        <v>0.6</v>
      </c>
      <c r="F552" s="98">
        <v>0.3</v>
      </c>
      <c r="G552" s="98">
        <v>0.868251</v>
      </c>
      <c r="H552" s="98">
        <v>5189135.6440000003</v>
      </c>
      <c r="I552" s="98">
        <v>487770.10700000002</v>
      </c>
      <c r="J552" s="34">
        <f>VLOOKUP($B552,'Hub coords'!$A$14:$E$119,4,TRUE)</f>
        <v>487770.48440000002</v>
      </c>
      <c r="K552" s="34">
        <f>VLOOKUP($B552,'Hub coords'!$A$14:$E$119,5,TRUE)</f>
        <v>5189137.1405000007</v>
      </c>
      <c r="L552" s="34">
        <f t="shared" si="32"/>
        <v>0.37739999999757856</v>
      </c>
      <c r="M552" s="34">
        <f t="shared" si="33"/>
        <v>1.4965000003576279</v>
      </c>
      <c r="N552" s="35">
        <f t="shared" si="34"/>
        <v>1.5433544670841344</v>
      </c>
      <c r="O552" s="34">
        <f t="shared" si="35"/>
        <v>2.3819430110685524</v>
      </c>
      <c r="P552" s="36" t="s">
        <v>62</v>
      </c>
      <c r="Q552" s="113"/>
      <c r="R552" s="19">
        <v>5</v>
      </c>
      <c r="S552" s="115">
        <v>0</v>
      </c>
    </row>
    <row r="553" spans="1:19" x14ac:dyDescent="0.3">
      <c r="A553" s="98" t="s">
        <v>126</v>
      </c>
      <c r="B553" s="98" t="s">
        <v>2291</v>
      </c>
      <c r="C553" s="98">
        <v>601</v>
      </c>
      <c r="D553" s="98">
        <v>355.79300000000001</v>
      </c>
      <c r="E553" s="98">
        <v>0.3</v>
      </c>
      <c r="F553" s="98">
        <v>0.3</v>
      </c>
      <c r="G553" s="98">
        <v>1.3761159999999999</v>
      </c>
      <c r="H553" s="98">
        <v>5189137.1789999995</v>
      </c>
      <c r="I553" s="98">
        <v>487769.32</v>
      </c>
      <c r="J553" s="34">
        <f>VLOOKUP($B553,'Hub coords'!$A$14:$E$119,4,TRUE)</f>
        <v>487770.48440000002</v>
      </c>
      <c r="K553" s="34">
        <f>VLOOKUP($B553,'Hub coords'!$A$14:$E$119,5,TRUE)</f>
        <v>5189137.1405000007</v>
      </c>
      <c r="L553" s="34">
        <f t="shared" si="32"/>
        <v>1.1644000000087544</v>
      </c>
      <c r="M553" s="34">
        <f t="shared" si="33"/>
        <v>3.8499998860061169E-2</v>
      </c>
      <c r="N553" s="35">
        <f t="shared" si="34"/>
        <v>1.1650363127098708</v>
      </c>
      <c r="O553" s="34">
        <f t="shared" si="35"/>
        <v>1.3573096099326121</v>
      </c>
      <c r="P553" s="36" t="s">
        <v>62</v>
      </c>
      <c r="Q553" s="113"/>
      <c r="R553" s="19">
        <v>6</v>
      </c>
      <c r="S553" s="115">
        <v>0</v>
      </c>
    </row>
    <row r="554" spans="1:19" x14ac:dyDescent="0.3">
      <c r="A554" s="98" t="s">
        <v>130</v>
      </c>
      <c r="B554" s="98" t="s">
        <v>2292</v>
      </c>
      <c r="C554" s="98">
        <v>601</v>
      </c>
      <c r="D554" s="98">
        <v>356.47699999999998</v>
      </c>
      <c r="E554" s="98">
        <v>0.2</v>
      </c>
      <c r="F554" s="98">
        <v>0.2</v>
      </c>
      <c r="G554" s="98">
        <v>1.0412429999999999</v>
      </c>
      <c r="H554" s="98">
        <v>5189135.8559999997</v>
      </c>
      <c r="I554" s="98">
        <v>487769.75099999999</v>
      </c>
      <c r="J554" s="34">
        <f>VLOOKUP($B554,'Hub coords'!$A$14:$E$119,4,TRUE)</f>
        <v>487770.48440000002</v>
      </c>
      <c r="K554" s="34">
        <f>VLOOKUP($B554,'Hub coords'!$A$14:$E$119,5,TRUE)</f>
        <v>5189137.1405000007</v>
      </c>
      <c r="L554" s="34">
        <f t="shared" si="32"/>
        <v>0.73340000002644956</v>
      </c>
      <c r="M554" s="34">
        <f t="shared" si="33"/>
        <v>1.2845000009983778</v>
      </c>
      <c r="N554" s="35">
        <f t="shared" si="34"/>
        <v>1.4791267060680193</v>
      </c>
      <c r="O554" s="34">
        <f t="shared" si="35"/>
        <v>2.1878158126036289</v>
      </c>
      <c r="P554" s="36" t="s">
        <v>62</v>
      </c>
      <c r="Q554" s="113"/>
      <c r="R554" s="19">
        <v>7</v>
      </c>
      <c r="S554" s="115">
        <v>0</v>
      </c>
    </row>
    <row r="555" spans="1:19" x14ac:dyDescent="0.3">
      <c r="A555" s="98" t="s">
        <v>130</v>
      </c>
      <c r="B555" s="98" t="s">
        <v>2293</v>
      </c>
      <c r="C555" s="98">
        <v>601</v>
      </c>
      <c r="D555" s="98">
        <v>357.327</v>
      </c>
      <c r="E555" s="98">
        <v>0.3</v>
      </c>
      <c r="F555" s="98">
        <v>0.3</v>
      </c>
      <c r="G555" s="98">
        <v>1.205497</v>
      </c>
      <c r="H555" s="98">
        <v>5189137.0619999999</v>
      </c>
      <c r="I555" s="98">
        <v>487769.02799999999</v>
      </c>
      <c r="J555" s="34">
        <f>VLOOKUP($B555,'Hub coords'!$A$14:$E$119,4,TRUE)</f>
        <v>487770.48440000002</v>
      </c>
      <c r="K555" s="34">
        <f>VLOOKUP($B555,'Hub coords'!$A$14:$E$119,5,TRUE)</f>
        <v>5189137.1405000007</v>
      </c>
      <c r="L555" s="34">
        <f t="shared" si="32"/>
        <v>1.4564000000245869</v>
      </c>
      <c r="M555" s="34">
        <f t="shared" si="33"/>
        <v>7.8500000759959221E-2</v>
      </c>
      <c r="N555" s="35">
        <f t="shared" si="34"/>
        <v>1.4585140418216516</v>
      </c>
      <c r="O555" s="34">
        <f t="shared" si="35"/>
        <v>2.1272632101909306</v>
      </c>
      <c r="P555" s="36" t="s">
        <v>62</v>
      </c>
      <c r="Q555" s="113"/>
      <c r="R555" s="19">
        <v>8</v>
      </c>
      <c r="S555" s="115">
        <v>0</v>
      </c>
    </row>
    <row r="556" spans="1:19" ht="15" thickBot="1" x14ac:dyDescent="0.35">
      <c r="A556" s="98" t="s">
        <v>130</v>
      </c>
      <c r="B556" s="98" t="s">
        <v>2294</v>
      </c>
      <c r="C556" s="98">
        <v>601</v>
      </c>
      <c r="D556" s="98">
        <v>355.827</v>
      </c>
      <c r="E556" s="98">
        <v>0.2</v>
      </c>
      <c r="F556" s="98">
        <v>0.2</v>
      </c>
      <c r="G556" s="98">
        <v>1.3539399999999999</v>
      </c>
      <c r="H556" s="98">
        <v>5189137.3090000004</v>
      </c>
      <c r="I556" s="98">
        <v>487770.342</v>
      </c>
      <c r="J556" s="34">
        <f>VLOOKUP($B556,'Hub coords'!$A$14:$E$119,4,TRUE)</f>
        <v>487770.48440000002</v>
      </c>
      <c r="K556" s="34">
        <f>VLOOKUP($B556,'Hub coords'!$A$14:$E$119,5,TRUE)</f>
        <v>5189137.1405000007</v>
      </c>
      <c r="L556" s="34">
        <f t="shared" si="32"/>
        <v>0.1424000000115484</v>
      </c>
      <c r="M556" s="34">
        <f t="shared" si="33"/>
        <v>0.16849999967962503</v>
      </c>
      <c r="N556" s="35">
        <f t="shared" si="34"/>
        <v>0.22061280537476202</v>
      </c>
      <c r="O556" s="34">
        <f t="shared" si="35"/>
        <v>4.8670009895322629E-2</v>
      </c>
      <c r="P556" s="36" t="s">
        <v>62</v>
      </c>
      <c r="Q556" s="113"/>
      <c r="R556" s="38" t="s">
        <v>2123</v>
      </c>
      <c r="S556" s="38">
        <v>0</v>
      </c>
    </row>
    <row r="557" spans="1:19" x14ac:dyDescent="0.3">
      <c r="A557" s="98" t="s">
        <v>126</v>
      </c>
      <c r="B557" s="98" t="s">
        <v>2277</v>
      </c>
      <c r="C557" s="98">
        <v>601</v>
      </c>
      <c r="D557" s="98">
        <v>358.87700000000001</v>
      </c>
      <c r="E557" s="98">
        <v>0.3</v>
      </c>
      <c r="F557" s="98">
        <v>0.2</v>
      </c>
      <c r="G557" s="98">
        <v>0.906385</v>
      </c>
      <c r="H557" s="98">
        <v>5189137.3380000005</v>
      </c>
      <c r="I557" s="98">
        <v>487771.20400000003</v>
      </c>
      <c r="J557" s="34">
        <f>VLOOKUP($B557,'Hub coords'!$A$14:$E$119,4,TRUE)</f>
        <v>487770.48440000002</v>
      </c>
      <c r="K557" s="34">
        <f>VLOOKUP($B557,'Hub coords'!$A$14:$E$119,5,TRUE)</f>
        <v>5189137.1405000007</v>
      </c>
      <c r="L557" s="34">
        <f t="shared" si="32"/>
        <v>0.719600000011269</v>
      </c>
      <c r="M557" s="34">
        <f t="shared" si="33"/>
        <v>0.19749999977648258</v>
      </c>
      <c r="N557" s="35">
        <f t="shared" si="34"/>
        <v>0.74621070075946305</v>
      </c>
      <c r="O557" s="34">
        <f t="shared" si="35"/>
        <v>0.55683040992792887</v>
      </c>
      <c r="P557" s="36" t="s">
        <v>62</v>
      </c>
      <c r="Q557" s="113"/>
      <c r="R557" s="98"/>
    </row>
    <row r="558" spans="1:19" x14ac:dyDescent="0.3">
      <c r="A558" s="98" t="s">
        <v>126</v>
      </c>
      <c r="B558" s="98" t="s">
        <v>2295</v>
      </c>
      <c r="C558" s="98">
        <v>601</v>
      </c>
      <c r="D558" s="98">
        <v>355.82499999999999</v>
      </c>
      <c r="E558" s="98">
        <v>0.3</v>
      </c>
      <c r="F558" s="98">
        <v>0.3</v>
      </c>
      <c r="G558" s="98">
        <v>1.362295</v>
      </c>
      <c r="H558" s="98">
        <v>5189138.1950000003</v>
      </c>
      <c r="I558" s="98">
        <v>487769.38</v>
      </c>
      <c r="J558" s="34">
        <f>VLOOKUP($B558,'Hub coords'!$A$14:$E$119,4,TRUE)</f>
        <v>487770.48440000002</v>
      </c>
      <c r="K558" s="34">
        <f>VLOOKUP($B558,'Hub coords'!$A$14:$E$119,5,TRUE)</f>
        <v>5189137.1405000007</v>
      </c>
      <c r="L558" s="34">
        <f t="shared" si="32"/>
        <v>1.1044000000110827</v>
      </c>
      <c r="M558" s="34">
        <f t="shared" si="33"/>
        <v>1.0544999996200204</v>
      </c>
      <c r="N558" s="35">
        <f t="shared" si="34"/>
        <v>1.5269805529944063</v>
      </c>
      <c r="O558" s="34">
        <f t="shared" si="35"/>
        <v>2.3316696092231028</v>
      </c>
      <c r="P558" s="36" t="s">
        <v>62</v>
      </c>
      <c r="Q558" s="113"/>
      <c r="R558" s="98"/>
    </row>
    <row r="559" spans="1:19" x14ac:dyDescent="0.3">
      <c r="A559" s="98" t="s">
        <v>126</v>
      </c>
      <c r="B559" s="98" t="s">
        <v>2296</v>
      </c>
      <c r="C559" s="98">
        <v>601</v>
      </c>
      <c r="D559" s="98">
        <v>355.40499999999997</v>
      </c>
      <c r="E559" s="98">
        <v>0.6</v>
      </c>
      <c r="F559" s="98">
        <v>0.3</v>
      </c>
      <c r="G559" s="98">
        <v>0.88775000000000004</v>
      </c>
      <c r="H559" s="98">
        <v>5189136.6239999998</v>
      </c>
      <c r="I559" s="98">
        <v>487770.30300000001</v>
      </c>
      <c r="J559" s="34">
        <f>VLOOKUP($B559,'Hub coords'!$A$14:$E$119,4,TRUE)</f>
        <v>487770.48440000002</v>
      </c>
      <c r="K559" s="34">
        <f>VLOOKUP($B559,'Hub coords'!$A$14:$E$119,5,TRUE)</f>
        <v>5189137.1405000007</v>
      </c>
      <c r="L559" s="34">
        <f t="shared" si="32"/>
        <v>0.18140000000130385</v>
      </c>
      <c r="M559" s="34">
        <f t="shared" si="33"/>
        <v>0.51650000084191561</v>
      </c>
      <c r="N559" s="35">
        <f t="shared" si="34"/>
        <v>0.54742872674912835</v>
      </c>
      <c r="O559" s="34">
        <f t="shared" si="35"/>
        <v>0.29967821087017182</v>
      </c>
      <c r="P559" s="36" t="s">
        <v>62</v>
      </c>
      <c r="Q559" s="113"/>
      <c r="R559" s="98"/>
    </row>
    <row r="560" spans="1:19" x14ac:dyDescent="0.3">
      <c r="A560" s="98" t="s">
        <v>130</v>
      </c>
      <c r="B560" s="98" t="s">
        <v>2297</v>
      </c>
      <c r="C560" s="98">
        <v>601</v>
      </c>
      <c r="D560" s="98">
        <v>354.88099999999997</v>
      </c>
      <c r="E560" s="98">
        <v>0.2</v>
      </c>
      <c r="F560" s="98">
        <v>0.2</v>
      </c>
      <c r="G560" s="98">
        <v>1.043574</v>
      </c>
      <c r="H560" s="98">
        <v>5189136.0219999999</v>
      </c>
      <c r="I560" s="98">
        <v>487769.87300000002</v>
      </c>
      <c r="J560" s="34">
        <f>VLOOKUP($B560,'Hub coords'!$A$14:$E$119,4,TRUE)</f>
        <v>487770.48440000002</v>
      </c>
      <c r="K560" s="34">
        <f>VLOOKUP($B560,'Hub coords'!$A$14:$E$119,5,TRUE)</f>
        <v>5189137.1405000007</v>
      </c>
      <c r="L560" s="34">
        <f t="shared" si="32"/>
        <v>0.61139999999431893</v>
      </c>
      <c r="M560" s="34">
        <f t="shared" si="33"/>
        <v>1.1185000007972121</v>
      </c>
      <c r="N560" s="35">
        <f t="shared" si="34"/>
        <v>1.2746969097696976</v>
      </c>
      <c r="O560" s="34">
        <f t="shared" si="35"/>
        <v>1.6248522117764166</v>
      </c>
      <c r="P560" s="36" t="s">
        <v>62</v>
      </c>
      <c r="Q560" s="113"/>
      <c r="R560" s="98"/>
    </row>
    <row r="561" spans="1:19" x14ac:dyDescent="0.3">
      <c r="A561" s="98" t="s">
        <v>130</v>
      </c>
      <c r="B561" s="98" t="s">
        <v>2298</v>
      </c>
      <c r="C561" s="98">
        <v>601</v>
      </c>
      <c r="D561" s="98">
        <v>358.69400000000002</v>
      </c>
      <c r="E561" s="98">
        <v>0.3</v>
      </c>
      <c r="F561" s="98">
        <v>0.2</v>
      </c>
      <c r="G561" s="98">
        <v>0.96479000000000004</v>
      </c>
      <c r="H561" s="98">
        <v>5189136.91</v>
      </c>
      <c r="I561" s="98">
        <v>487771.07699999999</v>
      </c>
      <c r="J561" s="34">
        <f>VLOOKUP($B561,'Hub coords'!$A$14:$E$119,4,TRUE)</f>
        <v>487770.48440000002</v>
      </c>
      <c r="K561" s="34">
        <f>VLOOKUP($B561,'Hub coords'!$A$14:$E$119,5,TRUE)</f>
        <v>5189137.1405000007</v>
      </c>
      <c r="L561" s="34">
        <f t="shared" si="32"/>
        <v>0.59259999997448176</v>
      </c>
      <c r="M561" s="34">
        <f t="shared" si="33"/>
        <v>0.23050000052899122</v>
      </c>
      <c r="N561" s="35">
        <f t="shared" si="34"/>
        <v>0.63584983306879994</v>
      </c>
      <c r="O561" s="34">
        <f t="shared" si="35"/>
        <v>0.40430501021362075</v>
      </c>
      <c r="P561" s="36" t="s">
        <v>62</v>
      </c>
      <c r="Q561" s="113"/>
      <c r="R561" s="98"/>
    </row>
    <row r="562" spans="1:19" x14ac:dyDescent="0.3">
      <c r="A562" s="98" t="s">
        <v>130</v>
      </c>
      <c r="B562" s="98" t="s">
        <v>2299</v>
      </c>
      <c r="C562" s="98">
        <v>601</v>
      </c>
      <c r="D562" s="98">
        <v>355.351</v>
      </c>
      <c r="E562" s="98">
        <v>0.3</v>
      </c>
      <c r="F562" s="98">
        <v>0.2</v>
      </c>
      <c r="G562" s="98">
        <v>0.90989900000000001</v>
      </c>
      <c r="H562" s="98">
        <v>5189136.8710000003</v>
      </c>
      <c r="I562" s="98">
        <v>487770.54700000002</v>
      </c>
      <c r="J562" s="34">
        <f>VLOOKUP($B562,'Hub coords'!$A$14:$E$119,4,TRUE)</f>
        <v>487770.48440000002</v>
      </c>
      <c r="K562" s="34">
        <f>VLOOKUP($B562,'Hub coords'!$A$14:$E$119,5,TRUE)</f>
        <v>5189137.1405000007</v>
      </c>
      <c r="L562" s="34">
        <f t="shared" si="32"/>
        <v>6.2600000004749745E-2</v>
      </c>
      <c r="M562" s="34">
        <f t="shared" si="33"/>
        <v>0.26950000040233135</v>
      </c>
      <c r="N562" s="35">
        <f t="shared" si="34"/>
        <v>0.27667491794062443</v>
      </c>
      <c r="O562" s="34">
        <f t="shared" si="35"/>
        <v>7.6549010217451266E-2</v>
      </c>
      <c r="P562" s="36" t="s">
        <v>62</v>
      </c>
      <c r="Q562" s="113"/>
      <c r="R562" s="98"/>
    </row>
    <row r="563" spans="1:19" x14ac:dyDescent="0.3">
      <c r="A563" s="98" t="s">
        <v>126</v>
      </c>
      <c r="B563" s="98" t="s">
        <v>2300</v>
      </c>
      <c r="C563" s="98">
        <v>601</v>
      </c>
      <c r="D563" s="98">
        <v>356.13900000000001</v>
      </c>
      <c r="E563" s="98">
        <v>0.6</v>
      </c>
      <c r="F563" s="98">
        <v>0.3</v>
      </c>
      <c r="G563" s="98">
        <v>0.91393999999999997</v>
      </c>
      <c r="H563" s="98">
        <v>5189136.4129999997</v>
      </c>
      <c r="I563" s="98">
        <v>487770.11099999998</v>
      </c>
      <c r="J563" s="34">
        <f>VLOOKUP($B563,'Hub coords'!$A$14:$E$119,4,TRUE)</f>
        <v>487770.48440000002</v>
      </c>
      <c r="K563" s="34">
        <f>VLOOKUP($B563,'Hub coords'!$A$14:$E$119,5,TRUE)</f>
        <v>5189137.1405000007</v>
      </c>
      <c r="L563" s="34">
        <f t="shared" si="32"/>
        <v>0.3734000000404194</v>
      </c>
      <c r="M563" s="34">
        <f t="shared" si="33"/>
        <v>0.72750000096857548</v>
      </c>
      <c r="N563" s="35">
        <f t="shared" si="34"/>
        <v>0.81773089182166925</v>
      </c>
      <c r="O563" s="34">
        <f t="shared" si="35"/>
        <v>0.66868381143946254</v>
      </c>
      <c r="P563" s="36" t="s">
        <v>62</v>
      </c>
      <c r="Q563" s="113"/>
      <c r="R563" s="98"/>
    </row>
    <row r="564" spans="1:19" x14ac:dyDescent="0.3">
      <c r="A564" s="98" t="s">
        <v>130</v>
      </c>
      <c r="B564" s="98" t="s">
        <v>2301</v>
      </c>
      <c r="C564" s="98">
        <v>601</v>
      </c>
      <c r="D564" s="98">
        <v>355.26400000000001</v>
      </c>
      <c r="E564" s="98">
        <v>0.3</v>
      </c>
      <c r="F564" s="98">
        <v>0.3</v>
      </c>
      <c r="G564" s="98">
        <v>1.3264039999999999</v>
      </c>
      <c r="H564" s="98">
        <v>5189137.4119999995</v>
      </c>
      <c r="I564" s="98">
        <v>487769.80599999998</v>
      </c>
      <c r="J564" s="34">
        <f>VLOOKUP($B564,'Hub coords'!$A$14:$E$119,4,TRUE)</f>
        <v>487770.48440000002</v>
      </c>
      <c r="K564" s="34">
        <f>VLOOKUP($B564,'Hub coords'!$A$14:$E$119,5,TRUE)</f>
        <v>5189137.1405000007</v>
      </c>
      <c r="L564" s="34">
        <f t="shared" si="32"/>
        <v>0.67840000003343448</v>
      </c>
      <c r="M564" s="34">
        <f t="shared" si="33"/>
        <v>0.27149999886751175</v>
      </c>
      <c r="N564" s="35">
        <f t="shared" si="34"/>
        <v>0.73071116689867466</v>
      </c>
      <c r="O564" s="34">
        <f t="shared" si="35"/>
        <v>0.53393880943042282</v>
      </c>
      <c r="P564" s="36" t="s">
        <v>62</v>
      </c>
      <c r="Q564" s="113"/>
      <c r="R564" s="98"/>
    </row>
    <row r="565" spans="1:19" x14ac:dyDescent="0.3">
      <c r="A565" s="98" t="s">
        <v>130</v>
      </c>
      <c r="B565" s="98" t="s">
        <v>2302</v>
      </c>
      <c r="C565" s="98">
        <v>601</v>
      </c>
      <c r="D565" s="98">
        <v>356.30200000000002</v>
      </c>
      <c r="E565" s="98">
        <v>0.7</v>
      </c>
      <c r="F565" s="98">
        <v>0.4</v>
      </c>
      <c r="G565" s="98">
        <v>0.90896399999999999</v>
      </c>
      <c r="H565" s="98">
        <v>5189136.1469999999</v>
      </c>
      <c r="I565" s="98">
        <v>487770.13799999998</v>
      </c>
      <c r="J565" s="34">
        <f>VLOOKUP($B565,'Hub coords'!$A$14:$E$119,4,TRUE)</f>
        <v>487770.48440000002</v>
      </c>
      <c r="K565" s="34">
        <f>VLOOKUP($B565,'Hub coords'!$A$14:$E$119,5,TRUE)</f>
        <v>5189137.1405000007</v>
      </c>
      <c r="L565" s="34">
        <f t="shared" si="32"/>
        <v>0.34640000003855675</v>
      </c>
      <c r="M565" s="34">
        <f t="shared" si="33"/>
        <v>0.99350000079721212</v>
      </c>
      <c r="N565" s="35">
        <f t="shared" si="34"/>
        <v>1.0521574081907956</v>
      </c>
      <c r="O565" s="34">
        <f t="shared" si="35"/>
        <v>1.1070352116107725</v>
      </c>
      <c r="P565" s="36" t="s">
        <v>62</v>
      </c>
      <c r="Q565" s="113"/>
      <c r="R565" s="98"/>
    </row>
    <row r="566" spans="1:19" x14ac:dyDescent="0.3">
      <c r="A566" s="98" t="s">
        <v>130</v>
      </c>
      <c r="B566" s="98" t="s">
        <v>2303</v>
      </c>
      <c r="C566" s="98">
        <v>601</v>
      </c>
      <c r="D566" s="98">
        <v>355.38200000000001</v>
      </c>
      <c r="E566" s="98">
        <v>0.3</v>
      </c>
      <c r="F566" s="98">
        <v>0.3</v>
      </c>
      <c r="G566" s="98">
        <v>1.279307</v>
      </c>
      <c r="H566" s="98">
        <v>5189137.8569999998</v>
      </c>
      <c r="I566" s="98">
        <v>487769.48200000002</v>
      </c>
      <c r="J566" s="34">
        <f>VLOOKUP($B566,'Hub coords'!$A$14:$E$119,4,TRUE)</f>
        <v>487770.48440000002</v>
      </c>
      <c r="K566" s="34">
        <f>VLOOKUP($B566,'Hub coords'!$A$14:$E$119,5,TRUE)</f>
        <v>5189137.1405000007</v>
      </c>
      <c r="L566" s="34">
        <f t="shared" si="32"/>
        <v>1.0023999999975786</v>
      </c>
      <c r="M566" s="34">
        <f t="shared" si="33"/>
        <v>0.71649999916553497</v>
      </c>
      <c r="N566" s="35">
        <f t="shared" si="34"/>
        <v>1.232143664025976</v>
      </c>
      <c r="O566" s="34">
        <f t="shared" si="35"/>
        <v>1.518178008799357</v>
      </c>
      <c r="P566" s="36" t="s">
        <v>62</v>
      </c>
      <c r="Q566" s="113"/>
      <c r="R566" s="98"/>
    </row>
    <row r="567" spans="1:19" x14ac:dyDescent="0.3">
      <c r="A567" s="98" t="s">
        <v>130</v>
      </c>
      <c r="B567" s="98" t="s">
        <v>2304</v>
      </c>
      <c r="C567" s="98">
        <v>601</v>
      </c>
      <c r="D567" s="98">
        <v>357.05099999999999</v>
      </c>
      <c r="E567" s="98">
        <v>0.3</v>
      </c>
      <c r="F567" s="98">
        <v>0.3</v>
      </c>
      <c r="G567" s="98">
        <v>1.2091229999999999</v>
      </c>
      <c r="H567" s="98">
        <v>5189137.1160000004</v>
      </c>
      <c r="I567" s="98">
        <v>487769.109</v>
      </c>
      <c r="J567" s="34">
        <f>VLOOKUP($B567,'Hub coords'!$A$14:$E$119,4,TRUE)</f>
        <v>487770.48440000002</v>
      </c>
      <c r="K567" s="34">
        <f>VLOOKUP($B567,'Hub coords'!$A$14:$E$119,5,TRUE)</f>
        <v>5189137.1405000007</v>
      </c>
      <c r="L567" s="34">
        <f t="shared" si="32"/>
        <v>1.375400000018999</v>
      </c>
      <c r="M567" s="34">
        <f t="shared" si="33"/>
        <v>2.4500000290572643E-2</v>
      </c>
      <c r="N567" s="35">
        <f t="shared" si="34"/>
        <v>1.3756181919655253</v>
      </c>
      <c r="O567" s="34">
        <f t="shared" si="35"/>
        <v>1.8923254100665008</v>
      </c>
      <c r="P567" s="36" t="s">
        <v>62</v>
      </c>
      <c r="Q567" s="113"/>
      <c r="R567" s="98"/>
    </row>
    <row r="568" spans="1:19" x14ac:dyDescent="0.3">
      <c r="A568" s="98" t="s">
        <v>130</v>
      </c>
      <c r="B568" s="98" t="s">
        <v>2278</v>
      </c>
      <c r="C568" s="98">
        <v>601</v>
      </c>
      <c r="D568" s="98">
        <v>355.947</v>
      </c>
      <c r="E568" s="98">
        <v>0.6</v>
      </c>
      <c r="F568" s="98">
        <v>0.4</v>
      </c>
      <c r="G568" s="98">
        <v>0.96482500000000004</v>
      </c>
      <c r="H568" s="98">
        <v>5189137.1100000003</v>
      </c>
      <c r="I568" s="98">
        <v>487770.46299999999</v>
      </c>
      <c r="J568" s="34">
        <f>VLOOKUP($B568,'Hub coords'!$A$14:$E$119,4,TRUE)</f>
        <v>487770.48440000002</v>
      </c>
      <c r="K568" s="34">
        <f>VLOOKUP($B568,'Hub coords'!$A$14:$E$119,5,TRUE)</f>
        <v>5189137.1405000007</v>
      </c>
      <c r="L568" s="34">
        <f t="shared" si="32"/>
        <v>2.1400000026915222E-2</v>
      </c>
      <c r="M568" s="34">
        <f t="shared" si="33"/>
        <v>3.0500000342726707E-2</v>
      </c>
      <c r="N568" s="35">
        <f t="shared" si="34"/>
        <v>3.7258690557483376E-2</v>
      </c>
      <c r="O568" s="34">
        <f t="shared" si="35"/>
        <v>1.3882100220583009E-3</v>
      </c>
      <c r="P568" s="36" t="s">
        <v>62</v>
      </c>
      <c r="Q568" s="113"/>
      <c r="R568" s="98"/>
    </row>
    <row r="569" spans="1:19" x14ac:dyDescent="0.3">
      <c r="A569" s="98" t="s">
        <v>130</v>
      </c>
      <c r="B569" s="98" t="s">
        <v>2305</v>
      </c>
      <c r="C569" s="98">
        <v>601</v>
      </c>
      <c r="D569" s="98">
        <v>354.41899999999998</v>
      </c>
      <c r="E569" s="98">
        <v>0.2</v>
      </c>
      <c r="F569" s="98">
        <v>0.2</v>
      </c>
      <c r="G569" s="98">
        <v>1.5606819999999999</v>
      </c>
      <c r="H569" s="98">
        <v>5189137.8899999997</v>
      </c>
      <c r="I569" s="98">
        <v>487769.59600000002</v>
      </c>
      <c r="J569" s="34">
        <f>VLOOKUP($B569,'Hub coords'!$A$14:$E$119,4,TRUE)</f>
        <v>487770.48440000002</v>
      </c>
      <c r="K569" s="34">
        <f>VLOOKUP($B569,'Hub coords'!$A$14:$E$119,5,TRUE)</f>
        <v>5189137.1405000007</v>
      </c>
      <c r="L569" s="34">
        <f t="shared" si="32"/>
        <v>0.88839999999618158</v>
      </c>
      <c r="M569" s="34">
        <f t="shared" si="33"/>
        <v>0.74949999898672104</v>
      </c>
      <c r="N569" s="35">
        <f t="shared" si="34"/>
        <v>1.1623273241537042</v>
      </c>
      <c r="O569" s="34">
        <f t="shared" si="35"/>
        <v>1.3510048084743103</v>
      </c>
      <c r="P569" s="36" t="s">
        <v>62</v>
      </c>
      <c r="Q569" s="113"/>
      <c r="R569" s="98"/>
    </row>
    <row r="570" spans="1:19" x14ac:dyDescent="0.3">
      <c r="A570" s="98" t="s">
        <v>126</v>
      </c>
      <c r="B570" s="98" t="s">
        <v>2279</v>
      </c>
      <c r="C570" s="98">
        <v>601</v>
      </c>
      <c r="D570" s="98">
        <v>358.91800000000001</v>
      </c>
      <c r="E570" s="98">
        <v>0.4</v>
      </c>
      <c r="F570" s="98">
        <v>0.2</v>
      </c>
      <c r="G570" s="98">
        <v>1.1748209999999999</v>
      </c>
      <c r="H570" s="98">
        <v>5189136.352</v>
      </c>
      <c r="I570" s="98">
        <v>487770.36099999998</v>
      </c>
      <c r="J570" s="34">
        <f>VLOOKUP($B570,'Hub coords'!$A$14:$E$119,4,TRUE)</f>
        <v>487770.48440000002</v>
      </c>
      <c r="K570" s="34">
        <f>VLOOKUP($B570,'Hub coords'!$A$14:$E$119,5,TRUE)</f>
        <v>5189137.1405000007</v>
      </c>
      <c r="L570" s="34">
        <f t="shared" si="32"/>
        <v>0.1234000000404194</v>
      </c>
      <c r="M570" s="34">
        <f t="shared" si="33"/>
        <v>0.78850000072270632</v>
      </c>
      <c r="N570" s="35">
        <f t="shared" si="34"/>
        <v>0.79809762006266083</v>
      </c>
      <c r="O570" s="34">
        <f t="shared" si="35"/>
        <v>0.63695981114968336</v>
      </c>
      <c r="P570" s="36" t="s">
        <v>62</v>
      </c>
      <c r="Q570" s="113"/>
      <c r="R570" s="98" t="s">
        <v>5112</v>
      </c>
      <c r="S570" s="37">
        <f>COUNT(C546:C575)</f>
        <v>30</v>
      </c>
    </row>
    <row r="571" spans="1:19" x14ac:dyDescent="0.3">
      <c r="A571" s="98" t="s">
        <v>130</v>
      </c>
      <c r="B571" s="98" t="s">
        <v>2280</v>
      </c>
      <c r="C571" s="98">
        <v>601</v>
      </c>
      <c r="D571" s="98">
        <v>355.42599999999999</v>
      </c>
      <c r="E571" s="98">
        <v>0.3</v>
      </c>
      <c r="F571" s="98">
        <v>0.2</v>
      </c>
      <c r="G571" s="98">
        <v>1.3805130000000001</v>
      </c>
      <c r="H571" s="98">
        <v>5189137.7340000002</v>
      </c>
      <c r="I571" s="98">
        <v>487769.38</v>
      </c>
      <c r="J571" s="34">
        <f>VLOOKUP($B571,'Hub coords'!$A$14:$E$119,4,TRUE)</f>
        <v>487770.48440000002</v>
      </c>
      <c r="K571" s="34">
        <f>VLOOKUP($B571,'Hub coords'!$A$14:$E$119,5,TRUE)</f>
        <v>5189137.1405000007</v>
      </c>
      <c r="L571" s="34">
        <f t="shared" si="32"/>
        <v>1.1044000000110827</v>
      </c>
      <c r="M571" s="34">
        <f t="shared" si="33"/>
        <v>0.59349999949336052</v>
      </c>
      <c r="N571" s="35">
        <f t="shared" si="34"/>
        <v>1.2537709557264032</v>
      </c>
      <c r="O571" s="34">
        <f t="shared" si="35"/>
        <v>1.5719416094230985</v>
      </c>
      <c r="P571" s="36" t="s">
        <v>62</v>
      </c>
      <c r="Q571" s="113"/>
      <c r="R571" s="98" t="s">
        <v>5111</v>
      </c>
      <c r="S571" s="34">
        <f>AVERAGE(N546:N575)</f>
        <v>0.89760427564778023</v>
      </c>
    </row>
    <row r="572" spans="1:19" x14ac:dyDescent="0.3">
      <c r="A572" s="98" t="s">
        <v>126</v>
      </c>
      <c r="B572" s="98" t="s">
        <v>2281</v>
      </c>
      <c r="C572" s="98">
        <v>601</v>
      </c>
      <c r="D572" s="98">
        <v>358.65499999999997</v>
      </c>
      <c r="E572" s="98">
        <v>0.7</v>
      </c>
      <c r="F572" s="98">
        <v>0.5</v>
      </c>
      <c r="G572" s="98">
        <v>1.1412910000000001</v>
      </c>
      <c r="H572" s="98">
        <v>5189136.4060000004</v>
      </c>
      <c r="I572" s="98">
        <v>487770.31599999999</v>
      </c>
      <c r="J572" s="34">
        <f>VLOOKUP($B572,'Hub coords'!$A$14:$E$119,4,TRUE)</f>
        <v>487770.48440000002</v>
      </c>
      <c r="K572" s="34">
        <f>VLOOKUP($B572,'Hub coords'!$A$14:$E$119,5,TRUE)</f>
        <v>5189137.1405000007</v>
      </c>
      <c r="L572" s="34">
        <f t="shared" si="32"/>
        <v>0.16840000002412125</v>
      </c>
      <c r="M572" s="34">
        <f t="shared" si="33"/>
        <v>0.73450000025331974</v>
      </c>
      <c r="N572" s="35">
        <f t="shared" si="34"/>
        <v>0.75355743668299813</v>
      </c>
      <c r="O572" s="34">
        <f t="shared" si="35"/>
        <v>0.5678488103802507</v>
      </c>
      <c r="P572" s="36" t="s">
        <v>62</v>
      </c>
      <c r="Q572" s="113"/>
      <c r="R572" s="98" t="s">
        <v>5110</v>
      </c>
      <c r="S572" s="34">
        <f>_xlfn.STDEV.S(N546:N575)</f>
        <v>0.45369807043790805</v>
      </c>
    </row>
    <row r="573" spans="1:19" x14ac:dyDescent="0.3">
      <c r="A573" s="98" t="s">
        <v>130</v>
      </c>
      <c r="B573" s="98" t="s">
        <v>2282</v>
      </c>
      <c r="C573" s="98">
        <v>601</v>
      </c>
      <c r="D573" s="98">
        <v>356.226</v>
      </c>
      <c r="E573" s="98">
        <v>0.2</v>
      </c>
      <c r="F573" s="98">
        <v>0.2</v>
      </c>
      <c r="G573" s="98">
        <v>0.96839399999999998</v>
      </c>
      <c r="H573" s="98">
        <v>5189135.8930000002</v>
      </c>
      <c r="I573" s="98">
        <v>487769.95</v>
      </c>
      <c r="J573" s="34">
        <f>VLOOKUP($B573,'Hub coords'!$A$14:$E$119,4,TRUE)</f>
        <v>487770.48440000002</v>
      </c>
      <c r="K573" s="34">
        <f>VLOOKUP($B573,'Hub coords'!$A$14:$E$119,5,TRUE)</f>
        <v>5189137.1405000007</v>
      </c>
      <c r="L573" s="34">
        <f t="shared" si="32"/>
        <v>0.53440000000409782</v>
      </c>
      <c r="M573" s="34">
        <f t="shared" si="33"/>
        <v>1.2475000005215406</v>
      </c>
      <c r="N573" s="35">
        <f t="shared" si="34"/>
        <v>1.3571439169467709</v>
      </c>
      <c r="O573" s="34">
        <f t="shared" si="35"/>
        <v>1.8418396113056239</v>
      </c>
      <c r="P573" s="36" t="s">
        <v>62</v>
      </c>
      <c r="Q573" s="113"/>
      <c r="R573" s="98" t="s">
        <v>5109</v>
      </c>
      <c r="S573" s="34">
        <f>MIN(N546:N575)</f>
        <v>3.7258690557483376E-2</v>
      </c>
    </row>
    <row r="574" spans="1:19" x14ac:dyDescent="0.3">
      <c r="A574" s="98" t="s">
        <v>126</v>
      </c>
      <c r="B574" s="98" t="s">
        <v>2283</v>
      </c>
      <c r="C574" s="98">
        <v>601</v>
      </c>
      <c r="D574" s="98">
        <v>355.96300000000002</v>
      </c>
      <c r="E574" s="98">
        <v>0.5</v>
      </c>
      <c r="F574" s="98">
        <v>0.3</v>
      </c>
      <c r="G574" s="98">
        <v>1.441929</v>
      </c>
      <c r="H574" s="98">
        <v>5189137.7390000001</v>
      </c>
      <c r="I574" s="98">
        <v>487770.82900000003</v>
      </c>
      <c r="J574" s="34">
        <f>VLOOKUP($B574,'Hub coords'!$A$14:$E$119,4,TRUE)</f>
        <v>487770.48440000002</v>
      </c>
      <c r="K574" s="34">
        <f>VLOOKUP($B574,'Hub coords'!$A$14:$E$119,5,TRUE)</f>
        <v>5189137.1405000007</v>
      </c>
      <c r="L574" s="34">
        <f t="shared" si="32"/>
        <v>0.344600000011269</v>
      </c>
      <c r="M574" s="34">
        <f t="shared" si="33"/>
        <v>0.59849999938160181</v>
      </c>
      <c r="N574" s="35">
        <f t="shared" si="34"/>
        <v>0.69061668765498563</v>
      </c>
      <c r="O574" s="34">
        <f t="shared" si="35"/>
        <v>0.47695140926754398</v>
      </c>
      <c r="P574" s="36" t="s">
        <v>62</v>
      </c>
      <c r="Q574" s="113"/>
      <c r="R574" s="98" t="s">
        <v>5108</v>
      </c>
      <c r="S574" s="34">
        <f>MAX(N546:N575)</f>
        <v>1.5433544670841344</v>
      </c>
    </row>
    <row r="575" spans="1:19" x14ac:dyDescent="0.3">
      <c r="A575" s="98" t="s">
        <v>126</v>
      </c>
      <c r="B575" s="98" t="s">
        <v>2284</v>
      </c>
      <c r="C575" s="98">
        <v>601</v>
      </c>
      <c r="D575" s="98">
        <v>355.40699999999998</v>
      </c>
      <c r="E575" s="98">
        <v>0.3</v>
      </c>
      <c r="F575" s="98">
        <v>0.3</v>
      </c>
      <c r="G575" s="98">
        <v>1.368652</v>
      </c>
      <c r="H575" s="98">
        <v>5189138.2740000002</v>
      </c>
      <c r="I575" s="98">
        <v>487769.67</v>
      </c>
      <c r="J575" s="34">
        <f>VLOOKUP($B575,'Hub coords'!$A$14:$E$119,4,TRUE)</f>
        <v>487770.48440000002</v>
      </c>
      <c r="K575" s="34">
        <f>VLOOKUP($B575,'Hub coords'!$A$14:$E$119,5,TRUE)</f>
        <v>5189137.1405000007</v>
      </c>
      <c r="L575" s="34">
        <f t="shared" si="32"/>
        <v>0.8144000000320375</v>
      </c>
      <c r="M575" s="34">
        <f t="shared" si="33"/>
        <v>1.1334999995306134</v>
      </c>
      <c r="N575" s="35">
        <f t="shared" si="34"/>
        <v>1.3957326423739194</v>
      </c>
      <c r="O575" s="34">
        <f t="shared" si="35"/>
        <v>1.9480696089880831</v>
      </c>
      <c r="P575" s="36" t="s">
        <v>62</v>
      </c>
      <c r="Q575" s="113"/>
      <c r="R575" s="98" t="s">
        <v>5107</v>
      </c>
      <c r="S575" s="34">
        <f>SQRT(SUM(O546:O575)/S570)</f>
        <v>1.0023342640105752</v>
      </c>
    </row>
    <row r="576" spans="1:19" ht="15" thickBot="1" x14ac:dyDescent="0.35">
      <c r="A576" s="98" t="s">
        <v>126</v>
      </c>
      <c r="B576" s="98" t="s">
        <v>2306</v>
      </c>
      <c r="C576" s="98">
        <v>601</v>
      </c>
      <c r="D576" s="98">
        <v>324.08199999999999</v>
      </c>
      <c r="E576" s="98">
        <v>0.5</v>
      </c>
      <c r="F576" s="98">
        <v>0.5</v>
      </c>
      <c r="G576" s="98">
        <v>1.2294389999999999</v>
      </c>
      <c r="H576" s="98">
        <v>5189854.5729999999</v>
      </c>
      <c r="I576" s="98">
        <v>487976.47899999999</v>
      </c>
      <c r="J576" s="34">
        <f>VLOOKUP($B576,'Hub coords'!$A$14:$E$119,4,TRUE)</f>
        <v>487975.32740000001</v>
      </c>
      <c r="K576" s="34">
        <f>VLOOKUP($B576,'Hub coords'!$A$14:$E$119,5,TRUE)</f>
        <v>5189856.6405000007</v>
      </c>
      <c r="L576" s="34">
        <f t="shared" si="32"/>
        <v>1.1515999999828637</v>
      </c>
      <c r="M576" s="34">
        <f t="shared" si="33"/>
        <v>2.0675000008195639</v>
      </c>
      <c r="N576" s="35">
        <f t="shared" si="34"/>
        <v>2.3665880109029178</v>
      </c>
      <c r="O576" s="34">
        <f t="shared" si="35"/>
        <v>5.6007388133494294</v>
      </c>
      <c r="P576" s="36" t="s">
        <v>64</v>
      </c>
      <c r="Q576" s="70"/>
      <c r="R576" s="70"/>
      <c r="S576" s="70"/>
    </row>
    <row r="577" spans="1:19" x14ac:dyDescent="0.3">
      <c r="A577" s="98" t="s">
        <v>126</v>
      </c>
      <c r="B577" s="98" t="s">
        <v>2315</v>
      </c>
      <c r="C577" s="98">
        <v>601</v>
      </c>
      <c r="D577" s="98">
        <v>328.27300000000002</v>
      </c>
      <c r="E577" s="98">
        <v>0.4</v>
      </c>
      <c r="F577" s="98">
        <v>0.2</v>
      </c>
      <c r="G577" s="98">
        <v>1.775107</v>
      </c>
      <c r="H577" s="98">
        <v>5189855.8389999997</v>
      </c>
      <c r="I577" s="98">
        <v>487976.03100000002</v>
      </c>
      <c r="J577" s="34">
        <f>VLOOKUP($B577,'Hub coords'!$A$14:$E$119,4,TRUE)</f>
        <v>487975.32740000001</v>
      </c>
      <c r="K577" s="34">
        <f>VLOOKUP($B577,'Hub coords'!$A$14:$E$119,5,TRUE)</f>
        <v>5189856.6405000007</v>
      </c>
      <c r="L577" s="34">
        <f t="shared" si="32"/>
        <v>0.70360000000800937</v>
      </c>
      <c r="M577" s="34">
        <f t="shared" si="33"/>
        <v>0.80150000099092722</v>
      </c>
      <c r="N577" s="35">
        <f t="shared" si="34"/>
        <v>1.0665154530524756</v>
      </c>
      <c r="O577" s="34">
        <f t="shared" si="35"/>
        <v>1.1374552115997274</v>
      </c>
      <c r="P577" s="36" t="s">
        <v>64</v>
      </c>
      <c r="Q577" s="70"/>
      <c r="R577" s="20" t="s">
        <v>166</v>
      </c>
      <c r="S577" s="20" t="s">
        <v>165</v>
      </c>
    </row>
    <row r="578" spans="1:19" x14ac:dyDescent="0.3">
      <c r="A578" s="98" t="s">
        <v>126</v>
      </c>
      <c r="B578" s="98" t="s">
        <v>2316</v>
      </c>
      <c r="C578" s="98">
        <v>601</v>
      </c>
      <c r="D578" s="98">
        <v>326.74299999999999</v>
      </c>
      <c r="E578" s="98">
        <v>0.2</v>
      </c>
      <c r="F578" s="98">
        <v>0.2</v>
      </c>
      <c r="G578" s="98">
        <v>1.624522</v>
      </c>
      <c r="H578" s="98">
        <v>5189857.6449999996</v>
      </c>
      <c r="I578" s="98">
        <v>487977.17200000002</v>
      </c>
      <c r="J578" s="34">
        <f>VLOOKUP($B578,'Hub coords'!$A$14:$E$119,4,TRUE)</f>
        <v>487975.32740000001</v>
      </c>
      <c r="K578" s="34">
        <f>VLOOKUP($B578,'Hub coords'!$A$14:$E$119,5,TRUE)</f>
        <v>5189856.6405000007</v>
      </c>
      <c r="L578" s="34">
        <f t="shared" si="32"/>
        <v>1.844600000011269</v>
      </c>
      <c r="M578" s="34">
        <f t="shared" si="33"/>
        <v>1.0044999988749623</v>
      </c>
      <c r="N578" s="35">
        <f t="shared" si="34"/>
        <v>2.100373635280488</v>
      </c>
      <c r="O578" s="34">
        <f t="shared" si="35"/>
        <v>4.4115694077813723</v>
      </c>
      <c r="P578" s="36" t="s">
        <v>64</v>
      </c>
      <c r="Q578" s="70"/>
      <c r="R578" s="19">
        <v>1</v>
      </c>
      <c r="S578" s="115">
        <v>5</v>
      </c>
    </row>
    <row r="579" spans="1:19" x14ac:dyDescent="0.3">
      <c r="A579" s="98" t="s">
        <v>126</v>
      </c>
      <c r="B579" s="98" t="s">
        <v>2317</v>
      </c>
      <c r="C579" s="98">
        <v>601</v>
      </c>
      <c r="D579" s="98">
        <v>325.97399999999999</v>
      </c>
      <c r="E579" s="98">
        <v>0.5</v>
      </c>
      <c r="F579" s="98">
        <v>0.5</v>
      </c>
      <c r="G579" s="98">
        <v>1.3170519999999999</v>
      </c>
      <c r="H579" s="98">
        <v>5189854.7019999996</v>
      </c>
      <c r="I579" s="98">
        <v>487976.467</v>
      </c>
      <c r="J579" s="34">
        <f>VLOOKUP($B579,'Hub coords'!$A$14:$E$119,4,TRUE)</f>
        <v>487975.32740000001</v>
      </c>
      <c r="K579" s="34">
        <f>VLOOKUP($B579,'Hub coords'!$A$14:$E$119,5,TRUE)</f>
        <v>5189856.6405000007</v>
      </c>
      <c r="L579" s="34">
        <f t="shared" si="32"/>
        <v>1.1395999999949709</v>
      </c>
      <c r="M579" s="34">
        <f t="shared" si="33"/>
        <v>1.9385000010952353</v>
      </c>
      <c r="N579" s="35">
        <f t="shared" si="34"/>
        <v>2.2486596928470002</v>
      </c>
      <c r="O579" s="34">
        <f t="shared" si="35"/>
        <v>5.0564704142347656</v>
      </c>
      <c r="P579" s="36" t="s">
        <v>64</v>
      </c>
      <c r="Q579" s="70"/>
      <c r="R579" s="19">
        <v>2</v>
      </c>
      <c r="S579" s="115">
        <v>10</v>
      </c>
    </row>
    <row r="580" spans="1:19" x14ac:dyDescent="0.3">
      <c r="A580" s="98" t="s">
        <v>126</v>
      </c>
      <c r="B580" s="98" t="s">
        <v>2318</v>
      </c>
      <c r="C580" s="98">
        <v>601</v>
      </c>
      <c r="D580" s="98">
        <v>320.935</v>
      </c>
      <c r="E580" s="98">
        <v>0.3</v>
      </c>
      <c r="F580" s="98">
        <v>0.2</v>
      </c>
      <c r="G580" s="98">
        <v>1.502413</v>
      </c>
      <c r="H580" s="98">
        <v>5189856.8210000005</v>
      </c>
      <c r="I580" s="98">
        <v>487977.51699999999</v>
      </c>
      <c r="J580" s="34">
        <f>VLOOKUP($B580,'Hub coords'!$A$14:$E$119,4,TRUE)</f>
        <v>487975.32740000001</v>
      </c>
      <c r="K580" s="34">
        <f>VLOOKUP($B580,'Hub coords'!$A$14:$E$119,5,TRUE)</f>
        <v>5189856.6405000007</v>
      </c>
      <c r="L580" s="34">
        <f t="shared" si="32"/>
        <v>2.1895999999833293</v>
      </c>
      <c r="M580" s="34">
        <f t="shared" si="33"/>
        <v>0.18049999978393316</v>
      </c>
      <c r="N580" s="35">
        <f t="shared" si="34"/>
        <v>2.1970271754916904</v>
      </c>
      <c r="O580" s="34">
        <f t="shared" si="35"/>
        <v>4.8269284098489944</v>
      </c>
      <c r="P580" s="36" t="s">
        <v>64</v>
      </c>
      <c r="Q580" s="70"/>
      <c r="R580" s="19">
        <v>3</v>
      </c>
      <c r="S580" s="115">
        <v>10</v>
      </c>
    </row>
    <row r="581" spans="1:19" x14ac:dyDescent="0.3">
      <c r="A581" s="98" t="s">
        <v>130</v>
      </c>
      <c r="B581" s="98" t="s">
        <v>2319</v>
      </c>
      <c r="C581" s="98">
        <v>601</v>
      </c>
      <c r="D581" s="98">
        <v>328.40300000000002</v>
      </c>
      <c r="E581" s="98">
        <v>0.3</v>
      </c>
      <c r="F581" s="98">
        <v>0.2</v>
      </c>
      <c r="G581" s="98">
        <v>1.911294</v>
      </c>
      <c r="H581" s="98">
        <v>5189857.034</v>
      </c>
      <c r="I581" s="98">
        <v>487975.739</v>
      </c>
      <c r="J581" s="34">
        <f>VLOOKUP($B581,'Hub coords'!$A$14:$E$119,4,TRUE)</f>
        <v>487975.32740000001</v>
      </c>
      <c r="K581" s="34">
        <f>VLOOKUP($B581,'Hub coords'!$A$14:$E$119,5,TRUE)</f>
        <v>5189856.6405000007</v>
      </c>
      <c r="L581" s="34">
        <f t="shared" si="32"/>
        <v>0.41159999999217689</v>
      </c>
      <c r="M581" s="34">
        <f t="shared" si="33"/>
        <v>0.393499999307096</v>
      </c>
      <c r="N581" s="35">
        <f t="shared" si="34"/>
        <v>0.56943551825315963</v>
      </c>
      <c r="O581" s="34">
        <f t="shared" si="35"/>
        <v>0.32425680944824448</v>
      </c>
      <c r="P581" s="36" t="s">
        <v>64</v>
      </c>
      <c r="Q581" s="70"/>
      <c r="R581" s="19">
        <v>4</v>
      </c>
      <c r="S581" s="115">
        <v>2</v>
      </c>
    </row>
    <row r="582" spans="1:19" x14ac:dyDescent="0.3">
      <c r="A582" s="98" t="s">
        <v>130</v>
      </c>
      <c r="B582" s="98" t="s">
        <v>2320</v>
      </c>
      <c r="C582" s="98">
        <v>601</v>
      </c>
      <c r="D582" s="98">
        <v>326.32799999999997</v>
      </c>
      <c r="E582" s="98">
        <v>0.3</v>
      </c>
      <c r="F582" s="98">
        <v>0.2</v>
      </c>
      <c r="G582" s="98">
        <v>1.1477219999999999</v>
      </c>
      <c r="H582" s="98">
        <v>5189855.9139999999</v>
      </c>
      <c r="I582" s="98">
        <v>487976.29</v>
      </c>
      <c r="J582" s="34">
        <f>VLOOKUP($B582,'Hub coords'!$A$14:$E$119,4,TRUE)</f>
        <v>487975.32740000001</v>
      </c>
      <c r="K582" s="34">
        <f>VLOOKUP($B582,'Hub coords'!$A$14:$E$119,5,TRUE)</f>
        <v>5189856.6405000007</v>
      </c>
      <c r="L582" s="34">
        <f t="shared" ref="L582:L615" si="36">ABS(J582-I582)</f>
        <v>0.96259999996982515</v>
      </c>
      <c r="M582" s="34">
        <f t="shared" ref="M582:M615" si="37">ABS(K582-H582)</f>
        <v>0.7265000008046627</v>
      </c>
      <c r="N582" s="35">
        <f t="shared" ref="N582:N615" si="38">SQRT(L582^2+M582^2)</f>
        <v>1.2059854937399048</v>
      </c>
      <c r="O582" s="34">
        <f t="shared" ref="O582:O615" si="39">N582*N582</f>
        <v>1.4544010111110821</v>
      </c>
      <c r="P582" s="36" t="s">
        <v>64</v>
      </c>
      <c r="Q582" s="70"/>
      <c r="R582" s="19">
        <v>5</v>
      </c>
      <c r="S582" s="115">
        <v>3</v>
      </c>
    </row>
    <row r="583" spans="1:19" x14ac:dyDescent="0.3">
      <c r="A583" s="98" t="s">
        <v>130</v>
      </c>
      <c r="B583" s="98" t="s">
        <v>2321</v>
      </c>
      <c r="C583" s="98">
        <v>601</v>
      </c>
      <c r="D583" s="98">
        <v>324.34699999999998</v>
      </c>
      <c r="E583" s="98">
        <v>0.4</v>
      </c>
      <c r="F583" s="98">
        <v>0.3</v>
      </c>
      <c r="G583" s="98">
        <v>1.70556</v>
      </c>
      <c r="H583" s="98">
        <v>5189857.0010000002</v>
      </c>
      <c r="I583" s="98">
        <v>487976.57199999999</v>
      </c>
      <c r="J583" s="34">
        <f>VLOOKUP($B583,'Hub coords'!$A$14:$E$119,4,TRUE)</f>
        <v>487975.32740000001</v>
      </c>
      <c r="K583" s="34">
        <f>VLOOKUP($B583,'Hub coords'!$A$14:$E$119,5,TRUE)</f>
        <v>5189856.6405000007</v>
      </c>
      <c r="L583" s="34">
        <f t="shared" si="36"/>
        <v>1.2445999999763444</v>
      </c>
      <c r="M583" s="34">
        <f t="shared" si="37"/>
        <v>0.36049999948590994</v>
      </c>
      <c r="N583" s="35">
        <f t="shared" si="38"/>
        <v>1.2957582373153016</v>
      </c>
      <c r="O583" s="34">
        <f t="shared" si="39"/>
        <v>1.6789894095704574</v>
      </c>
      <c r="P583" s="36" t="s">
        <v>64</v>
      </c>
      <c r="Q583" s="70"/>
      <c r="R583" s="19">
        <v>6</v>
      </c>
      <c r="S583" s="115">
        <v>0</v>
      </c>
    </row>
    <row r="584" spans="1:19" x14ac:dyDescent="0.3">
      <c r="A584" s="98" t="s">
        <v>130</v>
      </c>
      <c r="B584" s="98" t="s">
        <v>2322</v>
      </c>
      <c r="C584" s="98">
        <v>601</v>
      </c>
      <c r="D584" s="98">
        <v>326.10599999999999</v>
      </c>
      <c r="E584" s="98">
        <v>0.3</v>
      </c>
      <c r="F584" s="98">
        <v>0.2</v>
      </c>
      <c r="G584" s="98">
        <v>2.0131519999999998</v>
      </c>
      <c r="H584" s="98">
        <v>5189858.6109999996</v>
      </c>
      <c r="I584" s="98">
        <v>487977.14799999999</v>
      </c>
      <c r="J584" s="34">
        <f>VLOOKUP($B584,'Hub coords'!$A$14:$E$119,4,TRUE)</f>
        <v>487975.32740000001</v>
      </c>
      <c r="K584" s="34">
        <f>VLOOKUP($B584,'Hub coords'!$A$14:$E$119,5,TRUE)</f>
        <v>5189856.6405000007</v>
      </c>
      <c r="L584" s="34">
        <f t="shared" si="36"/>
        <v>1.8205999999772757</v>
      </c>
      <c r="M584" s="34">
        <f t="shared" si="37"/>
        <v>1.9704999988898635</v>
      </c>
      <c r="N584" s="35">
        <f t="shared" si="38"/>
        <v>2.682807224819221</v>
      </c>
      <c r="O584" s="34">
        <f t="shared" si="39"/>
        <v>7.1974546055422097</v>
      </c>
      <c r="P584" s="36" t="s">
        <v>64</v>
      </c>
      <c r="Q584" s="70"/>
      <c r="R584" s="19">
        <v>7</v>
      </c>
      <c r="S584" s="115">
        <v>0</v>
      </c>
    </row>
    <row r="585" spans="1:19" x14ac:dyDescent="0.3">
      <c r="A585" s="98" t="s">
        <v>126</v>
      </c>
      <c r="B585" s="98" t="s">
        <v>2323</v>
      </c>
      <c r="C585" s="98">
        <v>601</v>
      </c>
      <c r="D585" s="98">
        <v>327.173</v>
      </c>
      <c r="E585" s="98">
        <v>0.5</v>
      </c>
      <c r="F585" s="98">
        <v>0.5</v>
      </c>
      <c r="G585" s="98">
        <v>1.3235539999999999</v>
      </c>
      <c r="H585" s="98">
        <v>5189854.7520000003</v>
      </c>
      <c r="I585" s="98">
        <v>487976.614</v>
      </c>
      <c r="J585" s="34">
        <f>VLOOKUP($B585,'Hub coords'!$A$14:$E$119,4,TRUE)</f>
        <v>487975.32740000001</v>
      </c>
      <c r="K585" s="34">
        <f>VLOOKUP($B585,'Hub coords'!$A$14:$E$119,5,TRUE)</f>
        <v>5189856.6405000007</v>
      </c>
      <c r="L585" s="34">
        <f t="shared" si="36"/>
        <v>1.2865999999921769</v>
      </c>
      <c r="M585" s="34">
        <f t="shared" si="37"/>
        <v>1.8885000003501773</v>
      </c>
      <c r="N585" s="35">
        <f t="shared" si="38"/>
        <v>2.2851196492311927</v>
      </c>
      <c r="O585" s="34">
        <f t="shared" si="39"/>
        <v>5.2217718113024896</v>
      </c>
      <c r="P585" s="36" t="s">
        <v>64</v>
      </c>
      <c r="Q585" s="70"/>
      <c r="R585" s="19">
        <v>8</v>
      </c>
      <c r="S585" s="115">
        <v>0</v>
      </c>
    </row>
    <row r="586" spans="1:19" ht="15" thickBot="1" x14ac:dyDescent="0.35">
      <c r="A586" s="98" t="s">
        <v>126</v>
      </c>
      <c r="B586" s="98" t="s">
        <v>2324</v>
      </c>
      <c r="C586" s="98">
        <v>601</v>
      </c>
      <c r="D586" s="98">
        <v>321.38799999999998</v>
      </c>
      <c r="E586" s="98">
        <v>0.3</v>
      </c>
      <c r="F586" s="98">
        <v>0.3</v>
      </c>
      <c r="G586" s="98">
        <v>1.548856</v>
      </c>
      <c r="H586" s="98">
        <v>5189857.0939999996</v>
      </c>
      <c r="I586" s="98">
        <v>487976.97</v>
      </c>
      <c r="J586" s="34">
        <f>VLOOKUP($B586,'Hub coords'!$A$14:$E$119,4,TRUE)</f>
        <v>487975.32740000001</v>
      </c>
      <c r="K586" s="34">
        <f>VLOOKUP($B586,'Hub coords'!$A$14:$E$119,5,TRUE)</f>
        <v>5189856.6405000007</v>
      </c>
      <c r="L586" s="34">
        <f t="shared" si="36"/>
        <v>1.6425999999628402</v>
      </c>
      <c r="M586" s="34">
        <f t="shared" si="37"/>
        <v>0.45349999889731407</v>
      </c>
      <c r="N586" s="35">
        <f t="shared" si="38"/>
        <v>1.7040531121058951</v>
      </c>
      <c r="O586" s="34">
        <f t="shared" si="39"/>
        <v>2.903797008877786</v>
      </c>
      <c r="P586" s="36" t="s">
        <v>64</v>
      </c>
      <c r="Q586" s="70"/>
      <c r="R586" s="38" t="s">
        <v>2123</v>
      </c>
      <c r="S586" s="38">
        <v>0</v>
      </c>
    </row>
    <row r="587" spans="1:19" x14ac:dyDescent="0.3">
      <c r="A587" s="98" t="s">
        <v>126</v>
      </c>
      <c r="B587" s="98" t="s">
        <v>2307</v>
      </c>
      <c r="C587" s="98">
        <v>601</v>
      </c>
      <c r="D587" s="98">
        <v>327.56700000000001</v>
      </c>
      <c r="E587" s="98">
        <v>0.3</v>
      </c>
      <c r="F587" s="98">
        <v>0.2</v>
      </c>
      <c r="G587" s="98">
        <v>1.8956</v>
      </c>
      <c r="H587" s="98">
        <v>5189857.9749999996</v>
      </c>
      <c r="I587" s="98">
        <v>487977.64399999997</v>
      </c>
      <c r="J587" s="34">
        <f>VLOOKUP($B587,'Hub coords'!$A$14:$E$119,4,TRUE)</f>
        <v>487975.32740000001</v>
      </c>
      <c r="K587" s="34">
        <f>VLOOKUP($B587,'Hub coords'!$A$14:$E$119,5,TRUE)</f>
        <v>5189856.6405000007</v>
      </c>
      <c r="L587" s="34">
        <f t="shared" si="36"/>
        <v>2.3165999999619089</v>
      </c>
      <c r="M587" s="34">
        <f t="shared" si="37"/>
        <v>1.3344999989494681</v>
      </c>
      <c r="N587" s="35">
        <f t="shared" si="38"/>
        <v>2.6734857035375459</v>
      </c>
      <c r="O587" s="34">
        <f t="shared" si="39"/>
        <v>7.1475258070196466</v>
      </c>
      <c r="P587" s="36" t="s">
        <v>64</v>
      </c>
      <c r="Q587" s="70"/>
      <c r="R587" s="70"/>
      <c r="S587" s="70"/>
    </row>
    <row r="588" spans="1:19" x14ac:dyDescent="0.3">
      <c r="A588" s="98" t="s">
        <v>130</v>
      </c>
      <c r="B588" s="98" t="s">
        <v>2325</v>
      </c>
      <c r="C588" s="98">
        <v>601</v>
      </c>
      <c r="D588" s="98">
        <v>325.00700000000001</v>
      </c>
      <c r="E588" s="98">
        <v>0.6</v>
      </c>
      <c r="F588" s="98">
        <v>0.5</v>
      </c>
      <c r="G588" s="98">
        <v>1.2351719999999999</v>
      </c>
      <c r="H588" s="98">
        <v>5189854.8459999999</v>
      </c>
      <c r="I588" s="98">
        <v>487976.56300000002</v>
      </c>
      <c r="J588" s="34">
        <f>VLOOKUP($B588,'Hub coords'!$A$14:$E$119,4,TRUE)</f>
        <v>487975.32740000001</v>
      </c>
      <c r="K588" s="34">
        <f>VLOOKUP($B588,'Hub coords'!$A$14:$E$119,5,TRUE)</f>
        <v>5189856.6405000007</v>
      </c>
      <c r="L588" s="34">
        <f t="shared" si="36"/>
        <v>1.2356000000145286</v>
      </c>
      <c r="M588" s="34">
        <f t="shared" si="37"/>
        <v>1.7945000007748604</v>
      </c>
      <c r="N588" s="35">
        <f t="shared" si="38"/>
        <v>2.1787467986934317</v>
      </c>
      <c r="O588" s="34">
        <f t="shared" si="39"/>
        <v>4.7469376128168772</v>
      </c>
      <c r="P588" s="36" t="s">
        <v>64</v>
      </c>
      <c r="Q588" s="70"/>
      <c r="R588" s="70"/>
      <c r="S588" s="70"/>
    </row>
    <row r="589" spans="1:19" x14ac:dyDescent="0.3">
      <c r="A589" s="98" t="s">
        <v>126</v>
      </c>
      <c r="B589" s="98" t="s">
        <v>2326</v>
      </c>
      <c r="C589" s="98">
        <v>601</v>
      </c>
      <c r="D589" s="98">
        <v>328.63499999999999</v>
      </c>
      <c r="E589" s="98">
        <v>0.3</v>
      </c>
      <c r="F589" s="98">
        <v>0.3</v>
      </c>
      <c r="G589" s="98">
        <v>1.9751639999999999</v>
      </c>
      <c r="H589" s="98">
        <v>5189856.2970000003</v>
      </c>
      <c r="I589" s="98">
        <v>487975.93099999998</v>
      </c>
      <c r="J589" s="34">
        <f>VLOOKUP($B589,'Hub coords'!$A$14:$E$119,4,TRUE)</f>
        <v>487975.32740000001</v>
      </c>
      <c r="K589" s="34">
        <f>VLOOKUP($B589,'Hub coords'!$A$14:$E$119,5,TRUE)</f>
        <v>5189856.6405000007</v>
      </c>
      <c r="L589" s="34">
        <f t="shared" si="36"/>
        <v>0.60359999997308478</v>
      </c>
      <c r="M589" s="34">
        <f t="shared" si="37"/>
        <v>0.34350000042468309</v>
      </c>
      <c r="N589" s="35">
        <f t="shared" si="38"/>
        <v>0.69449637166745892</v>
      </c>
      <c r="O589" s="34">
        <f t="shared" si="39"/>
        <v>0.48232521025926522</v>
      </c>
      <c r="P589" s="36" t="s">
        <v>64</v>
      </c>
      <c r="Q589" s="70"/>
      <c r="R589" s="70"/>
      <c r="S589" s="70"/>
    </row>
    <row r="590" spans="1:19" x14ac:dyDescent="0.3">
      <c r="A590" s="98" t="s">
        <v>126</v>
      </c>
      <c r="B590" s="98" t="s">
        <v>2327</v>
      </c>
      <c r="C590" s="98">
        <v>601</v>
      </c>
      <c r="D590" s="98">
        <v>327.38499999999999</v>
      </c>
      <c r="E590" s="98">
        <v>1.8</v>
      </c>
      <c r="F590" s="98">
        <v>1.1000000000000001</v>
      </c>
      <c r="G590" s="98">
        <v>1.867653</v>
      </c>
      <c r="H590" s="98">
        <v>5189854.3059999999</v>
      </c>
      <c r="I590" s="98">
        <v>487977.41100000002</v>
      </c>
      <c r="J590" s="34">
        <f>VLOOKUP($B590,'Hub coords'!$A$14:$E$119,4,TRUE)</f>
        <v>487975.32740000001</v>
      </c>
      <c r="K590" s="34">
        <f>VLOOKUP($B590,'Hub coords'!$A$14:$E$119,5,TRUE)</f>
        <v>5189856.6405000007</v>
      </c>
      <c r="L590" s="34">
        <f t="shared" si="36"/>
        <v>2.083600000012666</v>
      </c>
      <c r="M590" s="34">
        <f t="shared" si="37"/>
        <v>2.3345000008121133</v>
      </c>
      <c r="N590" s="35">
        <f t="shared" si="38"/>
        <v>3.1291019820140953</v>
      </c>
      <c r="O590" s="34">
        <f t="shared" si="39"/>
        <v>9.7912792138445397</v>
      </c>
      <c r="P590" s="36" t="s">
        <v>64</v>
      </c>
      <c r="Q590" s="70"/>
      <c r="R590" s="70"/>
      <c r="S590" s="70"/>
    </row>
    <row r="591" spans="1:19" x14ac:dyDescent="0.3">
      <c r="A591" s="98" t="s">
        <v>126</v>
      </c>
      <c r="B591" s="98" t="s">
        <v>2328</v>
      </c>
      <c r="C591" s="98">
        <v>601</v>
      </c>
      <c r="D591" s="98">
        <v>324.04700000000003</v>
      </c>
      <c r="E591" s="98">
        <v>0.3</v>
      </c>
      <c r="F591" s="98">
        <v>0.2</v>
      </c>
      <c r="G591" s="98">
        <v>1.622247</v>
      </c>
      <c r="H591" s="98">
        <v>5189856.6950000003</v>
      </c>
      <c r="I591" s="98">
        <v>487976.83899999998</v>
      </c>
      <c r="J591" s="34">
        <f>VLOOKUP($B591,'Hub coords'!$A$14:$E$119,4,TRUE)</f>
        <v>487975.32740000001</v>
      </c>
      <c r="K591" s="34">
        <f>VLOOKUP($B591,'Hub coords'!$A$14:$E$119,5,TRUE)</f>
        <v>5189856.6405000007</v>
      </c>
      <c r="L591" s="34">
        <f t="shared" si="36"/>
        <v>1.5115999999688938</v>
      </c>
      <c r="M591" s="34">
        <f t="shared" si="37"/>
        <v>5.449999962002039E-2</v>
      </c>
      <c r="N591" s="35">
        <f t="shared" si="38"/>
        <v>1.5125821663184258</v>
      </c>
      <c r="O591" s="34">
        <f t="shared" si="39"/>
        <v>2.2879048098645418</v>
      </c>
      <c r="P591" s="36" t="s">
        <v>64</v>
      </c>
      <c r="Q591" s="70"/>
      <c r="R591" s="70"/>
      <c r="S591" s="70"/>
    </row>
    <row r="592" spans="1:19" x14ac:dyDescent="0.3">
      <c r="A592" s="98" t="s">
        <v>126</v>
      </c>
      <c r="B592" s="98" t="s">
        <v>2329</v>
      </c>
      <c r="C592" s="98">
        <v>601</v>
      </c>
      <c r="D592" s="98">
        <v>324.10599999999999</v>
      </c>
      <c r="E592" s="98">
        <v>1.1000000000000001</v>
      </c>
      <c r="F592" s="98">
        <v>0.8</v>
      </c>
      <c r="G592" s="98">
        <v>1.2961659999999999</v>
      </c>
      <c r="H592" s="98">
        <v>5189856.1979999999</v>
      </c>
      <c r="I592" s="98">
        <v>487976.06400000001</v>
      </c>
      <c r="J592" s="34">
        <f>VLOOKUP($B592,'Hub coords'!$A$14:$E$119,4,TRUE)</f>
        <v>487975.32740000001</v>
      </c>
      <c r="K592" s="34">
        <f>VLOOKUP($B592,'Hub coords'!$A$14:$E$119,5,TRUE)</f>
        <v>5189856.6405000007</v>
      </c>
      <c r="L592" s="34">
        <f t="shared" si="36"/>
        <v>0.73660000000381842</v>
      </c>
      <c r="M592" s="34">
        <f t="shared" si="37"/>
        <v>0.44250000081956387</v>
      </c>
      <c r="N592" s="35">
        <f t="shared" si="38"/>
        <v>0.8592937860423171</v>
      </c>
      <c r="O592" s="34">
        <f t="shared" si="39"/>
        <v>0.73838581073093945</v>
      </c>
      <c r="P592" s="36" t="s">
        <v>64</v>
      </c>
      <c r="Q592" s="70"/>
      <c r="R592" s="70"/>
      <c r="S592" s="70"/>
    </row>
    <row r="593" spans="1:19" x14ac:dyDescent="0.3">
      <c r="A593" s="98" t="s">
        <v>126</v>
      </c>
      <c r="B593" s="98" t="s">
        <v>2330</v>
      </c>
      <c r="C593" s="98">
        <v>601</v>
      </c>
      <c r="D593" s="98">
        <v>323.36900000000003</v>
      </c>
      <c r="E593" s="98">
        <v>0.6</v>
      </c>
      <c r="F593" s="98">
        <v>0.5</v>
      </c>
      <c r="G593" s="98">
        <v>1.283396</v>
      </c>
      <c r="H593" s="98">
        <v>5189854.0580000002</v>
      </c>
      <c r="I593" s="98">
        <v>487976.19300000003</v>
      </c>
      <c r="J593" s="34">
        <f>VLOOKUP($B593,'Hub coords'!$A$14:$E$119,4,TRUE)</f>
        <v>487975.32740000001</v>
      </c>
      <c r="K593" s="34">
        <f>VLOOKUP($B593,'Hub coords'!$A$14:$E$119,5,TRUE)</f>
        <v>5189856.6405000007</v>
      </c>
      <c r="L593" s="34">
        <f t="shared" si="36"/>
        <v>0.86560000001918525</v>
      </c>
      <c r="M593" s="34">
        <f t="shared" si="37"/>
        <v>2.5825000004842877</v>
      </c>
      <c r="N593" s="35">
        <f t="shared" si="38"/>
        <v>2.7237051258413714</v>
      </c>
      <c r="O593" s="34">
        <f t="shared" si="39"/>
        <v>7.4185696125345606</v>
      </c>
      <c r="P593" s="36" t="s">
        <v>64</v>
      </c>
      <c r="Q593" s="70"/>
      <c r="R593" s="70"/>
      <c r="S593" s="70"/>
    </row>
    <row r="594" spans="1:19" x14ac:dyDescent="0.3">
      <c r="A594" s="98" t="s">
        <v>130</v>
      </c>
      <c r="B594" s="98" t="s">
        <v>2331</v>
      </c>
      <c r="C594" s="98">
        <v>601</v>
      </c>
      <c r="D594" s="98">
        <v>328.26900000000001</v>
      </c>
      <c r="E594" s="98">
        <v>0.3</v>
      </c>
      <c r="F594" s="98">
        <v>0.3</v>
      </c>
      <c r="G594" s="98">
        <v>2.0934889999999999</v>
      </c>
      <c r="H594" s="98">
        <v>5189858.87</v>
      </c>
      <c r="I594" s="98">
        <v>487977.83</v>
      </c>
      <c r="J594" s="34">
        <f>VLOOKUP($B594,'Hub coords'!$A$14:$E$119,4,TRUE)</f>
        <v>487975.32740000001</v>
      </c>
      <c r="K594" s="34">
        <f>VLOOKUP($B594,'Hub coords'!$A$14:$E$119,5,TRUE)</f>
        <v>5189856.6405000007</v>
      </c>
      <c r="L594" s="34">
        <f t="shared" si="36"/>
        <v>2.5026000000070781</v>
      </c>
      <c r="M594" s="34">
        <f t="shared" si="37"/>
        <v>2.2294999994337559</v>
      </c>
      <c r="N594" s="35">
        <f t="shared" si="38"/>
        <v>3.3516677949209921</v>
      </c>
      <c r="O594" s="34">
        <f t="shared" si="39"/>
        <v>11.233677007510545</v>
      </c>
      <c r="P594" s="36" t="s">
        <v>64</v>
      </c>
      <c r="Q594" s="70"/>
      <c r="R594" s="70"/>
      <c r="S594" s="70"/>
    </row>
    <row r="595" spans="1:19" x14ac:dyDescent="0.3">
      <c r="A595" s="98" t="s">
        <v>126</v>
      </c>
      <c r="B595" s="98" t="s">
        <v>2332</v>
      </c>
      <c r="C595" s="98">
        <v>601</v>
      </c>
      <c r="D595" s="98">
        <v>324.197</v>
      </c>
      <c r="E595" s="98">
        <v>0.3</v>
      </c>
      <c r="F595" s="98">
        <v>0.2</v>
      </c>
      <c r="G595" s="98">
        <v>1.71451</v>
      </c>
      <c r="H595" s="98">
        <v>5189857.0310000004</v>
      </c>
      <c r="I595" s="98">
        <v>487976.83799999999</v>
      </c>
      <c r="J595" s="34">
        <f>VLOOKUP($B595,'Hub coords'!$A$14:$E$119,4,TRUE)</f>
        <v>487975.32740000001</v>
      </c>
      <c r="K595" s="34">
        <f>VLOOKUP($B595,'Hub coords'!$A$14:$E$119,5,TRUE)</f>
        <v>5189856.6405000007</v>
      </c>
      <c r="L595" s="34">
        <f t="shared" si="36"/>
        <v>1.510599999979604</v>
      </c>
      <c r="M595" s="34">
        <f t="shared" si="37"/>
        <v>0.39049999974668026</v>
      </c>
      <c r="N595" s="35">
        <f t="shared" si="38"/>
        <v>1.5602572255049925</v>
      </c>
      <c r="O595" s="34">
        <f t="shared" si="39"/>
        <v>2.4344026097405367</v>
      </c>
      <c r="P595" s="36" t="s">
        <v>64</v>
      </c>
      <c r="Q595" s="70"/>
      <c r="R595" s="70"/>
      <c r="S595" s="70"/>
    </row>
    <row r="596" spans="1:19" x14ac:dyDescent="0.3">
      <c r="A596" s="98" t="s">
        <v>130</v>
      </c>
      <c r="B596" s="98" t="s">
        <v>2333</v>
      </c>
      <c r="C596" s="98">
        <v>601</v>
      </c>
      <c r="D596" s="98">
        <v>327.68599999999998</v>
      </c>
      <c r="E596" s="98">
        <v>0.3</v>
      </c>
      <c r="F596" s="98">
        <v>0.2</v>
      </c>
      <c r="G596" s="98">
        <v>1.437554</v>
      </c>
      <c r="H596" s="98">
        <v>5189858.0949999997</v>
      </c>
      <c r="I596" s="98">
        <v>487977.50699999998</v>
      </c>
      <c r="J596" s="34">
        <f>VLOOKUP($B596,'Hub coords'!$A$14:$E$119,4,TRUE)</f>
        <v>487975.32740000001</v>
      </c>
      <c r="K596" s="34">
        <f>VLOOKUP($B596,'Hub coords'!$A$14:$E$119,5,TRUE)</f>
        <v>5189856.6405000007</v>
      </c>
      <c r="L596" s="34">
        <f t="shared" si="36"/>
        <v>2.1795999999740161</v>
      </c>
      <c r="M596" s="34">
        <f t="shared" si="37"/>
        <v>1.4544999990612268</v>
      </c>
      <c r="N596" s="35">
        <f t="shared" si="38"/>
        <v>2.6203485278023302</v>
      </c>
      <c r="O596" s="34">
        <f t="shared" si="39"/>
        <v>6.866226407155839</v>
      </c>
      <c r="P596" s="36" t="s">
        <v>64</v>
      </c>
      <c r="Q596" s="70"/>
      <c r="R596" s="70"/>
      <c r="S596" s="70"/>
    </row>
    <row r="597" spans="1:19" x14ac:dyDescent="0.3">
      <c r="A597" s="98" t="s">
        <v>130</v>
      </c>
      <c r="B597" s="98" t="s">
        <v>2334</v>
      </c>
      <c r="C597" s="98">
        <v>601</v>
      </c>
      <c r="D597" s="98">
        <v>327.02499999999998</v>
      </c>
      <c r="E597" s="98">
        <v>0.2</v>
      </c>
      <c r="F597" s="98">
        <v>0.2</v>
      </c>
      <c r="G597" s="98">
        <v>1.314999</v>
      </c>
      <c r="H597" s="98">
        <v>5189855.8569999998</v>
      </c>
      <c r="I597" s="98">
        <v>487976.65100000001</v>
      </c>
      <c r="J597" s="34">
        <f>VLOOKUP($B597,'Hub coords'!$A$14:$E$119,4,TRUE)</f>
        <v>487975.32740000001</v>
      </c>
      <c r="K597" s="34">
        <f>VLOOKUP($B597,'Hub coords'!$A$14:$E$119,5,TRUE)</f>
        <v>5189856.6405000007</v>
      </c>
      <c r="L597" s="34">
        <f t="shared" si="36"/>
        <v>1.3236000000033528</v>
      </c>
      <c r="M597" s="34">
        <f t="shared" si="37"/>
        <v>0.78350000083446503</v>
      </c>
      <c r="N597" s="35">
        <f t="shared" si="38"/>
        <v>1.5381122232517632</v>
      </c>
      <c r="O597" s="34">
        <f t="shared" si="39"/>
        <v>2.365789211316482</v>
      </c>
      <c r="P597" s="36" t="s">
        <v>64</v>
      </c>
      <c r="Q597" s="70"/>
      <c r="R597" s="70"/>
      <c r="S597" s="70"/>
    </row>
    <row r="598" spans="1:19" x14ac:dyDescent="0.3">
      <c r="A598" s="98" t="s">
        <v>130</v>
      </c>
      <c r="B598" s="98" t="s">
        <v>2308</v>
      </c>
      <c r="C598" s="98">
        <v>601</v>
      </c>
      <c r="D598" s="98">
        <v>325.767</v>
      </c>
      <c r="E598" s="98">
        <v>0.5</v>
      </c>
      <c r="F598" s="98">
        <v>0.5</v>
      </c>
      <c r="G598" s="98">
        <v>1.284008</v>
      </c>
      <c r="H598" s="98">
        <v>5189854.8279999997</v>
      </c>
      <c r="I598" s="98">
        <v>487976.67499999999</v>
      </c>
      <c r="J598" s="34">
        <f>VLOOKUP($B598,'Hub coords'!$A$14:$E$119,4,TRUE)</f>
        <v>487975.32740000001</v>
      </c>
      <c r="K598" s="34">
        <f>VLOOKUP($B598,'Hub coords'!$A$14:$E$119,5,TRUE)</f>
        <v>5189856.6405000007</v>
      </c>
      <c r="L598" s="34">
        <f t="shared" si="36"/>
        <v>1.3475999999791384</v>
      </c>
      <c r="M598" s="34">
        <f t="shared" si="37"/>
        <v>1.8125000009313226</v>
      </c>
      <c r="N598" s="35">
        <f t="shared" si="38"/>
        <v>2.2585796451132332</v>
      </c>
      <c r="O598" s="34">
        <f t="shared" si="39"/>
        <v>5.1011820133198187</v>
      </c>
      <c r="P598" s="36" t="s">
        <v>64</v>
      </c>
      <c r="Q598" s="70"/>
      <c r="R598" s="70"/>
      <c r="S598" s="70"/>
    </row>
    <row r="599" spans="1:19" x14ac:dyDescent="0.3">
      <c r="A599" s="98" t="s">
        <v>126</v>
      </c>
      <c r="B599" s="98" t="s">
        <v>2335</v>
      </c>
      <c r="C599" s="98">
        <v>601</v>
      </c>
      <c r="D599" s="98">
        <v>327.279</v>
      </c>
      <c r="E599" s="98">
        <v>0.3</v>
      </c>
      <c r="F599" s="98">
        <v>0.2</v>
      </c>
      <c r="G599" s="98">
        <v>1.975492</v>
      </c>
      <c r="H599" s="98">
        <v>5189856.824</v>
      </c>
      <c r="I599" s="98">
        <v>487975.41</v>
      </c>
      <c r="J599" s="34">
        <f>VLOOKUP($B599,'Hub coords'!$A$14:$E$119,4,TRUE)</f>
        <v>487975.32740000001</v>
      </c>
      <c r="K599" s="34">
        <f>VLOOKUP($B599,'Hub coords'!$A$14:$E$119,5,TRUE)</f>
        <v>5189856.6405000007</v>
      </c>
      <c r="L599" s="34">
        <f t="shared" si="36"/>
        <v>8.2599999965168536E-2</v>
      </c>
      <c r="M599" s="34">
        <f t="shared" si="37"/>
        <v>0.18349999934434891</v>
      </c>
      <c r="N599" s="35">
        <f t="shared" si="38"/>
        <v>0.20123371922623179</v>
      </c>
      <c r="O599" s="34">
        <f t="shared" si="39"/>
        <v>4.0495009753621893E-2</v>
      </c>
      <c r="P599" s="36" t="s">
        <v>64</v>
      </c>
      <c r="Q599" s="70"/>
      <c r="R599" s="70"/>
      <c r="S599" s="70"/>
    </row>
    <row r="600" spans="1:19" x14ac:dyDescent="0.3">
      <c r="A600" s="98" t="s">
        <v>126</v>
      </c>
      <c r="B600" s="98" t="s">
        <v>2309</v>
      </c>
      <c r="C600" s="98">
        <v>601</v>
      </c>
      <c r="D600" s="98">
        <v>328.32799999999997</v>
      </c>
      <c r="E600" s="98">
        <v>0.3</v>
      </c>
      <c r="F600" s="98">
        <v>0.3</v>
      </c>
      <c r="G600" s="98">
        <v>1.7890010000000001</v>
      </c>
      <c r="H600" s="98">
        <v>5189858.8059999999</v>
      </c>
      <c r="I600" s="98">
        <v>487978.53200000001</v>
      </c>
      <c r="J600" s="34">
        <f>VLOOKUP($B600,'Hub coords'!$A$14:$E$119,4,TRUE)</f>
        <v>487975.32740000001</v>
      </c>
      <c r="K600" s="34">
        <f>VLOOKUP($B600,'Hub coords'!$A$14:$E$119,5,TRUE)</f>
        <v>5189856.6405000007</v>
      </c>
      <c r="L600" s="34">
        <f t="shared" si="36"/>
        <v>3.2045999999972992</v>
      </c>
      <c r="M600" s="34">
        <f t="shared" si="37"/>
        <v>2.1654999991878867</v>
      </c>
      <c r="N600" s="35">
        <f t="shared" si="38"/>
        <v>3.8676674374182469</v>
      </c>
      <c r="O600" s="34">
        <f t="shared" si="39"/>
        <v>14.958851406465429</v>
      </c>
      <c r="P600" s="36" t="s">
        <v>64</v>
      </c>
      <c r="Q600" s="70"/>
      <c r="R600" s="98" t="s">
        <v>5112</v>
      </c>
      <c r="S600" s="37">
        <f>COUNT(C576:C605)</f>
        <v>30</v>
      </c>
    </row>
    <row r="601" spans="1:19" x14ac:dyDescent="0.3">
      <c r="A601" s="98" t="s">
        <v>130</v>
      </c>
      <c r="B601" s="98" t="s">
        <v>2310</v>
      </c>
      <c r="C601" s="98">
        <v>601</v>
      </c>
      <c r="D601" s="98">
        <v>327.06900000000002</v>
      </c>
      <c r="E601" s="98">
        <v>0.4</v>
      </c>
      <c r="F601" s="98">
        <v>0.3</v>
      </c>
      <c r="G601" s="98">
        <v>1.69828</v>
      </c>
      <c r="H601" s="98">
        <v>5189858.9979999997</v>
      </c>
      <c r="I601" s="98">
        <v>487978.57199999999</v>
      </c>
      <c r="J601" s="34">
        <f>VLOOKUP($B601,'Hub coords'!$A$14:$E$119,4,TRUE)</f>
        <v>487975.32740000001</v>
      </c>
      <c r="K601" s="34">
        <f>VLOOKUP($B601,'Hub coords'!$A$14:$E$119,5,TRUE)</f>
        <v>5189856.6405000007</v>
      </c>
      <c r="L601" s="34">
        <f t="shared" si="36"/>
        <v>3.2445999999763444</v>
      </c>
      <c r="M601" s="34">
        <f t="shared" si="37"/>
        <v>2.3574999989941716</v>
      </c>
      <c r="N601" s="35">
        <f t="shared" si="38"/>
        <v>4.0106402737099245</v>
      </c>
      <c r="O601" s="34">
        <f t="shared" si="39"/>
        <v>16.085235405104019</v>
      </c>
      <c r="P601" s="36" t="s">
        <v>64</v>
      </c>
      <c r="Q601" s="70"/>
      <c r="R601" s="98" t="s">
        <v>5111</v>
      </c>
      <c r="S601" s="34">
        <f>AVERAGE(N576:N605)</f>
        <v>2.0198377175951396</v>
      </c>
    </row>
    <row r="602" spans="1:19" x14ac:dyDescent="0.3">
      <c r="A602" s="98" t="s">
        <v>130</v>
      </c>
      <c r="B602" s="98" t="s">
        <v>2311</v>
      </c>
      <c r="C602" s="98">
        <v>601</v>
      </c>
      <c r="D602" s="98">
        <v>323.90199999999999</v>
      </c>
      <c r="E602" s="98">
        <v>0.4</v>
      </c>
      <c r="F602" s="98">
        <v>0.3</v>
      </c>
      <c r="G602" s="98">
        <v>1.7148479999999999</v>
      </c>
      <c r="H602" s="98">
        <v>5189856.5350000001</v>
      </c>
      <c r="I602" s="98">
        <v>487977.397</v>
      </c>
      <c r="J602" s="34">
        <f>VLOOKUP($B602,'Hub coords'!$A$14:$E$119,4,TRUE)</f>
        <v>487975.32740000001</v>
      </c>
      <c r="K602" s="34">
        <f>VLOOKUP($B602,'Hub coords'!$A$14:$E$119,5,TRUE)</f>
        <v>5189856.6405000007</v>
      </c>
      <c r="L602" s="34">
        <f t="shared" si="36"/>
        <v>2.0695999999879859</v>
      </c>
      <c r="M602" s="34">
        <f t="shared" si="37"/>
        <v>0.10550000052899122</v>
      </c>
      <c r="N602" s="35">
        <f t="shared" si="38"/>
        <v>2.0722872412052071</v>
      </c>
      <c r="O602" s="34">
        <f t="shared" si="39"/>
        <v>4.2943744100618879</v>
      </c>
      <c r="P602" s="36" t="s">
        <v>64</v>
      </c>
      <c r="Q602" s="70"/>
      <c r="R602" s="98" t="s">
        <v>5110</v>
      </c>
      <c r="S602" s="34">
        <f>_xlfn.STDEV.S(N576:N605)</f>
        <v>0.98080390560235942</v>
      </c>
    </row>
    <row r="603" spans="1:19" x14ac:dyDescent="0.3">
      <c r="A603" s="98" t="s">
        <v>130</v>
      </c>
      <c r="B603" s="98" t="s">
        <v>2312</v>
      </c>
      <c r="C603" s="98">
        <v>601</v>
      </c>
      <c r="D603" s="98">
        <v>327.02699999999999</v>
      </c>
      <c r="E603" s="98">
        <v>0.3</v>
      </c>
      <c r="F603" s="98">
        <v>0.2</v>
      </c>
      <c r="G603" s="98">
        <v>1.9635039999999999</v>
      </c>
      <c r="H603" s="98">
        <v>5189856.8600000003</v>
      </c>
      <c r="I603" s="98">
        <v>487976.48300000001</v>
      </c>
      <c r="J603" s="34">
        <f>VLOOKUP($B603,'Hub coords'!$A$14:$E$119,4,TRUE)</f>
        <v>487975.32740000001</v>
      </c>
      <c r="K603" s="34">
        <f>VLOOKUP($B603,'Hub coords'!$A$14:$E$119,5,TRUE)</f>
        <v>5189856.6405000007</v>
      </c>
      <c r="L603" s="34">
        <f t="shared" si="36"/>
        <v>1.1555999999982305</v>
      </c>
      <c r="M603" s="34">
        <f t="shared" si="37"/>
        <v>0.21949999965727329</v>
      </c>
      <c r="N603" s="35">
        <f t="shared" si="38"/>
        <v>1.1762617097591221</v>
      </c>
      <c r="O603" s="34">
        <f t="shared" si="39"/>
        <v>1.3835916098454533</v>
      </c>
      <c r="P603" s="36" t="s">
        <v>64</v>
      </c>
      <c r="Q603" s="70"/>
      <c r="R603" s="98" t="s">
        <v>5109</v>
      </c>
      <c r="S603" s="34">
        <f>MIN(N576:N605)</f>
        <v>0.20123371922623179</v>
      </c>
    </row>
    <row r="604" spans="1:19" x14ac:dyDescent="0.3">
      <c r="A604" s="98" t="s">
        <v>130</v>
      </c>
      <c r="B604" s="98" t="s">
        <v>2313</v>
      </c>
      <c r="C604" s="98">
        <v>601</v>
      </c>
      <c r="D604" s="98">
        <v>327.315</v>
      </c>
      <c r="E604" s="98">
        <v>0.3</v>
      </c>
      <c r="F604" s="98">
        <v>0.2</v>
      </c>
      <c r="G604" s="98">
        <v>1.6608149999999999</v>
      </c>
      <c r="H604" s="98">
        <v>5189858.8090000004</v>
      </c>
      <c r="I604" s="98">
        <v>487978.06400000001</v>
      </c>
      <c r="J604" s="34">
        <f>VLOOKUP($B604,'Hub coords'!$A$14:$E$119,4,TRUE)</f>
        <v>487975.32740000001</v>
      </c>
      <c r="K604" s="34">
        <f>VLOOKUP($B604,'Hub coords'!$A$14:$E$119,5,TRUE)</f>
        <v>5189856.6405000007</v>
      </c>
      <c r="L604" s="34">
        <f t="shared" si="36"/>
        <v>2.7366000000038184</v>
      </c>
      <c r="M604" s="34">
        <f t="shared" si="37"/>
        <v>2.168499999679625</v>
      </c>
      <c r="N604" s="35">
        <f t="shared" si="38"/>
        <v>3.4916144988574316</v>
      </c>
      <c r="O604" s="34">
        <f t="shared" si="39"/>
        <v>12.191371808631432</v>
      </c>
      <c r="P604" s="36" t="s">
        <v>64</v>
      </c>
      <c r="Q604" s="70"/>
      <c r="R604" s="98" t="s">
        <v>5108</v>
      </c>
      <c r="S604" s="34">
        <f>MAX(N576:N605)</f>
        <v>4.0106402737099245</v>
      </c>
    </row>
    <row r="605" spans="1:19" x14ac:dyDescent="0.3">
      <c r="A605" s="98" t="s">
        <v>130</v>
      </c>
      <c r="B605" s="98" t="s">
        <v>2314</v>
      </c>
      <c r="C605" s="98">
        <v>601</v>
      </c>
      <c r="D605" s="98">
        <v>327.64400000000001</v>
      </c>
      <c r="E605" s="98">
        <v>0.3</v>
      </c>
      <c r="F605" s="98">
        <v>0.2</v>
      </c>
      <c r="G605" s="98">
        <v>1.7776449999999999</v>
      </c>
      <c r="H605" s="98">
        <v>5189856.625</v>
      </c>
      <c r="I605" s="98">
        <v>487976.28</v>
      </c>
      <c r="J605" s="34">
        <f>VLOOKUP($B605,'Hub coords'!$A$14:$E$119,4,TRUE)</f>
        <v>487975.32740000001</v>
      </c>
      <c r="K605" s="34">
        <f>VLOOKUP($B605,'Hub coords'!$A$14:$E$119,5,TRUE)</f>
        <v>5189856.6405000007</v>
      </c>
      <c r="L605" s="34">
        <f t="shared" si="36"/>
        <v>0.95260000001871958</v>
      </c>
      <c r="M605" s="34">
        <f t="shared" si="37"/>
        <v>1.5500000678002834E-2</v>
      </c>
      <c r="N605" s="35">
        <f t="shared" si="38"/>
        <v>0.95272609393082264</v>
      </c>
      <c r="O605" s="34">
        <f t="shared" si="39"/>
        <v>0.90768701005668273</v>
      </c>
      <c r="P605" s="36" t="s">
        <v>64</v>
      </c>
      <c r="Q605" s="70"/>
      <c r="R605" s="98" t="s">
        <v>5107</v>
      </c>
      <c r="S605" s="34">
        <f>SQRT(SUM(O576:O605)/S600)</f>
        <v>2.238225821930536</v>
      </c>
    </row>
    <row r="606" spans="1:19" ht="15" thickBot="1" x14ac:dyDescent="0.35">
      <c r="A606" s="98" t="s">
        <v>130</v>
      </c>
      <c r="B606" s="98" t="s">
        <v>2726</v>
      </c>
      <c r="C606" s="98">
        <v>601</v>
      </c>
      <c r="D606" s="98">
        <v>362.06299999999999</v>
      </c>
      <c r="E606" s="98">
        <v>0.3</v>
      </c>
      <c r="F606" s="98">
        <v>0.2</v>
      </c>
      <c r="G606" s="98">
        <v>2.189533</v>
      </c>
      <c r="H606" s="98">
        <v>5189137.2719999999</v>
      </c>
      <c r="I606" s="98">
        <v>487823.05099999998</v>
      </c>
      <c r="J606" s="34">
        <f>VLOOKUP($B606,'Hub coords'!$A$14:$E$119,4,TRUE)</f>
        <v>487822.16540000006</v>
      </c>
      <c r="K606" s="34">
        <f>VLOOKUP($B606,'Hub coords'!$A$14:$E$119,5,TRUE)</f>
        <v>5189140.4065000005</v>
      </c>
      <c r="L606" s="34">
        <f t="shared" si="36"/>
        <v>0.88559999992139637</v>
      </c>
      <c r="M606" s="34">
        <f t="shared" si="37"/>
        <v>3.1345000006258488</v>
      </c>
      <c r="N606" s="35">
        <f t="shared" si="38"/>
        <v>3.2572039564301498</v>
      </c>
      <c r="O606" s="34">
        <f t="shared" si="39"/>
        <v>10.609377613784222</v>
      </c>
      <c r="P606" s="36" t="s">
        <v>5286</v>
      </c>
      <c r="Q606" s="70"/>
      <c r="R606" s="70"/>
      <c r="S606" s="70"/>
    </row>
    <row r="607" spans="1:19" x14ac:dyDescent="0.3">
      <c r="A607" s="98" t="s">
        <v>126</v>
      </c>
      <c r="B607" s="98" t="s">
        <v>2735</v>
      </c>
      <c r="C607" s="98">
        <v>601</v>
      </c>
      <c r="D607" s="98">
        <v>365.89</v>
      </c>
      <c r="E607" s="98">
        <v>0.2</v>
      </c>
      <c r="F607" s="98">
        <v>0.2</v>
      </c>
      <c r="G607" s="98">
        <v>1.688796</v>
      </c>
      <c r="H607" s="98">
        <v>5189138.4630000005</v>
      </c>
      <c r="I607" s="98">
        <v>487821.36900000001</v>
      </c>
      <c r="J607" s="34">
        <f>VLOOKUP($B607,'Hub coords'!$A$14:$E$119,4,TRUE)</f>
        <v>487822.16540000006</v>
      </c>
      <c r="K607" s="34">
        <f>VLOOKUP($B607,'Hub coords'!$A$14:$E$119,5,TRUE)</f>
        <v>5189140.4065000005</v>
      </c>
      <c r="L607" s="34">
        <f t="shared" si="36"/>
        <v>0.79640000005019829</v>
      </c>
      <c r="M607" s="34">
        <f t="shared" si="37"/>
        <v>1.9435000000521541</v>
      </c>
      <c r="N607" s="35">
        <f t="shared" si="38"/>
        <v>2.100344069499728</v>
      </c>
      <c r="O607" s="34">
        <f t="shared" si="39"/>
        <v>4.411445210282678</v>
      </c>
      <c r="P607" s="36" t="s">
        <v>5286</v>
      </c>
      <c r="Q607" s="70"/>
      <c r="R607" s="20" t="s">
        <v>166</v>
      </c>
      <c r="S607" s="20" t="s">
        <v>165</v>
      </c>
    </row>
    <row r="608" spans="1:19" x14ac:dyDescent="0.3">
      <c r="A608" s="98" t="s">
        <v>126</v>
      </c>
      <c r="B608" s="98" t="s">
        <v>2736</v>
      </c>
      <c r="C608" s="98">
        <v>601</v>
      </c>
      <c r="D608" s="98">
        <v>357.88499999999999</v>
      </c>
      <c r="E608" s="98">
        <v>0.2</v>
      </c>
      <c r="F608" s="98">
        <v>0.2</v>
      </c>
      <c r="G608" s="98">
        <v>1.39821</v>
      </c>
      <c r="H608" s="98">
        <v>5189139.3949999996</v>
      </c>
      <c r="I608" s="98">
        <v>487822.34899999999</v>
      </c>
      <c r="J608" s="34">
        <f>VLOOKUP($B608,'Hub coords'!$A$14:$E$119,4,TRUE)</f>
        <v>487822.16540000006</v>
      </c>
      <c r="K608" s="34">
        <f>VLOOKUP($B608,'Hub coords'!$A$14:$E$119,5,TRUE)</f>
        <v>5189140.4065000005</v>
      </c>
      <c r="L608" s="34">
        <f t="shared" si="36"/>
        <v>0.18359999993117526</v>
      </c>
      <c r="M608" s="34">
        <f t="shared" si="37"/>
        <v>1.0115000009536743</v>
      </c>
      <c r="N608" s="35">
        <f t="shared" si="38"/>
        <v>1.0280278264249518</v>
      </c>
      <c r="O608" s="34">
        <f t="shared" si="39"/>
        <v>1.0568412119040109</v>
      </c>
      <c r="P608" s="36" t="s">
        <v>5286</v>
      </c>
      <c r="Q608" s="70"/>
      <c r="R608" s="19">
        <v>1</v>
      </c>
      <c r="S608" s="115">
        <v>1</v>
      </c>
    </row>
    <row r="609" spans="1:19" x14ac:dyDescent="0.3">
      <c r="A609" s="98" t="s">
        <v>126</v>
      </c>
      <c r="B609" s="98" t="s">
        <v>2737</v>
      </c>
      <c r="C609" s="98">
        <v>601</v>
      </c>
      <c r="D609" s="98">
        <v>362.90199999999999</v>
      </c>
      <c r="E609" s="98">
        <v>0.5</v>
      </c>
      <c r="F609" s="98">
        <v>0.3</v>
      </c>
      <c r="G609" s="98">
        <v>1.303318</v>
      </c>
      <c r="H609" s="98">
        <v>5189135.4970000004</v>
      </c>
      <c r="I609" s="98">
        <v>487822.16399999999</v>
      </c>
      <c r="J609" s="34">
        <f>VLOOKUP($B609,'Hub coords'!$A$14:$E$119,4,TRUE)</f>
        <v>487822.16540000006</v>
      </c>
      <c r="K609" s="34">
        <f>VLOOKUP($B609,'Hub coords'!$A$14:$E$119,5,TRUE)</f>
        <v>5189140.4065000005</v>
      </c>
      <c r="L609" s="34">
        <f t="shared" si="36"/>
        <v>1.4000000664964318E-3</v>
      </c>
      <c r="M609" s="34">
        <f t="shared" si="37"/>
        <v>4.9095000000670552</v>
      </c>
      <c r="N609" s="35">
        <f t="shared" si="38"/>
        <v>4.9095001996800658</v>
      </c>
      <c r="O609" s="34">
        <f t="shared" si="39"/>
        <v>24.103192210658605</v>
      </c>
      <c r="P609" s="36" t="s">
        <v>5286</v>
      </c>
      <c r="Q609" s="70"/>
      <c r="R609" s="19">
        <v>2</v>
      </c>
      <c r="S609" s="115">
        <v>10</v>
      </c>
    </row>
    <row r="610" spans="1:19" x14ac:dyDescent="0.3">
      <c r="A610" s="98" t="s">
        <v>126</v>
      </c>
      <c r="B610" s="98" t="s">
        <v>2738</v>
      </c>
      <c r="C610" s="98">
        <v>601</v>
      </c>
      <c r="D610" s="98">
        <v>364.66399999999999</v>
      </c>
      <c r="E610" s="98">
        <v>0.4</v>
      </c>
      <c r="F610" s="98">
        <v>0.5</v>
      </c>
      <c r="G610" s="98">
        <v>1.9852780000000001</v>
      </c>
      <c r="H610" s="98">
        <v>5189135.1960000005</v>
      </c>
      <c r="I610" s="98">
        <v>487822.03700000001</v>
      </c>
      <c r="J610" s="34">
        <f>VLOOKUP($B610,'Hub coords'!$A$14:$E$119,4,TRUE)</f>
        <v>487822.16540000006</v>
      </c>
      <c r="K610" s="34">
        <f>VLOOKUP($B610,'Hub coords'!$A$14:$E$119,5,TRUE)</f>
        <v>5189140.4065000005</v>
      </c>
      <c r="L610" s="34">
        <f t="shared" si="36"/>
        <v>0.12840000004507601</v>
      </c>
      <c r="M610" s="34">
        <f t="shared" si="37"/>
        <v>5.2105000000447035</v>
      </c>
      <c r="N610" s="35">
        <f t="shared" si="38"/>
        <v>5.2120818115679493</v>
      </c>
      <c r="O610" s="34">
        <f t="shared" si="39"/>
        <v>27.165796810477435</v>
      </c>
      <c r="P610" s="36" t="s">
        <v>5286</v>
      </c>
      <c r="Q610" s="70"/>
      <c r="R610" s="19">
        <v>3</v>
      </c>
      <c r="S610" s="115">
        <v>12</v>
      </c>
    </row>
    <row r="611" spans="1:19" x14ac:dyDescent="0.3">
      <c r="A611" s="98" t="s">
        <v>130</v>
      </c>
      <c r="B611" s="98" t="s">
        <v>2739</v>
      </c>
      <c r="C611" s="98">
        <v>601</v>
      </c>
      <c r="D611" s="98">
        <v>358.66300000000001</v>
      </c>
      <c r="E611" s="98">
        <v>0.3</v>
      </c>
      <c r="F611" s="98">
        <v>0.2</v>
      </c>
      <c r="G611" s="98">
        <v>1.1550400000000001</v>
      </c>
      <c r="H611" s="98">
        <v>5189139.1330000004</v>
      </c>
      <c r="I611" s="98">
        <v>487822.674</v>
      </c>
      <c r="J611" s="34">
        <f>VLOOKUP($B611,'Hub coords'!$A$14:$E$119,4,TRUE)</f>
        <v>487822.16540000006</v>
      </c>
      <c r="K611" s="34">
        <f>VLOOKUP($B611,'Hub coords'!$A$14:$E$119,5,TRUE)</f>
        <v>5189140.4065000005</v>
      </c>
      <c r="L611" s="34">
        <f t="shared" si="36"/>
        <v>0.50859999994281679</v>
      </c>
      <c r="M611" s="34">
        <f t="shared" si="37"/>
        <v>1.2735000001266599</v>
      </c>
      <c r="N611" s="35">
        <f t="shared" si="38"/>
        <v>1.3713045651001223</v>
      </c>
      <c r="O611" s="34">
        <f t="shared" si="39"/>
        <v>1.8804762102644357</v>
      </c>
      <c r="P611" s="36" t="s">
        <v>5286</v>
      </c>
      <c r="Q611" s="70"/>
      <c r="R611" s="19">
        <v>4</v>
      </c>
      <c r="S611" s="115">
        <v>4</v>
      </c>
    </row>
    <row r="612" spans="1:19" x14ac:dyDescent="0.3">
      <c r="A612" s="98" t="s">
        <v>126</v>
      </c>
      <c r="B612" s="98" t="s">
        <v>2740</v>
      </c>
      <c r="C612" s="98">
        <v>601</v>
      </c>
      <c r="D612" s="98">
        <v>361.267</v>
      </c>
      <c r="E612" s="98">
        <v>0.3</v>
      </c>
      <c r="F612" s="98">
        <v>0.3</v>
      </c>
      <c r="G612" s="98">
        <v>2.1893020000000001</v>
      </c>
      <c r="H612" s="98">
        <v>5189137.8059999999</v>
      </c>
      <c r="I612" s="98">
        <v>487822.77600000001</v>
      </c>
      <c r="J612" s="34">
        <f>VLOOKUP($B612,'Hub coords'!$A$14:$E$119,4,TRUE)</f>
        <v>487822.16540000006</v>
      </c>
      <c r="K612" s="34">
        <f>VLOOKUP($B612,'Hub coords'!$A$14:$E$119,5,TRUE)</f>
        <v>5189140.4065000005</v>
      </c>
      <c r="L612" s="34">
        <f t="shared" si="36"/>
        <v>0.61059999995632097</v>
      </c>
      <c r="M612" s="34">
        <f t="shared" si="37"/>
        <v>2.6005000006407499</v>
      </c>
      <c r="N612" s="35">
        <f t="shared" si="38"/>
        <v>2.6712230556954992</v>
      </c>
      <c r="O612" s="34">
        <f t="shared" si="39"/>
        <v>7.1354326132792005</v>
      </c>
      <c r="P612" s="36" t="s">
        <v>5286</v>
      </c>
      <c r="Q612" s="70"/>
      <c r="R612" s="19">
        <v>5</v>
      </c>
      <c r="S612" s="115">
        <v>2</v>
      </c>
    </row>
    <row r="613" spans="1:19" x14ac:dyDescent="0.3">
      <c r="A613" s="98" t="s">
        <v>126</v>
      </c>
      <c r="B613" s="98" t="s">
        <v>2741</v>
      </c>
      <c r="C613" s="98">
        <v>601</v>
      </c>
      <c r="D613" s="98">
        <v>360.16</v>
      </c>
      <c r="E613" s="98">
        <v>0.3</v>
      </c>
      <c r="F613" s="98">
        <v>0.2</v>
      </c>
      <c r="G613" s="98">
        <v>1.6999899999999999</v>
      </c>
      <c r="H613" s="98">
        <v>5189138.8210000005</v>
      </c>
      <c r="I613" s="98">
        <v>487821.5</v>
      </c>
      <c r="J613" s="34">
        <f>VLOOKUP($B613,'Hub coords'!$A$14:$E$119,4,TRUE)</f>
        <v>487822.16540000006</v>
      </c>
      <c r="K613" s="34">
        <f>VLOOKUP($B613,'Hub coords'!$A$14:$E$119,5,TRUE)</f>
        <v>5189140.4065000005</v>
      </c>
      <c r="L613" s="34">
        <f t="shared" si="36"/>
        <v>0.66540000005625188</v>
      </c>
      <c r="M613" s="34">
        <f t="shared" si="37"/>
        <v>1.5855000000447035</v>
      </c>
      <c r="N613" s="35">
        <f t="shared" si="38"/>
        <v>1.7194671878860075</v>
      </c>
      <c r="O613" s="34">
        <f t="shared" si="39"/>
        <v>2.9565674102166146</v>
      </c>
      <c r="P613" s="36" t="s">
        <v>5286</v>
      </c>
      <c r="Q613" s="70"/>
      <c r="R613" s="19">
        <v>6</v>
      </c>
      <c r="S613" s="115">
        <v>1</v>
      </c>
    </row>
    <row r="614" spans="1:19" x14ac:dyDescent="0.3">
      <c r="A614" s="98" t="s">
        <v>126</v>
      </c>
      <c r="B614" s="98" t="s">
        <v>2742</v>
      </c>
      <c r="C614" s="98">
        <v>601</v>
      </c>
      <c r="D614" s="98">
        <v>360.67</v>
      </c>
      <c r="E614" s="98">
        <v>0.3</v>
      </c>
      <c r="F614" s="98">
        <v>0.2</v>
      </c>
      <c r="G614" s="98">
        <v>1.6157490000000001</v>
      </c>
      <c r="H614" s="98">
        <v>5189137.2960000001</v>
      </c>
      <c r="I614" s="98">
        <v>487823.29</v>
      </c>
      <c r="J614" s="34">
        <f>VLOOKUP($B614,'Hub coords'!$A$14:$E$119,4,TRUE)</f>
        <v>487822.16540000006</v>
      </c>
      <c r="K614" s="34">
        <f>VLOOKUP($B614,'Hub coords'!$A$14:$E$119,5,TRUE)</f>
        <v>5189140.4065000005</v>
      </c>
      <c r="L614" s="34">
        <f t="shared" si="36"/>
        <v>1.1245999999227934</v>
      </c>
      <c r="M614" s="34">
        <f t="shared" si="37"/>
        <v>3.1105000004172325</v>
      </c>
      <c r="N614" s="35">
        <f t="shared" si="38"/>
        <v>3.3075573180856517</v>
      </c>
      <c r="O614" s="34">
        <f t="shared" si="39"/>
        <v>10.939935412421949</v>
      </c>
      <c r="P614" s="36" t="s">
        <v>5286</v>
      </c>
      <c r="Q614" s="70"/>
      <c r="R614" s="19">
        <v>7</v>
      </c>
      <c r="S614" s="115">
        <v>0</v>
      </c>
    </row>
    <row r="615" spans="1:19" x14ac:dyDescent="0.3">
      <c r="A615" s="98" t="s">
        <v>130</v>
      </c>
      <c r="B615" s="98" t="s">
        <v>2743</v>
      </c>
      <c r="C615" s="98">
        <v>601</v>
      </c>
      <c r="D615" s="98">
        <v>359.11700000000002</v>
      </c>
      <c r="E615" s="98">
        <v>0.3</v>
      </c>
      <c r="F615" s="98">
        <v>0.3</v>
      </c>
      <c r="G615" s="98">
        <v>1.7876479999999999</v>
      </c>
      <c r="H615" s="98">
        <v>5189138.841</v>
      </c>
      <c r="I615" s="98">
        <v>487822.77399999998</v>
      </c>
      <c r="J615" s="34">
        <f>VLOOKUP($B615,'Hub coords'!$A$14:$E$119,4,TRUE)</f>
        <v>487822.16540000006</v>
      </c>
      <c r="K615" s="34">
        <f>VLOOKUP($B615,'Hub coords'!$A$14:$E$119,5,TRUE)</f>
        <v>5189140.4065000005</v>
      </c>
      <c r="L615" s="34">
        <f t="shared" si="36"/>
        <v>0.60859999991953373</v>
      </c>
      <c r="M615" s="34">
        <f t="shared" si="37"/>
        <v>1.5655000004917383</v>
      </c>
      <c r="N615" s="35">
        <f t="shared" si="38"/>
        <v>1.6796381191916576</v>
      </c>
      <c r="O615" s="34">
        <f t="shared" si="39"/>
        <v>2.8211842114416892</v>
      </c>
      <c r="P615" s="36" t="s">
        <v>5286</v>
      </c>
      <c r="Q615" s="70"/>
      <c r="R615" s="19">
        <v>8</v>
      </c>
      <c r="S615" s="115">
        <v>0</v>
      </c>
    </row>
    <row r="616" spans="1:19" ht="15" thickBot="1" x14ac:dyDescent="0.35">
      <c r="A616" s="98" t="s">
        <v>130</v>
      </c>
      <c r="B616" s="98" t="s">
        <v>2744</v>
      </c>
      <c r="C616" s="98">
        <v>601</v>
      </c>
      <c r="D616" s="98">
        <v>361.34899999999999</v>
      </c>
      <c r="E616" s="98">
        <v>0.3</v>
      </c>
      <c r="F616" s="98">
        <v>0.2</v>
      </c>
      <c r="G616" s="98">
        <v>2.2672089999999998</v>
      </c>
      <c r="H616" s="98">
        <v>5189138.9079999998</v>
      </c>
      <c r="I616" s="98">
        <v>487820.89299999998</v>
      </c>
      <c r="J616" s="34">
        <f>VLOOKUP($B616,'Hub coords'!$A$14:$E$119,4,TRUE)</f>
        <v>487822.16540000006</v>
      </c>
      <c r="K616" s="34">
        <f>VLOOKUP($B616,'Hub coords'!$A$14:$E$119,5,TRUE)</f>
        <v>5189140.4065000005</v>
      </c>
      <c r="L616" s="34">
        <f t="shared" ref="L616:L679" si="40">ABS(J616-I616)</f>
        <v>1.2724000000744127</v>
      </c>
      <c r="M616" s="34">
        <f t="shared" ref="M616:M679" si="41">ABS(K616-H616)</f>
        <v>1.4985000006854534</v>
      </c>
      <c r="N616" s="35">
        <f t="shared" ref="N616:N679" si="42">SQRT(L616^2+M616^2)</f>
        <v>1.965834177199</v>
      </c>
      <c r="O616" s="34">
        <f t="shared" ref="O616:O679" si="43">N616*N616</f>
        <v>3.8645040122436694</v>
      </c>
      <c r="P616" s="36" t="s">
        <v>5286</v>
      </c>
      <c r="Q616" s="70"/>
      <c r="R616" s="38" t="s">
        <v>2123</v>
      </c>
      <c r="S616" s="38">
        <v>0</v>
      </c>
    </row>
    <row r="617" spans="1:19" x14ac:dyDescent="0.3">
      <c r="A617" s="98" t="s">
        <v>126</v>
      </c>
      <c r="B617" s="98" t="s">
        <v>2727</v>
      </c>
      <c r="C617" s="98">
        <v>601</v>
      </c>
      <c r="D617" s="98">
        <v>366.315</v>
      </c>
      <c r="E617" s="98">
        <v>0.3</v>
      </c>
      <c r="F617" s="98">
        <v>0.2</v>
      </c>
      <c r="G617" s="98">
        <v>1.943816</v>
      </c>
      <c r="H617" s="98">
        <v>5189139.1359999999</v>
      </c>
      <c r="I617" s="98">
        <v>487821.67300000001</v>
      </c>
      <c r="J617" s="34">
        <f>VLOOKUP($B617,'Hub coords'!$A$14:$E$119,4,TRUE)</f>
        <v>487822.16540000006</v>
      </c>
      <c r="K617" s="34">
        <f>VLOOKUP($B617,'Hub coords'!$A$14:$E$119,5,TRUE)</f>
        <v>5189140.4065000005</v>
      </c>
      <c r="L617" s="34">
        <f t="shared" si="40"/>
        <v>0.492400000046473</v>
      </c>
      <c r="M617" s="34">
        <f t="shared" si="41"/>
        <v>1.2705000005662441</v>
      </c>
      <c r="N617" s="35">
        <f t="shared" si="42"/>
        <v>1.3625813779310918</v>
      </c>
      <c r="O617" s="34">
        <f t="shared" si="43"/>
        <v>1.8566280114845928</v>
      </c>
      <c r="P617" s="36" t="s">
        <v>5286</v>
      </c>
      <c r="Q617" s="70"/>
      <c r="R617" s="70"/>
      <c r="S617" s="70"/>
    </row>
    <row r="618" spans="1:19" x14ac:dyDescent="0.3">
      <c r="A618" s="98" t="s">
        <v>130</v>
      </c>
      <c r="B618" s="98" t="s">
        <v>2745</v>
      </c>
      <c r="C618" s="98">
        <v>601</v>
      </c>
      <c r="D618" s="98">
        <v>361.565</v>
      </c>
      <c r="E618" s="98">
        <v>0.3</v>
      </c>
      <c r="F618" s="98">
        <v>0.2</v>
      </c>
      <c r="G618" s="98">
        <v>2.5222899999999999</v>
      </c>
      <c r="H618" s="98">
        <v>5189138.9110000003</v>
      </c>
      <c r="I618" s="98">
        <v>487821.23</v>
      </c>
      <c r="J618" s="34">
        <f>VLOOKUP($B618,'Hub coords'!$A$14:$E$119,4,TRUE)</f>
        <v>487822.16540000006</v>
      </c>
      <c r="K618" s="34">
        <f>VLOOKUP($B618,'Hub coords'!$A$14:$E$119,5,TRUE)</f>
        <v>5189140.4065000005</v>
      </c>
      <c r="L618" s="34">
        <f t="shared" si="40"/>
        <v>0.93540000007487833</v>
      </c>
      <c r="M618" s="34">
        <f t="shared" si="41"/>
        <v>1.4955000001937151</v>
      </c>
      <c r="N618" s="35">
        <f t="shared" si="42"/>
        <v>1.763942575799871</v>
      </c>
      <c r="O618" s="34">
        <f t="shared" si="43"/>
        <v>3.1114934107194836</v>
      </c>
      <c r="P618" s="36" t="s">
        <v>5286</v>
      </c>
      <c r="Q618" s="70"/>
      <c r="R618" s="70"/>
      <c r="S618" s="70"/>
    </row>
    <row r="619" spans="1:19" x14ac:dyDescent="0.3">
      <c r="A619" s="98" t="s">
        <v>130</v>
      </c>
      <c r="B619" s="98" t="s">
        <v>2746</v>
      </c>
      <c r="C619" s="98">
        <v>601</v>
      </c>
      <c r="D619" s="98">
        <v>365.71199999999999</v>
      </c>
      <c r="E619" s="98">
        <v>0.4</v>
      </c>
      <c r="F619" s="98">
        <v>0.3</v>
      </c>
      <c r="G619" s="98">
        <v>1.803277</v>
      </c>
      <c r="H619" s="98">
        <v>5189136.1399999997</v>
      </c>
      <c r="I619" s="98">
        <v>487824.68</v>
      </c>
      <c r="J619" s="34">
        <f>VLOOKUP($B619,'Hub coords'!$A$14:$E$119,4,TRUE)</f>
        <v>487822.16540000006</v>
      </c>
      <c r="K619" s="34">
        <f>VLOOKUP($B619,'Hub coords'!$A$14:$E$119,5,TRUE)</f>
        <v>5189140.4065000005</v>
      </c>
      <c r="L619" s="34">
        <f t="shared" si="40"/>
        <v>2.5145999999367632</v>
      </c>
      <c r="M619" s="34">
        <f t="shared" si="41"/>
        <v>4.2665000008419156</v>
      </c>
      <c r="N619" s="35">
        <f t="shared" si="42"/>
        <v>4.9523969365213487</v>
      </c>
      <c r="O619" s="34">
        <f t="shared" si="43"/>
        <v>24.52623541686604</v>
      </c>
      <c r="P619" s="36" t="s">
        <v>5286</v>
      </c>
      <c r="Q619" s="70"/>
      <c r="R619" s="70"/>
      <c r="S619" s="70"/>
    </row>
    <row r="620" spans="1:19" x14ac:dyDescent="0.3">
      <c r="A620" s="98" t="s">
        <v>130</v>
      </c>
      <c r="B620" s="98" t="s">
        <v>2747</v>
      </c>
      <c r="C620" s="98">
        <v>601</v>
      </c>
      <c r="D620" s="98">
        <v>360.23500000000001</v>
      </c>
      <c r="E620" s="98">
        <v>0.2</v>
      </c>
      <c r="F620" s="98">
        <v>0.2</v>
      </c>
      <c r="G620" s="98">
        <v>1.23251</v>
      </c>
      <c r="H620" s="98">
        <v>5189138.9249999998</v>
      </c>
      <c r="I620" s="98">
        <v>487821.56900000002</v>
      </c>
      <c r="J620" s="34">
        <f>VLOOKUP($B620,'Hub coords'!$A$14:$E$119,4,TRUE)</f>
        <v>487822.16540000006</v>
      </c>
      <c r="K620" s="34">
        <f>VLOOKUP($B620,'Hub coords'!$A$14:$E$119,5,TRUE)</f>
        <v>5189140.4065000005</v>
      </c>
      <c r="L620" s="34">
        <f t="shared" si="40"/>
        <v>0.59640000003855675</v>
      </c>
      <c r="M620" s="34">
        <f t="shared" si="41"/>
        <v>1.481500000692904</v>
      </c>
      <c r="N620" s="35">
        <f t="shared" si="42"/>
        <v>1.5970395148834187</v>
      </c>
      <c r="O620" s="34">
        <f t="shared" si="43"/>
        <v>2.5505352120990654</v>
      </c>
      <c r="P620" s="36" t="s">
        <v>5286</v>
      </c>
      <c r="Q620" s="70"/>
      <c r="R620" s="70"/>
      <c r="S620" s="70"/>
    </row>
    <row r="621" spans="1:19" x14ac:dyDescent="0.3">
      <c r="A621" s="98" t="s">
        <v>126</v>
      </c>
      <c r="B621" s="98" t="s">
        <v>2748</v>
      </c>
      <c r="C621" s="98">
        <v>601</v>
      </c>
      <c r="D621" s="98">
        <v>358.721</v>
      </c>
      <c r="E621" s="98">
        <v>0.3</v>
      </c>
      <c r="F621" s="98">
        <v>0.2</v>
      </c>
      <c r="G621" s="98">
        <v>1.0039610000000001</v>
      </c>
      <c r="H621" s="98">
        <v>5189139.0109999999</v>
      </c>
      <c r="I621" s="98">
        <v>487822.56800000003</v>
      </c>
      <c r="J621" s="34">
        <f>VLOOKUP($B621,'Hub coords'!$A$14:$E$119,4,TRUE)</f>
        <v>487822.16540000006</v>
      </c>
      <c r="K621" s="34">
        <f>VLOOKUP($B621,'Hub coords'!$A$14:$E$119,5,TRUE)</f>
        <v>5189140.4065000005</v>
      </c>
      <c r="L621" s="34">
        <f t="shared" si="40"/>
        <v>0.40259999997215346</v>
      </c>
      <c r="M621" s="34">
        <f t="shared" si="41"/>
        <v>1.3955000005662441</v>
      </c>
      <c r="N621" s="35">
        <f t="shared" si="42"/>
        <v>1.4524142011003491</v>
      </c>
      <c r="O621" s="34">
        <f t="shared" si="43"/>
        <v>2.1095070115579655</v>
      </c>
      <c r="P621" s="36" t="s">
        <v>5286</v>
      </c>
      <c r="Q621" s="70"/>
      <c r="R621" s="70"/>
      <c r="S621" s="70"/>
    </row>
    <row r="622" spans="1:19" x14ac:dyDescent="0.3">
      <c r="A622" s="98" t="s">
        <v>126</v>
      </c>
      <c r="B622" s="98" t="s">
        <v>2749</v>
      </c>
      <c r="C622" s="98">
        <v>601</v>
      </c>
      <c r="D622" s="98">
        <v>364.49900000000002</v>
      </c>
      <c r="E622" s="98">
        <v>0.3</v>
      </c>
      <c r="F622" s="98">
        <v>0.3</v>
      </c>
      <c r="G622" s="98">
        <v>1.755287</v>
      </c>
      <c r="H622" s="98">
        <v>5189134.8030000003</v>
      </c>
      <c r="I622" s="98">
        <v>487822.58199999999</v>
      </c>
      <c r="J622" s="34">
        <f>VLOOKUP($B622,'Hub coords'!$A$14:$E$119,4,TRUE)</f>
        <v>487822.16540000006</v>
      </c>
      <c r="K622" s="34">
        <f>VLOOKUP($B622,'Hub coords'!$A$14:$E$119,5,TRUE)</f>
        <v>5189140.4065000005</v>
      </c>
      <c r="L622" s="34">
        <f t="shared" si="40"/>
        <v>0.41659999993862584</v>
      </c>
      <c r="M622" s="34">
        <f t="shared" si="41"/>
        <v>5.6035000002011657</v>
      </c>
      <c r="N622" s="35">
        <f t="shared" si="42"/>
        <v>5.6189650125448658</v>
      </c>
      <c r="O622" s="34">
        <f t="shared" si="43"/>
        <v>31.572767812203324</v>
      </c>
      <c r="P622" s="36" t="s">
        <v>5286</v>
      </c>
      <c r="Q622" s="70"/>
      <c r="R622" s="70"/>
      <c r="S622" s="70"/>
    </row>
    <row r="623" spans="1:19" x14ac:dyDescent="0.3">
      <c r="A623" s="98" t="s">
        <v>130</v>
      </c>
      <c r="B623" s="98" t="s">
        <v>2750</v>
      </c>
      <c r="C623" s="98">
        <v>601</v>
      </c>
      <c r="D623" s="98">
        <v>359.90300000000002</v>
      </c>
      <c r="E623" s="98">
        <v>0.3</v>
      </c>
      <c r="F623" s="98">
        <v>0.2</v>
      </c>
      <c r="G623" s="98">
        <v>1.1869320000000001</v>
      </c>
      <c r="H623" s="98">
        <v>5189139.1380000003</v>
      </c>
      <c r="I623" s="98">
        <v>487821.53100000002</v>
      </c>
      <c r="J623" s="34">
        <f>VLOOKUP($B623,'Hub coords'!$A$14:$E$119,4,TRUE)</f>
        <v>487822.16540000006</v>
      </c>
      <c r="K623" s="34">
        <f>VLOOKUP($B623,'Hub coords'!$A$14:$E$119,5,TRUE)</f>
        <v>5189140.4065000005</v>
      </c>
      <c r="L623" s="34">
        <f t="shared" si="40"/>
        <v>0.63440000003902242</v>
      </c>
      <c r="M623" s="34">
        <f t="shared" si="41"/>
        <v>1.2685000002384186</v>
      </c>
      <c r="N623" s="35">
        <f t="shared" si="42"/>
        <v>1.4182932033449147</v>
      </c>
      <c r="O623" s="34">
        <f t="shared" si="43"/>
        <v>2.0115556106543795</v>
      </c>
      <c r="P623" s="36" t="s">
        <v>5286</v>
      </c>
      <c r="Q623" s="70"/>
      <c r="R623" s="70"/>
      <c r="S623" s="70"/>
    </row>
    <row r="624" spans="1:19" x14ac:dyDescent="0.3">
      <c r="A624" s="98" t="s">
        <v>126</v>
      </c>
      <c r="B624" s="98" t="s">
        <v>2751</v>
      </c>
      <c r="C624" s="98">
        <v>601</v>
      </c>
      <c r="D624" s="98">
        <v>361.84100000000001</v>
      </c>
      <c r="E624" s="98">
        <v>0.4</v>
      </c>
      <c r="F624" s="98">
        <v>0.3</v>
      </c>
      <c r="G624" s="98">
        <v>1.6960379999999999</v>
      </c>
      <c r="H624" s="98">
        <v>5189136.034</v>
      </c>
      <c r="I624" s="98">
        <v>487822.80699999997</v>
      </c>
      <c r="J624" s="34">
        <f>VLOOKUP($B624,'Hub coords'!$A$14:$E$119,4,TRUE)</f>
        <v>487822.16540000006</v>
      </c>
      <c r="K624" s="34">
        <f>VLOOKUP($B624,'Hub coords'!$A$14:$E$119,5,TRUE)</f>
        <v>5189140.4065000005</v>
      </c>
      <c r="L624" s="34">
        <f t="shared" si="40"/>
        <v>0.64159999991534278</v>
      </c>
      <c r="M624" s="34">
        <f t="shared" si="41"/>
        <v>4.3725000005215406</v>
      </c>
      <c r="N624" s="35">
        <f t="shared" si="42"/>
        <v>4.4193219858313375</v>
      </c>
      <c r="O624" s="34">
        <f t="shared" si="43"/>
        <v>19.530406814452235</v>
      </c>
      <c r="P624" s="36" t="s">
        <v>5286</v>
      </c>
      <c r="Q624" s="70"/>
      <c r="R624" s="70"/>
      <c r="S624" s="70"/>
    </row>
    <row r="625" spans="1:19" x14ac:dyDescent="0.3">
      <c r="A625" s="98" t="s">
        <v>126</v>
      </c>
      <c r="B625" s="98" t="s">
        <v>2752</v>
      </c>
      <c r="C625" s="98">
        <v>601</v>
      </c>
      <c r="D625" s="98">
        <v>358.70600000000002</v>
      </c>
      <c r="E625" s="98">
        <v>0.3</v>
      </c>
      <c r="F625" s="98">
        <v>0.2</v>
      </c>
      <c r="G625" s="98">
        <v>1.023242</v>
      </c>
      <c r="H625" s="98">
        <v>5189139.1210000003</v>
      </c>
      <c r="I625" s="98">
        <v>487822.58199999999</v>
      </c>
      <c r="J625" s="34">
        <f>VLOOKUP($B625,'Hub coords'!$A$14:$E$119,4,TRUE)</f>
        <v>487822.16540000006</v>
      </c>
      <c r="K625" s="34">
        <f>VLOOKUP($B625,'Hub coords'!$A$14:$E$119,5,TRUE)</f>
        <v>5189140.4065000005</v>
      </c>
      <c r="L625" s="34">
        <f t="shared" si="40"/>
        <v>0.41659999993862584</v>
      </c>
      <c r="M625" s="34">
        <f t="shared" si="41"/>
        <v>1.285500000230968</v>
      </c>
      <c r="N625" s="35">
        <f t="shared" si="42"/>
        <v>1.351320025213377</v>
      </c>
      <c r="O625" s="34">
        <f t="shared" si="43"/>
        <v>1.8260658105426819</v>
      </c>
      <c r="P625" s="36" t="s">
        <v>5286</v>
      </c>
      <c r="Q625" s="70"/>
      <c r="R625" s="70"/>
      <c r="S625" s="70"/>
    </row>
    <row r="626" spans="1:19" x14ac:dyDescent="0.3">
      <c r="A626" s="98" t="s">
        <v>130</v>
      </c>
      <c r="B626" s="98" t="s">
        <v>2753</v>
      </c>
      <c r="C626" s="98">
        <v>601</v>
      </c>
      <c r="D626" s="98">
        <v>364.46499999999997</v>
      </c>
      <c r="E626" s="98">
        <v>0.3</v>
      </c>
      <c r="F626" s="98">
        <v>0.2</v>
      </c>
      <c r="G626" s="98">
        <v>1.997776</v>
      </c>
      <c r="H626" s="98">
        <v>5189138.5379999997</v>
      </c>
      <c r="I626" s="98">
        <v>487820.99</v>
      </c>
      <c r="J626" s="34">
        <f>VLOOKUP($B626,'Hub coords'!$A$14:$E$119,4,TRUE)</f>
        <v>487822.16540000006</v>
      </c>
      <c r="K626" s="34">
        <f>VLOOKUP($B626,'Hub coords'!$A$14:$E$119,5,TRUE)</f>
        <v>5189140.4065000005</v>
      </c>
      <c r="L626" s="34">
        <f t="shared" si="40"/>
        <v>1.1754000000655651</v>
      </c>
      <c r="M626" s="34">
        <f t="shared" si="41"/>
        <v>1.8685000007972121</v>
      </c>
      <c r="N626" s="35">
        <f t="shared" si="42"/>
        <v>2.2074549628776827</v>
      </c>
      <c r="O626" s="34">
        <f t="shared" si="43"/>
        <v>4.8728574131333113</v>
      </c>
      <c r="P626" s="36" t="s">
        <v>5286</v>
      </c>
      <c r="Q626" s="70"/>
      <c r="R626" s="70"/>
      <c r="S626" s="70"/>
    </row>
    <row r="627" spans="1:19" x14ac:dyDescent="0.3">
      <c r="A627" s="98" t="s">
        <v>126</v>
      </c>
      <c r="B627" s="98" t="s">
        <v>2754</v>
      </c>
      <c r="C627" s="98">
        <v>601</v>
      </c>
      <c r="D627" s="98">
        <v>361.29399999999998</v>
      </c>
      <c r="E627" s="98">
        <v>0.3</v>
      </c>
      <c r="F627" s="98">
        <v>0.2</v>
      </c>
      <c r="G627" s="98">
        <v>2.3099660000000002</v>
      </c>
      <c r="H627" s="98">
        <v>5189137.534</v>
      </c>
      <c r="I627" s="98">
        <v>487822.78600000002</v>
      </c>
      <c r="J627" s="34">
        <f>VLOOKUP($B627,'Hub coords'!$A$14:$E$119,4,TRUE)</f>
        <v>487822.16540000006</v>
      </c>
      <c r="K627" s="34">
        <f>VLOOKUP($B627,'Hub coords'!$A$14:$E$119,5,TRUE)</f>
        <v>5189140.4065000005</v>
      </c>
      <c r="L627" s="34">
        <f t="shared" si="40"/>
        <v>0.6205999999656342</v>
      </c>
      <c r="M627" s="34">
        <f t="shared" si="41"/>
        <v>2.8725000005215406</v>
      </c>
      <c r="N627" s="35">
        <f t="shared" si="42"/>
        <v>2.9387753593892807</v>
      </c>
      <c r="O627" s="34">
        <f t="shared" si="43"/>
        <v>8.6364006129535955</v>
      </c>
      <c r="P627" s="36" t="s">
        <v>5286</v>
      </c>
      <c r="Q627" s="70"/>
      <c r="R627" s="70"/>
      <c r="S627" s="70"/>
    </row>
    <row r="628" spans="1:19" x14ac:dyDescent="0.3">
      <c r="A628" s="98" t="s">
        <v>130</v>
      </c>
      <c r="B628" s="98" t="s">
        <v>2728</v>
      </c>
      <c r="C628" s="98">
        <v>601</v>
      </c>
      <c r="D628" s="98">
        <v>360.654</v>
      </c>
      <c r="E628" s="98">
        <v>0.2</v>
      </c>
      <c r="F628" s="98">
        <v>0.2</v>
      </c>
      <c r="G628" s="98">
        <v>2.4361860000000002</v>
      </c>
      <c r="H628" s="98">
        <v>5189138.9929999998</v>
      </c>
      <c r="I628" s="98">
        <v>487820.52299999999</v>
      </c>
      <c r="J628" s="34">
        <f>VLOOKUP($B628,'Hub coords'!$A$14:$E$119,4,TRUE)</f>
        <v>487822.16540000006</v>
      </c>
      <c r="K628" s="34">
        <f>VLOOKUP($B628,'Hub coords'!$A$14:$E$119,5,TRUE)</f>
        <v>5189140.4065000005</v>
      </c>
      <c r="L628" s="34">
        <f t="shared" si="40"/>
        <v>1.6424000000697561</v>
      </c>
      <c r="M628" s="34">
        <f t="shared" si="41"/>
        <v>1.4135000007227063</v>
      </c>
      <c r="N628" s="35">
        <f t="shared" si="42"/>
        <v>2.1669010157993434</v>
      </c>
      <c r="O628" s="34">
        <f t="shared" si="43"/>
        <v>4.6954600122722256</v>
      </c>
      <c r="P628" s="36" t="s">
        <v>5286</v>
      </c>
      <c r="Q628" s="70"/>
      <c r="R628" s="70"/>
      <c r="S628" s="70"/>
    </row>
    <row r="629" spans="1:19" x14ac:dyDescent="0.3">
      <c r="A629" s="98" t="s">
        <v>130</v>
      </c>
      <c r="B629" s="98" t="s">
        <v>2755</v>
      </c>
      <c r="C629" s="98">
        <v>601</v>
      </c>
      <c r="D629" s="98">
        <v>359.41699999999997</v>
      </c>
      <c r="E629" s="98">
        <v>0.3</v>
      </c>
      <c r="F629" s="98">
        <v>0.2</v>
      </c>
      <c r="G629" s="98">
        <v>1.4746140000000001</v>
      </c>
      <c r="H629" s="98">
        <v>5189139.4610000001</v>
      </c>
      <c r="I629" s="98">
        <v>487822.57299999997</v>
      </c>
      <c r="J629" s="34">
        <f>VLOOKUP($B629,'Hub coords'!$A$14:$E$119,4,TRUE)</f>
        <v>487822.16540000006</v>
      </c>
      <c r="K629" s="34">
        <f>VLOOKUP($B629,'Hub coords'!$A$14:$E$119,5,TRUE)</f>
        <v>5189140.4065000005</v>
      </c>
      <c r="L629" s="34">
        <f t="shared" si="40"/>
        <v>0.40759999991860241</v>
      </c>
      <c r="M629" s="34">
        <f t="shared" si="41"/>
        <v>0.94550000037997961</v>
      </c>
      <c r="N629" s="35">
        <f t="shared" si="42"/>
        <v>1.0296154673722544</v>
      </c>
      <c r="O629" s="34">
        <f t="shared" si="43"/>
        <v>1.0601080106521859</v>
      </c>
      <c r="P629" s="36" t="s">
        <v>5286</v>
      </c>
      <c r="Q629" s="70"/>
      <c r="R629" s="70"/>
      <c r="S629" s="70"/>
    </row>
    <row r="630" spans="1:19" x14ac:dyDescent="0.3">
      <c r="A630" s="98" t="s">
        <v>130</v>
      </c>
      <c r="B630" s="98" t="s">
        <v>2729</v>
      </c>
      <c r="C630" s="98">
        <v>601</v>
      </c>
      <c r="D630" s="98">
        <v>362.161</v>
      </c>
      <c r="E630" s="98">
        <v>0.3</v>
      </c>
      <c r="F630" s="98">
        <v>0.2</v>
      </c>
      <c r="G630" s="98">
        <v>1.7531030000000001</v>
      </c>
      <c r="H630" s="98">
        <v>5189138.92</v>
      </c>
      <c r="I630" s="98">
        <v>487821.72100000002</v>
      </c>
      <c r="J630" s="34">
        <f>VLOOKUP($B630,'Hub coords'!$A$14:$E$119,4,TRUE)</f>
        <v>487822.16540000006</v>
      </c>
      <c r="K630" s="34">
        <f>VLOOKUP($B630,'Hub coords'!$A$14:$E$119,5,TRUE)</f>
        <v>5189140.4065000005</v>
      </c>
      <c r="L630" s="34">
        <f t="shared" si="40"/>
        <v>0.44440000003669411</v>
      </c>
      <c r="M630" s="34">
        <f t="shared" si="41"/>
        <v>1.4865000005811453</v>
      </c>
      <c r="N630" s="35">
        <f t="shared" si="42"/>
        <v>1.5515068842130089</v>
      </c>
      <c r="O630" s="34">
        <f t="shared" si="43"/>
        <v>2.407173611760359</v>
      </c>
      <c r="P630" s="36" t="s">
        <v>5286</v>
      </c>
      <c r="Q630" s="70"/>
      <c r="R630" s="98" t="s">
        <v>5112</v>
      </c>
      <c r="S630" s="37">
        <f>COUNT(C606:C635)</f>
        <v>30</v>
      </c>
    </row>
    <row r="631" spans="1:19" x14ac:dyDescent="0.3">
      <c r="A631" s="98" t="s">
        <v>130</v>
      </c>
      <c r="B631" s="98" t="s">
        <v>2730</v>
      </c>
      <c r="C631" s="98">
        <v>601</v>
      </c>
      <c r="D631" s="98">
        <v>362.26400000000001</v>
      </c>
      <c r="E631" s="98">
        <v>0.3</v>
      </c>
      <c r="F631" s="98">
        <v>0.2</v>
      </c>
      <c r="G631" s="98">
        <v>1.8365560000000001</v>
      </c>
      <c r="H631" s="98">
        <v>5189135.034</v>
      </c>
      <c r="I631" s="98">
        <v>487822.03200000001</v>
      </c>
      <c r="J631" s="34">
        <f>VLOOKUP($B631,'Hub coords'!$A$14:$E$119,4,TRUE)</f>
        <v>487822.16540000006</v>
      </c>
      <c r="K631" s="34">
        <f>VLOOKUP($B631,'Hub coords'!$A$14:$E$119,5,TRUE)</f>
        <v>5189140.4065000005</v>
      </c>
      <c r="L631" s="34">
        <f t="shared" si="40"/>
        <v>0.13340000004973263</v>
      </c>
      <c r="M631" s="34">
        <f t="shared" si="41"/>
        <v>5.3725000005215406</v>
      </c>
      <c r="N631" s="35">
        <f t="shared" si="42"/>
        <v>5.3741559165711985</v>
      </c>
      <c r="O631" s="34">
        <f t="shared" si="43"/>
        <v>28.881551815617218</v>
      </c>
      <c r="P631" s="36" t="s">
        <v>5286</v>
      </c>
      <c r="Q631" s="70"/>
      <c r="R631" s="98" t="s">
        <v>5111</v>
      </c>
      <c r="S631" s="34">
        <f>AVERAGE(N606:N635)</f>
        <v>2.4812940423897896</v>
      </c>
    </row>
    <row r="632" spans="1:19" x14ac:dyDescent="0.3">
      <c r="A632" s="98" t="s">
        <v>130</v>
      </c>
      <c r="B632" s="98" t="s">
        <v>2731</v>
      </c>
      <c r="C632" s="98">
        <v>601</v>
      </c>
      <c r="D632" s="98">
        <v>358.91800000000001</v>
      </c>
      <c r="E632" s="98">
        <v>0.3</v>
      </c>
      <c r="F632" s="98">
        <v>0.2</v>
      </c>
      <c r="G632" s="98">
        <v>1.2028030000000001</v>
      </c>
      <c r="H632" s="98">
        <v>5189138.977</v>
      </c>
      <c r="I632" s="98">
        <v>487822.64600000001</v>
      </c>
      <c r="J632" s="34">
        <f>VLOOKUP($B632,'Hub coords'!$A$14:$E$119,4,TRUE)</f>
        <v>487822.16540000006</v>
      </c>
      <c r="K632" s="34">
        <f>VLOOKUP($B632,'Hub coords'!$A$14:$E$119,5,TRUE)</f>
        <v>5189140.4065000005</v>
      </c>
      <c r="L632" s="34">
        <f t="shared" si="40"/>
        <v>0.48059999995166436</v>
      </c>
      <c r="M632" s="34">
        <f t="shared" si="41"/>
        <v>1.429500000551343</v>
      </c>
      <c r="N632" s="35">
        <f t="shared" si="42"/>
        <v>1.5081268552511853</v>
      </c>
      <c r="O632" s="34">
        <f t="shared" si="43"/>
        <v>2.2744466115298296</v>
      </c>
      <c r="P632" s="36" t="s">
        <v>5286</v>
      </c>
      <c r="Q632" s="70"/>
      <c r="R632" s="98" t="s">
        <v>5110</v>
      </c>
      <c r="S632" s="34">
        <f>_xlfn.STDEV.S(N606:N635)</f>
        <v>1.4566814246282995</v>
      </c>
    </row>
    <row r="633" spans="1:19" x14ac:dyDescent="0.3">
      <c r="A633" s="98" t="s">
        <v>130</v>
      </c>
      <c r="B633" s="98" t="s">
        <v>2732</v>
      </c>
      <c r="C633" s="98">
        <v>601</v>
      </c>
      <c r="D633" s="98">
        <v>359.41199999999998</v>
      </c>
      <c r="E633" s="98">
        <v>0.3</v>
      </c>
      <c r="F633" s="98">
        <v>0.2</v>
      </c>
      <c r="G633" s="98">
        <v>2.0192389999999998</v>
      </c>
      <c r="H633" s="98">
        <v>5189138.6100000003</v>
      </c>
      <c r="I633" s="98">
        <v>487823.10399999999</v>
      </c>
      <c r="J633" s="34">
        <f>VLOOKUP($B633,'Hub coords'!$A$14:$E$119,4,TRUE)</f>
        <v>487822.16540000006</v>
      </c>
      <c r="K633" s="34">
        <f>VLOOKUP($B633,'Hub coords'!$A$14:$E$119,5,TRUE)</f>
        <v>5189140.4065000005</v>
      </c>
      <c r="L633" s="34">
        <f t="shared" si="40"/>
        <v>0.93859999993583187</v>
      </c>
      <c r="M633" s="34">
        <f t="shared" si="41"/>
        <v>1.7965000001713634</v>
      </c>
      <c r="N633" s="35">
        <f t="shared" si="42"/>
        <v>2.0269144556431709</v>
      </c>
      <c r="O633" s="34">
        <f t="shared" si="43"/>
        <v>4.1083822104952512</v>
      </c>
      <c r="P633" s="36" t="s">
        <v>5286</v>
      </c>
      <c r="Q633" s="70"/>
      <c r="R633" s="98" t="s">
        <v>5109</v>
      </c>
      <c r="S633" s="34">
        <f>MIN(N606:N635)</f>
        <v>0.92506530053147706</v>
      </c>
    </row>
    <row r="634" spans="1:19" x14ac:dyDescent="0.3">
      <c r="A634" s="98" t="s">
        <v>130</v>
      </c>
      <c r="B634" s="98" t="s">
        <v>2733</v>
      </c>
      <c r="C634" s="98">
        <v>601</v>
      </c>
      <c r="D634" s="98">
        <v>361.25</v>
      </c>
      <c r="E634" s="98">
        <v>0.6</v>
      </c>
      <c r="F634" s="98">
        <v>0.5</v>
      </c>
      <c r="G634" s="98">
        <v>2.2663760000000002</v>
      </c>
      <c r="H634" s="98">
        <v>5189139.1440000003</v>
      </c>
      <c r="I634" s="98">
        <v>487821.26299999998</v>
      </c>
      <c r="J634" s="34">
        <f>VLOOKUP($B634,'Hub coords'!$A$14:$E$119,4,TRUE)</f>
        <v>487822.16540000006</v>
      </c>
      <c r="K634" s="34">
        <f>VLOOKUP($B634,'Hub coords'!$A$14:$E$119,5,TRUE)</f>
        <v>5189140.4065000005</v>
      </c>
      <c r="L634" s="34">
        <f t="shared" si="40"/>
        <v>0.90240000007906929</v>
      </c>
      <c r="M634" s="34">
        <f t="shared" si="41"/>
        <v>1.2625000001862645</v>
      </c>
      <c r="N634" s="35">
        <f t="shared" si="42"/>
        <v>1.5518479341137206</v>
      </c>
      <c r="O634" s="34">
        <f t="shared" si="43"/>
        <v>2.4082320106130224</v>
      </c>
      <c r="P634" s="36" t="s">
        <v>5286</v>
      </c>
      <c r="Q634" s="70"/>
      <c r="R634" s="98" t="s">
        <v>5108</v>
      </c>
      <c r="S634" s="34">
        <f>MAX(N606:N635)</f>
        <v>5.6189650125448658</v>
      </c>
    </row>
    <row r="635" spans="1:19" x14ac:dyDescent="0.3">
      <c r="A635" s="98" t="s">
        <v>126</v>
      </c>
      <c r="B635" s="98" t="s">
        <v>2734</v>
      </c>
      <c r="C635" s="98">
        <v>601</v>
      </c>
      <c r="D635" s="98">
        <v>362.923</v>
      </c>
      <c r="E635" s="98">
        <v>0.2</v>
      </c>
      <c r="F635" s="98">
        <v>0.2</v>
      </c>
      <c r="G635" s="98">
        <v>1.864198</v>
      </c>
      <c r="H635" s="98">
        <v>5189140.1320000002</v>
      </c>
      <c r="I635" s="98">
        <v>487821.28200000001</v>
      </c>
      <c r="J635" s="34">
        <f>VLOOKUP($B635,'Hub coords'!$A$14:$E$119,4,TRUE)</f>
        <v>487822.16540000006</v>
      </c>
      <c r="K635" s="34">
        <f>VLOOKUP($B635,'Hub coords'!$A$14:$E$119,5,TRUE)</f>
        <v>5189140.4065000005</v>
      </c>
      <c r="L635" s="34">
        <f t="shared" si="40"/>
        <v>0.88340000004973263</v>
      </c>
      <c r="M635" s="34">
        <f t="shared" si="41"/>
        <v>0.27450000029057264</v>
      </c>
      <c r="N635" s="35">
        <f t="shared" si="42"/>
        <v>0.92506530053147706</v>
      </c>
      <c r="O635" s="34">
        <f t="shared" si="43"/>
        <v>0.85574581024739194</v>
      </c>
      <c r="P635" s="36" t="s">
        <v>5286</v>
      </c>
      <c r="Q635" s="70"/>
      <c r="R635" s="98" t="s">
        <v>5107</v>
      </c>
      <c r="S635" s="34">
        <f>SQRT(SUM(O606:O635)/S630)</f>
        <v>2.8649625137560917</v>
      </c>
    </row>
    <row r="636" spans="1:19" ht="15" thickBot="1" x14ac:dyDescent="0.35">
      <c r="A636" s="98" t="s">
        <v>130</v>
      </c>
      <c r="B636" s="98" t="s">
        <v>2756</v>
      </c>
      <c r="C636" s="98">
        <v>601</v>
      </c>
      <c r="D636" s="98">
        <v>358.30500000000001</v>
      </c>
      <c r="E636" s="98">
        <v>0.3</v>
      </c>
      <c r="F636" s="98">
        <v>0.2</v>
      </c>
      <c r="G636" s="98">
        <v>1.4134139999999999</v>
      </c>
      <c r="H636" s="98">
        <v>5189139.4060000004</v>
      </c>
      <c r="I636" s="98">
        <v>487738.30599999998</v>
      </c>
      <c r="J636" s="34">
        <f>VLOOKUP($B636,'Hub coords'!$A$14:$E$119,4,TRUE)</f>
        <v>487738.36340000003</v>
      </c>
      <c r="K636" s="34">
        <f>VLOOKUP($B636,'Hub coords'!$A$14:$E$119,5,TRUE)</f>
        <v>5189139.6984999999</v>
      </c>
      <c r="L636" s="34">
        <f t="shared" si="40"/>
        <v>5.7400000048801303E-2</v>
      </c>
      <c r="M636" s="34">
        <f t="shared" si="41"/>
        <v>0.29249999951571226</v>
      </c>
      <c r="N636" s="35">
        <f t="shared" si="42"/>
        <v>0.2980788649372747</v>
      </c>
      <c r="O636" s="34">
        <f t="shared" si="43"/>
        <v>8.8851009722294053E-2</v>
      </c>
      <c r="P636" s="36" t="s">
        <v>96</v>
      </c>
      <c r="Q636" s="113"/>
      <c r="R636" s="98"/>
    </row>
    <row r="637" spans="1:19" x14ac:dyDescent="0.3">
      <c r="A637" s="98" t="s">
        <v>130</v>
      </c>
      <c r="B637" s="98" t="s">
        <v>2765</v>
      </c>
      <c r="C637" s="98">
        <v>601</v>
      </c>
      <c r="D637" s="98">
        <v>359.99599999999998</v>
      </c>
      <c r="E637" s="98">
        <v>0.3</v>
      </c>
      <c r="F637" s="98">
        <v>0.2</v>
      </c>
      <c r="G637" s="98">
        <v>1.2679849999999999</v>
      </c>
      <c r="H637" s="98">
        <v>5189139.9289999995</v>
      </c>
      <c r="I637" s="98">
        <v>487737.91399999999</v>
      </c>
      <c r="J637" s="34">
        <f>VLOOKUP($B637,'Hub coords'!$A$14:$E$119,4,TRUE)</f>
        <v>487738.36340000003</v>
      </c>
      <c r="K637" s="34">
        <f>VLOOKUP($B637,'Hub coords'!$A$14:$E$119,5,TRUE)</f>
        <v>5189139.6984999999</v>
      </c>
      <c r="L637" s="34">
        <f t="shared" si="40"/>
        <v>0.44940000004135072</v>
      </c>
      <c r="M637" s="34">
        <f t="shared" si="41"/>
        <v>0.23049999959766865</v>
      </c>
      <c r="N637" s="35">
        <f t="shared" si="42"/>
        <v>0.50506495607168322</v>
      </c>
      <c r="O637" s="34">
        <f t="shared" si="43"/>
        <v>0.2550906098516913</v>
      </c>
      <c r="P637" s="36" t="s">
        <v>96</v>
      </c>
      <c r="Q637" s="113"/>
      <c r="R637" s="20" t="s">
        <v>166</v>
      </c>
      <c r="S637" s="20" t="s">
        <v>165</v>
      </c>
    </row>
    <row r="638" spans="1:19" x14ac:dyDescent="0.3">
      <c r="A638" s="98" t="s">
        <v>130</v>
      </c>
      <c r="B638" s="98" t="s">
        <v>2766</v>
      </c>
      <c r="C638" s="98">
        <v>601</v>
      </c>
      <c r="D638" s="98">
        <v>358.62200000000001</v>
      </c>
      <c r="E638" s="98">
        <v>0.2</v>
      </c>
      <c r="F638" s="98">
        <v>0.2</v>
      </c>
      <c r="G638" s="98">
        <v>1.3369329999999999</v>
      </c>
      <c r="H638" s="98">
        <v>5189139.716</v>
      </c>
      <c r="I638" s="98">
        <v>487738.08600000001</v>
      </c>
      <c r="J638" s="34">
        <f>VLOOKUP($B638,'Hub coords'!$A$14:$E$119,4,TRUE)</f>
        <v>487738.36340000003</v>
      </c>
      <c r="K638" s="34">
        <f>VLOOKUP($B638,'Hub coords'!$A$14:$E$119,5,TRUE)</f>
        <v>5189139.6984999999</v>
      </c>
      <c r="L638" s="34">
        <f t="shared" si="40"/>
        <v>0.27740000002086163</v>
      </c>
      <c r="M638" s="34">
        <f t="shared" si="41"/>
        <v>1.7500000074505806E-2</v>
      </c>
      <c r="N638" s="35">
        <f t="shared" si="42"/>
        <v>0.27795145262110382</v>
      </c>
      <c r="O638" s="34">
        <f t="shared" si="43"/>
        <v>7.7257010014181726E-2</v>
      </c>
      <c r="P638" s="36" t="s">
        <v>96</v>
      </c>
      <c r="Q638" s="113"/>
      <c r="R638" s="19">
        <v>1</v>
      </c>
      <c r="S638" s="115">
        <v>15</v>
      </c>
    </row>
    <row r="639" spans="1:19" x14ac:dyDescent="0.3">
      <c r="A639" s="98" t="s">
        <v>126</v>
      </c>
      <c r="B639" s="98" t="s">
        <v>2767</v>
      </c>
      <c r="C639" s="98">
        <v>601</v>
      </c>
      <c r="D639" s="98">
        <v>354.83</v>
      </c>
      <c r="E639" s="98">
        <v>0.5</v>
      </c>
      <c r="F639" s="98">
        <v>0.4</v>
      </c>
      <c r="G639" s="98">
        <v>0.77436099999999997</v>
      </c>
      <c r="H639" s="98">
        <v>5189139.59</v>
      </c>
      <c r="I639" s="98">
        <v>487738.58399999997</v>
      </c>
      <c r="J639" s="34">
        <f>VLOOKUP($B639,'Hub coords'!$A$14:$E$119,4,TRUE)</f>
        <v>487738.36340000003</v>
      </c>
      <c r="K639" s="34">
        <f>VLOOKUP($B639,'Hub coords'!$A$14:$E$119,5,TRUE)</f>
        <v>5189139.6984999999</v>
      </c>
      <c r="L639" s="34">
        <f t="shared" si="40"/>
        <v>0.22059999994235113</v>
      </c>
      <c r="M639" s="34">
        <f t="shared" si="41"/>
        <v>0.10850000008940697</v>
      </c>
      <c r="N639" s="35">
        <f t="shared" si="42"/>
        <v>0.2458385852423631</v>
      </c>
      <c r="O639" s="34">
        <f t="shared" si="43"/>
        <v>6.0436609993966627E-2</v>
      </c>
      <c r="P639" s="36" t="s">
        <v>96</v>
      </c>
      <c r="Q639" s="113"/>
      <c r="R639" s="19">
        <v>2</v>
      </c>
      <c r="S639" s="115">
        <v>12</v>
      </c>
    </row>
    <row r="640" spans="1:19" x14ac:dyDescent="0.3">
      <c r="A640" s="98" t="s">
        <v>126</v>
      </c>
      <c r="B640" s="98" t="s">
        <v>2768</v>
      </c>
      <c r="C640" s="98">
        <v>601</v>
      </c>
      <c r="D640" s="98">
        <v>356.43200000000002</v>
      </c>
      <c r="E640" s="98">
        <v>0.3</v>
      </c>
      <c r="F640" s="98">
        <v>0.2</v>
      </c>
      <c r="G640" s="98">
        <v>1.232755</v>
      </c>
      <c r="H640" s="98">
        <v>5189140.2460000003</v>
      </c>
      <c r="I640" s="98">
        <v>487738.83799999999</v>
      </c>
      <c r="J640" s="34">
        <f>VLOOKUP($B640,'Hub coords'!$A$14:$E$119,4,TRUE)</f>
        <v>487738.36340000003</v>
      </c>
      <c r="K640" s="34">
        <f>VLOOKUP($B640,'Hub coords'!$A$14:$E$119,5,TRUE)</f>
        <v>5189139.6984999999</v>
      </c>
      <c r="L640" s="34">
        <f t="shared" si="40"/>
        <v>0.47459999995771796</v>
      </c>
      <c r="M640" s="34">
        <f t="shared" si="41"/>
        <v>0.54750000033527613</v>
      </c>
      <c r="N640" s="35">
        <f t="shared" si="42"/>
        <v>0.72456981052690383</v>
      </c>
      <c r="O640" s="34">
        <f t="shared" si="43"/>
        <v>0.52500141032699332</v>
      </c>
      <c r="P640" s="36" t="s">
        <v>96</v>
      </c>
      <c r="Q640" s="113"/>
      <c r="R640" s="19">
        <v>3</v>
      </c>
      <c r="S640" s="115">
        <v>2</v>
      </c>
    </row>
    <row r="641" spans="1:19" x14ac:dyDescent="0.3">
      <c r="A641" s="98" t="s">
        <v>126</v>
      </c>
      <c r="B641" s="98" t="s">
        <v>2769</v>
      </c>
      <c r="C641" s="98">
        <v>601</v>
      </c>
      <c r="D641" s="98">
        <v>358.71300000000002</v>
      </c>
      <c r="E641" s="98">
        <v>0.5</v>
      </c>
      <c r="F641" s="98">
        <v>0.3</v>
      </c>
      <c r="G641" s="98">
        <v>1.9137150000000001</v>
      </c>
      <c r="H641" s="98">
        <v>5189138.0010000002</v>
      </c>
      <c r="I641" s="98">
        <v>487737.16899999999</v>
      </c>
      <c r="J641" s="34">
        <f>VLOOKUP($B641,'Hub coords'!$A$14:$E$119,4,TRUE)</f>
        <v>487738.36340000003</v>
      </c>
      <c r="K641" s="34">
        <f>VLOOKUP($B641,'Hub coords'!$A$14:$E$119,5,TRUE)</f>
        <v>5189139.6984999999</v>
      </c>
      <c r="L641" s="34">
        <f t="shared" si="40"/>
        <v>1.1944000000366941</v>
      </c>
      <c r="M641" s="34">
        <f t="shared" si="41"/>
        <v>1.6974999997764826</v>
      </c>
      <c r="N641" s="35">
        <f t="shared" si="42"/>
        <v>2.0755957239618734</v>
      </c>
      <c r="O641" s="34">
        <f t="shared" si="43"/>
        <v>4.3080976093288132</v>
      </c>
      <c r="P641" s="36" t="s">
        <v>96</v>
      </c>
      <c r="Q641" s="113"/>
      <c r="R641" s="19">
        <v>4</v>
      </c>
      <c r="S641" s="115">
        <v>1</v>
      </c>
    </row>
    <row r="642" spans="1:19" x14ac:dyDescent="0.3">
      <c r="A642" s="98" t="s">
        <v>130</v>
      </c>
      <c r="B642" s="98" t="s">
        <v>2770</v>
      </c>
      <c r="C642" s="98">
        <v>601</v>
      </c>
      <c r="D642" s="98">
        <v>356.25299999999999</v>
      </c>
      <c r="E642" s="98">
        <v>0.2</v>
      </c>
      <c r="F642" s="98">
        <v>0.2</v>
      </c>
      <c r="G642" s="98">
        <v>1.0095829999999999</v>
      </c>
      <c r="H642" s="98">
        <v>5189139.6119999997</v>
      </c>
      <c r="I642" s="98">
        <v>487738.50900000002</v>
      </c>
      <c r="J642" s="34">
        <f>VLOOKUP($B642,'Hub coords'!$A$14:$E$119,4,TRUE)</f>
        <v>487738.36340000003</v>
      </c>
      <c r="K642" s="34">
        <f>VLOOKUP($B642,'Hub coords'!$A$14:$E$119,5,TRUE)</f>
        <v>5189139.6984999999</v>
      </c>
      <c r="L642" s="34">
        <f t="shared" si="40"/>
        <v>0.14559999998891726</v>
      </c>
      <c r="M642" s="34">
        <f t="shared" si="41"/>
        <v>8.6500000208616257E-2</v>
      </c>
      <c r="N642" s="35">
        <f t="shared" si="42"/>
        <v>0.16935645849173664</v>
      </c>
      <c r="O642" s="34">
        <f t="shared" si="43"/>
        <v>2.8681610032863316E-2</v>
      </c>
      <c r="P642" s="36" t="s">
        <v>96</v>
      </c>
      <c r="Q642" s="113"/>
      <c r="R642" s="19">
        <v>5</v>
      </c>
      <c r="S642" s="115">
        <v>0</v>
      </c>
    </row>
    <row r="643" spans="1:19" x14ac:dyDescent="0.3">
      <c r="A643" s="98" t="s">
        <v>126</v>
      </c>
      <c r="B643" s="98" t="s">
        <v>2771</v>
      </c>
      <c r="C643" s="98">
        <v>601</v>
      </c>
      <c r="D643" s="98">
        <v>359.76799999999997</v>
      </c>
      <c r="E643" s="98">
        <v>0.3</v>
      </c>
      <c r="F643" s="98">
        <v>0.2</v>
      </c>
      <c r="G643" s="98">
        <v>1.3081830000000001</v>
      </c>
      <c r="H643" s="98">
        <v>5189137.03</v>
      </c>
      <c r="I643" s="98">
        <v>487736.43800000002</v>
      </c>
      <c r="J643" s="34">
        <f>VLOOKUP($B643,'Hub coords'!$A$14:$E$119,4,TRUE)</f>
        <v>487738.36340000003</v>
      </c>
      <c r="K643" s="34">
        <f>VLOOKUP($B643,'Hub coords'!$A$14:$E$119,5,TRUE)</f>
        <v>5189139.6984999999</v>
      </c>
      <c r="L643" s="34">
        <f t="shared" si="40"/>
        <v>1.9254000000073574</v>
      </c>
      <c r="M643" s="34">
        <f t="shared" si="41"/>
        <v>2.668499999679625</v>
      </c>
      <c r="N643" s="35">
        <f t="shared" si="42"/>
        <v>3.2906013748733667</v>
      </c>
      <c r="O643" s="34">
        <f t="shared" si="43"/>
        <v>10.828057408318491</v>
      </c>
      <c r="P643" s="36" t="s">
        <v>96</v>
      </c>
      <c r="Q643" s="113"/>
      <c r="R643" s="19">
        <v>6</v>
      </c>
      <c r="S643" s="115">
        <v>0</v>
      </c>
    </row>
    <row r="644" spans="1:19" x14ac:dyDescent="0.3">
      <c r="A644" s="98" t="s">
        <v>130</v>
      </c>
      <c r="B644" s="98" t="s">
        <v>2772</v>
      </c>
      <c r="C644" s="98">
        <v>601</v>
      </c>
      <c r="D644" s="98">
        <v>357.279</v>
      </c>
      <c r="E644" s="98">
        <v>0.3</v>
      </c>
      <c r="F644" s="98">
        <v>0.2</v>
      </c>
      <c r="G644" s="98">
        <v>1.145788</v>
      </c>
      <c r="H644" s="98">
        <v>5189138.2359999996</v>
      </c>
      <c r="I644" s="98">
        <v>487737.68900000001</v>
      </c>
      <c r="J644" s="34">
        <f>VLOOKUP($B644,'Hub coords'!$A$14:$E$119,4,TRUE)</f>
        <v>487738.36340000003</v>
      </c>
      <c r="K644" s="34">
        <f>VLOOKUP($B644,'Hub coords'!$A$14:$E$119,5,TRUE)</f>
        <v>5189139.6984999999</v>
      </c>
      <c r="L644" s="34">
        <f t="shared" si="40"/>
        <v>0.67440000001806766</v>
      </c>
      <c r="M644" s="34">
        <f t="shared" si="41"/>
        <v>1.462500000372529</v>
      </c>
      <c r="N644" s="35">
        <f t="shared" si="42"/>
        <v>1.6105035271970121</v>
      </c>
      <c r="O644" s="34">
        <f t="shared" si="43"/>
        <v>2.5937216111140171</v>
      </c>
      <c r="P644" s="36" t="s">
        <v>96</v>
      </c>
      <c r="Q644" s="113"/>
      <c r="R644" s="19">
        <v>7</v>
      </c>
      <c r="S644" s="115">
        <v>0</v>
      </c>
    </row>
    <row r="645" spans="1:19" x14ac:dyDescent="0.3">
      <c r="A645" s="98" t="s">
        <v>130</v>
      </c>
      <c r="B645" s="98" t="s">
        <v>2773</v>
      </c>
      <c r="C645" s="98">
        <v>601</v>
      </c>
      <c r="D645" s="98">
        <v>355.71600000000001</v>
      </c>
      <c r="E645" s="98">
        <v>0.4</v>
      </c>
      <c r="F645" s="98">
        <v>0.3</v>
      </c>
      <c r="G645" s="98">
        <v>1.5925720000000001</v>
      </c>
      <c r="H645" s="98">
        <v>5189139.4479999999</v>
      </c>
      <c r="I645" s="98">
        <v>487738.41100000002</v>
      </c>
      <c r="J645" s="34">
        <f>VLOOKUP($B645,'Hub coords'!$A$14:$E$119,4,TRUE)</f>
        <v>487738.36340000003</v>
      </c>
      <c r="K645" s="34">
        <f>VLOOKUP($B645,'Hub coords'!$A$14:$E$119,5,TRUE)</f>
        <v>5189139.6984999999</v>
      </c>
      <c r="L645" s="34">
        <f t="shared" si="40"/>
        <v>4.7599999990779907E-2</v>
      </c>
      <c r="M645" s="34">
        <f t="shared" si="41"/>
        <v>0.25050000008195639</v>
      </c>
      <c r="N645" s="35">
        <f t="shared" si="42"/>
        <v>0.25498237201850327</v>
      </c>
      <c r="O645" s="34">
        <f t="shared" si="43"/>
        <v>6.5016010040182398E-2</v>
      </c>
      <c r="P645" s="36" t="s">
        <v>96</v>
      </c>
      <c r="Q645" s="113"/>
      <c r="R645" s="19">
        <v>8</v>
      </c>
      <c r="S645" s="115">
        <v>0</v>
      </c>
    </row>
    <row r="646" spans="1:19" ht="15" thickBot="1" x14ac:dyDescent="0.35">
      <c r="A646" s="98" t="s">
        <v>130</v>
      </c>
      <c r="B646" s="98" t="s">
        <v>2774</v>
      </c>
      <c r="C646" s="98">
        <v>601</v>
      </c>
      <c r="D646" s="98">
        <v>355.41899999999998</v>
      </c>
      <c r="E646" s="98">
        <v>0.4</v>
      </c>
      <c r="F646" s="98">
        <v>0.3</v>
      </c>
      <c r="G646" s="98">
        <v>1.5275719999999999</v>
      </c>
      <c r="H646" s="98">
        <v>5189139.7050000001</v>
      </c>
      <c r="I646" s="98">
        <v>487738.55</v>
      </c>
      <c r="J646" s="34">
        <f>VLOOKUP($B646,'Hub coords'!$A$14:$E$119,4,TRUE)</f>
        <v>487738.36340000003</v>
      </c>
      <c r="K646" s="34">
        <f>VLOOKUP($B646,'Hub coords'!$A$14:$E$119,5,TRUE)</f>
        <v>5189139.6984999999</v>
      </c>
      <c r="L646" s="34">
        <f t="shared" si="40"/>
        <v>0.18659999995725229</v>
      </c>
      <c r="M646" s="34">
        <f t="shared" si="41"/>
        <v>6.5000001341104507E-3</v>
      </c>
      <c r="N646" s="35">
        <f t="shared" si="42"/>
        <v>0.18671317571556112</v>
      </c>
      <c r="O646" s="34">
        <f t="shared" si="43"/>
        <v>3.4861809985790006E-2</v>
      </c>
      <c r="P646" s="36" t="s">
        <v>96</v>
      </c>
      <c r="Q646" s="113"/>
      <c r="R646" s="38" t="s">
        <v>2123</v>
      </c>
      <c r="S646" s="38">
        <v>0</v>
      </c>
    </row>
    <row r="647" spans="1:19" x14ac:dyDescent="0.3">
      <c r="A647" s="98" t="s">
        <v>126</v>
      </c>
      <c r="B647" s="98" t="s">
        <v>2757</v>
      </c>
      <c r="C647" s="98">
        <v>601</v>
      </c>
      <c r="D647" s="98">
        <v>360.30799999999999</v>
      </c>
      <c r="E647" s="98">
        <v>0.3</v>
      </c>
      <c r="F647" s="98">
        <v>0.2</v>
      </c>
      <c r="G647" s="98">
        <v>1.0737730000000001</v>
      </c>
      <c r="H647" s="98">
        <v>5189136.7249999996</v>
      </c>
      <c r="I647" s="98">
        <v>487736.49699999997</v>
      </c>
      <c r="J647" s="34">
        <f>VLOOKUP($B647,'Hub coords'!$A$14:$E$119,4,TRUE)</f>
        <v>487738.36340000003</v>
      </c>
      <c r="K647" s="34">
        <f>VLOOKUP($B647,'Hub coords'!$A$14:$E$119,5,TRUE)</f>
        <v>5189139.6984999999</v>
      </c>
      <c r="L647" s="34">
        <f t="shared" si="40"/>
        <v>1.8664000000571832</v>
      </c>
      <c r="M647" s="34">
        <f t="shared" si="41"/>
        <v>2.9735000003129244</v>
      </c>
      <c r="N647" s="35">
        <f t="shared" si="42"/>
        <v>3.5107194721416315</v>
      </c>
      <c r="O647" s="34">
        <f t="shared" si="43"/>
        <v>12.325151212074415</v>
      </c>
      <c r="P647" s="36" t="s">
        <v>96</v>
      </c>
      <c r="Q647" s="113"/>
      <c r="R647" s="98"/>
    </row>
    <row r="648" spans="1:19" x14ac:dyDescent="0.3">
      <c r="A648" s="98" t="s">
        <v>126</v>
      </c>
      <c r="B648" s="98" t="s">
        <v>2775</v>
      </c>
      <c r="C648" s="98">
        <v>601</v>
      </c>
      <c r="D648" s="98">
        <v>354.77499999999998</v>
      </c>
      <c r="E648" s="98">
        <v>0.4</v>
      </c>
      <c r="F648" s="98">
        <v>0.3</v>
      </c>
      <c r="G648" s="98">
        <v>1.405845</v>
      </c>
      <c r="H648" s="98">
        <v>5189138.8470000001</v>
      </c>
      <c r="I648" s="98">
        <v>487738.39299999998</v>
      </c>
      <c r="J648" s="34">
        <f>VLOOKUP($B648,'Hub coords'!$A$14:$E$119,4,TRUE)</f>
        <v>487738.36340000003</v>
      </c>
      <c r="K648" s="34">
        <f>VLOOKUP($B648,'Hub coords'!$A$14:$E$119,5,TRUE)</f>
        <v>5189139.6984999999</v>
      </c>
      <c r="L648" s="34">
        <f t="shared" si="40"/>
        <v>2.9599999950733036E-2</v>
      </c>
      <c r="M648" s="34">
        <f t="shared" si="41"/>
        <v>0.85149999987334013</v>
      </c>
      <c r="N648" s="35">
        <f t="shared" si="42"/>
        <v>0.85201432486865014</v>
      </c>
      <c r="O648" s="34">
        <f t="shared" si="43"/>
        <v>0.72592840978138173</v>
      </c>
      <c r="P648" s="36" t="s">
        <v>96</v>
      </c>
      <c r="Q648" s="113"/>
      <c r="R648" s="98"/>
    </row>
    <row r="649" spans="1:19" x14ac:dyDescent="0.3">
      <c r="A649" s="98" t="s">
        <v>126</v>
      </c>
      <c r="B649" s="98" t="s">
        <v>2776</v>
      </c>
      <c r="C649" s="98">
        <v>601</v>
      </c>
      <c r="D649" s="98">
        <v>355.221</v>
      </c>
      <c r="E649" s="98">
        <v>0.5</v>
      </c>
      <c r="F649" s="98">
        <v>0.4</v>
      </c>
      <c r="G649" s="98">
        <v>1.920329</v>
      </c>
      <c r="H649" s="98">
        <v>5189138.4189999998</v>
      </c>
      <c r="I649" s="98">
        <v>487738.125</v>
      </c>
      <c r="J649" s="34">
        <f>VLOOKUP($B649,'Hub coords'!$A$14:$E$119,4,TRUE)</f>
        <v>487738.36340000003</v>
      </c>
      <c r="K649" s="34">
        <f>VLOOKUP($B649,'Hub coords'!$A$14:$E$119,5,TRUE)</f>
        <v>5189139.6984999999</v>
      </c>
      <c r="L649" s="34">
        <f t="shared" si="40"/>
        <v>0.23840000003110617</v>
      </c>
      <c r="M649" s="34">
        <f t="shared" si="41"/>
        <v>1.2795000001788139</v>
      </c>
      <c r="N649" s="35">
        <f t="shared" si="42"/>
        <v>1.3015201921109085</v>
      </c>
      <c r="O649" s="34">
        <f t="shared" si="43"/>
        <v>1.6939548104724163</v>
      </c>
      <c r="P649" s="36" t="s">
        <v>96</v>
      </c>
      <c r="Q649" s="113"/>
      <c r="R649" s="98"/>
    </row>
    <row r="650" spans="1:19" x14ac:dyDescent="0.3">
      <c r="A650" s="98" t="s">
        <v>130</v>
      </c>
      <c r="B650" s="98" t="s">
        <v>2777</v>
      </c>
      <c r="C650" s="98">
        <v>601</v>
      </c>
      <c r="D650" s="98">
        <v>354.13600000000002</v>
      </c>
      <c r="E650" s="98">
        <v>0.4</v>
      </c>
      <c r="F650" s="98">
        <v>0.3</v>
      </c>
      <c r="G650" s="98">
        <v>1.930728</v>
      </c>
      <c r="H650" s="98">
        <v>5189138.3710000003</v>
      </c>
      <c r="I650" s="98">
        <v>487738.467</v>
      </c>
      <c r="J650" s="34">
        <f>VLOOKUP($B650,'Hub coords'!$A$14:$E$119,4,TRUE)</f>
        <v>487738.36340000003</v>
      </c>
      <c r="K650" s="34">
        <f>VLOOKUP($B650,'Hub coords'!$A$14:$E$119,5,TRUE)</f>
        <v>5189139.6984999999</v>
      </c>
      <c r="L650" s="34">
        <f t="shared" si="40"/>
        <v>0.10359999997308478</v>
      </c>
      <c r="M650" s="34">
        <f t="shared" si="41"/>
        <v>1.3274999996647239</v>
      </c>
      <c r="N650" s="35">
        <f t="shared" si="42"/>
        <v>1.3315364092296782</v>
      </c>
      <c r="O650" s="34">
        <f t="shared" si="43"/>
        <v>1.7729892091042649</v>
      </c>
      <c r="P650" s="36" t="s">
        <v>96</v>
      </c>
      <c r="Q650" s="113"/>
      <c r="R650" s="98"/>
    </row>
    <row r="651" spans="1:19" x14ac:dyDescent="0.3">
      <c r="A651" s="98" t="s">
        <v>126</v>
      </c>
      <c r="B651" s="98" t="s">
        <v>2778</v>
      </c>
      <c r="C651" s="98">
        <v>601</v>
      </c>
      <c r="D651" s="98">
        <v>357.89400000000001</v>
      </c>
      <c r="E651" s="98">
        <v>0.5</v>
      </c>
      <c r="F651" s="98">
        <v>0.3</v>
      </c>
      <c r="G651" s="98">
        <v>1.393543</v>
      </c>
      <c r="H651" s="98">
        <v>5189137.074</v>
      </c>
      <c r="I651" s="98">
        <v>487737.315</v>
      </c>
      <c r="J651" s="34">
        <f>VLOOKUP($B651,'Hub coords'!$A$14:$E$119,4,TRUE)</f>
        <v>487738.36340000003</v>
      </c>
      <c r="K651" s="34">
        <f>VLOOKUP($B651,'Hub coords'!$A$14:$E$119,5,TRUE)</f>
        <v>5189139.6984999999</v>
      </c>
      <c r="L651" s="34">
        <f t="shared" si="40"/>
        <v>1.0484000000287779</v>
      </c>
      <c r="M651" s="34">
        <f t="shared" si="41"/>
        <v>2.6244999999180436</v>
      </c>
      <c r="N651" s="35">
        <f t="shared" si="42"/>
        <v>2.8261533591845565</v>
      </c>
      <c r="O651" s="34">
        <f t="shared" si="43"/>
        <v>7.9871428096301527</v>
      </c>
      <c r="P651" s="36" t="s">
        <v>96</v>
      </c>
      <c r="Q651" s="113"/>
      <c r="R651" s="98"/>
    </row>
    <row r="652" spans="1:19" x14ac:dyDescent="0.3">
      <c r="A652" s="98" t="s">
        <v>130</v>
      </c>
      <c r="B652" s="98" t="s">
        <v>2779</v>
      </c>
      <c r="C652" s="98">
        <v>601</v>
      </c>
      <c r="D652" s="98">
        <v>357.96100000000001</v>
      </c>
      <c r="E652" s="98">
        <v>0.4</v>
      </c>
      <c r="F652" s="98">
        <v>0.3</v>
      </c>
      <c r="G652" s="98">
        <v>1.4965329999999999</v>
      </c>
      <c r="H652" s="98">
        <v>5189137.4019999998</v>
      </c>
      <c r="I652" s="98">
        <v>487737.11</v>
      </c>
      <c r="J652" s="34">
        <f>VLOOKUP($B652,'Hub coords'!$A$14:$E$119,4,TRUE)</f>
        <v>487738.36340000003</v>
      </c>
      <c r="K652" s="34">
        <f>VLOOKUP($B652,'Hub coords'!$A$14:$E$119,5,TRUE)</f>
        <v>5189139.6984999999</v>
      </c>
      <c r="L652" s="34">
        <f t="shared" si="40"/>
        <v>1.253400000045076</v>
      </c>
      <c r="M652" s="34">
        <f t="shared" si="41"/>
        <v>2.2965000001713634</v>
      </c>
      <c r="N652" s="35">
        <f t="shared" si="42"/>
        <v>2.6162805298553264</v>
      </c>
      <c r="O652" s="34">
        <f t="shared" si="43"/>
        <v>6.8449238109000676</v>
      </c>
      <c r="P652" s="36" t="s">
        <v>96</v>
      </c>
      <c r="Q652" s="113"/>
      <c r="R652" s="98"/>
    </row>
    <row r="653" spans="1:19" x14ac:dyDescent="0.3">
      <c r="A653" s="98" t="s">
        <v>126</v>
      </c>
      <c r="B653" s="98" t="s">
        <v>2780</v>
      </c>
      <c r="C653" s="98">
        <v>601</v>
      </c>
      <c r="D653" s="98">
        <v>357.57400000000001</v>
      </c>
      <c r="E653" s="98">
        <v>0.3</v>
      </c>
      <c r="F653" s="98">
        <v>0.3</v>
      </c>
      <c r="G653" s="98">
        <v>0.91562600000000005</v>
      </c>
      <c r="H653" s="98">
        <v>5189138.2630000003</v>
      </c>
      <c r="I653" s="98">
        <v>487738.06699999998</v>
      </c>
      <c r="J653" s="34">
        <f>VLOOKUP($B653,'Hub coords'!$A$14:$E$119,4,TRUE)</f>
        <v>487738.36340000003</v>
      </c>
      <c r="K653" s="34">
        <f>VLOOKUP($B653,'Hub coords'!$A$14:$E$119,5,TRUE)</f>
        <v>5189139.6984999999</v>
      </c>
      <c r="L653" s="34">
        <f t="shared" si="40"/>
        <v>0.29640000005019829</v>
      </c>
      <c r="M653" s="34">
        <f t="shared" si="41"/>
        <v>1.4354999996721745</v>
      </c>
      <c r="N653" s="35">
        <f t="shared" si="42"/>
        <v>1.4657807506883731</v>
      </c>
      <c r="O653" s="34">
        <f t="shared" si="43"/>
        <v>2.1485132090885708</v>
      </c>
      <c r="P653" s="36" t="s">
        <v>96</v>
      </c>
      <c r="Q653" s="113"/>
      <c r="R653" s="98"/>
    </row>
    <row r="654" spans="1:19" x14ac:dyDescent="0.3">
      <c r="A654" s="98" t="s">
        <v>126</v>
      </c>
      <c r="B654" s="98" t="s">
        <v>2781</v>
      </c>
      <c r="C654" s="98">
        <v>601</v>
      </c>
      <c r="D654" s="98">
        <v>356.47</v>
      </c>
      <c r="E654" s="98">
        <v>0.2</v>
      </c>
      <c r="F654" s="98">
        <v>0.2</v>
      </c>
      <c r="G654" s="98">
        <v>1.3863589999999999</v>
      </c>
      <c r="H654" s="98">
        <v>5189140.1979999999</v>
      </c>
      <c r="I654" s="98">
        <v>487738.18099999998</v>
      </c>
      <c r="J654" s="34">
        <f>VLOOKUP($B654,'Hub coords'!$A$14:$E$119,4,TRUE)</f>
        <v>487738.36340000003</v>
      </c>
      <c r="K654" s="34">
        <f>VLOOKUP($B654,'Hub coords'!$A$14:$E$119,5,TRUE)</f>
        <v>5189139.6984999999</v>
      </c>
      <c r="L654" s="34">
        <f t="shared" si="40"/>
        <v>0.1824000000488013</v>
      </c>
      <c r="M654" s="34">
        <f t="shared" si="41"/>
        <v>0.49949999991804361</v>
      </c>
      <c r="N654" s="35">
        <f t="shared" si="42"/>
        <v>0.53176123395366859</v>
      </c>
      <c r="O654" s="34">
        <f t="shared" si="43"/>
        <v>0.28277000993592827</v>
      </c>
      <c r="P654" s="36" t="s">
        <v>96</v>
      </c>
      <c r="Q654" s="113"/>
      <c r="R654" s="98"/>
    </row>
    <row r="655" spans="1:19" x14ac:dyDescent="0.3">
      <c r="A655" s="98" t="s">
        <v>130</v>
      </c>
      <c r="B655" s="98" t="s">
        <v>2782</v>
      </c>
      <c r="C655" s="98">
        <v>601</v>
      </c>
      <c r="D655" s="98">
        <v>356.17500000000001</v>
      </c>
      <c r="E655" s="98">
        <v>0.3</v>
      </c>
      <c r="F655" s="98">
        <v>0.2</v>
      </c>
      <c r="G655" s="98">
        <v>0.96175200000000005</v>
      </c>
      <c r="H655" s="98">
        <v>5189139.8289999999</v>
      </c>
      <c r="I655" s="98">
        <v>487738.76199999999</v>
      </c>
      <c r="J655" s="34">
        <f>VLOOKUP($B655,'Hub coords'!$A$14:$E$119,4,TRUE)</f>
        <v>487738.36340000003</v>
      </c>
      <c r="K655" s="34">
        <f>VLOOKUP($B655,'Hub coords'!$A$14:$E$119,5,TRUE)</f>
        <v>5189139.6984999999</v>
      </c>
      <c r="L655" s="34">
        <f t="shared" si="40"/>
        <v>0.39859999995678663</v>
      </c>
      <c r="M655" s="34">
        <f t="shared" si="41"/>
        <v>0.13049999997019768</v>
      </c>
      <c r="N655" s="35">
        <f t="shared" si="42"/>
        <v>0.41941889556596268</v>
      </c>
      <c r="O655" s="34">
        <f t="shared" si="43"/>
        <v>0.1759122099577719</v>
      </c>
      <c r="P655" s="36" t="s">
        <v>96</v>
      </c>
      <c r="Q655" s="113"/>
      <c r="R655" s="98"/>
    </row>
    <row r="656" spans="1:19" x14ac:dyDescent="0.3">
      <c r="A656" s="98" t="s">
        <v>130</v>
      </c>
      <c r="B656" s="98" t="s">
        <v>2783</v>
      </c>
      <c r="C656" s="98">
        <v>601</v>
      </c>
      <c r="D656" s="98">
        <v>358.78300000000002</v>
      </c>
      <c r="E656" s="98">
        <v>0.3</v>
      </c>
      <c r="F656" s="98">
        <v>0.2</v>
      </c>
      <c r="G656" s="98">
        <v>1.346827</v>
      </c>
      <c r="H656" s="98">
        <v>5189139.58</v>
      </c>
      <c r="I656" s="98">
        <v>487738.10800000001</v>
      </c>
      <c r="J656" s="34">
        <f>VLOOKUP($B656,'Hub coords'!$A$14:$E$119,4,TRUE)</f>
        <v>487738.36340000003</v>
      </c>
      <c r="K656" s="34">
        <f>VLOOKUP($B656,'Hub coords'!$A$14:$E$119,5,TRUE)</f>
        <v>5189139.6984999999</v>
      </c>
      <c r="L656" s="34">
        <f t="shared" si="40"/>
        <v>0.25540000002365559</v>
      </c>
      <c r="M656" s="34">
        <f t="shared" si="41"/>
        <v>0.11849999986588955</v>
      </c>
      <c r="N656" s="35">
        <f t="shared" si="42"/>
        <v>0.281551789161957</v>
      </c>
      <c r="O656" s="34">
        <f t="shared" si="43"/>
        <v>7.9271409980299093E-2</v>
      </c>
      <c r="P656" s="36" t="s">
        <v>96</v>
      </c>
      <c r="Q656" s="113"/>
      <c r="R656" s="98"/>
    </row>
    <row r="657" spans="1:19" x14ac:dyDescent="0.3">
      <c r="A657" s="98" t="s">
        <v>126</v>
      </c>
      <c r="B657" s="98" t="s">
        <v>2784</v>
      </c>
      <c r="C657" s="98">
        <v>601</v>
      </c>
      <c r="D657" s="98">
        <v>357.30500000000001</v>
      </c>
      <c r="E657" s="98">
        <v>0.3</v>
      </c>
      <c r="F657" s="98">
        <v>0.2</v>
      </c>
      <c r="G657" s="98">
        <v>1.6780740000000001</v>
      </c>
      <c r="H657" s="98">
        <v>5189138.3020000001</v>
      </c>
      <c r="I657" s="98">
        <v>487737.65500000003</v>
      </c>
      <c r="J657" s="34">
        <f>VLOOKUP($B657,'Hub coords'!$A$14:$E$119,4,TRUE)</f>
        <v>487738.36340000003</v>
      </c>
      <c r="K657" s="34">
        <f>VLOOKUP($B657,'Hub coords'!$A$14:$E$119,5,TRUE)</f>
        <v>5189139.6984999999</v>
      </c>
      <c r="L657" s="34">
        <f t="shared" si="40"/>
        <v>0.7084000000031665</v>
      </c>
      <c r="M657" s="34">
        <f t="shared" si="41"/>
        <v>1.3964999997988343</v>
      </c>
      <c r="N657" s="35">
        <f t="shared" si="42"/>
        <v>1.5658999998220291</v>
      </c>
      <c r="O657" s="34">
        <f t="shared" si="43"/>
        <v>2.4520428094426308</v>
      </c>
      <c r="P657" s="36" t="s">
        <v>96</v>
      </c>
      <c r="Q657" s="113"/>
      <c r="R657" s="98"/>
    </row>
    <row r="658" spans="1:19" x14ac:dyDescent="0.3">
      <c r="A658" s="98" t="s">
        <v>130</v>
      </c>
      <c r="B658" s="98" t="s">
        <v>2758</v>
      </c>
      <c r="C658" s="98">
        <v>601</v>
      </c>
      <c r="D658" s="98">
        <v>355.13499999999999</v>
      </c>
      <c r="E658" s="98">
        <v>0.2</v>
      </c>
      <c r="F658" s="98">
        <v>0.2</v>
      </c>
      <c r="G658" s="98">
        <v>1.349672</v>
      </c>
      <c r="H658" s="98">
        <v>5189139.9419999998</v>
      </c>
      <c r="I658" s="98">
        <v>487739.12800000003</v>
      </c>
      <c r="J658" s="34">
        <f>VLOOKUP($B658,'Hub coords'!$A$14:$E$119,4,TRUE)</f>
        <v>487738.36340000003</v>
      </c>
      <c r="K658" s="34">
        <f>VLOOKUP($B658,'Hub coords'!$A$14:$E$119,5,TRUE)</f>
        <v>5189139.6984999999</v>
      </c>
      <c r="L658" s="34">
        <f t="shared" si="40"/>
        <v>0.76459999999497086</v>
      </c>
      <c r="M658" s="34">
        <f t="shared" si="41"/>
        <v>0.24349999986588955</v>
      </c>
      <c r="N658" s="35">
        <f t="shared" si="42"/>
        <v>0.80243716883441885</v>
      </c>
      <c r="O658" s="34">
        <f t="shared" si="43"/>
        <v>0.64390540992699763</v>
      </c>
      <c r="P658" s="36" t="s">
        <v>96</v>
      </c>
      <c r="Q658" s="113"/>
      <c r="R658" s="98"/>
    </row>
    <row r="659" spans="1:19" x14ac:dyDescent="0.3">
      <c r="A659" s="98" t="s">
        <v>126</v>
      </c>
      <c r="B659" s="98" t="s">
        <v>2785</v>
      </c>
      <c r="C659" s="98">
        <v>601</v>
      </c>
      <c r="D659" s="98">
        <v>356.58699999999999</v>
      </c>
      <c r="E659" s="98">
        <v>0.3</v>
      </c>
      <c r="F659" s="98">
        <v>0.2</v>
      </c>
      <c r="G659" s="98">
        <v>1.187708</v>
      </c>
      <c r="H659" s="98">
        <v>5189139.9869999997</v>
      </c>
      <c r="I659" s="98">
        <v>487737.56400000001</v>
      </c>
      <c r="J659" s="34">
        <f>VLOOKUP($B659,'Hub coords'!$A$14:$E$119,4,TRUE)</f>
        <v>487738.36340000003</v>
      </c>
      <c r="K659" s="34">
        <f>VLOOKUP($B659,'Hub coords'!$A$14:$E$119,5,TRUE)</f>
        <v>5189139.6984999999</v>
      </c>
      <c r="L659" s="34">
        <f t="shared" si="40"/>
        <v>0.79940000001806766</v>
      </c>
      <c r="M659" s="34">
        <f t="shared" si="41"/>
        <v>0.28849999979138374</v>
      </c>
      <c r="N659" s="35">
        <f t="shared" si="42"/>
        <v>0.84986623059662447</v>
      </c>
      <c r="O659" s="34">
        <f t="shared" si="43"/>
        <v>0.72227260990851483</v>
      </c>
      <c r="P659" s="36" t="s">
        <v>96</v>
      </c>
      <c r="Q659" s="113"/>
      <c r="R659" s="98"/>
    </row>
    <row r="660" spans="1:19" x14ac:dyDescent="0.3">
      <c r="A660" s="98" t="s">
        <v>126</v>
      </c>
      <c r="B660" s="98" t="s">
        <v>2759</v>
      </c>
      <c r="C660" s="98">
        <v>601</v>
      </c>
      <c r="D660" s="98">
        <v>357.84500000000003</v>
      </c>
      <c r="E660" s="98">
        <v>0.2</v>
      </c>
      <c r="F660" s="98">
        <v>0.2</v>
      </c>
      <c r="G660" s="98">
        <v>1.0296559999999999</v>
      </c>
      <c r="H660" s="98">
        <v>5189137.1749999998</v>
      </c>
      <c r="I660" s="98">
        <v>487736.424</v>
      </c>
      <c r="J660" s="34">
        <f>VLOOKUP($B660,'Hub coords'!$A$14:$E$119,4,TRUE)</f>
        <v>487738.36340000003</v>
      </c>
      <c r="K660" s="34">
        <f>VLOOKUP($B660,'Hub coords'!$A$14:$E$119,5,TRUE)</f>
        <v>5189139.6984999999</v>
      </c>
      <c r="L660" s="34">
        <f t="shared" si="40"/>
        <v>1.9394000000320375</v>
      </c>
      <c r="M660" s="34">
        <f t="shared" si="41"/>
        <v>2.5235000001266599</v>
      </c>
      <c r="N660" s="35">
        <f t="shared" si="42"/>
        <v>3.182659989814105</v>
      </c>
      <c r="O660" s="34">
        <f t="shared" si="43"/>
        <v>10.129324610763518</v>
      </c>
      <c r="P660" s="36" t="s">
        <v>96</v>
      </c>
      <c r="Q660" s="113"/>
      <c r="R660" s="98" t="s">
        <v>5112</v>
      </c>
      <c r="S660" s="37">
        <f>COUNT(C636:C665)</f>
        <v>30</v>
      </c>
    </row>
    <row r="661" spans="1:19" x14ac:dyDescent="0.3">
      <c r="A661" s="98" t="s">
        <v>126</v>
      </c>
      <c r="B661" s="98" t="s">
        <v>2760</v>
      </c>
      <c r="C661" s="98">
        <v>601</v>
      </c>
      <c r="D661" s="98">
        <v>356.03500000000003</v>
      </c>
      <c r="E661" s="98">
        <v>0.3</v>
      </c>
      <c r="F661" s="98">
        <v>0.2</v>
      </c>
      <c r="G661" s="98">
        <v>1.042665</v>
      </c>
      <c r="H661" s="98">
        <v>5189138.1519999998</v>
      </c>
      <c r="I661" s="98">
        <v>487737.29</v>
      </c>
      <c r="J661" s="34">
        <f>VLOOKUP($B661,'Hub coords'!$A$14:$E$119,4,TRUE)</f>
        <v>487738.36340000003</v>
      </c>
      <c r="K661" s="34">
        <f>VLOOKUP($B661,'Hub coords'!$A$14:$E$119,5,TRUE)</f>
        <v>5189139.6984999999</v>
      </c>
      <c r="L661" s="34">
        <f t="shared" si="40"/>
        <v>1.0734000000520609</v>
      </c>
      <c r="M661" s="34">
        <f t="shared" si="41"/>
        <v>1.5465000001713634</v>
      </c>
      <c r="N661" s="35">
        <f t="shared" si="42"/>
        <v>1.8825115698560237</v>
      </c>
      <c r="O661" s="34">
        <f t="shared" si="43"/>
        <v>3.5438498106417908</v>
      </c>
      <c r="P661" s="36" t="s">
        <v>96</v>
      </c>
      <c r="Q661" s="113"/>
      <c r="R661" s="98" t="s">
        <v>5111</v>
      </c>
      <c r="S661" s="34">
        <f>AVERAGE(N636:N665)</f>
        <v>1.2288998801516624</v>
      </c>
    </row>
    <row r="662" spans="1:19" x14ac:dyDescent="0.3">
      <c r="A662" s="98" t="s">
        <v>130</v>
      </c>
      <c r="B662" s="98" t="s">
        <v>2761</v>
      </c>
      <c r="C662" s="98">
        <v>601</v>
      </c>
      <c r="D662" s="98">
        <v>356.6</v>
      </c>
      <c r="E662" s="98">
        <v>0.3</v>
      </c>
      <c r="F662" s="98">
        <v>0.2</v>
      </c>
      <c r="G662" s="98">
        <v>1.477034</v>
      </c>
      <c r="H662" s="98">
        <v>5189140.1639999999</v>
      </c>
      <c r="I662" s="98">
        <v>487737.76299999998</v>
      </c>
      <c r="J662" s="34">
        <f>VLOOKUP($B662,'Hub coords'!$A$14:$E$119,4,TRUE)</f>
        <v>487738.36340000003</v>
      </c>
      <c r="K662" s="34">
        <f>VLOOKUP($B662,'Hub coords'!$A$14:$E$119,5,TRUE)</f>
        <v>5189139.6984999999</v>
      </c>
      <c r="L662" s="34">
        <f t="shared" si="40"/>
        <v>0.60040000005392358</v>
      </c>
      <c r="M662" s="34">
        <f t="shared" si="41"/>
        <v>0.46549999993294477</v>
      </c>
      <c r="N662" s="35">
        <f t="shared" si="42"/>
        <v>0.75971732243139156</v>
      </c>
      <c r="O662" s="34">
        <f t="shared" si="43"/>
        <v>0.57717041000232294</v>
      </c>
      <c r="P662" s="36" t="s">
        <v>96</v>
      </c>
      <c r="Q662" s="113"/>
      <c r="R662" s="98" t="s">
        <v>5110</v>
      </c>
      <c r="S662" s="34">
        <f>_xlfn.STDEV.S(N636:N665)</f>
        <v>1.0120014248914451</v>
      </c>
    </row>
    <row r="663" spans="1:19" x14ac:dyDescent="0.3">
      <c r="A663" s="98" t="s">
        <v>126</v>
      </c>
      <c r="B663" s="98" t="s">
        <v>2762</v>
      </c>
      <c r="C663" s="98">
        <v>601</v>
      </c>
      <c r="D663" s="98">
        <v>357.03100000000001</v>
      </c>
      <c r="E663" s="98">
        <v>0.2</v>
      </c>
      <c r="F663" s="98">
        <v>0.2</v>
      </c>
      <c r="G663" s="98">
        <v>1.2792809999999999</v>
      </c>
      <c r="H663" s="98">
        <v>5189138.1220000004</v>
      </c>
      <c r="I663" s="98">
        <v>487737.495</v>
      </c>
      <c r="J663" s="34">
        <f>VLOOKUP($B663,'Hub coords'!$A$14:$E$119,4,TRUE)</f>
        <v>487738.36340000003</v>
      </c>
      <c r="K663" s="34">
        <f>VLOOKUP($B663,'Hub coords'!$A$14:$E$119,5,TRUE)</f>
        <v>5189139.6984999999</v>
      </c>
      <c r="L663" s="34">
        <f t="shared" si="40"/>
        <v>0.86840000003576279</v>
      </c>
      <c r="M663" s="34">
        <f t="shared" si="41"/>
        <v>1.5764999995008111</v>
      </c>
      <c r="N663" s="35">
        <f t="shared" si="42"/>
        <v>1.7998529963550274</v>
      </c>
      <c r="O663" s="34">
        <f t="shared" si="43"/>
        <v>3.23947080848817</v>
      </c>
      <c r="P663" s="36" t="s">
        <v>96</v>
      </c>
      <c r="Q663" s="113"/>
      <c r="R663" s="98" t="s">
        <v>5109</v>
      </c>
      <c r="S663" s="34">
        <f>MIN(N636:N665)</f>
        <v>0.16935645849173664</v>
      </c>
    </row>
    <row r="664" spans="1:19" x14ac:dyDescent="0.3">
      <c r="A664" s="98" t="s">
        <v>126</v>
      </c>
      <c r="B664" s="98" t="s">
        <v>2763</v>
      </c>
      <c r="C664" s="98">
        <v>601</v>
      </c>
      <c r="D664" s="98">
        <v>359.17700000000002</v>
      </c>
      <c r="E664" s="98">
        <v>0.3</v>
      </c>
      <c r="F664" s="98">
        <v>0.3</v>
      </c>
      <c r="G664" s="98">
        <v>1.350533</v>
      </c>
      <c r="H664" s="98">
        <v>5189139.2350000003</v>
      </c>
      <c r="I664" s="98">
        <v>487738.10600000003</v>
      </c>
      <c r="J664" s="34">
        <f>VLOOKUP($B664,'Hub coords'!$A$14:$E$119,4,TRUE)</f>
        <v>487738.36340000003</v>
      </c>
      <c r="K664" s="34">
        <f>VLOOKUP($B664,'Hub coords'!$A$14:$E$119,5,TRUE)</f>
        <v>5189139.6984999999</v>
      </c>
      <c r="L664" s="34">
        <f t="shared" si="40"/>
        <v>0.25740000000223517</v>
      </c>
      <c r="M664" s="34">
        <f t="shared" si="41"/>
        <v>0.46349999960511923</v>
      </c>
      <c r="N664" s="35">
        <f t="shared" si="42"/>
        <v>0.530176394830151</v>
      </c>
      <c r="O664" s="34">
        <f t="shared" si="43"/>
        <v>0.28108700963509614</v>
      </c>
      <c r="P664" s="36" t="s">
        <v>96</v>
      </c>
      <c r="Q664" s="113"/>
      <c r="R664" s="98" t="s">
        <v>5108</v>
      </c>
      <c r="S664" s="34">
        <f>MAX(N636:N665)</f>
        <v>3.5107194721416315</v>
      </c>
    </row>
    <row r="665" spans="1:19" x14ac:dyDescent="0.3">
      <c r="A665" s="98" t="s">
        <v>130</v>
      </c>
      <c r="B665" s="98" t="s">
        <v>2764</v>
      </c>
      <c r="C665" s="98">
        <v>601</v>
      </c>
      <c r="D665" s="98">
        <v>356.37700000000001</v>
      </c>
      <c r="E665" s="98">
        <v>0.3</v>
      </c>
      <c r="F665" s="98">
        <v>0.3</v>
      </c>
      <c r="G665" s="98">
        <v>1.80653</v>
      </c>
      <c r="H665" s="98">
        <v>5189139.8720000004</v>
      </c>
      <c r="I665" s="98">
        <v>487739.06</v>
      </c>
      <c r="J665" s="34">
        <f>VLOOKUP($B665,'Hub coords'!$A$14:$E$119,4,TRUE)</f>
        <v>487738.36340000003</v>
      </c>
      <c r="K665" s="34">
        <f>VLOOKUP($B665,'Hub coords'!$A$14:$E$119,5,TRUE)</f>
        <v>5189139.6984999999</v>
      </c>
      <c r="L665" s="34">
        <f t="shared" si="40"/>
        <v>0.69659999996656552</v>
      </c>
      <c r="M665" s="34">
        <f t="shared" si="41"/>
        <v>0.1735000004991889</v>
      </c>
      <c r="N665" s="35">
        <f t="shared" si="42"/>
        <v>0.71788147359201127</v>
      </c>
      <c r="O665" s="34">
        <f t="shared" si="43"/>
        <v>0.51535381012663761</v>
      </c>
      <c r="P665" s="36" t="s">
        <v>96</v>
      </c>
      <c r="Q665" s="113"/>
      <c r="R665" s="98" t="s">
        <v>5107</v>
      </c>
      <c r="S665" s="34">
        <f>SQRT(SUM(O636:O665)/S660)</f>
        <v>1.5812032032452401</v>
      </c>
    </row>
    <row r="666" spans="1:19" ht="15" thickBot="1" x14ac:dyDescent="0.35">
      <c r="A666" s="98" t="s">
        <v>126</v>
      </c>
      <c r="B666" s="98" t="s">
        <v>2786</v>
      </c>
      <c r="C666" s="98">
        <v>601</v>
      </c>
      <c r="D666" s="98">
        <v>321.70499999999998</v>
      </c>
      <c r="E666" s="98">
        <v>0.3</v>
      </c>
      <c r="F666" s="98">
        <v>0.4</v>
      </c>
      <c r="G666" s="98">
        <v>1.5542119999999999</v>
      </c>
      <c r="H666" s="98">
        <v>5189813.1179999998</v>
      </c>
      <c r="I666" s="98">
        <v>488031.83</v>
      </c>
      <c r="J666" s="34">
        <f>VLOOKUP($B666,'Hub coords'!$A$14:$E$119,4,TRUE)</f>
        <v>488032.34240000002</v>
      </c>
      <c r="K666" s="34">
        <f>VLOOKUP($B666,'Hub coords'!$A$14:$E$119,5,TRUE)</f>
        <v>5189812.1225000005</v>
      </c>
      <c r="L666" s="34">
        <f t="shared" si="40"/>
        <v>0.51240000000689179</v>
      </c>
      <c r="M666" s="34">
        <f t="shared" si="41"/>
        <v>0.99549999926239252</v>
      </c>
      <c r="N666" s="35">
        <f t="shared" si="42"/>
        <v>1.1196311930892628</v>
      </c>
      <c r="O666" s="34">
        <f t="shared" si="43"/>
        <v>1.2535740085384861</v>
      </c>
      <c r="P666" s="36" t="s">
        <v>98</v>
      </c>
      <c r="Q666" s="70"/>
      <c r="R666" s="70"/>
      <c r="S666" s="70"/>
    </row>
    <row r="667" spans="1:19" x14ac:dyDescent="0.3">
      <c r="A667" s="98" t="s">
        <v>126</v>
      </c>
      <c r="B667" s="98" t="s">
        <v>2795</v>
      </c>
      <c r="C667" s="98">
        <v>601</v>
      </c>
      <c r="D667" s="98">
        <v>318.92500000000001</v>
      </c>
      <c r="E667" s="98">
        <v>0.3</v>
      </c>
      <c r="F667" s="98">
        <v>0.2</v>
      </c>
      <c r="G667" s="98">
        <v>2.1634479999999998</v>
      </c>
      <c r="H667" s="98">
        <v>5189812.2680000002</v>
      </c>
      <c r="I667" s="98">
        <v>488033.41100000002</v>
      </c>
      <c r="J667" s="34">
        <f>VLOOKUP($B667,'Hub coords'!$A$14:$E$119,4,TRUE)</f>
        <v>488032.34240000002</v>
      </c>
      <c r="K667" s="34">
        <f>VLOOKUP($B667,'Hub coords'!$A$14:$E$119,5,TRUE)</f>
        <v>5189812.1225000005</v>
      </c>
      <c r="L667" s="34">
        <f t="shared" si="40"/>
        <v>1.0685999999986961</v>
      </c>
      <c r="M667" s="34">
        <f t="shared" si="41"/>
        <v>0.14549999963492155</v>
      </c>
      <c r="N667" s="35">
        <f t="shared" si="42"/>
        <v>1.0784601104774232</v>
      </c>
      <c r="O667" s="34">
        <f t="shared" si="43"/>
        <v>1.1630762098909757</v>
      </c>
      <c r="P667" s="36" t="s">
        <v>98</v>
      </c>
      <c r="Q667" s="70"/>
      <c r="R667" s="20" t="s">
        <v>166</v>
      </c>
      <c r="S667" s="20" t="s">
        <v>165</v>
      </c>
    </row>
    <row r="668" spans="1:19" x14ac:dyDescent="0.3">
      <c r="A668" s="98" t="s">
        <v>130</v>
      </c>
      <c r="B668" s="98" t="s">
        <v>2796</v>
      </c>
      <c r="C668" s="98">
        <v>601</v>
      </c>
      <c r="D668" s="98">
        <v>319.60300000000001</v>
      </c>
      <c r="E668" s="98">
        <v>0.5</v>
      </c>
      <c r="F668" s="98">
        <v>0.4</v>
      </c>
      <c r="G668" s="98">
        <v>2.1902720000000002</v>
      </c>
      <c r="H668" s="98">
        <v>5189811.6189999999</v>
      </c>
      <c r="I668" s="98">
        <v>488033.82299999997</v>
      </c>
      <c r="J668" s="34">
        <f>VLOOKUP($B668,'Hub coords'!$A$14:$E$119,4,TRUE)</f>
        <v>488032.34240000002</v>
      </c>
      <c r="K668" s="34">
        <f>VLOOKUP($B668,'Hub coords'!$A$14:$E$119,5,TRUE)</f>
        <v>5189812.1225000005</v>
      </c>
      <c r="L668" s="34">
        <f t="shared" si="40"/>
        <v>1.4805999999516644</v>
      </c>
      <c r="M668" s="34">
        <f t="shared" si="41"/>
        <v>0.50350000057369471</v>
      </c>
      <c r="N668" s="35">
        <f t="shared" si="42"/>
        <v>1.5638697549459095</v>
      </c>
      <c r="O668" s="34">
        <f t="shared" si="43"/>
        <v>2.445688610434579</v>
      </c>
      <c r="P668" s="36" t="s">
        <v>98</v>
      </c>
      <c r="Q668" s="70"/>
      <c r="R668" s="19">
        <v>1</v>
      </c>
      <c r="S668" s="115">
        <v>4</v>
      </c>
    </row>
    <row r="669" spans="1:19" x14ac:dyDescent="0.3">
      <c r="A669" s="98" t="s">
        <v>126</v>
      </c>
      <c r="B669" s="98" t="s">
        <v>2797</v>
      </c>
      <c r="C669" s="98">
        <v>601</v>
      </c>
      <c r="D669" s="98">
        <v>318.23700000000002</v>
      </c>
      <c r="E669" s="98">
        <v>0.3</v>
      </c>
      <c r="F669" s="98">
        <v>0.2</v>
      </c>
      <c r="G669" s="98">
        <v>1.8481700000000001</v>
      </c>
      <c r="H669" s="98">
        <v>5189812.8329999996</v>
      </c>
      <c r="I669" s="98">
        <v>488032.25099999999</v>
      </c>
      <c r="J669" s="34">
        <f>VLOOKUP($B669,'Hub coords'!$A$14:$E$119,4,TRUE)</f>
        <v>488032.34240000002</v>
      </c>
      <c r="K669" s="34">
        <f>VLOOKUP($B669,'Hub coords'!$A$14:$E$119,5,TRUE)</f>
        <v>5189812.1225000005</v>
      </c>
      <c r="L669" s="34">
        <f t="shared" si="40"/>
        <v>9.1400000033900142E-2</v>
      </c>
      <c r="M669" s="34">
        <f t="shared" si="41"/>
        <v>0.71049999911338091</v>
      </c>
      <c r="N669" s="35">
        <f t="shared" si="42"/>
        <v>0.71635480646556093</v>
      </c>
      <c r="O669" s="34">
        <f t="shared" si="43"/>
        <v>0.5131642087463113</v>
      </c>
      <c r="P669" s="36" t="s">
        <v>98</v>
      </c>
      <c r="Q669" s="70"/>
      <c r="R669" s="19">
        <v>2</v>
      </c>
      <c r="S669" s="115">
        <v>17</v>
      </c>
    </row>
    <row r="670" spans="1:19" x14ac:dyDescent="0.3">
      <c r="A670" s="98" t="s">
        <v>126</v>
      </c>
      <c r="B670" s="98" t="s">
        <v>2798</v>
      </c>
      <c r="C670" s="98">
        <v>601</v>
      </c>
      <c r="D670" s="98">
        <v>331.59899999999999</v>
      </c>
      <c r="E670" s="98">
        <v>2.2000000000000002</v>
      </c>
      <c r="F670" s="98">
        <v>0.9</v>
      </c>
      <c r="G670" s="98">
        <v>2.2363420000000001</v>
      </c>
      <c r="H670" s="98">
        <v>5189815.2149999999</v>
      </c>
      <c r="I670" s="98">
        <v>488033.23</v>
      </c>
      <c r="J670" s="34">
        <f>VLOOKUP($B670,'Hub coords'!$A$14:$E$119,4,TRUE)</f>
        <v>488032.34240000002</v>
      </c>
      <c r="K670" s="34">
        <f>VLOOKUP($B670,'Hub coords'!$A$14:$E$119,5,TRUE)</f>
        <v>5189812.1225000005</v>
      </c>
      <c r="L670" s="34">
        <f t="shared" si="40"/>
        <v>0.88759999995818362</v>
      </c>
      <c r="M670" s="34">
        <f t="shared" si="41"/>
        <v>3.0924999993294477</v>
      </c>
      <c r="N670" s="35">
        <f t="shared" si="42"/>
        <v>3.217357612354959</v>
      </c>
      <c r="O670" s="34">
        <f t="shared" si="43"/>
        <v>10.351390005778402</v>
      </c>
      <c r="P670" s="36" t="s">
        <v>98</v>
      </c>
      <c r="Q670" s="70"/>
      <c r="R670" s="19">
        <v>3</v>
      </c>
      <c r="S670" s="115">
        <v>6</v>
      </c>
    </row>
    <row r="671" spans="1:19" x14ac:dyDescent="0.3">
      <c r="A671" s="98" t="s">
        <v>126</v>
      </c>
      <c r="B671" s="98" t="s">
        <v>2799</v>
      </c>
      <c r="C671" s="98">
        <v>601</v>
      </c>
      <c r="D671" s="98">
        <v>316.53100000000001</v>
      </c>
      <c r="E671" s="98">
        <v>0.4</v>
      </c>
      <c r="F671" s="98">
        <v>0.3</v>
      </c>
      <c r="G671" s="98">
        <v>1.0642450000000001</v>
      </c>
      <c r="H671" s="98">
        <v>5189813.9309999999</v>
      </c>
      <c r="I671" s="98">
        <v>488031.84499999997</v>
      </c>
      <c r="J671" s="34">
        <f>VLOOKUP($B671,'Hub coords'!$A$14:$E$119,4,TRUE)</f>
        <v>488032.34240000002</v>
      </c>
      <c r="K671" s="34">
        <f>VLOOKUP($B671,'Hub coords'!$A$14:$E$119,5,TRUE)</f>
        <v>5189812.1225000005</v>
      </c>
      <c r="L671" s="34">
        <f t="shared" si="40"/>
        <v>0.49740000005112961</v>
      </c>
      <c r="M671" s="34">
        <f t="shared" si="41"/>
        <v>1.8084999993443489</v>
      </c>
      <c r="N671" s="35">
        <f t="shared" si="42"/>
        <v>1.875654287889795</v>
      </c>
      <c r="O671" s="34">
        <f t="shared" si="43"/>
        <v>3.5180790076793742</v>
      </c>
      <c r="P671" s="36" t="s">
        <v>98</v>
      </c>
      <c r="Q671" s="70"/>
      <c r="R671" s="19">
        <v>4</v>
      </c>
      <c r="S671" s="115">
        <v>1</v>
      </c>
    </row>
    <row r="672" spans="1:19" x14ac:dyDescent="0.3">
      <c r="A672" s="98" t="s">
        <v>126</v>
      </c>
      <c r="B672" s="98" t="s">
        <v>2800</v>
      </c>
      <c r="C672" s="98">
        <v>601</v>
      </c>
      <c r="D672" s="98">
        <v>318.72500000000002</v>
      </c>
      <c r="E672" s="98">
        <v>0.3</v>
      </c>
      <c r="F672" s="98">
        <v>0.3</v>
      </c>
      <c r="G672" s="98">
        <v>2.010103</v>
      </c>
      <c r="H672" s="98">
        <v>5189812.3229999999</v>
      </c>
      <c r="I672" s="98">
        <v>488032.29</v>
      </c>
      <c r="J672" s="34">
        <f>VLOOKUP($B672,'Hub coords'!$A$14:$E$119,4,TRUE)</f>
        <v>488032.34240000002</v>
      </c>
      <c r="K672" s="34">
        <f>VLOOKUP($B672,'Hub coords'!$A$14:$E$119,5,TRUE)</f>
        <v>5189812.1225000005</v>
      </c>
      <c r="L672" s="34">
        <f t="shared" si="40"/>
        <v>5.240000004414469E-2</v>
      </c>
      <c r="M672" s="34">
        <f t="shared" si="41"/>
        <v>0.20049999933689833</v>
      </c>
      <c r="N672" s="35">
        <f t="shared" si="42"/>
        <v>0.20723419056401526</v>
      </c>
      <c r="O672" s="34">
        <f t="shared" si="43"/>
        <v>4.294600973872259E-2</v>
      </c>
      <c r="P672" s="36" t="s">
        <v>98</v>
      </c>
      <c r="Q672" s="70"/>
      <c r="R672" s="19">
        <v>5</v>
      </c>
      <c r="S672" s="115">
        <v>0</v>
      </c>
    </row>
    <row r="673" spans="1:19" x14ac:dyDescent="0.3">
      <c r="A673" s="98" t="s">
        <v>126</v>
      </c>
      <c r="B673" s="98" t="s">
        <v>2801</v>
      </c>
      <c r="C673" s="98">
        <v>601</v>
      </c>
      <c r="D673" s="98">
        <v>326.93</v>
      </c>
      <c r="E673" s="98">
        <v>0.5</v>
      </c>
      <c r="F673" s="98">
        <v>1.7</v>
      </c>
      <c r="G673" s="98">
        <v>1.2929600000000001</v>
      </c>
      <c r="H673" s="98">
        <v>5189815.0060000001</v>
      </c>
      <c r="I673" s="98">
        <v>488031.70699999999</v>
      </c>
      <c r="J673" s="34">
        <f>VLOOKUP($B673,'Hub coords'!$A$14:$E$119,4,TRUE)</f>
        <v>488032.34240000002</v>
      </c>
      <c r="K673" s="34">
        <f>VLOOKUP($B673,'Hub coords'!$A$14:$E$119,5,TRUE)</f>
        <v>5189812.1225000005</v>
      </c>
      <c r="L673" s="34">
        <f t="shared" si="40"/>
        <v>0.63540000002831221</v>
      </c>
      <c r="M673" s="34">
        <f t="shared" si="41"/>
        <v>2.8834999995306134</v>
      </c>
      <c r="N673" s="35">
        <f t="shared" si="42"/>
        <v>2.9526776673604296</v>
      </c>
      <c r="O673" s="34">
        <f t="shared" si="43"/>
        <v>8.7183054073290283</v>
      </c>
      <c r="P673" s="36" t="s">
        <v>98</v>
      </c>
      <c r="Q673" s="70"/>
      <c r="R673" s="19">
        <v>6</v>
      </c>
      <c r="S673" s="115">
        <v>1</v>
      </c>
    </row>
    <row r="674" spans="1:19" x14ac:dyDescent="0.3">
      <c r="A674" s="98" t="s">
        <v>126</v>
      </c>
      <c r="B674" s="98" t="s">
        <v>2802</v>
      </c>
      <c r="C674" s="98">
        <v>601</v>
      </c>
      <c r="D674" s="98">
        <v>318.18400000000003</v>
      </c>
      <c r="E674" s="98">
        <v>0.3</v>
      </c>
      <c r="F674" s="98">
        <v>0.2</v>
      </c>
      <c r="G674" s="98">
        <v>1.940261</v>
      </c>
      <c r="H674" s="98">
        <v>5189812.5609999998</v>
      </c>
      <c r="I674" s="98">
        <v>488032.21399999998</v>
      </c>
      <c r="J674" s="34">
        <f>VLOOKUP($B674,'Hub coords'!$A$14:$E$119,4,TRUE)</f>
        <v>488032.34240000002</v>
      </c>
      <c r="K674" s="34">
        <f>VLOOKUP($B674,'Hub coords'!$A$14:$E$119,5,TRUE)</f>
        <v>5189812.1225000005</v>
      </c>
      <c r="L674" s="34">
        <f t="shared" si="40"/>
        <v>0.12840000004507601</v>
      </c>
      <c r="M674" s="34">
        <f t="shared" si="41"/>
        <v>0.4384999992325902</v>
      </c>
      <c r="N674" s="35">
        <f t="shared" si="42"/>
        <v>0.45691225562306503</v>
      </c>
      <c r="O674" s="34">
        <f t="shared" si="43"/>
        <v>0.20876880933855713</v>
      </c>
      <c r="P674" s="36" t="s">
        <v>98</v>
      </c>
      <c r="Q674" s="70"/>
      <c r="R674" s="19">
        <v>7</v>
      </c>
      <c r="S674" s="115">
        <v>1</v>
      </c>
    </row>
    <row r="675" spans="1:19" x14ac:dyDescent="0.3">
      <c r="A675" s="98" t="s">
        <v>130</v>
      </c>
      <c r="B675" s="98" t="s">
        <v>2803</v>
      </c>
      <c r="C675" s="98">
        <v>601</v>
      </c>
      <c r="D675" s="98">
        <v>322.51400000000001</v>
      </c>
      <c r="E675" s="98">
        <v>0.4</v>
      </c>
      <c r="F675" s="98">
        <v>0.4</v>
      </c>
      <c r="G675" s="98">
        <v>2.0035440000000002</v>
      </c>
      <c r="H675" s="98">
        <v>5189812.6569999997</v>
      </c>
      <c r="I675" s="98">
        <v>488032.60100000002</v>
      </c>
      <c r="J675" s="34">
        <f>VLOOKUP($B675,'Hub coords'!$A$14:$E$119,4,TRUE)</f>
        <v>488032.34240000002</v>
      </c>
      <c r="K675" s="34">
        <f>VLOOKUP($B675,'Hub coords'!$A$14:$E$119,5,TRUE)</f>
        <v>5189812.1225000005</v>
      </c>
      <c r="L675" s="34">
        <f t="shared" si="40"/>
        <v>0.25860000000102445</v>
      </c>
      <c r="M675" s="34">
        <f t="shared" si="41"/>
        <v>0.53449999913573265</v>
      </c>
      <c r="N675" s="35">
        <f t="shared" si="42"/>
        <v>0.59377117568692073</v>
      </c>
      <c r="O675" s="34">
        <f t="shared" si="43"/>
        <v>0.35256420907662805</v>
      </c>
      <c r="P675" s="36" t="s">
        <v>98</v>
      </c>
      <c r="Q675" s="70"/>
      <c r="R675" s="19">
        <v>8</v>
      </c>
      <c r="S675" s="115">
        <v>0</v>
      </c>
    </row>
    <row r="676" spans="1:19" ht="15" thickBot="1" x14ac:dyDescent="0.35">
      <c r="A676" s="98" t="s">
        <v>126</v>
      </c>
      <c r="B676" s="98" t="s">
        <v>2804</v>
      </c>
      <c r="C676" s="98">
        <v>601</v>
      </c>
      <c r="D676" s="98">
        <v>324.20999999999998</v>
      </c>
      <c r="E676" s="98">
        <v>0.4</v>
      </c>
      <c r="F676" s="98">
        <v>0.4</v>
      </c>
      <c r="G676" s="98">
        <v>1.8762460000000001</v>
      </c>
      <c r="H676" s="98">
        <v>5189811.6940000001</v>
      </c>
      <c r="I676" s="98">
        <v>488033.75699999998</v>
      </c>
      <c r="J676" s="34">
        <f>VLOOKUP($B676,'Hub coords'!$A$14:$E$119,4,TRUE)</f>
        <v>488032.34240000002</v>
      </c>
      <c r="K676" s="34">
        <f>VLOOKUP($B676,'Hub coords'!$A$14:$E$119,5,TRUE)</f>
        <v>5189812.1225000005</v>
      </c>
      <c r="L676" s="34">
        <f t="shared" si="40"/>
        <v>1.4145999999600463</v>
      </c>
      <c r="M676" s="34">
        <f t="shared" si="41"/>
        <v>0.42850000038743019</v>
      </c>
      <c r="N676" s="35">
        <f t="shared" si="42"/>
        <v>1.4780749000706934</v>
      </c>
      <c r="O676" s="34">
        <f t="shared" si="43"/>
        <v>2.1847054102189905</v>
      </c>
      <c r="P676" s="36" t="s">
        <v>98</v>
      </c>
      <c r="Q676" s="70"/>
      <c r="R676" s="38" t="s">
        <v>2123</v>
      </c>
      <c r="S676" s="38">
        <v>0</v>
      </c>
    </row>
    <row r="677" spans="1:19" x14ac:dyDescent="0.3">
      <c r="A677" s="98" t="s">
        <v>126</v>
      </c>
      <c r="B677" s="98" t="s">
        <v>2787</v>
      </c>
      <c r="C677" s="98">
        <v>601</v>
      </c>
      <c r="D677" s="98">
        <v>320.18900000000002</v>
      </c>
      <c r="E677" s="98">
        <v>0.5</v>
      </c>
      <c r="F677" s="98">
        <v>0.4</v>
      </c>
      <c r="G677" s="98">
        <v>2.08392</v>
      </c>
      <c r="H677" s="98">
        <v>5189813.0810000002</v>
      </c>
      <c r="I677" s="98">
        <v>488031.77100000001</v>
      </c>
      <c r="J677" s="34">
        <f>VLOOKUP($B677,'Hub coords'!$A$14:$E$119,4,TRUE)</f>
        <v>488032.34240000002</v>
      </c>
      <c r="K677" s="34">
        <f>VLOOKUP($B677,'Hub coords'!$A$14:$E$119,5,TRUE)</f>
        <v>5189812.1225000005</v>
      </c>
      <c r="L677" s="34">
        <f t="shared" si="40"/>
        <v>0.57140000001527369</v>
      </c>
      <c r="M677" s="34">
        <f t="shared" si="41"/>
        <v>0.95849999971687794</v>
      </c>
      <c r="N677" s="35">
        <f t="shared" si="42"/>
        <v>1.1158943540831765</v>
      </c>
      <c r="O677" s="34">
        <f t="shared" si="43"/>
        <v>1.2452202094747098</v>
      </c>
      <c r="P677" s="36" t="s">
        <v>98</v>
      </c>
      <c r="Q677" s="70"/>
      <c r="R677" s="70"/>
      <c r="S677" s="70"/>
    </row>
    <row r="678" spans="1:19" x14ac:dyDescent="0.3">
      <c r="A678" s="98" t="s">
        <v>126</v>
      </c>
      <c r="B678" s="98" t="s">
        <v>2805</v>
      </c>
      <c r="C678" s="98">
        <v>601</v>
      </c>
      <c r="D678" s="98">
        <v>319.74</v>
      </c>
      <c r="E678" s="98">
        <v>0.7</v>
      </c>
      <c r="F678" s="98">
        <v>0.5</v>
      </c>
      <c r="G678" s="98">
        <v>1.9526490000000001</v>
      </c>
      <c r="H678" s="98">
        <v>5189814.3839999996</v>
      </c>
      <c r="I678" s="98">
        <v>488031.78100000002</v>
      </c>
      <c r="J678" s="34">
        <f>VLOOKUP($B678,'Hub coords'!$A$14:$E$119,4,TRUE)</f>
        <v>488032.34240000002</v>
      </c>
      <c r="K678" s="34">
        <f>VLOOKUP($B678,'Hub coords'!$A$14:$E$119,5,TRUE)</f>
        <v>5189812.1225000005</v>
      </c>
      <c r="L678" s="34">
        <f t="shared" si="40"/>
        <v>0.56140000000596046</v>
      </c>
      <c r="M678" s="34">
        <f t="shared" si="41"/>
        <v>2.2614999990910292</v>
      </c>
      <c r="N678" s="35">
        <f t="shared" si="42"/>
        <v>2.3301399541434025</v>
      </c>
      <c r="O678" s="34">
        <f t="shared" si="43"/>
        <v>5.4295522058954182</v>
      </c>
      <c r="P678" s="36" t="s">
        <v>98</v>
      </c>
      <c r="Q678" s="70"/>
      <c r="R678" s="70"/>
      <c r="S678" s="70"/>
    </row>
    <row r="679" spans="1:19" x14ac:dyDescent="0.3">
      <c r="A679" s="98" t="s">
        <v>126</v>
      </c>
      <c r="B679" s="98" t="s">
        <v>2806</v>
      </c>
      <c r="C679" s="98">
        <v>601</v>
      </c>
      <c r="D679" s="98">
        <v>346.11500000000001</v>
      </c>
      <c r="E679" s="98">
        <v>0.6</v>
      </c>
      <c r="F679" s="98">
        <v>0.5</v>
      </c>
      <c r="G679" s="98">
        <v>1.532054</v>
      </c>
      <c r="H679" s="98">
        <v>5189816.0829999996</v>
      </c>
      <c r="I679" s="98">
        <v>488030.38699999999</v>
      </c>
      <c r="J679" s="34">
        <f>VLOOKUP($B679,'Hub coords'!$A$14:$E$119,4,TRUE)</f>
        <v>488032.34240000002</v>
      </c>
      <c r="K679" s="34">
        <f>VLOOKUP($B679,'Hub coords'!$A$14:$E$119,5,TRUE)</f>
        <v>5189812.1225000005</v>
      </c>
      <c r="L679" s="34">
        <f t="shared" si="40"/>
        <v>1.9554000000352971</v>
      </c>
      <c r="M679" s="34">
        <f t="shared" si="41"/>
        <v>3.9604999991133809</v>
      </c>
      <c r="N679" s="35">
        <f t="shared" si="42"/>
        <v>4.416916277575921</v>
      </c>
      <c r="O679" s="34">
        <f t="shared" si="43"/>
        <v>19.509149403115131</v>
      </c>
      <c r="P679" s="36" t="s">
        <v>98</v>
      </c>
      <c r="Q679" s="70"/>
      <c r="R679" s="70"/>
      <c r="S679" s="70"/>
    </row>
    <row r="680" spans="1:19" x14ac:dyDescent="0.3">
      <c r="A680" s="98" t="s">
        <v>126</v>
      </c>
      <c r="B680" s="98" t="s">
        <v>2807</v>
      </c>
      <c r="C680" s="98">
        <v>601</v>
      </c>
      <c r="D680" s="98">
        <v>333.053</v>
      </c>
      <c r="E680" s="98">
        <v>0.6</v>
      </c>
      <c r="F680" s="98">
        <v>0.5</v>
      </c>
      <c r="G680" s="98">
        <v>2.117213</v>
      </c>
      <c r="H680" s="98">
        <v>5189816.1869999999</v>
      </c>
      <c r="I680" s="98">
        <v>488034.06599999999</v>
      </c>
      <c r="J680" s="34">
        <f>VLOOKUP($B680,'Hub coords'!$A$14:$E$119,4,TRUE)</f>
        <v>488032.34240000002</v>
      </c>
      <c r="K680" s="34">
        <f>VLOOKUP($B680,'Hub coords'!$A$14:$E$119,5,TRUE)</f>
        <v>5189812.1225000005</v>
      </c>
      <c r="L680" s="34">
        <f t="shared" ref="L680:L713" si="44">ABS(J680-I680)</f>
        <v>1.7235999999684282</v>
      </c>
      <c r="M680" s="34">
        <f t="shared" ref="M680:M713" si="45">ABS(K680-H680)</f>
        <v>4.064499999396503</v>
      </c>
      <c r="N680" s="35">
        <f t="shared" ref="N680:N713" si="46">SQRT(L680^2+M680^2)</f>
        <v>4.414856419520949</v>
      </c>
      <c r="O680" s="34">
        <f t="shared" ref="O680:O713" si="47">N680*N680</f>
        <v>19.490957204985335</v>
      </c>
      <c r="P680" s="36" t="s">
        <v>98</v>
      </c>
      <c r="Q680" s="70"/>
      <c r="R680" s="70"/>
      <c r="S680" s="70"/>
    </row>
    <row r="681" spans="1:19" x14ac:dyDescent="0.3">
      <c r="A681" s="98" t="s">
        <v>126</v>
      </c>
      <c r="B681" s="98" t="s">
        <v>2808</v>
      </c>
      <c r="C681" s="98">
        <v>601</v>
      </c>
      <c r="D681" s="98">
        <v>318.14699999999999</v>
      </c>
      <c r="E681" s="98">
        <v>0.3</v>
      </c>
      <c r="F681" s="98">
        <v>0.3</v>
      </c>
      <c r="G681" s="98">
        <v>2.1600290000000002</v>
      </c>
      <c r="H681" s="98">
        <v>5189812.1739999996</v>
      </c>
      <c r="I681" s="98">
        <v>488033.39600000001</v>
      </c>
      <c r="J681" s="34">
        <f>VLOOKUP($B681,'Hub coords'!$A$14:$E$119,4,TRUE)</f>
        <v>488032.34240000002</v>
      </c>
      <c r="K681" s="34">
        <f>VLOOKUP($B681,'Hub coords'!$A$14:$E$119,5,TRUE)</f>
        <v>5189812.1225000005</v>
      </c>
      <c r="L681" s="34">
        <f t="shared" si="44"/>
        <v>1.0535999999847263</v>
      </c>
      <c r="M681" s="34">
        <f t="shared" si="45"/>
        <v>5.149999912828207E-2</v>
      </c>
      <c r="N681" s="35">
        <f t="shared" si="46"/>
        <v>1.0548579098049311</v>
      </c>
      <c r="O681" s="34">
        <f t="shared" si="47"/>
        <v>1.1127252098780283</v>
      </c>
      <c r="P681" s="36" t="s">
        <v>98</v>
      </c>
      <c r="Q681" s="70"/>
      <c r="R681" s="70"/>
      <c r="S681" s="70"/>
    </row>
    <row r="682" spans="1:19" x14ac:dyDescent="0.3">
      <c r="A682" s="98" t="s">
        <v>126</v>
      </c>
      <c r="B682" s="98" t="s">
        <v>2809</v>
      </c>
      <c r="C682" s="98">
        <v>601</v>
      </c>
      <c r="D682" s="98">
        <v>315.17899999999997</v>
      </c>
      <c r="E682" s="98">
        <v>2.2999999999999998</v>
      </c>
      <c r="F682" s="98">
        <v>1.9</v>
      </c>
      <c r="G682" s="98">
        <v>2.3150919999999999</v>
      </c>
      <c r="H682" s="98">
        <v>5189812.8940000003</v>
      </c>
      <c r="I682" s="98">
        <v>488032.40399999998</v>
      </c>
      <c r="J682" s="34">
        <f>VLOOKUP($B682,'Hub coords'!$A$14:$E$119,4,TRUE)</f>
        <v>488032.34240000002</v>
      </c>
      <c r="K682" s="34">
        <f>VLOOKUP($B682,'Hub coords'!$A$14:$E$119,5,TRUE)</f>
        <v>5189812.1225000005</v>
      </c>
      <c r="L682" s="34">
        <f t="shared" si="44"/>
        <v>6.1599999957252294E-2</v>
      </c>
      <c r="M682" s="34">
        <f t="shared" si="45"/>
        <v>0.77149999979883432</v>
      </c>
      <c r="N682" s="35">
        <f t="shared" si="46"/>
        <v>0.77395530212301977</v>
      </c>
      <c r="O682" s="34">
        <f t="shared" si="47"/>
        <v>0.59900680968433484</v>
      </c>
      <c r="P682" s="36" t="s">
        <v>98</v>
      </c>
      <c r="Q682" s="70"/>
      <c r="R682" s="70"/>
      <c r="S682" s="70"/>
    </row>
    <row r="683" spans="1:19" x14ac:dyDescent="0.3">
      <c r="A683" s="98" t="s">
        <v>126</v>
      </c>
      <c r="B683" s="98" t="s">
        <v>2810</v>
      </c>
      <c r="C683" s="98">
        <v>601</v>
      </c>
      <c r="D683" s="98">
        <v>317.541</v>
      </c>
      <c r="E683" s="98">
        <v>0.4</v>
      </c>
      <c r="F683" s="98">
        <v>0.2</v>
      </c>
      <c r="G683" s="98">
        <v>1.529037</v>
      </c>
      <c r="H683" s="98">
        <v>5189812.12</v>
      </c>
      <c r="I683" s="98">
        <v>488033.04700000002</v>
      </c>
      <c r="J683" s="34">
        <f>VLOOKUP($B683,'Hub coords'!$A$14:$E$119,4,TRUE)</f>
        <v>488032.34240000002</v>
      </c>
      <c r="K683" s="34">
        <f>VLOOKUP($B683,'Hub coords'!$A$14:$E$119,5,TRUE)</f>
        <v>5189812.1225000005</v>
      </c>
      <c r="L683" s="34">
        <f t="shared" si="44"/>
        <v>0.70459999999729916</v>
      </c>
      <c r="M683" s="34">
        <f t="shared" si="45"/>
        <v>2.5000004097819328E-3</v>
      </c>
      <c r="N683" s="35">
        <f t="shared" si="46"/>
        <v>0.70460443512529991</v>
      </c>
      <c r="O683" s="34">
        <f t="shared" si="47"/>
        <v>0.49646740999824296</v>
      </c>
      <c r="P683" s="36" t="s">
        <v>98</v>
      </c>
      <c r="Q683" s="70"/>
      <c r="R683" s="70"/>
      <c r="S683" s="70"/>
    </row>
    <row r="684" spans="1:19" x14ac:dyDescent="0.3">
      <c r="A684" s="98" t="s">
        <v>126</v>
      </c>
      <c r="B684" s="98" t="s">
        <v>2811</v>
      </c>
      <c r="C684" s="98">
        <v>601</v>
      </c>
      <c r="D684" s="98">
        <v>323.00400000000002</v>
      </c>
      <c r="E684" s="98">
        <v>0.4</v>
      </c>
      <c r="F684" s="98">
        <v>0.4</v>
      </c>
      <c r="G684" s="98">
        <v>2.0021810000000002</v>
      </c>
      <c r="H684" s="98">
        <v>5189814.5539999995</v>
      </c>
      <c r="I684" s="98">
        <v>488033.58299999998</v>
      </c>
      <c r="J684" s="34">
        <f>VLOOKUP($B684,'Hub coords'!$A$14:$E$119,4,TRUE)</f>
        <v>488032.34240000002</v>
      </c>
      <c r="K684" s="34">
        <f>VLOOKUP($B684,'Hub coords'!$A$14:$E$119,5,TRUE)</f>
        <v>5189812.1225000005</v>
      </c>
      <c r="L684" s="34">
        <f t="shared" si="44"/>
        <v>1.2405999999609776</v>
      </c>
      <c r="M684" s="34">
        <f t="shared" si="45"/>
        <v>2.4314999990165234</v>
      </c>
      <c r="N684" s="35">
        <f t="shared" si="46"/>
        <v>2.7297033914182931</v>
      </c>
      <c r="O684" s="34">
        <f t="shared" si="47"/>
        <v>7.4512806051205311</v>
      </c>
      <c r="P684" s="36" t="s">
        <v>98</v>
      </c>
      <c r="Q684" s="70"/>
      <c r="R684" s="70"/>
      <c r="S684" s="70"/>
    </row>
    <row r="685" spans="1:19" x14ac:dyDescent="0.3">
      <c r="A685" s="98" t="s">
        <v>126</v>
      </c>
      <c r="B685" s="98" t="s">
        <v>2812</v>
      </c>
      <c r="C685" s="98">
        <v>601</v>
      </c>
      <c r="D685" s="98">
        <v>316.73899999999998</v>
      </c>
      <c r="E685" s="98">
        <v>0.8</v>
      </c>
      <c r="F685" s="98">
        <v>0.6</v>
      </c>
      <c r="G685" s="98">
        <v>1.7393130000000001</v>
      </c>
      <c r="H685" s="98">
        <v>5189812.8169999998</v>
      </c>
      <c r="I685" s="98">
        <v>488033.799</v>
      </c>
      <c r="J685" s="34">
        <f>VLOOKUP($B685,'Hub coords'!$A$14:$E$119,4,TRUE)</f>
        <v>488032.34240000002</v>
      </c>
      <c r="K685" s="34">
        <f>VLOOKUP($B685,'Hub coords'!$A$14:$E$119,5,TRUE)</f>
        <v>5189812.1225000005</v>
      </c>
      <c r="L685" s="34">
        <f t="shared" si="44"/>
        <v>1.4565999999758787</v>
      </c>
      <c r="M685" s="34">
        <f t="shared" si="45"/>
        <v>0.69449999928474426</v>
      </c>
      <c r="N685" s="35">
        <f t="shared" si="46"/>
        <v>1.6136956989891991</v>
      </c>
      <c r="O685" s="34">
        <f t="shared" si="47"/>
        <v>2.6040138089362399</v>
      </c>
      <c r="P685" s="36" t="s">
        <v>98</v>
      </c>
      <c r="Q685" s="70"/>
      <c r="R685" s="70"/>
      <c r="S685" s="70"/>
    </row>
    <row r="686" spans="1:19" x14ac:dyDescent="0.3">
      <c r="A686" s="98" t="s">
        <v>126</v>
      </c>
      <c r="B686" s="98" t="s">
        <v>2813</v>
      </c>
      <c r="C686" s="98">
        <v>601</v>
      </c>
      <c r="D686" s="98">
        <v>347.65</v>
      </c>
      <c r="E686" s="98">
        <v>1</v>
      </c>
      <c r="F686" s="98">
        <v>0.4</v>
      </c>
      <c r="G686" s="98">
        <v>3.2814369999999999</v>
      </c>
      <c r="H686" s="98">
        <v>5189815.3949999996</v>
      </c>
      <c r="I686" s="98">
        <v>488031.554</v>
      </c>
      <c r="J686" s="34">
        <f>VLOOKUP($B686,'Hub coords'!$A$14:$E$119,4,TRUE)</f>
        <v>488032.34240000002</v>
      </c>
      <c r="K686" s="34">
        <f>VLOOKUP($B686,'Hub coords'!$A$14:$E$119,5,TRUE)</f>
        <v>5189812.1225000005</v>
      </c>
      <c r="L686" s="34">
        <f t="shared" si="44"/>
        <v>0.78840000001946464</v>
      </c>
      <c r="M686" s="34">
        <f t="shared" si="45"/>
        <v>3.2724999990314245</v>
      </c>
      <c r="N686" s="35">
        <f t="shared" si="46"/>
        <v>3.3661299445641379</v>
      </c>
      <c r="O686" s="34">
        <f t="shared" si="47"/>
        <v>11.330830803691367</v>
      </c>
      <c r="P686" s="36" t="s">
        <v>98</v>
      </c>
      <c r="Q686" s="70"/>
      <c r="R686" s="70"/>
      <c r="S686" s="70"/>
    </row>
    <row r="687" spans="1:19" x14ac:dyDescent="0.3">
      <c r="A687" s="98" t="s">
        <v>126</v>
      </c>
      <c r="B687" s="98" t="s">
        <v>2814</v>
      </c>
      <c r="C687" s="98">
        <v>601</v>
      </c>
      <c r="D687" s="98">
        <v>317.95800000000003</v>
      </c>
      <c r="E687" s="98">
        <v>0.3</v>
      </c>
      <c r="F687" s="98">
        <v>0.3</v>
      </c>
      <c r="G687" s="98">
        <v>2.0111509999999999</v>
      </c>
      <c r="H687" s="98">
        <v>5189813.2970000003</v>
      </c>
      <c r="I687" s="98">
        <v>488032.065</v>
      </c>
      <c r="J687" s="34">
        <f>VLOOKUP($B687,'Hub coords'!$A$14:$E$119,4,TRUE)</f>
        <v>488032.34240000002</v>
      </c>
      <c r="K687" s="34">
        <f>VLOOKUP($B687,'Hub coords'!$A$14:$E$119,5,TRUE)</f>
        <v>5189812.1225000005</v>
      </c>
      <c r="L687" s="34">
        <f t="shared" si="44"/>
        <v>0.27740000002086163</v>
      </c>
      <c r="M687" s="34">
        <f t="shared" si="45"/>
        <v>1.1744999997317791</v>
      </c>
      <c r="N687" s="35">
        <f t="shared" si="46"/>
        <v>1.2068144055245293</v>
      </c>
      <c r="O687" s="34">
        <f t="shared" si="47"/>
        <v>1.4564010093815232</v>
      </c>
      <c r="P687" s="36" t="s">
        <v>98</v>
      </c>
      <c r="Q687" s="70"/>
      <c r="R687" s="70"/>
      <c r="S687" s="70"/>
    </row>
    <row r="688" spans="1:19" x14ac:dyDescent="0.3">
      <c r="A688" s="98" t="s">
        <v>130</v>
      </c>
      <c r="B688" s="98" t="s">
        <v>2788</v>
      </c>
      <c r="C688" s="98">
        <v>601</v>
      </c>
      <c r="D688" s="98">
        <v>323.101</v>
      </c>
      <c r="E688" s="98">
        <v>0.3</v>
      </c>
      <c r="F688" s="98">
        <v>0.2</v>
      </c>
      <c r="G688" s="98">
        <v>1.278492</v>
      </c>
      <c r="H688" s="98">
        <v>5189813.5789999999</v>
      </c>
      <c r="I688" s="98">
        <v>488032.61200000002</v>
      </c>
      <c r="J688" s="34">
        <f>VLOOKUP($B688,'Hub coords'!$A$14:$E$119,4,TRUE)</f>
        <v>488032.34240000002</v>
      </c>
      <c r="K688" s="34">
        <f>VLOOKUP($B688,'Hub coords'!$A$14:$E$119,5,TRUE)</f>
        <v>5189812.1225000005</v>
      </c>
      <c r="L688" s="34">
        <f t="shared" si="44"/>
        <v>0.26959999999962747</v>
      </c>
      <c r="M688" s="34">
        <f t="shared" si="45"/>
        <v>1.4564999993890524</v>
      </c>
      <c r="N688" s="35">
        <f t="shared" si="46"/>
        <v>1.4812415090794981</v>
      </c>
      <c r="O688" s="34">
        <f t="shared" si="47"/>
        <v>2.1940764082201092</v>
      </c>
      <c r="P688" s="36" t="s">
        <v>98</v>
      </c>
      <c r="Q688" s="70"/>
      <c r="R688" s="70"/>
      <c r="S688" s="70"/>
    </row>
    <row r="689" spans="1:19" x14ac:dyDescent="0.3">
      <c r="A689" s="98" t="s">
        <v>126</v>
      </c>
      <c r="B689" s="98" t="s">
        <v>2815</v>
      </c>
      <c r="C689" s="98">
        <v>601</v>
      </c>
      <c r="D689" s="98">
        <v>318.58499999999998</v>
      </c>
      <c r="E689" s="98">
        <v>0.4</v>
      </c>
      <c r="F689" s="98">
        <v>0.4</v>
      </c>
      <c r="G689" s="98">
        <v>1.823985</v>
      </c>
      <c r="H689" s="98">
        <v>5189812.2790000001</v>
      </c>
      <c r="I689" s="98">
        <v>488032.89299999998</v>
      </c>
      <c r="J689" s="34">
        <f>VLOOKUP($B689,'Hub coords'!$A$14:$E$119,4,TRUE)</f>
        <v>488032.34240000002</v>
      </c>
      <c r="K689" s="34">
        <f>VLOOKUP($B689,'Hub coords'!$A$14:$E$119,5,TRUE)</f>
        <v>5189812.1225000005</v>
      </c>
      <c r="L689" s="34">
        <f t="shared" si="44"/>
        <v>0.55059999995864928</v>
      </c>
      <c r="M689" s="34">
        <f t="shared" si="45"/>
        <v>0.15649999957531691</v>
      </c>
      <c r="N689" s="35">
        <f t="shared" si="46"/>
        <v>0.57240947740366666</v>
      </c>
      <c r="O689" s="34">
        <f t="shared" si="47"/>
        <v>0.32765260982153877</v>
      </c>
      <c r="P689" s="36" t="s">
        <v>98</v>
      </c>
      <c r="Q689" s="70"/>
      <c r="R689" s="70"/>
      <c r="S689" s="70"/>
    </row>
    <row r="690" spans="1:19" x14ac:dyDescent="0.3">
      <c r="A690" s="98" t="s">
        <v>126</v>
      </c>
      <c r="B690" s="98" t="s">
        <v>2789</v>
      </c>
      <c r="C690" s="98">
        <v>601</v>
      </c>
      <c r="D690" s="98">
        <v>320.28500000000003</v>
      </c>
      <c r="E690" s="98">
        <v>0.4</v>
      </c>
      <c r="F690" s="98">
        <v>0.3</v>
      </c>
      <c r="G690" s="98">
        <v>1.6731119999999999</v>
      </c>
      <c r="H690" s="98">
        <v>5189814.6239999998</v>
      </c>
      <c r="I690" s="98">
        <v>488031.67</v>
      </c>
      <c r="J690" s="34">
        <f>VLOOKUP($B690,'Hub coords'!$A$14:$E$119,4,TRUE)</f>
        <v>488032.34240000002</v>
      </c>
      <c r="K690" s="34">
        <f>VLOOKUP($B690,'Hub coords'!$A$14:$E$119,5,TRUE)</f>
        <v>5189812.1225000005</v>
      </c>
      <c r="L690" s="34">
        <f t="shared" si="44"/>
        <v>0.67240000003948808</v>
      </c>
      <c r="M690" s="34">
        <f t="shared" si="45"/>
        <v>2.5014999993145466</v>
      </c>
      <c r="N690" s="35">
        <f t="shared" si="46"/>
        <v>2.5902941930645214</v>
      </c>
      <c r="O690" s="34">
        <f t="shared" si="47"/>
        <v>6.7096240066237796</v>
      </c>
      <c r="P690" s="36" t="s">
        <v>98</v>
      </c>
      <c r="Q690" s="70"/>
      <c r="R690" s="98" t="s">
        <v>5112</v>
      </c>
      <c r="S690" s="37">
        <f>COUNT(C666:C695)</f>
        <v>30</v>
      </c>
    </row>
    <row r="691" spans="1:19" x14ac:dyDescent="0.3">
      <c r="A691" s="98" t="s">
        <v>126</v>
      </c>
      <c r="B691" s="98" t="s">
        <v>2790</v>
      </c>
      <c r="C691" s="98">
        <v>601</v>
      </c>
      <c r="D691" s="98">
        <v>319.55599999999998</v>
      </c>
      <c r="E691" s="98">
        <v>0.3</v>
      </c>
      <c r="F691" s="98">
        <v>0.2</v>
      </c>
      <c r="G691" s="98">
        <v>1.7481</v>
      </c>
      <c r="H691" s="98">
        <v>5189812.1289999997</v>
      </c>
      <c r="I691" s="98">
        <v>488032.98599999998</v>
      </c>
      <c r="J691" s="34">
        <f>VLOOKUP($B691,'Hub coords'!$A$14:$E$119,4,TRUE)</f>
        <v>488032.34240000002</v>
      </c>
      <c r="K691" s="34">
        <f>VLOOKUP($B691,'Hub coords'!$A$14:$E$119,5,TRUE)</f>
        <v>5189812.1225000005</v>
      </c>
      <c r="L691" s="34">
        <f t="shared" si="44"/>
        <v>0.64359999995213002</v>
      </c>
      <c r="M691" s="34">
        <f t="shared" si="45"/>
        <v>6.4999992027878761E-3</v>
      </c>
      <c r="N691" s="35">
        <f t="shared" si="46"/>
        <v>0.64363282228924434</v>
      </c>
      <c r="O691" s="34">
        <f t="shared" si="47"/>
        <v>0.41426320992801802</v>
      </c>
      <c r="P691" s="36" t="s">
        <v>98</v>
      </c>
      <c r="Q691" s="70"/>
      <c r="R691" s="98" t="s">
        <v>5111</v>
      </c>
      <c r="S691" s="34">
        <f>AVERAGE(N666:N695)</f>
        <v>1.6937091191647473</v>
      </c>
    </row>
    <row r="692" spans="1:19" x14ac:dyDescent="0.3">
      <c r="A692" s="98" t="s">
        <v>130</v>
      </c>
      <c r="B692" s="98" t="s">
        <v>2791</v>
      </c>
      <c r="C692" s="98">
        <v>601</v>
      </c>
      <c r="D692" s="98">
        <v>318.40800000000002</v>
      </c>
      <c r="E692" s="98">
        <v>0.5</v>
      </c>
      <c r="F692" s="98">
        <v>0.3</v>
      </c>
      <c r="G692" s="98">
        <v>1.628803</v>
      </c>
      <c r="H692" s="98">
        <v>5189811.8849999998</v>
      </c>
      <c r="I692" s="98">
        <v>488033.26299999998</v>
      </c>
      <c r="J692" s="34">
        <f>VLOOKUP($B692,'Hub coords'!$A$14:$E$119,4,TRUE)</f>
        <v>488032.34240000002</v>
      </c>
      <c r="K692" s="34">
        <f>VLOOKUP($B692,'Hub coords'!$A$14:$E$119,5,TRUE)</f>
        <v>5189812.1225000005</v>
      </c>
      <c r="L692" s="34">
        <f t="shared" si="44"/>
        <v>0.92059999995399266</v>
      </c>
      <c r="M692" s="34">
        <f t="shared" si="45"/>
        <v>0.23750000074505806</v>
      </c>
      <c r="N692" s="35">
        <f t="shared" si="46"/>
        <v>0.95074213658025797</v>
      </c>
      <c r="O692" s="34">
        <f t="shared" si="47"/>
        <v>0.90391061026919395</v>
      </c>
      <c r="P692" s="36" t="s">
        <v>98</v>
      </c>
      <c r="Q692" s="70"/>
      <c r="R692" s="98" t="s">
        <v>5110</v>
      </c>
      <c r="S692" s="34">
        <f>_xlfn.STDEV.S(N666:N695)</f>
        <v>1.2104964476033766</v>
      </c>
    </row>
    <row r="693" spans="1:19" x14ac:dyDescent="0.3">
      <c r="A693" s="98" t="s">
        <v>126</v>
      </c>
      <c r="B693" s="98" t="s">
        <v>2792</v>
      </c>
      <c r="C693" s="98">
        <v>601</v>
      </c>
      <c r="D693" s="98">
        <v>328.56900000000002</v>
      </c>
      <c r="E693" s="98">
        <v>0.5</v>
      </c>
      <c r="F693" s="98">
        <v>0.6</v>
      </c>
      <c r="G693" s="98">
        <v>1.870463</v>
      </c>
      <c r="H693" s="98">
        <v>5189815.8550000004</v>
      </c>
      <c r="I693" s="98">
        <v>488033.27600000001</v>
      </c>
      <c r="J693" s="34">
        <f>VLOOKUP($B693,'Hub coords'!$A$14:$E$119,4,TRUE)</f>
        <v>488032.34240000002</v>
      </c>
      <c r="K693" s="34">
        <f>VLOOKUP($B693,'Hub coords'!$A$14:$E$119,5,TRUE)</f>
        <v>5189812.1225000005</v>
      </c>
      <c r="L693" s="34">
        <f t="shared" si="44"/>
        <v>0.93359999998938292</v>
      </c>
      <c r="M693" s="34">
        <f t="shared" si="45"/>
        <v>3.7324999999254942</v>
      </c>
      <c r="N693" s="35">
        <f t="shared" si="46"/>
        <v>3.8474881688478249</v>
      </c>
      <c r="O693" s="34">
        <f t="shared" si="47"/>
        <v>14.803165209423989</v>
      </c>
      <c r="P693" s="36" t="s">
        <v>98</v>
      </c>
      <c r="Q693" s="70"/>
      <c r="R693" s="98" t="s">
        <v>5109</v>
      </c>
      <c r="S693" s="34">
        <f>MIN(N666:N695)</f>
        <v>0.20723419056401526</v>
      </c>
    </row>
    <row r="694" spans="1:19" x14ac:dyDescent="0.3">
      <c r="A694" s="98" t="s">
        <v>130</v>
      </c>
      <c r="B694" s="98" t="s">
        <v>2793</v>
      </c>
      <c r="C694" s="98">
        <v>601</v>
      </c>
      <c r="D694" s="98">
        <v>317.89499999999998</v>
      </c>
      <c r="E694" s="98">
        <v>0.7</v>
      </c>
      <c r="F694" s="98">
        <v>0.5</v>
      </c>
      <c r="G694" s="98">
        <v>1.8000480000000001</v>
      </c>
      <c r="H694" s="98">
        <v>5189812.6900000004</v>
      </c>
      <c r="I694" s="98">
        <v>488033.39399999997</v>
      </c>
      <c r="J694" s="34">
        <f>VLOOKUP($B694,'Hub coords'!$A$14:$E$119,4,TRUE)</f>
        <v>488032.34240000002</v>
      </c>
      <c r="K694" s="34">
        <f>VLOOKUP($B694,'Hub coords'!$A$14:$E$119,5,TRUE)</f>
        <v>5189812.1225000005</v>
      </c>
      <c r="L694" s="34">
        <f t="shared" si="44"/>
        <v>1.0515999999479391</v>
      </c>
      <c r="M694" s="34">
        <f t="shared" si="45"/>
        <v>0.56749999988824129</v>
      </c>
      <c r="N694" s="35">
        <f t="shared" si="46"/>
        <v>1.1949555681127475</v>
      </c>
      <c r="O694" s="34">
        <f t="shared" si="47"/>
        <v>1.427918809763659</v>
      </c>
      <c r="P694" s="36" t="s">
        <v>98</v>
      </c>
      <c r="Q694" s="70"/>
      <c r="R694" s="98" t="s">
        <v>5108</v>
      </c>
      <c r="S694" s="34">
        <f>MAX(N666:N695)</f>
        <v>4.416916277575921</v>
      </c>
    </row>
    <row r="695" spans="1:19" x14ac:dyDescent="0.3">
      <c r="A695" s="98" t="s">
        <v>126</v>
      </c>
      <c r="B695" s="98" t="s">
        <v>2794</v>
      </c>
      <c r="C695" s="98">
        <v>601</v>
      </c>
      <c r="D695" s="98">
        <v>317.46499999999997</v>
      </c>
      <c r="E695" s="98">
        <v>0.4</v>
      </c>
      <c r="F695" s="98">
        <v>0.3</v>
      </c>
      <c r="G695" s="98">
        <v>1.928569</v>
      </c>
      <c r="H695" s="98">
        <v>5189812.659</v>
      </c>
      <c r="I695" s="98">
        <v>488032.25900000002</v>
      </c>
      <c r="J695" s="34">
        <f>VLOOKUP($B695,'Hub coords'!$A$14:$E$119,4,TRUE)</f>
        <v>488032.34240000002</v>
      </c>
      <c r="K695" s="34">
        <f>VLOOKUP($B695,'Hub coords'!$A$14:$E$119,5,TRUE)</f>
        <v>5189812.1225000005</v>
      </c>
      <c r="L695" s="34">
        <f t="shared" si="44"/>
        <v>8.3400000003166497E-2</v>
      </c>
      <c r="M695" s="34">
        <f t="shared" si="45"/>
        <v>0.5364999994635582</v>
      </c>
      <c r="N695" s="35">
        <f t="shared" si="46"/>
        <v>0.54294365216376372</v>
      </c>
      <c r="O695" s="34">
        <f t="shared" si="47"/>
        <v>0.29478780942492605</v>
      </c>
      <c r="P695" s="36" t="s">
        <v>98</v>
      </c>
      <c r="Q695" s="70"/>
      <c r="R695" s="98" t="s">
        <v>5107</v>
      </c>
      <c r="S695" s="34">
        <f>SQRT(SUM(O666:O695)/S690)</f>
        <v>2.0700504442356484</v>
      </c>
    </row>
    <row r="696" spans="1:19" ht="15" thickBot="1" x14ac:dyDescent="0.35">
      <c r="A696" s="98" t="s">
        <v>130</v>
      </c>
      <c r="B696" s="98" t="s">
        <v>2996</v>
      </c>
      <c r="C696" s="98">
        <v>601</v>
      </c>
      <c r="D696" s="98">
        <v>340.31</v>
      </c>
      <c r="E696" s="98">
        <v>0.2</v>
      </c>
      <c r="F696" s="98">
        <v>0.2</v>
      </c>
      <c r="G696" s="98">
        <v>1.4826079999999999</v>
      </c>
      <c r="H696" s="98">
        <v>5189582.4790000003</v>
      </c>
      <c r="I696" s="98">
        <v>487873.80599999998</v>
      </c>
      <c r="J696" s="34">
        <f>VLOOKUP($B696,'Hub coords'!$A$14:$E$119,4,TRUE)</f>
        <v>487871.8934</v>
      </c>
      <c r="K696" s="34">
        <f>VLOOKUP($B696,'Hub coords'!$A$14:$E$119,5,TRUE)</f>
        <v>5189581.3425000003</v>
      </c>
      <c r="L696" s="34">
        <f t="shared" si="44"/>
        <v>1.9125999999814667</v>
      </c>
      <c r="M696" s="34">
        <f t="shared" si="45"/>
        <v>1.1365000000223517</v>
      </c>
      <c r="N696" s="35">
        <f t="shared" si="46"/>
        <v>2.2247856098914141</v>
      </c>
      <c r="O696" s="34">
        <f t="shared" si="47"/>
        <v>4.9496710099799115</v>
      </c>
      <c r="P696" s="36" t="s">
        <v>100</v>
      </c>
      <c r="Q696" s="70"/>
      <c r="R696" s="70"/>
      <c r="S696" s="70"/>
    </row>
    <row r="697" spans="1:19" x14ac:dyDescent="0.3">
      <c r="A697" s="98" t="s">
        <v>126</v>
      </c>
      <c r="B697" s="98" t="s">
        <v>3005</v>
      </c>
      <c r="C697" s="98">
        <v>601</v>
      </c>
      <c r="D697" s="98">
        <v>338.94200000000001</v>
      </c>
      <c r="E697" s="98">
        <v>0.6</v>
      </c>
      <c r="F697" s="98">
        <v>0.6</v>
      </c>
      <c r="G697" s="98">
        <v>1.5245219999999999</v>
      </c>
      <c r="H697" s="98">
        <v>5189581.3329999996</v>
      </c>
      <c r="I697" s="98">
        <v>487873.18199999997</v>
      </c>
      <c r="J697" s="34">
        <f>VLOOKUP($B697,'Hub coords'!$A$14:$E$119,4,TRUE)</f>
        <v>487871.8934</v>
      </c>
      <c r="K697" s="34">
        <f>VLOOKUP($B697,'Hub coords'!$A$14:$E$119,5,TRUE)</f>
        <v>5189581.3425000003</v>
      </c>
      <c r="L697" s="34">
        <f t="shared" si="44"/>
        <v>1.2885999999707565</v>
      </c>
      <c r="M697" s="34">
        <f t="shared" si="45"/>
        <v>9.5000006258487701E-3</v>
      </c>
      <c r="N697" s="35">
        <f t="shared" si="46"/>
        <v>1.2886350181244202</v>
      </c>
      <c r="O697" s="34">
        <f t="shared" si="47"/>
        <v>1.6605802099365248</v>
      </c>
      <c r="P697" s="36" t="s">
        <v>100</v>
      </c>
      <c r="Q697" s="70"/>
      <c r="R697" s="20" t="s">
        <v>166</v>
      </c>
      <c r="S697" s="20" t="s">
        <v>165</v>
      </c>
    </row>
    <row r="698" spans="1:19" x14ac:dyDescent="0.3">
      <c r="A698" s="98" t="s">
        <v>130</v>
      </c>
      <c r="B698" s="98" t="s">
        <v>3006</v>
      </c>
      <c r="C698" s="98">
        <v>601</v>
      </c>
      <c r="D698" s="98">
        <v>343.65699999999998</v>
      </c>
      <c r="E698" s="98">
        <v>0.3</v>
      </c>
      <c r="F698" s="98">
        <v>0.3</v>
      </c>
      <c r="G698" s="98">
        <v>1.4418489999999999</v>
      </c>
      <c r="H698" s="98">
        <v>5189581.9210000001</v>
      </c>
      <c r="I698" s="98">
        <v>487874.84499999997</v>
      </c>
      <c r="J698" s="34">
        <f>VLOOKUP($B698,'Hub coords'!$A$14:$E$119,4,TRUE)</f>
        <v>487871.8934</v>
      </c>
      <c r="K698" s="34">
        <f>VLOOKUP($B698,'Hub coords'!$A$14:$E$119,5,TRUE)</f>
        <v>5189581.3425000003</v>
      </c>
      <c r="L698" s="34">
        <f t="shared" si="44"/>
        <v>2.9515999999712221</v>
      </c>
      <c r="M698" s="34">
        <f t="shared" si="45"/>
        <v>0.57849999982863665</v>
      </c>
      <c r="N698" s="35">
        <f t="shared" si="46"/>
        <v>3.0077574386296266</v>
      </c>
      <c r="O698" s="34">
        <f t="shared" si="47"/>
        <v>9.0466048096318517</v>
      </c>
      <c r="P698" s="36" t="s">
        <v>100</v>
      </c>
      <c r="Q698" s="70"/>
      <c r="R698" s="19">
        <v>1</v>
      </c>
      <c r="S698" s="115">
        <v>0</v>
      </c>
    </row>
    <row r="699" spans="1:19" x14ac:dyDescent="0.3">
      <c r="A699" s="98" t="s">
        <v>126</v>
      </c>
      <c r="B699" s="98" t="s">
        <v>3007</v>
      </c>
      <c r="C699" s="98">
        <v>601</v>
      </c>
      <c r="D699" s="98">
        <v>348.89699999999999</v>
      </c>
      <c r="E699" s="98">
        <v>0.7</v>
      </c>
      <c r="F699" s="98">
        <v>0.6</v>
      </c>
      <c r="G699" s="98">
        <v>2.669737</v>
      </c>
      <c r="H699" s="98">
        <v>5189579</v>
      </c>
      <c r="I699" s="98">
        <v>487875.03399999999</v>
      </c>
      <c r="J699" s="34">
        <f>VLOOKUP($B699,'Hub coords'!$A$14:$E$119,4,TRUE)</f>
        <v>487871.8934</v>
      </c>
      <c r="K699" s="34">
        <f>VLOOKUP($B699,'Hub coords'!$A$14:$E$119,5,TRUE)</f>
        <v>5189581.3425000003</v>
      </c>
      <c r="L699" s="34">
        <f t="shared" si="44"/>
        <v>3.1405999999842606</v>
      </c>
      <c r="M699" s="34">
        <f t="shared" si="45"/>
        <v>2.3425000002607703</v>
      </c>
      <c r="N699" s="35">
        <f t="shared" si="46"/>
        <v>3.9179936971775295</v>
      </c>
      <c r="O699" s="34">
        <f t="shared" si="47"/>
        <v>15.350674611122846</v>
      </c>
      <c r="P699" s="36" t="s">
        <v>100</v>
      </c>
      <c r="Q699" s="70"/>
      <c r="R699" s="19">
        <v>2</v>
      </c>
      <c r="S699" s="115">
        <v>11</v>
      </c>
    </row>
    <row r="700" spans="1:19" x14ac:dyDescent="0.3">
      <c r="A700" s="98" t="s">
        <v>126</v>
      </c>
      <c r="B700" s="98" t="s">
        <v>3008</v>
      </c>
      <c r="C700" s="98">
        <v>601</v>
      </c>
      <c r="D700" s="98">
        <v>340.28</v>
      </c>
      <c r="E700" s="98">
        <v>0.2</v>
      </c>
      <c r="F700" s="98">
        <v>0.2</v>
      </c>
      <c r="G700" s="98">
        <v>1.778678</v>
      </c>
      <c r="H700" s="98">
        <v>5189582.2319999998</v>
      </c>
      <c r="I700" s="98">
        <v>487874.614</v>
      </c>
      <c r="J700" s="34">
        <f>VLOOKUP($B700,'Hub coords'!$A$14:$E$119,4,TRUE)</f>
        <v>487871.8934</v>
      </c>
      <c r="K700" s="34">
        <f>VLOOKUP($B700,'Hub coords'!$A$14:$E$119,5,TRUE)</f>
        <v>5189581.3425000003</v>
      </c>
      <c r="L700" s="34">
        <f t="shared" si="44"/>
        <v>2.7206000000005588</v>
      </c>
      <c r="M700" s="34">
        <f t="shared" si="45"/>
        <v>0.88949999958276749</v>
      </c>
      <c r="N700" s="35">
        <f t="shared" si="46"/>
        <v>2.8623197950719592</v>
      </c>
      <c r="O700" s="34">
        <f t="shared" si="47"/>
        <v>8.192874609260782</v>
      </c>
      <c r="P700" s="36" t="s">
        <v>100</v>
      </c>
      <c r="Q700" s="70"/>
      <c r="R700" s="19">
        <v>3</v>
      </c>
      <c r="S700" s="115">
        <v>9</v>
      </c>
    </row>
    <row r="701" spans="1:19" x14ac:dyDescent="0.3">
      <c r="A701" s="98" t="s">
        <v>126</v>
      </c>
      <c r="B701" s="98" t="s">
        <v>3009</v>
      </c>
      <c r="C701" s="98">
        <v>601</v>
      </c>
      <c r="D701" s="98">
        <v>346.30799999999999</v>
      </c>
      <c r="E701" s="98">
        <v>0.5</v>
      </c>
      <c r="F701" s="98">
        <v>0.4</v>
      </c>
      <c r="G701" s="98">
        <v>1.504562</v>
      </c>
      <c r="H701" s="98">
        <v>5189580.4340000004</v>
      </c>
      <c r="I701" s="98">
        <v>487874.815</v>
      </c>
      <c r="J701" s="34">
        <f>VLOOKUP($B701,'Hub coords'!$A$14:$E$119,4,TRUE)</f>
        <v>487871.8934</v>
      </c>
      <c r="K701" s="34">
        <f>VLOOKUP($B701,'Hub coords'!$A$14:$E$119,5,TRUE)</f>
        <v>5189581.3425000003</v>
      </c>
      <c r="L701" s="34">
        <f t="shared" si="44"/>
        <v>2.9216000000014901</v>
      </c>
      <c r="M701" s="34">
        <f t="shared" si="45"/>
        <v>0.90849999990314245</v>
      </c>
      <c r="N701" s="35">
        <f t="shared" si="46"/>
        <v>3.0595945499089772</v>
      </c>
      <c r="O701" s="34">
        <f t="shared" si="47"/>
        <v>9.3611188098327158</v>
      </c>
      <c r="P701" s="36" t="s">
        <v>100</v>
      </c>
      <c r="Q701" s="70"/>
      <c r="R701" s="19">
        <v>4</v>
      </c>
      <c r="S701" s="115">
        <v>6</v>
      </c>
    </row>
    <row r="702" spans="1:19" x14ac:dyDescent="0.3">
      <c r="A702" s="98" t="s">
        <v>126</v>
      </c>
      <c r="B702" s="98" t="s">
        <v>3010</v>
      </c>
      <c r="C702" s="98">
        <v>601</v>
      </c>
      <c r="D702" s="98">
        <v>346.863</v>
      </c>
      <c r="E702" s="98">
        <v>0.4</v>
      </c>
      <c r="F702" s="98">
        <v>0.3</v>
      </c>
      <c r="G702" s="98">
        <v>1.689351</v>
      </c>
      <c r="H702" s="98">
        <v>5189580.8779999996</v>
      </c>
      <c r="I702" s="98">
        <v>487875.41399999999</v>
      </c>
      <c r="J702" s="34">
        <f>VLOOKUP($B702,'Hub coords'!$A$14:$E$119,4,TRUE)</f>
        <v>487871.8934</v>
      </c>
      <c r="K702" s="34">
        <f>VLOOKUP($B702,'Hub coords'!$A$14:$E$119,5,TRUE)</f>
        <v>5189581.3425000003</v>
      </c>
      <c r="L702" s="34">
        <f t="shared" si="44"/>
        <v>3.5205999999889173</v>
      </c>
      <c r="M702" s="34">
        <f t="shared" si="45"/>
        <v>0.46450000070035458</v>
      </c>
      <c r="N702" s="35">
        <f t="shared" si="46"/>
        <v>3.5511103348914115</v>
      </c>
      <c r="O702" s="34">
        <f t="shared" si="47"/>
        <v>12.610384610572593</v>
      </c>
      <c r="P702" s="36" t="s">
        <v>100</v>
      </c>
      <c r="Q702" s="70"/>
      <c r="R702" s="19">
        <v>5</v>
      </c>
      <c r="S702" s="115">
        <v>3</v>
      </c>
    </row>
    <row r="703" spans="1:19" x14ac:dyDescent="0.3">
      <c r="A703" s="98" t="s">
        <v>130</v>
      </c>
      <c r="B703" s="98" t="s">
        <v>3011</v>
      </c>
      <c r="C703" s="98">
        <v>601</v>
      </c>
      <c r="D703" s="98">
        <v>341.35599999999999</v>
      </c>
      <c r="E703" s="98">
        <v>0.2</v>
      </c>
      <c r="F703" s="98">
        <v>0.2</v>
      </c>
      <c r="G703" s="98">
        <v>1.528305</v>
      </c>
      <c r="H703" s="98">
        <v>5189582.1409999998</v>
      </c>
      <c r="I703" s="98">
        <v>487875.24400000001</v>
      </c>
      <c r="J703" s="34">
        <f>VLOOKUP($B703,'Hub coords'!$A$14:$E$119,4,TRUE)</f>
        <v>487871.8934</v>
      </c>
      <c r="K703" s="34">
        <f>VLOOKUP($B703,'Hub coords'!$A$14:$E$119,5,TRUE)</f>
        <v>5189581.3425000003</v>
      </c>
      <c r="L703" s="34">
        <f t="shared" si="44"/>
        <v>3.3506000000052154</v>
      </c>
      <c r="M703" s="34">
        <f t="shared" si="45"/>
        <v>0.79849999956786633</v>
      </c>
      <c r="N703" s="35">
        <f t="shared" si="46"/>
        <v>3.4444335687228507</v>
      </c>
      <c r="O703" s="34">
        <f t="shared" si="47"/>
        <v>11.864122609344832</v>
      </c>
      <c r="P703" s="36" t="s">
        <v>100</v>
      </c>
      <c r="Q703" s="70"/>
      <c r="R703" s="19">
        <v>6</v>
      </c>
      <c r="S703" s="115">
        <v>0</v>
      </c>
    </row>
    <row r="704" spans="1:19" x14ac:dyDescent="0.3">
      <c r="A704" s="98" t="s">
        <v>130</v>
      </c>
      <c r="B704" s="98" t="s">
        <v>3012</v>
      </c>
      <c r="C704" s="98">
        <v>601</v>
      </c>
      <c r="D704" s="98">
        <v>340.93799999999999</v>
      </c>
      <c r="E704" s="98">
        <v>0.2</v>
      </c>
      <c r="F704" s="98">
        <v>0.2</v>
      </c>
      <c r="G704" s="98">
        <v>1.460151</v>
      </c>
      <c r="H704" s="98">
        <v>5189582.1519999998</v>
      </c>
      <c r="I704" s="98">
        <v>487874.08500000002</v>
      </c>
      <c r="J704" s="34">
        <f>VLOOKUP($B704,'Hub coords'!$A$14:$E$119,4,TRUE)</f>
        <v>487871.8934</v>
      </c>
      <c r="K704" s="34">
        <f>VLOOKUP($B704,'Hub coords'!$A$14:$E$119,5,TRUE)</f>
        <v>5189581.3425000003</v>
      </c>
      <c r="L704" s="34">
        <f t="shared" si="44"/>
        <v>2.1916000000201166</v>
      </c>
      <c r="M704" s="34">
        <f t="shared" si="45"/>
        <v>0.80949999950826168</v>
      </c>
      <c r="N704" s="35">
        <f t="shared" si="46"/>
        <v>2.3363220688278514</v>
      </c>
      <c r="O704" s="34">
        <f t="shared" si="47"/>
        <v>5.4584008092920522</v>
      </c>
      <c r="P704" s="36" t="s">
        <v>100</v>
      </c>
      <c r="Q704" s="70"/>
      <c r="R704" s="19">
        <v>7</v>
      </c>
      <c r="S704" s="115">
        <v>1</v>
      </c>
    </row>
    <row r="705" spans="1:19" x14ac:dyDescent="0.3">
      <c r="A705" s="98" t="s">
        <v>130</v>
      </c>
      <c r="B705" s="98" t="s">
        <v>3013</v>
      </c>
      <c r="C705" s="98">
        <v>601</v>
      </c>
      <c r="D705" s="98">
        <v>340.42099999999999</v>
      </c>
      <c r="E705" s="98">
        <v>0.2</v>
      </c>
      <c r="F705" s="98">
        <v>0.2</v>
      </c>
      <c r="G705" s="98">
        <v>1.529415</v>
      </c>
      <c r="H705" s="98">
        <v>5189582.1880000001</v>
      </c>
      <c r="I705" s="98">
        <v>487873.62800000003</v>
      </c>
      <c r="J705" s="34">
        <f>VLOOKUP($B705,'Hub coords'!$A$14:$E$119,4,TRUE)</f>
        <v>487871.8934</v>
      </c>
      <c r="K705" s="34">
        <f>VLOOKUP($B705,'Hub coords'!$A$14:$E$119,5,TRUE)</f>
        <v>5189581.3425000003</v>
      </c>
      <c r="L705" s="34">
        <f t="shared" si="44"/>
        <v>1.7346000000252388</v>
      </c>
      <c r="M705" s="34">
        <f t="shared" si="45"/>
        <v>0.84549999982118607</v>
      </c>
      <c r="N705" s="35">
        <f t="shared" si="46"/>
        <v>1.9296910140706942</v>
      </c>
      <c r="O705" s="34">
        <f t="shared" si="47"/>
        <v>3.7237074097851841</v>
      </c>
      <c r="P705" s="36" t="s">
        <v>100</v>
      </c>
      <c r="Q705" s="70"/>
      <c r="R705" s="19">
        <v>8</v>
      </c>
      <c r="S705" s="115">
        <v>0</v>
      </c>
    </row>
    <row r="706" spans="1:19" ht="15" thickBot="1" x14ac:dyDescent="0.35">
      <c r="A706" s="98" t="s">
        <v>126</v>
      </c>
      <c r="B706" s="98" t="s">
        <v>3014</v>
      </c>
      <c r="C706" s="98">
        <v>601</v>
      </c>
      <c r="D706" s="98">
        <v>340.20699999999999</v>
      </c>
      <c r="E706" s="98">
        <v>0.2</v>
      </c>
      <c r="F706" s="98">
        <v>0.2</v>
      </c>
      <c r="G706" s="98">
        <v>1.5423230000000001</v>
      </c>
      <c r="H706" s="98">
        <v>5189582.0279999999</v>
      </c>
      <c r="I706" s="98">
        <v>487874.08100000001</v>
      </c>
      <c r="J706" s="34">
        <f>VLOOKUP($B706,'Hub coords'!$A$14:$E$119,4,TRUE)</f>
        <v>487871.8934</v>
      </c>
      <c r="K706" s="34">
        <f>VLOOKUP($B706,'Hub coords'!$A$14:$E$119,5,TRUE)</f>
        <v>5189581.3425000003</v>
      </c>
      <c r="L706" s="34">
        <f t="shared" si="44"/>
        <v>2.1876000000047497</v>
      </c>
      <c r="M706" s="34">
        <f t="shared" si="45"/>
        <v>0.68549999967217445</v>
      </c>
      <c r="N706" s="35">
        <f t="shared" si="46"/>
        <v>2.2924886062031655</v>
      </c>
      <c r="O706" s="34">
        <f t="shared" si="47"/>
        <v>5.2555040095713323</v>
      </c>
      <c r="P706" s="36" t="s">
        <v>100</v>
      </c>
      <c r="Q706" s="70"/>
      <c r="R706" s="38" t="s">
        <v>2123</v>
      </c>
      <c r="S706" s="38">
        <v>0</v>
      </c>
    </row>
    <row r="707" spans="1:19" x14ac:dyDescent="0.3">
      <c r="A707" s="98" t="s">
        <v>126</v>
      </c>
      <c r="B707" s="98" t="s">
        <v>2997</v>
      </c>
      <c r="C707" s="98">
        <v>601</v>
      </c>
      <c r="D707" s="98">
        <v>341.798</v>
      </c>
      <c r="E707" s="98">
        <v>0.2</v>
      </c>
      <c r="F707" s="98">
        <v>0.3</v>
      </c>
      <c r="G707" s="98">
        <v>1.4509719999999999</v>
      </c>
      <c r="H707" s="98">
        <v>5189582.0449999999</v>
      </c>
      <c r="I707" s="98">
        <v>487874.022</v>
      </c>
      <c r="J707" s="34">
        <f>VLOOKUP($B707,'Hub coords'!$A$14:$E$119,4,TRUE)</f>
        <v>487871.8934</v>
      </c>
      <c r="K707" s="34">
        <f>VLOOKUP($B707,'Hub coords'!$A$14:$E$119,5,TRUE)</f>
        <v>5189581.3425000003</v>
      </c>
      <c r="L707" s="34">
        <f t="shared" si="44"/>
        <v>2.1285999999963678</v>
      </c>
      <c r="M707" s="34">
        <f t="shared" si="45"/>
        <v>0.70249999966472387</v>
      </c>
      <c r="N707" s="35">
        <f t="shared" si="46"/>
        <v>2.2415272047230377</v>
      </c>
      <c r="O707" s="34">
        <f t="shared" si="47"/>
        <v>5.0244442095134749</v>
      </c>
      <c r="P707" s="36" t="s">
        <v>100</v>
      </c>
      <c r="Q707" s="70"/>
      <c r="R707" s="70"/>
      <c r="S707" s="70"/>
    </row>
    <row r="708" spans="1:19" x14ac:dyDescent="0.3">
      <c r="A708" s="98" t="s">
        <v>126</v>
      </c>
      <c r="B708" s="98" t="s">
        <v>3015</v>
      </c>
      <c r="C708" s="98">
        <v>601</v>
      </c>
      <c r="D708" s="98">
        <v>340.67399999999998</v>
      </c>
      <c r="E708" s="98">
        <v>0.4</v>
      </c>
      <c r="F708" s="98">
        <v>0.4</v>
      </c>
      <c r="G708" s="98">
        <v>1.5801970000000001</v>
      </c>
      <c r="H708" s="98">
        <v>5189581.8509999998</v>
      </c>
      <c r="I708" s="98">
        <v>487873.32199999999</v>
      </c>
      <c r="J708" s="34">
        <f>VLOOKUP($B708,'Hub coords'!$A$14:$E$119,4,TRUE)</f>
        <v>487871.8934</v>
      </c>
      <c r="K708" s="34">
        <f>VLOOKUP($B708,'Hub coords'!$A$14:$E$119,5,TRUE)</f>
        <v>5189581.3425000003</v>
      </c>
      <c r="L708" s="34">
        <f t="shared" si="44"/>
        <v>1.4285999999847263</v>
      </c>
      <c r="M708" s="34">
        <f t="shared" si="45"/>
        <v>0.50849999953061342</v>
      </c>
      <c r="N708" s="35">
        <f t="shared" si="46"/>
        <v>1.5164004119885333</v>
      </c>
      <c r="O708" s="34">
        <f t="shared" si="47"/>
        <v>2.2994702094789936</v>
      </c>
      <c r="P708" s="36" t="s">
        <v>100</v>
      </c>
      <c r="Q708" s="70"/>
      <c r="R708" s="70"/>
      <c r="S708" s="70"/>
    </row>
    <row r="709" spans="1:19" x14ac:dyDescent="0.3">
      <c r="A709" s="98" t="s">
        <v>130</v>
      </c>
      <c r="B709" s="98" t="s">
        <v>3016</v>
      </c>
      <c r="C709" s="98">
        <v>601</v>
      </c>
      <c r="D709" s="98">
        <v>340.471</v>
      </c>
      <c r="E709" s="98">
        <v>0.2</v>
      </c>
      <c r="F709" s="98">
        <v>0.2</v>
      </c>
      <c r="G709" s="98">
        <v>1.449446</v>
      </c>
      <c r="H709" s="98">
        <v>5189582.4359999998</v>
      </c>
      <c r="I709" s="98">
        <v>487874.06199999998</v>
      </c>
      <c r="J709" s="34">
        <f>VLOOKUP($B709,'Hub coords'!$A$14:$E$119,4,TRUE)</f>
        <v>487871.8934</v>
      </c>
      <c r="K709" s="34">
        <f>VLOOKUP($B709,'Hub coords'!$A$14:$E$119,5,TRUE)</f>
        <v>5189581.3425000003</v>
      </c>
      <c r="L709" s="34">
        <f t="shared" si="44"/>
        <v>2.1685999999754131</v>
      </c>
      <c r="M709" s="34">
        <f t="shared" si="45"/>
        <v>1.0934999994933605</v>
      </c>
      <c r="N709" s="35">
        <f t="shared" si="46"/>
        <v>2.4286968128577398</v>
      </c>
      <c r="O709" s="34">
        <f t="shared" si="47"/>
        <v>5.8985682087853428</v>
      </c>
      <c r="P709" s="36" t="s">
        <v>100</v>
      </c>
      <c r="Q709" s="70"/>
      <c r="R709" s="70"/>
      <c r="S709" s="70"/>
    </row>
    <row r="710" spans="1:19" x14ac:dyDescent="0.3">
      <c r="A710" s="98" t="s">
        <v>126</v>
      </c>
      <c r="B710" s="98" t="s">
        <v>3017</v>
      </c>
      <c r="C710" s="98">
        <v>601</v>
      </c>
      <c r="D710" s="98">
        <v>338.56700000000001</v>
      </c>
      <c r="E710" s="98">
        <v>0.2</v>
      </c>
      <c r="F710" s="98">
        <v>0.3</v>
      </c>
      <c r="G710" s="98">
        <v>1.662277</v>
      </c>
      <c r="H710" s="98">
        <v>5189581.6670000004</v>
      </c>
      <c r="I710" s="98">
        <v>487872.91899999999</v>
      </c>
      <c r="J710" s="34">
        <f>VLOOKUP($B710,'Hub coords'!$A$14:$E$119,4,TRUE)</f>
        <v>487871.8934</v>
      </c>
      <c r="K710" s="34">
        <f>VLOOKUP($B710,'Hub coords'!$A$14:$E$119,5,TRUE)</f>
        <v>5189581.3425000003</v>
      </c>
      <c r="L710" s="34">
        <f t="shared" si="44"/>
        <v>1.0255999999935739</v>
      </c>
      <c r="M710" s="34">
        <f t="shared" si="45"/>
        <v>0.32450000010430813</v>
      </c>
      <c r="N710" s="35">
        <f t="shared" si="46"/>
        <v>1.0757116760798475</v>
      </c>
      <c r="O710" s="34">
        <f t="shared" si="47"/>
        <v>1.1571556100545148</v>
      </c>
      <c r="P710" s="36" t="s">
        <v>100</v>
      </c>
      <c r="Q710" s="70"/>
      <c r="R710" s="70"/>
      <c r="S710" s="70"/>
    </row>
    <row r="711" spans="1:19" x14ac:dyDescent="0.3">
      <c r="A711" s="98" t="s">
        <v>126</v>
      </c>
      <c r="B711" s="98" t="s">
        <v>3018</v>
      </c>
      <c r="C711" s="98">
        <v>601</v>
      </c>
      <c r="D711" s="98">
        <v>341.40100000000001</v>
      </c>
      <c r="E711" s="98">
        <v>0.2</v>
      </c>
      <c r="F711" s="98">
        <v>0.2</v>
      </c>
      <c r="G711" s="98">
        <v>1.5733220000000001</v>
      </c>
      <c r="H711" s="98">
        <v>5189582.1359999999</v>
      </c>
      <c r="I711" s="98">
        <v>487874.21799999999</v>
      </c>
      <c r="J711" s="34">
        <f>VLOOKUP($B711,'Hub coords'!$A$14:$E$119,4,TRUE)</f>
        <v>487871.8934</v>
      </c>
      <c r="K711" s="34">
        <f>VLOOKUP($B711,'Hub coords'!$A$14:$E$119,5,TRUE)</f>
        <v>5189581.3425000003</v>
      </c>
      <c r="L711" s="34">
        <f t="shared" si="44"/>
        <v>2.3245999999926426</v>
      </c>
      <c r="M711" s="34">
        <f t="shared" si="45"/>
        <v>0.79349999967962503</v>
      </c>
      <c r="N711" s="35">
        <f t="shared" si="46"/>
        <v>2.4562995357768069</v>
      </c>
      <c r="O711" s="34">
        <f t="shared" si="47"/>
        <v>6.0334074094573573</v>
      </c>
      <c r="P711" s="36" t="s">
        <v>100</v>
      </c>
      <c r="Q711" s="70"/>
      <c r="R711" s="70"/>
      <c r="S711" s="70"/>
    </row>
    <row r="712" spans="1:19" x14ac:dyDescent="0.3">
      <c r="A712" s="98" t="s">
        <v>126</v>
      </c>
      <c r="B712" s="98" t="s">
        <v>3019</v>
      </c>
      <c r="C712" s="98">
        <v>601</v>
      </c>
      <c r="D712" s="98">
        <v>338.06299999999999</v>
      </c>
      <c r="E712" s="98">
        <v>0.3</v>
      </c>
      <c r="F712" s="98">
        <v>0.5</v>
      </c>
      <c r="G712" s="98">
        <v>3.3166319999999998</v>
      </c>
      <c r="H712" s="98">
        <v>5189580.443</v>
      </c>
      <c r="I712" s="98">
        <v>487874.80599999998</v>
      </c>
      <c r="J712" s="34">
        <f>VLOOKUP($B712,'Hub coords'!$A$14:$E$119,4,TRUE)</f>
        <v>487871.8934</v>
      </c>
      <c r="K712" s="34">
        <f>VLOOKUP($B712,'Hub coords'!$A$14:$E$119,5,TRUE)</f>
        <v>5189581.3425000003</v>
      </c>
      <c r="L712" s="34">
        <f t="shared" si="44"/>
        <v>2.9125999999814667</v>
      </c>
      <c r="M712" s="34">
        <f t="shared" si="45"/>
        <v>0.89950000029057264</v>
      </c>
      <c r="N712" s="35">
        <f t="shared" si="46"/>
        <v>3.0483338088888456</v>
      </c>
      <c r="O712" s="34">
        <f t="shared" si="47"/>
        <v>9.2923390104147767</v>
      </c>
      <c r="P712" s="36" t="s">
        <v>100</v>
      </c>
      <c r="Q712" s="70"/>
      <c r="R712" s="70"/>
      <c r="S712" s="70"/>
    </row>
    <row r="713" spans="1:19" x14ac:dyDescent="0.3">
      <c r="A713" s="98" t="s">
        <v>130</v>
      </c>
      <c r="B713" s="98" t="s">
        <v>3020</v>
      </c>
      <c r="C713" s="98">
        <v>601</v>
      </c>
      <c r="D713" s="98">
        <v>341.19799999999998</v>
      </c>
      <c r="E713" s="98">
        <v>0.2</v>
      </c>
      <c r="F713" s="98">
        <v>0.2</v>
      </c>
      <c r="G713" s="98">
        <v>1.4796659999999999</v>
      </c>
      <c r="H713" s="98">
        <v>5189582.0999999996</v>
      </c>
      <c r="I713" s="98">
        <v>487874.39799999999</v>
      </c>
      <c r="J713" s="34">
        <f>VLOOKUP($B713,'Hub coords'!$A$14:$E$119,4,TRUE)</f>
        <v>487871.8934</v>
      </c>
      <c r="K713" s="34">
        <f>VLOOKUP($B713,'Hub coords'!$A$14:$E$119,5,TRUE)</f>
        <v>5189581.3425000003</v>
      </c>
      <c r="L713" s="34">
        <f t="shared" si="44"/>
        <v>2.5045999999856576</v>
      </c>
      <c r="M713" s="34">
        <f t="shared" si="45"/>
        <v>0.75749999936670065</v>
      </c>
      <c r="N713" s="35">
        <f t="shared" si="46"/>
        <v>2.6166443031043993</v>
      </c>
      <c r="O713" s="34">
        <f t="shared" si="47"/>
        <v>6.846827408968708</v>
      </c>
      <c r="P713" s="36" t="s">
        <v>100</v>
      </c>
      <c r="Q713" s="70"/>
      <c r="R713" s="70"/>
      <c r="S713" s="70"/>
    </row>
    <row r="714" spans="1:19" x14ac:dyDescent="0.3">
      <c r="A714" s="98" t="s">
        <v>130</v>
      </c>
      <c r="B714" s="98" t="s">
        <v>3021</v>
      </c>
      <c r="C714" s="98">
        <v>601</v>
      </c>
      <c r="D714" s="98">
        <v>346.42</v>
      </c>
      <c r="E714" s="98">
        <v>0.4</v>
      </c>
      <c r="F714" s="98">
        <v>0.5</v>
      </c>
      <c r="G714" s="98">
        <v>1.4799899999999999</v>
      </c>
      <c r="H714" s="98">
        <v>5189579.9019999998</v>
      </c>
      <c r="I714" s="98">
        <v>487874.57799999998</v>
      </c>
      <c r="J714" s="34">
        <f>VLOOKUP($B714,'Hub coords'!$A$14:$E$119,4,TRUE)</f>
        <v>487871.8934</v>
      </c>
      <c r="K714" s="34">
        <f>VLOOKUP($B714,'Hub coords'!$A$14:$E$119,5,TRUE)</f>
        <v>5189581.3425000003</v>
      </c>
      <c r="L714" s="34">
        <f t="shared" ref="L714:L777" si="48">ABS(J714-I714)</f>
        <v>2.6845999999786727</v>
      </c>
      <c r="M714" s="34">
        <f t="shared" ref="M714:M777" si="49">ABS(K714-H714)</f>
        <v>1.4405000004917383</v>
      </c>
      <c r="N714" s="35">
        <f t="shared" ref="N714:N777" si="50">SQRT(L714^2+M714^2)</f>
        <v>3.0466567596797294</v>
      </c>
      <c r="O714" s="34">
        <f t="shared" ref="O714:O777" si="51">N714*N714</f>
        <v>9.2821174113021883</v>
      </c>
      <c r="P714" s="36" t="s">
        <v>100</v>
      </c>
      <c r="Q714" s="70"/>
      <c r="R714" s="70"/>
      <c r="S714" s="70"/>
    </row>
    <row r="715" spans="1:19" x14ac:dyDescent="0.3">
      <c r="A715" s="98" t="s">
        <v>130</v>
      </c>
      <c r="B715" s="98" t="s">
        <v>3022</v>
      </c>
      <c r="C715" s="98">
        <v>601</v>
      </c>
      <c r="D715" s="98">
        <v>345.78399999999999</v>
      </c>
      <c r="E715" s="98">
        <v>0.3</v>
      </c>
      <c r="F715" s="98">
        <v>0.3</v>
      </c>
      <c r="G715" s="98">
        <v>2.009722</v>
      </c>
      <c r="H715" s="98">
        <v>5189578.8430000003</v>
      </c>
      <c r="I715" s="98">
        <v>487874.50900000002</v>
      </c>
      <c r="J715" s="34">
        <f>VLOOKUP($B715,'Hub coords'!$A$14:$E$119,4,TRUE)</f>
        <v>487871.8934</v>
      </c>
      <c r="K715" s="34">
        <f>VLOOKUP($B715,'Hub coords'!$A$14:$E$119,5,TRUE)</f>
        <v>5189581.3425000003</v>
      </c>
      <c r="L715" s="34">
        <f t="shared" si="48"/>
        <v>2.6156000000191852</v>
      </c>
      <c r="M715" s="34">
        <f t="shared" si="49"/>
        <v>2.4994999999180436</v>
      </c>
      <c r="N715" s="35">
        <f t="shared" si="50"/>
        <v>3.6178534533187854</v>
      </c>
      <c r="O715" s="34">
        <f t="shared" si="51"/>
        <v>13.088863609690661</v>
      </c>
      <c r="P715" s="36" t="s">
        <v>100</v>
      </c>
      <c r="Q715" s="70"/>
      <c r="R715" s="70"/>
      <c r="S715" s="70"/>
    </row>
    <row r="716" spans="1:19" x14ac:dyDescent="0.3">
      <c r="A716" s="98" t="s">
        <v>130</v>
      </c>
      <c r="B716" s="98" t="s">
        <v>3023</v>
      </c>
      <c r="C716" s="98">
        <v>601</v>
      </c>
      <c r="D716" s="98">
        <v>352.36599999999999</v>
      </c>
      <c r="E716" s="98">
        <v>0.3</v>
      </c>
      <c r="F716" s="98">
        <v>0.2</v>
      </c>
      <c r="G716" s="98">
        <v>1.9125129999999999</v>
      </c>
      <c r="H716" s="98">
        <v>5189580.2139999997</v>
      </c>
      <c r="I716" s="98">
        <v>487875.88</v>
      </c>
      <c r="J716" s="34">
        <f>VLOOKUP($B716,'Hub coords'!$A$14:$E$119,4,TRUE)</f>
        <v>487871.8934</v>
      </c>
      <c r="K716" s="34">
        <f>VLOOKUP($B716,'Hub coords'!$A$14:$E$119,5,TRUE)</f>
        <v>5189581.3425000003</v>
      </c>
      <c r="L716" s="34">
        <f t="shared" si="48"/>
        <v>3.9866000000038184</v>
      </c>
      <c r="M716" s="34">
        <f t="shared" si="49"/>
        <v>1.1285000005736947</v>
      </c>
      <c r="N716" s="35">
        <f t="shared" si="50"/>
        <v>4.1432465303582013</v>
      </c>
      <c r="O716" s="34">
        <f t="shared" si="51"/>
        <v>17.166491811325272</v>
      </c>
      <c r="P716" s="36" t="s">
        <v>100</v>
      </c>
      <c r="Q716" s="70"/>
      <c r="R716" s="70"/>
      <c r="S716" s="70"/>
    </row>
    <row r="717" spans="1:19" x14ac:dyDescent="0.3">
      <c r="A717" s="98" t="s">
        <v>126</v>
      </c>
      <c r="B717" s="98" t="s">
        <v>3024</v>
      </c>
      <c r="C717" s="98">
        <v>601</v>
      </c>
      <c r="D717" s="98">
        <v>341.30500000000001</v>
      </c>
      <c r="E717" s="98">
        <v>0.3</v>
      </c>
      <c r="F717" s="98">
        <v>0.4</v>
      </c>
      <c r="G717" s="98">
        <v>1.510823</v>
      </c>
      <c r="H717" s="98">
        <v>5189582.07</v>
      </c>
      <c r="I717" s="98">
        <v>487873.48700000002</v>
      </c>
      <c r="J717" s="34">
        <f>VLOOKUP($B717,'Hub coords'!$A$14:$E$119,4,TRUE)</f>
        <v>487871.8934</v>
      </c>
      <c r="K717" s="34">
        <f>VLOOKUP($B717,'Hub coords'!$A$14:$E$119,5,TRUE)</f>
        <v>5189581.3425000003</v>
      </c>
      <c r="L717" s="34">
        <f t="shared" si="48"/>
        <v>1.5936000000219792</v>
      </c>
      <c r="M717" s="34">
        <f t="shared" si="49"/>
        <v>0.7275000000372529</v>
      </c>
      <c r="N717" s="35">
        <f t="shared" si="50"/>
        <v>1.7518039873582476</v>
      </c>
      <c r="O717" s="34">
        <f t="shared" si="51"/>
        <v>3.0688172101242555</v>
      </c>
      <c r="P717" s="36" t="s">
        <v>100</v>
      </c>
      <c r="Q717" s="70"/>
      <c r="R717" s="70"/>
      <c r="S717" s="70"/>
    </row>
    <row r="718" spans="1:19" x14ac:dyDescent="0.3">
      <c r="A718" s="98" t="s">
        <v>130</v>
      </c>
      <c r="B718" s="98" t="s">
        <v>2998</v>
      </c>
      <c r="C718" s="98">
        <v>601</v>
      </c>
      <c r="D718" s="98">
        <v>343.673</v>
      </c>
      <c r="E718" s="98">
        <v>0.2</v>
      </c>
      <c r="F718" s="98">
        <v>0.3</v>
      </c>
      <c r="G718" s="98">
        <v>1.5208459999999999</v>
      </c>
      <c r="H718" s="98">
        <v>5189582.4919999996</v>
      </c>
      <c r="I718" s="98">
        <v>487874.071</v>
      </c>
      <c r="J718" s="34">
        <f>VLOOKUP($B718,'Hub coords'!$A$14:$E$119,4,TRUE)</f>
        <v>487871.8934</v>
      </c>
      <c r="K718" s="34">
        <f>VLOOKUP($B718,'Hub coords'!$A$14:$E$119,5,TRUE)</f>
        <v>5189581.3425000003</v>
      </c>
      <c r="L718" s="34">
        <f t="shared" si="48"/>
        <v>2.1775999999954365</v>
      </c>
      <c r="M718" s="34">
        <f t="shared" si="49"/>
        <v>1.1494999993592501</v>
      </c>
      <c r="N718" s="35">
        <f t="shared" si="50"/>
        <v>2.4623752777566299</v>
      </c>
      <c r="O718" s="34">
        <f t="shared" si="51"/>
        <v>6.0632920085070401</v>
      </c>
      <c r="P718" s="36" t="s">
        <v>100</v>
      </c>
      <c r="Q718" s="70"/>
      <c r="R718" s="70"/>
      <c r="S718" s="70"/>
    </row>
    <row r="719" spans="1:19" x14ac:dyDescent="0.3">
      <c r="A719" s="98" t="s">
        <v>130</v>
      </c>
      <c r="B719" s="98" t="s">
        <v>3025</v>
      </c>
      <c r="C719" s="98">
        <v>601</v>
      </c>
      <c r="D719" s="98">
        <v>342.14</v>
      </c>
      <c r="E719" s="98">
        <v>0.2</v>
      </c>
      <c r="F719" s="98">
        <v>0.2</v>
      </c>
      <c r="G719" s="98">
        <v>1.5846819999999999</v>
      </c>
      <c r="H719" s="98">
        <v>5189582.233</v>
      </c>
      <c r="I719" s="98">
        <v>487874.40100000001</v>
      </c>
      <c r="J719" s="34">
        <f>VLOOKUP($B719,'Hub coords'!$A$14:$E$119,4,TRUE)</f>
        <v>487871.8934</v>
      </c>
      <c r="K719" s="34">
        <f>VLOOKUP($B719,'Hub coords'!$A$14:$E$119,5,TRUE)</f>
        <v>5189581.3425000003</v>
      </c>
      <c r="L719" s="34">
        <f t="shared" si="48"/>
        <v>2.5076000000117347</v>
      </c>
      <c r="M719" s="34">
        <f t="shared" si="49"/>
        <v>0.89049999974668026</v>
      </c>
      <c r="N719" s="35">
        <f t="shared" si="50"/>
        <v>2.6610238649075826</v>
      </c>
      <c r="O719" s="34">
        <f t="shared" si="51"/>
        <v>7.081048009607688</v>
      </c>
      <c r="P719" s="36" t="s">
        <v>100</v>
      </c>
      <c r="Q719" s="70"/>
      <c r="R719" s="70"/>
      <c r="S719" s="70"/>
    </row>
    <row r="720" spans="1:19" x14ac:dyDescent="0.3">
      <c r="A720" s="98" t="s">
        <v>130</v>
      </c>
      <c r="B720" s="98" t="s">
        <v>2999</v>
      </c>
      <c r="C720" s="98">
        <v>601</v>
      </c>
      <c r="D720" s="98">
        <v>337.738</v>
      </c>
      <c r="E720" s="98">
        <v>0.3</v>
      </c>
      <c r="F720" s="98">
        <v>0.4</v>
      </c>
      <c r="G720" s="98">
        <v>1.738021</v>
      </c>
      <c r="H720" s="98">
        <v>5189581.6310000001</v>
      </c>
      <c r="I720" s="98">
        <v>487872.66700000002</v>
      </c>
      <c r="J720" s="34">
        <f>VLOOKUP($B720,'Hub coords'!$A$14:$E$119,4,TRUE)</f>
        <v>487871.8934</v>
      </c>
      <c r="K720" s="34">
        <f>VLOOKUP($B720,'Hub coords'!$A$14:$E$119,5,TRUE)</f>
        <v>5189581.3425000003</v>
      </c>
      <c r="L720" s="34">
        <f t="shared" si="48"/>
        <v>0.77360000001499429</v>
      </c>
      <c r="M720" s="34">
        <f t="shared" si="49"/>
        <v>0.28849999979138374</v>
      </c>
      <c r="N720" s="35">
        <f t="shared" si="50"/>
        <v>0.82564472377822873</v>
      </c>
      <c r="O720" s="34">
        <f t="shared" si="51"/>
        <v>0.68168920990282766</v>
      </c>
      <c r="P720" s="36" t="s">
        <v>100</v>
      </c>
      <c r="Q720" s="70"/>
      <c r="R720" s="98" t="s">
        <v>5112</v>
      </c>
      <c r="S720" s="37">
        <f>COUNT(C696:C725)</f>
        <v>30</v>
      </c>
    </row>
    <row r="721" spans="1:19" x14ac:dyDescent="0.3">
      <c r="A721" s="98" t="s">
        <v>126</v>
      </c>
      <c r="B721" s="98" t="s">
        <v>3000</v>
      </c>
      <c r="C721" s="98">
        <v>601</v>
      </c>
      <c r="D721" s="98">
        <v>340.64100000000002</v>
      </c>
      <c r="E721" s="98">
        <v>0.4</v>
      </c>
      <c r="F721" s="98">
        <v>0.4</v>
      </c>
      <c r="G721" s="98">
        <v>1.6063940000000001</v>
      </c>
      <c r="H721" s="98">
        <v>5189581.6610000003</v>
      </c>
      <c r="I721" s="98">
        <v>487874.299</v>
      </c>
      <c r="J721" s="34">
        <f>VLOOKUP($B721,'Hub coords'!$A$14:$E$119,4,TRUE)</f>
        <v>487871.8934</v>
      </c>
      <c r="K721" s="34">
        <f>VLOOKUP($B721,'Hub coords'!$A$14:$E$119,5,TRUE)</f>
        <v>5189581.3425000003</v>
      </c>
      <c r="L721" s="34">
        <f t="shared" si="48"/>
        <v>2.4055999999982305</v>
      </c>
      <c r="M721" s="34">
        <f t="shared" si="49"/>
        <v>0.31850000005215406</v>
      </c>
      <c r="N721" s="35">
        <f t="shared" si="50"/>
        <v>2.4265930046105195</v>
      </c>
      <c r="O721" s="34">
        <f t="shared" si="51"/>
        <v>5.8883536100247085</v>
      </c>
      <c r="P721" s="36" t="s">
        <v>100</v>
      </c>
      <c r="Q721" s="70"/>
      <c r="R721" s="98" t="s">
        <v>5111</v>
      </c>
      <c r="S721" s="34">
        <f>AVERAGE(N696:N725)</f>
        <v>2.5262680761799863</v>
      </c>
    </row>
    <row r="722" spans="1:19" x14ac:dyDescent="0.3">
      <c r="A722" s="98" t="s">
        <v>126</v>
      </c>
      <c r="B722" s="98" t="s">
        <v>3001</v>
      </c>
      <c r="C722" s="98">
        <v>601</v>
      </c>
      <c r="D722" s="98">
        <v>342.02600000000001</v>
      </c>
      <c r="E722" s="98">
        <v>0.2</v>
      </c>
      <c r="F722" s="98">
        <v>0.2</v>
      </c>
      <c r="G722" s="98">
        <v>1.7586250000000001</v>
      </c>
      <c r="H722" s="98">
        <v>5189581.4110000003</v>
      </c>
      <c r="I722" s="98">
        <v>487873.86</v>
      </c>
      <c r="J722" s="34">
        <f>VLOOKUP($B722,'Hub coords'!$A$14:$E$119,4,TRUE)</f>
        <v>487871.8934</v>
      </c>
      <c r="K722" s="34">
        <f>VLOOKUP($B722,'Hub coords'!$A$14:$E$119,5,TRUE)</f>
        <v>5189581.3425000003</v>
      </c>
      <c r="L722" s="34">
        <f t="shared" si="48"/>
        <v>1.966599999985192</v>
      </c>
      <c r="M722" s="34">
        <f t="shared" si="49"/>
        <v>6.8500000052154064E-2</v>
      </c>
      <c r="N722" s="35">
        <f t="shared" si="50"/>
        <v>1.9677926237154417</v>
      </c>
      <c r="O722" s="34">
        <f t="shared" si="51"/>
        <v>3.8722078099489021</v>
      </c>
      <c r="P722" s="36" t="s">
        <v>100</v>
      </c>
      <c r="Q722" s="70"/>
      <c r="R722" s="98" t="s">
        <v>5110</v>
      </c>
      <c r="S722" s="34">
        <f>_xlfn.STDEV.S(N696:N725)</f>
        <v>0.80836287328800815</v>
      </c>
    </row>
    <row r="723" spans="1:19" x14ac:dyDescent="0.3">
      <c r="A723" s="98" t="s">
        <v>126</v>
      </c>
      <c r="B723" s="98" t="s">
        <v>3002</v>
      </c>
      <c r="C723" s="98">
        <v>601</v>
      </c>
      <c r="D723" s="98">
        <v>340.30700000000002</v>
      </c>
      <c r="E723" s="98">
        <v>0.4</v>
      </c>
      <c r="F723" s="98">
        <v>0.4</v>
      </c>
      <c r="G723" s="98">
        <v>1.6898390000000001</v>
      </c>
      <c r="H723" s="98">
        <v>5189582.1519999998</v>
      </c>
      <c r="I723" s="98">
        <v>487873.91</v>
      </c>
      <c r="J723" s="34">
        <f>VLOOKUP($B723,'Hub coords'!$A$14:$E$119,4,TRUE)</f>
        <v>487871.8934</v>
      </c>
      <c r="K723" s="34">
        <f>VLOOKUP($B723,'Hub coords'!$A$14:$E$119,5,TRUE)</f>
        <v>5189581.3425000003</v>
      </c>
      <c r="L723" s="34">
        <f t="shared" si="48"/>
        <v>2.0165999999735504</v>
      </c>
      <c r="M723" s="34">
        <f t="shared" si="49"/>
        <v>0.80949999950826168</v>
      </c>
      <c r="N723" s="35">
        <f t="shared" si="50"/>
        <v>2.1730084696331029</v>
      </c>
      <c r="O723" s="34">
        <f t="shared" si="51"/>
        <v>4.7219658090971999</v>
      </c>
      <c r="P723" s="36" t="s">
        <v>100</v>
      </c>
      <c r="Q723" s="70"/>
      <c r="R723" s="98" t="s">
        <v>5109</v>
      </c>
      <c r="S723" s="34">
        <f>MIN(N696:N725)</f>
        <v>0.82564472377822873</v>
      </c>
    </row>
    <row r="724" spans="1:19" x14ac:dyDescent="0.3">
      <c r="A724" s="98" t="s">
        <v>126</v>
      </c>
      <c r="B724" s="98" t="s">
        <v>3003</v>
      </c>
      <c r="C724" s="98">
        <v>601</v>
      </c>
      <c r="D724" s="98">
        <v>340.43700000000001</v>
      </c>
      <c r="E724" s="98">
        <v>0.3</v>
      </c>
      <c r="F724" s="98">
        <v>0.3</v>
      </c>
      <c r="G724" s="98">
        <v>1.4284030000000001</v>
      </c>
      <c r="H724" s="98">
        <v>5189581.9469999997</v>
      </c>
      <c r="I724" s="98">
        <v>487873.87</v>
      </c>
      <c r="J724" s="34">
        <f>VLOOKUP($B724,'Hub coords'!$A$14:$E$119,4,TRUE)</f>
        <v>487871.8934</v>
      </c>
      <c r="K724" s="34">
        <f>VLOOKUP($B724,'Hub coords'!$A$14:$E$119,5,TRUE)</f>
        <v>5189581.3425000003</v>
      </c>
      <c r="L724" s="34">
        <f t="shared" si="48"/>
        <v>1.9765999999945052</v>
      </c>
      <c r="M724" s="34">
        <f t="shared" si="49"/>
        <v>0.60449999943375587</v>
      </c>
      <c r="N724" s="35">
        <f t="shared" si="50"/>
        <v>2.0669706841882611</v>
      </c>
      <c r="O724" s="34">
        <f t="shared" si="51"/>
        <v>4.2723678092936881</v>
      </c>
      <c r="P724" s="36" t="s">
        <v>100</v>
      </c>
      <c r="Q724" s="70"/>
      <c r="R724" s="98" t="s">
        <v>5108</v>
      </c>
      <c r="S724" s="34">
        <f>MAX(N696:N725)</f>
        <v>4.1432465303582013</v>
      </c>
    </row>
    <row r="725" spans="1:19" x14ac:dyDescent="0.3">
      <c r="A725" s="98" t="s">
        <v>126</v>
      </c>
      <c r="B725" s="98" t="s">
        <v>3004</v>
      </c>
      <c r="C725" s="98">
        <v>601</v>
      </c>
      <c r="D725" s="98">
        <v>348.40699999999998</v>
      </c>
      <c r="E725" s="98">
        <v>0.3</v>
      </c>
      <c r="F725" s="98">
        <v>0.3</v>
      </c>
      <c r="G725" s="98">
        <v>2.005017</v>
      </c>
      <c r="H725" s="98">
        <v>5189579.2170000002</v>
      </c>
      <c r="I725" s="98">
        <v>487874.478</v>
      </c>
      <c r="J725" s="34">
        <f>VLOOKUP($B725,'Hub coords'!$A$14:$E$119,4,TRUE)</f>
        <v>487871.8934</v>
      </c>
      <c r="K725" s="34">
        <f>VLOOKUP($B725,'Hub coords'!$A$14:$E$119,5,TRUE)</f>
        <v>5189581.3425000003</v>
      </c>
      <c r="L725" s="34">
        <f t="shared" si="48"/>
        <v>2.5846000000019558</v>
      </c>
      <c r="M725" s="34">
        <f t="shared" si="49"/>
        <v>2.1255000000819564</v>
      </c>
      <c r="N725" s="35">
        <f t="shared" si="50"/>
        <v>3.3463274511557453</v>
      </c>
      <c r="O725" s="34">
        <f t="shared" si="51"/>
        <v>11.197907410358507</v>
      </c>
      <c r="P725" s="36" t="s">
        <v>100</v>
      </c>
      <c r="Q725" s="70"/>
      <c r="R725" s="98" t="s">
        <v>5107</v>
      </c>
      <c r="S725" s="34">
        <f>SQRT(SUM(O696:O725)/S720)</f>
        <v>2.6483389592609852</v>
      </c>
    </row>
    <row r="726" spans="1:19" ht="15" thickBot="1" x14ac:dyDescent="0.35">
      <c r="A726" s="98" t="s">
        <v>130</v>
      </c>
      <c r="B726" s="98" t="s">
        <v>3026</v>
      </c>
      <c r="C726" s="98">
        <v>601</v>
      </c>
      <c r="D726" s="98">
        <v>332.476</v>
      </c>
      <c r="E726" s="98">
        <v>0.4</v>
      </c>
      <c r="F726" s="98">
        <v>0.2</v>
      </c>
      <c r="G726" s="98">
        <v>1.587226</v>
      </c>
      <c r="H726" s="98">
        <v>5189659.9069999997</v>
      </c>
      <c r="I726" s="98">
        <v>487872.49</v>
      </c>
      <c r="J726" s="34">
        <f>VLOOKUP($B726,'Hub coords'!$A$14:$E$119,4,TRUE)</f>
        <v>487871.70540000004</v>
      </c>
      <c r="K726" s="34">
        <f>VLOOKUP($B726,'Hub coords'!$A$14:$E$119,5,TRUE)</f>
        <v>5189657.7755000005</v>
      </c>
      <c r="L726" s="34">
        <f t="shared" si="48"/>
        <v>0.78459999995538965</v>
      </c>
      <c r="M726" s="34">
        <f t="shared" si="49"/>
        <v>2.1314999992027879</v>
      </c>
      <c r="N726" s="35">
        <f t="shared" si="50"/>
        <v>2.2713188694085829</v>
      </c>
      <c r="O726" s="34">
        <f t="shared" si="51"/>
        <v>5.1588894065314834</v>
      </c>
      <c r="P726" s="36" t="s">
        <v>101</v>
      </c>
      <c r="Q726" s="113"/>
      <c r="R726" s="98"/>
    </row>
    <row r="727" spans="1:19" x14ac:dyDescent="0.3">
      <c r="A727" s="98" t="s">
        <v>126</v>
      </c>
      <c r="B727" s="98" t="s">
        <v>3035</v>
      </c>
      <c r="C727" s="98">
        <v>601</v>
      </c>
      <c r="D727" s="98">
        <v>333.41500000000002</v>
      </c>
      <c r="E727" s="98">
        <v>0.4</v>
      </c>
      <c r="F727" s="98">
        <v>0.3</v>
      </c>
      <c r="G727" s="98">
        <v>1.9918800000000001</v>
      </c>
      <c r="H727" s="98">
        <v>5189656.7939999998</v>
      </c>
      <c r="I727" s="98">
        <v>487872.11300000001</v>
      </c>
      <c r="J727" s="34">
        <f>VLOOKUP($B727,'Hub coords'!$A$14:$E$119,4,TRUE)</f>
        <v>487871.70540000004</v>
      </c>
      <c r="K727" s="34">
        <f>VLOOKUP($B727,'Hub coords'!$A$14:$E$119,5,TRUE)</f>
        <v>5189657.7755000005</v>
      </c>
      <c r="L727" s="34">
        <f t="shared" si="48"/>
        <v>0.40759999997681007</v>
      </c>
      <c r="M727" s="34">
        <f t="shared" si="49"/>
        <v>0.981500000692904</v>
      </c>
      <c r="N727" s="35">
        <f t="shared" si="50"/>
        <v>1.0627699710385432</v>
      </c>
      <c r="O727" s="34">
        <f t="shared" si="51"/>
        <v>1.129480011341266</v>
      </c>
      <c r="P727" s="36" t="s">
        <v>101</v>
      </c>
      <c r="Q727" s="113"/>
      <c r="R727" s="20" t="s">
        <v>166</v>
      </c>
      <c r="S727" s="20" t="s">
        <v>165</v>
      </c>
    </row>
    <row r="728" spans="1:19" x14ac:dyDescent="0.3">
      <c r="A728" s="98" t="s">
        <v>130</v>
      </c>
      <c r="B728" s="98" t="s">
        <v>3036</v>
      </c>
      <c r="C728" s="98">
        <v>601</v>
      </c>
      <c r="D728" s="98">
        <v>337.66199999999998</v>
      </c>
      <c r="E728" s="98">
        <v>0.6</v>
      </c>
      <c r="F728" s="98">
        <v>0.5</v>
      </c>
      <c r="G728" s="98">
        <v>1.885224</v>
      </c>
      <c r="H728" s="98">
        <v>5189656.8760000002</v>
      </c>
      <c r="I728" s="98">
        <v>487871.57</v>
      </c>
      <c r="J728" s="34">
        <f>VLOOKUP($B728,'Hub coords'!$A$14:$E$119,4,TRUE)</f>
        <v>487871.70540000004</v>
      </c>
      <c r="K728" s="34">
        <f>VLOOKUP($B728,'Hub coords'!$A$14:$E$119,5,TRUE)</f>
        <v>5189657.7755000005</v>
      </c>
      <c r="L728" s="34">
        <f t="shared" si="48"/>
        <v>0.13540000002831221</v>
      </c>
      <c r="M728" s="34">
        <f t="shared" si="49"/>
        <v>0.89950000029057264</v>
      </c>
      <c r="N728" s="35">
        <f t="shared" si="50"/>
        <v>0.9096336683140126</v>
      </c>
      <c r="O728" s="34">
        <f t="shared" si="51"/>
        <v>0.82743341053040709</v>
      </c>
      <c r="P728" s="36" t="s">
        <v>101</v>
      </c>
      <c r="Q728" s="113"/>
      <c r="R728" s="19">
        <v>1</v>
      </c>
      <c r="S728" s="115">
        <v>7</v>
      </c>
    </row>
    <row r="729" spans="1:19" x14ac:dyDescent="0.3">
      <c r="A729" s="98" t="s">
        <v>126</v>
      </c>
      <c r="B729" s="98" t="s">
        <v>3037</v>
      </c>
      <c r="C729" s="98">
        <v>601</v>
      </c>
      <c r="D729" s="98">
        <v>333.19299999999998</v>
      </c>
      <c r="E729" s="98">
        <v>0.5</v>
      </c>
      <c r="F729" s="98">
        <v>0.3</v>
      </c>
      <c r="G729" s="98">
        <v>1.4660869999999999</v>
      </c>
      <c r="H729" s="98">
        <v>5189657.0470000003</v>
      </c>
      <c r="I729" s="98">
        <v>487871.67800000001</v>
      </c>
      <c r="J729" s="34">
        <f>VLOOKUP($B729,'Hub coords'!$A$14:$E$119,4,TRUE)</f>
        <v>487871.70540000004</v>
      </c>
      <c r="K729" s="34">
        <f>VLOOKUP($B729,'Hub coords'!$A$14:$E$119,5,TRUE)</f>
        <v>5189657.7755000005</v>
      </c>
      <c r="L729" s="34">
        <f t="shared" si="48"/>
        <v>2.7400000020861626E-2</v>
      </c>
      <c r="M729" s="34">
        <f t="shared" si="49"/>
        <v>0.72850000020116568</v>
      </c>
      <c r="N729" s="35">
        <f t="shared" si="50"/>
        <v>0.72901509606745574</v>
      </c>
      <c r="O729" s="34">
        <f t="shared" si="51"/>
        <v>0.5314630102942417</v>
      </c>
      <c r="P729" s="36" t="s">
        <v>101</v>
      </c>
      <c r="Q729" s="113"/>
      <c r="R729" s="19">
        <v>2</v>
      </c>
      <c r="S729" s="115">
        <v>8</v>
      </c>
    </row>
    <row r="730" spans="1:19" x14ac:dyDescent="0.3">
      <c r="A730" s="98" t="s">
        <v>130</v>
      </c>
      <c r="B730" s="98" t="s">
        <v>3038</v>
      </c>
      <c r="C730" s="98">
        <v>601</v>
      </c>
      <c r="D730" s="98">
        <v>335.91399999999999</v>
      </c>
      <c r="E730" s="98">
        <v>0.5</v>
      </c>
      <c r="F730" s="98">
        <v>0.4</v>
      </c>
      <c r="G730" s="98">
        <v>2.07084</v>
      </c>
      <c r="H730" s="98">
        <v>5189653.5439999998</v>
      </c>
      <c r="I730" s="98">
        <v>487872.359</v>
      </c>
      <c r="J730" s="34">
        <f>VLOOKUP($B730,'Hub coords'!$A$14:$E$119,4,TRUE)</f>
        <v>487871.70540000004</v>
      </c>
      <c r="K730" s="34">
        <f>VLOOKUP($B730,'Hub coords'!$A$14:$E$119,5,TRUE)</f>
        <v>5189657.7755000005</v>
      </c>
      <c r="L730" s="34">
        <f t="shared" si="48"/>
        <v>0.65359999996144325</v>
      </c>
      <c r="M730" s="34">
        <f t="shared" si="49"/>
        <v>4.231500000692904</v>
      </c>
      <c r="N730" s="35">
        <f t="shared" si="50"/>
        <v>4.2816801860734115</v>
      </c>
      <c r="O730" s="34">
        <f t="shared" si="51"/>
        <v>18.332785215813644</v>
      </c>
      <c r="P730" s="36" t="s">
        <v>101</v>
      </c>
      <c r="Q730" s="113"/>
      <c r="R730" s="19">
        <v>3</v>
      </c>
      <c r="S730" s="115">
        <v>6</v>
      </c>
    </row>
    <row r="731" spans="1:19" x14ac:dyDescent="0.3">
      <c r="A731" s="98" t="s">
        <v>126</v>
      </c>
      <c r="B731" s="98" t="s">
        <v>3039</v>
      </c>
      <c r="C731" s="98">
        <v>601</v>
      </c>
      <c r="D731" s="98">
        <v>337.68299999999999</v>
      </c>
      <c r="E731" s="98">
        <v>0.3</v>
      </c>
      <c r="F731" s="98">
        <v>0.3</v>
      </c>
      <c r="G731" s="98">
        <v>2.2278020000000001</v>
      </c>
      <c r="H731" s="98">
        <v>5189656.41</v>
      </c>
      <c r="I731" s="98">
        <v>487871.40100000001</v>
      </c>
      <c r="J731" s="34">
        <f>VLOOKUP($B731,'Hub coords'!$A$14:$E$119,4,TRUE)</f>
        <v>487871.70540000004</v>
      </c>
      <c r="K731" s="34">
        <f>VLOOKUP($B731,'Hub coords'!$A$14:$E$119,5,TRUE)</f>
        <v>5189657.7755000005</v>
      </c>
      <c r="L731" s="34">
        <f t="shared" si="48"/>
        <v>0.30440000002272427</v>
      </c>
      <c r="M731" s="34">
        <f t="shared" si="49"/>
        <v>1.3655000003054738</v>
      </c>
      <c r="N731" s="35">
        <f t="shared" si="50"/>
        <v>1.3990173733188889</v>
      </c>
      <c r="O731" s="34">
        <f t="shared" si="51"/>
        <v>1.9572496108480832</v>
      </c>
      <c r="P731" s="36" t="s">
        <v>101</v>
      </c>
      <c r="Q731" s="113"/>
      <c r="R731" s="19">
        <v>4</v>
      </c>
      <c r="S731" s="115">
        <v>6</v>
      </c>
    </row>
    <row r="732" spans="1:19" x14ac:dyDescent="0.3">
      <c r="A732" s="98" t="s">
        <v>130</v>
      </c>
      <c r="B732" s="98" t="s">
        <v>3040</v>
      </c>
      <c r="C732" s="98">
        <v>601</v>
      </c>
      <c r="D732" s="98">
        <v>332.863</v>
      </c>
      <c r="E732" s="98">
        <v>0.5</v>
      </c>
      <c r="F732" s="98">
        <v>0.6</v>
      </c>
      <c r="G732" s="98">
        <v>1.851769</v>
      </c>
      <c r="H732" s="98">
        <v>5189654.0089999996</v>
      </c>
      <c r="I732" s="98">
        <v>487871.00599999999</v>
      </c>
      <c r="J732" s="34">
        <f>VLOOKUP($B732,'Hub coords'!$A$14:$E$119,4,TRUE)</f>
        <v>487871.70540000004</v>
      </c>
      <c r="K732" s="34">
        <f>VLOOKUP($B732,'Hub coords'!$A$14:$E$119,5,TRUE)</f>
        <v>5189657.7755000005</v>
      </c>
      <c r="L732" s="34">
        <f t="shared" si="48"/>
        <v>0.69940000004135072</v>
      </c>
      <c r="M732" s="34">
        <f t="shared" si="49"/>
        <v>3.7665000008419156</v>
      </c>
      <c r="N732" s="35">
        <f t="shared" si="50"/>
        <v>3.8308853567289107</v>
      </c>
      <c r="O732" s="34">
        <f t="shared" si="51"/>
        <v>14.675682616399994</v>
      </c>
      <c r="P732" s="36" t="s">
        <v>101</v>
      </c>
      <c r="Q732" s="113"/>
      <c r="R732" s="19">
        <v>5</v>
      </c>
      <c r="S732" s="115">
        <v>2</v>
      </c>
    </row>
    <row r="733" spans="1:19" x14ac:dyDescent="0.3">
      <c r="A733" s="98" t="s">
        <v>126</v>
      </c>
      <c r="B733" s="98" t="s">
        <v>3041</v>
      </c>
      <c r="C733" s="98">
        <v>601</v>
      </c>
      <c r="D733" s="98">
        <v>348.53199999999998</v>
      </c>
      <c r="E733" s="98">
        <v>0.2</v>
      </c>
      <c r="F733" s="98">
        <v>0.2</v>
      </c>
      <c r="G733" s="98">
        <v>2.1009380000000002</v>
      </c>
      <c r="H733" s="98">
        <v>5189655.04</v>
      </c>
      <c r="I733" s="98">
        <v>487871.13400000002</v>
      </c>
      <c r="J733" s="34">
        <f>VLOOKUP($B733,'Hub coords'!$A$14:$E$119,4,TRUE)</f>
        <v>487871.70540000004</v>
      </c>
      <c r="K733" s="34">
        <f>VLOOKUP($B733,'Hub coords'!$A$14:$E$119,5,TRUE)</f>
        <v>5189657.7755000005</v>
      </c>
      <c r="L733" s="34">
        <f t="shared" si="48"/>
        <v>0.57140000001527369</v>
      </c>
      <c r="M733" s="34">
        <f t="shared" si="49"/>
        <v>2.7355000004172325</v>
      </c>
      <c r="N733" s="35">
        <f t="shared" si="50"/>
        <v>2.7945407873745793</v>
      </c>
      <c r="O733" s="34">
        <f t="shared" si="51"/>
        <v>7.8094582123001342</v>
      </c>
      <c r="P733" s="36" t="s">
        <v>101</v>
      </c>
      <c r="Q733" s="113"/>
      <c r="R733" s="19">
        <v>6</v>
      </c>
      <c r="S733" s="115">
        <v>1</v>
      </c>
    </row>
    <row r="734" spans="1:19" x14ac:dyDescent="0.3">
      <c r="A734" s="98" t="s">
        <v>130</v>
      </c>
      <c r="B734" s="98" t="s">
        <v>3042</v>
      </c>
      <c r="C734" s="98">
        <v>601</v>
      </c>
      <c r="D734" s="98">
        <v>334.88400000000001</v>
      </c>
      <c r="E734" s="98">
        <v>0.6</v>
      </c>
      <c r="F734" s="98">
        <v>0.4</v>
      </c>
      <c r="G734" s="98">
        <v>2.0304099999999998</v>
      </c>
      <c r="H734" s="98">
        <v>5189652.2989999996</v>
      </c>
      <c r="I734" s="98">
        <v>487871.58799999999</v>
      </c>
      <c r="J734" s="34">
        <f>VLOOKUP($B734,'Hub coords'!$A$14:$E$119,4,TRUE)</f>
        <v>487871.70540000004</v>
      </c>
      <c r="K734" s="34">
        <f>VLOOKUP($B734,'Hub coords'!$A$14:$E$119,5,TRUE)</f>
        <v>5189657.7755000005</v>
      </c>
      <c r="L734" s="34">
        <f t="shared" si="48"/>
        <v>0.117400000046473</v>
      </c>
      <c r="M734" s="34">
        <f t="shared" si="49"/>
        <v>5.4765000008046627</v>
      </c>
      <c r="N734" s="35">
        <f t="shared" si="50"/>
        <v>5.4777582110590082</v>
      </c>
      <c r="O734" s="34">
        <f t="shared" si="51"/>
        <v>30.005835018824385</v>
      </c>
      <c r="P734" s="36" t="s">
        <v>101</v>
      </c>
      <c r="Q734" s="113"/>
      <c r="R734" s="19">
        <v>7</v>
      </c>
      <c r="S734" s="115">
        <v>0</v>
      </c>
    </row>
    <row r="735" spans="1:19" x14ac:dyDescent="0.3">
      <c r="A735" s="98" t="s">
        <v>126</v>
      </c>
      <c r="B735" s="98" t="s">
        <v>3043</v>
      </c>
      <c r="C735" s="98">
        <v>601</v>
      </c>
      <c r="D735" s="98">
        <v>347.32799999999997</v>
      </c>
      <c r="E735" s="98">
        <v>0.5</v>
      </c>
      <c r="F735" s="98">
        <v>0.4</v>
      </c>
      <c r="G735" s="98">
        <v>2.445659</v>
      </c>
      <c r="H735" s="98">
        <v>5189654.9270000001</v>
      </c>
      <c r="I735" s="98">
        <v>487873.88500000001</v>
      </c>
      <c r="J735" s="34">
        <f>VLOOKUP($B735,'Hub coords'!$A$14:$E$119,4,TRUE)</f>
        <v>487871.70540000004</v>
      </c>
      <c r="K735" s="34">
        <f>VLOOKUP($B735,'Hub coords'!$A$14:$E$119,5,TRUE)</f>
        <v>5189657.7755000005</v>
      </c>
      <c r="L735" s="34">
        <f t="shared" si="48"/>
        <v>2.1795999999740161</v>
      </c>
      <c r="M735" s="34">
        <f t="shared" si="49"/>
        <v>2.8485000003129244</v>
      </c>
      <c r="N735" s="35">
        <f t="shared" si="50"/>
        <v>3.5867266987699886</v>
      </c>
      <c r="O735" s="34">
        <f t="shared" si="51"/>
        <v>12.86460841166946</v>
      </c>
      <c r="P735" s="36" t="s">
        <v>101</v>
      </c>
      <c r="Q735" s="113"/>
      <c r="R735" s="19">
        <v>8</v>
      </c>
      <c r="S735" s="115">
        <v>0</v>
      </c>
    </row>
    <row r="736" spans="1:19" ht="15" thickBot="1" x14ac:dyDescent="0.35">
      <c r="A736" s="98" t="s">
        <v>126</v>
      </c>
      <c r="B736" s="98" t="s">
        <v>3044</v>
      </c>
      <c r="C736" s="98">
        <v>601</v>
      </c>
      <c r="D736" s="98">
        <v>337.56</v>
      </c>
      <c r="E736" s="98">
        <v>0.6</v>
      </c>
      <c r="F736" s="98">
        <v>0.3</v>
      </c>
      <c r="G736" s="98">
        <v>2.132139</v>
      </c>
      <c r="H736" s="98">
        <v>5189653.4220000003</v>
      </c>
      <c r="I736" s="98">
        <v>487871.88299999997</v>
      </c>
      <c r="J736" s="34">
        <f>VLOOKUP($B736,'Hub coords'!$A$14:$E$119,4,TRUE)</f>
        <v>487871.70540000004</v>
      </c>
      <c r="K736" s="34">
        <f>VLOOKUP($B736,'Hub coords'!$A$14:$E$119,5,TRUE)</f>
        <v>5189657.7755000005</v>
      </c>
      <c r="L736" s="34">
        <f t="shared" si="48"/>
        <v>0.17759999993722886</v>
      </c>
      <c r="M736" s="34">
        <f t="shared" si="49"/>
        <v>4.3535000002011657</v>
      </c>
      <c r="N736" s="35">
        <f t="shared" si="50"/>
        <v>4.3571210692071958</v>
      </c>
      <c r="O736" s="34">
        <f t="shared" si="51"/>
        <v>18.984504011729257</v>
      </c>
      <c r="P736" s="36" t="s">
        <v>101</v>
      </c>
      <c r="Q736" s="113"/>
      <c r="R736" s="38" t="s">
        <v>2123</v>
      </c>
      <c r="S736" s="38">
        <v>0</v>
      </c>
    </row>
    <row r="737" spans="1:19" x14ac:dyDescent="0.3">
      <c r="A737" s="98" t="s">
        <v>126</v>
      </c>
      <c r="B737" s="98" t="s">
        <v>3027</v>
      </c>
      <c r="C737" s="98">
        <v>601</v>
      </c>
      <c r="D737" s="98">
        <v>332.565</v>
      </c>
      <c r="E737" s="98">
        <v>0.6</v>
      </c>
      <c r="F737" s="98">
        <v>0.7</v>
      </c>
      <c r="G737" s="98">
        <v>2.2306210000000002</v>
      </c>
      <c r="H737" s="98">
        <v>5189653.7790000001</v>
      </c>
      <c r="I737" s="98">
        <v>487871.41399999999</v>
      </c>
      <c r="J737" s="34">
        <f>VLOOKUP($B737,'Hub coords'!$A$14:$E$119,4,TRUE)</f>
        <v>487871.70540000004</v>
      </c>
      <c r="K737" s="34">
        <f>VLOOKUP($B737,'Hub coords'!$A$14:$E$119,5,TRUE)</f>
        <v>5189657.7755000005</v>
      </c>
      <c r="L737" s="34">
        <f t="shared" si="48"/>
        <v>0.29140000004554167</v>
      </c>
      <c r="M737" s="34">
        <f t="shared" si="49"/>
        <v>3.9965000003576279</v>
      </c>
      <c r="N737" s="35">
        <f t="shared" si="50"/>
        <v>4.0071094585605049</v>
      </c>
      <c r="O737" s="34">
        <f t="shared" si="51"/>
        <v>16.056926212885063</v>
      </c>
      <c r="P737" s="36" t="s">
        <v>101</v>
      </c>
      <c r="Q737" s="113"/>
      <c r="R737" s="98"/>
    </row>
    <row r="738" spans="1:19" x14ac:dyDescent="0.3">
      <c r="A738" s="98" t="s">
        <v>130</v>
      </c>
      <c r="B738" s="98" t="s">
        <v>3045</v>
      </c>
      <c r="C738" s="98">
        <v>601</v>
      </c>
      <c r="D738" s="98">
        <v>342.19799999999998</v>
      </c>
      <c r="E738" s="98">
        <v>0.6</v>
      </c>
      <c r="F738" s="98">
        <v>0.5</v>
      </c>
      <c r="G738" s="98">
        <v>2.1161430000000001</v>
      </c>
      <c r="H738" s="98">
        <v>5189657.2549999999</v>
      </c>
      <c r="I738" s="98">
        <v>487872.41</v>
      </c>
      <c r="J738" s="34">
        <f>VLOOKUP($B738,'Hub coords'!$A$14:$E$119,4,TRUE)</f>
        <v>487871.70540000004</v>
      </c>
      <c r="K738" s="34">
        <f>VLOOKUP($B738,'Hub coords'!$A$14:$E$119,5,TRUE)</f>
        <v>5189657.7755000005</v>
      </c>
      <c r="L738" s="34">
        <f t="shared" si="48"/>
        <v>0.7045999999390915</v>
      </c>
      <c r="M738" s="34">
        <f t="shared" si="49"/>
        <v>0.52050000056624413</v>
      </c>
      <c r="N738" s="35">
        <f t="shared" si="50"/>
        <v>0.87600308818155881</v>
      </c>
      <c r="O738" s="34">
        <f t="shared" si="51"/>
        <v>0.76738141050362785</v>
      </c>
      <c r="P738" s="36" t="s">
        <v>101</v>
      </c>
      <c r="Q738" s="113"/>
      <c r="R738" s="98"/>
    </row>
    <row r="739" spans="1:19" x14ac:dyDescent="0.3">
      <c r="A739" s="98" t="s">
        <v>126</v>
      </c>
      <c r="B739" s="98" t="s">
        <v>3046</v>
      </c>
      <c r="C739" s="98">
        <v>601</v>
      </c>
      <c r="D739" s="98">
        <v>343.89800000000002</v>
      </c>
      <c r="E739" s="98">
        <v>0.5</v>
      </c>
      <c r="F739" s="98">
        <v>0.3</v>
      </c>
      <c r="G739" s="98">
        <v>2.3057859999999999</v>
      </c>
      <c r="H739" s="98">
        <v>5189654.2479999997</v>
      </c>
      <c r="I739" s="98">
        <v>487871.68300000002</v>
      </c>
      <c r="J739" s="34">
        <f>VLOOKUP($B739,'Hub coords'!$A$14:$E$119,4,TRUE)</f>
        <v>487871.70540000004</v>
      </c>
      <c r="K739" s="34">
        <f>VLOOKUP($B739,'Hub coords'!$A$14:$E$119,5,TRUE)</f>
        <v>5189657.7755000005</v>
      </c>
      <c r="L739" s="34">
        <f t="shared" si="48"/>
        <v>2.2400000016205013E-2</v>
      </c>
      <c r="M739" s="34">
        <f t="shared" si="49"/>
        <v>3.527500000782311</v>
      </c>
      <c r="N739" s="35">
        <f t="shared" si="50"/>
        <v>3.5275711212560874</v>
      </c>
      <c r="O739" s="34">
        <f t="shared" si="51"/>
        <v>12.443758015519929</v>
      </c>
      <c r="P739" s="36" t="s">
        <v>101</v>
      </c>
      <c r="Q739" s="113"/>
      <c r="R739" s="98"/>
    </row>
    <row r="740" spans="1:19" x14ac:dyDescent="0.3">
      <c r="A740" s="98" t="s">
        <v>130</v>
      </c>
      <c r="B740" s="98" t="s">
        <v>3047</v>
      </c>
      <c r="C740" s="98">
        <v>601</v>
      </c>
      <c r="D740" s="98">
        <v>332.476</v>
      </c>
      <c r="E740" s="98">
        <v>0.4</v>
      </c>
      <c r="F740" s="98">
        <v>0.2</v>
      </c>
      <c r="G740" s="98">
        <v>1.587226</v>
      </c>
      <c r="H740" s="98">
        <v>5189659.9069999997</v>
      </c>
      <c r="I740" s="98">
        <v>487872.49</v>
      </c>
      <c r="J740" s="34">
        <f>VLOOKUP($B740,'Hub coords'!$A$14:$E$119,4,TRUE)</f>
        <v>487871.70540000004</v>
      </c>
      <c r="K740" s="34">
        <f>VLOOKUP($B740,'Hub coords'!$A$14:$E$119,5,TRUE)</f>
        <v>5189657.7755000005</v>
      </c>
      <c r="L740" s="34">
        <f t="shared" si="48"/>
        <v>0.78459999995538965</v>
      </c>
      <c r="M740" s="34">
        <f t="shared" si="49"/>
        <v>2.1314999992027879</v>
      </c>
      <c r="N740" s="35">
        <f t="shared" si="50"/>
        <v>2.2713188694085829</v>
      </c>
      <c r="O740" s="34">
        <f t="shared" si="51"/>
        <v>5.1588894065314834</v>
      </c>
      <c r="P740" s="36" t="s">
        <v>101</v>
      </c>
      <c r="Q740" s="113"/>
      <c r="R740" s="98"/>
    </row>
    <row r="741" spans="1:19" x14ac:dyDescent="0.3">
      <c r="A741" s="98" t="s">
        <v>130</v>
      </c>
      <c r="B741" s="98" t="s">
        <v>3048</v>
      </c>
      <c r="C741" s="98">
        <v>601</v>
      </c>
      <c r="D741" s="98">
        <v>331.94400000000002</v>
      </c>
      <c r="E741" s="98">
        <v>0.6</v>
      </c>
      <c r="F741" s="98">
        <v>0.4</v>
      </c>
      <c r="G741" s="98">
        <v>1.5790439999999999</v>
      </c>
      <c r="H741" s="98">
        <v>5189656.3130000001</v>
      </c>
      <c r="I741" s="98">
        <v>487872.01299999998</v>
      </c>
      <c r="J741" s="34">
        <f>VLOOKUP($B741,'Hub coords'!$A$14:$E$119,4,TRUE)</f>
        <v>487871.70540000004</v>
      </c>
      <c r="K741" s="34">
        <f>VLOOKUP($B741,'Hub coords'!$A$14:$E$119,5,TRUE)</f>
        <v>5189657.7755000005</v>
      </c>
      <c r="L741" s="34">
        <f t="shared" si="48"/>
        <v>0.30759999994188547</v>
      </c>
      <c r="M741" s="34">
        <f t="shared" si="49"/>
        <v>1.462500000372529</v>
      </c>
      <c r="N741" s="35">
        <f t="shared" si="50"/>
        <v>1.4944979126963995</v>
      </c>
      <c r="O741" s="34">
        <f t="shared" si="51"/>
        <v>2.2335240110538952</v>
      </c>
      <c r="P741" s="36" t="s">
        <v>101</v>
      </c>
      <c r="Q741" s="113"/>
      <c r="R741" s="98"/>
    </row>
    <row r="742" spans="1:19" x14ac:dyDescent="0.3">
      <c r="A742" s="98" t="s">
        <v>130</v>
      </c>
      <c r="B742" s="98" t="s">
        <v>3049</v>
      </c>
      <c r="C742" s="98">
        <v>601</v>
      </c>
      <c r="D742" s="98">
        <v>332.64299999999997</v>
      </c>
      <c r="E742" s="98">
        <v>0.3</v>
      </c>
      <c r="F742" s="98">
        <v>0.2</v>
      </c>
      <c r="G742" s="98">
        <v>1.671486</v>
      </c>
      <c r="H742" s="98">
        <v>5189660.3729999997</v>
      </c>
      <c r="I742" s="98">
        <v>487872.79</v>
      </c>
      <c r="J742" s="34">
        <f>VLOOKUP($B742,'Hub coords'!$A$14:$E$119,4,TRUE)</f>
        <v>487871.70540000004</v>
      </c>
      <c r="K742" s="34">
        <f>VLOOKUP($B742,'Hub coords'!$A$14:$E$119,5,TRUE)</f>
        <v>5189657.7755000005</v>
      </c>
      <c r="L742" s="34">
        <f t="shared" si="48"/>
        <v>1.0845999999437481</v>
      </c>
      <c r="M742" s="34">
        <f t="shared" si="49"/>
        <v>2.597499999217689</v>
      </c>
      <c r="N742" s="35">
        <f t="shared" si="50"/>
        <v>2.8148469595723804</v>
      </c>
      <c r="O742" s="34">
        <f t="shared" si="51"/>
        <v>7.9233634058138742</v>
      </c>
      <c r="P742" s="36" t="s">
        <v>101</v>
      </c>
      <c r="Q742" s="113"/>
      <c r="R742" s="98"/>
    </row>
    <row r="743" spans="1:19" x14ac:dyDescent="0.3">
      <c r="A743" s="98" t="s">
        <v>126</v>
      </c>
      <c r="B743" s="98" t="s">
        <v>3050</v>
      </c>
      <c r="C743" s="98">
        <v>601</v>
      </c>
      <c r="D743" s="98">
        <v>335.28500000000003</v>
      </c>
      <c r="E743" s="98">
        <v>0.6</v>
      </c>
      <c r="F743" s="98">
        <v>0.3</v>
      </c>
      <c r="G743" s="98">
        <v>2.1028380000000002</v>
      </c>
      <c r="H743" s="98">
        <v>5189653.9519999996</v>
      </c>
      <c r="I743" s="98">
        <v>487872.19199999998</v>
      </c>
      <c r="J743" s="34">
        <f>VLOOKUP($B743,'Hub coords'!$A$14:$E$119,4,TRUE)</f>
        <v>487871.70540000004</v>
      </c>
      <c r="K743" s="34">
        <f>VLOOKUP($B743,'Hub coords'!$A$14:$E$119,5,TRUE)</f>
        <v>5189657.7755000005</v>
      </c>
      <c r="L743" s="34">
        <f t="shared" si="48"/>
        <v>0.48659999994561076</v>
      </c>
      <c r="M743" s="34">
        <f t="shared" si="49"/>
        <v>3.8235000008717179</v>
      </c>
      <c r="N743" s="35">
        <f t="shared" si="50"/>
        <v>3.8543393489174114</v>
      </c>
      <c r="O743" s="34">
        <f t="shared" si="51"/>
        <v>14.855931816613095</v>
      </c>
      <c r="P743" s="36" t="s">
        <v>101</v>
      </c>
      <c r="Q743" s="113"/>
      <c r="R743" s="98"/>
    </row>
    <row r="744" spans="1:19" x14ac:dyDescent="0.3">
      <c r="A744" s="98" t="s">
        <v>126</v>
      </c>
      <c r="B744" s="98" t="s">
        <v>3051</v>
      </c>
      <c r="C744" s="98">
        <v>601</v>
      </c>
      <c r="D744" s="98">
        <v>337.13900000000001</v>
      </c>
      <c r="E744" s="98">
        <v>0.5</v>
      </c>
      <c r="F744" s="98">
        <v>0.3</v>
      </c>
      <c r="G744" s="98">
        <v>1.621416</v>
      </c>
      <c r="H744" s="98">
        <v>5189656.017</v>
      </c>
      <c r="I744" s="98">
        <v>487871.82400000002</v>
      </c>
      <c r="J744" s="34">
        <f>VLOOKUP($B744,'Hub coords'!$A$14:$E$119,4,TRUE)</f>
        <v>487871.70540000004</v>
      </c>
      <c r="K744" s="34">
        <f>VLOOKUP($B744,'Hub coords'!$A$14:$E$119,5,TRUE)</f>
        <v>5189657.7755000005</v>
      </c>
      <c r="L744" s="34">
        <f t="shared" si="48"/>
        <v>0.11859999998705462</v>
      </c>
      <c r="M744" s="34">
        <f t="shared" si="49"/>
        <v>1.758500000461936</v>
      </c>
      <c r="N744" s="35">
        <f t="shared" si="50"/>
        <v>1.7624948827220914</v>
      </c>
      <c r="O744" s="34">
        <f t="shared" si="51"/>
        <v>3.1063882116215589</v>
      </c>
      <c r="P744" s="36" t="s">
        <v>101</v>
      </c>
      <c r="Q744" s="113"/>
      <c r="R744" s="98"/>
    </row>
    <row r="745" spans="1:19" x14ac:dyDescent="0.3">
      <c r="A745" s="98" t="s">
        <v>126</v>
      </c>
      <c r="B745" s="98" t="s">
        <v>3052</v>
      </c>
      <c r="C745" s="98">
        <v>601</v>
      </c>
      <c r="D745" s="98">
        <v>332.596</v>
      </c>
      <c r="E745" s="98">
        <v>0.3</v>
      </c>
      <c r="F745" s="98">
        <v>0.2</v>
      </c>
      <c r="G745" s="98">
        <v>1.9536230000000001</v>
      </c>
      <c r="H745" s="98">
        <v>5189660.324</v>
      </c>
      <c r="I745" s="98">
        <v>487872.76699999999</v>
      </c>
      <c r="J745" s="34">
        <f>VLOOKUP($B745,'Hub coords'!$A$14:$E$119,4,TRUE)</f>
        <v>487871.70540000004</v>
      </c>
      <c r="K745" s="34">
        <f>VLOOKUP($B745,'Hub coords'!$A$14:$E$119,5,TRUE)</f>
        <v>5189657.7755000005</v>
      </c>
      <c r="L745" s="34">
        <f t="shared" si="48"/>
        <v>1.0615999999572523</v>
      </c>
      <c r="M745" s="34">
        <f t="shared" si="49"/>
        <v>2.5484999995678663</v>
      </c>
      <c r="N745" s="35">
        <f t="shared" si="50"/>
        <v>2.7607692420241596</v>
      </c>
      <c r="O745" s="34">
        <f t="shared" si="51"/>
        <v>7.6218468077066532</v>
      </c>
      <c r="P745" s="36" t="s">
        <v>101</v>
      </c>
      <c r="Q745" s="113"/>
      <c r="R745" s="98"/>
    </row>
    <row r="746" spans="1:19" x14ac:dyDescent="0.3">
      <c r="A746" s="98" t="s">
        <v>126</v>
      </c>
      <c r="B746" s="98" t="s">
        <v>3053</v>
      </c>
      <c r="C746" s="98">
        <v>601</v>
      </c>
      <c r="D746" s="98">
        <v>334.46100000000001</v>
      </c>
      <c r="E746" s="98">
        <v>0.4</v>
      </c>
      <c r="F746" s="98">
        <v>0.3</v>
      </c>
      <c r="G746" s="98">
        <v>2.1005850000000001</v>
      </c>
      <c r="H746" s="98">
        <v>5189653.9110000003</v>
      </c>
      <c r="I746" s="98">
        <v>487871.94900000002</v>
      </c>
      <c r="J746" s="34">
        <f>VLOOKUP($B746,'Hub coords'!$A$14:$E$119,4,TRUE)</f>
        <v>487871.70540000004</v>
      </c>
      <c r="K746" s="34">
        <f>VLOOKUP($B746,'Hub coords'!$A$14:$E$119,5,TRUE)</f>
        <v>5189657.7755000005</v>
      </c>
      <c r="L746" s="34">
        <f t="shared" si="48"/>
        <v>0.24359999998705462</v>
      </c>
      <c r="M746" s="34">
        <f t="shared" si="49"/>
        <v>3.864500000141561</v>
      </c>
      <c r="N746" s="35">
        <f t="shared" si="50"/>
        <v>3.8721700906710979</v>
      </c>
      <c r="O746" s="34">
        <f t="shared" si="51"/>
        <v>14.993701211087819</v>
      </c>
      <c r="P746" s="36" t="s">
        <v>101</v>
      </c>
      <c r="Q746" s="113"/>
      <c r="R746" s="98"/>
    </row>
    <row r="747" spans="1:19" x14ac:dyDescent="0.3">
      <c r="A747" s="98" t="s">
        <v>130</v>
      </c>
      <c r="B747" s="98" t="s">
        <v>3054</v>
      </c>
      <c r="C747" s="98">
        <v>601</v>
      </c>
      <c r="D747" s="98">
        <v>335.07</v>
      </c>
      <c r="E747" s="98">
        <v>0.3</v>
      </c>
      <c r="F747" s="98">
        <v>0.2</v>
      </c>
      <c r="G747" s="98">
        <v>1.763946</v>
      </c>
      <c r="H747" s="98">
        <v>5189659.5999999996</v>
      </c>
      <c r="I747" s="98">
        <v>487871.86900000001</v>
      </c>
      <c r="J747" s="34">
        <f>VLOOKUP($B747,'Hub coords'!$A$14:$E$119,4,TRUE)</f>
        <v>487871.70540000004</v>
      </c>
      <c r="K747" s="34">
        <f>VLOOKUP($B747,'Hub coords'!$A$14:$E$119,5,TRUE)</f>
        <v>5189657.7755000005</v>
      </c>
      <c r="L747" s="34">
        <f t="shared" si="48"/>
        <v>0.16359999997075647</v>
      </c>
      <c r="M747" s="34">
        <f t="shared" si="49"/>
        <v>1.8244999991729856</v>
      </c>
      <c r="N747" s="35">
        <f t="shared" si="50"/>
        <v>1.8318201895853905</v>
      </c>
      <c r="O747" s="34">
        <f t="shared" si="51"/>
        <v>3.3555652069726558</v>
      </c>
      <c r="P747" s="36" t="s">
        <v>101</v>
      </c>
      <c r="Q747" s="113"/>
      <c r="R747" s="98"/>
    </row>
    <row r="748" spans="1:19" x14ac:dyDescent="0.3">
      <c r="A748" s="98" t="s">
        <v>126</v>
      </c>
      <c r="B748" s="98" t="s">
        <v>3028</v>
      </c>
      <c r="C748" s="98">
        <v>601</v>
      </c>
      <c r="D748" s="98">
        <v>338.05</v>
      </c>
      <c r="E748" s="98">
        <v>0.5</v>
      </c>
      <c r="F748" s="98">
        <v>0.3</v>
      </c>
      <c r="G748" s="98">
        <v>1.676372</v>
      </c>
      <c r="H748" s="98">
        <v>5189656.1339999996</v>
      </c>
      <c r="I748" s="98">
        <v>487871.63799999998</v>
      </c>
      <c r="J748" s="34">
        <f>VLOOKUP($B748,'Hub coords'!$A$14:$E$119,4,TRUE)</f>
        <v>487871.70540000004</v>
      </c>
      <c r="K748" s="34">
        <f>VLOOKUP($B748,'Hub coords'!$A$14:$E$119,5,TRUE)</f>
        <v>5189657.7755000005</v>
      </c>
      <c r="L748" s="34">
        <f t="shared" si="48"/>
        <v>6.7400000058114529E-2</v>
      </c>
      <c r="M748" s="34">
        <f t="shared" si="49"/>
        <v>1.6415000008419156</v>
      </c>
      <c r="N748" s="35">
        <f t="shared" si="50"/>
        <v>1.6428831403273463</v>
      </c>
      <c r="O748" s="34">
        <f t="shared" si="51"/>
        <v>2.6990650127718432</v>
      </c>
      <c r="P748" s="36" t="s">
        <v>101</v>
      </c>
      <c r="Q748" s="113"/>
      <c r="R748" s="98"/>
    </row>
    <row r="749" spans="1:19" x14ac:dyDescent="0.3">
      <c r="A749" s="98" t="s">
        <v>126</v>
      </c>
      <c r="B749" s="98" t="s">
        <v>3055</v>
      </c>
      <c r="C749" s="98">
        <v>601</v>
      </c>
      <c r="D749" s="98">
        <v>332.411</v>
      </c>
      <c r="E749" s="98">
        <v>0.5</v>
      </c>
      <c r="F749" s="98">
        <v>0.4</v>
      </c>
      <c r="G749" s="98">
        <v>1.810745</v>
      </c>
      <c r="H749" s="98">
        <v>5189657.5029999996</v>
      </c>
      <c r="I749" s="98">
        <v>487871.451</v>
      </c>
      <c r="J749" s="34">
        <f>VLOOKUP($B749,'Hub coords'!$A$14:$E$119,4,TRUE)</f>
        <v>487871.70540000004</v>
      </c>
      <c r="K749" s="34">
        <f>VLOOKUP($B749,'Hub coords'!$A$14:$E$119,5,TRUE)</f>
        <v>5189657.7755000005</v>
      </c>
      <c r="L749" s="34">
        <f t="shared" si="48"/>
        <v>0.2544000000343658</v>
      </c>
      <c r="M749" s="34">
        <f t="shared" si="49"/>
        <v>0.27250000089406967</v>
      </c>
      <c r="N749" s="35">
        <f t="shared" si="50"/>
        <v>0.37279432735055573</v>
      </c>
      <c r="O749" s="34">
        <f t="shared" si="51"/>
        <v>0.13897561050475329</v>
      </c>
      <c r="P749" s="36" t="s">
        <v>101</v>
      </c>
      <c r="Q749" s="113"/>
      <c r="R749" s="98"/>
    </row>
    <row r="750" spans="1:19" x14ac:dyDescent="0.3">
      <c r="A750" s="98" t="s">
        <v>126</v>
      </c>
      <c r="B750" s="98" t="s">
        <v>3029</v>
      </c>
      <c r="C750" s="98">
        <v>601</v>
      </c>
      <c r="D750" s="98">
        <v>332.71600000000001</v>
      </c>
      <c r="E750" s="98">
        <v>0.5</v>
      </c>
      <c r="F750" s="98">
        <v>0.3</v>
      </c>
      <c r="G750" s="98">
        <v>1.60823</v>
      </c>
      <c r="H750" s="98">
        <v>5189657.4440000001</v>
      </c>
      <c r="I750" s="98">
        <v>487871.35200000001</v>
      </c>
      <c r="J750" s="34">
        <f>VLOOKUP($B750,'Hub coords'!$A$14:$E$119,4,TRUE)</f>
        <v>487871.70540000004</v>
      </c>
      <c r="K750" s="34">
        <f>VLOOKUP($B750,'Hub coords'!$A$14:$E$119,5,TRUE)</f>
        <v>5189657.7755000005</v>
      </c>
      <c r="L750" s="34">
        <f t="shared" si="48"/>
        <v>0.35340000002179295</v>
      </c>
      <c r="M750" s="34">
        <f t="shared" si="49"/>
        <v>0.33150000032037497</v>
      </c>
      <c r="N750" s="35">
        <f t="shared" si="50"/>
        <v>0.48454495171017092</v>
      </c>
      <c r="O750" s="34">
        <f t="shared" si="51"/>
        <v>0.23478381022781186</v>
      </c>
      <c r="P750" s="36" t="s">
        <v>101</v>
      </c>
      <c r="Q750" s="113"/>
      <c r="R750" s="98" t="s">
        <v>5112</v>
      </c>
      <c r="S750" s="37">
        <f>COUNT(C726:C755)</f>
        <v>30</v>
      </c>
    </row>
    <row r="751" spans="1:19" x14ac:dyDescent="0.3">
      <c r="A751" s="98" t="s">
        <v>126</v>
      </c>
      <c r="B751" s="98" t="s">
        <v>3030</v>
      </c>
      <c r="C751" s="98">
        <v>601</v>
      </c>
      <c r="D751" s="98">
        <v>331.89600000000002</v>
      </c>
      <c r="E751" s="98">
        <v>0.4</v>
      </c>
      <c r="F751" s="98">
        <v>0.3</v>
      </c>
      <c r="G751" s="98">
        <v>2.069626</v>
      </c>
      <c r="H751" s="98">
        <v>5189652.7719999999</v>
      </c>
      <c r="I751" s="98">
        <v>487871.62</v>
      </c>
      <c r="J751" s="34">
        <f>VLOOKUP($B751,'Hub coords'!$A$14:$E$119,4,TRUE)</f>
        <v>487871.70540000004</v>
      </c>
      <c r="K751" s="34">
        <f>VLOOKUP($B751,'Hub coords'!$A$14:$E$119,5,TRUE)</f>
        <v>5189657.7755000005</v>
      </c>
      <c r="L751" s="34">
        <f t="shared" si="48"/>
        <v>8.5400000039953738E-2</v>
      </c>
      <c r="M751" s="34">
        <f t="shared" si="49"/>
        <v>5.0035000005736947</v>
      </c>
      <c r="N751" s="35">
        <f t="shared" si="50"/>
        <v>5.004228753339298</v>
      </c>
      <c r="O751" s="34">
        <f t="shared" si="51"/>
        <v>25.042305415747784</v>
      </c>
      <c r="P751" s="36" t="s">
        <v>101</v>
      </c>
      <c r="Q751" s="113"/>
      <c r="R751" s="98" t="s">
        <v>5111</v>
      </c>
      <c r="S751" s="34">
        <f>AVERAGE(N726:N755)</f>
        <v>2.5725195147739268</v>
      </c>
    </row>
    <row r="752" spans="1:19" x14ac:dyDescent="0.3">
      <c r="A752" s="98" t="s">
        <v>126</v>
      </c>
      <c r="B752" s="98" t="s">
        <v>3031</v>
      </c>
      <c r="C752" s="98">
        <v>601</v>
      </c>
      <c r="D752" s="98">
        <v>339.23899999999998</v>
      </c>
      <c r="E752" s="98">
        <v>0.3</v>
      </c>
      <c r="F752" s="98">
        <v>0.2</v>
      </c>
      <c r="G752" s="98">
        <v>2.0981239999999999</v>
      </c>
      <c r="H752" s="98">
        <v>5189658.55</v>
      </c>
      <c r="I752" s="98">
        <v>487872.58500000002</v>
      </c>
      <c r="J752" s="34">
        <f>VLOOKUP($B752,'Hub coords'!$A$14:$E$119,4,TRUE)</f>
        <v>487871.70540000004</v>
      </c>
      <c r="K752" s="34">
        <f>VLOOKUP($B752,'Hub coords'!$A$14:$E$119,5,TRUE)</f>
        <v>5189657.7755000005</v>
      </c>
      <c r="L752" s="34">
        <f t="shared" si="48"/>
        <v>0.87959999998565763</v>
      </c>
      <c r="M752" s="34">
        <f t="shared" si="49"/>
        <v>0.77449999935925007</v>
      </c>
      <c r="N752" s="35">
        <f t="shared" si="50"/>
        <v>1.1719839627666615</v>
      </c>
      <c r="O752" s="34">
        <f t="shared" si="51"/>
        <v>1.3735464089822473</v>
      </c>
      <c r="P752" s="36" t="s">
        <v>101</v>
      </c>
      <c r="Q752" s="113"/>
      <c r="R752" s="98" t="s">
        <v>5110</v>
      </c>
      <c r="S752" s="34">
        <f>_xlfn.STDEV.S(N726:N755)</f>
        <v>1.4039941783484204</v>
      </c>
    </row>
    <row r="753" spans="1:19" x14ac:dyDescent="0.3">
      <c r="A753" s="98" t="s">
        <v>130</v>
      </c>
      <c r="B753" s="98" t="s">
        <v>3032</v>
      </c>
      <c r="C753" s="98">
        <v>601</v>
      </c>
      <c r="D753" s="98">
        <v>332.14699999999999</v>
      </c>
      <c r="E753" s="98">
        <v>0.9</v>
      </c>
      <c r="F753" s="98">
        <v>0.6</v>
      </c>
      <c r="G753" s="98">
        <v>2.15889</v>
      </c>
      <c r="H753" s="98">
        <v>5189654.9529999997</v>
      </c>
      <c r="I753" s="98">
        <v>487871.47499999998</v>
      </c>
      <c r="J753" s="34">
        <f>VLOOKUP($B753,'Hub coords'!$A$14:$E$119,4,TRUE)</f>
        <v>487871.70540000004</v>
      </c>
      <c r="K753" s="34">
        <f>VLOOKUP($B753,'Hub coords'!$A$14:$E$119,5,TRUE)</f>
        <v>5189657.7755000005</v>
      </c>
      <c r="L753" s="34">
        <f t="shared" si="48"/>
        <v>0.23040000005858019</v>
      </c>
      <c r="M753" s="34">
        <f t="shared" si="49"/>
        <v>2.8225000007078052</v>
      </c>
      <c r="N753" s="35">
        <f t="shared" si="50"/>
        <v>2.8318881358596344</v>
      </c>
      <c r="O753" s="34">
        <f t="shared" si="51"/>
        <v>8.0195904140225558</v>
      </c>
      <c r="P753" s="36" t="s">
        <v>101</v>
      </c>
      <c r="Q753" s="113"/>
      <c r="R753" s="98" t="s">
        <v>5109</v>
      </c>
      <c r="S753" s="34">
        <f>MIN(N726:N755)</f>
        <v>0.37279432735055573</v>
      </c>
    </row>
    <row r="754" spans="1:19" x14ac:dyDescent="0.3">
      <c r="A754" s="98" t="s">
        <v>126</v>
      </c>
      <c r="B754" s="98" t="s">
        <v>3033</v>
      </c>
      <c r="C754" s="98">
        <v>601</v>
      </c>
      <c r="D754" s="98">
        <v>349.45400000000001</v>
      </c>
      <c r="E754" s="98">
        <v>0.2</v>
      </c>
      <c r="F754" s="98">
        <v>0.2</v>
      </c>
      <c r="G754" s="98">
        <v>2.1567159999999999</v>
      </c>
      <c r="H754" s="98">
        <v>5189654.7510000002</v>
      </c>
      <c r="I754" s="98">
        <v>487871.19699999999</v>
      </c>
      <c r="J754" s="34">
        <f>VLOOKUP($B754,'Hub coords'!$A$14:$E$119,4,TRUE)</f>
        <v>487871.70540000004</v>
      </c>
      <c r="K754" s="34">
        <f>VLOOKUP($B754,'Hub coords'!$A$14:$E$119,5,TRUE)</f>
        <v>5189657.7755000005</v>
      </c>
      <c r="L754" s="34">
        <f t="shared" si="48"/>
        <v>0.50840000004973263</v>
      </c>
      <c r="M754" s="34">
        <f t="shared" si="49"/>
        <v>3.0245000002905726</v>
      </c>
      <c r="N754" s="35">
        <f t="shared" si="50"/>
        <v>3.0669318237952798</v>
      </c>
      <c r="O754" s="34">
        <f t="shared" si="51"/>
        <v>9.4060708118082417</v>
      </c>
      <c r="P754" s="36" t="s">
        <v>101</v>
      </c>
      <c r="Q754" s="113"/>
      <c r="R754" s="98" t="s">
        <v>5108</v>
      </c>
      <c r="S754" s="34">
        <f>MAX(N726:N755)</f>
        <v>5.4777582110590082</v>
      </c>
    </row>
    <row r="755" spans="1:19" x14ac:dyDescent="0.3">
      <c r="A755" s="98" t="s">
        <v>126</v>
      </c>
      <c r="B755" s="98" t="s">
        <v>3034</v>
      </c>
      <c r="C755" s="98">
        <v>601</v>
      </c>
      <c r="D755" s="98">
        <v>342.15300000000002</v>
      </c>
      <c r="E755" s="98">
        <v>0.8</v>
      </c>
      <c r="F755" s="98">
        <v>0.2</v>
      </c>
      <c r="G755" s="98">
        <v>1.4836069999999999</v>
      </c>
      <c r="H755" s="98">
        <v>5189655.057</v>
      </c>
      <c r="I755" s="98">
        <v>487870.93</v>
      </c>
      <c r="J755" s="34">
        <f>VLOOKUP($B755,'Hub coords'!$A$14:$E$119,4,TRUE)</f>
        <v>487871.70540000004</v>
      </c>
      <c r="K755" s="34">
        <f>VLOOKUP($B755,'Hub coords'!$A$14:$E$119,5,TRUE)</f>
        <v>5189657.7755000005</v>
      </c>
      <c r="L755" s="34">
        <f t="shared" si="48"/>
        <v>0.77540000004228204</v>
      </c>
      <c r="M755" s="34">
        <f t="shared" si="49"/>
        <v>2.7185000004246831</v>
      </c>
      <c r="N755" s="35">
        <f t="shared" si="50"/>
        <v>2.8269218971125771</v>
      </c>
      <c r="O755" s="34">
        <f t="shared" si="51"/>
        <v>7.9914874123745721</v>
      </c>
      <c r="P755" s="36" t="s">
        <v>101</v>
      </c>
      <c r="Q755" s="113"/>
      <c r="R755" s="98" t="s">
        <v>5107</v>
      </c>
      <c r="S755" s="34">
        <f>SQRT(SUM(O726:O755)/S750)</f>
        <v>2.9194776333505956</v>
      </c>
    </row>
    <row r="756" spans="1:19" ht="15" thickBot="1" x14ac:dyDescent="0.35">
      <c r="A756" s="98" t="s">
        <v>126</v>
      </c>
      <c r="B756" s="98" t="s">
        <v>3056</v>
      </c>
      <c r="C756" s="98">
        <v>601</v>
      </c>
      <c r="D756" s="98">
        <v>341.95100000000002</v>
      </c>
      <c r="E756" s="98">
        <v>0.3</v>
      </c>
      <c r="F756" s="98">
        <v>0.3</v>
      </c>
      <c r="G756" s="98">
        <v>2.1309</v>
      </c>
      <c r="H756" s="98">
        <v>5189729.1840000004</v>
      </c>
      <c r="I756" s="98">
        <v>487873.50400000002</v>
      </c>
      <c r="J756" s="34">
        <f>VLOOKUP($B756,'Hub coords'!$A$14:$E$119,4,TRUE)</f>
        <v>487871.66440000001</v>
      </c>
      <c r="K756" s="34">
        <f>VLOOKUP($B756,'Hub coords'!$A$14:$E$119,5,TRUE)</f>
        <v>5189733.6025</v>
      </c>
      <c r="L756" s="34">
        <f t="shared" si="48"/>
        <v>1.8396000000066124</v>
      </c>
      <c r="M756" s="34">
        <f t="shared" si="49"/>
        <v>4.418499999679625</v>
      </c>
      <c r="N756" s="35">
        <f t="shared" si="50"/>
        <v>4.7861540308679134</v>
      </c>
      <c r="O756" s="34">
        <f t="shared" si="51"/>
        <v>22.907270407193174</v>
      </c>
      <c r="P756" s="36" t="s">
        <v>102</v>
      </c>
      <c r="Q756" s="70"/>
      <c r="R756" s="70"/>
      <c r="S756" s="70"/>
    </row>
    <row r="757" spans="1:19" x14ac:dyDescent="0.3">
      <c r="A757" s="98" t="s">
        <v>126</v>
      </c>
      <c r="B757" s="98" t="s">
        <v>3065</v>
      </c>
      <c r="C757" s="98">
        <v>601</v>
      </c>
      <c r="D757" s="98">
        <v>342.14400000000001</v>
      </c>
      <c r="E757" s="98">
        <v>0.6</v>
      </c>
      <c r="F757" s="98">
        <v>0.4</v>
      </c>
      <c r="G757" s="98">
        <v>1.9825870000000001</v>
      </c>
      <c r="H757" s="98">
        <v>5189729.3260000004</v>
      </c>
      <c r="I757" s="98">
        <v>487873.54</v>
      </c>
      <c r="J757" s="34">
        <f>VLOOKUP($B757,'Hub coords'!$A$14:$E$119,4,TRUE)</f>
        <v>487871.66440000001</v>
      </c>
      <c r="K757" s="34">
        <f>VLOOKUP($B757,'Hub coords'!$A$14:$E$119,5,TRUE)</f>
        <v>5189733.6025</v>
      </c>
      <c r="L757" s="34">
        <f t="shared" si="48"/>
        <v>1.8755999999702908</v>
      </c>
      <c r="M757" s="34">
        <f t="shared" si="49"/>
        <v>4.2764999996870756</v>
      </c>
      <c r="N757" s="35">
        <f t="shared" si="50"/>
        <v>4.6697245750913527</v>
      </c>
      <c r="O757" s="34">
        <f t="shared" si="51"/>
        <v>21.806327607212115</v>
      </c>
      <c r="P757" s="36" t="s">
        <v>102</v>
      </c>
      <c r="Q757" s="70"/>
      <c r="R757" s="20" t="s">
        <v>166</v>
      </c>
      <c r="S757" s="20" t="s">
        <v>165</v>
      </c>
    </row>
    <row r="758" spans="1:19" x14ac:dyDescent="0.3">
      <c r="A758" s="98" t="s">
        <v>126</v>
      </c>
      <c r="B758" s="98" t="s">
        <v>3066</v>
      </c>
      <c r="C758" s="98">
        <v>601</v>
      </c>
      <c r="D758" s="98">
        <v>325.50599999999997</v>
      </c>
      <c r="E758" s="98">
        <v>0.3</v>
      </c>
      <c r="F758" s="98">
        <v>0.4</v>
      </c>
      <c r="G758" s="98">
        <v>1.53792</v>
      </c>
      <c r="H758" s="98">
        <v>5189730.7929999996</v>
      </c>
      <c r="I758" s="98">
        <v>487873.50400000002</v>
      </c>
      <c r="J758" s="34">
        <f>VLOOKUP($B758,'Hub coords'!$A$14:$E$119,4,TRUE)</f>
        <v>487871.66440000001</v>
      </c>
      <c r="K758" s="34">
        <f>VLOOKUP($B758,'Hub coords'!$A$14:$E$119,5,TRUE)</f>
        <v>5189733.6025</v>
      </c>
      <c r="L758" s="34">
        <f t="shared" si="48"/>
        <v>1.8396000000066124</v>
      </c>
      <c r="M758" s="34">
        <f t="shared" si="49"/>
        <v>2.8095000004395843</v>
      </c>
      <c r="N758" s="35">
        <f t="shared" si="50"/>
        <v>3.3581867745100706</v>
      </c>
      <c r="O758" s="34">
        <f t="shared" si="51"/>
        <v>11.277418412494352</v>
      </c>
      <c r="P758" s="36" t="s">
        <v>102</v>
      </c>
      <c r="Q758" s="70"/>
      <c r="R758" s="19">
        <v>1</v>
      </c>
      <c r="S758" s="115">
        <v>0</v>
      </c>
    </row>
    <row r="759" spans="1:19" x14ac:dyDescent="0.3">
      <c r="A759" s="98" t="s">
        <v>130</v>
      </c>
      <c r="B759" s="98" t="s">
        <v>3067</v>
      </c>
      <c r="C759" s="98">
        <v>600</v>
      </c>
      <c r="D759" s="98">
        <v>337.44</v>
      </c>
      <c r="E759" s="98">
        <v>0.3</v>
      </c>
      <c r="F759" s="98">
        <v>0.2</v>
      </c>
      <c r="G759" s="98">
        <v>2.1662569999999999</v>
      </c>
      <c r="H759" s="98">
        <v>5189729.3119999999</v>
      </c>
      <c r="I759" s="98">
        <v>487872.45500000002</v>
      </c>
      <c r="J759" s="34">
        <f>VLOOKUP($B759,'Hub coords'!$A$14:$E$119,4,TRUE)</f>
        <v>487871.66440000001</v>
      </c>
      <c r="K759" s="34">
        <f>VLOOKUP($B759,'Hub coords'!$A$14:$E$119,5,TRUE)</f>
        <v>5189733.6025</v>
      </c>
      <c r="L759" s="34">
        <f t="shared" si="48"/>
        <v>0.79060000000754371</v>
      </c>
      <c r="M759" s="34">
        <f t="shared" si="49"/>
        <v>4.2905000001192093</v>
      </c>
      <c r="N759" s="35">
        <f t="shared" si="50"/>
        <v>4.3627329291437107</v>
      </c>
      <c r="O759" s="34">
        <f t="shared" si="51"/>
        <v>19.03343861103486</v>
      </c>
      <c r="P759" s="36" t="s">
        <v>102</v>
      </c>
      <c r="Q759" s="70"/>
      <c r="R759" s="19">
        <v>2</v>
      </c>
      <c r="S759" s="115">
        <v>1</v>
      </c>
    </row>
    <row r="760" spans="1:19" x14ac:dyDescent="0.3">
      <c r="A760" s="98" t="s">
        <v>126</v>
      </c>
      <c r="B760" s="98" t="s">
        <v>3068</v>
      </c>
      <c r="C760" s="98">
        <v>601</v>
      </c>
      <c r="D760" s="98">
        <v>328.69400000000002</v>
      </c>
      <c r="E760" s="98">
        <v>2</v>
      </c>
      <c r="F760" s="98">
        <v>0.9</v>
      </c>
      <c r="G760" s="98">
        <v>1.379119</v>
      </c>
      <c r="H760" s="98">
        <v>5189730.1040000003</v>
      </c>
      <c r="I760" s="98">
        <v>487873.72399999999</v>
      </c>
      <c r="J760" s="34">
        <f>VLOOKUP($B760,'Hub coords'!$A$14:$E$119,4,TRUE)</f>
        <v>487871.66440000001</v>
      </c>
      <c r="K760" s="34">
        <f>VLOOKUP($B760,'Hub coords'!$A$14:$E$119,5,TRUE)</f>
        <v>5189733.6025</v>
      </c>
      <c r="L760" s="34">
        <f t="shared" si="48"/>
        <v>2.0595999999786727</v>
      </c>
      <c r="M760" s="34">
        <f t="shared" si="49"/>
        <v>3.4984999997541308</v>
      </c>
      <c r="N760" s="35">
        <f t="shared" si="50"/>
        <v>4.0597357559565133</v>
      </c>
      <c r="O760" s="34">
        <f t="shared" si="51"/>
        <v>16.481454408191802</v>
      </c>
      <c r="P760" s="36" t="s">
        <v>102</v>
      </c>
      <c r="Q760" s="70"/>
      <c r="R760" s="19">
        <v>3</v>
      </c>
      <c r="S760" s="115">
        <v>4</v>
      </c>
    </row>
    <row r="761" spans="1:19" x14ac:dyDescent="0.3">
      <c r="A761" s="98" t="s">
        <v>126</v>
      </c>
      <c r="B761" s="98" t="s">
        <v>3069</v>
      </c>
      <c r="C761" s="98">
        <v>600</v>
      </c>
      <c r="D761" s="98">
        <v>339.95600000000002</v>
      </c>
      <c r="E761" s="98">
        <v>0.3</v>
      </c>
      <c r="F761" s="98">
        <v>0.2</v>
      </c>
      <c r="G761" s="98">
        <v>1.8743300000000001</v>
      </c>
      <c r="H761" s="98">
        <v>5189731.0719999997</v>
      </c>
      <c r="I761" s="98">
        <v>487873.06199999998</v>
      </c>
      <c r="J761" s="34">
        <f>VLOOKUP($B761,'Hub coords'!$A$14:$E$119,4,TRUE)</f>
        <v>487871.66440000001</v>
      </c>
      <c r="K761" s="34">
        <f>VLOOKUP($B761,'Hub coords'!$A$14:$E$119,5,TRUE)</f>
        <v>5189733.6025</v>
      </c>
      <c r="L761" s="34">
        <f t="shared" si="48"/>
        <v>1.3975999999674968</v>
      </c>
      <c r="M761" s="34">
        <f t="shared" si="49"/>
        <v>2.5305000003427267</v>
      </c>
      <c r="N761" s="35">
        <f t="shared" si="50"/>
        <v>2.8907985076175211</v>
      </c>
      <c r="O761" s="34">
        <f t="shared" si="51"/>
        <v>8.3567160116436874</v>
      </c>
      <c r="P761" s="36" t="s">
        <v>102</v>
      </c>
      <c r="Q761" s="70"/>
      <c r="R761" s="19">
        <v>4</v>
      </c>
      <c r="S761" s="115">
        <v>5</v>
      </c>
    </row>
    <row r="762" spans="1:19" x14ac:dyDescent="0.3">
      <c r="A762" s="98" t="s">
        <v>126</v>
      </c>
      <c r="B762" s="98" t="s">
        <v>3070</v>
      </c>
      <c r="C762" s="98">
        <v>601</v>
      </c>
      <c r="D762" s="98">
        <v>331.00299999999999</v>
      </c>
      <c r="E762" s="98">
        <v>0.7</v>
      </c>
      <c r="F762" s="98">
        <v>0.4</v>
      </c>
      <c r="G762" s="98">
        <v>1.862193</v>
      </c>
      <c r="H762" s="98">
        <v>5189731.9349999996</v>
      </c>
      <c r="I762" s="98">
        <v>487873.745</v>
      </c>
      <c r="J762" s="34">
        <f>VLOOKUP($B762,'Hub coords'!$A$14:$E$119,4,TRUE)</f>
        <v>487871.66440000001</v>
      </c>
      <c r="K762" s="34">
        <f>VLOOKUP($B762,'Hub coords'!$A$14:$E$119,5,TRUE)</f>
        <v>5189733.6025</v>
      </c>
      <c r="L762" s="34">
        <f t="shared" si="48"/>
        <v>2.080599999986589</v>
      </c>
      <c r="M762" s="34">
        <f t="shared" si="49"/>
        <v>1.6675000004470348</v>
      </c>
      <c r="N762" s="35">
        <f t="shared" si="50"/>
        <v>2.6663556798437553</v>
      </c>
      <c r="O762" s="34">
        <f t="shared" si="51"/>
        <v>7.1094526114350547</v>
      </c>
      <c r="P762" s="36" t="s">
        <v>102</v>
      </c>
      <c r="Q762" s="70"/>
      <c r="R762" s="19">
        <v>5</v>
      </c>
      <c r="S762" s="115">
        <v>9</v>
      </c>
    </row>
    <row r="763" spans="1:19" x14ac:dyDescent="0.3">
      <c r="A763" s="98" t="s">
        <v>126</v>
      </c>
      <c r="B763" s="98" t="s">
        <v>3071</v>
      </c>
      <c r="C763" s="98">
        <v>601</v>
      </c>
      <c r="D763" s="98">
        <v>341.83100000000002</v>
      </c>
      <c r="E763" s="98">
        <v>0.2</v>
      </c>
      <c r="F763" s="98">
        <v>0.3</v>
      </c>
      <c r="G763" s="98">
        <v>2.2473939999999999</v>
      </c>
      <c r="H763" s="98">
        <v>5189733.4929999998</v>
      </c>
      <c r="I763" s="98">
        <v>487874.228</v>
      </c>
      <c r="J763" s="34">
        <f>VLOOKUP($B763,'Hub coords'!$A$14:$E$119,4,TRUE)</f>
        <v>487871.66440000001</v>
      </c>
      <c r="K763" s="34">
        <f>VLOOKUP($B763,'Hub coords'!$A$14:$E$119,5,TRUE)</f>
        <v>5189733.6025</v>
      </c>
      <c r="L763" s="34">
        <f t="shared" si="48"/>
        <v>2.5635999999940395</v>
      </c>
      <c r="M763" s="34">
        <f t="shared" si="49"/>
        <v>0.10950000025331974</v>
      </c>
      <c r="N763" s="35">
        <f t="shared" si="50"/>
        <v>2.565937491449259</v>
      </c>
      <c r="O763" s="34">
        <f t="shared" si="51"/>
        <v>6.5840352100249158</v>
      </c>
      <c r="P763" s="36" t="s">
        <v>102</v>
      </c>
      <c r="Q763" s="70"/>
      <c r="R763" s="19">
        <v>6</v>
      </c>
      <c r="S763" s="115">
        <v>7</v>
      </c>
    </row>
    <row r="764" spans="1:19" x14ac:dyDescent="0.3">
      <c r="A764" s="98" t="s">
        <v>130</v>
      </c>
      <c r="B764" s="98" t="s">
        <v>3072</v>
      </c>
      <c r="C764" s="98">
        <v>601</v>
      </c>
      <c r="D764" s="98">
        <v>332.44400000000002</v>
      </c>
      <c r="E764" s="98">
        <v>0.4</v>
      </c>
      <c r="F764" s="98">
        <v>0.3</v>
      </c>
      <c r="G764" s="98">
        <v>2.0852029999999999</v>
      </c>
      <c r="H764" s="98">
        <v>5189730.7570000002</v>
      </c>
      <c r="I764" s="98">
        <v>487872.62099999998</v>
      </c>
      <c r="J764" s="34">
        <f>VLOOKUP($B764,'Hub coords'!$A$14:$E$119,4,TRUE)</f>
        <v>487871.66440000001</v>
      </c>
      <c r="K764" s="34">
        <f>VLOOKUP($B764,'Hub coords'!$A$14:$E$119,5,TRUE)</f>
        <v>5189733.6025</v>
      </c>
      <c r="L764" s="34">
        <f t="shared" si="48"/>
        <v>0.95659999997587875</v>
      </c>
      <c r="M764" s="34">
        <f t="shared" si="49"/>
        <v>2.8454999998211861</v>
      </c>
      <c r="N764" s="35">
        <f t="shared" si="50"/>
        <v>3.0019916403841336</v>
      </c>
      <c r="O764" s="34">
        <f t="shared" si="51"/>
        <v>9.0119538089362212</v>
      </c>
      <c r="P764" s="36" t="s">
        <v>102</v>
      </c>
      <c r="Q764" s="70"/>
      <c r="R764" s="19">
        <v>7</v>
      </c>
      <c r="S764" s="115">
        <v>2</v>
      </c>
    </row>
    <row r="765" spans="1:19" x14ac:dyDescent="0.3">
      <c r="A765" s="98" t="s">
        <v>126</v>
      </c>
      <c r="B765" s="98" t="s">
        <v>3073</v>
      </c>
      <c r="C765" s="98">
        <v>601</v>
      </c>
      <c r="D765" s="98">
        <v>338.29399999999998</v>
      </c>
      <c r="E765" s="98">
        <v>0.3</v>
      </c>
      <c r="F765" s="98">
        <v>0.3</v>
      </c>
      <c r="G765" s="98">
        <v>2.4519929999999999</v>
      </c>
      <c r="H765" s="98">
        <v>5189733.085</v>
      </c>
      <c r="I765" s="98">
        <v>487873.41</v>
      </c>
      <c r="J765" s="34">
        <f>VLOOKUP($B765,'Hub coords'!$A$14:$E$119,4,TRUE)</f>
        <v>487871.66440000001</v>
      </c>
      <c r="K765" s="34">
        <f>VLOOKUP($B765,'Hub coords'!$A$14:$E$119,5,TRUE)</f>
        <v>5189733.6025</v>
      </c>
      <c r="L765" s="34">
        <f t="shared" si="48"/>
        <v>1.7455999999656342</v>
      </c>
      <c r="M765" s="34">
        <f t="shared" si="49"/>
        <v>0.51750000007450581</v>
      </c>
      <c r="N765" s="35">
        <f t="shared" si="50"/>
        <v>1.8206937166797539</v>
      </c>
      <c r="O765" s="34">
        <f t="shared" si="51"/>
        <v>3.314925609957136</v>
      </c>
      <c r="P765" s="36" t="s">
        <v>102</v>
      </c>
      <c r="Q765" s="70"/>
      <c r="R765" s="19">
        <v>8</v>
      </c>
      <c r="S765" s="115">
        <v>2</v>
      </c>
    </row>
    <row r="766" spans="1:19" ht="15" thickBot="1" x14ac:dyDescent="0.35">
      <c r="A766" s="98" t="s">
        <v>126</v>
      </c>
      <c r="B766" s="98" t="s">
        <v>3074</v>
      </c>
      <c r="C766" s="98">
        <v>600</v>
      </c>
      <c r="D766" s="98">
        <v>341.04500000000002</v>
      </c>
      <c r="E766" s="98">
        <v>0.3</v>
      </c>
      <c r="F766" s="98">
        <v>0.3</v>
      </c>
      <c r="G766" s="98">
        <v>2.5044200000000001</v>
      </c>
      <c r="H766" s="98">
        <v>5189729.96</v>
      </c>
      <c r="I766" s="98">
        <v>487873.27100000001</v>
      </c>
      <c r="J766" s="34">
        <f>VLOOKUP($B766,'Hub coords'!$A$14:$E$119,4,TRUE)</f>
        <v>487871.66440000001</v>
      </c>
      <c r="K766" s="34">
        <f>VLOOKUP($B766,'Hub coords'!$A$14:$E$119,5,TRUE)</f>
        <v>5189733.6025</v>
      </c>
      <c r="L766" s="34">
        <f t="shared" si="48"/>
        <v>1.6065999999991618</v>
      </c>
      <c r="M766" s="34">
        <f t="shared" si="49"/>
        <v>3.6425000000745058</v>
      </c>
      <c r="N766" s="35">
        <f t="shared" si="50"/>
        <v>3.9810764637896723</v>
      </c>
      <c r="O766" s="34">
        <f t="shared" si="51"/>
        <v>15.848969810540082</v>
      </c>
      <c r="P766" s="36" t="s">
        <v>102</v>
      </c>
      <c r="Q766" s="70"/>
      <c r="R766" s="38" t="s">
        <v>2123</v>
      </c>
      <c r="S766" s="38">
        <v>0</v>
      </c>
    </row>
    <row r="767" spans="1:19" x14ac:dyDescent="0.3">
      <c r="A767" s="98" t="s">
        <v>130</v>
      </c>
      <c r="B767" s="98" t="s">
        <v>3057</v>
      </c>
      <c r="C767" s="98">
        <v>601</v>
      </c>
      <c r="D767" s="98">
        <v>325.89600000000002</v>
      </c>
      <c r="E767" s="98">
        <v>0.4</v>
      </c>
      <c r="F767" s="98">
        <v>0.4</v>
      </c>
      <c r="G767" s="98">
        <v>1.463101</v>
      </c>
      <c r="H767" s="98">
        <v>5189730.5590000004</v>
      </c>
      <c r="I767" s="98">
        <v>487872.641</v>
      </c>
      <c r="J767" s="34">
        <f>VLOOKUP($B767,'Hub coords'!$A$14:$E$119,4,TRUE)</f>
        <v>487871.66440000001</v>
      </c>
      <c r="K767" s="34">
        <f>VLOOKUP($B767,'Hub coords'!$A$14:$E$119,5,TRUE)</f>
        <v>5189733.6025</v>
      </c>
      <c r="L767" s="34">
        <f t="shared" si="48"/>
        <v>0.9765999999945052</v>
      </c>
      <c r="M767" s="34">
        <f t="shared" si="49"/>
        <v>3.043499999679625</v>
      </c>
      <c r="N767" s="35">
        <f t="shared" si="50"/>
        <v>3.1963478859534589</v>
      </c>
      <c r="O767" s="34">
        <f t="shared" si="51"/>
        <v>10.216639808039146</v>
      </c>
      <c r="P767" s="36" t="s">
        <v>102</v>
      </c>
      <c r="Q767" s="70"/>
      <c r="R767" s="70"/>
      <c r="S767" s="70"/>
    </row>
    <row r="768" spans="1:19" x14ac:dyDescent="0.3">
      <c r="A768" s="98" t="s">
        <v>126</v>
      </c>
      <c r="B768" s="98" t="s">
        <v>3075</v>
      </c>
      <c r="C768" s="98">
        <v>600</v>
      </c>
      <c r="D768" s="98">
        <v>339.99</v>
      </c>
      <c r="E768" s="98">
        <v>0.3</v>
      </c>
      <c r="F768" s="98">
        <v>0.3</v>
      </c>
      <c r="G768" s="98">
        <v>2.6444709999999998</v>
      </c>
      <c r="H768" s="98">
        <v>5189730.2300000004</v>
      </c>
      <c r="I768" s="98">
        <v>487871.989</v>
      </c>
      <c r="J768" s="34">
        <f>VLOOKUP($B768,'Hub coords'!$A$14:$E$119,4,TRUE)</f>
        <v>487871.66440000001</v>
      </c>
      <c r="K768" s="34">
        <f>VLOOKUP($B768,'Hub coords'!$A$14:$E$119,5,TRUE)</f>
        <v>5189733.6025</v>
      </c>
      <c r="L768" s="34">
        <f t="shared" si="48"/>
        <v>0.32459999999264255</v>
      </c>
      <c r="M768" s="34">
        <f t="shared" si="49"/>
        <v>3.3724999995902181</v>
      </c>
      <c r="N768" s="35">
        <f t="shared" si="50"/>
        <v>3.3880852125103411</v>
      </c>
      <c r="O768" s="34">
        <f t="shared" si="51"/>
        <v>11.479121407231244</v>
      </c>
      <c r="P768" s="36" t="s">
        <v>102</v>
      </c>
      <c r="Q768" s="70"/>
      <c r="R768" s="70"/>
      <c r="S768" s="70"/>
    </row>
    <row r="769" spans="1:19" x14ac:dyDescent="0.3">
      <c r="A769" s="98" t="s">
        <v>126</v>
      </c>
      <c r="B769" s="98" t="s">
        <v>3076</v>
      </c>
      <c r="C769" s="98">
        <v>601</v>
      </c>
      <c r="D769" s="98">
        <v>352.54300000000001</v>
      </c>
      <c r="E769" s="98">
        <v>0.2</v>
      </c>
      <c r="F769" s="98">
        <v>0.2</v>
      </c>
      <c r="G769" s="98">
        <v>2.2240000000000002</v>
      </c>
      <c r="H769" s="98">
        <v>5189727.7719999999</v>
      </c>
      <c r="I769" s="98">
        <v>487873.609</v>
      </c>
      <c r="J769" s="34">
        <f>VLOOKUP($B769,'Hub coords'!$A$14:$E$119,4,TRUE)</f>
        <v>487871.66440000001</v>
      </c>
      <c r="K769" s="34">
        <f>VLOOKUP($B769,'Hub coords'!$A$14:$E$119,5,TRUE)</f>
        <v>5189733.6025</v>
      </c>
      <c r="L769" s="34">
        <f t="shared" si="48"/>
        <v>1.9445999999879859</v>
      </c>
      <c r="M769" s="34">
        <f t="shared" si="49"/>
        <v>5.8305000001564622</v>
      </c>
      <c r="N769" s="35">
        <f t="shared" si="50"/>
        <v>6.1462345718153149</v>
      </c>
      <c r="O769" s="34">
        <f t="shared" si="51"/>
        <v>37.776199411777789</v>
      </c>
      <c r="P769" s="36" t="s">
        <v>102</v>
      </c>
      <c r="Q769" s="70"/>
      <c r="R769" s="70"/>
      <c r="S769" s="70"/>
    </row>
    <row r="770" spans="1:19" x14ac:dyDescent="0.3">
      <c r="A770" s="98" t="s">
        <v>126</v>
      </c>
      <c r="B770" s="98" t="s">
        <v>3077</v>
      </c>
      <c r="C770" s="98">
        <v>601</v>
      </c>
      <c r="D770" s="98">
        <v>337.15899999999999</v>
      </c>
      <c r="E770" s="98">
        <v>0.3</v>
      </c>
      <c r="F770" s="98">
        <v>0.2</v>
      </c>
      <c r="G770" s="98">
        <v>2.1394820000000001</v>
      </c>
      <c r="H770" s="98">
        <v>5189729.3370000003</v>
      </c>
      <c r="I770" s="98">
        <v>487872.88299999997</v>
      </c>
      <c r="J770" s="34">
        <f>VLOOKUP($B770,'Hub coords'!$A$14:$E$119,4,TRUE)</f>
        <v>487871.66440000001</v>
      </c>
      <c r="K770" s="34">
        <f>VLOOKUP($B770,'Hub coords'!$A$14:$E$119,5,TRUE)</f>
        <v>5189733.6025</v>
      </c>
      <c r="L770" s="34">
        <f t="shared" si="48"/>
        <v>1.2185999999637716</v>
      </c>
      <c r="M770" s="34">
        <f t="shared" si="49"/>
        <v>4.2654999997466803</v>
      </c>
      <c r="N770" s="35">
        <f t="shared" si="50"/>
        <v>4.4361555662251781</v>
      </c>
      <c r="O770" s="34">
        <f t="shared" si="51"/>
        <v>19.679476207750632</v>
      </c>
      <c r="P770" s="36" t="s">
        <v>102</v>
      </c>
      <c r="Q770" s="70"/>
      <c r="R770" s="70"/>
      <c r="S770" s="70"/>
    </row>
    <row r="771" spans="1:19" x14ac:dyDescent="0.3">
      <c r="A771" s="98" t="s">
        <v>126</v>
      </c>
      <c r="B771" s="98" t="s">
        <v>3078</v>
      </c>
      <c r="C771" s="98">
        <v>601</v>
      </c>
      <c r="D771" s="98">
        <v>345.94600000000003</v>
      </c>
      <c r="E771" s="98">
        <v>0.6</v>
      </c>
      <c r="F771" s="98">
        <v>0.5</v>
      </c>
      <c r="G771" s="98">
        <v>2.000902</v>
      </c>
      <c r="H771" s="98">
        <v>5189729.33</v>
      </c>
      <c r="I771" s="98">
        <v>487873.73</v>
      </c>
      <c r="J771" s="34">
        <f>VLOOKUP($B771,'Hub coords'!$A$14:$E$119,4,TRUE)</f>
        <v>487871.66440000001</v>
      </c>
      <c r="K771" s="34">
        <f>VLOOKUP($B771,'Hub coords'!$A$14:$E$119,5,TRUE)</f>
        <v>5189733.6025</v>
      </c>
      <c r="L771" s="34">
        <f t="shared" si="48"/>
        <v>2.0655999999726191</v>
      </c>
      <c r="M771" s="34">
        <f t="shared" si="49"/>
        <v>4.2724999999627471</v>
      </c>
      <c r="N771" s="35">
        <f t="shared" si="50"/>
        <v>4.7456253128084773</v>
      </c>
      <c r="O771" s="34">
        <f t="shared" si="51"/>
        <v>22.520959609568557</v>
      </c>
      <c r="P771" s="36" t="s">
        <v>102</v>
      </c>
      <c r="Q771" s="70"/>
      <c r="R771" s="70"/>
      <c r="S771" s="70"/>
    </row>
    <row r="772" spans="1:19" x14ac:dyDescent="0.3">
      <c r="A772" s="98" t="s">
        <v>126</v>
      </c>
      <c r="B772" s="98" t="s">
        <v>3079</v>
      </c>
      <c r="C772" s="98">
        <v>601</v>
      </c>
      <c r="D772" s="98">
        <v>338.642</v>
      </c>
      <c r="E772" s="98">
        <v>0.2</v>
      </c>
      <c r="F772" s="98">
        <v>0.2</v>
      </c>
      <c r="G772" s="98">
        <v>2.3278210000000001</v>
      </c>
      <c r="H772" s="98">
        <v>5189728.9919999996</v>
      </c>
      <c r="I772" s="98">
        <v>487873.21</v>
      </c>
      <c r="J772" s="34">
        <f>VLOOKUP($B772,'Hub coords'!$A$14:$E$119,4,TRUE)</f>
        <v>487871.66440000001</v>
      </c>
      <c r="K772" s="34">
        <f>VLOOKUP($B772,'Hub coords'!$A$14:$E$119,5,TRUE)</f>
        <v>5189733.6025</v>
      </c>
      <c r="L772" s="34">
        <f t="shared" si="48"/>
        <v>1.5456000000122003</v>
      </c>
      <c r="M772" s="34">
        <f t="shared" si="49"/>
        <v>4.6105000004172325</v>
      </c>
      <c r="N772" s="35">
        <f t="shared" si="50"/>
        <v>4.8626730934625879</v>
      </c>
      <c r="O772" s="34">
        <f t="shared" si="51"/>
        <v>23.645589613885015</v>
      </c>
      <c r="P772" s="36" t="s">
        <v>102</v>
      </c>
      <c r="Q772" s="70"/>
      <c r="R772" s="70"/>
      <c r="S772" s="70"/>
    </row>
    <row r="773" spans="1:19" x14ac:dyDescent="0.3">
      <c r="A773" s="98" t="s">
        <v>126</v>
      </c>
      <c r="B773" s="98" t="s">
        <v>3080</v>
      </c>
      <c r="C773" s="98">
        <v>601</v>
      </c>
      <c r="D773" s="98">
        <v>326.86399999999998</v>
      </c>
      <c r="E773" s="98">
        <v>0.5</v>
      </c>
      <c r="F773" s="98">
        <v>0.5</v>
      </c>
      <c r="G773" s="98">
        <v>2.0296430000000001</v>
      </c>
      <c r="H773" s="98">
        <v>5189731.1339999996</v>
      </c>
      <c r="I773" s="98">
        <v>487873.20799999998</v>
      </c>
      <c r="J773" s="34">
        <f>VLOOKUP($B773,'Hub coords'!$A$14:$E$119,4,TRUE)</f>
        <v>487871.66440000001</v>
      </c>
      <c r="K773" s="34">
        <f>VLOOKUP($B773,'Hub coords'!$A$14:$E$119,5,TRUE)</f>
        <v>5189733.6025</v>
      </c>
      <c r="L773" s="34">
        <f t="shared" si="48"/>
        <v>1.5435999999754131</v>
      </c>
      <c r="M773" s="34">
        <f t="shared" si="49"/>
        <v>2.4685000004246831</v>
      </c>
      <c r="N773" s="35">
        <f t="shared" si="50"/>
        <v>2.9113902541605023</v>
      </c>
      <c r="O773" s="34">
        <f t="shared" si="51"/>
        <v>8.476193212020755</v>
      </c>
      <c r="P773" s="36" t="s">
        <v>102</v>
      </c>
      <c r="Q773" s="70"/>
      <c r="R773" s="70"/>
      <c r="S773" s="70"/>
    </row>
    <row r="774" spans="1:19" x14ac:dyDescent="0.3">
      <c r="A774" s="98" t="s">
        <v>126</v>
      </c>
      <c r="B774" s="98" t="s">
        <v>3081</v>
      </c>
      <c r="C774" s="98">
        <v>601</v>
      </c>
      <c r="D774" s="98">
        <v>327.19099999999997</v>
      </c>
      <c r="E774" s="98">
        <v>0.4</v>
      </c>
      <c r="F774" s="98">
        <v>0.4</v>
      </c>
      <c r="G774" s="98">
        <v>2.2143540000000002</v>
      </c>
      <c r="H774" s="98">
        <v>5189731.0860000001</v>
      </c>
      <c r="I774" s="98">
        <v>487873.03700000001</v>
      </c>
      <c r="J774" s="34">
        <f>VLOOKUP($B774,'Hub coords'!$A$14:$E$119,4,TRUE)</f>
        <v>487871.66440000001</v>
      </c>
      <c r="K774" s="34">
        <f>VLOOKUP($B774,'Hub coords'!$A$14:$E$119,5,TRUE)</f>
        <v>5189733.6025</v>
      </c>
      <c r="L774" s="34">
        <f t="shared" si="48"/>
        <v>1.3726000000024214</v>
      </c>
      <c r="M774" s="34">
        <f t="shared" si="49"/>
        <v>2.516499999910593</v>
      </c>
      <c r="N774" s="35">
        <f t="shared" si="50"/>
        <v>2.8664966439116339</v>
      </c>
      <c r="O774" s="34">
        <f t="shared" si="51"/>
        <v>8.21680300955666</v>
      </c>
      <c r="P774" s="36" t="s">
        <v>102</v>
      </c>
      <c r="Q774" s="70"/>
      <c r="R774" s="70"/>
      <c r="S774" s="70"/>
    </row>
    <row r="775" spans="1:19" x14ac:dyDescent="0.3">
      <c r="A775" s="98" t="s">
        <v>130</v>
      </c>
      <c r="B775" s="98" t="s">
        <v>3082</v>
      </c>
      <c r="C775" s="98">
        <v>601</v>
      </c>
      <c r="D775" s="98">
        <v>323.37</v>
      </c>
      <c r="E775" s="98">
        <v>0.4</v>
      </c>
      <c r="F775" s="98">
        <v>0.3</v>
      </c>
      <c r="G775" s="98">
        <v>1.6756</v>
      </c>
      <c r="H775" s="98">
        <v>5189731.2790000001</v>
      </c>
      <c r="I775" s="98">
        <v>487872.315</v>
      </c>
      <c r="J775" s="34">
        <f>VLOOKUP($B775,'Hub coords'!$A$14:$E$119,4,TRUE)</f>
        <v>487871.66440000001</v>
      </c>
      <c r="K775" s="34">
        <f>VLOOKUP($B775,'Hub coords'!$A$14:$E$119,5,TRUE)</f>
        <v>5189733.6025</v>
      </c>
      <c r="L775" s="34">
        <f t="shared" si="48"/>
        <v>0.65059999999357387</v>
      </c>
      <c r="M775" s="34">
        <f t="shared" si="49"/>
        <v>2.3234999999403954</v>
      </c>
      <c r="N775" s="35">
        <f t="shared" si="50"/>
        <v>2.4128681293669274</v>
      </c>
      <c r="O775" s="34">
        <f t="shared" si="51"/>
        <v>5.8219326097146551</v>
      </c>
      <c r="P775" s="36" t="s">
        <v>102</v>
      </c>
      <c r="Q775" s="70"/>
      <c r="R775" s="70"/>
      <c r="S775" s="70"/>
    </row>
    <row r="776" spans="1:19" x14ac:dyDescent="0.3">
      <c r="A776" s="98" t="s">
        <v>126</v>
      </c>
      <c r="B776" s="98" t="s">
        <v>3083</v>
      </c>
      <c r="C776" s="98">
        <v>600</v>
      </c>
      <c r="D776" s="98">
        <v>337.65800000000002</v>
      </c>
      <c r="E776" s="98">
        <v>0.4</v>
      </c>
      <c r="F776" s="98">
        <v>0.3</v>
      </c>
      <c r="G776" s="98">
        <v>2.1264959999999999</v>
      </c>
      <c r="H776" s="98">
        <v>5189729.5020000003</v>
      </c>
      <c r="I776" s="98">
        <v>487873.11900000001</v>
      </c>
      <c r="J776" s="34">
        <f>VLOOKUP($B776,'Hub coords'!$A$14:$E$119,4,TRUE)</f>
        <v>487871.66440000001</v>
      </c>
      <c r="K776" s="34">
        <f>VLOOKUP($B776,'Hub coords'!$A$14:$E$119,5,TRUE)</f>
        <v>5189733.6025</v>
      </c>
      <c r="L776" s="34">
        <f t="shared" si="48"/>
        <v>1.4545999999972992</v>
      </c>
      <c r="M776" s="34">
        <f t="shared" si="49"/>
        <v>4.1004999997094274</v>
      </c>
      <c r="N776" s="35">
        <f t="shared" si="50"/>
        <v>4.350857548530997</v>
      </c>
      <c r="O776" s="34">
        <f t="shared" si="51"/>
        <v>18.929961407609156</v>
      </c>
      <c r="P776" s="36" t="s">
        <v>102</v>
      </c>
      <c r="Q776" s="70"/>
      <c r="R776" s="70"/>
      <c r="S776" s="70"/>
    </row>
    <row r="777" spans="1:19" x14ac:dyDescent="0.3">
      <c r="A777" s="98" t="s">
        <v>130</v>
      </c>
      <c r="B777" s="98" t="s">
        <v>3084</v>
      </c>
      <c r="C777" s="98">
        <v>600</v>
      </c>
      <c r="D777" s="98">
        <v>337.41</v>
      </c>
      <c r="E777" s="98">
        <v>0.3</v>
      </c>
      <c r="F777" s="98">
        <v>0.2</v>
      </c>
      <c r="G777" s="98">
        <v>2.2796630000000002</v>
      </c>
      <c r="H777" s="98">
        <v>5189729.3279999997</v>
      </c>
      <c r="I777" s="98">
        <v>487873.32900000003</v>
      </c>
      <c r="J777" s="34">
        <f>VLOOKUP($B777,'Hub coords'!$A$14:$E$119,4,TRUE)</f>
        <v>487871.66440000001</v>
      </c>
      <c r="K777" s="34">
        <f>VLOOKUP($B777,'Hub coords'!$A$14:$E$119,5,TRUE)</f>
        <v>5189733.6025</v>
      </c>
      <c r="L777" s="34">
        <f t="shared" si="48"/>
        <v>1.6646000000182539</v>
      </c>
      <c r="M777" s="34">
        <f t="shared" si="49"/>
        <v>4.2745000002905726</v>
      </c>
      <c r="N777" s="35">
        <f t="shared" si="50"/>
        <v>4.587182513541932</v>
      </c>
      <c r="O777" s="34">
        <f t="shared" si="51"/>
        <v>21.042243412544877</v>
      </c>
      <c r="P777" s="36" t="s">
        <v>102</v>
      </c>
      <c r="Q777" s="70"/>
      <c r="R777" s="70"/>
      <c r="S777" s="70"/>
    </row>
    <row r="778" spans="1:19" x14ac:dyDescent="0.3">
      <c r="A778" s="98" t="s">
        <v>126</v>
      </c>
      <c r="B778" s="98" t="s">
        <v>3058</v>
      </c>
      <c r="C778" s="98">
        <v>601</v>
      </c>
      <c r="D778" s="98">
        <v>333.37099999999998</v>
      </c>
      <c r="E778" s="98">
        <v>0.8</v>
      </c>
      <c r="F778" s="98">
        <v>0.5</v>
      </c>
      <c r="G778" s="98">
        <v>1.657027</v>
      </c>
      <c r="H778" s="98">
        <v>5189732.6229999997</v>
      </c>
      <c r="I778" s="98">
        <v>487873.81</v>
      </c>
      <c r="J778" s="34">
        <f>VLOOKUP($B778,'Hub coords'!$A$14:$E$119,4,TRUE)</f>
        <v>487871.66440000001</v>
      </c>
      <c r="K778" s="34">
        <f>VLOOKUP($B778,'Hub coords'!$A$14:$E$119,5,TRUE)</f>
        <v>5189733.6025</v>
      </c>
      <c r="L778" s="34">
        <f t="shared" ref="L778:L841" si="52">ABS(J778-I778)</f>
        <v>2.1455999999889173</v>
      </c>
      <c r="M778" s="34">
        <f t="shared" ref="M778:M841" si="53">ABS(K778-H778)</f>
        <v>0.97950000036507845</v>
      </c>
      <c r="N778" s="35">
        <f t="shared" ref="N778:N841" si="54">SQRT(L778^2+M778^2)</f>
        <v>2.3586054376829608</v>
      </c>
      <c r="O778" s="34">
        <f t="shared" ref="O778:O841" si="55">N778*N778</f>
        <v>5.5630196106676308</v>
      </c>
      <c r="P778" s="36" t="s">
        <v>102</v>
      </c>
      <c r="Q778" s="70"/>
      <c r="R778" s="70"/>
      <c r="S778" s="70"/>
    </row>
    <row r="779" spans="1:19" x14ac:dyDescent="0.3">
      <c r="A779" s="98" t="s">
        <v>126</v>
      </c>
      <c r="B779" s="98" t="s">
        <v>3085</v>
      </c>
      <c r="C779" s="98">
        <v>601</v>
      </c>
      <c r="D779" s="98">
        <v>325.666</v>
      </c>
      <c r="E779" s="98">
        <v>0.4</v>
      </c>
      <c r="F779" s="98">
        <v>0.3</v>
      </c>
      <c r="G779" s="98">
        <v>1.8346720000000001</v>
      </c>
      <c r="H779" s="98">
        <v>5189729.9330000002</v>
      </c>
      <c r="I779" s="98">
        <v>487873.28600000002</v>
      </c>
      <c r="J779" s="34">
        <f>VLOOKUP($B779,'Hub coords'!$A$14:$E$119,4,TRUE)</f>
        <v>487871.66440000001</v>
      </c>
      <c r="K779" s="34">
        <f>VLOOKUP($B779,'Hub coords'!$A$14:$E$119,5,TRUE)</f>
        <v>5189733.6025</v>
      </c>
      <c r="L779" s="34">
        <f t="shared" si="52"/>
        <v>1.6216000000131316</v>
      </c>
      <c r="M779" s="34">
        <f t="shared" si="53"/>
        <v>3.6694999998435378</v>
      </c>
      <c r="N779" s="35">
        <f t="shared" si="54"/>
        <v>4.0118345939101614</v>
      </c>
      <c r="O779" s="34">
        <f t="shared" si="55"/>
        <v>16.094816808894311</v>
      </c>
      <c r="P779" s="36" t="s">
        <v>102</v>
      </c>
      <c r="Q779" s="70"/>
      <c r="R779" s="70"/>
      <c r="S779" s="70"/>
    </row>
    <row r="780" spans="1:19" x14ac:dyDescent="0.3">
      <c r="A780" s="98" t="s">
        <v>126</v>
      </c>
      <c r="B780" s="98" t="s">
        <v>3059</v>
      </c>
      <c r="C780" s="98">
        <v>601</v>
      </c>
      <c r="D780" s="98">
        <v>329.07600000000002</v>
      </c>
      <c r="E780" s="98">
        <v>1.8</v>
      </c>
      <c r="F780" s="98">
        <v>1.1000000000000001</v>
      </c>
      <c r="G780" s="98">
        <v>1.6659470000000001</v>
      </c>
      <c r="H780" s="98">
        <v>5189729.943</v>
      </c>
      <c r="I780" s="98">
        <v>487873.79300000001</v>
      </c>
      <c r="J780" s="34">
        <f>VLOOKUP($B780,'Hub coords'!$A$14:$E$119,4,TRUE)</f>
        <v>487871.66440000001</v>
      </c>
      <c r="K780" s="34">
        <f>VLOOKUP($B780,'Hub coords'!$A$14:$E$119,5,TRUE)</f>
        <v>5189733.6025</v>
      </c>
      <c r="L780" s="34">
        <f t="shared" si="52"/>
        <v>2.1285999999963678</v>
      </c>
      <c r="M780" s="34">
        <f t="shared" si="53"/>
        <v>3.6595000000670552</v>
      </c>
      <c r="N780" s="35">
        <f t="shared" si="54"/>
        <v>4.233542040711928</v>
      </c>
      <c r="O780" s="34">
        <f t="shared" si="55"/>
        <v>17.922878210475314</v>
      </c>
      <c r="P780" s="36" t="s">
        <v>102</v>
      </c>
      <c r="Q780" s="70"/>
      <c r="R780" s="98" t="s">
        <v>5112</v>
      </c>
      <c r="S780" s="37">
        <f>COUNT(C756:C785)</f>
        <v>30</v>
      </c>
    </row>
    <row r="781" spans="1:19" x14ac:dyDescent="0.3">
      <c r="A781" s="98" t="s">
        <v>130</v>
      </c>
      <c r="B781" s="98" t="s">
        <v>3060</v>
      </c>
      <c r="C781" s="98">
        <v>601</v>
      </c>
      <c r="D781" s="98">
        <v>332.54399999999998</v>
      </c>
      <c r="E781" s="98">
        <v>0.4</v>
      </c>
      <c r="F781" s="98">
        <v>0.2</v>
      </c>
      <c r="G781" s="98">
        <v>2.2093699999999998</v>
      </c>
      <c r="H781" s="98">
        <v>5189730.5360000003</v>
      </c>
      <c r="I781" s="98">
        <v>487872.58899999998</v>
      </c>
      <c r="J781" s="34">
        <f>VLOOKUP($B781,'Hub coords'!$A$14:$E$119,4,TRUE)</f>
        <v>487871.66440000001</v>
      </c>
      <c r="K781" s="34">
        <f>VLOOKUP($B781,'Hub coords'!$A$14:$E$119,5,TRUE)</f>
        <v>5189733.6025</v>
      </c>
      <c r="L781" s="34">
        <f t="shared" si="52"/>
        <v>0.92459999996935949</v>
      </c>
      <c r="M781" s="34">
        <f t="shared" si="53"/>
        <v>3.0664999997243285</v>
      </c>
      <c r="N781" s="35">
        <f t="shared" si="54"/>
        <v>3.2028592551426054</v>
      </c>
      <c r="O781" s="34">
        <f t="shared" si="55"/>
        <v>10.258307408252644</v>
      </c>
      <c r="P781" s="36" t="s">
        <v>102</v>
      </c>
      <c r="Q781" s="70"/>
      <c r="R781" s="98" t="s">
        <v>5111</v>
      </c>
      <c r="S781" s="34">
        <f>AVERAGE(N756:N785)</f>
        <v>3.6995154070695127</v>
      </c>
    </row>
    <row r="782" spans="1:19" x14ac:dyDescent="0.3">
      <c r="A782" s="98" t="s">
        <v>126</v>
      </c>
      <c r="B782" s="98" t="s">
        <v>3061</v>
      </c>
      <c r="C782" s="98">
        <v>601</v>
      </c>
      <c r="D782" s="98">
        <v>332.98599999999999</v>
      </c>
      <c r="E782" s="98">
        <v>0.5</v>
      </c>
      <c r="F782" s="98">
        <v>0.3</v>
      </c>
      <c r="G782" s="98">
        <v>1.918998</v>
      </c>
      <c r="H782" s="98">
        <v>5189729.9519999996</v>
      </c>
      <c r="I782" s="98">
        <v>487872.53</v>
      </c>
      <c r="J782" s="34">
        <f>VLOOKUP($B782,'Hub coords'!$A$14:$E$119,4,TRUE)</f>
        <v>487871.66440000001</v>
      </c>
      <c r="K782" s="34">
        <f>VLOOKUP($B782,'Hub coords'!$A$14:$E$119,5,TRUE)</f>
        <v>5189733.6025</v>
      </c>
      <c r="L782" s="34">
        <f t="shared" si="52"/>
        <v>0.86560000001918525</v>
      </c>
      <c r="M782" s="34">
        <f t="shared" si="53"/>
        <v>3.6505000004544854</v>
      </c>
      <c r="N782" s="35">
        <f t="shared" si="54"/>
        <v>3.7517214200086086</v>
      </c>
      <c r="O782" s="34">
        <f t="shared" si="55"/>
        <v>14.075413613351412</v>
      </c>
      <c r="P782" s="36" t="s">
        <v>102</v>
      </c>
      <c r="Q782" s="70"/>
      <c r="R782" s="98" t="s">
        <v>5110</v>
      </c>
      <c r="S782" s="34">
        <f>_xlfn.STDEV.S(N756:N785)</f>
        <v>0.98607384295209388</v>
      </c>
    </row>
    <row r="783" spans="1:19" x14ac:dyDescent="0.3">
      <c r="A783" s="98" t="s">
        <v>126</v>
      </c>
      <c r="B783" s="98" t="s">
        <v>3062</v>
      </c>
      <c r="C783" s="98">
        <v>601</v>
      </c>
      <c r="D783" s="98">
        <v>330.10599999999999</v>
      </c>
      <c r="E783" s="98">
        <v>0.5</v>
      </c>
      <c r="F783" s="98">
        <v>0.4</v>
      </c>
      <c r="G783" s="98">
        <v>2.0188510000000002</v>
      </c>
      <c r="H783" s="98">
        <v>5189731.3320000004</v>
      </c>
      <c r="I783" s="98">
        <v>487873.66800000001</v>
      </c>
      <c r="J783" s="34">
        <f>VLOOKUP($B783,'Hub coords'!$A$14:$E$119,4,TRUE)</f>
        <v>487871.66440000001</v>
      </c>
      <c r="K783" s="34">
        <f>VLOOKUP($B783,'Hub coords'!$A$14:$E$119,5,TRUE)</f>
        <v>5189733.6025</v>
      </c>
      <c r="L783" s="34">
        <f t="shared" si="52"/>
        <v>2.0035999999963678</v>
      </c>
      <c r="M783" s="34">
        <f t="shared" si="53"/>
        <v>2.2704999996349216</v>
      </c>
      <c r="N783" s="35">
        <f t="shared" si="54"/>
        <v>3.0281319667953084</v>
      </c>
      <c r="O783" s="34">
        <f t="shared" si="55"/>
        <v>9.169583208327623</v>
      </c>
      <c r="P783" s="36" t="s">
        <v>102</v>
      </c>
      <c r="Q783" s="70"/>
      <c r="R783" s="98" t="s">
        <v>5109</v>
      </c>
      <c r="S783" s="34">
        <f>MIN(N756:N785)</f>
        <v>1.8206937166797539</v>
      </c>
    </row>
    <row r="784" spans="1:19" x14ac:dyDescent="0.3">
      <c r="A784" s="98" t="s">
        <v>126</v>
      </c>
      <c r="B784" s="98" t="s">
        <v>3063</v>
      </c>
      <c r="C784" s="98">
        <v>601</v>
      </c>
      <c r="D784" s="98">
        <v>326.37400000000002</v>
      </c>
      <c r="E784" s="98">
        <v>0.4</v>
      </c>
      <c r="F784" s="98">
        <v>0.4</v>
      </c>
      <c r="G784" s="98">
        <v>1.8553539999999999</v>
      </c>
      <c r="H784" s="98">
        <v>5189730.5939999996</v>
      </c>
      <c r="I784" s="98">
        <v>487873.04599999997</v>
      </c>
      <c r="J784" s="34">
        <f>VLOOKUP($B784,'Hub coords'!$A$14:$E$119,4,TRUE)</f>
        <v>487871.66440000001</v>
      </c>
      <c r="K784" s="34">
        <f>VLOOKUP($B784,'Hub coords'!$A$14:$E$119,5,TRUE)</f>
        <v>5189733.6025</v>
      </c>
      <c r="L784" s="34">
        <f t="shared" si="52"/>
        <v>1.3815999999642372</v>
      </c>
      <c r="M784" s="34">
        <f t="shared" si="53"/>
        <v>3.008500000461936</v>
      </c>
      <c r="N784" s="35">
        <f t="shared" si="54"/>
        <v>3.310572580790315</v>
      </c>
      <c r="O784" s="34">
        <f t="shared" si="55"/>
        <v>10.959890812680646</v>
      </c>
      <c r="P784" s="36" t="s">
        <v>102</v>
      </c>
      <c r="Q784" s="70"/>
      <c r="R784" s="98" t="s">
        <v>5108</v>
      </c>
      <c r="S784" s="34">
        <f>MAX(N756:N785)</f>
        <v>6.1462345718153149</v>
      </c>
    </row>
    <row r="785" spans="1:19" x14ac:dyDescent="0.3">
      <c r="A785" s="98" t="s">
        <v>126</v>
      </c>
      <c r="B785" s="98" t="s">
        <v>3064</v>
      </c>
      <c r="C785" s="98">
        <v>601</v>
      </c>
      <c r="D785" s="98">
        <v>345.10700000000003</v>
      </c>
      <c r="E785" s="98">
        <v>0.4</v>
      </c>
      <c r="F785" s="98">
        <v>0.4</v>
      </c>
      <c r="G785" s="98">
        <v>2.203605</v>
      </c>
      <c r="H785" s="98">
        <v>5189728.9759999998</v>
      </c>
      <c r="I785" s="98">
        <v>487873.61499999999</v>
      </c>
      <c r="J785" s="34">
        <f>VLOOKUP($B785,'Hub coords'!$A$14:$E$119,4,TRUE)</f>
        <v>487871.66440000001</v>
      </c>
      <c r="K785" s="34">
        <f>VLOOKUP($B785,'Hub coords'!$A$14:$E$119,5,TRUE)</f>
        <v>5189733.6025</v>
      </c>
      <c r="L785" s="34">
        <f t="shared" si="52"/>
        <v>1.9505999999819323</v>
      </c>
      <c r="M785" s="34">
        <f t="shared" si="53"/>
        <v>4.6265000002458692</v>
      </c>
      <c r="N785" s="35">
        <f t="shared" si="54"/>
        <v>5.0208906194224685</v>
      </c>
      <c r="O785" s="34">
        <f t="shared" si="55"/>
        <v>25.209342612204541</v>
      </c>
      <c r="P785" s="36" t="s">
        <v>102</v>
      </c>
      <c r="Q785" s="70"/>
      <c r="R785" s="98" t="s">
        <v>5107</v>
      </c>
      <c r="S785" s="34">
        <f>SQRT(SUM(O756:O785)/S780)</f>
        <v>3.8244404144188904</v>
      </c>
    </row>
    <row r="786" spans="1:19" ht="15" thickBot="1" x14ac:dyDescent="0.35">
      <c r="A786" s="98" t="s">
        <v>130</v>
      </c>
      <c r="B786" s="98" t="s">
        <v>3086</v>
      </c>
      <c r="C786" s="98">
        <v>601</v>
      </c>
      <c r="D786" s="98">
        <v>344.95699999999999</v>
      </c>
      <c r="E786" s="98">
        <v>0.4</v>
      </c>
      <c r="F786" s="98">
        <v>0.3</v>
      </c>
      <c r="G786" s="98">
        <v>1.827243</v>
      </c>
      <c r="H786" s="98">
        <v>5189809.085</v>
      </c>
      <c r="I786" s="98">
        <v>487874.13099999999</v>
      </c>
      <c r="J786" s="34">
        <f>VLOOKUP($B786,'Hub coords'!$A$14:$E$119,4,TRUE)</f>
        <v>487872.52740000002</v>
      </c>
      <c r="K786" s="34">
        <f>VLOOKUP($B786,'Hub coords'!$A$14:$E$119,5,TRUE)</f>
        <v>5189809.6665000003</v>
      </c>
      <c r="L786" s="34">
        <f t="shared" si="52"/>
        <v>1.6035999999730848</v>
      </c>
      <c r="M786" s="34">
        <f t="shared" si="53"/>
        <v>0.58150000032037497</v>
      </c>
      <c r="N786" s="35">
        <f t="shared" si="54"/>
        <v>1.7057770107157246</v>
      </c>
      <c r="O786" s="34">
        <f t="shared" si="55"/>
        <v>2.9096752102862733</v>
      </c>
      <c r="P786" s="36" t="s">
        <v>103</v>
      </c>
      <c r="Q786" s="113"/>
      <c r="R786" s="98"/>
    </row>
    <row r="787" spans="1:19" x14ac:dyDescent="0.3">
      <c r="A787" s="98" t="s">
        <v>126</v>
      </c>
      <c r="B787" s="98" t="s">
        <v>3095</v>
      </c>
      <c r="C787" s="98">
        <v>601</v>
      </c>
      <c r="D787" s="98">
        <v>342.99900000000002</v>
      </c>
      <c r="E787" s="98">
        <v>0.3</v>
      </c>
      <c r="F787" s="98">
        <v>0.3</v>
      </c>
      <c r="G787" s="98">
        <v>1.980863</v>
      </c>
      <c r="H787" s="98">
        <v>5189810.5669999998</v>
      </c>
      <c r="I787" s="98">
        <v>487872.76</v>
      </c>
      <c r="J787" s="34">
        <f>VLOOKUP($B787,'Hub coords'!$A$14:$E$119,4,TRUE)</f>
        <v>487872.52740000002</v>
      </c>
      <c r="K787" s="34">
        <f>VLOOKUP($B787,'Hub coords'!$A$14:$E$119,5,TRUE)</f>
        <v>5189809.6665000003</v>
      </c>
      <c r="L787" s="34">
        <f t="shared" si="52"/>
        <v>0.2325999999884516</v>
      </c>
      <c r="M787" s="34">
        <f t="shared" si="53"/>
        <v>0.90049999952316284</v>
      </c>
      <c r="N787" s="35">
        <f t="shared" si="54"/>
        <v>0.93005537960695861</v>
      </c>
      <c r="O787" s="34">
        <f t="shared" si="55"/>
        <v>0.86500300913584394</v>
      </c>
      <c r="P787" s="36" t="s">
        <v>103</v>
      </c>
      <c r="Q787" s="113"/>
      <c r="R787" s="20" t="s">
        <v>166</v>
      </c>
      <c r="S787" s="20" t="s">
        <v>165</v>
      </c>
    </row>
    <row r="788" spans="1:19" x14ac:dyDescent="0.3">
      <c r="A788" s="98" t="s">
        <v>126</v>
      </c>
      <c r="B788" s="98" t="s">
        <v>3096</v>
      </c>
      <c r="C788" s="98">
        <v>601</v>
      </c>
      <c r="D788" s="98">
        <v>341.06200000000001</v>
      </c>
      <c r="E788" s="98">
        <v>0.6</v>
      </c>
      <c r="F788" s="98">
        <v>0.5</v>
      </c>
      <c r="G788" s="98">
        <v>1.810592</v>
      </c>
      <c r="H788" s="98">
        <v>5189809.0279999999</v>
      </c>
      <c r="I788" s="98">
        <v>487873.076</v>
      </c>
      <c r="J788" s="34">
        <f>VLOOKUP($B788,'Hub coords'!$A$14:$E$119,4,TRUE)</f>
        <v>487872.52740000002</v>
      </c>
      <c r="K788" s="34">
        <f>VLOOKUP($B788,'Hub coords'!$A$14:$E$119,5,TRUE)</f>
        <v>5189809.6665000003</v>
      </c>
      <c r="L788" s="34">
        <f t="shared" si="52"/>
        <v>0.5485999999800697</v>
      </c>
      <c r="M788" s="34">
        <f t="shared" si="53"/>
        <v>0.63850000035017729</v>
      </c>
      <c r="N788" s="35">
        <f t="shared" si="54"/>
        <v>0.84181007978362243</v>
      </c>
      <c r="O788" s="34">
        <f t="shared" si="55"/>
        <v>0.70864421042530878</v>
      </c>
      <c r="P788" s="36" t="s">
        <v>103</v>
      </c>
      <c r="Q788" s="113"/>
      <c r="R788" s="19">
        <v>1</v>
      </c>
      <c r="S788" s="115">
        <v>8</v>
      </c>
    </row>
    <row r="789" spans="1:19" x14ac:dyDescent="0.3">
      <c r="A789" s="98" t="s">
        <v>126</v>
      </c>
      <c r="B789" s="98" t="s">
        <v>3097</v>
      </c>
      <c r="C789" s="98">
        <v>601</v>
      </c>
      <c r="D789" s="98">
        <v>342.43</v>
      </c>
      <c r="E789" s="98">
        <v>0.6</v>
      </c>
      <c r="F789" s="98">
        <v>0.3</v>
      </c>
      <c r="G789" s="98">
        <v>1.8232999999999999</v>
      </c>
      <c r="H789" s="98">
        <v>5189809.0970000001</v>
      </c>
      <c r="I789" s="98">
        <v>487872.97200000001</v>
      </c>
      <c r="J789" s="34">
        <f>VLOOKUP($B789,'Hub coords'!$A$14:$E$119,4,TRUE)</f>
        <v>487872.52740000002</v>
      </c>
      <c r="K789" s="34">
        <f>VLOOKUP($B789,'Hub coords'!$A$14:$E$119,5,TRUE)</f>
        <v>5189809.6665000003</v>
      </c>
      <c r="L789" s="34">
        <f t="shared" si="52"/>
        <v>0.44459999998798594</v>
      </c>
      <c r="M789" s="34">
        <f t="shared" si="53"/>
        <v>0.56950000021606684</v>
      </c>
      <c r="N789" s="35">
        <f t="shared" si="54"/>
        <v>0.72249526658339924</v>
      </c>
      <c r="O789" s="34">
        <f t="shared" si="55"/>
        <v>0.52199941023541718</v>
      </c>
      <c r="P789" s="36" t="s">
        <v>103</v>
      </c>
      <c r="Q789" s="113"/>
      <c r="R789" s="19">
        <v>2</v>
      </c>
      <c r="S789" s="115">
        <v>10</v>
      </c>
    </row>
    <row r="790" spans="1:19" x14ac:dyDescent="0.3">
      <c r="A790" s="98" t="s">
        <v>126</v>
      </c>
      <c r="B790" s="98" t="s">
        <v>3098</v>
      </c>
      <c r="C790" s="98">
        <v>601</v>
      </c>
      <c r="D790" s="98">
        <v>340.9</v>
      </c>
      <c r="E790" s="98">
        <v>0.4</v>
      </c>
      <c r="F790" s="98">
        <v>0.3</v>
      </c>
      <c r="G790" s="98">
        <v>1.5218370000000001</v>
      </c>
      <c r="H790" s="98">
        <v>5189810.0319999997</v>
      </c>
      <c r="I790" s="98">
        <v>487872.66600000003</v>
      </c>
      <c r="J790" s="34">
        <f>VLOOKUP($B790,'Hub coords'!$A$14:$E$119,4,TRUE)</f>
        <v>487872.52740000002</v>
      </c>
      <c r="K790" s="34">
        <f>VLOOKUP($B790,'Hub coords'!$A$14:$E$119,5,TRUE)</f>
        <v>5189809.6665000003</v>
      </c>
      <c r="L790" s="34">
        <f t="shared" si="52"/>
        <v>0.13860000000568107</v>
      </c>
      <c r="M790" s="34">
        <f t="shared" si="53"/>
        <v>0.36549999937415123</v>
      </c>
      <c r="N790" s="35">
        <f t="shared" si="54"/>
        <v>0.39089667374394393</v>
      </c>
      <c r="O790" s="34">
        <f t="shared" si="55"/>
        <v>0.15280020954407936</v>
      </c>
      <c r="P790" s="36" t="s">
        <v>103</v>
      </c>
      <c r="Q790" s="113"/>
      <c r="R790" s="19">
        <v>3</v>
      </c>
      <c r="S790" s="115">
        <v>5</v>
      </c>
    </row>
    <row r="791" spans="1:19" x14ac:dyDescent="0.3">
      <c r="A791" s="98" t="s">
        <v>130</v>
      </c>
      <c r="B791" s="98" t="s">
        <v>3099</v>
      </c>
      <c r="C791" s="98">
        <v>601</v>
      </c>
      <c r="D791" s="98">
        <v>341.05500000000001</v>
      </c>
      <c r="E791" s="98">
        <v>0.5</v>
      </c>
      <c r="F791" s="98">
        <v>0.4</v>
      </c>
      <c r="G791" s="98">
        <v>2.6873960000000001</v>
      </c>
      <c r="H791" s="98">
        <v>5189809.57</v>
      </c>
      <c r="I791" s="98">
        <v>487872.29499999998</v>
      </c>
      <c r="J791" s="34">
        <f>VLOOKUP($B791,'Hub coords'!$A$14:$E$119,4,TRUE)</f>
        <v>487872.52740000002</v>
      </c>
      <c r="K791" s="34">
        <f>VLOOKUP($B791,'Hub coords'!$A$14:$E$119,5,TRUE)</f>
        <v>5189809.6665000003</v>
      </c>
      <c r="L791" s="34">
        <f t="shared" si="52"/>
        <v>0.23240000003715977</v>
      </c>
      <c r="M791" s="34">
        <f t="shared" si="53"/>
        <v>9.6499999985098839E-2</v>
      </c>
      <c r="N791" s="35">
        <f t="shared" si="54"/>
        <v>0.25163864968322325</v>
      </c>
      <c r="O791" s="34">
        <f t="shared" si="55"/>
        <v>6.3322010014395955E-2</v>
      </c>
      <c r="P791" s="36" t="s">
        <v>103</v>
      </c>
      <c r="Q791" s="113"/>
      <c r="R791" s="19">
        <v>4</v>
      </c>
      <c r="S791" s="115">
        <v>2</v>
      </c>
    </row>
    <row r="792" spans="1:19" x14ac:dyDescent="0.3">
      <c r="A792" s="98" t="s">
        <v>126</v>
      </c>
      <c r="B792" s="98" t="s">
        <v>3100</v>
      </c>
      <c r="C792" s="98">
        <v>601</v>
      </c>
      <c r="D792" s="98">
        <v>343.01600000000002</v>
      </c>
      <c r="E792" s="98">
        <v>0.6</v>
      </c>
      <c r="F792" s="98">
        <v>0.4</v>
      </c>
      <c r="G792" s="98">
        <v>1.7544949999999999</v>
      </c>
      <c r="H792" s="98">
        <v>5189810.7060000002</v>
      </c>
      <c r="I792" s="98">
        <v>487874.864</v>
      </c>
      <c r="J792" s="34">
        <f>VLOOKUP($B792,'Hub coords'!$A$14:$E$119,4,TRUE)</f>
        <v>487872.52740000002</v>
      </c>
      <c r="K792" s="34">
        <f>VLOOKUP($B792,'Hub coords'!$A$14:$E$119,5,TRUE)</f>
        <v>5189809.6665000003</v>
      </c>
      <c r="L792" s="34">
        <f t="shared" si="52"/>
        <v>2.3365999999805354</v>
      </c>
      <c r="M792" s="34">
        <f t="shared" si="53"/>
        <v>1.0394999999552965</v>
      </c>
      <c r="N792" s="35">
        <f t="shared" si="54"/>
        <v>2.5573931668431626</v>
      </c>
      <c r="O792" s="34">
        <f t="shared" si="55"/>
        <v>6.5402598098161002</v>
      </c>
      <c r="P792" s="36" t="s">
        <v>103</v>
      </c>
      <c r="Q792" s="113"/>
      <c r="R792" s="19">
        <v>5</v>
      </c>
      <c r="S792" s="115">
        <v>4</v>
      </c>
    </row>
    <row r="793" spans="1:19" x14ac:dyDescent="0.3">
      <c r="A793" s="98" t="s">
        <v>126</v>
      </c>
      <c r="B793" s="98" t="s">
        <v>3101</v>
      </c>
      <c r="C793" s="98">
        <v>601</v>
      </c>
      <c r="D793" s="98">
        <v>342.86399999999998</v>
      </c>
      <c r="E793" s="98">
        <v>0.4</v>
      </c>
      <c r="F793" s="98">
        <v>0.3</v>
      </c>
      <c r="G793" s="98">
        <v>1.882511</v>
      </c>
      <c r="H793" s="98">
        <v>5189808.9170000004</v>
      </c>
      <c r="I793" s="98">
        <v>487872.788</v>
      </c>
      <c r="J793" s="34">
        <f>VLOOKUP($B793,'Hub coords'!$A$14:$E$119,4,TRUE)</f>
        <v>487872.52740000002</v>
      </c>
      <c r="K793" s="34">
        <f>VLOOKUP($B793,'Hub coords'!$A$14:$E$119,5,TRUE)</f>
        <v>5189809.6665000003</v>
      </c>
      <c r="L793" s="34">
        <f t="shared" si="52"/>
        <v>0.26059999997960404</v>
      </c>
      <c r="M793" s="34">
        <f t="shared" si="53"/>
        <v>0.74949999991804361</v>
      </c>
      <c r="N793" s="35">
        <f t="shared" si="54"/>
        <v>0.79351282904973697</v>
      </c>
      <c r="O793" s="34">
        <f t="shared" si="55"/>
        <v>0.62966260986651712</v>
      </c>
      <c r="P793" s="36" t="s">
        <v>103</v>
      </c>
      <c r="Q793" s="113"/>
      <c r="R793" s="19">
        <v>6</v>
      </c>
      <c r="S793" s="115">
        <v>1</v>
      </c>
    </row>
    <row r="794" spans="1:19" x14ac:dyDescent="0.3">
      <c r="A794" s="98" t="s">
        <v>130</v>
      </c>
      <c r="B794" s="98" t="s">
        <v>3102</v>
      </c>
      <c r="C794" s="98">
        <v>601</v>
      </c>
      <c r="D794" s="98">
        <v>345.43599999999998</v>
      </c>
      <c r="E794" s="98">
        <v>0.3</v>
      </c>
      <c r="F794" s="98">
        <v>0.3</v>
      </c>
      <c r="G794" s="98">
        <v>2.0264660000000001</v>
      </c>
      <c r="H794" s="98">
        <v>5189809.909</v>
      </c>
      <c r="I794" s="98">
        <v>487872.875</v>
      </c>
      <c r="J794" s="34">
        <f>VLOOKUP($B794,'Hub coords'!$A$14:$E$119,4,TRUE)</f>
        <v>487872.52740000002</v>
      </c>
      <c r="K794" s="34">
        <f>VLOOKUP($B794,'Hub coords'!$A$14:$E$119,5,TRUE)</f>
        <v>5189809.6665000003</v>
      </c>
      <c r="L794" s="34">
        <f t="shared" si="52"/>
        <v>0.34759999997913837</v>
      </c>
      <c r="M794" s="34">
        <f t="shared" si="53"/>
        <v>0.24249999970197678</v>
      </c>
      <c r="N794" s="35">
        <f t="shared" si="54"/>
        <v>0.42383016627058973</v>
      </c>
      <c r="O794" s="34">
        <f t="shared" si="55"/>
        <v>0.17963200984095573</v>
      </c>
      <c r="P794" s="36" t="s">
        <v>103</v>
      </c>
      <c r="Q794" s="113"/>
      <c r="R794" s="19">
        <v>7</v>
      </c>
      <c r="S794" s="115">
        <v>0</v>
      </c>
    </row>
    <row r="795" spans="1:19" x14ac:dyDescent="0.3">
      <c r="A795" s="98" t="s">
        <v>130</v>
      </c>
      <c r="B795" s="98" t="s">
        <v>3103</v>
      </c>
      <c r="C795" s="98">
        <v>601</v>
      </c>
      <c r="D795" s="98">
        <v>342.346</v>
      </c>
      <c r="E795" s="98">
        <v>0.3</v>
      </c>
      <c r="F795" s="98">
        <v>0.2</v>
      </c>
      <c r="G795" s="98">
        <v>1.768993</v>
      </c>
      <c r="H795" s="98">
        <v>5189810.0530000003</v>
      </c>
      <c r="I795" s="98">
        <v>487873.288</v>
      </c>
      <c r="J795" s="34">
        <f>VLOOKUP($B795,'Hub coords'!$A$14:$E$119,4,TRUE)</f>
        <v>487872.52740000002</v>
      </c>
      <c r="K795" s="34">
        <f>VLOOKUP($B795,'Hub coords'!$A$14:$E$119,5,TRUE)</f>
        <v>5189809.6665000003</v>
      </c>
      <c r="L795" s="34">
        <f t="shared" si="52"/>
        <v>0.76059999997960404</v>
      </c>
      <c r="M795" s="34">
        <f t="shared" si="53"/>
        <v>0.38650000002235174</v>
      </c>
      <c r="N795" s="35">
        <f t="shared" si="54"/>
        <v>0.85316739857208068</v>
      </c>
      <c r="O795" s="34">
        <f t="shared" si="55"/>
        <v>0.72789460998625155</v>
      </c>
      <c r="P795" s="36" t="s">
        <v>103</v>
      </c>
      <c r="Q795" s="113"/>
      <c r="R795" s="19">
        <v>8</v>
      </c>
      <c r="S795" s="115">
        <v>0</v>
      </c>
    </row>
    <row r="796" spans="1:19" ht="15" thickBot="1" x14ac:dyDescent="0.35">
      <c r="A796" s="98" t="s">
        <v>130</v>
      </c>
      <c r="B796" s="98" t="s">
        <v>3104</v>
      </c>
      <c r="C796" s="98">
        <v>601</v>
      </c>
      <c r="D796" s="98">
        <v>341.697</v>
      </c>
      <c r="E796" s="98">
        <v>0.4</v>
      </c>
      <c r="F796" s="98">
        <v>0.3</v>
      </c>
      <c r="G796" s="98">
        <v>1.826668</v>
      </c>
      <c r="H796" s="98">
        <v>5189809.8490000004</v>
      </c>
      <c r="I796" s="98">
        <v>487873.21399999998</v>
      </c>
      <c r="J796" s="34">
        <f>VLOOKUP($B796,'Hub coords'!$A$14:$E$119,4,TRUE)</f>
        <v>487872.52740000002</v>
      </c>
      <c r="K796" s="34">
        <f>VLOOKUP($B796,'Hub coords'!$A$14:$E$119,5,TRUE)</f>
        <v>5189809.6665000003</v>
      </c>
      <c r="L796" s="34">
        <f t="shared" si="52"/>
        <v>0.68659999995725229</v>
      </c>
      <c r="M796" s="34">
        <f t="shared" si="53"/>
        <v>0.18250000011175871</v>
      </c>
      <c r="N796" s="35">
        <f t="shared" si="54"/>
        <v>0.71044057456066712</v>
      </c>
      <c r="O796" s="34">
        <f t="shared" si="55"/>
        <v>0.50472580998209082</v>
      </c>
      <c r="P796" s="36" t="s">
        <v>103</v>
      </c>
      <c r="Q796" s="113"/>
      <c r="R796" s="38" t="s">
        <v>2123</v>
      </c>
      <c r="S796" s="38">
        <v>0</v>
      </c>
    </row>
    <row r="797" spans="1:19" x14ac:dyDescent="0.3">
      <c r="A797" s="98" t="s">
        <v>130</v>
      </c>
      <c r="B797" s="98" t="s">
        <v>3087</v>
      </c>
      <c r="C797" s="98">
        <v>601</v>
      </c>
      <c r="D797" s="98">
        <v>344.90600000000001</v>
      </c>
      <c r="E797" s="98">
        <v>0.5</v>
      </c>
      <c r="F797" s="98">
        <v>0.5</v>
      </c>
      <c r="G797" s="98">
        <v>1.658677</v>
      </c>
      <c r="H797" s="98">
        <v>5189811.1390000004</v>
      </c>
      <c r="I797" s="98">
        <v>487874.77600000001</v>
      </c>
      <c r="J797" s="34">
        <f>VLOOKUP($B797,'Hub coords'!$A$14:$E$119,4,TRUE)</f>
        <v>487872.52740000002</v>
      </c>
      <c r="K797" s="34">
        <f>VLOOKUP($B797,'Hub coords'!$A$14:$E$119,5,TRUE)</f>
        <v>5189809.6665000003</v>
      </c>
      <c r="L797" s="34">
        <f t="shared" si="52"/>
        <v>2.2485999999917112</v>
      </c>
      <c r="M797" s="34">
        <f t="shared" si="53"/>
        <v>1.4725000001490116</v>
      </c>
      <c r="N797" s="35">
        <f t="shared" si="54"/>
        <v>2.68783522753936</v>
      </c>
      <c r="O797" s="34">
        <f t="shared" si="55"/>
        <v>7.2244582104015631</v>
      </c>
      <c r="P797" s="36" t="s">
        <v>103</v>
      </c>
      <c r="Q797" s="113"/>
      <c r="R797" s="98"/>
    </row>
    <row r="798" spans="1:19" x14ac:dyDescent="0.3">
      <c r="A798" s="98" t="s">
        <v>126</v>
      </c>
      <c r="B798" s="98" t="s">
        <v>3105</v>
      </c>
      <c r="C798" s="98">
        <v>601</v>
      </c>
      <c r="D798" s="98">
        <v>341.702</v>
      </c>
      <c r="E798" s="98">
        <v>0.9</v>
      </c>
      <c r="F798" s="98">
        <v>0.4</v>
      </c>
      <c r="G798" s="98">
        <v>2.1654659999999999</v>
      </c>
      <c r="H798" s="98">
        <v>5189807.6849999996</v>
      </c>
      <c r="I798" s="98">
        <v>487873.21</v>
      </c>
      <c r="J798" s="34">
        <f>VLOOKUP($B798,'Hub coords'!$A$14:$E$119,4,TRUE)</f>
        <v>487872.52740000002</v>
      </c>
      <c r="K798" s="34">
        <f>VLOOKUP($B798,'Hub coords'!$A$14:$E$119,5,TRUE)</f>
        <v>5189809.6665000003</v>
      </c>
      <c r="L798" s="34">
        <f t="shared" si="52"/>
        <v>0.68260000000009313</v>
      </c>
      <c r="M798" s="34">
        <f t="shared" si="53"/>
        <v>1.981500000692904</v>
      </c>
      <c r="N798" s="35">
        <f t="shared" si="54"/>
        <v>2.095777901578816</v>
      </c>
      <c r="O798" s="34">
        <f t="shared" si="55"/>
        <v>4.3922850127461057</v>
      </c>
      <c r="P798" s="36" t="s">
        <v>103</v>
      </c>
      <c r="Q798" s="113"/>
      <c r="R798" s="98"/>
    </row>
    <row r="799" spans="1:19" x14ac:dyDescent="0.3">
      <c r="A799" s="98" t="s">
        <v>130</v>
      </c>
      <c r="B799" s="98" t="s">
        <v>3106</v>
      </c>
      <c r="C799" s="98">
        <v>601</v>
      </c>
      <c r="D799" s="98">
        <v>345.66300000000001</v>
      </c>
      <c r="E799" s="98">
        <v>0.4</v>
      </c>
      <c r="F799" s="98">
        <v>0.5</v>
      </c>
      <c r="G799" s="98">
        <v>1.7285440000000001</v>
      </c>
      <c r="H799" s="98">
        <v>5189810.6449999996</v>
      </c>
      <c r="I799" s="98">
        <v>487875.62400000001</v>
      </c>
      <c r="J799" s="34">
        <f>VLOOKUP($B799,'Hub coords'!$A$14:$E$119,4,TRUE)</f>
        <v>487872.52740000002</v>
      </c>
      <c r="K799" s="34">
        <f>VLOOKUP($B799,'Hub coords'!$A$14:$E$119,5,TRUE)</f>
        <v>5189809.6665000003</v>
      </c>
      <c r="L799" s="34">
        <f t="shared" si="52"/>
        <v>3.0965999999898486</v>
      </c>
      <c r="M799" s="34">
        <f t="shared" si="53"/>
        <v>0.9784999992698431</v>
      </c>
      <c r="N799" s="35">
        <f t="shared" si="54"/>
        <v>3.2475211790700018</v>
      </c>
      <c r="O799" s="34">
        <f t="shared" si="55"/>
        <v>10.546393808508215</v>
      </c>
      <c r="P799" s="36" t="s">
        <v>103</v>
      </c>
      <c r="Q799" s="113"/>
      <c r="R799" s="98"/>
    </row>
    <row r="800" spans="1:19" x14ac:dyDescent="0.3">
      <c r="A800" s="98" t="s">
        <v>126</v>
      </c>
      <c r="B800" s="98" t="s">
        <v>3107</v>
      </c>
      <c r="C800" s="98">
        <v>601</v>
      </c>
      <c r="D800" s="98">
        <v>346.26799999999997</v>
      </c>
      <c r="E800" s="98">
        <v>0.3</v>
      </c>
      <c r="F800" s="98">
        <v>0.3</v>
      </c>
      <c r="G800" s="98">
        <v>2.0743770000000001</v>
      </c>
      <c r="H800" s="98">
        <v>5189810.4450000003</v>
      </c>
      <c r="I800" s="98">
        <v>487873.283</v>
      </c>
      <c r="J800" s="34">
        <f>VLOOKUP($B800,'Hub coords'!$A$14:$E$119,4,TRUE)</f>
        <v>487872.52740000002</v>
      </c>
      <c r="K800" s="34">
        <f>VLOOKUP($B800,'Hub coords'!$A$14:$E$119,5,TRUE)</f>
        <v>5189809.6665000003</v>
      </c>
      <c r="L800" s="34">
        <f t="shared" si="52"/>
        <v>0.75559999997494742</v>
      </c>
      <c r="M800" s="34">
        <f t="shared" si="53"/>
        <v>0.77850000001490116</v>
      </c>
      <c r="N800" s="35">
        <f t="shared" si="54"/>
        <v>1.0848933634165809</v>
      </c>
      <c r="O800" s="34">
        <f t="shared" si="55"/>
        <v>1.1769936099853415</v>
      </c>
      <c r="P800" s="36" t="s">
        <v>103</v>
      </c>
      <c r="Q800" s="113"/>
      <c r="R800" s="98"/>
    </row>
    <row r="801" spans="1:19" x14ac:dyDescent="0.3">
      <c r="A801" s="98" t="s">
        <v>126</v>
      </c>
      <c r="B801" s="98" t="s">
        <v>3108</v>
      </c>
      <c r="C801" s="98">
        <v>601</v>
      </c>
      <c r="D801" s="98">
        <v>338.81299999999999</v>
      </c>
      <c r="E801" s="98">
        <v>0.3</v>
      </c>
      <c r="F801" s="98">
        <v>0.2</v>
      </c>
      <c r="G801" s="98">
        <v>1.5510330000000001</v>
      </c>
      <c r="H801" s="98">
        <v>5189809.7520000003</v>
      </c>
      <c r="I801" s="98">
        <v>487873.04200000002</v>
      </c>
      <c r="J801" s="34">
        <f>VLOOKUP($B801,'Hub coords'!$A$14:$E$119,4,TRUE)</f>
        <v>487872.52740000002</v>
      </c>
      <c r="K801" s="34">
        <f>VLOOKUP($B801,'Hub coords'!$A$14:$E$119,5,TRUE)</f>
        <v>5189809.6665000003</v>
      </c>
      <c r="L801" s="34">
        <f t="shared" si="52"/>
        <v>0.51459999999497086</v>
      </c>
      <c r="M801" s="34">
        <f t="shared" si="53"/>
        <v>8.5500000044703484E-2</v>
      </c>
      <c r="N801" s="35">
        <f t="shared" si="54"/>
        <v>0.52165449293806365</v>
      </c>
      <c r="O801" s="34">
        <f t="shared" si="55"/>
        <v>0.27212341000246831</v>
      </c>
      <c r="P801" s="36" t="s">
        <v>103</v>
      </c>
      <c r="Q801" s="113"/>
      <c r="R801" s="98"/>
    </row>
    <row r="802" spans="1:19" x14ac:dyDescent="0.3">
      <c r="A802" s="98" t="s">
        <v>126</v>
      </c>
      <c r="B802" s="98" t="s">
        <v>3109</v>
      </c>
      <c r="C802" s="98">
        <v>601</v>
      </c>
      <c r="D802" s="98">
        <v>345.108</v>
      </c>
      <c r="E802" s="98">
        <v>0.4</v>
      </c>
      <c r="F802" s="98">
        <v>0.3</v>
      </c>
      <c r="G802" s="98">
        <v>1.165988</v>
      </c>
      <c r="H802" s="98">
        <v>5189810.7419999996</v>
      </c>
      <c r="I802" s="98">
        <v>487874.93</v>
      </c>
      <c r="J802" s="34">
        <f>VLOOKUP($B802,'Hub coords'!$A$14:$E$119,4,TRUE)</f>
        <v>487872.52740000002</v>
      </c>
      <c r="K802" s="34">
        <f>VLOOKUP($B802,'Hub coords'!$A$14:$E$119,5,TRUE)</f>
        <v>5189809.6665000003</v>
      </c>
      <c r="L802" s="34">
        <f t="shared" si="52"/>
        <v>2.4025999999721535</v>
      </c>
      <c r="M802" s="34">
        <f t="shared" si="53"/>
        <v>1.0754999993368983</v>
      </c>
      <c r="N802" s="35">
        <f t="shared" si="54"/>
        <v>2.6323348967104963</v>
      </c>
      <c r="O802" s="34">
        <f t="shared" si="55"/>
        <v>6.9291870084398592</v>
      </c>
      <c r="P802" s="36" t="s">
        <v>103</v>
      </c>
      <c r="Q802" s="113"/>
      <c r="R802" s="98"/>
    </row>
    <row r="803" spans="1:19" x14ac:dyDescent="0.3">
      <c r="A803" s="98" t="s">
        <v>130</v>
      </c>
      <c r="B803" s="98" t="s">
        <v>3110</v>
      </c>
      <c r="C803" s="98">
        <v>601</v>
      </c>
      <c r="D803" s="98">
        <v>342.12</v>
      </c>
      <c r="E803" s="98">
        <v>0.3</v>
      </c>
      <c r="F803" s="98">
        <v>0.2</v>
      </c>
      <c r="G803" s="98">
        <v>1.8813629999999999</v>
      </c>
      <c r="H803" s="98">
        <v>5189810.2790000001</v>
      </c>
      <c r="I803" s="98">
        <v>487874.04800000001</v>
      </c>
      <c r="J803" s="34">
        <f>VLOOKUP($B803,'Hub coords'!$A$14:$E$119,4,TRUE)</f>
        <v>487872.52740000002</v>
      </c>
      <c r="K803" s="34">
        <f>VLOOKUP($B803,'Hub coords'!$A$14:$E$119,5,TRUE)</f>
        <v>5189809.6665000003</v>
      </c>
      <c r="L803" s="34">
        <f t="shared" si="52"/>
        <v>1.5205999999889173</v>
      </c>
      <c r="M803" s="34">
        <f t="shared" si="53"/>
        <v>0.61249999981373549</v>
      </c>
      <c r="N803" s="35">
        <f t="shared" si="54"/>
        <v>1.6393232169825818</v>
      </c>
      <c r="O803" s="34">
        <f t="shared" si="55"/>
        <v>2.687380609738121</v>
      </c>
      <c r="P803" s="36" t="s">
        <v>103</v>
      </c>
      <c r="Q803" s="113"/>
      <c r="R803" s="98"/>
    </row>
    <row r="804" spans="1:19" x14ac:dyDescent="0.3">
      <c r="A804" s="98" t="s">
        <v>126</v>
      </c>
      <c r="B804" s="98" t="s">
        <v>3111</v>
      </c>
      <c r="C804" s="98">
        <v>601</v>
      </c>
      <c r="D804" s="98">
        <v>349.39100000000002</v>
      </c>
      <c r="E804" s="98">
        <v>0.6</v>
      </c>
      <c r="F804" s="98">
        <v>0.4</v>
      </c>
      <c r="G804" s="98">
        <v>2.2271380000000001</v>
      </c>
      <c r="H804" s="98">
        <v>5189813.3329999996</v>
      </c>
      <c r="I804" s="98">
        <v>487871.02799999999</v>
      </c>
      <c r="J804" s="34">
        <f>VLOOKUP($B804,'Hub coords'!$A$14:$E$119,4,TRUE)</f>
        <v>487872.52740000002</v>
      </c>
      <c r="K804" s="34">
        <f>VLOOKUP($B804,'Hub coords'!$A$14:$E$119,5,TRUE)</f>
        <v>5189809.6665000003</v>
      </c>
      <c r="L804" s="34">
        <f t="shared" si="52"/>
        <v>1.4994000000297092</v>
      </c>
      <c r="M804" s="34">
        <f t="shared" si="53"/>
        <v>3.6664999993517995</v>
      </c>
      <c r="N804" s="35">
        <f t="shared" si="54"/>
        <v>3.9612400337944478</v>
      </c>
      <c r="O804" s="34">
        <f t="shared" si="55"/>
        <v>15.691422605335838</v>
      </c>
      <c r="P804" s="36" t="s">
        <v>103</v>
      </c>
      <c r="Q804" s="113"/>
      <c r="R804" s="98"/>
    </row>
    <row r="805" spans="1:19" x14ac:dyDescent="0.3">
      <c r="A805" s="98" t="s">
        <v>126</v>
      </c>
      <c r="B805" s="98" t="s">
        <v>3112</v>
      </c>
      <c r="C805" s="98">
        <v>601</v>
      </c>
      <c r="D805" s="98">
        <v>352.84199999999998</v>
      </c>
      <c r="E805" s="98">
        <v>0.3</v>
      </c>
      <c r="F805" s="98">
        <v>0.3</v>
      </c>
      <c r="G805" s="98">
        <v>2.5499290000000001</v>
      </c>
      <c r="H805" s="98">
        <v>5189809.37</v>
      </c>
      <c r="I805" s="98">
        <v>487875.348</v>
      </c>
      <c r="J805" s="34">
        <f>VLOOKUP($B805,'Hub coords'!$A$14:$E$119,4,TRUE)</f>
        <v>487872.52740000002</v>
      </c>
      <c r="K805" s="34">
        <f>VLOOKUP($B805,'Hub coords'!$A$14:$E$119,5,TRUE)</f>
        <v>5189809.6665000003</v>
      </c>
      <c r="L805" s="34">
        <f t="shared" si="52"/>
        <v>2.8205999999772757</v>
      </c>
      <c r="M805" s="34">
        <f t="shared" si="53"/>
        <v>0.29650000017136335</v>
      </c>
      <c r="N805" s="35">
        <f t="shared" si="54"/>
        <v>2.8361411477522456</v>
      </c>
      <c r="O805" s="34">
        <f t="shared" si="55"/>
        <v>8.0436966099734253</v>
      </c>
      <c r="P805" s="36" t="s">
        <v>103</v>
      </c>
      <c r="Q805" s="113"/>
      <c r="R805" s="98"/>
    </row>
    <row r="806" spans="1:19" x14ac:dyDescent="0.3">
      <c r="A806" s="98" t="s">
        <v>130</v>
      </c>
      <c r="B806" s="98" t="s">
        <v>3113</v>
      </c>
      <c r="C806" s="98">
        <v>601</v>
      </c>
      <c r="D806" s="98">
        <v>340.57600000000002</v>
      </c>
      <c r="E806" s="98">
        <v>0.6</v>
      </c>
      <c r="F806" s="98">
        <v>0.5</v>
      </c>
      <c r="G806" s="98">
        <v>1.701587</v>
      </c>
      <c r="H806" s="98">
        <v>5189808.625</v>
      </c>
      <c r="I806" s="98">
        <v>487873.413</v>
      </c>
      <c r="J806" s="34">
        <f>VLOOKUP($B806,'Hub coords'!$A$14:$E$119,4,TRUE)</f>
        <v>487872.52740000002</v>
      </c>
      <c r="K806" s="34">
        <f>VLOOKUP($B806,'Hub coords'!$A$14:$E$119,5,TRUE)</f>
        <v>5189809.6665000003</v>
      </c>
      <c r="L806" s="34">
        <f t="shared" si="52"/>
        <v>0.88559999997960404</v>
      </c>
      <c r="M806" s="34">
        <f t="shared" si="53"/>
        <v>1.0415000002831221</v>
      </c>
      <c r="N806" s="35">
        <f t="shared" si="54"/>
        <v>1.3671172629125923</v>
      </c>
      <c r="O806" s="34">
        <f t="shared" si="55"/>
        <v>1.869009610553618</v>
      </c>
      <c r="P806" s="36" t="s">
        <v>103</v>
      </c>
      <c r="Q806" s="113"/>
      <c r="R806" s="98"/>
    </row>
    <row r="807" spans="1:19" x14ac:dyDescent="0.3">
      <c r="A807" s="98" t="s">
        <v>130</v>
      </c>
      <c r="B807" s="98" t="s">
        <v>3114</v>
      </c>
      <c r="C807" s="98">
        <v>601</v>
      </c>
      <c r="D807" s="98">
        <v>343.96</v>
      </c>
      <c r="E807" s="98">
        <v>0.4</v>
      </c>
      <c r="F807" s="98">
        <v>0.3</v>
      </c>
      <c r="G807" s="98">
        <v>2.8740139999999998</v>
      </c>
      <c r="H807" s="98">
        <v>5189807.8870000001</v>
      </c>
      <c r="I807" s="98">
        <v>487873.87599999999</v>
      </c>
      <c r="J807" s="34">
        <f>VLOOKUP($B807,'Hub coords'!$A$14:$E$119,4,TRUE)</f>
        <v>487872.52740000002</v>
      </c>
      <c r="K807" s="34">
        <f>VLOOKUP($B807,'Hub coords'!$A$14:$E$119,5,TRUE)</f>
        <v>5189809.6665000003</v>
      </c>
      <c r="L807" s="34">
        <f t="shared" si="52"/>
        <v>1.3485999999684282</v>
      </c>
      <c r="M807" s="34">
        <f t="shared" si="53"/>
        <v>1.7795000001788139</v>
      </c>
      <c r="N807" s="35">
        <f t="shared" si="54"/>
        <v>2.2327879905067665</v>
      </c>
      <c r="O807" s="34">
        <f t="shared" si="55"/>
        <v>4.9853422105512442</v>
      </c>
      <c r="P807" s="36" t="s">
        <v>103</v>
      </c>
      <c r="Q807" s="113"/>
      <c r="R807" s="98"/>
    </row>
    <row r="808" spans="1:19" x14ac:dyDescent="0.3">
      <c r="A808" s="98" t="s">
        <v>126</v>
      </c>
      <c r="B808" s="98" t="s">
        <v>3088</v>
      </c>
      <c r="C808" s="98">
        <v>601</v>
      </c>
      <c r="D808" s="98">
        <v>343.19200000000001</v>
      </c>
      <c r="E808" s="98">
        <v>0.3</v>
      </c>
      <c r="F808" s="98">
        <v>0.2</v>
      </c>
      <c r="G808" s="98">
        <v>1.8878170000000001</v>
      </c>
      <c r="H808" s="98">
        <v>5189808.9450000003</v>
      </c>
      <c r="I808" s="98">
        <v>487873.97700000001</v>
      </c>
      <c r="J808" s="34">
        <f>VLOOKUP($B808,'Hub coords'!$A$14:$E$119,4,TRUE)</f>
        <v>487872.52740000002</v>
      </c>
      <c r="K808" s="34">
        <f>VLOOKUP($B808,'Hub coords'!$A$14:$E$119,5,TRUE)</f>
        <v>5189809.6665000003</v>
      </c>
      <c r="L808" s="34">
        <f t="shared" si="52"/>
        <v>1.4495999999926426</v>
      </c>
      <c r="M808" s="34">
        <f t="shared" si="53"/>
        <v>0.72149999998509884</v>
      </c>
      <c r="N808" s="35">
        <f t="shared" si="54"/>
        <v>1.6192289553849903</v>
      </c>
      <c r="O808" s="34">
        <f t="shared" si="55"/>
        <v>2.6219024099571668</v>
      </c>
      <c r="P808" s="36" t="s">
        <v>103</v>
      </c>
      <c r="Q808" s="113"/>
      <c r="R808" s="98"/>
    </row>
    <row r="809" spans="1:19" x14ac:dyDescent="0.3">
      <c r="A809" s="98" t="s">
        <v>126</v>
      </c>
      <c r="B809" s="98" t="s">
        <v>3115</v>
      </c>
      <c r="C809" s="98">
        <v>601</v>
      </c>
      <c r="D809" s="98">
        <v>339.166</v>
      </c>
      <c r="E809" s="98">
        <v>0.2</v>
      </c>
      <c r="F809" s="98">
        <v>0.2</v>
      </c>
      <c r="G809" s="98">
        <v>1.6771370000000001</v>
      </c>
      <c r="H809" s="98">
        <v>5189809.66</v>
      </c>
      <c r="I809" s="98">
        <v>487873.00099999999</v>
      </c>
      <c r="J809" s="34">
        <f>VLOOKUP($B809,'Hub coords'!$A$14:$E$119,4,TRUE)</f>
        <v>487872.52740000002</v>
      </c>
      <c r="K809" s="34">
        <f>VLOOKUP($B809,'Hub coords'!$A$14:$E$119,5,TRUE)</f>
        <v>5189809.6665000003</v>
      </c>
      <c r="L809" s="34">
        <f t="shared" si="52"/>
        <v>0.47359999996842816</v>
      </c>
      <c r="M809" s="34">
        <f t="shared" si="53"/>
        <v>6.5000001341104507E-3</v>
      </c>
      <c r="N809" s="35">
        <f t="shared" si="54"/>
        <v>0.47364460302196898</v>
      </c>
      <c r="O809" s="34">
        <f t="shared" si="55"/>
        <v>0.22433920997183859</v>
      </c>
      <c r="P809" s="36" t="s">
        <v>103</v>
      </c>
      <c r="Q809" s="113"/>
      <c r="R809" s="98"/>
    </row>
    <row r="810" spans="1:19" x14ac:dyDescent="0.3">
      <c r="A810" s="98" t="s">
        <v>126</v>
      </c>
      <c r="B810" s="98" t="s">
        <v>3089</v>
      </c>
      <c r="C810" s="98">
        <v>601</v>
      </c>
      <c r="D810" s="98">
        <v>338.00799999999998</v>
      </c>
      <c r="E810" s="98">
        <v>0.3</v>
      </c>
      <c r="F810" s="98">
        <v>0.2</v>
      </c>
      <c r="G810" s="98">
        <v>1.737473</v>
      </c>
      <c r="H810" s="98">
        <v>5189810.51</v>
      </c>
      <c r="I810" s="98">
        <v>487872.17599999998</v>
      </c>
      <c r="J810" s="34">
        <f>VLOOKUP($B810,'Hub coords'!$A$14:$E$119,4,TRUE)</f>
        <v>487872.52740000002</v>
      </c>
      <c r="K810" s="34">
        <f>VLOOKUP($B810,'Hub coords'!$A$14:$E$119,5,TRUE)</f>
        <v>5189809.6665000003</v>
      </c>
      <c r="L810" s="34">
        <f t="shared" si="52"/>
        <v>0.35140000004321337</v>
      </c>
      <c r="M810" s="34">
        <f t="shared" si="53"/>
        <v>0.84349999949336052</v>
      </c>
      <c r="N810" s="35">
        <f t="shared" si="54"/>
        <v>0.9137692319046804</v>
      </c>
      <c r="O810" s="34">
        <f t="shared" si="55"/>
        <v>0.83497420917566956</v>
      </c>
      <c r="P810" s="36" t="s">
        <v>103</v>
      </c>
      <c r="Q810" s="113"/>
      <c r="R810" s="98" t="s">
        <v>5112</v>
      </c>
      <c r="S810" s="37">
        <f>COUNT(C786:C815)</f>
        <v>30</v>
      </c>
    </row>
    <row r="811" spans="1:19" x14ac:dyDescent="0.3">
      <c r="A811" s="98" t="s">
        <v>126</v>
      </c>
      <c r="B811" s="98" t="s">
        <v>3090</v>
      </c>
      <c r="C811" s="98">
        <v>601</v>
      </c>
      <c r="D811" s="98">
        <v>340.54599999999999</v>
      </c>
      <c r="E811" s="98">
        <v>0.4</v>
      </c>
      <c r="F811" s="98">
        <v>0.3</v>
      </c>
      <c r="G811" s="98">
        <v>1.6700250000000001</v>
      </c>
      <c r="H811" s="98">
        <v>5189809.1370000001</v>
      </c>
      <c r="I811" s="98">
        <v>487873.33</v>
      </c>
      <c r="J811" s="34">
        <f>VLOOKUP($B811,'Hub coords'!$A$14:$E$119,4,TRUE)</f>
        <v>487872.52740000002</v>
      </c>
      <c r="K811" s="34">
        <f>VLOOKUP($B811,'Hub coords'!$A$14:$E$119,5,TRUE)</f>
        <v>5189809.6665000003</v>
      </c>
      <c r="L811" s="34">
        <f t="shared" si="52"/>
        <v>0.80259999999543652</v>
      </c>
      <c r="M811" s="34">
        <f t="shared" si="53"/>
        <v>0.52950000017881393</v>
      </c>
      <c r="N811" s="35">
        <f t="shared" si="54"/>
        <v>0.96152847601204128</v>
      </c>
      <c r="O811" s="34">
        <f t="shared" si="55"/>
        <v>0.9245370101820386</v>
      </c>
      <c r="P811" s="36" t="s">
        <v>103</v>
      </c>
      <c r="Q811" s="113"/>
      <c r="R811" s="98" t="s">
        <v>5111</v>
      </c>
      <c r="S811" s="34">
        <f>AVERAGE(N786:N815)</f>
        <v>1.4820025898577109</v>
      </c>
    </row>
    <row r="812" spans="1:19" x14ac:dyDescent="0.3">
      <c r="A812" s="98" t="s">
        <v>130</v>
      </c>
      <c r="B812" s="98" t="s">
        <v>3091</v>
      </c>
      <c r="C812" s="98">
        <v>601</v>
      </c>
      <c r="D812" s="98">
        <v>339.33199999999999</v>
      </c>
      <c r="E812" s="98">
        <v>0.3</v>
      </c>
      <c r="F812" s="98">
        <v>0.2</v>
      </c>
      <c r="G812" s="98">
        <v>1.533118</v>
      </c>
      <c r="H812" s="98">
        <v>5189809.9249999998</v>
      </c>
      <c r="I812" s="98">
        <v>487873.16100000002</v>
      </c>
      <c r="J812" s="34">
        <f>VLOOKUP($B812,'Hub coords'!$A$14:$E$119,4,TRUE)</f>
        <v>487872.52740000002</v>
      </c>
      <c r="K812" s="34">
        <f>VLOOKUP($B812,'Hub coords'!$A$14:$E$119,5,TRUE)</f>
        <v>5189809.6665000003</v>
      </c>
      <c r="L812" s="34">
        <f t="shared" si="52"/>
        <v>0.63360000000102445</v>
      </c>
      <c r="M812" s="34">
        <f t="shared" si="53"/>
        <v>0.25849999953061342</v>
      </c>
      <c r="N812" s="35">
        <f t="shared" si="54"/>
        <v>0.68430344859471914</v>
      </c>
      <c r="O812" s="34">
        <f t="shared" si="55"/>
        <v>0.46827120975862541</v>
      </c>
      <c r="P812" s="36" t="s">
        <v>103</v>
      </c>
      <c r="Q812" s="113"/>
      <c r="R812" s="98" t="s">
        <v>5110</v>
      </c>
      <c r="S812" s="34">
        <f>_xlfn.STDEV.S(N786:N815)</f>
        <v>0.97631954215056038</v>
      </c>
    </row>
    <row r="813" spans="1:19" x14ac:dyDescent="0.3">
      <c r="A813" s="98" t="s">
        <v>126</v>
      </c>
      <c r="B813" s="98" t="s">
        <v>3092</v>
      </c>
      <c r="C813" s="98">
        <v>601</v>
      </c>
      <c r="D813" s="98">
        <v>342.73200000000003</v>
      </c>
      <c r="E813" s="98">
        <v>0.4</v>
      </c>
      <c r="F813" s="98">
        <v>0.3</v>
      </c>
      <c r="G813" s="98">
        <v>1.816106</v>
      </c>
      <c r="H813" s="98">
        <v>5189809.483</v>
      </c>
      <c r="I813" s="98">
        <v>487873.77</v>
      </c>
      <c r="J813" s="34">
        <f>VLOOKUP($B813,'Hub coords'!$A$14:$E$119,4,TRUE)</f>
        <v>487872.52740000002</v>
      </c>
      <c r="K813" s="34">
        <f>VLOOKUP($B813,'Hub coords'!$A$14:$E$119,5,TRUE)</f>
        <v>5189809.6665000003</v>
      </c>
      <c r="L813" s="34">
        <f t="shared" si="52"/>
        <v>1.2425999999977648</v>
      </c>
      <c r="M813" s="34">
        <f t="shared" si="53"/>
        <v>0.18350000027567148</v>
      </c>
      <c r="N813" s="35">
        <f t="shared" si="54"/>
        <v>1.2560760367492156</v>
      </c>
      <c r="O813" s="34">
        <f t="shared" si="55"/>
        <v>1.5777270100956169</v>
      </c>
      <c r="P813" s="36" t="s">
        <v>103</v>
      </c>
      <c r="Q813" s="113"/>
      <c r="R813" s="98" t="s">
        <v>5109</v>
      </c>
      <c r="S813" s="34">
        <f>MIN(N786:N815)</f>
        <v>0.25163864968322325</v>
      </c>
    </row>
    <row r="814" spans="1:19" x14ac:dyDescent="0.3">
      <c r="A814" s="98" t="s">
        <v>126</v>
      </c>
      <c r="B814" s="98" t="s">
        <v>3093</v>
      </c>
      <c r="C814" s="98">
        <v>601</v>
      </c>
      <c r="D814" s="98">
        <v>343.00299999999999</v>
      </c>
      <c r="E814" s="98">
        <v>0.4</v>
      </c>
      <c r="F814" s="98">
        <v>0.3</v>
      </c>
      <c r="G814" s="98">
        <v>1.968466</v>
      </c>
      <c r="H814" s="98">
        <v>5189808.5080000004</v>
      </c>
      <c r="I814" s="98">
        <v>487873.16899999999</v>
      </c>
      <c r="J814" s="34">
        <f>VLOOKUP($B814,'Hub coords'!$A$14:$E$119,4,TRUE)</f>
        <v>487872.52740000002</v>
      </c>
      <c r="K814" s="34">
        <f>VLOOKUP($B814,'Hub coords'!$A$14:$E$119,5,TRUE)</f>
        <v>5189809.6665000003</v>
      </c>
      <c r="L814" s="34">
        <f t="shared" si="52"/>
        <v>0.64159999997355044</v>
      </c>
      <c r="M814" s="34">
        <f t="shared" si="53"/>
        <v>1.1584999999031425</v>
      </c>
      <c r="N814" s="35">
        <f t="shared" si="54"/>
        <v>1.3243008758366208</v>
      </c>
      <c r="O814" s="34">
        <f t="shared" si="55"/>
        <v>1.753772809741641</v>
      </c>
      <c r="P814" s="36" t="s">
        <v>103</v>
      </c>
      <c r="Q814" s="113"/>
      <c r="R814" s="98" t="s">
        <v>5108</v>
      </c>
      <c r="S814" s="34">
        <f>MAX(N786:N815)</f>
        <v>3.9612400337944478</v>
      </c>
    </row>
    <row r="815" spans="1:19" x14ac:dyDescent="0.3">
      <c r="A815" s="98" t="s">
        <v>126</v>
      </c>
      <c r="B815" s="98" t="s">
        <v>3094</v>
      </c>
      <c r="C815" s="98">
        <v>601</v>
      </c>
      <c r="D815" s="98">
        <v>343.73599999999999</v>
      </c>
      <c r="E815" s="98">
        <v>0.5</v>
      </c>
      <c r="F815" s="98">
        <v>0.4</v>
      </c>
      <c r="G815" s="98">
        <v>0.90060700000000005</v>
      </c>
      <c r="H815" s="98">
        <v>5189811.3130000001</v>
      </c>
      <c r="I815" s="98">
        <v>487874.717</v>
      </c>
      <c r="J815" s="34">
        <f>VLOOKUP($B815,'Hub coords'!$A$14:$E$119,4,TRUE)</f>
        <v>487872.52740000002</v>
      </c>
      <c r="K815" s="34">
        <f>VLOOKUP($B815,'Hub coords'!$A$14:$E$119,5,TRUE)</f>
        <v>5189809.6665000003</v>
      </c>
      <c r="L815" s="34">
        <f t="shared" si="52"/>
        <v>2.1895999999833293</v>
      </c>
      <c r="M815" s="34">
        <f t="shared" si="53"/>
        <v>1.6464999997988343</v>
      </c>
      <c r="N815" s="35">
        <f t="shared" si="54"/>
        <v>2.7395821596120378</v>
      </c>
      <c r="O815" s="34">
        <f t="shared" si="55"/>
        <v>7.5053104092645571</v>
      </c>
      <c r="P815" s="36" t="s">
        <v>103</v>
      </c>
      <c r="Q815" s="113"/>
      <c r="R815" s="98" t="s">
        <v>5107</v>
      </c>
      <c r="S815" s="34">
        <f>SQRT(SUM(O786:O815)/S810)</f>
        <v>1.7657174735643695</v>
      </c>
    </row>
    <row r="816" spans="1:19" ht="15" thickBot="1" x14ac:dyDescent="0.35">
      <c r="A816" s="98" t="s">
        <v>126</v>
      </c>
      <c r="B816" s="98" t="s">
        <v>2816</v>
      </c>
      <c r="C816" s="98">
        <v>601</v>
      </c>
      <c r="D816" s="98">
        <v>303.63099999999997</v>
      </c>
      <c r="E816" s="98">
        <v>0.3</v>
      </c>
      <c r="F816" s="98">
        <v>0.2</v>
      </c>
      <c r="G816" s="98">
        <v>1.537744</v>
      </c>
      <c r="H816" s="98">
        <v>5189886.3250000002</v>
      </c>
      <c r="I816" s="98">
        <v>488033.56800000003</v>
      </c>
      <c r="J816" s="34">
        <f>VLOOKUP($B816,'Hub coords'!$A$14:$E$119,4,TRUE)</f>
        <v>488030.87040000001</v>
      </c>
      <c r="K816" s="34">
        <f>VLOOKUP($B816,'Hub coords'!$A$14:$E$119,5,TRUE)</f>
        <v>5189887.7975000003</v>
      </c>
      <c r="L816" s="34">
        <f t="shared" si="52"/>
        <v>2.697600000014063</v>
      </c>
      <c r="M816" s="34">
        <f t="shared" si="53"/>
        <v>1.4725000001490116</v>
      </c>
      <c r="N816" s="35">
        <f t="shared" si="54"/>
        <v>3.0733210067473773</v>
      </c>
      <c r="O816" s="34">
        <f t="shared" si="55"/>
        <v>9.4453020105147125</v>
      </c>
      <c r="P816" s="36" t="s">
        <v>104</v>
      </c>
      <c r="Q816" s="70"/>
      <c r="R816" s="70"/>
      <c r="S816" s="70"/>
    </row>
    <row r="817" spans="1:19" x14ac:dyDescent="0.3">
      <c r="A817" s="98" t="s">
        <v>126</v>
      </c>
      <c r="B817" s="98" t="s">
        <v>2825</v>
      </c>
      <c r="C817" s="98">
        <v>601</v>
      </c>
      <c r="D817" s="98">
        <v>304.2</v>
      </c>
      <c r="E817" s="98">
        <v>0.3</v>
      </c>
      <c r="F817" s="98">
        <v>0.2</v>
      </c>
      <c r="G817" s="98">
        <v>1.4885440000000001</v>
      </c>
      <c r="H817" s="98">
        <v>5189885.7960000001</v>
      </c>
      <c r="I817" s="98">
        <v>488032.58199999999</v>
      </c>
      <c r="J817" s="34">
        <f>VLOOKUP($B817,'Hub coords'!$A$14:$E$119,4,TRUE)</f>
        <v>488030.87040000001</v>
      </c>
      <c r="K817" s="34">
        <f>VLOOKUP($B817,'Hub coords'!$A$14:$E$119,5,TRUE)</f>
        <v>5189887.7975000003</v>
      </c>
      <c r="L817" s="34">
        <f t="shared" si="52"/>
        <v>1.7115999999805354</v>
      </c>
      <c r="M817" s="34">
        <f t="shared" si="53"/>
        <v>2.0015000002458692</v>
      </c>
      <c r="N817" s="35">
        <f t="shared" si="54"/>
        <v>2.6335483308490053</v>
      </c>
      <c r="O817" s="34">
        <f t="shared" si="55"/>
        <v>6.9355768109175822</v>
      </c>
      <c r="P817" s="36" t="s">
        <v>104</v>
      </c>
      <c r="Q817" s="70"/>
      <c r="R817" s="20" t="s">
        <v>166</v>
      </c>
      <c r="S817" s="20" t="s">
        <v>165</v>
      </c>
    </row>
    <row r="818" spans="1:19" x14ac:dyDescent="0.3">
      <c r="A818" s="98" t="s">
        <v>126</v>
      </c>
      <c r="B818" s="98" t="s">
        <v>2826</v>
      </c>
      <c r="C818" s="98">
        <v>601</v>
      </c>
      <c r="D818" s="98">
        <v>303.96800000000002</v>
      </c>
      <c r="E818" s="98">
        <v>0.4</v>
      </c>
      <c r="F818" s="98">
        <v>0.3</v>
      </c>
      <c r="G818" s="98">
        <v>1.5683339999999999</v>
      </c>
      <c r="H818" s="98">
        <v>5189886.3590000002</v>
      </c>
      <c r="I818" s="98">
        <v>488032.39299999998</v>
      </c>
      <c r="J818" s="34">
        <f>VLOOKUP($B818,'Hub coords'!$A$14:$E$119,4,TRUE)</f>
        <v>488030.87040000001</v>
      </c>
      <c r="K818" s="34">
        <f>VLOOKUP($B818,'Hub coords'!$A$14:$E$119,5,TRUE)</f>
        <v>5189887.7975000003</v>
      </c>
      <c r="L818" s="34">
        <f t="shared" si="52"/>
        <v>1.5225999999674968</v>
      </c>
      <c r="M818" s="34">
        <f t="shared" si="53"/>
        <v>1.4385000001639128</v>
      </c>
      <c r="N818" s="35">
        <f t="shared" si="54"/>
        <v>2.0946582084847636</v>
      </c>
      <c r="O818" s="34">
        <f t="shared" si="55"/>
        <v>4.3875930103725995</v>
      </c>
      <c r="P818" s="36" t="s">
        <v>104</v>
      </c>
      <c r="Q818" s="70"/>
      <c r="R818" s="19">
        <v>1</v>
      </c>
      <c r="S818" s="115">
        <v>2</v>
      </c>
    </row>
    <row r="819" spans="1:19" x14ac:dyDescent="0.3">
      <c r="A819" s="98" t="s">
        <v>126</v>
      </c>
      <c r="B819" s="98" t="s">
        <v>2827</v>
      </c>
      <c r="C819" s="98">
        <v>601</v>
      </c>
      <c r="D819" s="98">
        <v>305.62400000000002</v>
      </c>
      <c r="E819" s="98">
        <v>0.7</v>
      </c>
      <c r="F819" s="98">
        <v>0.9</v>
      </c>
      <c r="G819" s="98">
        <v>1.447873</v>
      </c>
      <c r="H819" s="98">
        <v>5189885.8859999999</v>
      </c>
      <c r="I819" s="98">
        <v>488030.90100000001</v>
      </c>
      <c r="J819" s="34">
        <f>VLOOKUP($B819,'Hub coords'!$A$14:$E$119,4,TRUE)</f>
        <v>488030.87040000001</v>
      </c>
      <c r="K819" s="34">
        <f>VLOOKUP($B819,'Hub coords'!$A$14:$E$119,5,TRUE)</f>
        <v>5189887.7975000003</v>
      </c>
      <c r="L819" s="34">
        <f t="shared" si="52"/>
        <v>3.0599999998230487E-2</v>
      </c>
      <c r="M819" s="34">
        <f t="shared" si="53"/>
        <v>1.9115000003948808</v>
      </c>
      <c r="N819" s="35">
        <f t="shared" si="54"/>
        <v>1.9117449127719734</v>
      </c>
      <c r="O819" s="34">
        <f t="shared" si="55"/>
        <v>3.6547686115095201</v>
      </c>
      <c r="P819" s="36" t="s">
        <v>104</v>
      </c>
      <c r="Q819" s="70"/>
      <c r="R819" s="19">
        <v>2</v>
      </c>
      <c r="S819" s="115">
        <v>8</v>
      </c>
    </row>
    <row r="820" spans="1:19" x14ac:dyDescent="0.3">
      <c r="A820" s="98" t="s">
        <v>126</v>
      </c>
      <c r="B820" s="98" t="s">
        <v>2828</v>
      </c>
      <c r="C820" s="98">
        <v>601</v>
      </c>
      <c r="D820" s="98">
        <v>303.97899999999998</v>
      </c>
      <c r="E820" s="98">
        <v>0.4</v>
      </c>
      <c r="F820" s="98">
        <v>0.2</v>
      </c>
      <c r="G820" s="98">
        <v>1.35364</v>
      </c>
      <c r="H820" s="98">
        <v>5189885.5870000003</v>
      </c>
      <c r="I820" s="98">
        <v>488032.82199999999</v>
      </c>
      <c r="J820" s="34">
        <f>VLOOKUP($B820,'Hub coords'!$A$14:$E$119,4,TRUE)</f>
        <v>488030.87040000001</v>
      </c>
      <c r="K820" s="34">
        <f>VLOOKUP($B820,'Hub coords'!$A$14:$E$119,5,TRUE)</f>
        <v>5189887.7975000003</v>
      </c>
      <c r="L820" s="34">
        <f t="shared" si="52"/>
        <v>1.9515999999712221</v>
      </c>
      <c r="M820" s="34">
        <f t="shared" si="53"/>
        <v>2.2105000000447035</v>
      </c>
      <c r="N820" s="35">
        <f t="shared" si="54"/>
        <v>2.9487374942651825</v>
      </c>
      <c r="O820" s="34">
        <f t="shared" si="55"/>
        <v>8.6950528100853077</v>
      </c>
      <c r="P820" s="36" t="s">
        <v>104</v>
      </c>
      <c r="Q820" s="70"/>
      <c r="R820" s="19">
        <v>3</v>
      </c>
      <c r="S820" s="115">
        <v>13</v>
      </c>
    </row>
    <row r="821" spans="1:19" x14ac:dyDescent="0.3">
      <c r="A821" s="98" t="s">
        <v>126</v>
      </c>
      <c r="B821" s="98" t="s">
        <v>2829</v>
      </c>
      <c r="C821" s="98">
        <v>601</v>
      </c>
      <c r="D821" s="98">
        <v>311.15100000000001</v>
      </c>
      <c r="E821" s="98">
        <v>0.3</v>
      </c>
      <c r="F821" s="98">
        <v>0.2</v>
      </c>
      <c r="G821" s="98">
        <v>1.148261</v>
      </c>
      <c r="H821" s="98">
        <v>5189885.6550000003</v>
      </c>
      <c r="I821" s="98">
        <v>488033.14199999999</v>
      </c>
      <c r="J821" s="34">
        <f>VLOOKUP($B821,'Hub coords'!$A$14:$E$119,4,TRUE)</f>
        <v>488030.87040000001</v>
      </c>
      <c r="K821" s="34">
        <f>VLOOKUP($B821,'Hub coords'!$A$14:$E$119,5,TRUE)</f>
        <v>5189887.7975000003</v>
      </c>
      <c r="L821" s="34">
        <f t="shared" si="52"/>
        <v>2.2715999999782071</v>
      </c>
      <c r="M821" s="34">
        <f t="shared" si="53"/>
        <v>2.1425000000745058</v>
      </c>
      <c r="N821" s="35">
        <f t="shared" si="54"/>
        <v>3.122574708509029</v>
      </c>
      <c r="O821" s="34">
        <f t="shared" si="55"/>
        <v>9.7504728102202467</v>
      </c>
      <c r="P821" s="36" t="s">
        <v>104</v>
      </c>
      <c r="Q821" s="70"/>
      <c r="R821" s="19">
        <v>4</v>
      </c>
      <c r="S821" s="115">
        <v>6</v>
      </c>
    </row>
    <row r="822" spans="1:19" x14ac:dyDescent="0.3">
      <c r="A822" s="98" t="s">
        <v>126</v>
      </c>
      <c r="B822" s="98" t="s">
        <v>2830</v>
      </c>
      <c r="C822" s="98">
        <v>601</v>
      </c>
      <c r="D822" s="98">
        <v>304.71600000000001</v>
      </c>
      <c r="E822" s="98">
        <v>0.3</v>
      </c>
      <c r="F822" s="98">
        <v>0.3</v>
      </c>
      <c r="G822" s="98">
        <v>1.441775</v>
      </c>
      <c r="H822" s="98">
        <v>5189886.1550000003</v>
      </c>
      <c r="I822" s="98">
        <v>488032.73800000001</v>
      </c>
      <c r="J822" s="34">
        <f>VLOOKUP($B822,'Hub coords'!$A$14:$E$119,4,TRUE)</f>
        <v>488030.87040000001</v>
      </c>
      <c r="K822" s="34">
        <f>VLOOKUP($B822,'Hub coords'!$A$14:$E$119,5,TRUE)</f>
        <v>5189887.7975000003</v>
      </c>
      <c r="L822" s="34">
        <f t="shared" si="52"/>
        <v>1.8675999999977648</v>
      </c>
      <c r="M822" s="34">
        <f t="shared" si="53"/>
        <v>1.6425000000745058</v>
      </c>
      <c r="N822" s="35">
        <f t="shared" si="54"/>
        <v>2.4871139922079171</v>
      </c>
      <c r="O822" s="34">
        <f t="shared" si="55"/>
        <v>6.1857360102364032</v>
      </c>
      <c r="P822" s="36" t="s">
        <v>104</v>
      </c>
      <c r="Q822" s="70"/>
      <c r="R822" s="19">
        <v>5</v>
      </c>
      <c r="S822" s="115">
        <v>0</v>
      </c>
    </row>
    <row r="823" spans="1:19" x14ac:dyDescent="0.3">
      <c r="A823" s="98" t="s">
        <v>126</v>
      </c>
      <c r="B823" s="98" t="s">
        <v>2831</v>
      </c>
      <c r="C823" s="98">
        <v>601</v>
      </c>
      <c r="D823" s="98">
        <v>307.048</v>
      </c>
      <c r="E823" s="98">
        <v>0.3</v>
      </c>
      <c r="F823" s="98">
        <v>0.4</v>
      </c>
      <c r="G823" s="98">
        <v>2.2829429999999999</v>
      </c>
      <c r="H823" s="98">
        <v>5189887.6040000003</v>
      </c>
      <c r="I823" s="98">
        <v>488030.97399999999</v>
      </c>
      <c r="J823" s="34">
        <f>VLOOKUP($B823,'Hub coords'!$A$14:$E$119,4,TRUE)</f>
        <v>488030.87040000001</v>
      </c>
      <c r="K823" s="34">
        <f>VLOOKUP($B823,'Hub coords'!$A$14:$E$119,5,TRUE)</f>
        <v>5189887.7975000003</v>
      </c>
      <c r="L823" s="34">
        <f t="shared" si="52"/>
        <v>0.10359999997308478</v>
      </c>
      <c r="M823" s="34">
        <f t="shared" si="53"/>
        <v>0.19350000005215406</v>
      </c>
      <c r="N823" s="35">
        <f t="shared" si="54"/>
        <v>0.21948851909520639</v>
      </c>
      <c r="O823" s="34">
        <f t="shared" si="55"/>
        <v>4.8175210014606784E-2</v>
      </c>
      <c r="P823" s="36" t="s">
        <v>104</v>
      </c>
      <c r="Q823" s="70"/>
      <c r="R823" s="19">
        <v>6</v>
      </c>
      <c r="S823" s="115">
        <v>1</v>
      </c>
    </row>
    <row r="824" spans="1:19" x14ac:dyDescent="0.3">
      <c r="A824" s="98" t="s">
        <v>126</v>
      </c>
      <c r="B824" s="98" t="s">
        <v>2832</v>
      </c>
      <c r="C824" s="98">
        <v>601</v>
      </c>
      <c r="D824" s="98">
        <v>304.16899999999998</v>
      </c>
      <c r="E824" s="98">
        <v>0.4</v>
      </c>
      <c r="F824" s="98">
        <v>0.3</v>
      </c>
      <c r="G824" s="98">
        <v>1.4146049999999999</v>
      </c>
      <c r="H824" s="98">
        <v>5189886.2379999999</v>
      </c>
      <c r="I824" s="98">
        <v>488032.33799999999</v>
      </c>
      <c r="J824" s="34">
        <f>VLOOKUP($B824,'Hub coords'!$A$14:$E$119,4,TRUE)</f>
        <v>488030.87040000001</v>
      </c>
      <c r="K824" s="34">
        <f>VLOOKUP($B824,'Hub coords'!$A$14:$E$119,5,TRUE)</f>
        <v>5189887.7975000003</v>
      </c>
      <c r="L824" s="34">
        <f t="shared" si="52"/>
        <v>1.4675999999744818</v>
      </c>
      <c r="M824" s="34">
        <f t="shared" si="53"/>
        <v>1.5595000004395843</v>
      </c>
      <c r="N824" s="35">
        <f t="shared" si="54"/>
        <v>2.1414691245255351</v>
      </c>
      <c r="O824" s="34">
        <f t="shared" si="55"/>
        <v>4.5858900112961614</v>
      </c>
      <c r="P824" s="36" t="s">
        <v>104</v>
      </c>
      <c r="Q824" s="70"/>
      <c r="R824" s="19">
        <v>7</v>
      </c>
      <c r="S824" s="115">
        <v>0</v>
      </c>
    </row>
    <row r="825" spans="1:19" x14ac:dyDescent="0.3">
      <c r="A825" s="98" t="s">
        <v>126</v>
      </c>
      <c r="B825" s="98" t="s">
        <v>2833</v>
      </c>
      <c r="C825" s="98">
        <v>601</v>
      </c>
      <c r="D825" s="98">
        <v>305.286</v>
      </c>
      <c r="E825" s="98">
        <v>2.2000000000000002</v>
      </c>
      <c r="F825" s="98">
        <v>1.5</v>
      </c>
      <c r="G825" s="98">
        <v>2.1786159999999999</v>
      </c>
      <c r="H825" s="98">
        <v>5189885.9349999996</v>
      </c>
      <c r="I825" s="98">
        <v>488032.68300000002</v>
      </c>
      <c r="J825" s="34">
        <f>VLOOKUP($B825,'Hub coords'!$A$14:$E$119,4,TRUE)</f>
        <v>488030.87040000001</v>
      </c>
      <c r="K825" s="34">
        <f>VLOOKUP($B825,'Hub coords'!$A$14:$E$119,5,TRUE)</f>
        <v>5189887.7975000003</v>
      </c>
      <c r="L825" s="34">
        <f t="shared" si="52"/>
        <v>1.8126000000047497</v>
      </c>
      <c r="M825" s="34">
        <f t="shared" si="53"/>
        <v>1.8625000007450581</v>
      </c>
      <c r="N825" s="35">
        <f t="shared" si="54"/>
        <v>2.5989276659408125</v>
      </c>
      <c r="O825" s="34">
        <f t="shared" si="55"/>
        <v>6.7544250127925594</v>
      </c>
      <c r="P825" s="36" t="s">
        <v>104</v>
      </c>
      <c r="Q825" s="70"/>
      <c r="R825" s="19">
        <v>8</v>
      </c>
      <c r="S825" s="115">
        <v>0</v>
      </c>
    </row>
    <row r="826" spans="1:19" ht="15" thickBot="1" x14ac:dyDescent="0.35">
      <c r="A826" s="98" t="s">
        <v>126</v>
      </c>
      <c r="B826" s="98" t="s">
        <v>2834</v>
      </c>
      <c r="C826" s="98">
        <v>601</v>
      </c>
      <c r="D826" s="98">
        <v>313.38900000000001</v>
      </c>
      <c r="E826" s="98">
        <v>0.3</v>
      </c>
      <c r="F826" s="98">
        <v>0.3</v>
      </c>
      <c r="G826" s="98">
        <v>2.4311579999999999</v>
      </c>
      <c r="H826" s="98">
        <v>5189889.55</v>
      </c>
      <c r="I826" s="98">
        <v>488031.25099999999</v>
      </c>
      <c r="J826" s="34">
        <f>VLOOKUP($B826,'Hub coords'!$A$14:$E$119,4,TRUE)</f>
        <v>488030.87040000001</v>
      </c>
      <c r="K826" s="34">
        <f>VLOOKUP($B826,'Hub coords'!$A$14:$E$119,5,TRUE)</f>
        <v>5189887.7975000003</v>
      </c>
      <c r="L826" s="34">
        <f t="shared" si="52"/>
        <v>0.38059999997494742</v>
      </c>
      <c r="M826" s="34">
        <f t="shared" si="53"/>
        <v>1.7524999994784594</v>
      </c>
      <c r="N826" s="35">
        <f t="shared" si="54"/>
        <v>1.7933523379840701</v>
      </c>
      <c r="O826" s="34">
        <f t="shared" si="55"/>
        <v>3.2161126081529305</v>
      </c>
      <c r="P826" s="36" t="s">
        <v>104</v>
      </c>
      <c r="Q826" s="70"/>
      <c r="R826" s="38" t="s">
        <v>2123</v>
      </c>
      <c r="S826" s="38">
        <v>0</v>
      </c>
    </row>
    <row r="827" spans="1:19" x14ac:dyDescent="0.3">
      <c r="A827" s="98" t="s">
        <v>126</v>
      </c>
      <c r="B827" s="98" t="s">
        <v>2817</v>
      </c>
      <c r="C827" s="98">
        <v>601</v>
      </c>
      <c r="D827" s="98">
        <v>304.46300000000002</v>
      </c>
      <c r="E827" s="98">
        <v>0.3</v>
      </c>
      <c r="F827" s="98">
        <v>0.2</v>
      </c>
      <c r="G827" s="98">
        <v>1.722669</v>
      </c>
      <c r="H827" s="98">
        <v>5189886.1090000002</v>
      </c>
      <c r="I827" s="98">
        <v>488032.90500000003</v>
      </c>
      <c r="J827" s="34">
        <f>VLOOKUP($B827,'Hub coords'!$A$14:$E$119,4,TRUE)</f>
        <v>488030.87040000001</v>
      </c>
      <c r="K827" s="34">
        <f>VLOOKUP($B827,'Hub coords'!$A$14:$E$119,5,TRUE)</f>
        <v>5189887.7975000003</v>
      </c>
      <c r="L827" s="34">
        <f t="shared" si="52"/>
        <v>2.0346000000135973</v>
      </c>
      <c r="M827" s="34">
        <f t="shared" si="53"/>
        <v>1.6885000001639128</v>
      </c>
      <c r="N827" s="35">
        <f t="shared" si="54"/>
        <v>2.643979843079153</v>
      </c>
      <c r="O827" s="34">
        <f t="shared" si="55"/>
        <v>6.9906294106088627</v>
      </c>
      <c r="P827" s="36" t="s">
        <v>104</v>
      </c>
      <c r="Q827" s="70"/>
      <c r="R827" s="70"/>
      <c r="S827" s="70"/>
    </row>
    <row r="828" spans="1:19" x14ac:dyDescent="0.3">
      <c r="A828" s="98" t="s">
        <v>126</v>
      </c>
      <c r="B828" s="98" t="s">
        <v>2835</v>
      </c>
      <c r="C828" s="98">
        <v>601</v>
      </c>
      <c r="D828" s="98">
        <v>304.279</v>
      </c>
      <c r="E828" s="98">
        <v>0.4</v>
      </c>
      <c r="F828" s="98">
        <v>0.2</v>
      </c>
      <c r="G828" s="98">
        <v>1.532338</v>
      </c>
      <c r="H828" s="98">
        <v>5189885.8030000003</v>
      </c>
      <c r="I828" s="98">
        <v>488032.58899999998</v>
      </c>
      <c r="J828" s="34">
        <f>VLOOKUP($B828,'Hub coords'!$A$14:$E$119,4,TRUE)</f>
        <v>488030.87040000001</v>
      </c>
      <c r="K828" s="34">
        <f>VLOOKUP($B828,'Hub coords'!$A$14:$E$119,5,TRUE)</f>
        <v>5189887.7975000003</v>
      </c>
      <c r="L828" s="34">
        <f t="shared" si="52"/>
        <v>1.7185999999637716</v>
      </c>
      <c r="M828" s="34">
        <f t="shared" si="53"/>
        <v>1.9945000000298023</v>
      </c>
      <c r="N828" s="35">
        <f t="shared" si="54"/>
        <v>2.6327962720260674</v>
      </c>
      <c r="O828" s="34">
        <f t="shared" si="55"/>
        <v>6.9316162099943579</v>
      </c>
      <c r="P828" s="36" t="s">
        <v>104</v>
      </c>
      <c r="Q828" s="70"/>
      <c r="R828" s="70"/>
      <c r="S828" s="70"/>
    </row>
    <row r="829" spans="1:19" x14ac:dyDescent="0.3">
      <c r="A829" s="98" t="s">
        <v>126</v>
      </c>
      <c r="B829" s="98" t="s">
        <v>2836</v>
      </c>
      <c r="C829" s="98">
        <v>601</v>
      </c>
      <c r="D829" s="98">
        <v>306.47500000000002</v>
      </c>
      <c r="E829" s="98">
        <v>1.3</v>
      </c>
      <c r="F829" s="98">
        <v>0.9</v>
      </c>
      <c r="G829" s="98">
        <v>0.47164200000000001</v>
      </c>
      <c r="H829" s="98">
        <v>5189885.8679999998</v>
      </c>
      <c r="I829" s="98">
        <v>488031.7</v>
      </c>
      <c r="J829" s="34">
        <f>VLOOKUP($B829,'Hub coords'!$A$14:$E$119,4,TRUE)</f>
        <v>488030.87040000001</v>
      </c>
      <c r="K829" s="34">
        <f>VLOOKUP($B829,'Hub coords'!$A$14:$E$119,5,TRUE)</f>
        <v>5189887.7975000003</v>
      </c>
      <c r="L829" s="34">
        <f t="shared" si="52"/>
        <v>0.82959999999729916</v>
      </c>
      <c r="M829" s="34">
        <f t="shared" si="53"/>
        <v>1.929500000551343</v>
      </c>
      <c r="N829" s="35">
        <f t="shared" si="54"/>
        <v>2.1002872213397747</v>
      </c>
      <c r="O829" s="34">
        <f t="shared" si="55"/>
        <v>4.4112064121231516</v>
      </c>
      <c r="P829" s="36" t="s">
        <v>104</v>
      </c>
      <c r="Q829" s="70"/>
      <c r="R829" s="70"/>
      <c r="S829" s="70"/>
    </row>
    <row r="830" spans="1:19" x14ac:dyDescent="0.3">
      <c r="A830" s="98" t="s">
        <v>126</v>
      </c>
      <c r="B830" s="98" t="s">
        <v>2837</v>
      </c>
      <c r="C830" s="98">
        <v>601</v>
      </c>
      <c r="D830" s="98">
        <v>304.49</v>
      </c>
      <c r="E830" s="98">
        <v>0.4</v>
      </c>
      <c r="F830" s="98">
        <v>0.4</v>
      </c>
      <c r="G830" s="98">
        <v>2.2319010000000001</v>
      </c>
      <c r="H830" s="98">
        <v>5189887.2050000001</v>
      </c>
      <c r="I830" s="98">
        <v>488031.85399999999</v>
      </c>
      <c r="J830" s="34">
        <f>VLOOKUP($B830,'Hub coords'!$A$14:$E$119,4,TRUE)</f>
        <v>488030.87040000001</v>
      </c>
      <c r="K830" s="34">
        <f>VLOOKUP($B830,'Hub coords'!$A$14:$E$119,5,TRUE)</f>
        <v>5189887.7975000003</v>
      </c>
      <c r="L830" s="34">
        <f t="shared" si="52"/>
        <v>0.98359999997774139</v>
      </c>
      <c r="M830" s="34">
        <f t="shared" si="53"/>
        <v>0.59250000026077032</v>
      </c>
      <c r="N830" s="35">
        <f t="shared" si="54"/>
        <v>1.1482705300865408</v>
      </c>
      <c r="O830" s="34">
        <f t="shared" si="55"/>
        <v>1.3185252102652254</v>
      </c>
      <c r="P830" s="36" t="s">
        <v>104</v>
      </c>
      <c r="Q830" s="70"/>
      <c r="R830" s="70"/>
      <c r="S830" s="70"/>
    </row>
    <row r="831" spans="1:19" x14ac:dyDescent="0.3">
      <c r="A831" s="98" t="s">
        <v>130</v>
      </c>
      <c r="B831" s="98" t="s">
        <v>2838</v>
      </c>
      <c r="C831" s="98">
        <v>601</v>
      </c>
      <c r="D831" s="98">
        <v>308.04599999999999</v>
      </c>
      <c r="E831" s="98">
        <v>0.3</v>
      </c>
      <c r="F831" s="98">
        <v>0.2</v>
      </c>
      <c r="G831" s="98">
        <v>1.4305099999999999</v>
      </c>
      <c r="H831" s="98">
        <v>5189888.4859999996</v>
      </c>
      <c r="I831" s="98">
        <v>488031.35600000003</v>
      </c>
      <c r="J831" s="34">
        <f>VLOOKUP($B831,'Hub coords'!$A$14:$E$119,4,TRUE)</f>
        <v>488030.87040000001</v>
      </c>
      <c r="K831" s="34">
        <f>VLOOKUP($B831,'Hub coords'!$A$14:$E$119,5,TRUE)</f>
        <v>5189887.7975000003</v>
      </c>
      <c r="L831" s="34">
        <f t="shared" si="52"/>
        <v>0.48560000001452863</v>
      </c>
      <c r="M831" s="34">
        <f t="shared" si="53"/>
        <v>0.6884999992325902</v>
      </c>
      <c r="N831" s="35">
        <f t="shared" si="54"/>
        <v>0.84251979736822025</v>
      </c>
      <c r="O831" s="34">
        <f t="shared" si="55"/>
        <v>0.70983960895738696</v>
      </c>
      <c r="P831" s="36" t="s">
        <v>104</v>
      </c>
      <c r="Q831" s="70"/>
      <c r="R831" s="70"/>
      <c r="S831" s="70"/>
    </row>
    <row r="832" spans="1:19" x14ac:dyDescent="0.3">
      <c r="A832" s="98" t="s">
        <v>126</v>
      </c>
      <c r="B832" s="98" t="s">
        <v>2839</v>
      </c>
      <c r="C832" s="98">
        <v>601</v>
      </c>
      <c r="D832" s="98">
        <v>308.47800000000001</v>
      </c>
      <c r="E832" s="98">
        <v>0.5</v>
      </c>
      <c r="F832" s="98">
        <v>0.5</v>
      </c>
      <c r="G832" s="98">
        <v>1.774681</v>
      </c>
      <c r="H832" s="98">
        <v>5189888.43</v>
      </c>
      <c r="I832" s="98">
        <v>488029.29499999998</v>
      </c>
      <c r="J832" s="34">
        <f>VLOOKUP($B832,'Hub coords'!$A$14:$E$119,4,TRUE)</f>
        <v>488030.87040000001</v>
      </c>
      <c r="K832" s="34">
        <f>VLOOKUP($B832,'Hub coords'!$A$14:$E$119,5,TRUE)</f>
        <v>5189887.7975000003</v>
      </c>
      <c r="L832" s="34">
        <f t="shared" si="52"/>
        <v>1.5754000000306405</v>
      </c>
      <c r="M832" s="34">
        <f t="shared" si="53"/>
        <v>0.63249999936670065</v>
      </c>
      <c r="N832" s="35">
        <f t="shared" si="54"/>
        <v>1.697628171684076</v>
      </c>
      <c r="O832" s="34">
        <f t="shared" si="55"/>
        <v>2.8819414092954188</v>
      </c>
      <c r="P832" s="36" t="s">
        <v>104</v>
      </c>
      <c r="Q832" s="70"/>
      <c r="R832" s="70"/>
      <c r="S832" s="70"/>
    </row>
    <row r="833" spans="1:19" x14ac:dyDescent="0.3">
      <c r="A833" s="98" t="s">
        <v>126</v>
      </c>
      <c r="B833" s="98" t="s">
        <v>2840</v>
      </c>
      <c r="C833" s="98">
        <v>601</v>
      </c>
      <c r="D833" s="98">
        <v>315.21699999999998</v>
      </c>
      <c r="E833" s="98">
        <v>0.4</v>
      </c>
      <c r="F833" s="98">
        <v>0.3</v>
      </c>
      <c r="G833" s="98">
        <v>2.2004280000000001</v>
      </c>
      <c r="H833" s="98">
        <v>5189889.7510000002</v>
      </c>
      <c r="I833" s="98">
        <v>488031.97700000001</v>
      </c>
      <c r="J833" s="34">
        <f>VLOOKUP($B833,'Hub coords'!$A$14:$E$119,4,TRUE)</f>
        <v>488030.87040000001</v>
      </c>
      <c r="K833" s="34">
        <f>VLOOKUP($B833,'Hub coords'!$A$14:$E$119,5,TRUE)</f>
        <v>5189887.7975000003</v>
      </c>
      <c r="L833" s="34">
        <f t="shared" si="52"/>
        <v>1.1065999999991618</v>
      </c>
      <c r="M833" s="34">
        <f t="shared" si="53"/>
        <v>1.9534999998286366</v>
      </c>
      <c r="N833" s="35">
        <f t="shared" si="54"/>
        <v>2.2451560768304346</v>
      </c>
      <c r="O833" s="34">
        <f t="shared" si="55"/>
        <v>5.0407258093286282</v>
      </c>
      <c r="P833" s="36" t="s">
        <v>104</v>
      </c>
      <c r="Q833" s="70"/>
      <c r="R833" s="70"/>
      <c r="S833" s="70"/>
    </row>
    <row r="834" spans="1:19" x14ac:dyDescent="0.3">
      <c r="A834" s="98" t="s">
        <v>126</v>
      </c>
      <c r="B834" s="98" t="s">
        <v>2841</v>
      </c>
      <c r="C834" s="98">
        <v>601</v>
      </c>
      <c r="D834" s="98">
        <v>303.24599999999998</v>
      </c>
      <c r="E834" s="98">
        <v>1.2</v>
      </c>
      <c r="F834" s="98">
        <v>0.6</v>
      </c>
      <c r="G834" s="98">
        <v>1.349753</v>
      </c>
      <c r="H834" s="98">
        <v>5189885.4649999999</v>
      </c>
      <c r="I834" s="98">
        <v>488028.80599999998</v>
      </c>
      <c r="J834" s="34">
        <f>VLOOKUP($B834,'Hub coords'!$A$14:$E$119,4,TRUE)</f>
        <v>488030.87040000001</v>
      </c>
      <c r="K834" s="34">
        <f>VLOOKUP($B834,'Hub coords'!$A$14:$E$119,5,TRUE)</f>
        <v>5189887.7975000003</v>
      </c>
      <c r="L834" s="34">
        <f t="shared" si="52"/>
        <v>2.0644000000320375</v>
      </c>
      <c r="M834" s="34">
        <f t="shared" si="53"/>
        <v>2.3325000004842877</v>
      </c>
      <c r="N834" s="35">
        <f t="shared" si="54"/>
        <v>3.1148521012066492</v>
      </c>
      <c r="O834" s="34">
        <f t="shared" si="55"/>
        <v>9.7023036123914785</v>
      </c>
      <c r="P834" s="36" t="s">
        <v>104</v>
      </c>
      <c r="Q834" s="70"/>
      <c r="R834" s="70"/>
      <c r="S834" s="70"/>
    </row>
    <row r="835" spans="1:19" x14ac:dyDescent="0.3">
      <c r="A835" s="98" t="s">
        <v>126</v>
      </c>
      <c r="B835" s="98" t="s">
        <v>2842</v>
      </c>
      <c r="C835" s="98">
        <v>601</v>
      </c>
      <c r="D835" s="98">
        <v>305.411</v>
      </c>
      <c r="E835" s="98">
        <v>1.1000000000000001</v>
      </c>
      <c r="F835" s="98">
        <v>0.9</v>
      </c>
      <c r="G835" s="98">
        <v>1.512092</v>
      </c>
      <c r="H835" s="98">
        <v>5189885.9040000001</v>
      </c>
      <c r="I835" s="98">
        <v>488030.66499999998</v>
      </c>
      <c r="J835" s="34">
        <f>VLOOKUP($B835,'Hub coords'!$A$14:$E$119,4,TRUE)</f>
        <v>488030.87040000001</v>
      </c>
      <c r="K835" s="34">
        <f>VLOOKUP($B835,'Hub coords'!$A$14:$E$119,5,TRUE)</f>
        <v>5189887.7975000003</v>
      </c>
      <c r="L835" s="34">
        <f t="shared" si="52"/>
        <v>0.20540000003529713</v>
      </c>
      <c r="M835" s="34">
        <f t="shared" si="53"/>
        <v>1.8935000002384186</v>
      </c>
      <c r="N835" s="35">
        <f t="shared" si="54"/>
        <v>1.9046079415242894</v>
      </c>
      <c r="O835" s="34">
        <f t="shared" si="55"/>
        <v>3.6275314109173906</v>
      </c>
      <c r="P835" s="36" t="s">
        <v>104</v>
      </c>
      <c r="Q835" s="70"/>
      <c r="R835" s="70"/>
      <c r="S835" s="70"/>
    </row>
    <row r="836" spans="1:19" x14ac:dyDescent="0.3">
      <c r="A836" s="98" t="s">
        <v>126</v>
      </c>
      <c r="B836" s="98" t="s">
        <v>2843</v>
      </c>
      <c r="C836" s="98">
        <v>601</v>
      </c>
      <c r="D836" s="98">
        <v>306.27100000000002</v>
      </c>
      <c r="E836" s="98">
        <v>1.9</v>
      </c>
      <c r="F836" s="98">
        <v>1.2</v>
      </c>
      <c r="G836" s="98">
        <v>0.74681500000000001</v>
      </c>
      <c r="H836" s="98">
        <v>5189884.3490000004</v>
      </c>
      <c r="I836" s="98">
        <v>488032.57400000002</v>
      </c>
      <c r="J836" s="34">
        <f>VLOOKUP($B836,'Hub coords'!$A$14:$E$119,4,TRUE)</f>
        <v>488030.87040000001</v>
      </c>
      <c r="K836" s="34">
        <f>VLOOKUP($B836,'Hub coords'!$A$14:$E$119,5,TRUE)</f>
        <v>5189887.7975000003</v>
      </c>
      <c r="L836" s="34">
        <f t="shared" si="52"/>
        <v>1.7036000000080094</v>
      </c>
      <c r="M836" s="34">
        <f t="shared" si="53"/>
        <v>3.4484999999403954</v>
      </c>
      <c r="N836" s="35">
        <f t="shared" si="54"/>
        <v>3.8463495953457216</v>
      </c>
      <c r="O836" s="34">
        <f t="shared" si="55"/>
        <v>14.794405209616196</v>
      </c>
      <c r="P836" s="36" t="s">
        <v>104</v>
      </c>
      <c r="Q836" s="70"/>
      <c r="R836" s="70"/>
      <c r="S836" s="70"/>
    </row>
    <row r="837" spans="1:19" x14ac:dyDescent="0.3">
      <c r="A837" s="98" t="s">
        <v>126</v>
      </c>
      <c r="B837" s="98" t="s">
        <v>2844</v>
      </c>
      <c r="C837" s="98">
        <v>601</v>
      </c>
      <c r="D837" s="98">
        <v>314.73500000000001</v>
      </c>
      <c r="E837" s="98">
        <v>0.4</v>
      </c>
      <c r="F837" s="98">
        <v>0.4</v>
      </c>
      <c r="G837" s="98">
        <v>2.3993929999999999</v>
      </c>
      <c r="H837" s="98">
        <v>5189889.7680000002</v>
      </c>
      <c r="I837" s="98">
        <v>488031.49</v>
      </c>
      <c r="J837" s="34">
        <f>VLOOKUP($B837,'Hub coords'!$A$14:$E$119,4,TRUE)</f>
        <v>488030.87040000001</v>
      </c>
      <c r="K837" s="34">
        <f>VLOOKUP($B837,'Hub coords'!$A$14:$E$119,5,TRUE)</f>
        <v>5189887.7975000003</v>
      </c>
      <c r="L837" s="34">
        <f t="shared" si="52"/>
        <v>0.61959999997634441</v>
      </c>
      <c r="M837" s="34">
        <f t="shared" si="53"/>
        <v>1.9704999998211861</v>
      </c>
      <c r="N837" s="35">
        <f t="shared" si="54"/>
        <v>2.0656171981434461</v>
      </c>
      <c r="O837" s="34">
        <f t="shared" si="55"/>
        <v>4.2667744092659809</v>
      </c>
      <c r="P837" s="36" t="s">
        <v>104</v>
      </c>
      <c r="Q837" s="70"/>
      <c r="R837" s="70"/>
      <c r="S837" s="70"/>
    </row>
    <row r="838" spans="1:19" x14ac:dyDescent="0.3">
      <c r="A838" s="98" t="s">
        <v>130</v>
      </c>
      <c r="B838" s="98" t="s">
        <v>2818</v>
      </c>
      <c r="C838" s="98">
        <v>601</v>
      </c>
      <c r="D838" s="98">
        <v>308.07799999999997</v>
      </c>
      <c r="E838" s="98">
        <v>0.4</v>
      </c>
      <c r="F838" s="98">
        <v>0.3</v>
      </c>
      <c r="G838" s="98">
        <v>1.5214259999999999</v>
      </c>
      <c r="H838" s="98">
        <v>5189889.0990000004</v>
      </c>
      <c r="I838" s="98">
        <v>488030.68800000002</v>
      </c>
      <c r="J838" s="34">
        <f>VLOOKUP($B838,'Hub coords'!$A$14:$E$119,4,TRUE)</f>
        <v>488030.87040000001</v>
      </c>
      <c r="K838" s="34">
        <f>VLOOKUP($B838,'Hub coords'!$A$14:$E$119,5,TRUE)</f>
        <v>5189887.7975000003</v>
      </c>
      <c r="L838" s="34">
        <f t="shared" si="52"/>
        <v>0.18239999999059364</v>
      </c>
      <c r="M838" s="34">
        <f t="shared" si="53"/>
        <v>1.3015000000596046</v>
      </c>
      <c r="N838" s="35">
        <f t="shared" si="54"/>
        <v>1.3142191636678104</v>
      </c>
      <c r="O838" s="34">
        <f t="shared" si="55"/>
        <v>1.7271720101517192</v>
      </c>
      <c r="P838" s="36" t="s">
        <v>104</v>
      </c>
      <c r="Q838" s="70"/>
      <c r="R838" s="70"/>
      <c r="S838" s="70"/>
    </row>
    <row r="839" spans="1:19" x14ac:dyDescent="0.3">
      <c r="A839" s="98" t="s">
        <v>126</v>
      </c>
      <c r="B839" s="98" t="s">
        <v>2845</v>
      </c>
      <c r="C839" s="98">
        <v>601</v>
      </c>
      <c r="D839" s="98">
        <v>306.42899999999997</v>
      </c>
      <c r="E839" s="98">
        <v>1.3</v>
      </c>
      <c r="F839" s="98">
        <v>0.8</v>
      </c>
      <c r="G839" s="98">
        <v>0.48302499999999998</v>
      </c>
      <c r="H839" s="98">
        <v>5189885.835</v>
      </c>
      <c r="I839" s="98">
        <v>488031.73</v>
      </c>
      <c r="J839" s="34">
        <f>VLOOKUP($B839,'Hub coords'!$A$14:$E$119,4,TRUE)</f>
        <v>488030.87040000001</v>
      </c>
      <c r="K839" s="34">
        <f>VLOOKUP($B839,'Hub coords'!$A$14:$E$119,5,TRUE)</f>
        <v>5189887.7975000003</v>
      </c>
      <c r="L839" s="34">
        <f t="shared" si="52"/>
        <v>0.85959999996703118</v>
      </c>
      <c r="M839" s="34">
        <f t="shared" si="53"/>
        <v>1.962500000372529</v>
      </c>
      <c r="N839" s="35">
        <f t="shared" si="54"/>
        <v>2.1425028381324251</v>
      </c>
      <c r="O839" s="34">
        <f t="shared" si="55"/>
        <v>4.5903184114054971</v>
      </c>
      <c r="P839" s="36" t="s">
        <v>104</v>
      </c>
      <c r="Q839" s="70"/>
      <c r="R839" s="70"/>
      <c r="S839" s="70"/>
    </row>
    <row r="840" spans="1:19" x14ac:dyDescent="0.3">
      <c r="A840" s="98" t="s">
        <v>126</v>
      </c>
      <c r="B840" s="98" t="s">
        <v>2819</v>
      </c>
      <c r="C840" s="98">
        <v>601</v>
      </c>
      <c r="D840" s="98">
        <v>306.75099999999998</v>
      </c>
      <c r="E840" s="98">
        <v>1.4</v>
      </c>
      <c r="F840" s="98">
        <v>0.9</v>
      </c>
      <c r="G840" s="98">
        <v>1.625926</v>
      </c>
      <c r="H840" s="98">
        <v>5189886.25</v>
      </c>
      <c r="I840" s="98">
        <v>488030.652</v>
      </c>
      <c r="J840" s="34">
        <f>VLOOKUP($B840,'Hub coords'!$A$14:$E$119,4,TRUE)</f>
        <v>488030.87040000001</v>
      </c>
      <c r="K840" s="34">
        <f>VLOOKUP($B840,'Hub coords'!$A$14:$E$119,5,TRUE)</f>
        <v>5189887.7975000003</v>
      </c>
      <c r="L840" s="34">
        <f t="shared" si="52"/>
        <v>0.21840000001247972</v>
      </c>
      <c r="M840" s="34">
        <f t="shared" si="53"/>
        <v>1.5475000003352761</v>
      </c>
      <c r="N840" s="35">
        <f t="shared" si="54"/>
        <v>1.5628355035137675</v>
      </c>
      <c r="O840" s="34">
        <f t="shared" si="55"/>
        <v>2.4424548110431314</v>
      </c>
      <c r="P840" s="36" t="s">
        <v>104</v>
      </c>
      <c r="Q840" s="70"/>
      <c r="R840" s="98" t="s">
        <v>5112</v>
      </c>
      <c r="S840" s="37">
        <f>COUNT(C816:C845)</f>
        <v>30</v>
      </c>
    </row>
    <row r="841" spans="1:19" x14ac:dyDescent="0.3">
      <c r="A841" s="98" t="s">
        <v>126</v>
      </c>
      <c r="B841" s="98" t="s">
        <v>2820</v>
      </c>
      <c r="C841" s="98">
        <v>601</v>
      </c>
      <c r="D841" s="98">
        <v>306.61200000000002</v>
      </c>
      <c r="E841" s="98">
        <v>2.2000000000000002</v>
      </c>
      <c r="F841" s="98">
        <v>1.5</v>
      </c>
      <c r="G841" s="98">
        <v>1.5887230000000001</v>
      </c>
      <c r="H841" s="98">
        <v>5189885.7570000002</v>
      </c>
      <c r="I841" s="98">
        <v>488030.55800000002</v>
      </c>
      <c r="J841" s="34">
        <f>VLOOKUP($B841,'Hub coords'!$A$14:$E$119,4,TRUE)</f>
        <v>488030.87040000001</v>
      </c>
      <c r="K841" s="34">
        <f>VLOOKUP($B841,'Hub coords'!$A$14:$E$119,5,TRUE)</f>
        <v>5189887.7975000003</v>
      </c>
      <c r="L841" s="34">
        <f t="shared" si="52"/>
        <v>0.31239999999525025</v>
      </c>
      <c r="M841" s="34">
        <f t="shared" si="53"/>
        <v>2.0405000001192093</v>
      </c>
      <c r="N841" s="35">
        <f t="shared" si="54"/>
        <v>2.0642756624258118</v>
      </c>
      <c r="O841" s="34">
        <f t="shared" si="55"/>
        <v>4.2612340104835242</v>
      </c>
      <c r="P841" s="36" t="s">
        <v>104</v>
      </c>
      <c r="Q841" s="70"/>
      <c r="R841" s="98" t="s">
        <v>5111</v>
      </c>
      <c r="S841" s="34">
        <f>AVERAGE(N816:N845)</f>
        <v>2.1013194119227254</v>
      </c>
    </row>
    <row r="842" spans="1:19" x14ac:dyDescent="0.3">
      <c r="A842" s="98" t="s">
        <v>130</v>
      </c>
      <c r="B842" s="98" t="s">
        <v>2821</v>
      </c>
      <c r="C842" s="98">
        <v>601</v>
      </c>
      <c r="D842" s="98">
        <v>308.80799999999999</v>
      </c>
      <c r="E842" s="98">
        <v>0.4</v>
      </c>
      <c r="F842" s="98">
        <v>0.3</v>
      </c>
      <c r="G842" s="98">
        <v>1.5099929999999999</v>
      </c>
      <c r="H842" s="98">
        <v>5189887.7580000004</v>
      </c>
      <c r="I842" s="98">
        <v>488031.66499999998</v>
      </c>
      <c r="J842" s="34">
        <f>VLOOKUP($B842,'Hub coords'!$A$14:$E$119,4,TRUE)</f>
        <v>488030.87040000001</v>
      </c>
      <c r="K842" s="34">
        <f>VLOOKUP($B842,'Hub coords'!$A$14:$E$119,5,TRUE)</f>
        <v>5189887.7975000003</v>
      </c>
      <c r="L842" s="34">
        <f t="shared" ref="L842:L905" si="56">ABS(J842-I842)</f>
        <v>0.79459999996470287</v>
      </c>
      <c r="M842" s="34">
        <f t="shared" ref="M842:M905" si="57">ABS(K842-H842)</f>
        <v>3.9499999955296516E-2</v>
      </c>
      <c r="N842" s="35">
        <f t="shared" ref="N842:N905" si="58">SQRT(L842^2+M842^2)</f>
        <v>0.79558117746737456</v>
      </c>
      <c r="O842" s="34">
        <f t="shared" ref="O842:O905" si="59">N842*N842</f>
        <v>0.63294940994037407</v>
      </c>
      <c r="P842" s="36" t="s">
        <v>104</v>
      </c>
      <c r="Q842" s="70"/>
      <c r="R842" s="98" t="s">
        <v>5110</v>
      </c>
      <c r="S842" s="34">
        <f>_xlfn.STDEV.S(N816:N845)</f>
        <v>0.77523772960864556</v>
      </c>
    </row>
    <row r="843" spans="1:19" x14ac:dyDescent="0.3">
      <c r="A843" s="98" t="s">
        <v>126</v>
      </c>
      <c r="B843" s="98" t="s">
        <v>2822</v>
      </c>
      <c r="C843" s="98">
        <v>601</v>
      </c>
      <c r="D843" s="98">
        <v>308.84899999999999</v>
      </c>
      <c r="E843" s="98">
        <v>1.6</v>
      </c>
      <c r="F843" s="98">
        <v>0.5</v>
      </c>
      <c r="G843" s="98">
        <v>1.4090590000000001</v>
      </c>
      <c r="H843" s="98">
        <v>5189887.4919999996</v>
      </c>
      <c r="I843" s="98">
        <v>488032.38400000002</v>
      </c>
      <c r="J843" s="34">
        <f>VLOOKUP($B843,'Hub coords'!$A$14:$E$119,4,TRUE)</f>
        <v>488030.87040000001</v>
      </c>
      <c r="K843" s="34">
        <f>VLOOKUP($B843,'Hub coords'!$A$14:$E$119,5,TRUE)</f>
        <v>5189887.7975000003</v>
      </c>
      <c r="L843" s="34">
        <f t="shared" si="56"/>
        <v>1.5136000000056811</v>
      </c>
      <c r="M843" s="34">
        <f t="shared" si="57"/>
        <v>0.30550000071525574</v>
      </c>
      <c r="N843" s="35">
        <f t="shared" si="58"/>
        <v>1.5441227964298108</v>
      </c>
      <c r="O843" s="34">
        <f t="shared" si="59"/>
        <v>2.3843152104542189</v>
      </c>
      <c r="P843" s="36" t="s">
        <v>104</v>
      </c>
      <c r="Q843" s="70"/>
      <c r="R843" s="98" t="s">
        <v>5109</v>
      </c>
      <c r="S843" s="34">
        <f>MIN(N816:N845)</f>
        <v>0.21948851909520639</v>
      </c>
    </row>
    <row r="844" spans="1:19" x14ac:dyDescent="0.3">
      <c r="A844" s="98" t="s">
        <v>126</v>
      </c>
      <c r="B844" s="98" t="s">
        <v>2823</v>
      </c>
      <c r="C844" s="98">
        <v>601</v>
      </c>
      <c r="D844" s="98">
        <v>313.64100000000002</v>
      </c>
      <c r="E844" s="98">
        <v>0.3</v>
      </c>
      <c r="F844" s="98">
        <v>0.2</v>
      </c>
      <c r="G844" s="98">
        <v>2.1062889999999999</v>
      </c>
      <c r="H844" s="98">
        <v>5189889.7479999997</v>
      </c>
      <c r="I844" s="98">
        <v>488031.28600000002</v>
      </c>
      <c r="J844" s="34">
        <f>VLOOKUP($B844,'Hub coords'!$A$14:$E$119,4,TRUE)</f>
        <v>488030.87040000001</v>
      </c>
      <c r="K844" s="34">
        <f>VLOOKUP($B844,'Hub coords'!$A$14:$E$119,5,TRUE)</f>
        <v>5189887.7975000003</v>
      </c>
      <c r="L844" s="34">
        <f t="shared" si="56"/>
        <v>0.41560000000754371</v>
      </c>
      <c r="M844" s="34">
        <f t="shared" si="57"/>
        <v>1.9504999993368983</v>
      </c>
      <c r="N844" s="35">
        <f t="shared" si="58"/>
        <v>1.9942852372264883</v>
      </c>
      <c r="O844" s="34">
        <f t="shared" si="59"/>
        <v>3.9771736074195108</v>
      </c>
      <c r="P844" s="36" t="s">
        <v>104</v>
      </c>
      <c r="Q844" s="70"/>
      <c r="R844" s="98" t="s">
        <v>5108</v>
      </c>
      <c r="S844" s="34">
        <f>MAX(N816:N845)</f>
        <v>3.8463495953457216</v>
      </c>
    </row>
    <row r="845" spans="1:19" x14ac:dyDescent="0.3">
      <c r="A845" s="98" t="s">
        <v>126</v>
      </c>
      <c r="B845" s="98" t="s">
        <v>2824</v>
      </c>
      <c r="C845" s="98">
        <v>601</v>
      </c>
      <c r="D845" s="98">
        <v>306.02699999999999</v>
      </c>
      <c r="E845" s="98">
        <v>1.8</v>
      </c>
      <c r="F845" s="98">
        <v>1</v>
      </c>
      <c r="G845" s="98">
        <v>1.756945</v>
      </c>
      <c r="H845" s="98">
        <v>5189885.4869999997</v>
      </c>
      <c r="I845" s="98">
        <v>488030.41600000003</v>
      </c>
      <c r="J845" s="34">
        <f>VLOOKUP($B845,'Hub coords'!$A$14:$E$119,4,TRUE)</f>
        <v>488030.87040000001</v>
      </c>
      <c r="K845" s="34">
        <f>VLOOKUP($B845,'Hub coords'!$A$14:$E$119,5,TRUE)</f>
        <v>5189887.7975000003</v>
      </c>
      <c r="L845" s="34">
        <f t="shared" si="56"/>
        <v>0.45439999998779967</v>
      </c>
      <c r="M845" s="34">
        <f t="shared" si="57"/>
        <v>2.310500000603497</v>
      </c>
      <c r="N845" s="35">
        <f t="shared" si="58"/>
        <v>2.3547589288030468</v>
      </c>
      <c r="O845" s="34">
        <f t="shared" si="59"/>
        <v>5.5448896127776726</v>
      </c>
      <c r="P845" s="36" t="s">
        <v>104</v>
      </c>
      <c r="Q845" s="70"/>
      <c r="R845" s="98" t="s">
        <v>5107</v>
      </c>
      <c r="S845" s="34">
        <f>SQRT(SUM(O816:O845)/S840)</f>
        <v>2.235286042192008</v>
      </c>
    </row>
    <row r="846" spans="1:19" ht="15" thickBot="1" x14ac:dyDescent="0.35">
      <c r="A846" s="98" t="s">
        <v>130</v>
      </c>
      <c r="B846" s="98" t="s">
        <v>2846</v>
      </c>
      <c r="C846" s="98">
        <v>601</v>
      </c>
      <c r="D846" s="98">
        <v>327.45</v>
      </c>
      <c r="E846" s="98">
        <v>0.3</v>
      </c>
      <c r="F846" s="98">
        <v>0.3</v>
      </c>
      <c r="G846" s="98">
        <v>1.197133</v>
      </c>
      <c r="H846" s="98">
        <v>5189885.8679999998</v>
      </c>
      <c r="I846" s="98">
        <v>487953.64399999997</v>
      </c>
      <c r="J846" s="34">
        <f>VLOOKUP($B846,'Hub coords'!$A$14:$E$119,4,TRUE)</f>
        <v>487953.40240000002</v>
      </c>
      <c r="K846" s="34">
        <f>VLOOKUP($B846,'Hub coords'!$A$14:$E$119,5,TRUE)</f>
        <v>5189887.1414999999</v>
      </c>
      <c r="L846" s="34">
        <f t="shared" si="56"/>
        <v>0.24159999995026737</v>
      </c>
      <c r="M846" s="34">
        <f t="shared" si="57"/>
        <v>1.2735000001266599</v>
      </c>
      <c r="N846" s="35">
        <f t="shared" si="58"/>
        <v>1.29621480098731</v>
      </c>
      <c r="O846" s="34">
        <f t="shared" si="59"/>
        <v>1.6801728102985718</v>
      </c>
      <c r="P846" s="36" t="s">
        <v>105</v>
      </c>
      <c r="Q846" s="113"/>
      <c r="R846" s="98"/>
    </row>
    <row r="847" spans="1:19" x14ac:dyDescent="0.3">
      <c r="A847" s="98" t="s">
        <v>130</v>
      </c>
      <c r="B847" s="98" t="s">
        <v>2855</v>
      </c>
      <c r="C847" s="98">
        <v>601</v>
      </c>
      <c r="D847" s="98">
        <v>326.99099999999999</v>
      </c>
      <c r="E847" s="98">
        <v>0.2</v>
      </c>
      <c r="F847" s="98">
        <v>0.2</v>
      </c>
      <c r="G847" s="98">
        <v>1.71445</v>
      </c>
      <c r="H847" s="98">
        <v>5189886.4630000005</v>
      </c>
      <c r="I847" s="98">
        <v>487953.87199999997</v>
      </c>
      <c r="J847" s="34">
        <f>VLOOKUP($B847,'Hub coords'!$A$14:$E$119,4,TRUE)</f>
        <v>487953.40240000002</v>
      </c>
      <c r="K847" s="34">
        <f>VLOOKUP($B847,'Hub coords'!$A$14:$E$119,5,TRUE)</f>
        <v>5189887.1414999999</v>
      </c>
      <c r="L847" s="34">
        <f t="shared" si="56"/>
        <v>0.46959999995306134</v>
      </c>
      <c r="M847" s="34">
        <f t="shared" si="57"/>
        <v>0.67849999945610762</v>
      </c>
      <c r="N847" s="35">
        <f t="shared" si="58"/>
        <v>0.82515841461979489</v>
      </c>
      <c r="O847" s="34">
        <f t="shared" si="59"/>
        <v>0.68088640921785337</v>
      </c>
      <c r="P847" s="36" t="s">
        <v>105</v>
      </c>
      <c r="Q847" s="113"/>
      <c r="R847" s="20" t="s">
        <v>166</v>
      </c>
      <c r="S847" s="20" t="s">
        <v>165</v>
      </c>
    </row>
    <row r="848" spans="1:19" x14ac:dyDescent="0.3">
      <c r="A848" s="98" t="s">
        <v>130</v>
      </c>
      <c r="B848" s="98" t="s">
        <v>2856</v>
      </c>
      <c r="C848" s="98">
        <v>601</v>
      </c>
      <c r="D848" s="98">
        <v>328.61399999999998</v>
      </c>
      <c r="E848" s="98">
        <v>0.3</v>
      </c>
      <c r="F848" s="98">
        <v>0.2</v>
      </c>
      <c r="G848" s="98">
        <v>1.9298679999999999</v>
      </c>
      <c r="H848" s="98">
        <v>5189886.6749999998</v>
      </c>
      <c r="I848" s="98">
        <v>487954.41499999998</v>
      </c>
      <c r="J848" s="34">
        <f>VLOOKUP($B848,'Hub coords'!$A$14:$E$119,4,TRUE)</f>
        <v>487953.40240000002</v>
      </c>
      <c r="K848" s="34">
        <f>VLOOKUP($B848,'Hub coords'!$A$14:$E$119,5,TRUE)</f>
        <v>5189887.1414999999</v>
      </c>
      <c r="L848" s="34">
        <f t="shared" si="56"/>
        <v>1.0125999999581836</v>
      </c>
      <c r="M848" s="34">
        <f t="shared" si="57"/>
        <v>0.46650000009685755</v>
      </c>
      <c r="N848" s="35">
        <f t="shared" si="58"/>
        <v>1.1148905820777579</v>
      </c>
      <c r="O848" s="34">
        <f t="shared" si="59"/>
        <v>1.242981010005682</v>
      </c>
      <c r="P848" s="36" t="s">
        <v>105</v>
      </c>
      <c r="Q848" s="113"/>
      <c r="R848" s="19">
        <v>1</v>
      </c>
      <c r="S848" s="115">
        <v>5</v>
      </c>
    </row>
    <row r="849" spans="1:19" x14ac:dyDescent="0.3">
      <c r="A849" s="98" t="s">
        <v>126</v>
      </c>
      <c r="B849" s="98" t="s">
        <v>2857</v>
      </c>
      <c r="C849" s="98">
        <v>601</v>
      </c>
      <c r="D849" s="98">
        <v>334.35599999999999</v>
      </c>
      <c r="E849" s="98">
        <v>0.3</v>
      </c>
      <c r="F849" s="98">
        <v>0.3</v>
      </c>
      <c r="G849" s="98">
        <v>1.5124310000000001</v>
      </c>
      <c r="H849" s="98">
        <v>5189887.3159999996</v>
      </c>
      <c r="I849" s="98">
        <v>487955.30900000001</v>
      </c>
      <c r="J849" s="34">
        <f>VLOOKUP($B849,'Hub coords'!$A$14:$E$119,4,TRUE)</f>
        <v>487953.40240000002</v>
      </c>
      <c r="K849" s="34">
        <f>VLOOKUP($B849,'Hub coords'!$A$14:$E$119,5,TRUE)</f>
        <v>5189887.1414999999</v>
      </c>
      <c r="L849" s="34">
        <f t="shared" si="56"/>
        <v>1.9065999999875203</v>
      </c>
      <c r="M849" s="34">
        <f t="shared" si="57"/>
        <v>0.1744999997317791</v>
      </c>
      <c r="N849" s="35">
        <f t="shared" si="58"/>
        <v>1.9145688313191571</v>
      </c>
      <c r="O849" s="34">
        <f t="shared" si="59"/>
        <v>3.6655738098588029</v>
      </c>
      <c r="P849" s="36" t="s">
        <v>105</v>
      </c>
      <c r="Q849" s="113"/>
      <c r="R849" s="19">
        <v>2</v>
      </c>
      <c r="S849" s="115">
        <v>7</v>
      </c>
    </row>
    <row r="850" spans="1:19" x14ac:dyDescent="0.3">
      <c r="A850" s="98" t="s">
        <v>130</v>
      </c>
      <c r="B850" s="98" t="s">
        <v>2858</v>
      </c>
      <c r="C850" s="98">
        <v>601</v>
      </c>
      <c r="D850" s="98">
        <v>327.41300000000001</v>
      </c>
      <c r="E850" s="98">
        <v>0.3</v>
      </c>
      <c r="F850" s="98">
        <v>0.2</v>
      </c>
      <c r="G850" s="98">
        <v>1.7498199999999999</v>
      </c>
      <c r="H850" s="98">
        <v>5189885.5329999998</v>
      </c>
      <c r="I850" s="98">
        <v>487953.08399999997</v>
      </c>
      <c r="J850" s="34">
        <f>VLOOKUP($B850,'Hub coords'!$A$14:$E$119,4,TRUE)</f>
        <v>487953.40240000002</v>
      </c>
      <c r="K850" s="34">
        <f>VLOOKUP($B850,'Hub coords'!$A$14:$E$119,5,TRUE)</f>
        <v>5189887.1414999999</v>
      </c>
      <c r="L850" s="34">
        <f t="shared" si="56"/>
        <v>0.31840000004740432</v>
      </c>
      <c r="M850" s="34">
        <f t="shared" si="57"/>
        <v>1.608500000089407</v>
      </c>
      <c r="N850" s="35">
        <f t="shared" si="58"/>
        <v>1.6397105873652855</v>
      </c>
      <c r="O850" s="34">
        <f t="shared" si="59"/>
        <v>2.6886508103178097</v>
      </c>
      <c r="P850" s="36" t="s">
        <v>105</v>
      </c>
      <c r="Q850" s="113"/>
      <c r="R850" s="19">
        <v>3</v>
      </c>
      <c r="S850" s="115">
        <v>13</v>
      </c>
    </row>
    <row r="851" spans="1:19" x14ac:dyDescent="0.3">
      <c r="A851" s="98" t="s">
        <v>126</v>
      </c>
      <c r="B851" s="98" t="s">
        <v>2859</v>
      </c>
      <c r="C851" s="98">
        <v>601</v>
      </c>
      <c r="D851" s="98">
        <v>331.71800000000002</v>
      </c>
      <c r="E851" s="98">
        <v>0.2</v>
      </c>
      <c r="F851" s="98">
        <v>0.2</v>
      </c>
      <c r="G851" s="98">
        <v>1.8594010000000001</v>
      </c>
      <c r="H851" s="98">
        <v>5189886.5049999999</v>
      </c>
      <c r="I851" s="98">
        <v>487954.91</v>
      </c>
      <c r="J851" s="34">
        <f>VLOOKUP($B851,'Hub coords'!$A$14:$E$119,4,TRUE)</f>
        <v>487953.40240000002</v>
      </c>
      <c r="K851" s="34">
        <f>VLOOKUP($B851,'Hub coords'!$A$14:$E$119,5,TRUE)</f>
        <v>5189887.1414999999</v>
      </c>
      <c r="L851" s="34">
        <f t="shared" si="56"/>
        <v>1.507599999953527</v>
      </c>
      <c r="M851" s="34">
        <f t="shared" si="57"/>
        <v>0.63650000002235174</v>
      </c>
      <c r="N851" s="35">
        <f t="shared" si="58"/>
        <v>1.6364565407881533</v>
      </c>
      <c r="O851" s="34">
        <f t="shared" si="59"/>
        <v>2.6779900098883287</v>
      </c>
      <c r="P851" s="36" t="s">
        <v>105</v>
      </c>
      <c r="Q851" s="113"/>
      <c r="R851" s="19">
        <v>4</v>
      </c>
      <c r="S851" s="115">
        <v>4</v>
      </c>
    </row>
    <row r="852" spans="1:19" x14ac:dyDescent="0.3">
      <c r="A852" s="98" t="s">
        <v>130</v>
      </c>
      <c r="B852" s="98" t="s">
        <v>2860</v>
      </c>
      <c r="C852" s="98">
        <v>601</v>
      </c>
      <c r="D852" s="98">
        <v>327.22000000000003</v>
      </c>
      <c r="E852" s="98">
        <v>0.3</v>
      </c>
      <c r="F852" s="98">
        <v>0.2</v>
      </c>
      <c r="G852" s="98">
        <v>1.6491439999999999</v>
      </c>
      <c r="H852" s="98">
        <v>5189886.8289999999</v>
      </c>
      <c r="I852" s="98">
        <v>487954.28</v>
      </c>
      <c r="J852" s="34">
        <f>VLOOKUP($B852,'Hub coords'!$A$14:$E$119,4,TRUE)</f>
        <v>487953.40240000002</v>
      </c>
      <c r="K852" s="34">
        <f>VLOOKUP($B852,'Hub coords'!$A$14:$E$119,5,TRUE)</f>
        <v>5189887.1414999999</v>
      </c>
      <c r="L852" s="34">
        <f t="shared" si="56"/>
        <v>0.87760000000707805</v>
      </c>
      <c r="M852" s="34">
        <f t="shared" si="57"/>
        <v>0.3125</v>
      </c>
      <c r="N852" s="35">
        <f t="shared" si="58"/>
        <v>0.93157823611998547</v>
      </c>
      <c r="O852" s="34">
        <f t="shared" si="59"/>
        <v>0.86783801001242344</v>
      </c>
      <c r="P852" s="36" t="s">
        <v>105</v>
      </c>
      <c r="Q852" s="113"/>
      <c r="R852" s="19">
        <v>5</v>
      </c>
      <c r="S852" s="115">
        <v>1</v>
      </c>
    </row>
    <row r="853" spans="1:19" x14ac:dyDescent="0.3">
      <c r="A853" s="98" t="s">
        <v>126</v>
      </c>
      <c r="B853" s="98" t="s">
        <v>2861</v>
      </c>
      <c r="C853" s="98">
        <v>601</v>
      </c>
      <c r="D853" s="98">
        <v>332.73700000000002</v>
      </c>
      <c r="E853" s="98">
        <v>0.4</v>
      </c>
      <c r="F853" s="98">
        <v>0.3</v>
      </c>
      <c r="G853" s="98">
        <v>2.0883400000000001</v>
      </c>
      <c r="H853" s="98">
        <v>5189888.0839999998</v>
      </c>
      <c r="I853" s="98">
        <v>487956.76799999998</v>
      </c>
      <c r="J853" s="34">
        <f>VLOOKUP($B853,'Hub coords'!$A$14:$E$119,4,TRUE)</f>
        <v>487953.40240000002</v>
      </c>
      <c r="K853" s="34">
        <f>VLOOKUP($B853,'Hub coords'!$A$14:$E$119,5,TRUE)</f>
        <v>5189887.1414999999</v>
      </c>
      <c r="L853" s="34">
        <f t="shared" si="56"/>
        <v>3.3655999999609776</v>
      </c>
      <c r="M853" s="34">
        <f t="shared" si="57"/>
        <v>0.94249999988824129</v>
      </c>
      <c r="N853" s="35">
        <f t="shared" si="58"/>
        <v>3.49507791179634</v>
      </c>
      <c r="O853" s="34">
        <f t="shared" si="59"/>
        <v>12.215569609526664</v>
      </c>
      <c r="P853" s="36" t="s">
        <v>105</v>
      </c>
      <c r="Q853" s="113"/>
      <c r="R853" s="19">
        <v>6</v>
      </c>
      <c r="S853" s="115">
        <v>0</v>
      </c>
    </row>
    <row r="854" spans="1:19" x14ac:dyDescent="0.3">
      <c r="A854" s="98" t="s">
        <v>130</v>
      </c>
      <c r="B854" s="98" t="s">
        <v>2862</v>
      </c>
      <c r="C854" s="98">
        <v>601</v>
      </c>
      <c r="D854" s="98">
        <v>327.88900000000001</v>
      </c>
      <c r="E854" s="98">
        <v>0.3</v>
      </c>
      <c r="F854" s="98">
        <v>0.2</v>
      </c>
      <c r="G854" s="98">
        <v>1.767034</v>
      </c>
      <c r="H854" s="98">
        <v>5189886.6289999997</v>
      </c>
      <c r="I854" s="98">
        <v>487954.495</v>
      </c>
      <c r="J854" s="34">
        <f>VLOOKUP($B854,'Hub coords'!$A$14:$E$119,4,TRUE)</f>
        <v>487953.40240000002</v>
      </c>
      <c r="K854" s="34">
        <f>VLOOKUP($B854,'Hub coords'!$A$14:$E$119,5,TRUE)</f>
        <v>5189887.1414999999</v>
      </c>
      <c r="L854" s="34">
        <f t="shared" si="56"/>
        <v>1.0925999999744818</v>
      </c>
      <c r="M854" s="34">
        <f t="shared" si="57"/>
        <v>0.51250000018626451</v>
      </c>
      <c r="N854" s="35">
        <f t="shared" si="58"/>
        <v>1.2068268351901854</v>
      </c>
      <c r="O854" s="34">
        <f t="shared" si="59"/>
        <v>1.456431010135159</v>
      </c>
      <c r="P854" s="36" t="s">
        <v>105</v>
      </c>
      <c r="Q854" s="113"/>
      <c r="R854" s="19">
        <v>7</v>
      </c>
      <c r="S854" s="115">
        <v>0</v>
      </c>
    </row>
    <row r="855" spans="1:19" x14ac:dyDescent="0.3">
      <c r="A855" s="98" t="s">
        <v>126</v>
      </c>
      <c r="B855" s="98" t="s">
        <v>2863</v>
      </c>
      <c r="C855" s="98">
        <v>601</v>
      </c>
      <c r="D855" s="98">
        <v>329.24599999999998</v>
      </c>
      <c r="E855" s="98">
        <v>0.2</v>
      </c>
      <c r="F855" s="98">
        <v>0.2</v>
      </c>
      <c r="G855" s="98">
        <v>1.6177900000000001</v>
      </c>
      <c r="H855" s="98">
        <v>5189886.7860000003</v>
      </c>
      <c r="I855" s="98">
        <v>487953.99</v>
      </c>
      <c r="J855" s="34">
        <f>VLOOKUP($B855,'Hub coords'!$A$14:$E$119,4,TRUE)</f>
        <v>487953.40240000002</v>
      </c>
      <c r="K855" s="34">
        <f>VLOOKUP($B855,'Hub coords'!$A$14:$E$119,5,TRUE)</f>
        <v>5189887.1414999999</v>
      </c>
      <c r="L855" s="34">
        <f t="shared" si="56"/>
        <v>0.58759999996982515</v>
      </c>
      <c r="M855" s="34">
        <f t="shared" si="57"/>
        <v>0.35549999959766865</v>
      </c>
      <c r="N855" s="35">
        <f t="shared" si="58"/>
        <v>0.68677071113908239</v>
      </c>
      <c r="O855" s="34">
        <f t="shared" si="59"/>
        <v>0.47165400967848092</v>
      </c>
      <c r="P855" s="36" t="s">
        <v>105</v>
      </c>
      <c r="Q855" s="113"/>
      <c r="R855" s="19">
        <v>8</v>
      </c>
      <c r="S855" s="115">
        <v>0</v>
      </c>
    </row>
    <row r="856" spans="1:19" ht="15" thickBot="1" x14ac:dyDescent="0.35">
      <c r="A856" s="98" t="s">
        <v>130</v>
      </c>
      <c r="B856" s="98" t="s">
        <v>2864</v>
      </c>
      <c r="C856" s="98">
        <v>601</v>
      </c>
      <c r="D856" s="98">
        <v>329.52699999999999</v>
      </c>
      <c r="E856" s="98">
        <v>0.2</v>
      </c>
      <c r="F856" s="98">
        <v>0.2</v>
      </c>
      <c r="G856" s="98">
        <v>1.7693700000000001</v>
      </c>
      <c r="H856" s="98">
        <v>5189884.659</v>
      </c>
      <c r="I856" s="98">
        <v>487954.28499999997</v>
      </c>
      <c r="J856" s="34">
        <f>VLOOKUP($B856,'Hub coords'!$A$14:$E$119,4,TRUE)</f>
        <v>487953.40240000002</v>
      </c>
      <c r="K856" s="34">
        <f>VLOOKUP($B856,'Hub coords'!$A$14:$E$119,5,TRUE)</f>
        <v>5189887.1414999999</v>
      </c>
      <c r="L856" s="34">
        <f t="shared" si="56"/>
        <v>0.882599999953527</v>
      </c>
      <c r="M856" s="34">
        <f t="shared" si="57"/>
        <v>2.4824999999254942</v>
      </c>
      <c r="N856" s="35">
        <f t="shared" si="58"/>
        <v>2.6347275019531042</v>
      </c>
      <c r="O856" s="34">
        <f t="shared" si="59"/>
        <v>6.941789009548045</v>
      </c>
      <c r="P856" s="36" t="s">
        <v>105</v>
      </c>
      <c r="Q856" s="113"/>
      <c r="R856" s="38" t="s">
        <v>2123</v>
      </c>
      <c r="S856" s="38">
        <v>0</v>
      </c>
    </row>
    <row r="857" spans="1:19" x14ac:dyDescent="0.3">
      <c r="A857" s="98" t="s">
        <v>130</v>
      </c>
      <c r="B857" s="98" t="s">
        <v>2847</v>
      </c>
      <c r="C857" s="98">
        <v>601</v>
      </c>
      <c r="D857" s="98">
        <v>327.291</v>
      </c>
      <c r="E857" s="98">
        <v>0.3</v>
      </c>
      <c r="F857" s="98">
        <v>0.4</v>
      </c>
      <c r="G857" s="98">
        <v>1.284419</v>
      </c>
      <c r="H857" s="98">
        <v>5189885.3930000002</v>
      </c>
      <c r="I857" s="98">
        <v>487953.66800000001</v>
      </c>
      <c r="J857" s="34">
        <f>VLOOKUP($B857,'Hub coords'!$A$14:$E$119,4,TRUE)</f>
        <v>487953.40240000002</v>
      </c>
      <c r="K857" s="34">
        <f>VLOOKUP($B857,'Hub coords'!$A$14:$E$119,5,TRUE)</f>
        <v>5189887.1414999999</v>
      </c>
      <c r="L857" s="34">
        <f t="shared" si="56"/>
        <v>0.26559999998426065</v>
      </c>
      <c r="M857" s="34">
        <f t="shared" si="57"/>
        <v>1.7484999997541308</v>
      </c>
      <c r="N857" s="35">
        <f t="shared" si="58"/>
        <v>1.7685574938722899</v>
      </c>
      <c r="O857" s="34">
        <f t="shared" si="59"/>
        <v>3.1277956091318346</v>
      </c>
      <c r="P857" s="36" t="s">
        <v>105</v>
      </c>
      <c r="Q857" s="113"/>
      <c r="R857" s="98"/>
    </row>
    <row r="858" spans="1:19" x14ac:dyDescent="0.3">
      <c r="A858" s="98" t="s">
        <v>126</v>
      </c>
      <c r="B858" s="98" t="s">
        <v>2865</v>
      </c>
      <c r="C858" s="98">
        <v>601</v>
      </c>
      <c r="D858" s="98">
        <v>333.25900000000001</v>
      </c>
      <c r="E858" s="98">
        <v>0.5</v>
      </c>
      <c r="F858" s="98">
        <v>0.3</v>
      </c>
      <c r="G858" s="98">
        <v>1.2586090000000001</v>
      </c>
      <c r="H858" s="98">
        <v>5189884.9220000003</v>
      </c>
      <c r="I858" s="98">
        <v>487954.9</v>
      </c>
      <c r="J858" s="34">
        <f>VLOOKUP($B858,'Hub coords'!$A$14:$E$119,4,TRUE)</f>
        <v>487953.40240000002</v>
      </c>
      <c r="K858" s="34">
        <f>VLOOKUP($B858,'Hub coords'!$A$14:$E$119,5,TRUE)</f>
        <v>5189887.1414999999</v>
      </c>
      <c r="L858" s="34">
        <f t="shared" si="56"/>
        <v>1.4976000000024214</v>
      </c>
      <c r="M858" s="34">
        <f t="shared" si="57"/>
        <v>2.2194999996572733</v>
      </c>
      <c r="N858" s="35">
        <f t="shared" si="58"/>
        <v>2.6774962200693935</v>
      </c>
      <c r="O858" s="34">
        <f t="shared" si="59"/>
        <v>7.1689860084858896</v>
      </c>
      <c r="P858" s="36" t="s">
        <v>105</v>
      </c>
      <c r="Q858" s="113"/>
      <c r="R858" s="98"/>
    </row>
    <row r="859" spans="1:19" x14ac:dyDescent="0.3">
      <c r="A859" s="98" t="s">
        <v>130</v>
      </c>
      <c r="B859" s="98" t="s">
        <v>2866</v>
      </c>
      <c r="C859" s="98">
        <v>601</v>
      </c>
      <c r="D859" s="98">
        <v>327.58600000000001</v>
      </c>
      <c r="E859" s="98">
        <v>0.3</v>
      </c>
      <c r="F859" s="98">
        <v>0.2</v>
      </c>
      <c r="G859" s="98">
        <v>1.906066</v>
      </c>
      <c r="H859" s="98">
        <v>5189886.932</v>
      </c>
      <c r="I859" s="98">
        <v>487954.24</v>
      </c>
      <c r="J859" s="34">
        <f>VLOOKUP($B859,'Hub coords'!$A$14:$E$119,4,TRUE)</f>
        <v>487953.40240000002</v>
      </c>
      <c r="K859" s="34">
        <f>VLOOKUP($B859,'Hub coords'!$A$14:$E$119,5,TRUE)</f>
        <v>5189887.1414999999</v>
      </c>
      <c r="L859" s="34">
        <f t="shared" si="56"/>
        <v>0.83759999996982515</v>
      </c>
      <c r="M859" s="34">
        <f t="shared" si="57"/>
        <v>0.20949999988079071</v>
      </c>
      <c r="N859" s="35">
        <f t="shared" si="58"/>
        <v>0.863402576959035</v>
      </c>
      <c r="O859" s="34">
        <f t="shared" si="59"/>
        <v>0.74546400989950234</v>
      </c>
      <c r="P859" s="36" t="s">
        <v>105</v>
      </c>
      <c r="Q859" s="113"/>
      <c r="R859" s="98"/>
    </row>
    <row r="860" spans="1:19" x14ac:dyDescent="0.3">
      <c r="A860" s="98" t="s">
        <v>126</v>
      </c>
      <c r="B860" s="98" t="s">
        <v>2867</v>
      </c>
      <c r="C860" s="98">
        <v>601</v>
      </c>
      <c r="D860" s="98">
        <v>330.40899999999999</v>
      </c>
      <c r="E860" s="98">
        <v>0.3</v>
      </c>
      <c r="F860" s="98">
        <v>0.2</v>
      </c>
      <c r="G860" s="98">
        <v>1.372916</v>
      </c>
      <c r="H860" s="98">
        <v>5189886.9409999996</v>
      </c>
      <c r="I860" s="98">
        <v>487954.87400000001</v>
      </c>
      <c r="J860" s="34">
        <f>VLOOKUP($B860,'Hub coords'!$A$14:$E$119,4,TRUE)</f>
        <v>487953.40240000002</v>
      </c>
      <c r="K860" s="34">
        <f>VLOOKUP($B860,'Hub coords'!$A$14:$E$119,5,TRUE)</f>
        <v>5189887.1414999999</v>
      </c>
      <c r="L860" s="34">
        <f t="shared" si="56"/>
        <v>1.4715999999898486</v>
      </c>
      <c r="M860" s="34">
        <f t="shared" si="57"/>
        <v>0.2005000002682209</v>
      </c>
      <c r="N860" s="35">
        <f t="shared" si="58"/>
        <v>1.4851958827298433</v>
      </c>
      <c r="O860" s="34">
        <f t="shared" si="59"/>
        <v>2.2058068100776782</v>
      </c>
      <c r="P860" s="36" t="s">
        <v>105</v>
      </c>
      <c r="Q860" s="113"/>
      <c r="R860" s="98"/>
    </row>
    <row r="861" spans="1:19" x14ac:dyDescent="0.3">
      <c r="A861" s="98" t="s">
        <v>126</v>
      </c>
      <c r="B861" s="98" t="s">
        <v>2868</v>
      </c>
      <c r="C861" s="98">
        <v>601</v>
      </c>
      <c r="D861" s="98">
        <v>326.12</v>
      </c>
      <c r="E861" s="98">
        <v>0.3</v>
      </c>
      <c r="F861" s="98">
        <v>0.3</v>
      </c>
      <c r="G861" s="98">
        <v>1.228132</v>
      </c>
      <c r="H861" s="98">
        <v>5189885.8640000001</v>
      </c>
      <c r="I861" s="98">
        <v>487953.47</v>
      </c>
      <c r="J861" s="34">
        <f>VLOOKUP($B861,'Hub coords'!$A$14:$E$119,4,TRUE)</f>
        <v>487953.40240000002</v>
      </c>
      <c r="K861" s="34">
        <f>VLOOKUP($B861,'Hub coords'!$A$14:$E$119,5,TRUE)</f>
        <v>5189887.1414999999</v>
      </c>
      <c r="L861" s="34">
        <f t="shared" si="56"/>
        <v>6.7599999951198697E-2</v>
      </c>
      <c r="M861" s="34">
        <f t="shared" si="57"/>
        <v>1.2774999998509884</v>
      </c>
      <c r="N861" s="35">
        <f t="shared" si="58"/>
        <v>1.2792873053433609</v>
      </c>
      <c r="O861" s="34">
        <f t="shared" si="59"/>
        <v>1.6365760096126774</v>
      </c>
      <c r="P861" s="36" t="s">
        <v>105</v>
      </c>
      <c r="Q861" s="113"/>
      <c r="R861" s="98"/>
    </row>
    <row r="862" spans="1:19" x14ac:dyDescent="0.3">
      <c r="A862" s="98" t="s">
        <v>126</v>
      </c>
      <c r="B862" s="98" t="s">
        <v>2869</v>
      </c>
      <c r="C862" s="98">
        <v>601</v>
      </c>
      <c r="D862" s="98">
        <v>331.33600000000001</v>
      </c>
      <c r="E862" s="98">
        <v>0.3</v>
      </c>
      <c r="F862" s="98">
        <v>0.2</v>
      </c>
      <c r="G862" s="98">
        <v>2.4125100000000002</v>
      </c>
      <c r="H862" s="98">
        <v>5189886.7879999997</v>
      </c>
      <c r="I862" s="98">
        <v>487955.18800000002</v>
      </c>
      <c r="J862" s="34">
        <f>VLOOKUP($B862,'Hub coords'!$A$14:$E$119,4,TRUE)</f>
        <v>487953.40240000002</v>
      </c>
      <c r="K862" s="34">
        <f>VLOOKUP($B862,'Hub coords'!$A$14:$E$119,5,TRUE)</f>
        <v>5189887.1414999999</v>
      </c>
      <c r="L862" s="34">
        <f t="shared" si="56"/>
        <v>1.7856000000028871</v>
      </c>
      <c r="M862" s="34">
        <f t="shared" si="57"/>
        <v>0.35350000020116568</v>
      </c>
      <c r="N862" s="35">
        <f t="shared" si="58"/>
        <v>1.8202553694887249</v>
      </c>
      <c r="O862" s="34">
        <f t="shared" si="59"/>
        <v>3.3133296101525342</v>
      </c>
      <c r="P862" s="36" t="s">
        <v>105</v>
      </c>
      <c r="Q862" s="113"/>
      <c r="R862" s="98"/>
    </row>
    <row r="863" spans="1:19" x14ac:dyDescent="0.3">
      <c r="A863" s="98" t="s">
        <v>126</v>
      </c>
      <c r="B863" s="98" t="s">
        <v>2870</v>
      </c>
      <c r="C863" s="98">
        <v>601</v>
      </c>
      <c r="D863" s="98">
        <v>333.625</v>
      </c>
      <c r="E863" s="98">
        <v>0.4</v>
      </c>
      <c r="F863" s="98">
        <v>0.2</v>
      </c>
      <c r="G863" s="98">
        <v>1.96007</v>
      </c>
      <c r="H863" s="98">
        <v>5189886.6050000004</v>
      </c>
      <c r="I863" s="98">
        <v>487956.92800000001</v>
      </c>
      <c r="J863" s="34">
        <f>VLOOKUP($B863,'Hub coords'!$A$14:$E$119,4,TRUE)</f>
        <v>487953.40240000002</v>
      </c>
      <c r="K863" s="34">
        <f>VLOOKUP($B863,'Hub coords'!$A$14:$E$119,5,TRUE)</f>
        <v>5189887.1414999999</v>
      </c>
      <c r="L863" s="34">
        <f t="shared" si="56"/>
        <v>3.5255999999935739</v>
      </c>
      <c r="M863" s="34">
        <f t="shared" si="57"/>
        <v>0.5364999994635582</v>
      </c>
      <c r="N863" s="35">
        <f t="shared" si="58"/>
        <v>3.566186704223306</v>
      </c>
      <c r="O863" s="34">
        <f t="shared" si="59"/>
        <v>12.717687609379086</v>
      </c>
      <c r="P863" s="36" t="s">
        <v>105</v>
      </c>
      <c r="Q863" s="113"/>
      <c r="R863" s="98"/>
    </row>
    <row r="864" spans="1:19" x14ac:dyDescent="0.3">
      <c r="A864" s="98" t="s">
        <v>126</v>
      </c>
      <c r="B864" s="98" t="s">
        <v>2871</v>
      </c>
      <c r="C864" s="98">
        <v>601</v>
      </c>
      <c r="D864" s="98">
        <v>328.79300000000001</v>
      </c>
      <c r="E864" s="98">
        <v>0.3</v>
      </c>
      <c r="F864" s="98">
        <v>0.3</v>
      </c>
      <c r="G864" s="98">
        <v>1.674642</v>
      </c>
      <c r="H864" s="98">
        <v>5189886.8530000001</v>
      </c>
      <c r="I864" s="98">
        <v>487955.266</v>
      </c>
      <c r="J864" s="34">
        <f>VLOOKUP($B864,'Hub coords'!$A$14:$E$119,4,TRUE)</f>
        <v>487953.40240000002</v>
      </c>
      <c r="K864" s="34">
        <f>VLOOKUP($B864,'Hub coords'!$A$14:$E$119,5,TRUE)</f>
        <v>5189887.1414999999</v>
      </c>
      <c r="L864" s="34">
        <f t="shared" si="56"/>
        <v>1.863599999982398</v>
      </c>
      <c r="M864" s="34">
        <f t="shared" si="57"/>
        <v>0.28849999979138374</v>
      </c>
      <c r="N864" s="35">
        <f t="shared" si="58"/>
        <v>1.8857988253825013</v>
      </c>
      <c r="O864" s="34">
        <f t="shared" si="59"/>
        <v>3.5562372098140216</v>
      </c>
      <c r="P864" s="36" t="s">
        <v>105</v>
      </c>
      <c r="Q864" s="113"/>
      <c r="R864" s="98"/>
    </row>
    <row r="865" spans="1:19" x14ac:dyDescent="0.3">
      <c r="A865" s="98" t="s">
        <v>126</v>
      </c>
      <c r="B865" s="98" t="s">
        <v>2872</v>
      </c>
      <c r="C865" s="98">
        <v>601</v>
      </c>
      <c r="D865" s="98">
        <v>332.00200000000001</v>
      </c>
      <c r="E865" s="98">
        <v>0.2</v>
      </c>
      <c r="F865" s="98">
        <v>0.2</v>
      </c>
      <c r="G865" s="98">
        <v>1.7383740000000001</v>
      </c>
      <c r="H865" s="98">
        <v>5189886.5389999999</v>
      </c>
      <c r="I865" s="98">
        <v>487955.20500000002</v>
      </c>
      <c r="J865" s="34">
        <f>VLOOKUP($B865,'Hub coords'!$A$14:$E$119,4,TRUE)</f>
        <v>487953.40240000002</v>
      </c>
      <c r="K865" s="34">
        <f>VLOOKUP($B865,'Hub coords'!$A$14:$E$119,5,TRUE)</f>
        <v>5189887.1414999999</v>
      </c>
      <c r="L865" s="34">
        <f t="shared" si="56"/>
        <v>1.8025999999954365</v>
      </c>
      <c r="M865" s="34">
        <f t="shared" si="57"/>
        <v>0.6025000000372529</v>
      </c>
      <c r="N865" s="35">
        <f t="shared" si="58"/>
        <v>1.9006243737331261</v>
      </c>
      <c r="O865" s="34">
        <f t="shared" si="59"/>
        <v>3.6123730100284379</v>
      </c>
      <c r="P865" s="36" t="s">
        <v>105</v>
      </c>
      <c r="Q865" s="113"/>
      <c r="R865" s="98"/>
    </row>
    <row r="866" spans="1:19" x14ac:dyDescent="0.3">
      <c r="A866" s="98" t="s">
        <v>126</v>
      </c>
      <c r="B866" s="98" t="s">
        <v>2873</v>
      </c>
      <c r="C866" s="98">
        <v>601</v>
      </c>
      <c r="D866" s="98">
        <v>332.87299999999999</v>
      </c>
      <c r="E866" s="98">
        <v>0.4</v>
      </c>
      <c r="F866" s="98">
        <v>0.2</v>
      </c>
      <c r="G866" s="98">
        <v>2.2718129999999999</v>
      </c>
      <c r="H866" s="98">
        <v>5189887.227</v>
      </c>
      <c r="I866" s="98">
        <v>487955.07799999998</v>
      </c>
      <c r="J866" s="34">
        <f>VLOOKUP($B866,'Hub coords'!$A$14:$E$119,4,TRUE)</f>
        <v>487953.40240000002</v>
      </c>
      <c r="K866" s="34">
        <f>VLOOKUP($B866,'Hub coords'!$A$14:$E$119,5,TRUE)</f>
        <v>5189887.1414999999</v>
      </c>
      <c r="L866" s="34">
        <f t="shared" si="56"/>
        <v>1.6755999999586493</v>
      </c>
      <c r="M866" s="34">
        <f t="shared" si="57"/>
        <v>8.5500000044703484E-2</v>
      </c>
      <c r="N866" s="35">
        <f t="shared" si="58"/>
        <v>1.6777799646762592</v>
      </c>
      <c r="O866" s="34">
        <f t="shared" si="59"/>
        <v>2.8149456098690697</v>
      </c>
      <c r="P866" s="36" t="s">
        <v>105</v>
      </c>
      <c r="Q866" s="113"/>
      <c r="R866" s="98"/>
    </row>
    <row r="867" spans="1:19" x14ac:dyDescent="0.3">
      <c r="A867" s="98" t="s">
        <v>126</v>
      </c>
      <c r="B867" s="98" t="s">
        <v>2874</v>
      </c>
      <c r="C867" s="98">
        <v>601</v>
      </c>
      <c r="D867" s="98">
        <v>331.08699999999999</v>
      </c>
      <c r="E867" s="98">
        <v>0.3</v>
      </c>
      <c r="F867" s="98">
        <v>0.3</v>
      </c>
      <c r="G867" s="98">
        <v>2.5496789999999998</v>
      </c>
      <c r="H867" s="98">
        <v>5189886.142</v>
      </c>
      <c r="I867" s="98">
        <v>487954.34700000001</v>
      </c>
      <c r="J867" s="34">
        <f>VLOOKUP($B867,'Hub coords'!$A$14:$E$119,4,TRUE)</f>
        <v>487953.40240000002</v>
      </c>
      <c r="K867" s="34">
        <f>VLOOKUP($B867,'Hub coords'!$A$14:$E$119,5,TRUE)</f>
        <v>5189887.1414999999</v>
      </c>
      <c r="L867" s="34">
        <f t="shared" si="56"/>
        <v>0.94459999998798594</v>
      </c>
      <c r="M867" s="34">
        <f t="shared" si="57"/>
        <v>0.99949999991804361</v>
      </c>
      <c r="N867" s="35">
        <f t="shared" si="58"/>
        <v>1.3752343108770493</v>
      </c>
      <c r="O867" s="34">
        <f t="shared" si="59"/>
        <v>1.8912694098134726</v>
      </c>
      <c r="P867" s="36" t="s">
        <v>105</v>
      </c>
      <c r="Q867" s="113"/>
      <c r="R867" s="98"/>
    </row>
    <row r="868" spans="1:19" x14ac:dyDescent="0.3">
      <c r="A868" s="98" t="s">
        <v>130</v>
      </c>
      <c r="B868" s="98" t="s">
        <v>2848</v>
      </c>
      <c r="C868" s="98">
        <v>601</v>
      </c>
      <c r="D868" s="98">
        <v>332.685</v>
      </c>
      <c r="E868" s="98">
        <v>0.3</v>
      </c>
      <c r="F868" s="98">
        <v>0.2</v>
      </c>
      <c r="G868" s="98">
        <v>1.5016560000000001</v>
      </c>
      <c r="H868" s="98">
        <v>5189886.4119999995</v>
      </c>
      <c r="I868" s="98">
        <v>487957.31800000003</v>
      </c>
      <c r="J868" s="34">
        <f>VLOOKUP($B868,'Hub coords'!$A$14:$E$119,4,TRUE)</f>
        <v>487953.40240000002</v>
      </c>
      <c r="K868" s="34">
        <f>VLOOKUP($B868,'Hub coords'!$A$14:$E$119,5,TRUE)</f>
        <v>5189887.1414999999</v>
      </c>
      <c r="L868" s="34">
        <f t="shared" si="56"/>
        <v>3.9156000000075437</v>
      </c>
      <c r="M868" s="34">
        <f t="shared" si="57"/>
        <v>0.72950000036507845</v>
      </c>
      <c r="N868" s="35">
        <f t="shared" si="58"/>
        <v>3.982975472004783</v>
      </c>
      <c r="O868" s="34">
        <f t="shared" si="59"/>
        <v>15.864093610591723</v>
      </c>
      <c r="P868" s="36" t="s">
        <v>105</v>
      </c>
      <c r="Q868" s="113"/>
      <c r="R868" s="98"/>
    </row>
    <row r="869" spans="1:19" x14ac:dyDescent="0.3">
      <c r="A869" s="98" t="s">
        <v>126</v>
      </c>
      <c r="B869" s="98" t="s">
        <v>2875</v>
      </c>
      <c r="C869" s="98">
        <v>601</v>
      </c>
      <c r="D869" s="98">
        <v>331.63</v>
      </c>
      <c r="E869" s="98">
        <v>0.3</v>
      </c>
      <c r="F869" s="98">
        <v>0.2</v>
      </c>
      <c r="G869" s="98">
        <v>1.2502249999999999</v>
      </c>
      <c r="H869" s="98">
        <v>5189886.4340000004</v>
      </c>
      <c r="I869" s="98">
        <v>487955.663</v>
      </c>
      <c r="J869" s="34">
        <f>VLOOKUP($B869,'Hub coords'!$A$14:$E$119,4,TRUE)</f>
        <v>487953.40240000002</v>
      </c>
      <c r="K869" s="34">
        <f>VLOOKUP($B869,'Hub coords'!$A$14:$E$119,5,TRUE)</f>
        <v>5189887.1414999999</v>
      </c>
      <c r="L869" s="34">
        <f t="shared" si="56"/>
        <v>2.260599999979604</v>
      </c>
      <c r="M869" s="34">
        <f t="shared" si="57"/>
        <v>0.70749999955296516</v>
      </c>
      <c r="N869" s="35">
        <f t="shared" si="58"/>
        <v>2.3687272129300223</v>
      </c>
      <c r="O869" s="34">
        <f t="shared" si="59"/>
        <v>5.6108686092752311</v>
      </c>
      <c r="P869" s="36" t="s">
        <v>105</v>
      </c>
      <c r="Q869" s="113"/>
      <c r="R869" s="98"/>
    </row>
    <row r="870" spans="1:19" x14ac:dyDescent="0.3">
      <c r="A870" s="98" t="s">
        <v>126</v>
      </c>
      <c r="B870" s="98" t="s">
        <v>2849</v>
      </c>
      <c r="C870" s="98">
        <v>601</v>
      </c>
      <c r="D870" s="98">
        <v>328.78699999999998</v>
      </c>
      <c r="E870" s="98">
        <v>0.3</v>
      </c>
      <c r="F870" s="98">
        <v>0.3</v>
      </c>
      <c r="G870" s="98">
        <v>1.719875</v>
      </c>
      <c r="H870" s="98">
        <v>5189886.8959999997</v>
      </c>
      <c r="I870" s="98">
        <v>487955.21399999998</v>
      </c>
      <c r="J870" s="34">
        <f>VLOOKUP($B870,'Hub coords'!$A$14:$E$119,4,TRUE)</f>
        <v>487953.40240000002</v>
      </c>
      <c r="K870" s="34">
        <f>VLOOKUP($B870,'Hub coords'!$A$14:$E$119,5,TRUE)</f>
        <v>5189887.1414999999</v>
      </c>
      <c r="L870" s="34">
        <f t="shared" si="56"/>
        <v>1.8115999999572523</v>
      </c>
      <c r="M870" s="34">
        <f t="shared" si="57"/>
        <v>0.2455000001937151</v>
      </c>
      <c r="N870" s="35">
        <f t="shared" si="58"/>
        <v>1.8281588579607162</v>
      </c>
      <c r="O870" s="34">
        <f t="shared" si="59"/>
        <v>3.3421648099402299</v>
      </c>
      <c r="P870" s="36" t="s">
        <v>105</v>
      </c>
      <c r="Q870" s="113"/>
      <c r="R870" s="98" t="s">
        <v>5112</v>
      </c>
      <c r="S870" s="37">
        <f>COUNT(C846:C875)</f>
        <v>30</v>
      </c>
    </row>
    <row r="871" spans="1:19" x14ac:dyDescent="0.3">
      <c r="A871" s="98" t="s">
        <v>126</v>
      </c>
      <c r="B871" s="98" t="s">
        <v>2850</v>
      </c>
      <c r="C871" s="98">
        <v>601</v>
      </c>
      <c r="D871" s="98">
        <v>328.48700000000002</v>
      </c>
      <c r="E871" s="98">
        <v>0.2</v>
      </c>
      <c r="F871" s="98">
        <v>0.2</v>
      </c>
      <c r="G871" s="98">
        <v>1.2826040000000001</v>
      </c>
      <c r="H871" s="98">
        <v>5189886.8779999996</v>
      </c>
      <c r="I871" s="98">
        <v>487953.90600000002</v>
      </c>
      <c r="J871" s="34">
        <f>VLOOKUP($B871,'Hub coords'!$A$14:$E$119,4,TRUE)</f>
        <v>487953.40240000002</v>
      </c>
      <c r="K871" s="34">
        <f>VLOOKUP($B871,'Hub coords'!$A$14:$E$119,5,TRUE)</f>
        <v>5189887.1414999999</v>
      </c>
      <c r="L871" s="34">
        <f t="shared" si="56"/>
        <v>0.50359999999636784</v>
      </c>
      <c r="M871" s="34">
        <f t="shared" si="57"/>
        <v>0.26350000035017729</v>
      </c>
      <c r="N871" s="35">
        <f t="shared" si="58"/>
        <v>0.56837066266731706</v>
      </c>
      <c r="O871" s="34">
        <f t="shared" si="59"/>
        <v>0.32304521018088511</v>
      </c>
      <c r="P871" s="36" t="s">
        <v>105</v>
      </c>
      <c r="Q871" s="113"/>
      <c r="R871" s="98" t="s">
        <v>5111</v>
      </c>
      <c r="S871" s="34">
        <f>AVERAGE(N846:N875)</f>
        <v>1.949496005175946</v>
      </c>
    </row>
    <row r="872" spans="1:19" x14ac:dyDescent="0.3">
      <c r="A872" s="98" t="s">
        <v>126</v>
      </c>
      <c r="B872" s="98" t="s">
        <v>2851</v>
      </c>
      <c r="C872" s="98">
        <v>601</v>
      </c>
      <c r="D872" s="98">
        <v>331.63</v>
      </c>
      <c r="E872" s="98">
        <v>0.3</v>
      </c>
      <c r="F872" s="98">
        <v>0.2</v>
      </c>
      <c r="G872" s="98">
        <v>1.2502249999999999</v>
      </c>
      <c r="H872" s="98">
        <v>5189886.4340000004</v>
      </c>
      <c r="I872" s="98">
        <v>487955.663</v>
      </c>
      <c r="J872" s="34">
        <f>VLOOKUP($B872,'Hub coords'!$A$14:$E$119,4,TRUE)</f>
        <v>487953.40240000002</v>
      </c>
      <c r="K872" s="34">
        <f>VLOOKUP($B872,'Hub coords'!$A$14:$E$119,5,TRUE)</f>
        <v>5189887.1414999999</v>
      </c>
      <c r="L872" s="34">
        <f t="shared" si="56"/>
        <v>2.260599999979604</v>
      </c>
      <c r="M872" s="34">
        <f t="shared" si="57"/>
        <v>0.70749999955296516</v>
      </c>
      <c r="N872" s="35">
        <f t="shared" si="58"/>
        <v>2.3687272129300223</v>
      </c>
      <c r="O872" s="34">
        <f t="shared" si="59"/>
        <v>5.6108686092752311</v>
      </c>
      <c r="P872" s="36" t="s">
        <v>105</v>
      </c>
      <c r="Q872" s="113"/>
      <c r="R872" s="98" t="s">
        <v>5110</v>
      </c>
      <c r="S872" s="34">
        <f>_xlfn.STDEV.S(N846:N875)</f>
        <v>0.99077699337195202</v>
      </c>
    </row>
    <row r="873" spans="1:19" x14ac:dyDescent="0.3">
      <c r="A873" s="98" t="s">
        <v>130</v>
      </c>
      <c r="B873" s="98" t="s">
        <v>2852</v>
      </c>
      <c r="C873" s="98">
        <v>601</v>
      </c>
      <c r="D873" s="98">
        <v>332.10199999999998</v>
      </c>
      <c r="E873" s="98">
        <v>0.3</v>
      </c>
      <c r="F873" s="98">
        <v>0.2</v>
      </c>
      <c r="G873" s="98">
        <v>1.794629</v>
      </c>
      <c r="H873" s="98">
        <v>5189886.7460000003</v>
      </c>
      <c r="I873" s="98">
        <v>487957.36800000002</v>
      </c>
      <c r="J873" s="34">
        <f>VLOOKUP($B873,'Hub coords'!$A$14:$E$119,4,TRUE)</f>
        <v>487953.40240000002</v>
      </c>
      <c r="K873" s="34">
        <f>VLOOKUP($B873,'Hub coords'!$A$14:$E$119,5,TRUE)</f>
        <v>5189887.1414999999</v>
      </c>
      <c r="L873" s="34">
        <f t="shared" si="56"/>
        <v>3.9655999999959022</v>
      </c>
      <c r="M873" s="34">
        <f t="shared" si="57"/>
        <v>0.39549999963492155</v>
      </c>
      <c r="N873" s="35">
        <f t="shared" si="58"/>
        <v>3.9852733419024999</v>
      </c>
      <c r="O873" s="34">
        <f t="shared" si="59"/>
        <v>15.88240360967872</v>
      </c>
      <c r="P873" s="36" t="s">
        <v>105</v>
      </c>
      <c r="Q873" s="113"/>
      <c r="R873" s="98" t="s">
        <v>5109</v>
      </c>
      <c r="S873" s="34">
        <f>MIN(N846:N875)</f>
        <v>0.56837066266731706</v>
      </c>
    </row>
    <row r="874" spans="1:19" x14ac:dyDescent="0.3">
      <c r="A874" s="98" t="s">
        <v>130</v>
      </c>
      <c r="B874" s="98" t="s">
        <v>2853</v>
      </c>
      <c r="C874" s="98">
        <v>601</v>
      </c>
      <c r="D874" s="98">
        <v>327.38099999999997</v>
      </c>
      <c r="E874" s="98">
        <v>0.3</v>
      </c>
      <c r="F874" s="98">
        <v>0.2</v>
      </c>
      <c r="G874" s="98">
        <v>2.024057</v>
      </c>
      <c r="H874" s="98">
        <v>5189885.37</v>
      </c>
      <c r="I874" s="98">
        <v>487953.10200000001</v>
      </c>
      <c r="J874" s="34">
        <f>VLOOKUP($B874,'Hub coords'!$A$14:$E$119,4,TRUE)</f>
        <v>487953.40240000002</v>
      </c>
      <c r="K874" s="34">
        <f>VLOOKUP($B874,'Hub coords'!$A$14:$E$119,5,TRUE)</f>
        <v>5189887.1414999999</v>
      </c>
      <c r="L874" s="34">
        <f t="shared" si="56"/>
        <v>0.30040000000735745</v>
      </c>
      <c r="M874" s="34">
        <f t="shared" si="57"/>
        <v>1.7714999997988343</v>
      </c>
      <c r="N874" s="35">
        <f t="shared" si="58"/>
        <v>1.7967894727239724</v>
      </c>
      <c r="O874" s="34">
        <f t="shared" si="59"/>
        <v>3.2284524092916906</v>
      </c>
      <c r="P874" s="36" t="s">
        <v>105</v>
      </c>
      <c r="Q874" s="113"/>
      <c r="R874" s="98" t="s">
        <v>5108</v>
      </c>
      <c r="S874" s="34">
        <f>MAX(N846:N875)</f>
        <v>3.9852733419024999</v>
      </c>
    </row>
    <row r="875" spans="1:19" x14ac:dyDescent="0.3">
      <c r="A875" s="98" t="s">
        <v>130</v>
      </c>
      <c r="B875" s="98" t="s">
        <v>2854</v>
      </c>
      <c r="C875" s="98">
        <v>601</v>
      </c>
      <c r="D875" s="98">
        <v>331.84800000000001</v>
      </c>
      <c r="E875" s="98">
        <v>0.3</v>
      </c>
      <c r="F875" s="98">
        <v>0.2</v>
      </c>
      <c r="G875" s="98">
        <v>1.4189860000000001</v>
      </c>
      <c r="H875" s="98">
        <v>5189886.5539999995</v>
      </c>
      <c r="I875" s="98">
        <v>487957.26199999999</v>
      </c>
      <c r="J875" s="34">
        <f>VLOOKUP($B875,'Hub coords'!$A$14:$E$119,4,TRUE)</f>
        <v>487953.40240000002</v>
      </c>
      <c r="K875" s="34">
        <f>VLOOKUP($B875,'Hub coords'!$A$14:$E$119,5,TRUE)</f>
        <v>5189887.1414999999</v>
      </c>
      <c r="L875" s="34">
        <f t="shared" si="56"/>
        <v>3.8595999999670312</v>
      </c>
      <c r="M875" s="34">
        <f t="shared" si="57"/>
        <v>0.58750000037252903</v>
      </c>
      <c r="N875" s="35">
        <f t="shared" si="58"/>
        <v>3.9040579414480043</v>
      </c>
      <c r="O875" s="34">
        <f t="shared" si="59"/>
        <v>15.241668410183228</v>
      </c>
      <c r="P875" s="36" t="s">
        <v>105</v>
      </c>
      <c r="Q875" s="113"/>
      <c r="R875" s="98" t="s">
        <v>5107</v>
      </c>
      <c r="S875" s="34">
        <f>SQRT(SUM(O846:O875)/S870)</f>
        <v>2.1793238453946286</v>
      </c>
    </row>
    <row r="876" spans="1:19" ht="15" thickBot="1" x14ac:dyDescent="0.35">
      <c r="A876" s="98" t="s">
        <v>126</v>
      </c>
      <c r="B876" s="98" t="s">
        <v>2876</v>
      </c>
      <c r="C876" s="98">
        <v>601</v>
      </c>
      <c r="D876" s="98">
        <v>326.64600000000002</v>
      </c>
      <c r="E876" s="98">
        <v>0.6</v>
      </c>
      <c r="F876" s="98">
        <v>0.4</v>
      </c>
      <c r="G876" s="98">
        <v>1.4020870000000001</v>
      </c>
      <c r="H876" s="98">
        <v>5189809.2709999997</v>
      </c>
      <c r="I876" s="98">
        <v>487955.16800000001</v>
      </c>
      <c r="J876" s="34">
        <f>VLOOKUP($B876,'Hub coords'!$A$14:$E$119,4,TRUE)</f>
        <v>487954.53240000003</v>
      </c>
      <c r="K876" s="34">
        <f>VLOOKUP($B876,'Hub coords'!$A$14:$E$119,5,TRUE)</f>
        <v>5189811.0734999999</v>
      </c>
      <c r="L876" s="34">
        <f t="shared" si="56"/>
        <v>0.63559999997960404</v>
      </c>
      <c r="M876" s="34">
        <f t="shared" si="57"/>
        <v>1.8025000002235174</v>
      </c>
      <c r="N876" s="35">
        <f t="shared" si="58"/>
        <v>1.9112806206258286</v>
      </c>
      <c r="O876" s="34">
        <f t="shared" si="59"/>
        <v>3.6529936107798524</v>
      </c>
      <c r="P876" s="36" t="s">
        <v>106</v>
      </c>
      <c r="Q876" s="70"/>
      <c r="R876" s="70"/>
      <c r="S876" s="70"/>
    </row>
    <row r="877" spans="1:19" x14ac:dyDescent="0.3">
      <c r="A877" s="98" t="s">
        <v>126</v>
      </c>
      <c r="B877" s="98" t="s">
        <v>2885</v>
      </c>
      <c r="C877" s="98">
        <v>601</v>
      </c>
      <c r="D877" s="98">
        <v>336.81599999999997</v>
      </c>
      <c r="E877" s="98">
        <v>0.3</v>
      </c>
      <c r="F877" s="98">
        <v>0.2</v>
      </c>
      <c r="G877" s="98">
        <v>2.0064500000000001</v>
      </c>
      <c r="H877" s="98">
        <v>5189810.1900000004</v>
      </c>
      <c r="I877" s="98">
        <v>487954.24699999997</v>
      </c>
      <c r="J877" s="34">
        <f>VLOOKUP($B877,'Hub coords'!$A$14:$E$119,4,TRUE)</f>
        <v>487954.53240000003</v>
      </c>
      <c r="K877" s="34">
        <f>VLOOKUP($B877,'Hub coords'!$A$14:$E$119,5,TRUE)</f>
        <v>5189811.0734999999</v>
      </c>
      <c r="L877" s="34">
        <f t="shared" si="56"/>
        <v>0.28540000005159527</v>
      </c>
      <c r="M877" s="34">
        <f t="shared" si="57"/>
        <v>0.88349999953061342</v>
      </c>
      <c r="N877" s="35">
        <f t="shared" si="58"/>
        <v>0.92845323479432418</v>
      </c>
      <c r="O877" s="34">
        <f t="shared" si="59"/>
        <v>0.86202540920004445</v>
      </c>
      <c r="P877" s="36" t="s">
        <v>106</v>
      </c>
      <c r="Q877" s="70"/>
      <c r="R877" s="20" t="s">
        <v>166</v>
      </c>
      <c r="S877" s="20" t="s">
        <v>165</v>
      </c>
    </row>
    <row r="878" spans="1:19" x14ac:dyDescent="0.3">
      <c r="A878" s="98" t="s">
        <v>126</v>
      </c>
      <c r="B878" s="98" t="s">
        <v>2886</v>
      </c>
      <c r="C878" s="98">
        <v>601</v>
      </c>
      <c r="D878" s="98">
        <v>321.63</v>
      </c>
      <c r="E878" s="98">
        <v>0.4</v>
      </c>
      <c r="F878" s="98">
        <v>0.3</v>
      </c>
      <c r="G878" s="98">
        <v>2.267506</v>
      </c>
      <c r="H878" s="98">
        <v>5189811.0279999999</v>
      </c>
      <c r="I878" s="98">
        <v>487954.57900000003</v>
      </c>
      <c r="J878" s="34">
        <f>VLOOKUP($B878,'Hub coords'!$A$14:$E$119,4,TRUE)</f>
        <v>487954.53240000003</v>
      </c>
      <c r="K878" s="34">
        <f>VLOOKUP($B878,'Hub coords'!$A$14:$E$119,5,TRUE)</f>
        <v>5189811.0734999999</v>
      </c>
      <c r="L878" s="34">
        <f t="shared" si="56"/>
        <v>4.6600000001490116E-2</v>
      </c>
      <c r="M878" s="34">
        <f t="shared" si="57"/>
        <v>4.5500000007450581E-2</v>
      </c>
      <c r="N878" s="35">
        <f t="shared" si="58"/>
        <v>6.5129179334741216E-2</v>
      </c>
      <c r="O878" s="34">
        <f t="shared" si="59"/>
        <v>4.2418100008168825E-3</v>
      </c>
      <c r="P878" s="36" t="s">
        <v>106</v>
      </c>
      <c r="Q878" s="70"/>
      <c r="R878" s="19">
        <v>1</v>
      </c>
      <c r="S878" s="115">
        <v>5</v>
      </c>
    </row>
    <row r="879" spans="1:19" x14ac:dyDescent="0.3">
      <c r="A879" s="98" t="s">
        <v>126</v>
      </c>
      <c r="B879" s="98" t="s">
        <v>2887</v>
      </c>
      <c r="C879" s="98">
        <v>601</v>
      </c>
      <c r="D879" s="98">
        <v>342.24</v>
      </c>
      <c r="E879" s="98">
        <v>0.3</v>
      </c>
      <c r="F879" s="98">
        <v>0.2</v>
      </c>
      <c r="G879" s="98"/>
      <c r="H879" s="98">
        <v>5189816.5669999998</v>
      </c>
      <c r="I879" s="98">
        <v>487952.32400000002</v>
      </c>
      <c r="J879" s="34">
        <f>VLOOKUP($B879,'Hub coords'!$A$14:$E$119,4,TRUE)</f>
        <v>487954.53240000003</v>
      </c>
      <c r="K879" s="34">
        <f>VLOOKUP($B879,'Hub coords'!$A$14:$E$119,5,TRUE)</f>
        <v>5189811.0734999999</v>
      </c>
      <c r="L879" s="34">
        <f t="shared" si="56"/>
        <v>2.2084000000031665</v>
      </c>
      <c r="M879" s="34">
        <f t="shared" si="57"/>
        <v>5.4934999998658895</v>
      </c>
      <c r="N879" s="35">
        <f t="shared" si="58"/>
        <v>5.9207746797645084</v>
      </c>
      <c r="O879" s="34">
        <f t="shared" si="59"/>
        <v>35.055572808540518</v>
      </c>
      <c r="P879" s="36" t="s">
        <v>106</v>
      </c>
      <c r="Q879" s="70"/>
      <c r="R879" s="19">
        <v>2</v>
      </c>
      <c r="S879" s="115">
        <v>8</v>
      </c>
    </row>
    <row r="880" spans="1:19" x14ac:dyDescent="0.3">
      <c r="A880" s="98" t="s">
        <v>126</v>
      </c>
      <c r="B880" s="98" t="s">
        <v>2888</v>
      </c>
      <c r="C880" s="98">
        <v>601</v>
      </c>
      <c r="D880" s="98">
        <v>328.548</v>
      </c>
      <c r="E880" s="98">
        <v>0.6</v>
      </c>
      <c r="F880" s="98">
        <v>0.4</v>
      </c>
      <c r="G880" s="98">
        <v>2.0229170000000001</v>
      </c>
      <c r="H880" s="98">
        <v>5189810.0930000003</v>
      </c>
      <c r="I880" s="98">
        <v>487954.98300000001</v>
      </c>
      <c r="J880" s="34">
        <f>VLOOKUP($B880,'Hub coords'!$A$14:$E$119,4,TRUE)</f>
        <v>487954.53240000003</v>
      </c>
      <c r="K880" s="34">
        <f>VLOOKUP($B880,'Hub coords'!$A$14:$E$119,5,TRUE)</f>
        <v>5189811.0734999999</v>
      </c>
      <c r="L880" s="34">
        <f t="shared" si="56"/>
        <v>0.45059999998193234</v>
      </c>
      <c r="M880" s="34">
        <f t="shared" si="57"/>
        <v>0.98049999959766865</v>
      </c>
      <c r="N880" s="35">
        <f t="shared" si="58"/>
        <v>1.0790832262595622</v>
      </c>
      <c r="O880" s="34">
        <f t="shared" si="59"/>
        <v>1.1644206091947455</v>
      </c>
      <c r="P880" s="36" t="s">
        <v>106</v>
      </c>
      <c r="Q880" s="70"/>
      <c r="R880" s="19">
        <v>3</v>
      </c>
      <c r="S880" s="115">
        <v>7</v>
      </c>
    </row>
    <row r="881" spans="1:19" x14ac:dyDescent="0.3">
      <c r="A881" s="98" t="s">
        <v>126</v>
      </c>
      <c r="B881" s="98" t="s">
        <v>2889</v>
      </c>
      <c r="C881" s="98">
        <v>601</v>
      </c>
      <c r="D881" s="98">
        <v>326.16199999999998</v>
      </c>
      <c r="E881" s="98">
        <v>0.7</v>
      </c>
      <c r="F881" s="98">
        <v>0.4</v>
      </c>
      <c r="G881" s="98">
        <v>1.3538380000000001</v>
      </c>
      <c r="H881" s="98">
        <v>5189809.3380000005</v>
      </c>
      <c r="I881" s="98">
        <v>487955.25199999998</v>
      </c>
      <c r="J881" s="34">
        <f>VLOOKUP($B881,'Hub coords'!$A$14:$E$119,4,TRUE)</f>
        <v>487954.53240000003</v>
      </c>
      <c r="K881" s="34">
        <f>VLOOKUP($B881,'Hub coords'!$A$14:$E$119,5,TRUE)</f>
        <v>5189811.0734999999</v>
      </c>
      <c r="L881" s="34">
        <f t="shared" si="56"/>
        <v>0.71959999995306134</v>
      </c>
      <c r="M881" s="34">
        <f t="shared" si="57"/>
        <v>1.7354999994859099</v>
      </c>
      <c r="N881" s="35">
        <f t="shared" si="58"/>
        <v>1.878772047947286</v>
      </c>
      <c r="O881" s="34">
        <f t="shared" si="59"/>
        <v>3.5297844081480392</v>
      </c>
      <c r="P881" s="36" t="s">
        <v>106</v>
      </c>
      <c r="Q881" s="70"/>
      <c r="R881" s="19">
        <v>4</v>
      </c>
      <c r="S881" s="115">
        <v>2</v>
      </c>
    </row>
    <row r="882" spans="1:19" x14ac:dyDescent="0.3">
      <c r="A882" s="98" t="s">
        <v>126</v>
      </c>
      <c r="B882" s="98" t="s">
        <v>2890</v>
      </c>
      <c r="C882" s="98">
        <v>601</v>
      </c>
      <c r="D882" s="98">
        <v>323.86500000000001</v>
      </c>
      <c r="E882" s="98">
        <v>0.4</v>
      </c>
      <c r="F882" s="98">
        <v>0.3</v>
      </c>
      <c r="G882" s="98">
        <v>2.1384699999999999</v>
      </c>
      <c r="H882" s="98">
        <v>5189810.9639999997</v>
      </c>
      <c r="I882" s="98">
        <v>487954.24200000003</v>
      </c>
      <c r="J882" s="34">
        <f>VLOOKUP($B882,'Hub coords'!$A$14:$E$119,4,TRUE)</f>
        <v>487954.53240000003</v>
      </c>
      <c r="K882" s="34">
        <f>VLOOKUP($B882,'Hub coords'!$A$14:$E$119,5,TRUE)</f>
        <v>5189811.0734999999</v>
      </c>
      <c r="L882" s="34">
        <f t="shared" si="56"/>
        <v>0.29039999999804422</v>
      </c>
      <c r="M882" s="34">
        <f t="shared" si="57"/>
        <v>0.10950000025331974</v>
      </c>
      <c r="N882" s="35">
        <f t="shared" si="58"/>
        <v>0.31035851857866104</v>
      </c>
      <c r="O882" s="34">
        <f t="shared" si="59"/>
        <v>9.6322410054341084E-2</v>
      </c>
      <c r="P882" s="36" t="s">
        <v>106</v>
      </c>
      <c r="Q882" s="70"/>
      <c r="R882" s="19">
        <v>5</v>
      </c>
      <c r="S882" s="115">
        <v>5</v>
      </c>
    </row>
    <row r="883" spans="1:19" x14ac:dyDescent="0.3">
      <c r="A883" s="98" t="s">
        <v>126</v>
      </c>
      <c r="B883" s="98" t="s">
        <v>2891</v>
      </c>
      <c r="C883" s="98">
        <v>601</v>
      </c>
      <c r="D883" s="98">
        <v>334.08699999999999</v>
      </c>
      <c r="E883" s="98">
        <v>0.4</v>
      </c>
      <c r="F883" s="98">
        <v>0.3</v>
      </c>
      <c r="G883" s="98">
        <v>2.1519979999999999</v>
      </c>
      <c r="H883" s="98">
        <v>5189810.7810000004</v>
      </c>
      <c r="I883" s="98">
        <v>487955.745</v>
      </c>
      <c r="J883" s="34">
        <f>VLOOKUP($B883,'Hub coords'!$A$14:$E$119,4,TRUE)</f>
        <v>487954.53240000003</v>
      </c>
      <c r="K883" s="34">
        <f>VLOOKUP($B883,'Hub coords'!$A$14:$E$119,5,TRUE)</f>
        <v>5189811.0734999999</v>
      </c>
      <c r="L883" s="34">
        <f t="shared" si="56"/>
        <v>1.2125999999698251</v>
      </c>
      <c r="M883" s="34">
        <f t="shared" si="57"/>
        <v>0.29249999951571226</v>
      </c>
      <c r="N883" s="35">
        <f t="shared" si="58"/>
        <v>1.247379256538889</v>
      </c>
      <c r="O883" s="34">
        <f t="shared" si="59"/>
        <v>1.5559550096435115</v>
      </c>
      <c r="P883" s="36" t="s">
        <v>106</v>
      </c>
      <c r="Q883" s="70"/>
      <c r="R883" s="19">
        <v>6</v>
      </c>
      <c r="S883" s="115">
        <v>3</v>
      </c>
    </row>
    <row r="884" spans="1:19" x14ac:dyDescent="0.3">
      <c r="A884" s="98" t="s">
        <v>126</v>
      </c>
      <c r="B884" s="98" t="s">
        <v>2892</v>
      </c>
      <c r="C884" s="98">
        <v>601</v>
      </c>
      <c r="D884" s="98">
        <v>340.37400000000002</v>
      </c>
      <c r="E884" s="98">
        <v>0.4</v>
      </c>
      <c r="F884" s="98">
        <v>0.2</v>
      </c>
      <c r="G884" s="98">
        <v>1.599226</v>
      </c>
      <c r="H884" s="98">
        <v>5189816.3969999999</v>
      </c>
      <c r="I884" s="98">
        <v>487954.34399999998</v>
      </c>
      <c r="J884" s="34">
        <f>VLOOKUP($B884,'Hub coords'!$A$14:$E$119,4,TRUE)</f>
        <v>487954.53240000003</v>
      </c>
      <c r="K884" s="34">
        <f>VLOOKUP($B884,'Hub coords'!$A$14:$E$119,5,TRUE)</f>
        <v>5189811.0734999999</v>
      </c>
      <c r="L884" s="34">
        <f t="shared" si="56"/>
        <v>0.18840000004274771</v>
      </c>
      <c r="M884" s="34">
        <f t="shared" si="57"/>
        <v>5.3234999999403954</v>
      </c>
      <c r="N884" s="35">
        <f t="shared" si="58"/>
        <v>5.3268327183591468</v>
      </c>
      <c r="O884" s="34">
        <f t="shared" si="59"/>
        <v>28.375146809381498</v>
      </c>
      <c r="P884" s="36" t="s">
        <v>106</v>
      </c>
      <c r="Q884" s="70"/>
      <c r="R884" s="19">
        <v>7</v>
      </c>
      <c r="S884" s="115">
        <v>0</v>
      </c>
    </row>
    <row r="885" spans="1:19" x14ac:dyDescent="0.3">
      <c r="A885" s="98" t="s">
        <v>130</v>
      </c>
      <c r="B885" s="98" t="s">
        <v>2893</v>
      </c>
      <c r="C885" s="98">
        <v>601</v>
      </c>
      <c r="D885" s="98">
        <v>331.65600000000001</v>
      </c>
      <c r="E885" s="98">
        <v>0.4</v>
      </c>
      <c r="F885" s="98">
        <v>0.2</v>
      </c>
      <c r="G885" s="98">
        <v>2.0984720000000001</v>
      </c>
      <c r="H885" s="98">
        <v>5189810.2050000001</v>
      </c>
      <c r="I885" s="98">
        <v>487955.652</v>
      </c>
      <c r="J885" s="34">
        <f>VLOOKUP($B885,'Hub coords'!$A$14:$E$119,4,TRUE)</f>
        <v>487954.53240000003</v>
      </c>
      <c r="K885" s="34">
        <f>VLOOKUP($B885,'Hub coords'!$A$14:$E$119,5,TRUE)</f>
        <v>5189811.0734999999</v>
      </c>
      <c r="L885" s="34">
        <f t="shared" si="56"/>
        <v>1.1195999999763444</v>
      </c>
      <c r="M885" s="34">
        <f t="shared" si="57"/>
        <v>0.86849999986588955</v>
      </c>
      <c r="N885" s="35">
        <f t="shared" si="58"/>
        <v>1.4169673283862547</v>
      </c>
      <c r="O885" s="34">
        <f t="shared" si="59"/>
        <v>2.0077964097140804</v>
      </c>
      <c r="P885" s="36" t="s">
        <v>106</v>
      </c>
      <c r="Q885" s="70"/>
      <c r="R885" s="19">
        <v>8</v>
      </c>
      <c r="S885" s="115">
        <v>0</v>
      </c>
    </row>
    <row r="886" spans="1:19" ht="15" thickBot="1" x14ac:dyDescent="0.35">
      <c r="A886" s="98" t="s">
        <v>126</v>
      </c>
      <c r="B886" s="98" t="s">
        <v>2894</v>
      </c>
      <c r="C886" s="98">
        <v>601</v>
      </c>
      <c r="D886" s="98">
        <v>327.87700000000001</v>
      </c>
      <c r="E886" s="98">
        <v>0.5</v>
      </c>
      <c r="F886" s="98">
        <v>0.4</v>
      </c>
      <c r="G886" s="98">
        <v>1.514958</v>
      </c>
      <c r="H886" s="98">
        <v>5189810.0140000004</v>
      </c>
      <c r="I886" s="98">
        <v>487955.038</v>
      </c>
      <c r="J886" s="34">
        <f>VLOOKUP($B886,'Hub coords'!$A$14:$E$119,4,TRUE)</f>
        <v>487954.53240000003</v>
      </c>
      <c r="K886" s="34">
        <f>VLOOKUP($B886,'Hub coords'!$A$14:$E$119,5,TRUE)</f>
        <v>5189811.0734999999</v>
      </c>
      <c r="L886" s="34">
        <f t="shared" si="56"/>
        <v>0.50559999997494742</v>
      </c>
      <c r="M886" s="34">
        <f t="shared" si="57"/>
        <v>1.0594999995082617</v>
      </c>
      <c r="N886" s="35">
        <f t="shared" si="58"/>
        <v>1.1739555395894146</v>
      </c>
      <c r="O886" s="34">
        <f t="shared" si="59"/>
        <v>1.3781716089326734</v>
      </c>
      <c r="P886" s="36" t="s">
        <v>106</v>
      </c>
      <c r="Q886" s="70"/>
      <c r="R886" s="38" t="s">
        <v>2123</v>
      </c>
      <c r="S886" s="38">
        <v>0</v>
      </c>
    </row>
    <row r="887" spans="1:19" x14ac:dyDescent="0.3">
      <c r="A887" s="98" t="s">
        <v>126</v>
      </c>
      <c r="B887" s="98" t="s">
        <v>2877</v>
      </c>
      <c r="C887" s="98">
        <v>601</v>
      </c>
      <c r="D887" s="98">
        <v>332.91800000000001</v>
      </c>
      <c r="E887" s="98">
        <v>0.2</v>
      </c>
      <c r="F887" s="98">
        <v>0.3</v>
      </c>
      <c r="G887" s="98">
        <v>2.3528129999999998</v>
      </c>
      <c r="H887" s="98">
        <v>5189812.3430000003</v>
      </c>
      <c r="I887" s="98">
        <v>487954.48499999999</v>
      </c>
      <c r="J887" s="34">
        <f>VLOOKUP($B887,'Hub coords'!$A$14:$E$119,4,TRUE)</f>
        <v>487954.53240000003</v>
      </c>
      <c r="K887" s="34">
        <f>VLOOKUP($B887,'Hub coords'!$A$14:$E$119,5,TRUE)</f>
        <v>5189811.0734999999</v>
      </c>
      <c r="L887" s="34">
        <f t="shared" si="56"/>
        <v>4.7400000039488077E-2</v>
      </c>
      <c r="M887" s="34">
        <f t="shared" si="57"/>
        <v>1.2695000004023314</v>
      </c>
      <c r="N887" s="35">
        <f t="shared" si="58"/>
        <v>1.2703845917773338</v>
      </c>
      <c r="O887" s="34">
        <f t="shared" si="59"/>
        <v>1.6138770110252629</v>
      </c>
      <c r="P887" s="36" t="s">
        <v>106</v>
      </c>
      <c r="Q887" s="70"/>
      <c r="R887" s="70"/>
      <c r="S887" s="70"/>
    </row>
    <row r="888" spans="1:19" x14ac:dyDescent="0.3">
      <c r="A888" s="98" t="s">
        <v>130</v>
      </c>
      <c r="B888" s="98" t="s">
        <v>2895</v>
      </c>
      <c r="C888" s="98">
        <v>601</v>
      </c>
      <c r="D888" s="98">
        <v>326.416</v>
      </c>
      <c r="E888" s="98">
        <v>0.6</v>
      </c>
      <c r="F888" s="98">
        <v>0.4</v>
      </c>
      <c r="G888" s="98">
        <v>2.961748</v>
      </c>
      <c r="H888" s="98">
        <v>5189811.352</v>
      </c>
      <c r="I888" s="98">
        <v>487954.78</v>
      </c>
      <c r="J888" s="34">
        <f>VLOOKUP($B888,'Hub coords'!$A$14:$E$119,4,TRUE)</f>
        <v>487954.53240000003</v>
      </c>
      <c r="K888" s="34">
        <f>VLOOKUP($B888,'Hub coords'!$A$14:$E$119,5,TRUE)</f>
        <v>5189811.0734999999</v>
      </c>
      <c r="L888" s="34">
        <f t="shared" si="56"/>
        <v>0.24760000000242144</v>
      </c>
      <c r="M888" s="34">
        <f t="shared" si="57"/>
        <v>0.27850000001490116</v>
      </c>
      <c r="N888" s="35">
        <f t="shared" si="58"/>
        <v>0.37264998324097515</v>
      </c>
      <c r="O888" s="34">
        <f t="shared" si="59"/>
        <v>0.13886801000949905</v>
      </c>
      <c r="P888" s="36" t="s">
        <v>106</v>
      </c>
      <c r="Q888" s="70"/>
      <c r="R888" s="70"/>
      <c r="S888" s="70"/>
    </row>
    <row r="889" spans="1:19" x14ac:dyDescent="0.3">
      <c r="A889" s="98" t="s">
        <v>126</v>
      </c>
      <c r="B889" s="98" t="s">
        <v>2896</v>
      </c>
      <c r="C889" s="98">
        <v>601</v>
      </c>
      <c r="D889" s="98">
        <v>331.00200000000001</v>
      </c>
      <c r="E889" s="98">
        <v>2.4</v>
      </c>
      <c r="F889" s="98">
        <v>2.2999999999999998</v>
      </c>
      <c r="G889" s="98">
        <v>1.3592839999999999</v>
      </c>
      <c r="H889" s="98">
        <v>5189814.4469999997</v>
      </c>
      <c r="I889" s="98">
        <v>487954.29300000001</v>
      </c>
      <c r="J889" s="34">
        <f>VLOOKUP($B889,'Hub coords'!$A$14:$E$119,4,TRUE)</f>
        <v>487954.53240000003</v>
      </c>
      <c r="K889" s="34">
        <f>VLOOKUP($B889,'Hub coords'!$A$14:$E$119,5,TRUE)</f>
        <v>5189811.0734999999</v>
      </c>
      <c r="L889" s="34">
        <f t="shared" si="56"/>
        <v>0.23940000002039596</v>
      </c>
      <c r="M889" s="34">
        <f t="shared" si="57"/>
        <v>3.3734999997541308</v>
      </c>
      <c r="N889" s="35">
        <f t="shared" si="58"/>
        <v>3.3819838273343183</v>
      </c>
      <c r="O889" s="34">
        <f t="shared" si="59"/>
        <v>11.437814608350884</v>
      </c>
      <c r="P889" s="36" t="s">
        <v>106</v>
      </c>
      <c r="Q889" s="70"/>
      <c r="R889" s="70"/>
      <c r="S889" s="70"/>
    </row>
    <row r="890" spans="1:19" x14ac:dyDescent="0.3">
      <c r="A890" s="98" t="s">
        <v>126</v>
      </c>
      <c r="B890" s="98" t="s">
        <v>2897</v>
      </c>
      <c r="C890" s="98">
        <v>601</v>
      </c>
      <c r="D890" s="98">
        <v>321.54300000000001</v>
      </c>
      <c r="E890" s="98">
        <v>0.3</v>
      </c>
      <c r="F890" s="98">
        <v>0.3</v>
      </c>
      <c r="G890" s="98">
        <v>2.1413869999999999</v>
      </c>
      <c r="H890" s="98">
        <v>5189810.8770000003</v>
      </c>
      <c r="I890" s="98">
        <v>487955.04300000001</v>
      </c>
      <c r="J890" s="34">
        <f>VLOOKUP($B890,'Hub coords'!$A$14:$E$119,4,TRUE)</f>
        <v>487954.53240000003</v>
      </c>
      <c r="K890" s="34">
        <f>VLOOKUP($B890,'Hub coords'!$A$14:$E$119,5,TRUE)</f>
        <v>5189811.0734999999</v>
      </c>
      <c r="L890" s="34">
        <f t="shared" si="56"/>
        <v>0.51059999997960404</v>
      </c>
      <c r="M890" s="34">
        <f t="shared" si="57"/>
        <v>0.19649999961256981</v>
      </c>
      <c r="N890" s="35">
        <f t="shared" si="58"/>
        <v>0.54710566605264799</v>
      </c>
      <c r="O890" s="34">
        <f t="shared" si="59"/>
        <v>0.29932460982691156</v>
      </c>
      <c r="P890" s="36" t="s">
        <v>106</v>
      </c>
      <c r="Q890" s="70"/>
      <c r="R890" s="70"/>
      <c r="S890" s="70"/>
    </row>
    <row r="891" spans="1:19" x14ac:dyDescent="0.3">
      <c r="A891" s="98" t="s">
        <v>126</v>
      </c>
      <c r="B891" s="98" t="s">
        <v>2898</v>
      </c>
      <c r="C891" s="98">
        <v>601</v>
      </c>
      <c r="D891" s="98">
        <v>329.31700000000001</v>
      </c>
      <c r="E891" s="98">
        <v>0.3</v>
      </c>
      <c r="F891" s="98">
        <v>0.3</v>
      </c>
      <c r="G891" s="98">
        <v>2.0511620000000002</v>
      </c>
      <c r="H891" s="98">
        <v>5189810.6289999997</v>
      </c>
      <c r="I891" s="98">
        <v>487955.201</v>
      </c>
      <c r="J891" s="34">
        <f>VLOOKUP($B891,'Hub coords'!$A$14:$E$119,4,TRUE)</f>
        <v>487954.53240000003</v>
      </c>
      <c r="K891" s="34">
        <f>VLOOKUP($B891,'Hub coords'!$A$14:$E$119,5,TRUE)</f>
        <v>5189811.0734999999</v>
      </c>
      <c r="L891" s="34">
        <f t="shared" si="56"/>
        <v>0.66859999997541308</v>
      </c>
      <c r="M891" s="34">
        <f t="shared" si="57"/>
        <v>0.44450000021606684</v>
      </c>
      <c r="N891" s="35">
        <f t="shared" si="58"/>
        <v>0.80287371993309498</v>
      </c>
      <c r="O891" s="34">
        <f t="shared" si="59"/>
        <v>0.64460621015920583</v>
      </c>
      <c r="P891" s="36" t="s">
        <v>106</v>
      </c>
      <c r="Q891" s="70"/>
      <c r="R891" s="70"/>
      <c r="S891" s="70"/>
    </row>
    <row r="892" spans="1:19" x14ac:dyDescent="0.3">
      <c r="A892" s="98" t="s">
        <v>126</v>
      </c>
      <c r="B892" s="98" t="s">
        <v>2899</v>
      </c>
      <c r="C892" s="98">
        <v>601</v>
      </c>
      <c r="D892" s="98">
        <v>331.26299999999998</v>
      </c>
      <c r="E892" s="98">
        <v>0.2</v>
      </c>
      <c r="F892" s="98">
        <v>0.2</v>
      </c>
      <c r="G892" s="98">
        <v>2.0145019999999998</v>
      </c>
      <c r="H892" s="98">
        <v>5189809.7089999998</v>
      </c>
      <c r="I892" s="98">
        <v>487956.03899999999</v>
      </c>
      <c r="J892" s="34">
        <f>VLOOKUP($B892,'Hub coords'!$A$14:$E$119,4,TRUE)</f>
        <v>487954.53240000003</v>
      </c>
      <c r="K892" s="34">
        <f>VLOOKUP($B892,'Hub coords'!$A$14:$E$119,5,TRUE)</f>
        <v>5189811.0734999999</v>
      </c>
      <c r="L892" s="34">
        <f t="shared" si="56"/>
        <v>1.5065999999642372</v>
      </c>
      <c r="M892" s="34">
        <f t="shared" si="57"/>
        <v>1.364500000141561</v>
      </c>
      <c r="N892" s="35">
        <f t="shared" si="58"/>
        <v>2.0326592951792386</v>
      </c>
      <c r="O892" s="34">
        <f t="shared" si="59"/>
        <v>4.1317038102785588</v>
      </c>
      <c r="P892" s="36" t="s">
        <v>106</v>
      </c>
      <c r="Q892" s="70"/>
      <c r="R892" s="70"/>
      <c r="S892" s="70"/>
    </row>
    <row r="893" spans="1:19" x14ac:dyDescent="0.3">
      <c r="A893" s="98" t="s">
        <v>126</v>
      </c>
      <c r="B893" s="98" t="s">
        <v>2900</v>
      </c>
      <c r="C893" s="98">
        <v>601</v>
      </c>
      <c r="D893" s="98">
        <v>332.21100000000001</v>
      </c>
      <c r="E893" s="98">
        <v>1</v>
      </c>
      <c r="F893" s="98">
        <v>0.7</v>
      </c>
      <c r="G893" s="98">
        <v>1.647742</v>
      </c>
      <c r="H893" s="98">
        <v>5189806.84</v>
      </c>
      <c r="I893" s="98">
        <v>487957.07699999999</v>
      </c>
      <c r="J893" s="34">
        <f>VLOOKUP($B893,'Hub coords'!$A$14:$E$119,4,TRUE)</f>
        <v>487954.53240000003</v>
      </c>
      <c r="K893" s="34">
        <f>VLOOKUP($B893,'Hub coords'!$A$14:$E$119,5,TRUE)</f>
        <v>5189811.0734999999</v>
      </c>
      <c r="L893" s="34">
        <f t="shared" si="56"/>
        <v>2.5445999999647029</v>
      </c>
      <c r="M893" s="34">
        <f t="shared" si="57"/>
        <v>4.233500000089407</v>
      </c>
      <c r="N893" s="35">
        <f t="shared" si="58"/>
        <v>4.939383707566904</v>
      </c>
      <c r="O893" s="34">
        <f t="shared" si="59"/>
        <v>24.397511410577376</v>
      </c>
      <c r="P893" s="36" t="s">
        <v>106</v>
      </c>
      <c r="Q893" s="70"/>
      <c r="R893" s="70"/>
      <c r="S893" s="70"/>
    </row>
    <row r="894" spans="1:19" x14ac:dyDescent="0.3">
      <c r="A894" s="98" t="s">
        <v>126</v>
      </c>
      <c r="B894" s="98" t="s">
        <v>2901</v>
      </c>
      <c r="C894" s="98">
        <v>601</v>
      </c>
      <c r="D894" s="98">
        <v>333.601</v>
      </c>
      <c r="E894" s="98">
        <v>0.2</v>
      </c>
      <c r="F894" s="98">
        <v>0.3</v>
      </c>
      <c r="G894" s="98">
        <v>2.2678039999999999</v>
      </c>
      <c r="H894" s="98">
        <v>5189811.5530000003</v>
      </c>
      <c r="I894" s="98">
        <v>487954.68800000002</v>
      </c>
      <c r="J894" s="34">
        <f>VLOOKUP($B894,'Hub coords'!$A$14:$E$119,4,TRUE)</f>
        <v>487954.53240000003</v>
      </c>
      <c r="K894" s="34">
        <f>VLOOKUP($B894,'Hub coords'!$A$14:$E$119,5,TRUE)</f>
        <v>5189811.0734999999</v>
      </c>
      <c r="L894" s="34">
        <f t="shared" si="56"/>
        <v>0.15559999999823049</v>
      </c>
      <c r="M894" s="34">
        <f t="shared" si="57"/>
        <v>0.47950000036507845</v>
      </c>
      <c r="N894" s="35">
        <f t="shared" si="58"/>
        <v>0.50411467976003199</v>
      </c>
      <c r="O894" s="34">
        <f t="shared" si="59"/>
        <v>0.25413161034955961</v>
      </c>
      <c r="P894" s="36" t="s">
        <v>106</v>
      </c>
      <c r="Q894" s="70"/>
      <c r="R894" s="70"/>
      <c r="S894" s="70"/>
    </row>
    <row r="895" spans="1:19" x14ac:dyDescent="0.3">
      <c r="A895" s="98" t="s">
        <v>126</v>
      </c>
      <c r="B895" s="98" t="s">
        <v>2902</v>
      </c>
      <c r="C895" s="98">
        <v>601</v>
      </c>
      <c r="D895" s="98">
        <v>331.75099999999998</v>
      </c>
      <c r="E895" s="98">
        <v>0.2</v>
      </c>
      <c r="F895" s="98">
        <v>0.3</v>
      </c>
      <c r="G895" s="98">
        <v>1.437357</v>
      </c>
      <c r="H895" s="98">
        <v>5189810.7180000003</v>
      </c>
      <c r="I895" s="98">
        <v>487955.26799999998</v>
      </c>
      <c r="J895" s="34">
        <f>VLOOKUP($B895,'Hub coords'!$A$14:$E$119,4,TRUE)</f>
        <v>487954.53240000003</v>
      </c>
      <c r="K895" s="34">
        <f>VLOOKUP($B895,'Hub coords'!$A$14:$E$119,5,TRUE)</f>
        <v>5189811.0734999999</v>
      </c>
      <c r="L895" s="34">
        <f t="shared" si="56"/>
        <v>0.73559999995632097</v>
      </c>
      <c r="M895" s="34">
        <f t="shared" si="57"/>
        <v>0.35549999959766865</v>
      </c>
      <c r="N895" s="35">
        <f t="shared" si="58"/>
        <v>0.81699914911196925</v>
      </c>
      <c r="O895" s="34">
        <f t="shared" si="59"/>
        <v>0.66748760964968179</v>
      </c>
      <c r="P895" s="36" t="s">
        <v>106</v>
      </c>
      <c r="Q895" s="70"/>
      <c r="R895" s="70"/>
      <c r="S895" s="70"/>
    </row>
    <row r="896" spans="1:19" x14ac:dyDescent="0.3">
      <c r="A896" s="98" t="s">
        <v>130</v>
      </c>
      <c r="B896" s="98" t="s">
        <v>2903</v>
      </c>
      <c r="C896" s="98">
        <v>601</v>
      </c>
      <c r="D896" s="98">
        <v>316.16699999999997</v>
      </c>
      <c r="E896" s="98">
        <v>0.2</v>
      </c>
      <c r="F896" s="98">
        <v>0.2</v>
      </c>
      <c r="G896" s="98">
        <v>2.2713570000000001</v>
      </c>
      <c r="H896" s="98">
        <v>5189811.22</v>
      </c>
      <c r="I896" s="98">
        <v>487955.56099999999</v>
      </c>
      <c r="J896" s="34">
        <f>VLOOKUP($B896,'Hub coords'!$A$14:$E$119,4,TRUE)</f>
        <v>487954.53240000003</v>
      </c>
      <c r="K896" s="34">
        <f>VLOOKUP($B896,'Hub coords'!$A$14:$E$119,5,TRUE)</f>
        <v>5189811.0734999999</v>
      </c>
      <c r="L896" s="34">
        <f t="shared" si="56"/>
        <v>1.0285999999614432</v>
      </c>
      <c r="M896" s="34">
        <f t="shared" si="57"/>
        <v>0.14649999979883432</v>
      </c>
      <c r="N896" s="35">
        <f t="shared" si="58"/>
        <v>1.0389803702966383</v>
      </c>
      <c r="O896" s="34">
        <f t="shared" si="59"/>
        <v>1.0794802098617395</v>
      </c>
      <c r="P896" s="36" t="s">
        <v>106</v>
      </c>
      <c r="Q896" s="70"/>
      <c r="R896" s="70"/>
      <c r="S896" s="70"/>
    </row>
    <row r="897" spans="1:19" x14ac:dyDescent="0.3">
      <c r="A897" s="98" t="s">
        <v>126</v>
      </c>
      <c r="B897" s="98" t="s">
        <v>2904</v>
      </c>
      <c r="C897" s="98">
        <v>601</v>
      </c>
      <c r="D897" s="98">
        <v>319.73</v>
      </c>
      <c r="E897" s="98">
        <v>0.6</v>
      </c>
      <c r="F897" s="98">
        <v>0.8</v>
      </c>
      <c r="G897" s="98">
        <v>1.702874</v>
      </c>
      <c r="H897" s="98">
        <v>5189811.04</v>
      </c>
      <c r="I897" s="98">
        <v>487955.516</v>
      </c>
      <c r="J897" s="34">
        <f>VLOOKUP($B897,'Hub coords'!$A$14:$E$119,4,TRUE)</f>
        <v>487954.53240000003</v>
      </c>
      <c r="K897" s="34">
        <f>VLOOKUP($B897,'Hub coords'!$A$14:$E$119,5,TRUE)</f>
        <v>5189811.0734999999</v>
      </c>
      <c r="L897" s="34">
        <f t="shared" si="56"/>
        <v>0.98359999997774139</v>
      </c>
      <c r="M897" s="34">
        <f t="shared" si="57"/>
        <v>3.3499999903142452E-2</v>
      </c>
      <c r="N897" s="35">
        <f t="shared" si="58"/>
        <v>0.98417031551948531</v>
      </c>
      <c r="O897" s="34">
        <f t="shared" si="59"/>
        <v>0.96859120994972325</v>
      </c>
      <c r="P897" s="36" t="s">
        <v>106</v>
      </c>
      <c r="Q897" s="70"/>
      <c r="R897" s="70"/>
      <c r="S897" s="70"/>
    </row>
    <row r="898" spans="1:19" x14ac:dyDescent="0.3">
      <c r="A898" s="98" t="s">
        <v>126</v>
      </c>
      <c r="B898" s="98" t="s">
        <v>2878</v>
      </c>
      <c r="C898" s="98">
        <v>601</v>
      </c>
      <c r="D898" s="98">
        <v>323.80599999999998</v>
      </c>
      <c r="E898" s="98">
        <v>0.6</v>
      </c>
      <c r="F898" s="98">
        <v>0.4</v>
      </c>
      <c r="G898" s="98">
        <v>1.971921</v>
      </c>
      <c r="H898" s="98">
        <v>5189811.0889999997</v>
      </c>
      <c r="I898" s="98">
        <v>487954.788</v>
      </c>
      <c r="J898" s="34">
        <f>VLOOKUP($B898,'Hub coords'!$A$14:$E$119,4,TRUE)</f>
        <v>487954.53240000003</v>
      </c>
      <c r="K898" s="34">
        <f>VLOOKUP($B898,'Hub coords'!$A$14:$E$119,5,TRUE)</f>
        <v>5189811.0734999999</v>
      </c>
      <c r="L898" s="34">
        <f t="shared" si="56"/>
        <v>0.25559999997494742</v>
      </c>
      <c r="M898" s="34">
        <f t="shared" si="57"/>
        <v>1.549999974668026E-2</v>
      </c>
      <c r="N898" s="35">
        <f t="shared" si="58"/>
        <v>0.25606954129560239</v>
      </c>
      <c r="O898" s="34">
        <f t="shared" si="59"/>
        <v>6.5571609979340223E-2</v>
      </c>
      <c r="P898" s="36" t="s">
        <v>106</v>
      </c>
      <c r="Q898" s="70"/>
      <c r="R898" s="70"/>
      <c r="S898" s="70"/>
    </row>
    <row r="899" spans="1:19" x14ac:dyDescent="0.3">
      <c r="A899" s="98" t="s">
        <v>130</v>
      </c>
      <c r="B899" s="98" t="s">
        <v>2905</v>
      </c>
      <c r="C899" s="98">
        <v>601</v>
      </c>
      <c r="D899" s="98">
        <v>340.70299999999997</v>
      </c>
      <c r="E899" s="98">
        <v>0.3</v>
      </c>
      <c r="F899" s="98">
        <v>0.2</v>
      </c>
      <c r="G899" s="98">
        <v>0.92090000000000005</v>
      </c>
      <c r="H899" s="98">
        <v>5189815.8880000003</v>
      </c>
      <c r="I899" s="98">
        <v>487954.37400000001</v>
      </c>
      <c r="J899" s="34">
        <f>VLOOKUP($B899,'Hub coords'!$A$14:$E$119,4,TRUE)</f>
        <v>487954.53240000003</v>
      </c>
      <c r="K899" s="34">
        <f>VLOOKUP($B899,'Hub coords'!$A$14:$E$119,5,TRUE)</f>
        <v>5189811.0734999999</v>
      </c>
      <c r="L899" s="34">
        <f t="shared" si="56"/>
        <v>0.15840000001480803</v>
      </c>
      <c r="M899" s="34">
        <f t="shared" si="57"/>
        <v>4.8145000003278255</v>
      </c>
      <c r="N899" s="35">
        <f t="shared" si="58"/>
        <v>4.8171050240950031</v>
      </c>
      <c r="O899" s="34">
        <f t="shared" si="59"/>
        <v>23.204500813161321</v>
      </c>
      <c r="P899" s="36" t="s">
        <v>106</v>
      </c>
      <c r="Q899" s="70"/>
      <c r="R899" s="70"/>
      <c r="S899" s="70"/>
    </row>
    <row r="900" spans="1:19" x14ac:dyDescent="0.3">
      <c r="A900" s="98" t="s">
        <v>126</v>
      </c>
      <c r="B900" s="98" t="s">
        <v>2879</v>
      </c>
      <c r="C900" s="98">
        <v>601</v>
      </c>
      <c r="D900" s="98">
        <v>316.07499999999999</v>
      </c>
      <c r="E900" s="98">
        <v>0.2</v>
      </c>
      <c r="F900" s="98">
        <v>0.3</v>
      </c>
      <c r="G900" s="98">
        <v>2.2577759999999998</v>
      </c>
      <c r="H900" s="98">
        <v>5189811.3949999996</v>
      </c>
      <c r="I900" s="98">
        <v>487956.22399999999</v>
      </c>
      <c r="J900" s="34">
        <f>VLOOKUP($B900,'Hub coords'!$A$14:$E$119,4,TRUE)</f>
        <v>487954.53240000003</v>
      </c>
      <c r="K900" s="34">
        <f>VLOOKUP($B900,'Hub coords'!$A$14:$E$119,5,TRUE)</f>
        <v>5189811.0734999999</v>
      </c>
      <c r="L900" s="34">
        <f t="shared" si="56"/>
        <v>1.6915999999619089</v>
      </c>
      <c r="M900" s="34">
        <f t="shared" si="57"/>
        <v>0.32149999961256981</v>
      </c>
      <c r="N900" s="35">
        <f t="shared" si="58"/>
        <v>1.7218806026034479</v>
      </c>
      <c r="O900" s="34">
        <f t="shared" si="59"/>
        <v>2.9648728096220127</v>
      </c>
      <c r="P900" s="36" t="s">
        <v>106</v>
      </c>
      <c r="Q900" s="70"/>
      <c r="R900" s="98" t="s">
        <v>5112</v>
      </c>
      <c r="S900" s="37">
        <f>COUNT(C876:C905)</f>
        <v>30</v>
      </c>
    </row>
    <row r="901" spans="1:19" x14ac:dyDescent="0.3">
      <c r="A901" s="98" t="s">
        <v>126</v>
      </c>
      <c r="B901" s="98" t="s">
        <v>2880</v>
      </c>
      <c r="C901" s="98">
        <v>601</v>
      </c>
      <c r="D901" s="98">
        <v>329.57400000000001</v>
      </c>
      <c r="E901" s="98">
        <v>0.3</v>
      </c>
      <c r="F901" s="98">
        <v>0.2</v>
      </c>
      <c r="G901" s="98">
        <v>1.8563700000000001</v>
      </c>
      <c r="H901" s="98">
        <v>5189810.6569999997</v>
      </c>
      <c r="I901" s="98">
        <v>487955.69500000001</v>
      </c>
      <c r="J901" s="34">
        <f>VLOOKUP($B901,'Hub coords'!$A$14:$E$119,4,TRUE)</f>
        <v>487954.53240000003</v>
      </c>
      <c r="K901" s="34">
        <f>VLOOKUP($B901,'Hub coords'!$A$14:$E$119,5,TRUE)</f>
        <v>5189811.0734999999</v>
      </c>
      <c r="L901" s="34">
        <f t="shared" si="56"/>
        <v>1.1625999999814667</v>
      </c>
      <c r="M901" s="34">
        <f t="shared" si="57"/>
        <v>0.41650000028312206</v>
      </c>
      <c r="N901" s="35">
        <f t="shared" si="58"/>
        <v>1.2349538494181662</v>
      </c>
      <c r="O901" s="34">
        <f t="shared" si="59"/>
        <v>1.5251110101927468</v>
      </c>
      <c r="P901" s="36" t="s">
        <v>106</v>
      </c>
      <c r="Q901" s="70"/>
      <c r="R901" s="98" t="s">
        <v>5111</v>
      </c>
      <c r="S901" s="34">
        <f>AVERAGE(N876:N905)</f>
        <v>1.8005111208971758</v>
      </c>
    </row>
    <row r="902" spans="1:19" x14ac:dyDescent="0.3">
      <c r="A902" s="98" t="s">
        <v>126</v>
      </c>
      <c r="B902" s="98" t="s">
        <v>2881</v>
      </c>
      <c r="C902" s="98">
        <v>601</v>
      </c>
      <c r="D902" s="98">
        <v>331.27300000000002</v>
      </c>
      <c r="E902" s="98">
        <v>0.6</v>
      </c>
      <c r="F902" s="98">
        <v>0.4</v>
      </c>
      <c r="G902" s="98">
        <v>2.396811</v>
      </c>
      <c r="H902" s="98">
        <v>5189806.9129999997</v>
      </c>
      <c r="I902" s="98">
        <v>487956.52500000002</v>
      </c>
      <c r="J902" s="34">
        <f>VLOOKUP($B902,'Hub coords'!$A$14:$E$119,4,TRUE)</f>
        <v>487954.53240000003</v>
      </c>
      <c r="K902" s="34">
        <f>VLOOKUP($B902,'Hub coords'!$A$14:$E$119,5,TRUE)</f>
        <v>5189811.0734999999</v>
      </c>
      <c r="L902" s="34">
        <f t="shared" si="56"/>
        <v>1.9925999999977648</v>
      </c>
      <c r="M902" s="34">
        <f t="shared" si="57"/>
        <v>4.160500000230968</v>
      </c>
      <c r="N902" s="35">
        <f t="shared" si="58"/>
        <v>4.6130483426811146</v>
      </c>
      <c r="O902" s="34">
        <f t="shared" si="59"/>
        <v>21.280215011912979</v>
      </c>
      <c r="P902" s="36" t="s">
        <v>106</v>
      </c>
      <c r="Q902" s="70"/>
      <c r="R902" s="98" t="s">
        <v>5110</v>
      </c>
      <c r="S902" s="34">
        <f>_xlfn.STDEV.S(N876:N905)</f>
        <v>1.664876551334892</v>
      </c>
    </row>
    <row r="903" spans="1:19" x14ac:dyDescent="0.3">
      <c r="A903" s="98" t="s">
        <v>126</v>
      </c>
      <c r="B903" s="98" t="s">
        <v>2882</v>
      </c>
      <c r="C903" s="98">
        <v>601</v>
      </c>
      <c r="D903" s="98">
        <v>324.84500000000003</v>
      </c>
      <c r="E903" s="98">
        <v>0.4</v>
      </c>
      <c r="F903" s="98">
        <v>0.3</v>
      </c>
      <c r="G903" s="98">
        <v>2.1613630000000001</v>
      </c>
      <c r="H903" s="98">
        <v>5189810.443</v>
      </c>
      <c r="I903" s="98">
        <v>487954.17800000001</v>
      </c>
      <c r="J903" s="34">
        <f>VLOOKUP($B903,'Hub coords'!$A$14:$E$119,4,TRUE)</f>
        <v>487954.53240000003</v>
      </c>
      <c r="K903" s="34">
        <f>VLOOKUP($B903,'Hub coords'!$A$14:$E$119,5,TRUE)</f>
        <v>5189811.0734999999</v>
      </c>
      <c r="L903" s="34">
        <f t="shared" si="56"/>
        <v>0.35440000001108274</v>
      </c>
      <c r="M903" s="34">
        <f t="shared" si="57"/>
        <v>0.63049999997019768</v>
      </c>
      <c r="N903" s="35">
        <f t="shared" si="58"/>
        <v>0.72327699394511002</v>
      </c>
      <c r="O903" s="34">
        <f t="shared" si="59"/>
        <v>0.52312960997027469</v>
      </c>
      <c r="P903" s="36" t="s">
        <v>106</v>
      </c>
      <c r="Q903" s="70"/>
      <c r="R903" s="98" t="s">
        <v>5109</v>
      </c>
      <c r="S903" s="34">
        <f>MIN(N876:N905)</f>
        <v>6.5129179334741216E-2</v>
      </c>
    </row>
    <row r="904" spans="1:19" x14ac:dyDescent="0.3">
      <c r="A904" s="98" t="s">
        <v>130</v>
      </c>
      <c r="B904" s="98" t="s">
        <v>2883</v>
      </c>
      <c r="C904" s="98">
        <v>601</v>
      </c>
      <c r="D904" s="98">
        <v>332.67099999999999</v>
      </c>
      <c r="E904" s="98">
        <v>0.4</v>
      </c>
      <c r="F904" s="98">
        <v>0.3</v>
      </c>
      <c r="G904" s="98">
        <v>2.016162</v>
      </c>
      <c r="H904" s="98">
        <v>5189810.5029999996</v>
      </c>
      <c r="I904" s="98">
        <v>487956.55</v>
      </c>
      <c r="J904" s="34">
        <f>VLOOKUP($B904,'Hub coords'!$A$14:$E$119,4,TRUE)</f>
        <v>487954.53240000003</v>
      </c>
      <c r="K904" s="34">
        <f>VLOOKUP($B904,'Hub coords'!$A$14:$E$119,5,TRUE)</f>
        <v>5189811.0734999999</v>
      </c>
      <c r="L904" s="34">
        <f t="shared" si="56"/>
        <v>2.0175999999628402</v>
      </c>
      <c r="M904" s="34">
        <f t="shared" si="57"/>
        <v>0.57050000037997961</v>
      </c>
      <c r="N904" s="35">
        <f t="shared" si="58"/>
        <v>2.096706944301852</v>
      </c>
      <c r="O904" s="34">
        <f t="shared" si="59"/>
        <v>4.3961800102836097</v>
      </c>
      <c r="P904" s="36" t="s">
        <v>106</v>
      </c>
      <c r="Q904" s="70"/>
      <c r="R904" s="98" t="s">
        <v>5108</v>
      </c>
      <c r="S904" s="34">
        <f>MAX(N876:N905)</f>
        <v>5.9207746797645084</v>
      </c>
    </row>
    <row r="905" spans="1:19" x14ac:dyDescent="0.3">
      <c r="A905" s="98" t="s">
        <v>130</v>
      </c>
      <c r="B905" s="98" t="s">
        <v>2884</v>
      </c>
      <c r="C905" s="98">
        <v>601</v>
      </c>
      <c r="D905" s="98">
        <v>329.73099999999999</v>
      </c>
      <c r="E905" s="98">
        <v>0.3</v>
      </c>
      <c r="F905" s="98">
        <v>0.2</v>
      </c>
      <c r="G905" s="98">
        <v>1.328095</v>
      </c>
      <c r="H905" s="98">
        <v>5189811.3559999997</v>
      </c>
      <c r="I905" s="98">
        <v>487955.06400000001</v>
      </c>
      <c r="J905" s="34">
        <f>VLOOKUP($B905,'Hub coords'!$A$14:$E$119,4,TRUE)</f>
        <v>487954.53240000003</v>
      </c>
      <c r="K905" s="34">
        <f>VLOOKUP($B905,'Hub coords'!$A$14:$E$119,5,TRUE)</f>
        <v>5189811.0734999999</v>
      </c>
      <c r="L905" s="34">
        <f t="shared" si="56"/>
        <v>0.53159999998752028</v>
      </c>
      <c r="M905" s="34">
        <f t="shared" si="57"/>
        <v>0.28249999973922968</v>
      </c>
      <c r="N905" s="35">
        <f t="shared" si="58"/>
        <v>0.6020006726237076</v>
      </c>
      <c r="O905" s="34">
        <f t="shared" si="59"/>
        <v>0.36240480983939638</v>
      </c>
      <c r="P905" s="36" t="s">
        <v>106</v>
      </c>
      <c r="Q905" s="70"/>
      <c r="R905" s="98" t="s">
        <v>5107</v>
      </c>
      <c r="S905" s="34">
        <f>SQRT(SUM(O876:O905)/S900)</f>
        <v>2.4333640150937157</v>
      </c>
    </row>
    <row r="906" spans="1:19" ht="15" thickBot="1" x14ac:dyDescent="0.35">
      <c r="A906" s="98" t="s">
        <v>126</v>
      </c>
      <c r="B906" s="98" t="s">
        <v>2906</v>
      </c>
      <c r="C906" s="98">
        <v>601</v>
      </c>
      <c r="D906" s="98">
        <v>344.16199999999998</v>
      </c>
      <c r="E906" s="98">
        <v>0.3</v>
      </c>
      <c r="F906" s="98">
        <v>0.2</v>
      </c>
      <c r="G906" s="98">
        <v>1.8260909999999999</v>
      </c>
      <c r="H906" s="98">
        <v>5189733.3669999996</v>
      </c>
      <c r="I906" s="98">
        <v>487956.15</v>
      </c>
      <c r="J906" s="34">
        <f>VLOOKUP($B906,'Hub coords'!$A$14:$E$119,4,TRUE)</f>
        <v>487956.13340000005</v>
      </c>
      <c r="K906" s="34">
        <f>VLOOKUP($B906,'Hub coords'!$A$14:$E$119,5,TRUE)</f>
        <v>5189733.8505000006</v>
      </c>
      <c r="L906" s="34">
        <f t="shared" ref="L906:L969" si="60">ABS(J906-I906)</f>
        <v>1.6599999973550439E-2</v>
      </c>
      <c r="M906" s="34">
        <f t="shared" ref="M906:M969" si="61">ABS(K906-H906)</f>
        <v>0.48350000102072954</v>
      </c>
      <c r="N906" s="35">
        <f t="shared" ref="N906:N969" si="62">SQRT(L906^2+M906^2)</f>
        <v>0.48378488089869792</v>
      </c>
      <c r="O906" s="34">
        <f t="shared" ref="O906:O969" si="63">N906*N906</f>
        <v>0.23404781098616734</v>
      </c>
      <c r="P906" s="36" t="s">
        <v>107</v>
      </c>
      <c r="Q906" s="50"/>
      <c r="R906" s="50"/>
      <c r="S906" s="50"/>
    </row>
    <row r="907" spans="1:19" x14ac:dyDescent="0.3">
      <c r="A907" s="98" t="s">
        <v>126</v>
      </c>
      <c r="B907" s="98" t="s">
        <v>2915</v>
      </c>
      <c r="C907" s="98">
        <v>601</v>
      </c>
      <c r="D907" s="98">
        <v>339.464</v>
      </c>
      <c r="E907" s="98">
        <v>1.8</v>
      </c>
      <c r="F907" s="98">
        <v>1.8</v>
      </c>
      <c r="G907" s="98">
        <v>1.922919</v>
      </c>
      <c r="H907" s="98">
        <v>5189735.5089999996</v>
      </c>
      <c r="I907" s="98">
        <v>487959.69400000002</v>
      </c>
      <c r="J907" s="34">
        <f>VLOOKUP($B907,'Hub coords'!$A$14:$E$119,4,TRUE)</f>
        <v>487956.13340000005</v>
      </c>
      <c r="K907" s="34">
        <f>VLOOKUP($B907,'Hub coords'!$A$14:$E$119,5,TRUE)</f>
        <v>5189733.8505000006</v>
      </c>
      <c r="L907" s="34">
        <f t="shared" si="60"/>
        <v>3.5605999999679625</v>
      </c>
      <c r="M907" s="34">
        <f t="shared" si="61"/>
        <v>1.6584999989718199</v>
      </c>
      <c r="N907" s="35">
        <f t="shared" si="62"/>
        <v>3.9279122452470063</v>
      </c>
      <c r="O907" s="34">
        <f t="shared" si="63"/>
        <v>15.428494606361378</v>
      </c>
      <c r="P907" s="36" t="s">
        <v>107</v>
      </c>
      <c r="Q907" s="50"/>
      <c r="R907" s="53" t="s">
        <v>166</v>
      </c>
      <c r="S907" s="53" t="s">
        <v>165</v>
      </c>
    </row>
    <row r="908" spans="1:19" x14ac:dyDescent="0.3">
      <c r="A908" s="98" t="s">
        <v>126</v>
      </c>
      <c r="B908" s="98" t="s">
        <v>2916</v>
      </c>
      <c r="C908" s="98">
        <v>601</v>
      </c>
      <c r="D908" s="98">
        <v>343.62200000000001</v>
      </c>
      <c r="E908" s="98">
        <v>2.1</v>
      </c>
      <c r="F908" s="98">
        <v>1.9</v>
      </c>
      <c r="G908" s="98">
        <v>2.4101279999999998</v>
      </c>
      <c r="H908" s="98">
        <v>5189732.3480000002</v>
      </c>
      <c r="I908" s="98">
        <v>487957.658</v>
      </c>
      <c r="J908" s="34">
        <f>VLOOKUP($B908,'Hub coords'!$A$14:$E$119,4,TRUE)</f>
        <v>487956.13340000005</v>
      </c>
      <c r="K908" s="34">
        <f>VLOOKUP($B908,'Hub coords'!$A$14:$E$119,5,TRUE)</f>
        <v>5189733.8505000006</v>
      </c>
      <c r="L908" s="34">
        <f t="shared" si="60"/>
        <v>1.5245999999460764</v>
      </c>
      <c r="M908" s="34">
        <f t="shared" si="61"/>
        <v>1.5025000004097819</v>
      </c>
      <c r="N908" s="35">
        <f t="shared" si="62"/>
        <v>2.1405399811886183</v>
      </c>
      <c r="O908" s="34">
        <f t="shared" si="63"/>
        <v>4.5819114110669705</v>
      </c>
      <c r="P908" s="36" t="s">
        <v>107</v>
      </c>
      <c r="Q908" s="50"/>
      <c r="R908" s="54">
        <v>1</v>
      </c>
      <c r="S908" s="55">
        <v>0</v>
      </c>
    </row>
    <row r="909" spans="1:19" x14ac:dyDescent="0.3">
      <c r="A909" s="98" t="s">
        <v>126</v>
      </c>
      <c r="B909" s="98" t="s">
        <v>2917</v>
      </c>
      <c r="C909" s="98">
        <v>601</v>
      </c>
      <c r="D909" s="98">
        <v>319.52300000000002</v>
      </c>
      <c r="E909" s="98">
        <v>3.4</v>
      </c>
      <c r="F909" s="98">
        <v>1.5</v>
      </c>
      <c r="G909" s="98"/>
      <c r="H909" s="98">
        <v>5189738.2050000001</v>
      </c>
      <c r="I909" s="98">
        <v>487958.92499999999</v>
      </c>
      <c r="J909" s="34">
        <f>VLOOKUP($B909,'Hub coords'!$A$14:$E$119,4,TRUE)</f>
        <v>487956.13340000005</v>
      </c>
      <c r="K909" s="34">
        <f>VLOOKUP($B909,'Hub coords'!$A$14:$E$119,5,TRUE)</f>
        <v>5189733.8505000006</v>
      </c>
      <c r="L909" s="34">
        <f t="shared" si="60"/>
        <v>2.7915999999386258</v>
      </c>
      <c r="M909" s="34">
        <f t="shared" si="61"/>
        <v>4.3544999994337559</v>
      </c>
      <c r="N909" s="35">
        <f t="shared" si="62"/>
        <v>5.1724946403767218</v>
      </c>
      <c r="O909" s="34">
        <f t="shared" si="63"/>
        <v>26.754700804725914</v>
      </c>
      <c r="P909" s="36" t="s">
        <v>107</v>
      </c>
      <c r="Q909" s="50"/>
      <c r="R909" s="54">
        <v>2</v>
      </c>
      <c r="S909" s="55">
        <v>2</v>
      </c>
    </row>
    <row r="910" spans="1:19" x14ac:dyDescent="0.3">
      <c r="A910" s="98" t="s">
        <v>126</v>
      </c>
      <c r="B910" s="98" t="s">
        <v>2918</v>
      </c>
      <c r="C910" s="98">
        <v>600</v>
      </c>
      <c r="D910" s="98">
        <v>326.32400000000001</v>
      </c>
      <c r="E910" s="98">
        <v>3.3</v>
      </c>
      <c r="F910" s="98">
        <v>3</v>
      </c>
      <c r="G910" s="98">
        <v>2.521083</v>
      </c>
      <c r="H910" s="98">
        <v>5189738.2539999997</v>
      </c>
      <c r="I910" s="98">
        <v>487957.38500000001</v>
      </c>
      <c r="J910" s="34">
        <f>VLOOKUP($B910,'Hub coords'!$A$14:$E$119,4,TRUE)</f>
        <v>487956.13340000005</v>
      </c>
      <c r="K910" s="34">
        <f>VLOOKUP($B910,'Hub coords'!$A$14:$E$119,5,TRUE)</f>
        <v>5189733.8505000006</v>
      </c>
      <c r="L910" s="34">
        <f t="shared" si="60"/>
        <v>1.2515999999595806</v>
      </c>
      <c r="M910" s="34">
        <f t="shared" si="61"/>
        <v>4.4034999990835786</v>
      </c>
      <c r="N910" s="35">
        <f t="shared" si="62"/>
        <v>4.5779159889438663</v>
      </c>
      <c r="O910" s="34">
        <f t="shared" si="63"/>
        <v>20.957314801827899</v>
      </c>
      <c r="P910" s="36" t="s">
        <v>107</v>
      </c>
      <c r="Q910" s="50"/>
      <c r="R910" s="54">
        <v>3</v>
      </c>
      <c r="S910" s="55">
        <v>8</v>
      </c>
    </row>
    <row r="911" spans="1:19" x14ac:dyDescent="0.3">
      <c r="A911" s="98" t="s">
        <v>126</v>
      </c>
      <c r="B911" s="98" t="s">
        <v>2919</v>
      </c>
      <c r="C911" s="98">
        <v>601</v>
      </c>
      <c r="D911" s="98">
        <v>336.13400000000001</v>
      </c>
      <c r="E911" s="98">
        <v>4.3</v>
      </c>
      <c r="F911" s="98">
        <v>3.6</v>
      </c>
      <c r="G911" s="98">
        <v>2.6021420000000002</v>
      </c>
      <c r="H911" s="98">
        <v>5189734.9539999999</v>
      </c>
      <c r="I911" s="98">
        <v>487957.77500000002</v>
      </c>
      <c r="J911" s="34">
        <f>VLOOKUP($B911,'Hub coords'!$A$14:$E$119,4,TRUE)</f>
        <v>487956.13340000005</v>
      </c>
      <c r="K911" s="34">
        <f>VLOOKUP($B911,'Hub coords'!$A$14:$E$119,5,TRUE)</f>
        <v>5189733.8505000006</v>
      </c>
      <c r="L911" s="34">
        <f t="shared" si="60"/>
        <v>1.6415999999735504</v>
      </c>
      <c r="M911" s="34">
        <f t="shared" si="61"/>
        <v>1.1034999992698431</v>
      </c>
      <c r="N911" s="35">
        <f t="shared" si="62"/>
        <v>1.978019921108406</v>
      </c>
      <c r="O911" s="34">
        <f t="shared" si="63"/>
        <v>3.9125628083017046</v>
      </c>
      <c r="P911" s="36" t="s">
        <v>107</v>
      </c>
      <c r="Q911" s="50"/>
      <c r="R911" s="54">
        <v>4</v>
      </c>
      <c r="S911" s="55">
        <v>8</v>
      </c>
    </row>
    <row r="912" spans="1:19" x14ac:dyDescent="0.3">
      <c r="A912" s="98" t="s">
        <v>126</v>
      </c>
      <c r="B912" s="98" t="s">
        <v>2920</v>
      </c>
      <c r="C912" s="98">
        <v>601</v>
      </c>
      <c r="D912" s="98">
        <v>339.60899999999998</v>
      </c>
      <c r="E912" s="98">
        <v>3.8</v>
      </c>
      <c r="F912" s="98">
        <v>3.5</v>
      </c>
      <c r="G912" s="98">
        <v>2.3769719999999999</v>
      </c>
      <c r="H912" s="98">
        <v>5189734.7649999997</v>
      </c>
      <c r="I912" s="98">
        <v>487958.55900000001</v>
      </c>
      <c r="J912" s="34">
        <f>VLOOKUP($B912,'Hub coords'!$A$14:$E$119,4,TRUE)</f>
        <v>487956.13340000005</v>
      </c>
      <c r="K912" s="34">
        <f>VLOOKUP($B912,'Hub coords'!$A$14:$E$119,5,TRUE)</f>
        <v>5189733.8505000006</v>
      </c>
      <c r="L912" s="34">
        <f t="shared" si="60"/>
        <v>2.4255999999586493</v>
      </c>
      <c r="M912" s="34">
        <f t="shared" si="61"/>
        <v>0.91449999902397394</v>
      </c>
      <c r="N912" s="35">
        <f t="shared" si="62"/>
        <v>2.5922665001913381</v>
      </c>
      <c r="O912" s="34">
        <f t="shared" si="63"/>
        <v>6.719845608014249</v>
      </c>
      <c r="P912" s="36" t="s">
        <v>107</v>
      </c>
      <c r="Q912" s="50"/>
      <c r="R912" s="54">
        <v>5</v>
      </c>
      <c r="S912" s="55">
        <v>5</v>
      </c>
    </row>
    <row r="913" spans="1:19" x14ac:dyDescent="0.3">
      <c r="A913" s="98" t="s">
        <v>126</v>
      </c>
      <c r="B913" s="98" t="s">
        <v>2921</v>
      </c>
      <c r="C913" s="98">
        <v>601</v>
      </c>
      <c r="D913" s="98">
        <v>330.78100000000001</v>
      </c>
      <c r="E913" s="98">
        <v>0.3</v>
      </c>
      <c r="F913" s="98">
        <v>0.3</v>
      </c>
      <c r="G913" s="98">
        <v>1.985309</v>
      </c>
      <c r="H913" s="98">
        <v>5189732.4040000001</v>
      </c>
      <c r="I913" s="98">
        <v>487960.59299999999</v>
      </c>
      <c r="J913" s="34">
        <f>VLOOKUP($B913,'Hub coords'!$A$14:$E$119,4,TRUE)</f>
        <v>487956.13340000005</v>
      </c>
      <c r="K913" s="34">
        <f>VLOOKUP($B913,'Hub coords'!$A$14:$E$119,5,TRUE)</f>
        <v>5189733.8505000006</v>
      </c>
      <c r="L913" s="34">
        <f t="shared" si="60"/>
        <v>4.4595999999437481</v>
      </c>
      <c r="M913" s="34">
        <f t="shared" si="61"/>
        <v>1.4465000005438924</v>
      </c>
      <c r="N913" s="35">
        <f t="shared" si="62"/>
        <v>4.6883253311893531</v>
      </c>
      <c r="O913" s="34">
        <f t="shared" si="63"/>
        <v>21.980394411071757</v>
      </c>
      <c r="P913" s="36" t="s">
        <v>107</v>
      </c>
      <c r="Q913" s="50"/>
      <c r="R913" s="54">
        <v>6</v>
      </c>
      <c r="S913" s="55">
        <v>1</v>
      </c>
    </row>
    <row r="914" spans="1:19" x14ac:dyDescent="0.3">
      <c r="A914" s="98" t="s">
        <v>126</v>
      </c>
      <c r="B914" s="98" t="s">
        <v>2922</v>
      </c>
      <c r="C914" s="98">
        <v>601</v>
      </c>
      <c r="D914" s="98">
        <v>317.72699999999998</v>
      </c>
      <c r="E914" s="98">
        <v>4</v>
      </c>
      <c r="F914" s="98">
        <v>2.2000000000000002</v>
      </c>
      <c r="G914" s="98">
        <v>2.5623930000000001</v>
      </c>
      <c r="H914" s="98">
        <v>5189736.6229999997</v>
      </c>
      <c r="I914" s="98">
        <v>487957.603</v>
      </c>
      <c r="J914" s="34">
        <f>VLOOKUP($B914,'Hub coords'!$A$14:$E$119,4,TRUE)</f>
        <v>487956.13340000005</v>
      </c>
      <c r="K914" s="34">
        <f>VLOOKUP($B914,'Hub coords'!$A$14:$E$119,5,TRUE)</f>
        <v>5189733.8505000006</v>
      </c>
      <c r="L914" s="34">
        <f t="shared" si="60"/>
        <v>1.4695999999530613</v>
      </c>
      <c r="M914" s="34">
        <f t="shared" si="61"/>
        <v>2.7724999990314245</v>
      </c>
      <c r="N914" s="35">
        <f t="shared" si="62"/>
        <v>3.1379101970087175</v>
      </c>
      <c r="O914" s="34">
        <f t="shared" si="63"/>
        <v>9.8464804044912881</v>
      </c>
      <c r="P914" s="36" t="s">
        <v>107</v>
      </c>
      <c r="Q914" s="50"/>
      <c r="R914" s="54">
        <v>7</v>
      </c>
      <c r="S914" s="55">
        <v>3</v>
      </c>
    </row>
    <row r="915" spans="1:19" x14ac:dyDescent="0.3">
      <c r="A915" s="98" t="s">
        <v>126</v>
      </c>
      <c r="B915" s="98" t="s">
        <v>2923</v>
      </c>
      <c r="C915" s="98">
        <v>601</v>
      </c>
      <c r="D915" s="98">
        <v>322.84100000000001</v>
      </c>
      <c r="E915" s="98">
        <v>0.4</v>
      </c>
      <c r="F915" s="98">
        <v>0.3</v>
      </c>
      <c r="G915" s="98">
        <v>2.3191649999999999</v>
      </c>
      <c r="H915" s="98">
        <v>5189738.4740000004</v>
      </c>
      <c r="I915" s="98">
        <v>487957.89399999997</v>
      </c>
      <c r="J915" s="34">
        <f>VLOOKUP($B915,'Hub coords'!$A$14:$E$119,4,TRUE)</f>
        <v>487956.13340000005</v>
      </c>
      <c r="K915" s="34">
        <f>VLOOKUP($B915,'Hub coords'!$A$14:$E$119,5,TRUE)</f>
        <v>5189733.8505000006</v>
      </c>
      <c r="L915" s="34">
        <f t="shared" si="60"/>
        <v>1.7605999999213964</v>
      </c>
      <c r="M915" s="34">
        <f t="shared" si="61"/>
        <v>4.6234999997541308</v>
      </c>
      <c r="N915" s="35">
        <f t="shared" si="62"/>
        <v>4.9473694634067575</v>
      </c>
      <c r="O915" s="34">
        <f t="shared" si="63"/>
        <v>24.476464607449667</v>
      </c>
      <c r="P915" s="36" t="s">
        <v>107</v>
      </c>
      <c r="Q915" s="50"/>
      <c r="R915" s="54">
        <v>8</v>
      </c>
      <c r="S915" s="55">
        <v>2</v>
      </c>
    </row>
    <row r="916" spans="1:19" ht="15" thickBot="1" x14ac:dyDescent="0.35">
      <c r="A916" s="98" t="s">
        <v>126</v>
      </c>
      <c r="B916" s="98" t="s">
        <v>2924</v>
      </c>
      <c r="C916" s="98">
        <v>601</v>
      </c>
      <c r="D916" s="98">
        <v>341.52300000000002</v>
      </c>
      <c r="E916" s="98">
        <v>0.3</v>
      </c>
      <c r="F916" s="98">
        <v>0.2</v>
      </c>
      <c r="G916" s="98">
        <v>2.213838</v>
      </c>
      <c r="H916" s="98">
        <v>5189735.2529999996</v>
      </c>
      <c r="I916" s="98">
        <v>487957.99300000002</v>
      </c>
      <c r="J916" s="34">
        <f>VLOOKUP($B916,'Hub coords'!$A$14:$E$119,4,TRUE)</f>
        <v>487956.13340000005</v>
      </c>
      <c r="K916" s="34">
        <f>VLOOKUP($B916,'Hub coords'!$A$14:$E$119,5,TRUE)</f>
        <v>5189733.8505000006</v>
      </c>
      <c r="L916" s="34">
        <f t="shared" si="60"/>
        <v>1.8595999999670312</v>
      </c>
      <c r="M916" s="34">
        <f t="shared" si="61"/>
        <v>1.4024999989196658</v>
      </c>
      <c r="N916" s="35">
        <f t="shared" si="62"/>
        <v>2.3291883579579915</v>
      </c>
      <c r="O916" s="34">
        <f t="shared" si="63"/>
        <v>5.4251184068470444</v>
      </c>
      <c r="P916" s="36" t="s">
        <v>107</v>
      </c>
      <c r="Q916" s="50"/>
      <c r="R916" s="56" t="s">
        <v>2123</v>
      </c>
      <c r="S916" s="56">
        <v>1</v>
      </c>
    </row>
    <row r="917" spans="1:19" x14ac:dyDescent="0.3">
      <c r="A917" s="98" t="s">
        <v>126</v>
      </c>
      <c r="B917" s="98" t="s">
        <v>2907</v>
      </c>
      <c r="C917" s="98">
        <v>601</v>
      </c>
      <c r="D917" s="98">
        <v>322.99299999999999</v>
      </c>
      <c r="E917" s="98">
        <v>1.2</v>
      </c>
      <c r="F917" s="98">
        <v>0.4</v>
      </c>
      <c r="G917" s="98">
        <v>1.7475080000000001</v>
      </c>
      <c r="H917" s="98">
        <v>5189739.9160000002</v>
      </c>
      <c r="I917" s="98">
        <v>487957.94699999999</v>
      </c>
      <c r="J917" s="34">
        <f>VLOOKUP($B917,'Hub coords'!$A$14:$E$119,4,TRUE)</f>
        <v>487956.13340000005</v>
      </c>
      <c r="K917" s="34">
        <f>VLOOKUP($B917,'Hub coords'!$A$14:$E$119,5,TRUE)</f>
        <v>5189733.8505000006</v>
      </c>
      <c r="L917" s="34">
        <f t="shared" si="60"/>
        <v>1.8135999999358319</v>
      </c>
      <c r="M917" s="34">
        <f t="shared" si="61"/>
        <v>6.0654999995604157</v>
      </c>
      <c r="N917" s="35">
        <f t="shared" si="62"/>
        <v>6.3308321099547928</v>
      </c>
      <c r="O917" s="34">
        <f t="shared" si="63"/>
        <v>40.079435204434652</v>
      </c>
      <c r="P917" s="36" t="s">
        <v>107</v>
      </c>
      <c r="Q917" s="50"/>
      <c r="R917" s="50"/>
      <c r="S917" s="50"/>
    </row>
    <row r="918" spans="1:19" x14ac:dyDescent="0.3">
      <c r="A918" s="98" t="s">
        <v>126</v>
      </c>
      <c r="B918" s="98" t="s">
        <v>2925</v>
      </c>
      <c r="C918" s="98">
        <v>601</v>
      </c>
      <c r="D918" s="98">
        <v>321.16300000000001</v>
      </c>
      <c r="E918" s="98">
        <v>0.4</v>
      </c>
      <c r="F918" s="98">
        <v>0.6</v>
      </c>
      <c r="G918" s="98">
        <v>2.6372300000000002</v>
      </c>
      <c r="H918" s="98">
        <v>5189736.5029999996</v>
      </c>
      <c r="I918" s="98">
        <v>487958.15600000002</v>
      </c>
      <c r="J918" s="34">
        <f>VLOOKUP($B918,'Hub coords'!$A$14:$E$119,4,TRUE)</f>
        <v>487956.13340000005</v>
      </c>
      <c r="K918" s="34">
        <f>VLOOKUP($B918,'Hub coords'!$A$14:$E$119,5,TRUE)</f>
        <v>5189733.8505000006</v>
      </c>
      <c r="L918" s="34">
        <f t="shared" si="60"/>
        <v>2.0225999999674968</v>
      </c>
      <c r="M918" s="34">
        <f t="shared" si="61"/>
        <v>2.6524999989196658</v>
      </c>
      <c r="N918" s="35">
        <f t="shared" si="62"/>
        <v>3.3356659011563714</v>
      </c>
      <c r="O918" s="34">
        <f t="shared" si="63"/>
        <v>11.126667004137348</v>
      </c>
      <c r="P918" s="36" t="s">
        <v>107</v>
      </c>
      <c r="Q918" s="50"/>
      <c r="R918" s="50"/>
      <c r="S918" s="50"/>
    </row>
    <row r="919" spans="1:19" x14ac:dyDescent="0.3">
      <c r="A919" s="98" t="s">
        <v>126</v>
      </c>
      <c r="B919" s="98" t="s">
        <v>2926</v>
      </c>
      <c r="C919" s="98">
        <v>600</v>
      </c>
      <c r="D919" s="98">
        <v>338.84199999999998</v>
      </c>
      <c r="E919" s="98">
        <v>0.4</v>
      </c>
      <c r="F919" s="98">
        <v>0.2</v>
      </c>
      <c r="G919" s="98"/>
      <c r="H919" s="98">
        <v>5189737.8779999996</v>
      </c>
      <c r="I919" s="98">
        <v>487960.42700000003</v>
      </c>
      <c r="J919" s="34">
        <f>VLOOKUP($B919,'Hub coords'!$A$14:$E$119,4,TRUE)</f>
        <v>487956.13340000005</v>
      </c>
      <c r="K919" s="34">
        <f>VLOOKUP($B919,'Hub coords'!$A$14:$E$119,5,TRUE)</f>
        <v>5189733.8505000006</v>
      </c>
      <c r="L919" s="34">
        <f t="shared" si="60"/>
        <v>4.2935999999754131</v>
      </c>
      <c r="M919" s="34">
        <f t="shared" si="61"/>
        <v>4.0274999989196658</v>
      </c>
      <c r="N919" s="35">
        <f t="shared" si="62"/>
        <v>5.8869140643538165</v>
      </c>
      <c r="O919" s="34">
        <f t="shared" si="63"/>
        <v>34.655757201086772</v>
      </c>
      <c r="P919" s="36" t="s">
        <v>107</v>
      </c>
      <c r="Q919" s="50"/>
      <c r="R919" s="50"/>
      <c r="S919" s="50"/>
    </row>
    <row r="920" spans="1:19" x14ac:dyDescent="0.3">
      <c r="A920" s="98" t="s">
        <v>126</v>
      </c>
      <c r="B920" s="98" t="s">
        <v>2927</v>
      </c>
      <c r="C920" s="98">
        <v>601</v>
      </c>
      <c r="D920" s="98">
        <v>335.90499999999997</v>
      </c>
      <c r="E920" s="98">
        <v>1.2</v>
      </c>
      <c r="F920" s="98">
        <v>1.8</v>
      </c>
      <c r="G920" s="98">
        <v>1.765611</v>
      </c>
      <c r="H920" s="98">
        <v>5189735.5389999999</v>
      </c>
      <c r="I920" s="98">
        <v>487958.32699999999</v>
      </c>
      <c r="J920" s="34">
        <f>VLOOKUP($B920,'Hub coords'!$A$14:$E$119,4,TRUE)</f>
        <v>487956.13340000005</v>
      </c>
      <c r="K920" s="34">
        <f>VLOOKUP($B920,'Hub coords'!$A$14:$E$119,5,TRUE)</f>
        <v>5189733.8505000006</v>
      </c>
      <c r="L920" s="34">
        <f t="shared" si="60"/>
        <v>2.1935999999404885</v>
      </c>
      <c r="M920" s="34">
        <f t="shared" si="61"/>
        <v>1.6884999992325902</v>
      </c>
      <c r="N920" s="35">
        <f t="shared" si="62"/>
        <v>2.7681967428539771</v>
      </c>
      <c r="O920" s="34">
        <f t="shared" si="63"/>
        <v>7.6629132071473682</v>
      </c>
      <c r="P920" s="36" t="s">
        <v>107</v>
      </c>
      <c r="Q920" s="50"/>
      <c r="R920" s="50"/>
      <c r="S920" s="50"/>
    </row>
    <row r="921" spans="1:19" x14ac:dyDescent="0.3">
      <c r="A921" s="98" t="s">
        <v>126</v>
      </c>
      <c r="B921" s="98" t="s">
        <v>2928</v>
      </c>
      <c r="C921" s="98">
        <v>601</v>
      </c>
      <c r="D921" s="98">
        <v>319.30700000000002</v>
      </c>
      <c r="E921" s="98">
        <v>3.4</v>
      </c>
      <c r="F921" s="98">
        <v>1.5</v>
      </c>
      <c r="G921" s="98"/>
      <c r="H921" s="98">
        <v>5189738.1770000001</v>
      </c>
      <c r="I921" s="98">
        <v>487958.95199999999</v>
      </c>
      <c r="J921" s="34">
        <f>VLOOKUP($B921,'Hub coords'!$A$14:$E$119,4,TRUE)</f>
        <v>487956.13340000005</v>
      </c>
      <c r="K921" s="34">
        <f>VLOOKUP($B921,'Hub coords'!$A$14:$E$119,5,TRUE)</f>
        <v>5189733.8505000006</v>
      </c>
      <c r="L921" s="34">
        <f t="shared" si="60"/>
        <v>2.8185999999404885</v>
      </c>
      <c r="M921" s="34">
        <f t="shared" si="61"/>
        <v>4.3264999995008111</v>
      </c>
      <c r="N921" s="35">
        <f t="shared" si="62"/>
        <v>5.1636332369122657</v>
      </c>
      <c r="O921" s="34">
        <f t="shared" si="63"/>
        <v>26.663108205345043</v>
      </c>
      <c r="P921" s="36" t="s">
        <v>107</v>
      </c>
      <c r="Q921" s="50"/>
      <c r="R921" s="50"/>
      <c r="S921" s="50"/>
    </row>
    <row r="922" spans="1:19" x14ac:dyDescent="0.3">
      <c r="A922" s="98" t="s">
        <v>126</v>
      </c>
      <c r="B922" s="98" t="s">
        <v>2929</v>
      </c>
      <c r="C922" s="98">
        <v>600</v>
      </c>
      <c r="D922" s="98">
        <v>327.43</v>
      </c>
      <c r="E922" s="98">
        <v>3.3</v>
      </c>
      <c r="F922" s="98">
        <v>3</v>
      </c>
      <c r="G922" s="98">
        <v>2.5245579999999999</v>
      </c>
      <c r="H922" s="98">
        <v>5189738.3159999996</v>
      </c>
      <c r="I922" s="98">
        <v>487957.19500000001</v>
      </c>
      <c r="J922" s="34">
        <f>VLOOKUP($B922,'Hub coords'!$A$14:$E$119,4,TRUE)</f>
        <v>487956.13340000005</v>
      </c>
      <c r="K922" s="34">
        <f>VLOOKUP($B922,'Hub coords'!$A$14:$E$119,5,TRUE)</f>
        <v>5189733.8505000006</v>
      </c>
      <c r="L922" s="34">
        <f t="shared" si="60"/>
        <v>1.0615999999572523</v>
      </c>
      <c r="M922" s="34">
        <f t="shared" si="61"/>
        <v>4.4654999990016222</v>
      </c>
      <c r="N922" s="35">
        <f t="shared" si="62"/>
        <v>4.5899547711271325</v>
      </c>
      <c r="O922" s="34">
        <f t="shared" si="63"/>
        <v>21.067684800992726</v>
      </c>
      <c r="P922" s="36" t="s">
        <v>107</v>
      </c>
      <c r="Q922" s="50"/>
      <c r="R922" s="50"/>
      <c r="S922" s="50"/>
    </row>
    <row r="923" spans="1:19" x14ac:dyDescent="0.3">
      <c r="A923" s="98" t="s">
        <v>126</v>
      </c>
      <c r="B923" s="98" t="s">
        <v>2930</v>
      </c>
      <c r="C923" s="98">
        <v>601</v>
      </c>
      <c r="D923" s="98">
        <v>324.37099999999998</v>
      </c>
      <c r="E923" s="98">
        <v>1.8</v>
      </c>
      <c r="F923" s="98">
        <v>1.3</v>
      </c>
      <c r="G923" s="98">
        <v>3.0549019999999998</v>
      </c>
      <c r="H923" s="98">
        <v>5189734.0539999995</v>
      </c>
      <c r="I923" s="98">
        <v>487959.049</v>
      </c>
      <c r="J923" s="34">
        <f>VLOOKUP($B923,'Hub coords'!$A$14:$E$119,4,TRUE)</f>
        <v>487956.13340000005</v>
      </c>
      <c r="K923" s="34">
        <f>VLOOKUP($B923,'Hub coords'!$A$14:$E$119,5,TRUE)</f>
        <v>5189733.8505000006</v>
      </c>
      <c r="L923" s="34">
        <f t="shared" si="60"/>
        <v>2.9155999999493361</v>
      </c>
      <c r="M923" s="34">
        <f t="shared" si="61"/>
        <v>0.20349999889731407</v>
      </c>
      <c r="N923" s="35">
        <f t="shared" si="62"/>
        <v>2.9226932116210516</v>
      </c>
      <c r="O923" s="34">
        <f t="shared" si="63"/>
        <v>8.5421356092557765</v>
      </c>
      <c r="P923" s="36" t="s">
        <v>107</v>
      </c>
      <c r="Q923" s="50"/>
      <c r="R923" s="50"/>
      <c r="S923" s="50"/>
    </row>
    <row r="924" spans="1:19" x14ac:dyDescent="0.3">
      <c r="A924" s="98" t="s">
        <v>126</v>
      </c>
      <c r="B924" s="98" t="s">
        <v>2931</v>
      </c>
      <c r="C924" s="98">
        <v>601</v>
      </c>
      <c r="D924" s="98">
        <v>330.32100000000003</v>
      </c>
      <c r="E924" s="98">
        <v>0.3</v>
      </c>
      <c r="F924" s="98">
        <v>0.3</v>
      </c>
      <c r="G924" s="98">
        <v>1.942151</v>
      </c>
      <c r="H924" s="98">
        <v>5189738.7180000003</v>
      </c>
      <c r="I924" s="98">
        <v>487958.36900000001</v>
      </c>
      <c r="J924" s="34">
        <f>VLOOKUP($B924,'Hub coords'!$A$14:$E$119,4,TRUE)</f>
        <v>487956.13340000005</v>
      </c>
      <c r="K924" s="34">
        <f>VLOOKUP($B924,'Hub coords'!$A$14:$E$119,5,TRUE)</f>
        <v>5189733.8505000006</v>
      </c>
      <c r="L924" s="34">
        <f t="shared" si="60"/>
        <v>2.235599999956321</v>
      </c>
      <c r="M924" s="34">
        <f t="shared" si="61"/>
        <v>4.8674999997019768</v>
      </c>
      <c r="N924" s="35">
        <f t="shared" si="62"/>
        <v>5.3563479729105952</v>
      </c>
      <c r="O924" s="34">
        <f t="shared" si="63"/>
        <v>28.690463606903442</v>
      </c>
      <c r="P924" s="36" t="s">
        <v>107</v>
      </c>
      <c r="Q924" s="50"/>
      <c r="R924" s="50"/>
      <c r="S924" s="50"/>
    </row>
    <row r="925" spans="1:19" x14ac:dyDescent="0.3">
      <c r="A925" s="98" t="s">
        <v>126</v>
      </c>
      <c r="B925" s="98" t="s">
        <v>2932</v>
      </c>
      <c r="C925" s="98">
        <v>601</v>
      </c>
      <c r="D925" s="98">
        <v>325.40899999999999</v>
      </c>
      <c r="E925" s="98">
        <v>1.1000000000000001</v>
      </c>
      <c r="F925" s="98">
        <v>1</v>
      </c>
      <c r="G925" s="98">
        <v>2.3018990000000001</v>
      </c>
      <c r="H925" s="98">
        <v>5189731.4759999998</v>
      </c>
      <c r="I925" s="98">
        <v>487956.58399999997</v>
      </c>
      <c r="J925" s="34">
        <f>VLOOKUP($B925,'Hub coords'!$A$14:$E$119,4,TRUE)</f>
        <v>487956.13340000005</v>
      </c>
      <c r="K925" s="34">
        <f>VLOOKUP($B925,'Hub coords'!$A$14:$E$119,5,TRUE)</f>
        <v>5189733.8505000006</v>
      </c>
      <c r="L925" s="34">
        <f t="shared" si="60"/>
        <v>0.45059999992372468</v>
      </c>
      <c r="M925" s="34">
        <f t="shared" si="61"/>
        <v>2.3745000008493662</v>
      </c>
      <c r="N925" s="35">
        <f t="shared" si="62"/>
        <v>2.4168762098967544</v>
      </c>
      <c r="O925" s="34">
        <f t="shared" si="63"/>
        <v>5.841290613964901</v>
      </c>
      <c r="P925" s="36" t="s">
        <v>107</v>
      </c>
      <c r="Q925" s="50"/>
      <c r="R925" s="50"/>
      <c r="S925" s="50"/>
    </row>
    <row r="926" spans="1:19" x14ac:dyDescent="0.3">
      <c r="A926" s="98" t="s">
        <v>126</v>
      </c>
      <c r="B926" s="98" t="s">
        <v>2933</v>
      </c>
      <c r="C926" s="98">
        <v>601</v>
      </c>
      <c r="D926" s="98">
        <v>320.58100000000002</v>
      </c>
      <c r="E926" s="98">
        <v>0.7</v>
      </c>
      <c r="F926" s="98">
        <v>0.9</v>
      </c>
      <c r="G926" s="98">
        <v>1.5018689999999999</v>
      </c>
      <c r="H926" s="98">
        <v>5189736.5190000003</v>
      </c>
      <c r="I926" s="98">
        <v>487958.02899999998</v>
      </c>
      <c r="J926" s="34">
        <f>VLOOKUP($B926,'Hub coords'!$A$14:$E$119,4,TRUE)</f>
        <v>487956.13340000005</v>
      </c>
      <c r="K926" s="34">
        <f>VLOOKUP($B926,'Hub coords'!$A$14:$E$119,5,TRUE)</f>
        <v>5189733.8505000006</v>
      </c>
      <c r="L926" s="34">
        <f t="shared" si="60"/>
        <v>1.8955999999307096</v>
      </c>
      <c r="M926" s="34">
        <f t="shared" si="61"/>
        <v>2.668499999679625</v>
      </c>
      <c r="N926" s="35">
        <f t="shared" si="62"/>
        <v>3.2732539785399277</v>
      </c>
      <c r="O926" s="34">
        <f t="shared" si="63"/>
        <v>10.714191608027466</v>
      </c>
      <c r="P926" s="36" t="s">
        <v>107</v>
      </c>
      <c r="Q926" s="50"/>
      <c r="R926" s="50"/>
      <c r="S926" s="50"/>
    </row>
    <row r="927" spans="1:19" x14ac:dyDescent="0.3">
      <c r="A927" s="98" t="s">
        <v>126</v>
      </c>
      <c r="B927" s="98" t="s">
        <v>2934</v>
      </c>
      <c r="C927" s="98">
        <v>601</v>
      </c>
      <c r="D927" s="98">
        <v>329.149</v>
      </c>
      <c r="E927" s="98">
        <v>1</v>
      </c>
      <c r="F927" s="98">
        <v>1.2</v>
      </c>
      <c r="G927" s="98">
        <v>1.6769719999999999</v>
      </c>
      <c r="H927" s="98">
        <v>5189732.551</v>
      </c>
      <c r="I927" s="98">
        <v>487959.73499999999</v>
      </c>
      <c r="J927" s="34">
        <f>VLOOKUP($B927,'Hub coords'!$A$14:$E$119,4,TRUE)</f>
        <v>487956.13340000005</v>
      </c>
      <c r="K927" s="34">
        <f>VLOOKUP($B927,'Hub coords'!$A$14:$E$119,5,TRUE)</f>
        <v>5189733.8505000006</v>
      </c>
      <c r="L927" s="34">
        <f t="shared" si="60"/>
        <v>3.6015999999362975</v>
      </c>
      <c r="M927" s="34">
        <f t="shared" si="61"/>
        <v>1.2995000006631017</v>
      </c>
      <c r="N927" s="35">
        <f t="shared" si="62"/>
        <v>3.8288670401653464</v>
      </c>
      <c r="O927" s="34">
        <f t="shared" si="63"/>
        <v>14.660222811264541</v>
      </c>
      <c r="P927" s="36" t="s">
        <v>107</v>
      </c>
      <c r="Q927" s="50"/>
      <c r="R927" s="50"/>
      <c r="S927" s="50"/>
    </row>
    <row r="928" spans="1:19" x14ac:dyDescent="0.3">
      <c r="A928" s="98" t="s">
        <v>126</v>
      </c>
      <c r="B928" s="98" t="s">
        <v>2908</v>
      </c>
      <c r="C928" s="98">
        <v>601</v>
      </c>
      <c r="D928" s="98">
        <v>318.95299999999997</v>
      </c>
      <c r="E928" s="98">
        <v>4.2</v>
      </c>
      <c r="F928" s="98">
        <v>2.7</v>
      </c>
      <c r="G928" s="98">
        <v>1.5985510000000001</v>
      </c>
      <c r="H928" s="98">
        <v>5189740.75</v>
      </c>
      <c r="I928" s="98">
        <v>487957.34700000001</v>
      </c>
      <c r="J928" s="34">
        <f>VLOOKUP($B928,'Hub coords'!$A$14:$E$119,4,TRUE)</f>
        <v>487956.13340000005</v>
      </c>
      <c r="K928" s="34">
        <f>VLOOKUP($B928,'Hub coords'!$A$14:$E$119,5,TRUE)</f>
        <v>5189733.8505000006</v>
      </c>
      <c r="L928" s="34">
        <f t="shared" si="60"/>
        <v>1.2135999999591149</v>
      </c>
      <c r="M928" s="34">
        <f t="shared" si="61"/>
        <v>6.8994999993592501</v>
      </c>
      <c r="N928" s="35">
        <f t="shared" si="62"/>
        <v>7.005421129458175</v>
      </c>
      <c r="O928" s="34">
        <f t="shared" si="63"/>
        <v>49.07592520105905</v>
      </c>
      <c r="P928" s="36" t="s">
        <v>107</v>
      </c>
      <c r="Q928" s="50"/>
      <c r="R928" s="50"/>
      <c r="S928" s="50"/>
    </row>
    <row r="929" spans="1:19" x14ac:dyDescent="0.3">
      <c r="A929" s="98" t="s">
        <v>126</v>
      </c>
      <c r="B929" s="98" t="s">
        <v>2935</v>
      </c>
      <c r="C929" s="98">
        <v>601</v>
      </c>
      <c r="D929" s="98">
        <v>324.11700000000002</v>
      </c>
      <c r="E929" s="98">
        <v>2.6</v>
      </c>
      <c r="F929" s="98">
        <v>2.6</v>
      </c>
      <c r="G929" s="98">
        <v>2.4428839999999998</v>
      </c>
      <c r="H929" s="98">
        <v>5189736.9160000002</v>
      </c>
      <c r="I929" s="98">
        <v>487957.54700000002</v>
      </c>
      <c r="J929" s="34">
        <f>VLOOKUP($B929,'Hub coords'!$A$14:$E$119,4,TRUE)</f>
        <v>487956.13340000005</v>
      </c>
      <c r="K929" s="34">
        <f>VLOOKUP($B929,'Hub coords'!$A$14:$E$119,5,TRUE)</f>
        <v>5189733.8505000006</v>
      </c>
      <c r="L929" s="34">
        <f t="shared" si="60"/>
        <v>1.4135999999707565</v>
      </c>
      <c r="M929" s="34">
        <f t="shared" si="61"/>
        <v>3.0654999995604157</v>
      </c>
      <c r="N929" s="35">
        <f t="shared" si="62"/>
        <v>3.3757303220521382</v>
      </c>
      <c r="O929" s="34">
        <f t="shared" si="63"/>
        <v>11.395555207222232</v>
      </c>
      <c r="P929" s="36" t="s">
        <v>107</v>
      </c>
      <c r="Q929" s="50"/>
      <c r="R929" s="50"/>
      <c r="S929" s="50"/>
    </row>
    <row r="930" spans="1:19" x14ac:dyDescent="0.3">
      <c r="A930" s="98" t="s">
        <v>126</v>
      </c>
      <c r="B930" s="98" t="s">
        <v>2909</v>
      </c>
      <c r="C930" s="98">
        <v>601</v>
      </c>
      <c r="D930" s="98">
        <v>328.49799999999999</v>
      </c>
      <c r="E930" s="98">
        <v>1.7</v>
      </c>
      <c r="F930" s="98">
        <v>1.7</v>
      </c>
      <c r="G930" s="98">
        <v>4.3974710000000004</v>
      </c>
      <c r="H930" s="98">
        <v>5189740.7879999997</v>
      </c>
      <c r="I930" s="98">
        <v>487958.924</v>
      </c>
      <c r="J930" s="34">
        <f>VLOOKUP($B930,'Hub coords'!$A$14:$E$119,4,TRUE)</f>
        <v>487956.13340000005</v>
      </c>
      <c r="K930" s="34">
        <f>VLOOKUP($B930,'Hub coords'!$A$14:$E$119,5,TRUE)</f>
        <v>5189733.8505000006</v>
      </c>
      <c r="L930" s="34">
        <f t="shared" si="60"/>
        <v>2.7905999999493361</v>
      </c>
      <c r="M930" s="34">
        <f t="shared" si="61"/>
        <v>6.9374999990686774</v>
      </c>
      <c r="N930" s="35">
        <f t="shared" si="62"/>
        <v>7.4777238914522064</v>
      </c>
      <c r="O930" s="34">
        <f t="shared" si="63"/>
        <v>55.916354596795131</v>
      </c>
      <c r="P930" s="36" t="s">
        <v>107</v>
      </c>
      <c r="Q930" s="50"/>
      <c r="R930" s="50" t="s">
        <v>5112</v>
      </c>
      <c r="S930" s="57">
        <f>COUNT(C906:C935)</f>
        <v>30</v>
      </c>
    </row>
    <row r="931" spans="1:19" x14ac:dyDescent="0.3">
      <c r="A931" s="98" t="s">
        <v>126</v>
      </c>
      <c r="B931" s="98" t="s">
        <v>2910</v>
      </c>
      <c r="C931" s="98">
        <v>601</v>
      </c>
      <c r="D931" s="98">
        <v>341.10500000000002</v>
      </c>
      <c r="E931" s="98">
        <v>0.4</v>
      </c>
      <c r="F931" s="98">
        <v>0.3</v>
      </c>
      <c r="G931" s="98">
        <v>1.6555899999999999</v>
      </c>
      <c r="H931" s="98">
        <v>5189732.909</v>
      </c>
      <c r="I931" s="98">
        <v>487956.29599999997</v>
      </c>
      <c r="J931" s="34">
        <f>VLOOKUP($B931,'Hub coords'!$A$14:$E$119,4,TRUE)</f>
        <v>487956.13340000005</v>
      </c>
      <c r="K931" s="34">
        <f>VLOOKUP($B931,'Hub coords'!$A$14:$E$119,5,TRUE)</f>
        <v>5189733.8505000006</v>
      </c>
      <c r="L931" s="34">
        <f t="shared" si="60"/>
        <v>0.16259999992325902</v>
      </c>
      <c r="M931" s="34">
        <f t="shared" si="61"/>
        <v>0.94150000065565109</v>
      </c>
      <c r="N931" s="35">
        <f t="shared" si="62"/>
        <v>0.95543760194459315</v>
      </c>
      <c r="O931" s="34">
        <f t="shared" si="63"/>
        <v>0.91286101120963481</v>
      </c>
      <c r="P931" s="36" t="s">
        <v>107</v>
      </c>
      <c r="Q931" s="50"/>
      <c r="R931" s="50" t="s">
        <v>5111</v>
      </c>
      <c r="S931" s="51">
        <f>AVERAGE(N906:N935)</f>
        <v>3.9454512297509199</v>
      </c>
    </row>
    <row r="932" spans="1:19" x14ac:dyDescent="0.3">
      <c r="A932" s="98" t="s">
        <v>126</v>
      </c>
      <c r="B932" s="98" t="s">
        <v>2911</v>
      </c>
      <c r="C932" s="98">
        <v>601</v>
      </c>
      <c r="D932" s="98">
        <v>326.61700000000002</v>
      </c>
      <c r="E932" s="98">
        <v>2.2999999999999998</v>
      </c>
      <c r="F932" s="98">
        <v>1.9</v>
      </c>
      <c r="G932" s="98">
        <v>2.8235890000000001</v>
      </c>
      <c r="H932" s="98">
        <v>5189733.1289999997</v>
      </c>
      <c r="I932" s="98">
        <v>487959.03100000002</v>
      </c>
      <c r="J932" s="34">
        <f>VLOOKUP($B932,'Hub coords'!$A$14:$E$119,4,TRUE)</f>
        <v>487956.13340000005</v>
      </c>
      <c r="K932" s="34">
        <f>VLOOKUP($B932,'Hub coords'!$A$14:$E$119,5,TRUE)</f>
        <v>5189733.8505000006</v>
      </c>
      <c r="L932" s="34">
        <f t="shared" si="60"/>
        <v>2.8975999999674968</v>
      </c>
      <c r="M932" s="34">
        <f t="shared" si="61"/>
        <v>0.72150000091642141</v>
      </c>
      <c r="N932" s="35">
        <f t="shared" si="62"/>
        <v>2.9860756874423049</v>
      </c>
      <c r="O932" s="34">
        <f t="shared" si="63"/>
        <v>8.9166480111340345</v>
      </c>
      <c r="P932" s="36" t="s">
        <v>107</v>
      </c>
      <c r="Q932" s="50"/>
      <c r="R932" s="50" t="s">
        <v>5110</v>
      </c>
      <c r="S932" s="51">
        <f>_xlfn.STDEV.S(N906:N935)</f>
        <v>1.6901203753325937</v>
      </c>
    </row>
    <row r="933" spans="1:19" x14ac:dyDescent="0.3">
      <c r="A933" s="98" t="s">
        <v>126</v>
      </c>
      <c r="B933" s="98" t="s">
        <v>2912</v>
      </c>
      <c r="C933" s="98">
        <v>601</v>
      </c>
      <c r="D933" s="98">
        <v>338.37599999999998</v>
      </c>
      <c r="E933" s="98">
        <v>0.5</v>
      </c>
      <c r="F933" s="98">
        <v>0.3</v>
      </c>
      <c r="G933" s="98">
        <v>2.0349279999999998</v>
      </c>
      <c r="H933" s="98">
        <v>5189737.8930000002</v>
      </c>
      <c r="I933" s="98">
        <v>487960.30800000002</v>
      </c>
      <c r="J933" s="34">
        <f>VLOOKUP($B933,'Hub coords'!$A$14:$E$119,4,TRUE)</f>
        <v>487956.13340000005</v>
      </c>
      <c r="K933" s="34">
        <f>VLOOKUP($B933,'Hub coords'!$A$14:$E$119,5,TRUE)</f>
        <v>5189733.8505000006</v>
      </c>
      <c r="L933" s="34">
        <f t="shared" si="60"/>
        <v>4.1745999999693595</v>
      </c>
      <c r="M933" s="34">
        <f t="shared" si="61"/>
        <v>4.0424999995157123</v>
      </c>
      <c r="N933" s="35">
        <f t="shared" si="62"/>
        <v>5.8111179136056696</v>
      </c>
      <c r="O933" s="34">
        <f t="shared" si="63"/>
        <v>33.769091405828711</v>
      </c>
      <c r="P933" s="36" t="s">
        <v>107</v>
      </c>
      <c r="Q933" s="50"/>
      <c r="R933" s="50" t="s">
        <v>5109</v>
      </c>
      <c r="S933" s="51">
        <f>MIN(N906:N935)</f>
        <v>0.48378488089869792</v>
      </c>
    </row>
    <row r="934" spans="1:19" x14ac:dyDescent="0.3">
      <c r="A934" s="98" t="s">
        <v>126</v>
      </c>
      <c r="B934" s="98" t="s">
        <v>2913</v>
      </c>
      <c r="C934" s="98">
        <v>601</v>
      </c>
      <c r="D934" s="98">
        <v>342.40499999999997</v>
      </c>
      <c r="E934" s="98">
        <v>2.5</v>
      </c>
      <c r="F934" s="98">
        <v>1.6</v>
      </c>
      <c r="G934" s="98">
        <v>2.6659869999999999</v>
      </c>
      <c r="H934" s="98">
        <v>5189735.5130000003</v>
      </c>
      <c r="I934" s="98">
        <v>487959.92300000001</v>
      </c>
      <c r="J934" s="34">
        <f>VLOOKUP($B934,'Hub coords'!$A$14:$E$119,4,TRUE)</f>
        <v>487956.13340000005</v>
      </c>
      <c r="K934" s="34">
        <f>VLOOKUP($B934,'Hub coords'!$A$14:$E$119,5,TRUE)</f>
        <v>5189733.8505000006</v>
      </c>
      <c r="L934" s="34">
        <f t="shared" si="60"/>
        <v>3.7895999999600463</v>
      </c>
      <c r="M934" s="34">
        <f t="shared" si="61"/>
        <v>1.662499999627471</v>
      </c>
      <c r="N934" s="35">
        <f t="shared" si="62"/>
        <v>4.1382332472274355</v>
      </c>
      <c r="O934" s="34">
        <f t="shared" si="63"/>
        <v>17.124974408458524</v>
      </c>
      <c r="P934" s="36" t="s">
        <v>107</v>
      </c>
      <c r="Q934" s="50"/>
      <c r="R934" s="50" t="s">
        <v>5108</v>
      </c>
      <c r="S934" s="51">
        <f>MAX(N906:N935)</f>
        <v>7.4777238914522064</v>
      </c>
    </row>
    <row r="935" spans="1:19" x14ac:dyDescent="0.3">
      <c r="A935" s="98" t="s">
        <v>126</v>
      </c>
      <c r="B935" s="98" t="s">
        <v>2914</v>
      </c>
      <c r="C935" s="98">
        <v>600</v>
      </c>
      <c r="D935" s="98">
        <v>319.08300000000003</v>
      </c>
      <c r="E935" s="98">
        <v>3.6</v>
      </c>
      <c r="F935" s="98">
        <v>1.8</v>
      </c>
      <c r="G935" s="98">
        <v>0.99016499999999996</v>
      </c>
      <c r="H935" s="98">
        <v>5189737.7560000001</v>
      </c>
      <c r="I935" s="98">
        <v>487958.86300000001</v>
      </c>
      <c r="J935" s="34">
        <f>VLOOKUP($B935,'Hub coords'!$A$14:$E$119,4,TRUE)</f>
        <v>487956.13340000005</v>
      </c>
      <c r="K935" s="34">
        <f>VLOOKUP($B935,'Hub coords'!$A$14:$E$119,5,TRUE)</f>
        <v>5189733.8505000006</v>
      </c>
      <c r="L935" s="34">
        <f t="shared" si="60"/>
        <v>2.7295999999623746</v>
      </c>
      <c r="M935" s="34">
        <f t="shared" si="61"/>
        <v>3.9054999994114041</v>
      </c>
      <c r="N935" s="35">
        <f t="shared" si="62"/>
        <v>4.7648343523355638</v>
      </c>
      <c r="O935" s="34">
        <f t="shared" si="63"/>
        <v>22.703646405197073</v>
      </c>
      <c r="P935" s="36" t="s">
        <v>107</v>
      </c>
      <c r="Q935" s="50"/>
      <c r="R935" s="50" t="s">
        <v>5107</v>
      </c>
      <c r="S935" s="51">
        <f>SQRT(SUM(O906:O935)/S930)</f>
        <v>4.2811067953688822</v>
      </c>
    </row>
    <row r="936" spans="1:19" ht="15" thickBot="1" x14ac:dyDescent="0.35">
      <c r="A936" s="98" t="s">
        <v>126</v>
      </c>
      <c r="B936" s="98" t="s">
        <v>2936</v>
      </c>
      <c r="C936" s="98">
        <v>600</v>
      </c>
      <c r="D936" s="98">
        <v>336.37900000000002</v>
      </c>
      <c r="E936" s="98">
        <v>0.6</v>
      </c>
      <c r="F936" s="98">
        <v>0.4</v>
      </c>
      <c r="G936" s="98">
        <v>2.3851200000000001</v>
      </c>
      <c r="H936" s="98">
        <v>5189655.352</v>
      </c>
      <c r="I936" s="98">
        <v>487959.05</v>
      </c>
      <c r="J936" s="34">
        <f>VLOOKUP($B936,'Hub coords'!$A$14:$E$119,4,TRUE)</f>
        <v>487956.44140000001</v>
      </c>
      <c r="K936" s="34">
        <f>VLOOKUP($B936,'Hub coords'!$A$14:$E$119,5,TRUE)</f>
        <v>5189658.0525000002</v>
      </c>
      <c r="L936" s="34">
        <f t="shared" si="60"/>
        <v>2.6085999999777414</v>
      </c>
      <c r="M936" s="34">
        <f t="shared" si="61"/>
        <v>2.7005000002682209</v>
      </c>
      <c r="N936" s="35">
        <f t="shared" si="62"/>
        <v>3.7546629957071422</v>
      </c>
      <c r="O936" s="34">
        <f t="shared" si="63"/>
        <v>14.097494211332531</v>
      </c>
      <c r="P936" s="36" t="s">
        <v>108</v>
      </c>
      <c r="Q936" s="113"/>
      <c r="R936" s="34"/>
    </row>
    <row r="937" spans="1:19" x14ac:dyDescent="0.3">
      <c r="A937" s="98" t="s">
        <v>126</v>
      </c>
      <c r="B937" s="98" t="s">
        <v>2945</v>
      </c>
      <c r="C937" s="98">
        <v>601</v>
      </c>
      <c r="D937" s="98">
        <v>331.95299999999997</v>
      </c>
      <c r="E937" s="98">
        <v>0.4</v>
      </c>
      <c r="F937" s="98">
        <v>0.2</v>
      </c>
      <c r="G937" s="98">
        <v>1.9394830000000001</v>
      </c>
      <c r="H937" s="98">
        <v>5189654.3140000002</v>
      </c>
      <c r="I937" s="98">
        <v>487956.56199999998</v>
      </c>
      <c r="J937" s="34">
        <f>VLOOKUP($B937,'Hub coords'!$A$14:$E$119,4,TRUE)</f>
        <v>487956.44140000001</v>
      </c>
      <c r="K937" s="34">
        <f>VLOOKUP($B937,'Hub coords'!$A$14:$E$119,5,TRUE)</f>
        <v>5189658.0525000002</v>
      </c>
      <c r="L937" s="34">
        <f t="shared" si="60"/>
        <v>0.1205999999656342</v>
      </c>
      <c r="M937" s="34">
        <f t="shared" si="61"/>
        <v>3.7384999999776483</v>
      </c>
      <c r="N937" s="35">
        <f t="shared" si="62"/>
        <v>3.7404447074946297</v>
      </c>
      <c r="O937" s="34">
        <f t="shared" si="63"/>
        <v>13.990926609824585</v>
      </c>
      <c r="P937" s="36" t="s">
        <v>108</v>
      </c>
      <c r="Q937" s="113"/>
      <c r="R937" s="20" t="s">
        <v>166</v>
      </c>
      <c r="S937" s="20" t="s">
        <v>165</v>
      </c>
    </row>
    <row r="938" spans="1:19" x14ac:dyDescent="0.3">
      <c r="A938" s="98" t="s">
        <v>126</v>
      </c>
      <c r="B938" s="98" t="s">
        <v>2946</v>
      </c>
      <c r="C938" s="98">
        <v>601</v>
      </c>
      <c r="D938" s="98">
        <v>329.36599999999999</v>
      </c>
      <c r="E938" s="98">
        <v>0.3</v>
      </c>
      <c r="F938" s="98">
        <v>0.2</v>
      </c>
      <c r="G938" s="98">
        <v>2.331801</v>
      </c>
      <c r="H938" s="98">
        <v>5189655.7910000002</v>
      </c>
      <c r="I938" s="98">
        <v>487957.538</v>
      </c>
      <c r="J938" s="34">
        <f>VLOOKUP($B938,'Hub coords'!$A$14:$E$119,4,TRUE)</f>
        <v>487956.44140000001</v>
      </c>
      <c r="K938" s="34">
        <f>VLOOKUP($B938,'Hub coords'!$A$14:$E$119,5,TRUE)</f>
        <v>5189658.0525000002</v>
      </c>
      <c r="L938" s="34">
        <f t="shared" si="60"/>
        <v>1.0965999999898486</v>
      </c>
      <c r="M938" s="34">
        <f t="shared" si="61"/>
        <v>2.2615000000223517</v>
      </c>
      <c r="N938" s="35">
        <f t="shared" si="62"/>
        <v>2.5133471328248378</v>
      </c>
      <c r="O938" s="34">
        <f t="shared" si="63"/>
        <v>6.3169138100788329</v>
      </c>
      <c r="P938" s="36" t="s">
        <v>108</v>
      </c>
      <c r="Q938" s="113"/>
      <c r="R938" s="19">
        <v>1</v>
      </c>
      <c r="S938" s="115">
        <v>2</v>
      </c>
    </row>
    <row r="939" spans="1:19" x14ac:dyDescent="0.3">
      <c r="A939" s="98" t="s">
        <v>126</v>
      </c>
      <c r="B939" s="98" t="s">
        <v>2947</v>
      </c>
      <c r="C939" s="98">
        <v>601</v>
      </c>
      <c r="D939" s="98">
        <v>334.40100000000001</v>
      </c>
      <c r="E939" s="98">
        <v>2</v>
      </c>
      <c r="F939" s="98">
        <v>1.4</v>
      </c>
      <c r="G939" s="98">
        <v>2.1225960000000001</v>
      </c>
      <c r="H939" s="98">
        <v>5189655.6859999998</v>
      </c>
      <c r="I939" s="98">
        <v>487958.49900000001</v>
      </c>
      <c r="J939" s="34">
        <f>VLOOKUP($B939,'Hub coords'!$A$14:$E$119,4,TRUE)</f>
        <v>487956.44140000001</v>
      </c>
      <c r="K939" s="34">
        <f>VLOOKUP($B939,'Hub coords'!$A$14:$E$119,5,TRUE)</f>
        <v>5189658.0525000002</v>
      </c>
      <c r="L939" s="34">
        <f t="shared" si="60"/>
        <v>2.0576000000000931</v>
      </c>
      <c r="M939" s="34">
        <f t="shared" si="61"/>
        <v>2.3665000004693866</v>
      </c>
      <c r="N939" s="35">
        <f t="shared" si="62"/>
        <v>3.1359272970242773</v>
      </c>
      <c r="O939" s="34">
        <f t="shared" si="63"/>
        <v>9.8340400122219904</v>
      </c>
      <c r="P939" s="36" t="s">
        <v>108</v>
      </c>
      <c r="Q939" s="113"/>
      <c r="R939" s="19">
        <v>2</v>
      </c>
      <c r="S939" s="115">
        <v>4</v>
      </c>
    </row>
    <row r="940" spans="1:19" x14ac:dyDescent="0.3">
      <c r="A940" s="98" t="s">
        <v>126</v>
      </c>
      <c r="B940" s="98" t="s">
        <v>2948</v>
      </c>
      <c r="C940" s="98">
        <v>601</v>
      </c>
      <c r="D940" s="98">
        <v>339.601</v>
      </c>
      <c r="E940" s="98">
        <v>0.3</v>
      </c>
      <c r="F940" s="98">
        <v>0.3</v>
      </c>
      <c r="G940" s="98">
        <v>2.0467399999999998</v>
      </c>
      <c r="H940" s="98">
        <v>5189657.6710000001</v>
      </c>
      <c r="I940" s="98">
        <v>487958.679</v>
      </c>
      <c r="J940" s="34">
        <f>VLOOKUP($B940,'Hub coords'!$A$14:$E$119,4,TRUE)</f>
        <v>487956.44140000001</v>
      </c>
      <c r="K940" s="34">
        <f>VLOOKUP($B940,'Hub coords'!$A$14:$E$119,5,TRUE)</f>
        <v>5189658.0525000002</v>
      </c>
      <c r="L940" s="34">
        <f t="shared" si="60"/>
        <v>2.2375999999931082</v>
      </c>
      <c r="M940" s="34">
        <f t="shared" si="61"/>
        <v>0.38150000013411045</v>
      </c>
      <c r="N940" s="35">
        <f t="shared" si="62"/>
        <v>2.2698889862879823</v>
      </c>
      <c r="O940" s="34">
        <f t="shared" si="63"/>
        <v>5.1523960100714836</v>
      </c>
      <c r="P940" s="36" t="s">
        <v>108</v>
      </c>
      <c r="Q940" s="113"/>
      <c r="R940" s="19">
        <v>3</v>
      </c>
      <c r="S940" s="115">
        <v>8</v>
      </c>
    </row>
    <row r="941" spans="1:19" x14ac:dyDescent="0.3">
      <c r="A941" s="98" t="s">
        <v>126</v>
      </c>
      <c r="B941" s="98" t="s">
        <v>2949</v>
      </c>
      <c r="C941" s="98">
        <v>601</v>
      </c>
      <c r="D941" s="98">
        <v>351.77600000000001</v>
      </c>
      <c r="E941" s="98">
        <v>0.3</v>
      </c>
      <c r="F941" s="98">
        <v>0.3</v>
      </c>
      <c r="G941" s="98">
        <v>4.1516650000000004</v>
      </c>
      <c r="H941" s="98">
        <v>5189657.6469999999</v>
      </c>
      <c r="I941" s="98">
        <v>487960.40100000001</v>
      </c>
      <c r="J941" s="34">
        <f>VLOOKUP($B941,'Hub coords'!$A$14:$E$119,4,TRUE)</f>
        <v>487956.44140000001</v>
      </c>
      <c r="K941" s="34">
        <f>VLOOKUP($B941,'Hub coords'!$A$14:$E$119,5,TRUE)</f>
        <v>5189658.0525000002</v>
      </c>
      <c r="L941" s="34">
        <f t="shared" si="60"/>
        <v>3.9596000000019558</v>
      </c>
      <c r="M941" s="34">
        <f t="shared" si="61"/>
        <v>0.40550000034272671</v>
      </c>
      <c r="N941" s="35">
        <f t="shared" si="62"/>
        <v>3.9803093360056123</v>
      </c>
      <c r="O941" s="34">
        <f t="shared" si="63"/>
        <v>15.842862410293439</v>
      </c>
      <c r="P941" s="36" t="s">
        <v>108</v>
      </c>
      <c r="Q941" s="113"/>
      <c r="R941" s="19">
        <v>4</v>
      </c>
      <c r="S941" s="115">
        <v>9</v>
      </c>
    </row>
    <row r="942" spans="1:19" x14ac:dyDescent="0.3">
      <c r="A942" s="98" t="s">
        <v>126</v>
      </c>
      <c r="B942" s="98" t="s">
        <v>2950</v>
      </c>
      <c r="C942" s="98">
        <v>600</v>
      </c>
      <c r="D942" s="98">
        <v>341.16</v>
      </c>
      <c r="E942" s="98">
        <v>1.5</v>
      </c>
      <c r="F942" s="98">
        <v>1.7</v>
      </c>
      <c r="G942" s="98">
        <v>2.523901</v>
      </c>
      <c r="H942" s="98">
        <v>5189656.38</v>
      </c>
      <c r="I942" s="98">
        <v>487959.79700000002</v>
      </c>
      <c r="J942" s="34">
        <f>VLOOKUP($B942,'Hub coords'!$A$14:$E$119,4,TRUE)</f>
        <v>487956.44140000001</v>
      </c>
      <c r="K942" s="34">
        <f>VLOOKUP($B942,'Hub coords'!$A$14:$E$119,5,TRUE)</f>
        <v>5189658.0525000002</v>
      </c>
      <c r="L942" s="34">
        <f t="shared" si="60"/>
        <v>3.355600000009872</v>
      </c>
      <c r="M942" s="34">
        <f t="shared" si="61"/>
        <v>1.6725000003352761</v>
      </c>
      <c r="N942" s="35">
        <f t="shared" si="62"/>
        <v>3.749307617572577</v>
      </c>
      <c r="O942" s="34">
        <f t="shared" si="63"/>
        <v>14.057307611187753</v>
      </c>
      <c r="P942" s="36" t="s">
        <v>108</v>
      </c>
      <c r="Q942" s="113"/>
      <c r="R942" s="19">
        <v>5</v>
      </c>
      <c r="S942" s="115">
        <v>7</v>
      </c>
    </row>
    <row r="943" spans="1:19" x14ac:dyDescent="0.3">
      <c r="A943" s="98" t="s">
        <v>126</v>
      </c>
      <c r="B943" s="98" t="s">
        <v>2951</v>
      </c>
      <c r="C943" s="98">
        <v>601</v>
      </c>
      <c r="D943" s="98">
        <v>339.13400000000001</v>
      </c>
      <c r="E943" s="98">
        <v>0.7</v>
      </c>
      <c r="F943" s="98">
        <v>0.6</v>
      </c>
      <c r="G943" s="98">
        <v>1.3525450000000001</v>
      </c>
      <c r="H943" s="98">
        <v>5189656.8559999997</v>
      </c>
      <c r="I943" s="98">
        <v>487959.07699999999</v>
      </c>
      <c r="J943" s="34">
        <f>VLOOKUP($B943,'Hub coords'!$A$14:$E$119,4,TRUE)</f>
        <v>487956.44140000001</v>
      </c>
      <c r="K943" s="34">
        <f>VLOOKUP($B943,'Hub coords'!$A$14:$E$119,5,TRUE)</f>
        <v>5189658.0525000002</v>
      </c>
      <c r="L943" s="34">
        <f t="shared" si="60"/>
        <v>2.635599999979604</v>
      </c>
      <c r="M943" s="34">
        <f t="shared" si="61"/>
        <v>1.1965000005438924</v>
      </c>
      <c r="N943" s="35">
        <f t="shared" si="62"/>
        <v>2.8944774331809922</v>
      </c>
      <c r="O943" s="34">
        <f t="shared" si="63"/>
        <v>8.3779996111940243</v>
      </c>
      <c r="P943" s="36" t="s">
        <v>108</v>
      </c>
      <c r="Q943" s="113"/>
      <c r="R943" s="19">
        <v>6</v>
      </c>
      <c r="S943" s="115">
        <v>0</v>
      </c>
    </row>
    <row r="944" spans="1:19" x14ac:dyDescent="0.3">
      <c r="A944" s="98" t="s">
        <v>126</v>
      </c>
      <c r="B944" s="98" t="s">
        <v>2952</v>
      </c>
      <c r="C944" s="98">
        <v>601</v>
      </c>
      <c r="D944" s="98">
        <v>339.952</v>
      </c>
      <c r="E944" s="98">
        <v>0.4</v>
      </c>
      <c r="F944" s="98">
        <v>0.6</v>
      </c>
      <c r="G944" s="98">
        <v>3.753981</v>
      </c>
      <c r="H944" s="98">
        <v>5189657.6459999997</v>
      </c>
      <c r="I944" s="98">
        <v>487961.36599999998</v>
      </c>
      <c r="J944" s="34">
        <f>VLOOKUP($B944,'Hub coords'!$A$14:$E$119,4,TRUE)</f>
        <v>487956.44140000001</v>
      </c>
      <c r="K944" s="34">
        <f>VLOOKUP($B944,'Hub coords'!$A$14:$E$119,5,TRUE)</f>
        <v>5189658.0525000002</v>
      </c>
      <c r="L944" s="34">
        <f t="shared" si="60"/>
        <v>4.9245999999693595</v>
      </c>
      <c r="M944" s="34">
        <f t="shared" si="61"/>
        <v>0.40650000050663948</v>
      </c>
      <c r="N944" s="35">
        <f t="shared" si="62"/>
        <v>4.9413487440283053</v>
      </c>
      <c r="O944" s="34">
        <f t="shared" si="63"/>
        <v>24.416927410110109</v>
      </c>
      <c r="P944" s="36" t="s">
        <v>108</v>
      </c>
      <c r="Q944" s="113"/>
      <c r="R944" s="19">
        <v>7</v>
      </c>
      <c r="S944" s="115">
        <v>0</v>
      </c>
    </row>
    <row r="945" spans="1:19" x14ac:dyDescent="0.3">
      <c r="A945" s="98" t="s">
        <v>126</v>
      </c>
      <c r="B945" s="98" t="s">
        <v>2953</v>
      </c>
      <c r="C945" s="98">
        <v>601</v>
      </c>
      <c r="D945" s="98">
        <v>328.32900000000001</v>
      </c>
      <c r="E945" s="98">
        <v>0.5</v>
      </c>
      <c r="F945" s="98">
        <v>0.3</v>
      </c>
      <c r="G945" s="98">
        <v>1.779528</v>
      </c>
      <c r="H945" s="98">
        <v>5189656.6710000001</v>
      </c>
      <c r="I945" s="98">
        <v>487955.94099999999</v>
      </c>
      <c r="J945" s="34">
        <f>VLOOKUP($B945,'Hub coords'!$A$14:$E$119,4,TRUE)</f>
        <v>487956.44140000001</v>
      </c>
      <c r="K945" s="34">
        <f>VLOOKUP($B945,'Hub coords'!$A$14:$E$119,5,TRUE)</f>
        <v>5189658.0525000002</v>
      </c>
      <c r="L945" s="34">
        <f t="shared" si="60"/>
        <v>0.50040000001899898</v>
      </c>
      <c r="M945" s="34">
        <f t="shared" si="61"/>
        <v>1.3815000001341105</v>
      </c>
      <c r="N945" s="35">
        <f t="shared" si="62"/>
        <v>1.469334002325394</v>
      </c>
      <c r="O945" s="34">
        <f t="shared" si="63"/>
        <v>2.1589424103895611</v>
      </c>
      <c r="P945" s="36" t="s">
        <v>108</v>
      </c>
      <c r="Q945" s="113"/>
      <c r="R945" s="19">
        <v>8</v>
      </c>
      <c r="S945" s="115">
        <v>0</v>
      </c>
    </row>
    <row r="946" spans="1:19" ht="15" thickBot="1" x14ac:dyDescent="0.35">
      <c r="A946" s="98" t="s">
        <v>126</v>
      </c>
      <c r="B946" s="98" t="s">
        <v>2954</v>
      </c>
      <c r="C946" s="98">
        <v>601</v>
      </c>
      <c r="D946" s="98">
        <v>329.50200000000001</v>
      </c>
      <c r="E946" s="98">
        <v>0.4</v>
      </c>
      <c r="F946" s="98">
        <v>0.3</v>
      </c>
      <c r="G946" s="98">
        <v>2.2360190000000002</v>
      </c>
      <c r="H946" s="98">
        <v>5189655.3080000002</v>
      </c>
      <c r="I946" s="98">
        <v>487957.272</v>
      </c>
      <c r="J946" s="34">
        <f>VLOOKUP($B946,'Hub coords'!$A$14:$E$119,4,TRUE)</f>
        <v>487956.44140000001</v>
      </c>
      <c r="K946" s="34">
        <f>VLOOKUP($B946,'Hub coords'!$A$14:$E$119,5,TRUE)</f>
        <v>5189658.0525000002</v>
      </c>
      <c r="L946" s="34">
        <f t="shared" si="60"/>
        <v>0.83059999998658895</v>
      </c>
      <c r="M946" s="34">
        <f t="shared" si="61"/>
        <v>2.7445000000298023</v>
      </c>
      <c r="N946" s="35">
        <f t="shared" si="62"/>
        <v>2.8674338022247885</v>
      </c>
      <c r="O946" s="34">
        <f t="shared" si="63"/>
        <v>8.2221766101413074</v>
      </c>
      <c r="P946" s="36" t="s">
        <v>108</v>
      </c>
      <c r="Q946" s="113"/>
      <c r="R946" s="38" t="s">
        <v>2123</v>
      </c>
      <c r="S946" s="38">
        <v>0</v>
      </c>
    </row>
    <row r="947" spans="1:19" x14ac:dyDescent="0.3">
      <c r="A947" s="98" t="s">
        <v>126</v>
      </c>
      <c r="B947" s="98" t="s">
        <v>2937</v>
      </c>
      <c r="C947" s="98">
        <v>601</v>
      </c>
      <c r="D947" s="98">
        <v>341.95299999999997</v>
      </c>
      <c r="E947" s="98">
        <v>0.4</v>
      </c>
      <c r="F947" s="98">
        <v>0.2</v>
      </c>
      <c r="G947" s="98">
        <v>2.0381079999999998</v>
      </c>
      <c r="H947" s="98">
        <v>5189657.0029999996</v>
      </c>
      <c r="I947" s="98">
        <v>487957.402</v>
      </c>
      <c r="J947" s="34">
        <f>VLOOKUP($B947,'Hub coords'!$A$14:$E$119,4,TRUE)</f>
        <v>487956.44140000001</v>
      </c>
      <c r="K947" s="34">
        <f>VLOOKUP($B947,'Hub coords'!$A$14:$E$119,5,TRUE)</f>
        <v>5189658.0525000002</v>
      </c>
      <c r="L947" s="34">
        <f t="shared" si="60"/>
        <v>0.96059999999124557</v>
      </c>
      <c r="M947" s="34">
        <f t="shared" si="61"/>
        <v>1.0495000006631017</v>
      </c>
      <c r="N947" s="35">
        <f t="shared" si="62"/>
        <v>1.4227447456852658</v>
      </c>
      <c r="O947" s="34">
        <f t="shared" si="63"/>
        <v>2.0242026113750318</v>
      </c>
      <c r="P947" s="36" t="s">
        <v>108</v>
      </c>
      <c r="Q947" s="113"/>
      <c r="R947" s="98"/>
    </row>
    <row r="948" spans="1:19" x14ac:dyDescent="0.3">
      <c r="A948" s="98" t="s">
        <v>126</v>
      </c>
      <c r="B948" s="98" t="s">
        <v>2955</v>
      </c>
      <c r="C948" s="98">
        <v>601</v>
      </c>
      <c r="D948" s="98">
        <v>327.47899999999998</v>
      </c>
      <c r="E948" s="98">
        <v>0.4</v>
      </c>
      <c r="F948" s="98">
        <v>0.4</v>
      </c>
      <c r="G948" s="98">
        <v>1.5709299999999999</v>
      </c>
      <c r="H948" s="98">
        <v>5189657.3449999997</v>
      </c>
      <c r="I948" s="98">
        <v>487956.82400000002</v>
      </c>
      <c r="J948" s="34">
        <f>VLOOKUP($B948,'Hub coords'!$A$14:$E$119,4,TRUE)</f>
        <v>487956.44140000001</v>
      </c>
      <c r="K948" s="34">
        <f>VLOOKUP($B948,'Hub coords'!$A$14:$E$119,5,TRUE)</f>
        <v>5189658.0525000002</v>
      </c>
      <c r="L948" s="34">
        <f t="shared" si="60"/>
        <v>0.38260000001173466</v>
      </c>
      <c r="M948" s="34">
        <f t="shared" si="61"/>
        <v>0.70750000048428774</v>
      </c>
      <c r="N948" s="35">
        <f t="shared" si="62"/>
        <v>0.80432518964299915</v>
      </c>
      <c r="O948" s="34">
        <f t="shared" si="63"/>
        <v>0.64693901069424653</v>
      </c>
      <c r="P948" s="36" t="s">
        <v>108</v>
      </c>
      <c r="Q948" s="113"/>
      <c r="R948" s="98"/>
    </row>
    <row r="949" spans="1:19" x14ac:dyDescent="0.3">
      <c r="A949" s="98" t="s">
        <v>126</v>
      </c>
      <c r="B949" s="98" t="s">
        <v>2956</v>
      </c>
      <c r="C949" s="98">
        <v>601</v>
      </c>
      <c r="D949" s="98">
        <v>356.596</v>
      </c>
      <c r="E949" s="98">
        <v>0.3</v>
      </c>
      <c r="F949" s="98">
        <v>0.3</v>
      </c>
      <c r="G949" s="98">
        <v>2.6122519999999998</v>
      </c>
      <c r="H949" s="98">
        <v>5189655.8420000002</v>
      </c>
      <c r="I949" s="98">
        <v>487960.55599999998</v>
      </c>
      <c r="J949" s="34">
        <f>VLOOKUP($B949,'Hub coords'!$A$14:$E$119,4,TRUE)</f>
        <v>487956.44140000001</v>
      </c>
      <c r="K949" s="34">
        <f>VLOOKUP($B949,'Hub coords'!$A$14:$E$119,5,TRUE)</f>
        <v>5189658.0525000002</v>
      </c>
      <c r="L949" s="34">
        <f t="shared" si="60"/>
        <v>4.1145999999716878</v>
      </c>
      <c r="M949" s="34">
        <f t="shared" si="61"/>
        <v>2.2105000000447035</v>
      </c>
      <c r="N949" s="35">
        <f t="shared" si="62"/>
        <v>4.6707861661571117</v>
      </c>
      <c r="O949" s="34">
        <f t="shared" si="63"/>
        <v>21.816243409964649</v>
      </c>
      <c r="P949" s="36" t="s">
        <v>108</v>
      </c>
      <c r="Q949" s="113"/>
      <c r="R949" s="98"/>
    </row>
    <row r="950" spans="1:19" x14ac:dyDescent="0.3">
      <c r="A950" s="98" t="s">
        <v>126</v>
      </c>
      <c r="B950" s="98" t="s">
        <v>2957</v>
      </c>
      <c r="C950" s="98">
        <v>601</v>
      </c>
      <c r="D950" s="98">
        <v>351.46899999999999</v>
      </c>
      <c r="E950" s="98">
        <v>0.5</v>
      </c>
      <c r="F950" s="98">
        <v>0.4</v>
      </c>
      <c r="G950" s="98">
        <v>2.909211</v>
      </c>
      <c r="H950" s="98">
        <v>5189655.6739999996</v>
      </c>
      <c r="I950" s="98">
        <v>487961.16399999999</v>
      </c>
      <c r="J950" s="34">
        <f>VLOOKUP($B950,'Hub coords'!$A$14:$E$119,4,TRUE)</f>
        <v>487956.44140000001</v>
      </c>
      <c r="K950" s="34">
        <f>VLOOKUP($B950,'Hub coords'!$A$14:$E$119,5,TRUE)</f>
        <v>5189658.0525000002</v>
      </c>
      <c r="L950" s="34">
        <f t="shared" si="60"/>
        <v>4.7225999999791384</v>
      </c>
      <c r="M950" s="34">
        <f t="shared" si="61"/>
        <v>2.3785000005736947</v>
      </c>
      <c r="N950" s="35">
        <f t="shared" si="62"/>
        <v>5.2877417687073205</v>
      </c>
      <c r="O950" s="34">
        <f t="shared" si="63"/>
        <v>27.960213012532023</v>
      </c>
      <c r="P950" s="36" t="s">
        <v>108</v>
      </c>
      <c r="Q950" s="113"/>
      <c r="R950" s="98"/>
    </row>
    <row r="951" spans="1:19" x14ac:dyDescent="0.3">
      <c r="A951" s="98" t="s">
        <v>130</v>
      </c>
      <c r="B951" s="98" t="s">
        <v>2958</v>
      </c>
      <c r="C951" s="98">
        <v>601</v>
      </c>
      <c r="D951" s="98">
        <v>355.99400000000003</v>
      </c>
      <c r="E951" s="98">
        <v>0.3</v>
      </c>
      <c r="F951" s="98">
        <v>0.3</v>
      </c>
      <c r="G951" s="98">
        <v>1.7582679999999999</v>
      </c>
      <c r="H951" s="98">
        <v>5189655.8940000003</v>
      </c>
      <c r="I951" s="98">
        <v>487959.641</v>
      </c>
      <c r="J951" s="34">
        <f>VLOOKUP($B951,'Hub coords'!$A$14:$E$119,4,TRUE)</f>
        <v>487956.44140000001</v>
      </c>
      <c r="K951" s="34">
        <f>VLOOKUP($B951,'Hub coords'!$A$14:$E$119,5,TRUE)</f>
        <v>5189658.0525000002</v>
      </c>
      <c r="L951" s="34">
        <f t="shared" si="60"/>
        <v>3.1995999999926426</v>
      </c>
      <c r="M951" s="34">
        <f t="shared" si="61"/>
        <v>2.1584999999031425</v>
      </c>
      <c r="N951" s="35">
        <f t="shared" si="62"/>
        <v>3.8596065096761851</v>
      </c>
      <c r="O951" s="34">
        <f t="shared" si="63"/>
        <v>14.896562409534784</v>
      </c>
      <c r="P951" s="36" t="s">
        <v>108</v>
      </c>
      <c r="Q951" s="113"/>
      <c r="R951" s="98"/>
    </row>
    <row r="952" spans="1:19" x14ac:dyDescent="0.3">
      <c r="A952" s="98" t="s">
        <v>126</v>
      </c>
      <c r="B952" s="98" t="s">
        <v>2959</v>
      </c>
      <c r="C952" s="98">
        <v>601</v>
      </c>
      <c r="D952" s="98">
        <v>332.38299999999998</v>
      </c>
      <c r="E952" s="98">
        <v>0.6</v>
      </c>
      <c r="F952" s="98">
        <v>0.4</v>
      </c>
      <c r="G952" s="98">
        <v>1.751584</v>
      </c>
      <c r="H952" s="98">
        <v>5189655.28</v>
      </c>
      <c r="I952" s="98">
        <v>487955.95</v>
      </c>
      <c r="J952" s="34">
        <f>VLOOKUP($B952,'Hub coords'!$A$14:$E$119,4,TRUE)</f>
        <v>487956.44140000001</v>
      </c>
      <c r="K952" s="34">
        <f>VLOOKUP($B952,'Hub coords'!$A$14:$E$119,5,TRUE)</f>
        <v>5189658.0525000002</v>
      </c>
      <c r="L952" s="34">
        <f t="shared" si="60"/>
        <v>0.49139999999897555</v>
      </c>
      <c r="M952" s="34">
        <f t="shared" si="61"/>
        <v>2.7724999999627471</v>
      </c>
      <c r="N952" s="35">
        <f t="shared" si="62"/>
        <v>2.8157113150663058</v>
      </c>
      <c r="O952" s="34">
        <f t="shared" si="63"/>
        <v>7.9282302097924253</v>
      </c>
      <c r="P952" s="36" t="s">
        <v>108</v>
      </c>
      <c r="Q952" s="113"/>
      <c r="R952" s="98"/>
    </row>
    <row r="953" spans="1:19" x14ac:dyDescent="0.3">
      <c r="A953" s="98" t="s">
        <v>126</v>
      </c>
      <c r="B953" s="98" t="s">
        <v>2960</v>
      </c>
      <c r="C953" s="98">
        <v>601</v>
      </c>
      <c r="D953" s="98">
        <v>325.964</v>
      </c>
      <c r="E953" s="98">
        <v>0.3</v>
      </c>
      <c r="F953" s="98">
        <v>0.2</v>
      </c>
      <c r="G953" s="98">
        <v>1.7343729999999999</v>
      </c>
      <c r="H953" s="98">
        <v>5189656.9170000004</v>
      </c>
      <c r="I953" s="98">
        <v>487957.50799999997</v>
      </c>
      <c r="J953" s="34">
        <f>VLOOKUP($B953,'Hub coords'!$A$14:$E$119,4,TRUE)</f>
        <v>487956.44140000001</v>
      </c>
      <c r="K953" s="34">
        <f>VLOOKUP($B953,'Hub coords'!$A$14:$E$119,5,TRUE)</f>
        <v>5189658.0525000002</v>
      </c>
      <c r="L953" s="34">
        <f t="shared" si="60"/>
        <v>1.0665999999619089</v>
      </c>
      <c r="M953" s="34">
        <f t="shared" si="61"/>
        <v>1.135499999858439</v>
      </c>
      <c r="N953" s="35">
        <f t="shared" si="62"/>
        <v>1.557881834285662</v>
      </c>
      <c r="O953" s="34">
        <f t="shared" si="63"/>
        <v>2.4269958095972588</v>
      </c>
      <c r="P953" s="36" t="s">
        <v>108</v>
      </c>
      <c r="Q953" s="113"/>
      <c r="R953" s="98"/>
    </row>
    <row r="954" spans="1:19" x14ac:dyDescent="0.3">
      <c r="A954" s="98" t="s">
        <v>130</v>
      </c>
      <c r="B954" s="98" t="s">
        <v>2961</v>
      </c>
      <c r="C954" s="98">
        <v>601</v>
      </c>
      <c r="D954" s="98">
        <v>323.911</v>
      </c>
      <c r="E954" s="98">
        <v>0.5</v>
      </c>
      <c r="F954" s="98">
        <v>0.3</v>
      </c>
      <c r="G954" s="98">
        <v>1.6742010000000001</v>
      </c>
      <c r="H954" s="98">
        <v>5189656.5839999998</v>
      </c>
      <c r="I954" s="98">
        <v>487956.73100000003</v>
      </c>
      <c r="J954" s="34">
        <f>VLOOKUP($B954,'Hub coords'!$A$14:$E$119,4,TRUE)</f>
        <v>487956.44140000001</v>
      </c>
      <c r="K954" s="34">
        <f>VLOOKUP($B954,'Hub coords'!$A$14:$E$119,5,TRUE)</f>
        <v>5189658.0525000002</v>
      </c>
      <c r="L954" s="34">
        <f t="shared" si="60"/>
        <v>0.28960000001825392</v>
      </c>
      <c r="M954" s="34">
        <f t="shared" si="61"/>
        <v>1.4685000004246831</v>
      </c>
      <c r="N954" s="35">
        <f t="shared" si="62"/>
        <v>1.4967833548172116</v>
      </c>
      <c r="O954" s="34">
        <f t="shared" si="63"/>
        <v>2.2403604112578668</v>
      </c>
      <c r="P954" s="36" t="s">
        <v>108</v>
      </c>
      <c r="Q954" s="113"/>
      <c r="R954" s="98"/>
    </row>
    <row r="955" spans="1:19" x14ac:dyDescent="0.3">
      <c r="A955" s="98" t="s">
        <v>126</v>
      </c>
      <c r="B955" s="98" t="s">
        <v>2962</v>
      </c>
      <c r="C955" s="98">
        <v>601</v>
      </c>
      <c r="D955" s="98">
        <v>353.67</v>
      </c>
      <c r="E955" s="98">
        <v>0.2</v>
      </c>
      <c r="F955" s="98">
        <v>0.3</v>
      </c>
      <c r="G955" s="98">
        <v>3.15184</v>
      </c>
      <c r="H955" s="98">
        <v>5189656.0710000005</v>
      </c>
      <c r="I955" s="98">
        <v>487960.80599999998</v>
      </c>
      <c r="J955" s="34">
        <f>VLOOKUP($B955,'Hub coords'!$A$14:$E$119,4,TRUE)</f>
        <v>487956.44140000001</v>
      </c>
      <c r="K955" s="34">
        <f>VLOOKUP($B955,'Hub coords'!$A$14:$E$119,5,TRUE)</f>
        <v>5189658.0525000002</v>
      </c>
      <c r="L955" s="34">
        <f t="shared" si="60"/>
        <v>4.3645999999716878</v>
      </c>
      <c r="M955" s="34">
        <f t="shared" si="61"/>
        <v>1.9814999997615814</v>
      </c>
      <c r="N955" s="35">
        <f t="shared" si="62"/>
        <v>4.7933365632728115</v>
      </c>
      <c r="O955" s="34">
        <f t="shared" si="63"/>
        <v>22.976075408808008</v>
      </c>
      <c r="P955" s="36" t="s">
        <v>108</v>
      </c>
      <c r="Q955" s="113"/>
      <c r="R955" s="98"/>
    </row>
    <row r="956" spans="1:19" x14ac:dyDescent="0.3">
      <c r="A956" s="98" t="s">
        <v>126</v>
      </c>
      <c r="B956" s="98" t="s">
        <v>2963</v>
      </c>
      <c r="C956" s="98">
        <v>601</v>
      </c>
      <c r="D956" s="98">
        <v>338.57</v>
      </c>
      <c r="E956" s="98">
        <v>0.4</v>
      </c>
      <c r="F956" s="98">
        <v>0.2</v>
      </c>
      <c r="G956" s="98">
        <v>1.5560389999999999</v>
      </c>
      <c r="H956" s="98">
        <v>5189658.557</v>
      </c>
      <c r="I956" s="98">
        <v>487956.625</v>
      </c>
      <c r="J956" s="34">
        <f>VLOOKUP($B956,'Hub coords'!$A$14:$E$119,4,TRUE)</f>
        <v>487956.44140000001</v>
      </c>
      <c r="K956" s="34">
        <f>VLOOKUP($B956,'Hub coords'!$A$14:$E$119,5,TRUE)</f>
        <v>5189658.0525000002</v>
      </c>
      <c r="L956" s="34">
        <f t="shared" si="60"/>
        <v>0.18359999998938292</v>
      </c>
      <c r="M956" s="34">
        <f t="shared" si="61"/>
        <v>0.5044999998062849</v>
      </c>
      <c r="N956" s="35">
        <f t="shared" si="62"/>
        <v>0.53686982574982067</v>
      </c>
      <c r="O956" s="34">
        <f t="shared" si="63"/>
        <v>0.28822920980064282</v>
      </c>
      <c r="P956" s="36" t="s">
        <v>108</v>
      </c>
      <c r="Q956" s="113"/>
      <c r="R956" s="98"/>
    </row>
    <row r="957" spans="1:19" x14ac:dyDescent="0.3">
      <c r="A957" s="98" t="s">
        <v>126</v>
      </c>
      <c r="B957" s="98" t="s">
        <v>2964</v>
      </c>
      <c r="C957" s="98">
        <v>601</v>
      </c>
      <c r="D957" s="98">
        <v>354.702</v>
      </c>
      <c r="E957" s="98">
        <v>0.6</v>
      </c>
      <c r="F957" s="98">
        <v>0.2</v>
      </c>
      <c r="G957" s="98">
        <v>1.6472420000000001</v>
      </c>
      <c r="H957" s="98">
        <v>5189656.091</v>
      </c>
      <c r="I957" s="98">
        <v>487959.26699999999</v>
      </c>
      <c r="J957" s="34">
        <f>VLOOKUP($B957,'Hub coords'!$A$14:$E$119,4,TRUE)</f>
        <v>487956.44140000001</v>
      </c>
      <c r="K957" s="34">
        <f>VLOOKUP($B957,'Hub coords'!$A$14:$E$119,5,TRUE)</f>
        <v>5189658.0525000002</v>
      </c>
      <c r="L957" s="34">
        <f t="shared" si="60"/>
        <v>2.8255999999819323</v>
      </c>
      <c r="M957" s="34">
        <f t="shared" si="61"/>
        <v>1.9615000002086163</v>
      </c>
      <c r="N957" s="35">
        <f t="shared" si="62"/>
        <v>3.4396944065885124</v>
      </c>
      <c r="O957" s="34">
        <f t="shared" si="63"/>
        <v>11.831497610716299</v>
      </c>
      <c r="P957" s="36" t="s">
        <v>108</v>
      </c>
      <c r="Q957" s="113"/>
      <c r="R957" s="98"/>
    </row>
    <row r="958" spans="1:19" x14ac:dyDescent="0.3">
      <c r="A958" s="98" t="s">
        <v>126</v>
      </c>
      <c r="B958" s="98" t="s">
        <v>2938</v>
      </c>
      <c r="C958" s="98">
        <v>601</v>
      </c>
      <c r="D958" s="98">
        <v>332.10899999999998</v>
      </c>
      <c r="E958" s="98">
        <v>0.5</v>
      </c>
      <c r="F958" s="98">
        <v>0.3</v>
      </c>
      <c r="G958" s="98">
        <v>1.5739080000000001</v>
      </c>
      <c r="H958" s="98">
        <v>5189654.7460000003</v>
      </c>
      <c r="I958" s="98">
        <v>487955.88500000001</v>
      </c>
      <c r="J958" s="34">
        <f>VLOOKUP($B958,'Hub coords'!$A$14:$E$119,4,TRUE)</f>
        <v>487956.44140000001</v>
      </c>
      <c r="K958" s="34">
        <f>VLOOKUP($B958,'Hub coords'!$A$14:$E$119,5,TRUE)</f>
        <v>5189658.0525000002</v>
      </c>
      <c r="L958" s="34">
        <f t="shared" si="60"/>
        <v>0.55640000000130385</v>
      </c>
      <c r="M958" s="34">
        <f t="shared" si="61"/>
        <v>3.3064999999478459</v>
      </c>
      <c r="N958" s="35">
        <f t="shared" si="62"/>
        <v>3.352987206903205</v>
      </c>
      <c r="O958" s="34">
        <f t="shared" si="63"/>
        <v>11.242523209656555</v>
      </c>
      <c r="P958" s="36" t="s">
        <v>108</v>
      </c>
      <c r="Q958" s="113"/>
      <c r="R958" s="98"/>
    </row>
    <row r="959" spans="1:19" x14ac:dyDescent="0.3">
      <c r="A959" s="98" t="s">
        <v>130</v>
      </c>
      <c r="B959" s="98" t="s">
        <v>2965</v>
      </c>
      <c r="C959" s="98">
        <v>601</v>
      </c>
      <c r="D959" s="98">
        <v>334.339</v>
      </c>
      <c r="E959" s="98">
        <v>0.3</v>
      </c>
      <c r="F959" s="98">
        <v>0.2</v>
      </c>
      <c r="G959" s="98">
        <v>2.3257629999999998</v>
      </c>
      <c r="H959" s="98">
        <v>5189653.7089999998</v>
      </c>
      <c r="I959" s="98">
        <v>487957.071</v>
      </c>
      <c r="J959" s="34">
        <f>VLOOKUP($B959,'Hub coords'!$A$14:$E$119,4,TRUE)</f>
        <v>487956.44140000001</v>
      </c>
      <c r="K959" s="34">
        <f>VLOOKUP($B959,'Hub coords'!$A$14:$E$119,5,TRUE)</f>
        <v>5189658.0525000002</v>
      </c>
      <c r="L959" s="34">
        <f t="shared" si="60"/>
        <v>0.62959999998565763</v>
      </c>
      <c r="M959" s="34">
        <f t="shared" si="61"/>
        <v>4.3435000004246831</v>
      </c>
      <c r="N959" s="35">
        <f t="shared" si="62"/>
        <v>4.3888937573916236</v>
      </c>
      <c r="O959" s="34">
        <f t="shared" si="63"/>
        <v>19.262388413671164</v>
      </c>
      <c r="P959" s="36" t="s">
        <v>108</v>
      </c>
      <c r="Q959" s="113"/>
      <c r="R959" s="98"/>
    </row>
    <row r="960" spans="1:19" x14ac:dyDescent="0.3">
      <c r="A960" s="98" t="s">
        <v>126</v>
      </c>
      <c r="B960" s="98" t="s">
        <v>2939</v>
      </c>
      <c r="C960" s="98">
        <v>600</v>
      </c>
      <c r="D960" s="98">
        <v>339.42700000000002</v>
      </c>
      <c r="E960" s="98">
        <v>0.4</v>
      </c>
      <c r="F960" s="98">
        <v>0.3</v>
      </c>
      <c r="G960" s="98">
        <v>1.983225</v>
      </c>
      <c r="H960" s="98">
        <v>5189653.9550000001</v>
      </c>
      <c r="I960" s="98">
        <v>487957.2</v>
      </c>
      <c r="J960" s="34">
        <f>VLOOKUP($B960,'Hub coords'!$A$14:$E$119,4,TRUE)</f>
        <v>487956.44140000001</v>
      </c>
      <c r="K960" s="34">
        <f>VLOOKUP($B960,'Hub coords'!$A$14:$E$119,5,TRUE)</f>
        <v>5189658.0525000002</v>
      </c>
      <c r="L960" s="34">
        <f t="shared" si="60"/>
        <v>0.75860000000102445</v>
      </c>
      <c r="M960" s="34">
        <f t="shared" si="61"/>
        <v>4.0975000001490116</v>
      </c>
      <c r="N960" s="35">
        <f t="shared" si="62"/>
        <v>4.1671309328148913</v>
      </c>
      <c r="O960" s="34">
        <f t="shared" si="63"/>
        <v>17.364980211222708</v>
      </c>
      <c r="P960" s="36" t="s">
        <v>108</v>
      </c>
      <c r="Q960" s="113"/>
      <c r="R960" s="98" t="s">
        <v>5112</v>
      </c>
      <c r="S960" s="37">
        <f>COUNT(C936:C965)</f>
        <v>30</v>
      </c>
    </row>
    <row r="961" spans="1:19" x14ac:dyDescent="0.3">
      <c r="A961" s="98" t="s">
        <v>126</v>
      </c>
      <c r="B961" s="98" t="s">
        <v>2940</v>
      </c>
      <c r="C961" s="98">
        <v>600</v>
      </c>
      <c r="D961" s="98">
        <v>337.93</v>
      </c>
      <c r="E961" s="98">
        <v>0.3</v>
      </c>
      <c r="F961" s="98">
        <v>0.3</v>
      </c>
      <c r="G961" s="98">
        <v>2.0924510000000001</v>
      </c>
      <c r="H961" s="98">
        <v>5189653.4189999998</v>
      </c>
      <c r="I961" s="98">
        <v>487954.99900000001</v>
      </c>
      <c r="J961" s="34">
        <f>VLOOKUP($B961,'Hub coords'!$A$14:$E$119,4,TRUE)</f>
        <v>487956.44140000001</v>
      </c>
      <c r="K961" s="34">
        <f>VLOOKUP($B961,'Hub coords'!$A$14:$E$119,5,TRUE)</f>
        <v>5189658.0525000002</v>
      </c>
      <c r="L961" s="34">
        <f t="shared" si="60"/>
        <v>1.4423999999999069</v>
      </c>
      <c r="M961" s="34">
        <f t="shared" si="61"/>
        <v>4.633500000461936</v>
      </c>
      <c r="N961" s="35">
        <f t="shared" si="62"/>
        <v>4.8528177396519325</v>
      </c>
      <c r="O961" s="34">
        <f t="shared" si="63"/>
        <v>23.549840014280491</v>
      </c>
      <c r="P961" s="36" t="s">
        <v>108</v>
      </c>
      <c r="Q961" s="113"/>
      <c r="R961" s="98" t="s">
        <v>5111</v>
      </c>
      <c r="S961" s="34">
        <f>AVERAGE(N936:N965)</f>
        <v>3.241589924961954</v>
      </c>
    </row>
    <row r="962" spans="1:19" x14ac:dyDescent="0.3">
      <c r="A962" s="98" t="s">
        <v>126</v>
      </c>
      <c r="B962" s="98" t="s">
        <v>2941</v>
      </c>
      <c r="C962" s="98">
        <v>600</v>
      </c>
      <c r="D962" s="98">
        <v>338.17099999999999</v>
      </c>
      <c r="E962" s="98">
        <v>1.4</v>
      </c>
      <c r="F962" s="98">
        <v>1.2</v>
      </c>
      <c r="G962" s="98">
        <v>2.365421</v>
      </c>
      <c r="H962" s="98">
        <v>5189656.58</v>
      </c>
      <c r="I962" s="98">
        <v>487960.51799999998</v>
      </c>
      <c r="J962" s="34">
        <f>VLOOKUP($B962,'Hub coords'!$A$14:$E$119,4,TRUE)</f>
        <v>487956.44140000001</v>
      </c>
      <c r="K962" s="34">
        <f>VLOOKUP($B962,'Hub coords'!$A$14:$E$119,5,TRUE)</f>
        <v>5189658.0525000002</v>
      </c>
      <c r="L962" s="34">
        <f t="shared" si="60"/>
        <v>4.0765999999712221</v>
      </c>
      <c r="M962" s="34">
        <f t="shared" si="61"/>
        <v>1.4725000001490116</v>
      </c>
      <c r="N962" s="35">
        <f t="shared" si="62"/>
        <v>4.3343885162966425</v>
      </c>
      <c r="O962" s="34">
        <f t="shared" si="63"/>
        <v>18.786923810204211</v>
      </c>
      <c r="P962" s="36" t="s">
        <v>108</v>
      </c>
      <c r="Q962" s="113"/>
      <c r="R962" s="98" t="s">
        <v>5110</v>
      </c>
      <c r="S962" s="34">
        <f>_xlfn.STDEV.S(N936:N965)</f>
        <v>1.2810452638973218</v>
      </c>
    </row>
    <row r="963" spans="1:19" x14ac:dyDescent="0.3">
      <c r="A963" s="98" t="s">
        <v>126</v>
      </c>
      <c r="B963" s="98" t="s">
        <v>2942</v>
      </c>
      <c r="C963" s="98">
        <v>601</v>
      </c>
      <c r="D963" s="98">
        <v>329.71499999999997</v>
      </c>
      <c r="E963" s="98">
        <v>0.3</v>
      </c>
      <c r="F963" s="98">
        <v>0.2</v>
      </c>
      <c r="G963" s="98">
        <v>1.8884799999999999</v>
      </c>
      <c r="H963" s="98">
        <v>5189655.4929999998</v>
      </c>
      <c r="I963" s="98">
        <v>487957.26899999997</v>
      </c>
      <c r="J963" s="34">
        <f>VLOOKUP($B963,'Hub coords'!$A$14:$E$119,4,TRUE)</f>
        <v>487956.44140000001</v>
      </c>
      <c r="K963" s="34">
        <f>VLOOKUP($B963,'Hub coords'!$A$14:$E$119,5,TRUE)</f>
        <v>5189658.0525000002</v>
      </c>
      <c r="L963" s="34">
        <f t="shared" si="60"/>
        <v>0.82759999996051192</v>
      </c>
      <c r="M963" s="34">
        <f t="shared" si="61"/>
        <v>2.5595000004395843</v>
      </c>
      <c r="N963" s="35">
        <f t="shared" si="62"/>
        <v>2.6899743515849499</v>
      </c>
      <c r="O963" s="34">
        <f t="shared" si="63"/>
        <v>7.2359620121848716</v>
      </c>
      <c r="P963" s="36" t="s">
        <v>108</v>
      </c>
      <c r="Q963" s="113"/>
      <c r="R963" s="98" t="s">
        <v>5109</v>
      </c>
      <c r="S963" s="34">
        <f>MIN(N936:N965)</f>
        <v>0.53686982574982067</v>
      </c>
    </row>
    <row r="964" spans="1:19" x14ac:dyDescent="0.3">
      <c r="A964" s="98" t="s">
        <v>126</v>
      </c>
      <c r="B964" s="98" t="s">
        <v>2943</v>
      </c>
      <c r="C964" s="98">
        <v>601</v>
      </c>
      <c r="D964" s="98">
        <v>348.72199999999998</v>
      </c>
      <c r="E964" s="98">
        <v>1</v>
      </c>
      <c r="F964" s="98">
        <v>0.6</v>
      </c>
      <c r="G964" s="98">
        <v>1.359372</v>
      </c>
      <c r="H964" s="98">
        <v>5189655.0029999996</v>
      </c>
      <c r="I964" s="98">
        <v>487958.87699999998</v>
      </c>
      <c r="J964" s="34">
        <f>VLOOKUP($B964,'Hub coords'!$A$14:$E$119,4,TRUE)</f>
        <v>487956.44140000001</v>
      </c>
      <c r="K964" s="34">
        <f>VLOOKUP($B964,'Hub coords'!$A$14:$E$119,5,TRUE)</f>
        <v>5189658.0525000002</v>
      </c>
      <c r="L964" s="34">
        <f t="shared" si="60"/>
        <v>2.4355999999679625</v>
      </c>
      <c r="M964" s="34">
        <f t="shared" si="61"/>
        <v>3.0495000006631017</v>
      </c>
      <c r="N964" s="35">
        <f t="shared" si="62"/>
        <v>3.9027679426130626</v>
      </c>
      <c r="O964" s="34">
        <f t="shared" si="63"/>
        <v>15.231597613888198</v>
      </c>
      <c r="P964" s="36" t="s">
        <v>108</v>
      </c>
      <c r="Q964" s="113"/>
      <c r="R964" s="98" t="s">
        <v>5108</v>
      </c>
      <c r="S964" s="34">
        <f>MAX(N936:N965)</f>
        <v>5.2877417687073205</v>
      </c>
    </row>
    <row r="965" spans="1:19" x14ac:dyDescent="0.3">
      <c r="A965" s="98" t="s">
        <v>126</v>
      </c>
      <c r="B965" s="98" t="s">
        <v>2944</v>
      </c>
      <c r="C965" s="98">
        <v>601</v>
      </c>
      <c r="D965" s="98">
        <v>330.60399999999998</v>
      </c>
      <c r="E965" s="98">
        <v>0.4</v>
      </c>
      <c r="F965" s="98">
        <v>0.3</v>
      </c>
      <c r="G965" s="98">
        <v>1.7902690000000001</v>
      </c>
      <c r="H965" s="98">
        <v>5189654.6330000004</v>
      </c>
      <c r="I965" s="98">
        <v>487957.42</v>
      </c>
      <c r="J965" s="34">
        <f>VLOOKUP($B965,'Hub coords'!$A$14:$E$119,4,TRUE)</f>
        <v>487956.44140000001</v>
      </c>
      <c r="K965" s="34">
        <f>VLOOKUP($B965,'Hub coords'!$A$14:$E$119,5,TRUE)</f>
        <v>5189658.0525000002</v>
      </c>
      <c r="L965" s="34">
        <f t="shared" si="60"/>
        <v>0.97859999997308478</v>
      </c>
      <c r="M965" s="34">
        <f t="shared" si="61"/>
        <v>3.4194999998435378</v>
      </c>
      <c r="N965" s="35">
        <f t="shared" si="62"/>
        <v>3.5567735672765668</v>
      </c>
      <c r="O965" s="34">
        <f t="shared" si="63"/>
        <v>12.650638208877275</v>
      </c>
      <c r="P965" s="36" t="s">
        <v>108</v>
      </c>
      <c r="Q965" s="113"/>
      <c r="R965" s="98" t="s">
        <v>5107</v>
      </c>
      <c r="S965" s="34">
        <f>SQRT(SUM(O936:O965)/S960)</f>
        <v>3.4776830856424334</v>
      </c>
    </row>
    <row r="966" spans="1:19" ht="15" thickBot="1" x14ac:dyDescent="0.35">
      <c r="A966" s="98" t="s">
        <v>130</v>
      </c>
      <c r="B966" s="98" t="s">
        <v>2966</v>
      </c>
      <c r="C966" s="98">
        <v>601</v>
      </c>
      <c r="D966" s="98">
        <v>346.85199999999998</v>
      </c>
      <c r="E966" s="98">
        <v>0.2</v>
      </c>
      <c r="F966" s="98">
        <v>0.2</v>
      </c>
      <c r="G966" s="98">
        <v>1.976952</v>
      </c>
      <c r="H966" s="98">
        <v>5189504.8210000005</v>
      </c>
      <c r="I966" s="98">
        <v>487958.48</v>
      </c>
      <c r="J966" s="34">
        <f>VLOOKUP($B966,'Hub coords'!$A$14:$E$119,4,TRUE)</f>
        <v>487956.26340000005</v>
      </c>
      <c r="K966" s="34">
        <f>VLOOKUP($B966,'Hub coords'!$A$14:$E$119,5,TRUE)</f>
        <v>5189505.7545000007</v>
      </c>
      <c r="L966" s="34">
        <f t="shared" si="60"/>
        <v>2.2165999999269843</v>
      </c>
      <c r="M966" s="34">
        <f t="shared" si="61"/>
        <v>0.93350000027567148</v>
      </c>
      <c r="N966" s="35">
        <f t="shared" si="62"/>
        <v>2.4051481888214261</v>
      </c>
      <c r="O966" s="34">
        <f t="shared" si="63"/>
        <v>5.7847378101909861</v>
      </c>
      <c r="P966" s="36" t="s">
        <v>109</v>
      </c>
      <c r="Q966" s="70"/>
      <c r="R966" s="18"/>
      <c r="S966" s="70"/>
    </row>
    <row r="967" spans="1:19" x14ac:dyDescent="0.3">
      <c r="A967" s="98" t="s">
        <v>126</v>
      </c>
      <c r="B967" s="98" t="s">
        <v>2975</v>
      </c>
      <c r="C967" s="98">
        <v>601</v>
      </c>
      <c r="D967" s="98">
        <v>347.572</v>
      </c>
      <c r="E967" s="98">
        <v>0.7</v>
      </c>
      <c r="F967" s="98">
        <v>0.5</v>
      </c>
      <c r="G967" s="98">
        <v>1.9711320000000001</v>
      </c>
      <c r="H967" s="98">
        <v>5189503.7419999996</v>
      </c>
      <c r="I967" s="98">
        <v>487957.40700000001</v>
      </c>
      <c r="J967" s="34">
        <f>VLOOKUP($B967,'Hub coords'!$A$14:$E$119,4,TRUE)</f>
        <v>487956.26340000005</v>
      </c>
      <c r="K967" s="34">
        <f>VLOOKUP($B967,'Hub coords'!$A$14:$E$119,5,TRUE)</f>
        <v>5189505.7545000007</v>
      </c>
      <c r="L967" s="34">
        <f t="shared" si="60"/>
        <v>1.14359999995213</v>
      </c>
      <c r="M967" s="34">
        <f t="shared" si="61"/>
        <v>2.0125000011175871</v>
      </c>
      <c r="N967" s="35">
        <f t="shared" si="62"/>
        <v>2.3147304841792704</v>
      </c>
      <c r="O967" s="34">
        <f t="shared" si="63"/>
        <v>5.3579772143888</v>
      </c>
      <c r="P967" s="36" t="s">
        <v>109</v>
      </c>
      <c r="Q967" s="70"/>
      <c r="R967" s="20" t="s">
        <v>166</v>
      </c>
      <c r="S967" s="20" t="s">
        <v>165</v>
      </c>
    </row>
    <row r="968" spans="1:19" x14ac:dyDescent="0.3">
      <c r="A968" s="98" t="s">
        <v>126</v>
      </c>
      <c r="B968" s="98" t="s">
        <v>2976</v>
      </c>
      <c r="C968" s="98">
        <v>601</v>
      </c>
      <c r="D968" s="98">
        <v>347.11500000000001</v>
      </c>
      <c r="E968" s="98">
        <v>0.2</v>
      </c>
      <c r="F968" s="98">
        <v>0.2</v>
      </c>
      <c r="G968" s="98">
        <v>2.702404</v>
      </c>
      <c r="H968" s="98">
        <v>5189505.8190000001</v>
      </c>
      <c r="I968" s="98">
        <v>487958.90100000001</v>
      </c>
      <c r="J968" s="34">
        <f>VLOOKUP($B968,'Hub coords'!$A$14:$E$119,4,TRUE)</f>
        <v>487956.26340000005</v>
      </c>
      <c r="K968" s="34">
        <f>VLOOKUP($B968,'Hub coords'!$A$14:$E$119,5,TRUE)</f>
        <v>5189505.7545000007</v>
      </c>
      <c r="L968" s="34">
        <f t="shared" si="60"/>
        <v>2.6375999999581836</v>
      </c>
      <c r="M968" s="34">
        <f t="shared" si="61"/>
        <v>6.4499999396502972E-2</v>
      </c>
      <c r="N968" s="35">
        <f t="shared" si="62"/>
        <v>2.6383885251610608</v>
      </c>
      <c r="O968" s="34">
        <f t="shared" si="63"/>
        <v>6.9610940097015579</v>
      </c>
      <c r="P968" s="36" t="s">
        <v>109</v>
      </c>
      <c r="Q968" s="70"/>
      <c r="R968" s="19">
        <v>1</v>
      </c>
      <c r="S968" s="115">
        <v>0</v>
      </c>
    </row>
    <row r="969" spans="1:19" x14ac:dyDescent="0.3">
      <c r="A969" s="98" t="s">
        <v>130</v>
      </c>
      <c r="B969" s="98" t="s">
        <v>2977</v>
      </c>
      <c r="C969" s="98">
        <v>601</v>
      </c>
      <c r="D969" s="98">
        <v>344.35399999999998</v>
      </c>
      <c r="E969" s="98">
        <v>0.3</v>
      </c>
      <c r="F969" s="98">
        <v>0.3</v>
      </c>
      <c r="G969" s="98">
        <v>1.7726230000000001</v>
      </c>
      <c r="H969" s="98">
        <v>5189506.307</v>
      </c>
      <c r="I969" s="98">
        <v>487958.36099999998</v>
      </c>
      <c r="J969" s="34">
        <f>VLOOKUP($B969,'Hub coords'!$A$14:$E$119,4,TRUE)</f>
        <v>487956.26340000005</v>
      </c>
      <c r="K969" s="34">
        <f>VLOOKUP($B969,'Hub coords'!$A$14:$E$119,5,TRUE)</f>
        <v>5189505.7545000007</v>
      </c>
      <c r="L969" s="34">
        <f t="shared" si="60"/>
        <v>2.0975999999209307</v>
      </c>
      <c r="M969" s="34">
        <f t="shared" si="61"/>
        <v>0.55249999929219484</v>
      </c>
      <c r="N969" s="35">
        <f t="shared" si="62"/>
        <v>2.1691431508515442</v>
      </c>
      <c r="O969" s="34">
        <f t="shared" si="63"/>
        <v>4.7051820088861653</v>
      </c>
      <c r="P969" s="36" t="s">
        <v>109</v>
      </c>
      <c r="Q969" s="70"/>
      <c r="R969" s="19">
        <v>2</v>
      </c>
      <c r="S969" s="115">
        <v>7</v>
      </c>
    </row>
    <row r="970" spans="1:19" x14ac:dyDescent="0.3">
      <c r="A970" s="98" t="s">
        <v>126</v>
      </c>
      <c r="B970" s="98" t="s">
        <v>2978</v>
      </c>
      <c r="C970" s="98">
        <v>601</v>
      </c>
      <c r="D970" s="98">
        <v>343.63900000000001</v>
      </c>
      <c r="E970" s="98">
        <v>0.3</v>
      </c>
      <c r="F970" s="98">
        <v>0.3</v>
      </c>
      <c r="G970" s="98">
        <v>2.260812</v>
      </c>
      <c r="H970" s="98">
        <v>5189507.5250000004</v>
      </c>
      <c r="I970" s="98">
        <v>487958.79499999998</v>
      </c>
      <c r="J970" s="34">
        <f>VLOOKUP($B970,'Hub coords'!$A$14:$E$119,4,TRUE)</f>
        <v>487956.26340000005</v>
      </c>
      <c r="K970" s="34">
        <f>VLOOKUP($B970,'Hub coords'!$A$14:$E$119,5,TRUE)</f>
        <v>5189505.7545000007</v>
      </c>
      <c r="L970" s="34">
        <f t="shared" ref="L970:L995" si="64">ABS(J970-I970)</f>
        <v>2.5315999999293126</v>
      </c>
      <c r="M970" s="34">
        <f t="shared" ref="M970:M995" si="65">ABS(K970-H970)</f>
        <v>1.7704999996349216</v>
      </c>
      <c r="N970" s="35">
        <f t="shared" ref="N970:N995" si="66">SQRT(L970^2+M970^2)</f>
        <v>3.089282895487131</v>
      </c>
      <c r="O970" s="34">
        <f t="shared" ref="O970:O995" si="67">N970*N970</f>
        <v>9.5436688083493522</v>
      </c>
      <c r="P970" s="36" t="s">
        <v>109</v>
      </c>
      <c r="Q970" s="70"/>
      <c r="R970" s="19">
        <v>3</v>
      </c>
      <c r="S970" s="115">
        <v>11</v>
      </c>
    </row>
    <row r="971" spans="1:19" x14ac:dyDescent="0.3">
      <c r="A971" s="98" t="s">
        <v>126</v>
      </c>
      <c r="B971" s="98" t="s">
        <v>2979</v>
      </c>
      <c r="C971" s="98">
        <v>601</v>
      </c>
      <c r="D971" s="98">
        <v>351.48099999999999</v>
      </c>
      <c r="E971" s="98">
        <v>0.5</v>
      </c>
      <c r="F971" s="98">
        <v>0.3</v>
      </c>
      <c r="G971" s="98">
        <v>2.1768360000000002</v>
      </c>
      <c r="H971" s="98">
        <v>5189504.8890000004</v>
      </c>
      <c r="I971" s="98">
        <v>487958.65600000002</v>
      </c>
      <c r="J971" s="34">
        <f>VLOOKUP($B971,'Hub coords'!$A$14:$E$119,4,TRUE)</f>
        <v>487956.26340000005</v>
      </c>
      <c r="K971" s="34">
        <f>VLOOKUP($B971,'Hub coords'!$A$14:$E$119,5,TRUE)</f>
        <v>5189505.7545000007</v>
      </c>
      <c r="L971" s="34">
        <f t="shared" si="64"/>
        <v>2.3925999999628402</v>
      </c>
      <c r="M971" s="34">
        <f t="shared" si="65"/>
        <v>0.8655000003054738</v>
      </c>
      <c r="N971" s="35">
        <f t="shared" si="66"/>
        <v>2.5443319379261342</v>
      </c>
      <c r="O971" s="34">
        <f t="shared" si="67"/>
        <v>6.4736250103509576</v>
      </c>
      <c r="P971" s="36" t="s">
        <v>109</v>
      </c>
      <c r="Q971" s="70"/>
      <c r="R971" s="19">
        <v>4</v>
      </c>
      <c r="S971" s="115">
        <v>9</v>
      </c>
    </row>
    <row r="972" spans="1:19" x14ac:dyDescent="0.3">
      <c r="A972" s="98" t="s">
        <v>126</v>
      </c>
      <c r="B972" s="98" t="s">
        <v>2980</v>
      </c>
      <c r="C972" s="98">
        <v>601</v>
      </c>
      <c r="D972" s="98">
        <v>341.41399999999999</v>
      </c>
      <c r="E972" s="98">
        <v>0.3</v>
      </c>
      <c r="F972" s="98">
        <v>0.3</v>
      </c>
      <c r="G972" s="98">
        <v>1.56843</v>
      </c>
      <c r="H972" s="98">
        <v>5189505.6040000003</v>
      </c>
      <c r="I972" s="98">
        <v>487958.98100000003</v>
      </c>
      <c r="J972" s="34">
        <f>VLOOKUP($B972,'Hub coords'!$A$14:$E$119,4,TRUE)</f>
        <v>487956.26340000005</v>
      </c>
      <c r="K972" s="34">
        <f>VLOOKUP($B972,'Hub coords'!$A$14:$E$119,5,TRUE)</f>
        <v>5189505.7545000007</v>
      </c>
      <c r="L972" s="34">
        <f t="shared" si="64"/>
        <v>2.7175999999744818</v>
      </c>
      <c r="M972" s="34">
        <f t="shared" si="65"/>
        <v>0.15050000045448542</v>
      </c>
      <c r="N972" s="35">
        <f t="shared" si="66"/>
        <v>2.7217641356293352</v>
      </c>
      <c r="O972" s="34">
        <f t="shared" si="67"/>
        <v>7.4080000099981023</v>
      </c>
      <c r="P972" s="36" t="s">
        <v>109</v>
      </c>
      <c r="Q972" s="70"/>
      <c r="R972" s="19">
        <v>5</v>
      </c>
      <c r="S972" s="115">
        <v>2</v>
      </c>
    </row>
    <row r="973" spans="1:19" x14ac:dyDescent="0.3">
      <c r="A973" s="98" t="s">
        <v>126</v>
      </c>
      <c r="B973" s="98" t="s">
        <v>2981</v>
      </c>
      <c r="C973" s="98">
        <v>601</v>
      </c>
      <c r="D973" s="98">
        <v>342.24200000000002</v>
      </c>
      <c r="E973" s="98">
        <v>0.3</v>
      </c>
      <c r="F973" s="98">
        <v>0.3</v>
      </c>
      <c r="G973" s="98">
        <v>1.3982330000000001</v>
      </c>
      <c r="H973" s="98">
        <v>5189505.4689999996</v>
      </c>
      <c r="I973" s="98">
        <v>487959.09700000001</v>
      </c>
      <c r="J973" s="34">
        <f>VLOOKUP($B973,'Hub coords'!$A$14:$E$119,4,TRUE)</f>
        <v>487956.26340000005</v>
      </c>
      <c r="K973" s="34">
        <f>VLOOKUP($B973,'Hub coords'!$A$14:$E$119,5,TRUE)</f>
        <v>5189505.7545000007</v>
      </c>
      <c r="L973" s="34">
        <f t="shared" si="64"/>
        <v>2.8335999999544583</v>
      </c>
      <c r="M973" s="34">
        <f t="shared" si="65"/>
        <v>0.28550000116229057</v>
      </c>
      <c r="N973" s="35">
        <f t="shared" si="66"/>
        <v>2.8479464900881784</v>
      </c>
      <c r="O973" s="34">
        <f t="shared" si="67"/>
        <v>8.1107992104055739</v>
      </c>
      <c r="P973" s="36" t="s">
        <v>109</v>
      </c>
      <c r="Q973" s="70"/>
      <c r="R973" s="19">
        <v>6</v>
      </c>
      <c r="S973" s="115">
        <v>1</v>
      </c>
    </row>
    <row r="974" spans="1:19" x14ac:dyDescent="0.3">
      <c r="A974" s="98" t="s">
        <v>130</v>
      </c>
      <c r="B974" s="98" t="s">
        <v>2982</v>
      </c>
      <c r="C974" s="98">
        <v>601</v>
      </c>
      <c r="D974" s="98">
        <v>337.55599999999998</v>
      </c>
      <c r="E974" s="98">
        <v>0.3</v>
      </c>
      <c r="F974" s="98">
        <v>0.2</v>
      </c>
      <c r="G974" s="98">
        <v>1.6395200000000001</v>
      </c>
      <c r="H974" s="98">
        <v>5189505.0619999999</v>
      </c>
      <c r="I974" s="98">
        <v>487959.25699999998</v>
      </c>
      <c r="J974" s="34">
        <f>VLOOKUP($B974,'Hub coords'!$A$14:$E$119,4,TRUE)</f>
        <v>487956.26340000005</v>
      </c>
      <c r="K974" s="34">
        <f>VLOOKUP($B974,'Hub coords'!$A$14:$E$119,5,TRUE)</f>
        <v>5189505.7545000007</v>
      </c>
      <c r="L974" s="34">
        <f t="shared" si="64"/>
        <v>2.993599999928847</v>
      </c>
      <c r="M974" s="34">
        <f t="shared" si="65"/>
        <v>0.69250000081956387</v>
      </c>
      <c r="N974" s="35">
        <f t="shared" si="66"/>
        <v>3.0726531224186515</v>
      </c>
      <c r="O974" s="34">
        <f t="shared" si="67"/>
        <v>9.4411972107090882</v>
      </c>
      <c r="P974" s="36" t="s">
        <v>109</v>
      </c>
      <c r="Q974" s="70"/>
      <c r="R974" s="19">
        <v>7</v>
      </c>
      <c r="S974" s="115">
        <v>0</v>
      </c>
    </row>
    <row r="975" spans="1:19" x14ac:dyDescent="0.3">
      <c r="A975" s="98" t="s">
        <v>130</v>
      </c>
      <c r="B975" s="98" t="s">
        <v>2983</v>
      </c>
      <c r="C975" s="98">
        <v>601</v>
      </c>
      <c r="D975" s="98">
        <v>343.036</v>
      </c>
      <c r="E975" s="98">
        <v>0.3</v>
      </c>
      <c r="F975" s="98">
        <v>0.3</v>
      </c>
      <c r="G975" s="98">
        <v>1.811277</v>
      </c>
      <c r="H975" s="98">
        <v>5189507.2659999998</v>
      </c>
      <c r="I975" s="98">
        <v>487958.33</v>
      </c>
      <c r="J975" s="34">
        <f>VLOOKUP($B975,'Hub coords'!$A$14:$E$119,4,TRUE)</f>
        <v>487956.26340000005</v>
      </c>
      <c r="K975" s="34">
        <f>VLOOKUP($B975,'Hub coords'!$A$14:$E$119,5,TRUE)</f>
        <v>5189505.7545000007</v>
      </c>
      <c r="L975" s="34">
        <f t="shared" si="64"/>
        <v>2.0665999999619089</v>
      </c>
      <c r="M975" s="34">
        <f t="shared" si="65"/>
        <v>1.5114999990910292</v>
      </c>
      <c r="N975" s="35">
        <f t="shared" si="66"/>
        <v>2.5603647800840301</v>
      </c>
      <c r="O975" s="34">
        <f t="shared" si="67"/>
        <v>6.5554678070947441</v>
      </c>
      <c r="P975" s="36" t="s">
        <v>109</v>
      </c>
      <c r="Q975" s="70"/>
      <c r="R975" s="19">
        <v>8</v>
      </c>
      <c r="S975" s="115">
        <v>0</v>
      </c>
    </row>
    <row r="976" spans="1:19" ht="15" thickBot="1" x14ac:dyDescent="0.35">
      <c r="A976" s="98" t="s">
        <v>130</v>
      </c>
      <c r="B976" s="98" t="s">
        <v>2984</v>
      </c>
      <c r="C976" s="98">
        <v>601</v>
      </c>
      <c r="D976" s="98">
        <v>345.27499999999998</v>
      </c>
      <c r="E976" s="98">
        <v>0.4</v>
      </c>
      <c r="F976" s="98">
        <v>0.3</v>
      </c>
      <c r="G976" s="98">
        <v>1.6645289999999999</v>
      </c>
      <c r="H976" s="98">
        <v>5189505.0080000004</v>
      </c>
      <c r="I976" s="98">
        <v>487958.51400000002</v>
      </c>
      <c r="J976" s="34">
        <f>VLOOKUP($B976,'Hub coords'!$A$14:$E$119,4,TRUE)</f>
        <v>487956.26340000005</v>
      </c>
      <c r="K976" s="34">
        <f>VLOOKUP($B976,'Hub coords'!$A$14:$E$119,5,TRUE)</f>
        <v>5189505.7545000007</v>
      </c>
      <c r="L976" s="34">
        <f t="shared" si="64"/>
        <v>2.2505999999702908</v>
      </c>
      <c r="M976" s="34">
        <f t="shared" si="65"/>
        <v>0.74650000035762787</v>
      </c>
      <c r="N976" s="35">
        <f t="shared" si="66"/>
        <v>2.3711732560907923</v>
      </c>
      <c r="O976" s="34">
        <f t="shared" si="67"/>
        <v>5.62246261040021</v>
      </c>
      <c r="P976" s="36" t="s">
        <v>109</v>
      </c>
      <c r="Q976" s="70"/>
      <c r="R976" s="38" t="s">
        <v>2123</v>
      </c>
      <c r="S976" s="38">
        <v>0</v>
      </c>
    </row>
    <row r="977" spans="1:19" x14ac:dyDescent="0.3">
      <c r="A977" s="98" t="s">
        <v>126</v>
      </c>
      <c r="B977" s="98" t="s">
        <v>2967</v>
      </c>
      <c r="C977" s="98">
        <v>601</v>
      </c>
      <c r="D977" s="98">
        <v>336.57</v>
      </c>
      <c r="E977" s="98">
        <v>0.3</v>
      </c>
      <c r="F977" s="98">
        <v>0.2</v>
      </c>
      <c r="G977" s="98">
        <v>2.1597050000000002</v>
      </c>
      <c r="H977" s="98">
        <v>5189503.4160000002</v>
      </c>
      <c r="I977" s="98">
        <v>487957.886</v>
      </c>
      <c r="J977" s="34">
        <f>VLOOKUP($B977,'Hub coords'!$A$14:$E$119,4,TRUE)</f>
        <v>487956.26340000005</v>
      </c>
      <c r="K977" s="34">
        <f>VLOOKUP($B977,'Hub coords'!$A$14:$E$119,5,TRUE)</f>
        <v>5189505.7545000007</v>
      </c>
      <c r="L977" s="34">
        <f t="shared" si="64"/>
        <v>1.6225999999442138</v>
      </c>
      <c r="M977" s="34">
        <f t="shared" si="65"/>
        <v>2.3385000005364418</v>
      </c>
      <c r="N977" s="35">
        <f t="shared" si="66"/>
        <v>2.8462981242884418</v>
      </c>
      <c r="O977" s="34">
        <f t="shared" si="67"/>
        <v>8.1014130123279013</v>
      </c>
      <c r="P977" s="36" t="s">
        <v>109</v>
      </c>
      <c r="Q977" s="70"/>
      <c r="R977" s="70"/>
      <c r="S977" s="70"/>
    </row>
    <row r="978" spans="1:19" x14ac:dyDescent="0.3">
      <c r="A978" s="98" t="s">
        <v>130</v>
      </c>
      <c r="B978" s="98" t="s">
        <v>2985</v>
      </c>
      <c r="C978" s="98">
        <v>601</v>
      </c>
      <c r="D978" s="98">
        <v>342.40199999999999</v>
      </c>
      <c r="E978" s="98">
        <v>0.4</v>
      </c>
      <c r="F978" s="98">
        <v>0.4</v>
      </c>
      <c r="G978" s="98">
        <v>1.8278300000000001</v>
      </c>
      <c r="H978" s="98">
        <v>5189506.4170000004</v>
      </c>
      <c r="I978" s="98">
        <v>487958.505</v>
      </c>
      <c r="J978" s="34">
        <f>VLOOKUP($B978,'Hub coords'!$A$14:$E$119,4,TRUE)</f>
        <v>487956.26340000005</v>
      </c>
      <c r="K978" s="34">
        <f>VLOOKUP($B978,'Hub coords'!$A$14:$E$119,5,TRUE)</f>
        <v>5189505.7545000007</v>
      </c>
      <c r="L978" s="34">
        <f t="shared" si="64"/>
        <v>2.2415999999502674</v>
      </c>
      <c r="M978" s="34">
        <f t="shared" si="65"/>
        <v>0.66249999962747097</v>
      </c>
      <c r="N978" s="35">
        <f t="shared" si="66"/>
        <v>2.3374509212566235</v>
      </c>
      <c r="O978" s="34">
        <f t="shared" si="67"/>
        <v>5.463676809283438</v>
      </c>
      <c r="P978" s="36" t="s">
        <v>109</v>
      </c>
      <c r="Q978" s="70"/>
      <c r="R978" s="70"/>
      <c r="S978" s="70"/>
    </row>
    <row r="979" spans="1:19" x14ac:dyDescent="0.3">
      <c r="A979" s="98" t="s">
        <v>126</v>
      </c>
      <c r="B979" s="98" t="s">
        <v>2986</v>
      </c>
      <c r="C979" s="98">
        <v>601</v>
      </c>
      <c r="D979" s="98">
        <v>346.37</v>
      </c>
      <c r="E979" s="98">
        <v>0.9</v>
      </c>
      <c r="F979" s="98">
        <v>0.7</v>
      </c>
      <c r="G979" s="98">
        <v>2.5070410000000001</v>
      </c>
      <c r="H979" s="98">
        <v>5189503.7070000004</v>
      </c>
      <c r="I979" s="98">
        <v>487957.32</v>
      </c>
      <c r="J979" s="34">
        <f>VLOOKUP($B979,'Hub coords'!$A$14:$E$119,4,TRUE)</f>
        <v>487956.26340000005</v>
      </c>
      <c r="K979" s="34">
        <f>VLOOKUP($B979,'Hub coords'!$A$14:$E$119,5,TRUE)</f>
        <v>5189505.7545000007</v>
      </c>
      <c r="L979" s="34">
        <f t="shared" si="64"/>
        <v>1.0565999999525957</v>
      </c>
      <c r="M979" s="34">
        <f t="shared" si="65"/>
        <v>2.0475000003352761</v>
      </c>
      <c r="N979" s="35">
        <f t="shared" si="66"/>
        <v>2.3040529098249416</v>
      </c>
      <c r="O979" s="34">
        <f t="shared" si="67"/>
        <v>5.3086598112727801</v>
      </c>
      <c r="P979" s="36" t="s">
        <v>109</v>
      </c>
      <c r="Q979" s="70"/>
      <c r="R979" s="70"/>
      <c r="S979" s="70"/>
    </row>
    <row r="980" spans="1:19" x14ac:dyDescent="0.3">
      <c r="A980" s="98" t="s">
        <v>126</v>
      </c>
      <c r="B980" s="98" t="s">
        <v>2987</v>
      </c>
      <c r="C980" s="98">
        <v>601</v>
      </c>
      <c r="D980" s="98">
        <v>342.67599999999999</v>
      </c>
      <c r="E980" s="98">
        <v>0.3</v>
      </c>
      <c r="F980" s="98">
        <v>0.4</v>
      </c>
      <c r="G980" s="98">
        <v>1.480299</v>
      </c>
      <c r="H980" s="98">
        <v>5189505.9460000005</v>
      </c>
      <c r="I980" s="98">
        <v>487959.10499999998</v>
      </c>
      <c r="J980" s="34">
        <f>VLOOKUP($B980,'Hub coords'!$A$14:$E$119,4,TRUE)</f>
        <v>487956.26340000005</v>
      </c>
      <c r="K980" s="34">
        <f>VLOOKUP($B980,'Hub coords'!$A$14:$E$119,5,TRUE)</f>
        <v>5189505.7545000007</v>
      </c>
      <c r="L980" s="34">
        <f t="shared" si="64"/>
        <v>2.8415999999269843</v>
      </c>
      <c r="M980" s="34">
        <f t="shared" si="65"/>
        <v>0.19149999972432852</v>
      </c>
      <c r="N980" s="35">
        <f t="shared" si="66"/>
        <v>2.8480454366950423</v>
      </c>
      <c r="O980" s="34">
        <f t="shared" si="67"/>
        <v>8.1113628094794539</v>
      </c>
      <c r="P980" s="36" t="s">
        <v>109</v>
      </c>
      <c r="Q980" s="70"/>
      <c r="R980" s="70"/>
      <c r="S980" s="70"/>
    </row>
    <row r="981" spans="1:19" x14ac:dyDescent="0.3">
      <c r="A981" s="98" t="s">
        <v>130</v>
      </c>
      <c r="B981" s="98" t="s">
        <v>2988</v>
      </c>
      <c r="C981" s="98">
        <v>601</v>
      </c>
      <c r="D981" s="98">
        <v>343.94799999999998</v>
      </c>
      <c r="E981" s="98">
        <v>0.4</v>
      </c>
      <c r="F981" s="98">
        <v>0.3</v>
      </c>
      <c r="G981" s="98">
        <v>1.694142</v>
      </c>
      <c r="H981" s="98">
        <v>5189505.2029999997</v>
      </c>
      <c r="I981" s="98">
        <v>487958.65899999999</v>
      </c>
      <c r="J981" s="34">
        <f>VLOOKUP($B981,'Hub coords'!$A$14:$E$119,4,TRUE)</f>
        <v>487956.26340000005</v>
      </c>
      <c r="K981" s="34">
        <f>VLOOKUP($B981,'Hub coords'!$A$14:$E$119,5,TRUE)</f>
        <v>5189505.7545000007</v>
      </c>
      <c r="L981" s="34">
        <f t="shared" si="64"/>
        <v>2.3955999999307096</v>
      </c>
      <c r="M981" s="34">
        <f t="shared" si="65"/>
        <v>0.55150000099092722</v>
      </c>
      <c r="N981" s="35">
        <f t="shared" si="66"/>
        <v>2.458261908495718</v>
      </c>
      <c r="O981" s="34">
        <f t="shared" si="67"/>
        <v>6.0430516107610099</v>
      </c>
      <c r="P981" s="36" t="s">
        <v>109</v>
      </c>
      <c r="Q981" s="70"/>
      <c r="R981" s="70"/>
      <c r="S981" s="70"/>
    </row>
    <row r="982" spans="1:19" x14ac:dyDescent="0.3">
      <c r="A982" s="98" t="s">
        <v>126</v>
      </c>
      <c r="B982" s="98" t="s">
        <v>2989</v>
      </c>
      <c r="C982" s="98">
        <v>601</v>
      </c>
      <c r="D982" s="98">
        <v>345.935</v>
      </c>
      <c r="E982" s="98">
        <v>0.4</v>
      </c>
      <c r="F982" s="98">
        <v>0.3</v>
      </c>
      <c r="G982" s="98">
        <v>1.7406550000000001</v>
      </c>
      <c r="H982" s="98">
        <v>5189506.1560000004</v>
      </c>
      <c r="I982" s="98">
        <v>487958.40100000001</v>
      </c>
      <c r="J982" s="34">
        <f>VLOOKUP($B982,'Hub coords'!$A$14:$E$119,4,TRUE)</f>
        <v>487956.26340000005</v>
      </c>
      <c r="K982" s="34">
        <f>VLOOKUP($B982,'Hub coords'!$A$14:$E$119,5,TRUE)</f>
        <v>5189505.7545000007</v>
      </c>
      <c r="L982" s="34">
        <f t="shared" si="64"/>
        <v>2.1375999999581836</v>
      </c>
      <c r="M982" s="34">
        <f t="shared" si="65"/>
        <v>0.40149999968707561</v>
      </c>
      <c r="N982" s="35">
        <f t="shared" si="66"/>
        <v>2.1749795423336624</v>
      </c>
      <c r="O982" s="34">
        <f t="shared" si="67"/>
        <v>4.7305360095699474</v>
      </c>
      <c r="P982" s="36" t="s">
        <v>109</v>
      </c>
      <c r="Q982" s="70"/>
      <c r="R982" s="70"/>
      <c r="S982" s="70"/>
    </row>
    <row r="983" spans="1:19" x14ac:dyDescent="0.3">
      <c r="A983" s="98" t="s">
        <v>126</v>
      </c>
      <c r="B983" s="98" t="s">
        <v>2990</v>
      </c>
      <c r="C983" s="98">
        <v>601</v>
      </c>
      <c r="D983" s="98">
        <v>339.27</v>
      </c>
      <c r="E983" s="98">
        <v>0.3</v>
      </c>
      <c r="F983" s="98">
        <v>0.3</v>
      </c>
      <c r="G983" s="98">
        <v>1.78732</v>
      </c>
      <c r="H983" s="98">
        <v>5189503.4529999997</v>
      </c>
      <c r="I983" s="98">
        <v>487958.32500000001</v>
      </c>
      <c r="J983" s="34">
        <f>VLOOKUP($B983,'Hub coords'!$A$14:$E$119,4,TRUE)</f>
        <v>487956.26340000005</v>
      </c>
      <c r="K983" s="34">
        <f>VLOOKUP($B983,'Hub coords'!$A$14:$E$119,5,TRUE)</f>
        <v>5189505.7545000007</v>
      </c>
      <c r="L983" s="34">
        <f t="shared" si="64"/>
        <v>2.0615999999572523</v>
      </c>
      <c r="M983" s="34">
        <f t="shared" si="65"/>
        <v>2.3015000009909272</v>
      </c>
      <c r="N983" s="35">
        <f t="shared" si="66"/>
        <v>3.089837667966552</v>
      </c>
      <c r="O983" s="34">
        <f t="shared" si="67"/>
        <v>9.5470968143849806</v>
      </c>
      <c r="P983" s="36" t="s">
        <v>109</v>
      </c>
      <c r="Q983" s="70"/>
      <c r="R983" s="70"/>
      <c r="S983" s="70"/>
    </row>
    <row r="984" spans="1:19" x14ac:dyDescent="0.3">
      <c r="A984" s="98" t="s">
        <v>126</v>
      </c>
      <c r="B984" s="98" t="s">
        <v>2991</v>
      </c>
      <c r="C984" s="98">
        <v>601</v>
      </c>
      <c r="D984" s="98">
        <v>336.38799999999998</v>
      </c>
      <c r="E984" s="98">
        <v>0.4</v>
      </c>
      <c r="F984" s="98">
        <v>0.3</v>
      </c>
      <c r="G984" s="98">
        <v>2.2834560000000002</v>
      </c>
      <c r="H984" s="98">
        <v>5189504.9840000002</v>
      </c>
      <c r="I984" s="98">
        <v>487959.66200000001</v>
      </c>
      <c r="J984" s="34">
        <f>VLOOKUP($B984,'Hub coords'!$A$14:$E$119,4,TRUE)</f>
        <v>487956.26340000005</v>
      </c>
      <c r="K984" s="34">
        <f>VLOOKUP($B984,'Hub coords'!$A$14:$E$119,5,TRUE)</f>
        <v>5189505.7545000007</v>
      </c>
      <c r="L984" s="34">
        <f t="shared" si="64"/>
        <v>3.3985999999567866</v>
      </c>
      <c r="M984" s="34">
        <f t="shared" si="65"/>
        <v>0.77050000056624413</v>
      </c>
      <c r="N984" s="35">
        <f t="shared" si="66"/>
        <v>3.4848460813325532</v>
      </c>
      <c r="O984" s="34">
        <f t="shared" si="67"/>
        <v>12.144152210578852</v>
      </c>
      <c r="P984" s="36" t="s">
        <v>109</v>
      </c>
      <c r="Q984" s="70"/>
      <c r="R984" s="70"/>
      <c r="S984" s="70"/>
    </row>
    <row r="985" spans="1:19" x14ac:dyDescent="0.3">
      <c r="A985" s="98" t="s">
        <v>130</v>
      </c>
      <c r="B985" s="98" t="s">
        <v>2992</v>
      </c>
      <c r="C985" s="98">
        <v>601</v>
      </c>
      <c r="D985" s="98">
        <v>347.423</v>
      </c>
      <c r="E985" s="98">
        <v>0.5</v>
      </c>
      <c r="F985" s="98">
        <v>0.4</v>
      </c>
      <c r="G985" s="98">
        <v>1.9739709999999999</v>
      </c>
      <c r="H985" s="98">
        <v>5189506.4469999997</v>
      </c>
      <c r="I985" s="98">
        <v>487957.82900000003</v>
      </c>
      <c r="J985" s="34">
        <f>VLOOKUP($B985,'Hub coords'!$A$14:$E$119,4,TRUE)</f>
        <v>487956.26340000005</v>
      </c>
      <c r="K985" s="34">
        <f>VLOOKUP($B985,'Hub coords'!$A$14:$E$119,5,TRUE)</f>
        <v>5189505.7545000007</v>
      </c>
      <c r="L985" s="34">
        <f t="shared" si="64"/>
        <v>1.5655999999726191</v>
      </c>
      <c r="M985" s="34">
        <f t="shared" si="65"/>
        <v>0.69249999895691872</v>
      </c>
      <c r="N985" s="35">
        <f t="shared" si="66"/>
        <v>1.7119169397110356</v>
      </c>
      <c r="O985" s="34">
        <f t="shared" si="67"/>
        <v>2.9306596084695977</v>
      </c>
      <c r="P985" s="36" t="s">
        <v>109</v>
      </c>
      <c r="Q985" s="70"/>
      <c r="R985" s="70"/>
      <c r="S985" s="70"/>
    </row>
    <row r="986" spans="1:19" x14ac:dyDescent="0.3">
      <c r="A986" s="98" t="s">
        <v>126</v>
      </c>
      <c r="B986" s="98" t="s">
        <v>2993</v>
      </c>
      <c r="C986" s="98">
        <v>601</v>
      </c>
      <c r="D986" s="98">
        <v>339.46199999999999</v>
      </c>
      <c r="E986" s="98">
        <v>0.3</v>
      </c>
      <c r="F986" s="98">
        <v>0.4</v>
      </c>
      <c r="G986" s="98">
        <v>1.5817110000000001</v>
      </c>
      <c r="H986" s="98">
        <v>5189506.5089999996</v>
      </c>
      <c r="I986" s="98">
        <v>487959.071</v>
      </c>
      <c r="J986" s="34">
        <f>VLOOKUP($B986,'Hub coords'!$A$14:$E$119,4,TRUE)</f>
        <v>487956.26340000005</v>
      </c>
      <c r="K986" s="34">
        <f>VLOOKUP($B986,'Hub coords'!$A$14:$E$119,5,TRUE)</f>
        <v>5189505.7545000007</v>
      </c>
      <c r="L986" s="34">
        <f t="shared" si="64"/>
        <v>2.8075999999418855</v>
      </c>
      <c r="M986" s="34">
        <f t="shared" si="65"/>
        <v>0.75449999887496233</v>
      </c>
      <c r="N986" s="35">
        <f t="shared" si="66"/>
        <v>2.9072130998562855</v>
      </c>
      <c r="O986" s="34">
        <f t="shared" si="67"/>
        <v>8.4518880079759935</v>
      </c>
      <c r="P986" s="36" t="s">
        <v>109</v>
      </c>
      <c r="Q986" s="70"/>
      <c r="R986" s="70"/>
      <c r="S986" s="70"/>
    </row>
    <row r="987" spans="1:19" x14ac:dyDescent="0.3">
      <c r="A987" s="98" t="s">
        <v>126</v>
      </c>
      <c r="B987" s="98" t="s">
        <v>2994</v>
      </c>
      <c r="C987" s="98">
        <v>601</v>
      </c>
      <c r="D987" s="98">
        <v>341.06400000000002</v>
      </c>
      <c r="E987" s="98">
        <v>0.3</v>
      </c>
      <c r="F987" s="98">
        <v>0.3</v>
      </c>
      <c r="G987" s="98">
        <v>1.3996200000000001</v>
      </c>
      <c r="H987" s="98">
        <v>5189505.3590000002</v>
      </c>
      <c r="I987" s="98">
        <v>487959.16700000002</v>
      </c>
      <c r="J987" s="34">
        <f>VLOOKUP($B987,'Hub coords'!$A$14:$E$119,4,TRUE)</f>
        <v>487956.26340000005</v>
      </c>
      <c r="K987" s="34">
        <f>VLOOKUP($B987,'Hub coords'!$A$14:$E$119,5,TRUE)</f>
        <v>5189505.7545000007</v>
      </c>
      <c r="L987" s="34">
        <f t="shared" si="64"/>
        <v>2.9035999999614432</v>
      </c>
      <c r="M987" s="34">
        <f t="shared" si="65"/>
        <v>0.39550000056624413</v>
      </c>
      <c r="N987" s="35">
        <f t="shared" si="66"/>
        <v>2.9304117816825666</v>
      </c>
      <c r="O987" s="34">
        <f t="shared" si="67"/>
        <v>8.5873132102239946</v>
      </c>
      <c r="P987" s="36" t="s">
        <v>109</v>
      </c>
      <c r="Q987" s="70"/>
      <c r="R987" s="70"/>
      <c r="S987" s="70"/>
    </row>
    <row r="988" spans="1:19" x14ac:dyDescent="0.3">
      <c r="A988" s="98" t="s">
        <v>130</v>
      </c>
      <c r="B988" s="98" t="s">
        <v>2968</v>
      </c>
      <c r="C988" s="98">
        <v>601</v>
      </c>
      <c r="D988" s="98">
        <v>336.303</v>
      </c>
      <c r="E988" s="98">
        <v>0.3</v>
      </c>
      <c r="F988" s="98">
        <v>0.2</v>
      </c>
      <c r="G988" s="98">
        <v>1.5848660000000001</v>
      </c>
      <c r="H988" s="98">
        <v>5189505.38</v>
      </c>
      <c r="I988" s="98">
        <v>487958.61300000001</v>
      </c>
      <c r="J988" s="34">
        <f>VLOOKUP($B988,'Hub coords'!$A$14:$E$119,4,TRUE)</f>
        <v>487956.26340000005</v>
      </c>
      <c r="K988" s="34">
        <f>VLOOKUP($B988,'Hub coords'!$A$14:$E$119,5,TRUE)</f>
        <v>5189505.7545000007</v>
      </c>
      <c r="L988" s="34">
        <f t="shared" si="64"/>
        <v>2.349599999957718</v>
      </c>
      <c r="M988" s="34">
        <f t="shared" si="65"/>
        <v>0.37450000084936619</v>
      </c>
      <c r="N988" s="35">
        <f t="shared" si="66"/>
        <v>2.3792583740395834</v>
      </c>
      <c r="O988" s="34">
        <f t="shared" si="67"/>
        <v>5.6608704104374823</v>
      </c>
      <c r="P988" s="36" t="s">
        <v>109</v>
      </c>
      <c r="Q988" s="70"/>
      <c r="R988" s="70"/>
      <c r="S988" s="70"/>
    </row>
    <row r="989" spans="1:19" x14ac:dyDescent="0.3">
      <c r="A989" s="98" t="s">
        <v>126</v>
      </c>
      <c r="B989" s="98" t="s">
        <v>2995</v>
      </c>
      <c r="C989" s="98">
        <v>601</v>
      </c>
      <c r="D989" s="98">
        <v>342.34800000000001</v>
      </c>
      <c r="E989" s="98">
        <v>0.5</v>
      </c>
      <c r="F989" s="98">
        <v>0.4</v>
      </c>
      <c r="G989" s="98">
        <v>1.4497150000000001</v>
      </c>
      <c r="H989" s="98">
        <v>5189505.2529999996</v>
      </c>
      <c r="I989" s="98">
        <v>487959.174</v>
      </c>
      <c r="J989" s="34">
        <f>VLOOKUP($B989,'Hub coords'!$A$14:$E$119,4,TRUE)</f>
        <v>487956.26340000005</v>
      </c>
      <c r="K989" s="34">
        <f>VLOOKUP($B989,'Hub coords'!$A$14:$E$119,5,TRUE)</f>
        <v>5189505.7545000007</v>
      </c>
      <c r="L989" s="34">
        <f t="shared" si="64"/>
        <v>2.9105999999446794</v>
      </c>
      <c r="M989" s="34">
        <f t="shared" si="65"/>
        <v>0.50150000117719173</v>
      </c>
      <c r="N989" s="35">
        <f t="shared" si="66"/>
        <v>2.9534885493021115</v>
      </c>
      <c r="O989" s="34">
        <f t="shared" si="67"/>
        <v>8.7230946108586913</v>
      </c>
      <c r="P989" s="36" t="s">
        <v>109</v>
      </c>
      <c r="Q989" s="70"/>
      <c r="R989" s="70"/>
      <c r="S989" s="70"/>
    </row>
    <row r="990" spans="1:19" x14ac:dyDescent="0.3">
      <c r="A990" s="98" t="s">
        <v>130</v>
      </c>
      <c r="B990" s="98" t="s">
        <v>2969</v>
      </c>
      <c r="C990" s="98">
        <v>601</v>
      </c>
      <c r="D990" s="98">
        <v>347.315</v>
      </c>
      <c r="E990" s="98">
        <v>0.2</v>
      </c>
      <c r="F990" s="98">
        <v>0.2</v>
      </c>
      <c r="G990" s="98">
        <v>2.3124899999999999</v>
      </c>
      <c r="H990" s="98">
        <v>5189507.0520000001</v>
      </c>
      <c r="I990" s="98">
        <v>487958.17099999997</v>
      </c>
      <c r="J990" s="34">
        <f>VLOOKUP($B990,'Hub coords'!$A$14:$E$119,4,TRUE)</f>
        <v>487956.26340000005</v>
      </c>
      <c r="K990" s="34">
        <f>VLOOKUP($B990,'Hub coords'!$A$14:$E$119,5,TRUE)</f>
        <v>5189505.7545000007</v>
      </c>
      <c r="L990" s="34">
        <f t="shared" si="64"/>
        <v>1.9075999999186024</v>
      </c>
      <c r="M990" s="34">
        <f t="shared" si="65"/>
        <v>1.2974999994039536</v>
      </c>
      <c r="N990" s="35">
        <f t="shared" si="66"/>
        <v>2.3070422640564501</v>
      </c>
      <c r="O990" s="34">
        <f t="shared" si="67"/>
        <v>5.3224440081427113</v>
      </c>
      <c r="P990" s="36" t="s">
        <v>109</v>
      </c>
      <c r="Q990" s="70"/>
      <c r="R990" s="98" t="s">
        <v>5112</v>
      </c>
      <c r="S990" s="37">
        <f>COUNT(C966:C995)</f>
        <v>30</v>
      </c>
    </row>
    <row r="991" spans="1:19" x14ac:dyDescent="0.3">
      <c r="A991" s="98" t="s">
        <v>126</v>
      </c>
      <c r="B991" s="98" t="s">
        <v>2970</v>
      </c>
      <c r="C991" s="98">
        <v>601</v>
      </c>
      <c r="D991" s="98">
        <v>346.233</v>
      </c>
      <c r="E991" s="98">
        <v>0.3</v>
      </c>
      <c r="F991" s="98">
        <v>0.2</v>
      </c>
      <c r="G991" s="98">
        <v>2.2359870000000002</v>
      </c>
      <c r="H991" s="98">
        <v>5189507.0410000002</v>
      </c>
      <c r="I991" s="98">
        <v>487958.79800000001</v>
      </c>
      <c r="J991" s="34">
        <f>VLOOKUP($B991,'Hub coords'!$A$14:$E$119,4,TRUE)</f>
        <v>487956.26340000005</v>
      </c>
      <c r="K991" s="34">
        <f>VLOOKUP($B991,'Hub coords'!$A$14:$E$119,5,TRUE)</f>
        <v>5189505.7545000007</v>
      </c>
      <c r="L991" s="34">
        <f t="shared" si="64"/>
        <v>2.5345999999553896</v>
      </c>
      <c r="M991" s="34">
        <f t="shared" si="65"/>
        <v>1.2864999994635582</v>
      </c>
      <c r="N991" s="35">
        <f t="shared" si="66"/>
        <v>2.8424073262630034</v>
      </c>
      <c r="O991" s="34">
        <f t="shared" si="67"/>
        <v>8.0792794083935959</v>
      </c>
      <c r="P991" s="36" t="s">
        <v>109</v>
      </c>
      <c r="Q991" s="70"/>
      <c r="R991" s="98" t="s">
        <v>5111</v>
      </c>
      <c r="S991" s="143">
        <f>AVERAGE(N966:N995)</f>
        <v>2.636010450366832</v>
      </c>
    </row>
    <row r="992" spans="1:19" x14ac:dyDescent="0.3">
      <c r="A992" s="98" t="s">
        <v>130</v>
      </c>
      <c r="B992" s="98" t="s">
        <v>2971</v>
      </c>
      <c r="C992" s="98">
        <v>601</v>
      </c>
      <c r="D992" s="98">
        <v>347.315</v>
      </c>
      <c r="E992" s="98">
        <v>0.2</v>
      </c>
      <c r="F992" s="98">
        <v>0.2</v>
      </c>
      <c r="G992" s="98">
        <v>2.3124899999999999</v>
      </c>
      <c r="H992" s="98">
        <v>5189507.0520000001</v>
      </c>
      <c r="I992" s="98">
        <v>487958.17099999997</v>
      </c>
      <c r="J992" s="34">
        <f>VLOOKUP($B992,'Hub coords'!$A$14:$E$119,4,TRUE)</f>
        <v>487956.26340000005</v>
      </c>
      <c r="K992" s="34">
        <f>VLOOKUP($B992,'Hub coords'!$A$14:$E$119,5,TRUE)</f>
        <v>5189505.7545000007</v>
      </c>
      <c r="L992" s="34">
        <f t="shared" si="64"/>
        <v>1.9075999999186024</v>
      </c>
      <c r="M992" s="34">
        <f t="shared" si="65"/>
        <v>1.2974999994039536</v>
      </c>
      <c r="N992" s="35">
        <f t="shared" si="66"/>
        <v>2.3070422640564501</v>
      </c>
      <c r="O992" s="34">
        <f t="shared" si="67"/>
        <v>5.3224440081427113</v>
      </c>
      <c r="P992" s="36" t="s">
        <v>109</v>
      </c>
      <c r="Q992" s="70"/>
      <c r="R992" s="98" t="s">
        <v>5110</v>
      </c>
      <c r="S992" s="143">
        <f>_xlfn.STDEV.S(N966:N995)</f>
        <v>0.39340337595524855</v>
      </c>
    </row>
    <row r="993" spans="1:19" x14ac:dyDescent="0.3">
      <c r="A993" s="98" t="s">
        <v>130</v>
      </c>
      <c r="B993" s="98" t="s">
        <v>2972</v>
      </c>
      <c r="C993" s="98">
        <v>601</v>
      </c>
      <c r="D993" s="98">
        <v>344.31099999999998</v>
      </c>
      <c r="E993" s="98">
        <v>0.3</v>
      </c>
      <c r="F993" s="98">
        <v>0.3</v>
      </c>
      <c r="G993" s="98">
        <v>2.1240969999999999</v>
      </c>
      <c r="H993" s="98">
        <v>5189505.3289999999</v>
      </c>
      <c r="I993" s="98">
        <v>487959.07500000001</v>
      </c>
      <c r="J993" s="34">
        <f>VLOOKUP($B993,'Hub coords'!$A$14:$E$119,4,TRUE)</f>
        <v>487956.26340000005</v>
      </c>
      <c r="K993" s="34">
        <f>VLOOKUP($B993,'Hub coords'!$A$14:$E$119,5,TRUE)</f>
        <v>5189505.7545000007</v>
      </c>
      <c r="L993" s="34">
        <f t="shared" si="64"/>
        <v>2.8115999999572523</v>
      </c>
      <c r="M993" s="34">
        <f t="shared" si="65"/>
        <v>0.42550000082701445</v>
      </c>
      <c r="N993" s="35">
        <f t="shared" si="66"/>
        <v>2.8436147436780903</v>
      </c>
      <c r="O993" s="34">
        <f t="shared" si="67"/>
        <v>8.086144810463411</v>
      </c>
      <c r="P993" s="36" t="s">
        <v>109</v>
      </c>
      <c r="Q993" s="70"/>
      <c r="R993" s="98" t="s">
        <v>5109</v>
      </c>
      <c r="S993" s="143">
        <f>MIN(N966:N995)</f>
        <v>1.7119169397110356</v>
      </c>
    </row>
    <row r="994" spans="1:19" x14ac:dyDescent="0.3">
      <c r="A994" s="98" t="s">
        <v>126</v>
      </c>
      <c r="B994" s="98" t="s">
        <v>2973</v>
      </c>
      <c r="C994" s="98">
        <v>601</v>
      </c>
      <c r="D994" s="98">
        <v>337.22500000000002</v>
      </c>
      <c r="E994" s="98">
        <v>0.3</v>
      </c>
      <c r="F994" s="98">
        <v>0.2</v>
      </c>
      <c r="G994" s="98">
        <v>1.670661</v>
      </c>
      <c r="H994" s="98">
        <v>5189504.8849999998</v>
      </c>
      <c r="I994" s="98">
        <v>487959.49599999998</v>
      </c>
      <c r="J994" s="34">
        <f>VLOOKUP($B994,'Hub coords'!$A$14:$E$119,4,TRUE)</f>
        <v>487956.26340000005</v>
      </c>
      <c r="K994" s="34">
        <f>VLOOKUP($B994,'Hub coords'!$A$14:$E$119,5,TRUE)</f>
        <v>5189505.7545000007</v>
      </c>
      <c r="L994" s="34">
        <f t="shared" si="64"/>
        <v>3.2325999999302439</v>
      </c>
      <c r="M994" s="34">
        <f t="shared" si="65"/>
        <v>0.8695000009611249</v>
      </c>
      <c r="N994" s="35">
        <f t="shared" si="66"/>
        <v>3.3474965289332874</v>
      </c>
      <c r="O994" s="34">
        <f t="shared" si="67"/>
        <v>11.205733011220408</v>
      </c>
      <c r="P994" s="36" t="s">
        <v>109</v>
      </c>
      <c r="Q994" s="70"/>
      <c r="R994" s="98" t="s">
        <v>5108</v>
      </c>
      <c r="S994" s="143">
        <f>MAX(N966:N995)</f>
        <v>3.4848460813325532</v>
      </c>
    </row>
    <row r="995" spans="1:19" x14ac:dyDescent="0.3">
      <c r="A995" s="98" t="s">
        <v>126</v>
      </c>
      <c r="B995" s="98" t="s">
        <v>2974</v>
      </c>
      <c r="C995" s="98">
        <v>601</v>
      </c>
      <c r="D995" s="98">
        <v>346.88900000000001</v>
      </c>
      <c r="E995" s="98">
        <v>0.2</v>
      </c>
      <c r="F995" s="98">
        <v>0.2</v>
      </c>
      <c r="G995" s="98">
        <v>2.155729</v>
      </c>
      <c r="H995" s="98">
        <v>5189505.0619999999</v>
      </c>
      <c r="I995" s="98">
        <v>487958.42700000003</v>
      </c>
      <c r="J995" s="34">
        <f>VLOOKUP($B995,'Hub coords'!$A$14:$E$119,4,TRUE)</f>
        <v>487956.26340000005</v>
      </c>
      <c r="K995" s="34">
        <f>VLOOKUP($B995,'Hub coords'!$A$14:$E$119,5,TRUE)</f>
        <v>5189505.7545000007</v>
      </c>
      <c r="L995" s="34">
        <f t="shared" si="64"/>
        <v>2.1635999999707565</v>
      </c>
      <c r="M995" s="34">
        <f t="shared" si="65"/>
        <v>0.69250000081956387</v>
      </c>
      <c r="N995" s="35">
        <f t="shared" si="66"/>
        <v>2.2717220804950049</v>
      </c>
      <c r="O995" s="34">
        <f t="shared" si="67"/>
        <v>5.1607212110085534</v>
      </c>
      <c r="P995" s="36" t="s">
        <v>109</v>
      </c>
      <c r="Q995" s="70"/>
      <c r="R995" s="98" t="s">
        <v>5107</v>
      </c>
      <c r="S995" s="143">
        <f>SQRT(SUM(O966:O995)/S990)</f>
        <v>2.6642369333042377</v>
      </c>
    </row>
    <row r="996" spans="1:19" x14ac:dyDescent="0.3">
      <c r="A996" s="98"/>
      <c r="B996" s="98"/>
      <c r="C996" s="98"/>
      <c r="D996" s="98"/>
      <c r="E996" s="98"/>
      <c r="F996" s="98"/>
      <c r="G996" s="98"/>
      <c r="H996" s="34"/>
      <c r="I996" s="34"/>
      <c r="J996" s="34"/>
      <c r="K996" s="34"/>
      <c r="P996" s="34"/>
      <c r="Q996" s="36"/>
      <c r="S996" s="98"/>
    </row>
    <row r="997" spans="1:19" x14ac:dyDescent="0.3">
      <c r="A997" s="98"/>
      <c r="B997" s="98"/>
      <c r="C997" s="98"/>
      <c r="D997" s="98"/>
      <c r="E997" s="98"/>
      <c r="F997" s="98"/>
      <c r="G997" s="98"/>
      <c r="H997" s="34"/>
      <c r="I997" s="34"/>
      <c r="J997" s="34"/>
      <c r="K997" s="34"/>
      <c r="L997" s="113"/>
      <c r="M997" s="113"/>
      <c r="N997" s="113"/>
      <c r="O997" s="113"/>
      <c r="P997" s="34"/>
      <c r="Q997" s="36"/>
      <c r="S997" s="98"/>
    </row>
    <row r="998" spans="1:19" x14ac:dyDescent="0.3">
      <c r="A998" s="98"/>
      <c r="B998" s="98"/>
      <c r="C998" s="98"/>
      <c r="D998" s="98"/>
      <c r="E998" s="98"/>
      <c r="F998" s="98"/>
      <c r="G998" s="98"/>
      <c r="H998" s="34"/>
      <c r="I998" s="34"/>
      <c r="J998" s="34"/>
      <c r="K998" s="34"/>
      <c r="L998" s="34" t="s">
        <v>159</v>
      </c>
      <c r="M998" s="34">
        <f>AVERAGE(L$6:L$995)</f>
        <v>1.2348131312987523</v>
      </c>
      <c r="N998" s="34">
        <f>AVERAGE(M$6:M$995)</f>
        <v>1.3495138242445661</v>
      </c>
      <c r="O998" s="34">
        <f>AVERAGE(N$6:N$995)</f>
        <v>2.0420451440453058</v>
      </c>
      <c r="P998" s="34"/>
      <c r="Q998" s="36"/>
      <c r="S998" s="98"/>
    </row>
    <row r="999" spans="1:19" x14ac:dyDescent="0.3">
      <c r="A999" s="98"/>
      <c r="B999" s="98"/>
      <c r="C999" s="98"/>
      <c r="D999" s="98"/>
      <c r="E999" s="98"/>
      <c r="F999" s="98"/>
      <c r="G999" s="98"/>
      <c r="H999" s="34"/>
      <c r="I999" s="34"/>
      <c r="J999" s="34"/>
      <c r="K999" s="34"/>
      <c r="L999" s="34" t="s">
        <v>160</v>
      </c>
      <c r="M999" s="37">
        <f>COUNT(L$6:L$995)</f>
        <v>990</v>
      </c>
      <c r="N999" s="37">
        <f>COUNT(M$6:M$995)</f>
        <v>990</v>
      </c>
      <c r="O999" s="37">
        <f>COUNT(N$6:N$995)</f>
        <v>990</v>
      </c>
      <c r="P999" s="34"/>
      <c r="Q999" s="36"/>
      <c r="S999" s="98"/>
    </row>
    <row r="1000" spans="1:19" x14ac:dyDescent="0.3">
      <c r="A1000" s="98"/>
      <c r="B1000" s="98"/>
      <c r="C1000" s="98"/>
      <c r="D1000" s="98"/>
      <c r="E1000" s="98"/>
      <c r="F1000" s="98"/>
      <c r="G1000" s="98"/>
      <c r="H1000" s="34"/>
      <c r="I1000" s="34"/>
      <c r="J1000" s="34"/>
      <c r="K1000" s="34"/>
      <c r="L1000" s="34" t="s">
        <v>161</v>
      </c>
      <c r="M1000" s="34">
        <f>_xlfn.STDEV.S(L$6:L$995)</f>
        <v>0.98496279490859917</v>
      </c>
      <c r="N1000" s="34">
        <f>_xlfn.STDEV.S(M$6:M$995)</f>
        <v>1.1824919295242746</v>
      </c>
      <c r="O1000" s="34">
        <f>_xlfn.STDEV.S(N$6:N$995)</f>
        <v>1.242420367410966</v>
      </c>
      <c r="P1000" s="34"/>
      <c r="Q1000" s="36"/>
      <c r="S1000" s="98"/>
    </row>
    <row r="1001" spans="1:19" x14ac:dyDescent="0.3">
      <c r="A1001" s="98"/>
      <c r="B1001" s="98"/>
      <c r="C1001" s="98"/>
      <c r="D1001" s="98"/>
      <c r="E1001" s="98"/>
      <c r="F1001" s="98"/>
      <c r="G1001" s="98"/>
      <c r="H1001" s="34"/>
      <c r="I1001" s="34"/>
      <c r="J1001" s="34"/>
      <c r="K1001" s="34"/>
      <c r="L1001" s="34" t="s">
        <v>162</v>
      </c>
      <c r="M1001" s="34">
        <f>MIN(L$6:L$995)</f>
        <v>4.0000001899898052E-4</v>
      </c>
      <c r="N1001" s="34">
        <f>MIN(M$6:M$995)</f>
        <v>2.5000004097819328E-3</v>
      </c>
      <c r="O1001" s="34">
        <f>MIN(N$6:N$995)</f>
        <v>3.7258690557483376E-2</v>
      </c>
      <c r="P1001" s="34"/>
      <c r="Q1001" s="36"/>
      <c r="S1001" s="98"/>
    </row>
    <row r="1002" spans="1:19" x14ac:dyDescent="0.3">
      <c r="L1002" s="34" t="s">
        <v>163</v>
      </c>
      <c r="M1002" s="34">
        <f>MAX(L$6:L$995)</f>
        <v>4.9245999999693595</v>
      </c>
      <c r="N1002" s="34">
        <f>MAX(M$6:M$995)</f>
        <v>6.9374999990686774</v>
      </c>
      <c r="O1002" s="34">
        <f>MAX(N$6:N$995)</f>
        <v>7.4777238914522064</v>
      </c>
    </row>
    <row r="1003" spans="1:19" x14ac:dyDescent="0.3">
      <c r="L1003" s="34"/>
      <c r="M1003" s="34"/>
      <c r="N1003" s="34" t="s">
        <v>164</v>
      </c>
      <c r="O1003" s="34">
        <f>SQRT(SUM(O$6:O$995)/M999)</f>
        <v>2.389978564611726</v>
      </c>
    </row>
    <row r="1006" spans="1:19" ht="43.2" x14ac:dyDescent="0.3">
      <c r="A1006" s="116" t="s">
        <v>1191</v>
      </c>
      <c r="B1006" s="116" t="s">
        <v>5113</v>
      </c>
      <c r="C1006" s="116" t="s">
        <v>5114</v>
      </c>
      <c r="D1006" s="116" t="s">
        <v>5109</v>
      </c>
      <c r="E1006" s="116" t="s">
        <v>5108</v>
      </c>
      <c r="F1006" s="116" t="s">
        <v>5115</v>
      </c>
      <c r="G1006" s="23" t="s">
        <v>6839</v>
      </c>
      <c r="L1006" s="113"/>
      <c r="Q1006" s="113"/>
    </row>
    <row r="1007" spans="1:19" x14ac:dyDescent="0.3">
      <c r="A1007" s="116" t="s">
        <v>5</v>
      </c>
      <c r="B1007" s="116">
        <v>1.9715048686965475</v>
      </c>
      <c r="C1007" s="116">
        <v>1.3288588161743806</v>
      </c>
      <c r="D1007" s="116">
        <v>0.2814597843386632</v>
      </c>
      <c r="E1007" s="116">
        <v>4.469617031510345</v>
      </c>
      <c r="F1007" s="116">
        <v>2.3651289624122165</v>
      </c>
      <c r="G1007" s="116">
        <f t="shared" ref="G1007:G1039" si="68">E1007/B1007</f>
        <v>2.2671093044093844</v>
      </c>
      <c r="I1007" s="34"/>
      <c r="J1007" s="34"/>
      <c r="K1007" s="34"/>
      <c r="L1007" s="34"/>
      <c r="M1007" s="34"/>
      <c r="N1007" s="34"/>
      <c r="O1007" s="34"/>
      <c r="P1007" s="34"/>
      <c r="Q1007" s="113"/>
    </row>
    <row r="1008" spans="1:19" s="116" customFormat="1" x14ac:dyDescent="0.3">
      <c r="A1008" s="116" t="s">
        <v>8</v>
      </c>
      <c r="B1008" s="116">
        <v>2.9683051551898587</v>
      </c>
      <c r="C1008" s="116">
        <v>0.86772891573320454</v>
      </c>
      <c r="D1008" s="116">
        <v>1.1734900979464193</v>
      </c>
      <c r="E1008" s="116">
        <v>4.3525133209303588</v>
      </c>
      <c r="F1008" s="116">
        <v>3.0884770545507103</v>
      </c>
      <c r="G1008" s="116">
        <f t="shared" si="68"/>
        <v>1.4663294686263357</v>
      </c>
      <c r="L1008" s="34"/>
      <c r="M1008" s="34"/>
      <c r="N1008" s="34"/>
      <c r="O1008" s="34"/>
      <c r="P1008" s="34"/>
      <c r="Q1008" s="113"/>
      <c r="R1008" s="113"/>
      <c r="S1008" s="113"/>
    </row>
    <row r="1009" spans="1:19" s="116" customFormat="1" x14ac:dyDescent="0.3">
      <c r="A1009" s="116" t="s">
        <v>11</v>
      </c>
      <c r="B1009" s="116">
        <v>2.8322124443612413</v>
      </c>
      <c r="C1009" s="116">
        <v>0.91890282862046491</v>
      </c>
      <c r="D1009" s="116">
        <v>1.0968037243071023</v>
      </c>
      <c r="E1009" s="116">
        <v>4.6801104490935872</v>
      </c>
      <c r="F1009" s="116">
        <v>2.9728208251019459</v>
      </c>
      <c r="G1009" s="116">
        <f t="shared" si="68"/>
        <v>1.6524574130769729</v>
      </c>
      <c r="I1009" s="34"/>
      <c r="J1009" s="34"/>
      <c r="K1009" s="34"/>
      <c r="L1009" s="34"/>
      <c r="M1009" s="34"/>
      <c r="N1009" s="34"/>
      <c r="O1009" s="34"/>
      <c r="P1009" s="34"/>
      <c r="Q1009" s="113"/>
      <c r="R1009" s="113"/>
      <c r="S1009" s="113"/>
    </row>
    <row r="1010" spans="1:19" s="116" customFormat="1" x14ac:dyDescent="0.3">
      <c r="A1010" s="116" t="s">
        <v>14</v>
      </c>
      <c r="B1010" s="116">
        <v>3.0902241616188659</v>
      </c>
      <c r="C1010" s="116">
        <v>0.69693079513640266</v>
      </c>
      <c r="D1010" s="116">
        <v>1.6872971907206764</v>
      </c>
      <c r="E1010" s="116">
        <v>4.353157752040465</v>
      </c>
      <c r="F1010" s="116">
        <v>3.1652815806005057</v>
      </c>
      <c r="G1010" s="116">
        <f t="shared" si="68"/>
        <v>1.408686724447844</v>
      </c>
      <c r="L1010" s="34"/>
      <c r="M1010" s="34"/>
      <c r="N1010" s="34"/>
      <c r="O1010" s="34"/>
      <c r="P1010" s="34"/>
      <c r="Q1010" s="113"/>
      <c r="R1010" s="113"/>
      <c r="S1010" s="113"/>
    </row>
    <row r="1011" spans="1:19" s="116" customFormat="1" x14ac:dyDescent="0.3">
      <c r="A1011" s="116" t="s">
        <v>17</v>
      </c>
      <c r="B1011" s="116">
        <v>1.948553427121497</v>
      </c>
      <c r="C1011" s="116">
        <v>0.85239862705104452</v>
      </c>
      <c r="D1011" s="116">
        <v>0.2218035393742944</v>
      </c>
      <c r="E1011" s="116">
        <v>3.9375284141721365</v>
      </c>
      <c r="F1011" s="116">
        <v>2.1211375321822379</v>
      </c>
      <c r="G1011" s="116">
        <f t="shared" si="68"/>
        <v>2.0207443939522127</v>
      </c>
      <c r="I1011" s="34"/>
      <c r="J1011" s="34"/>
      <c r="K1011" s="34"/>
      <c r="L1011" s="34"/>
      <c r="M1011" s="34"/>
      <c r="N1011" s="34"/>
      <c r="O1011" s="34"/>
      <c r="P1011" s="34"/>
      <c r="Q1011" s="113"/>
      <c r="R1011" s="113"/>
      <c r="S1011" s="113"/>
    </row>
    <row r="1012" spans="1:19" s="116" customFormat="1" x14ac:dyDescent="0.3">
      <c r="A1012" s="116" t="s">
        <v>20</v>
      </c>
      <c r="B1012" s="116">
        <v>1.9187101749263968</v>
      </c>
      <c r="C1012" s="116">
        <v>1.1185282862094776</v>
      </c>
      <c r="D1012" s="116">
        <v>0.68130478459502031</v>
      </c>
      <c r="E1012" s="116">
        <v>5.8570614143732183</v>
      </c>
      <c r="F1012" s="116">
        <v>2.2115267904432989</v>
      </c>
      <c r="G1012" s="116">
        <f t="shared" si="68"/>
        <v>3.0526035098541651</v>
      </c>
      <c r="L1012" s="34"/>
      <c r="M1012" s="34"/>
      <c r="N1012" s="34"/>
      <c r="O1012" s="34"/>
      <c r="P1012" s="34"/>
    </row>
    <row r="1013" spans="1:19" x14ac:dyDescent="0.3">
      <c r="A1013" s="116" t="s">
        <v>23</v>
      </c>
      <c r="B1013" s="116">
        <v>2.1033676224246731</v>
      </c>
      <c r="C1013" s="116">
        <v>0.94217104517153694</v>
      </c>
      <c r="D1013" s="116">
        <v>0.40767463694770989</v>
      </c>
      <c r="E1013" s="116">
        <v>3.8593528750411084</v>
      </c>
      <c r="F1013" s="116">
        <v>2.2983150547329365</v>
      </c>
      <c r="G1013" s="116">
        <f t="shared" si="68"/>
        <v>1.8348446718944023</v>
      </c>
      <c r="I1013" s="34"/>
      <c r="J1013" s="34"/>
      <c r="K1013" s="34"/>
      <c r="L1013" s="34"/>
      <c r="M1013" s="34"/>
      <c r="N1013" s="34"/>
      <c r="O1013" s="34"/>
      <c r="P1013" s="34"/>
      <c r="Q1013" s="113"/>
    </row>
    <row r="1014" spans="1:19" x14ac:dyDescent="0.3">
      <c r="A1014" s="116" t="s">
        <v>25</v>
      </c>
      <c r="B1014" s="116">
        <v>1.6578130607542876</v>
      </c>
      <c r="C1014" s="116">
        <v>0.66906989401918537</v>
      </c>
      <c r="D1014" s="116">
        <v>0.23687931584412217</v>
      </c>
      <c r="E1014" s="116">
        <v>3.2015666803587814</v>
      </c>
      <c r="F1014" s="116">
        <v>1.7835573582181898</v>
      </c>
      <c r="G1014" s="116">
        <f t="shared" si="68"/>
        <v>1.9311988523616179</v>
      </c>
      <c r="L1014" s="34"/>
      <c r="M1014" s="34"/>
      <c r="N1014" s="34"/>
      <c r="O1014" s="34"/>
      <c r="P1014" s="34"/>
      <c r="Q1014" s="113"/>
    </row>
    <row r="1015" spans="1:19" x14ac:dyDescent="0.3">
      <c r="A1015" s="116" t="s">
        <v>35</v>
      </c>
      <c r="B1015" s="116">
        <v>1.7297527694883812</v>
      </c>
      <c r="C1015" s="116">
        <v>0.66399974517360127</v>
      </c>
      <c r="D1015" s="116">
        <v>0.40568215359260251</v>
      </c>
      <c r="E1015" s="116">
        <v>2.8908364897982</v>
      </c>
      <c r="F1015" s="116">
        <v>1.8488493132460286</v>
      </c>
      <c r="G1015" s="116">
        <f t="shared" si="68"/>
        <v>1.6712425849465407</v>
      </c>
      <c r="I1015" s="34"/>
      <c r="J1015" s="34"/>
      <c r="K1015" s="34"/>
      <c r="L1015" s="34"/>
      <c r="M1015" s="34"/>
      <c r="N1015" s="34"/>
      <c r="O1015" s="34"/>
      <c r="P1015" s="34"/>
      <c r="Q1015" s="113"/>
    </row>
    <row r="1016" spans="1:19" x14ac:dyDescent="0.3">
      <c r="A1016" s="116" t="s">
        <v>37</v>
      </c>
      <c r="B1016" s="116">
        <v>1.7075313625110047</v>
      </c>
      <c r="C1016" s="116">
        <v>0.89092701223473314</v>
      </c>
      <c r="D1016" s="116">
        <v>0.50834241427254634</v>
      </c>
      <c r="E1016" s="116">
        <v>3.4397247875263521</v>
      </c>
      <c r="F1016" s="116">
        <v>1.9191028972892201</v>
      </c>
      <c r="G1016" s="116">
        <f t="shared" si="68"/>
        <v>2.0144431095356725</v>
      </c>
      <c r="L1016" s="34"/>
      <c r="M1016" s="34"/>
      <c r="N1016" s="34"/>
      <c r="O1016" s="34"/>
      <c r="P1016" s="34"/>
      <c r="Q1016" s="113"/>
    </row>
    <row r="1017" spans="1:19" x14ac:dyDescent="0.3">
      <c r="A1017" s="116" t="s">
        <v>40</v>
      </c>
      <c r="B1017" s="116">
        <v>2.0827043865568382</v>
      </c>
      <c r="C1017" s="116">
        <v>0.76638060484866111</v>
      </c>
      <c r="D1017" s="116">
        <v>0.7523973759593916</v>
      </c>
      <c r="E1017" s="116">
        <v>3.6031050515094618</v>
      </c>
      <c r="F1017" s="116">
        <v>2.214818010331403</v>
      </c>
      <c r="G1017" s="116">
        <f t="shared" si="68"/>
        <v>1.7300127059636032</v>
      </c>
      <c r="I1017" s="34"/>
      <c r="J1017" s="34"/>
      <c r="K1017" s="34"/>
      <c r="L1017" s="34"/>
      <c r="M1017" s="34"/>
      <c r="N1017" s="34"/>
      <c r="O1017" s="34"/>
      <c r="P1017" s="34"/>
      <c r="Q1017" s="113"/>
    </row>
    <row r="1018" spans="1:19" x14ac:dyDescent="0.3">
      <c r="A1018" s="116" t="s">
        <v>42</v>
      </c>
      <c r="B1018" s="116">
        <v>0.48066327399216624</v>
      </c>
      <c r="C1018" s="116">
        <v>0.29582234975609129</v>
      </c>
      <c r="D1018" s="116">
        <v>0.19164605428247261</v>
      </c>
      <c r="E1018" s="116">
        <v>1.6727832528953945</v>
      </c>
      <c r="F1018" s="116">
        <v>0.56181048123565913</v>
      </c>
      <c r="G1018" s="116">
        <f t="shared" si="68"/>
        <v>3.4801561579731954</v>
      </c>
      <c r="L1018" s="34"/>
      <c r="M1018" s="34"/>
      <c r="N1018" s="34"/>
      <c r="O1018" s="34"/>
      <c r="P1018" s="34"/>
      <c r="Q1018" s="113"/>
    </row>
    <row r="1019" spans="1:19" x14ac:dyDescent="0.3">
      <c r="A1019" s="116" t="s">
        <v>43</v>
      </c>
      <c r="B1019" s="116">
        <v>1.6120588829347622</v>
      </c>
      <c r="C1019" s="116">
        <v>0.81405738248547621</v>
      </c>
      <c r="D1019" s="116">
        <v>0.55375103570269035</v>
      </c>
      <c r="E1019" s="116">
        <v>3.7647376018511047</v>
      </c>
      <c r="F1019" s="116">
        <v>1.7998148839890937</v>
      </c>
      <c r="G1019" s="116">
        <f t="shared" si="68"/>
        <v>2.3353598567053448</v>
      </c>
      <c r="I1019" s="34"/>
      <c r="J1019" s="34"/>
      <c r="K1019" s="34"/>
      <c r="L1019" s="34"/>
      <c r="M1019" s="34"/>
      <c r="N1019" s="34"/>
      <c r="O1019" s="34"/>
      <c r="P1019" s="34"/>
      <c r="Q1019" s="113"/>
    </row>
    <row r="1020" spans="1:19" x14ac:dyDescent="0.3">
      <c r="A1020" s="116" t="s">
        <v>52</v>
      </c>
      <c r="B1020" s="116">
        <v>0.48078484341326905</v>
      </c>
      <c r="C1020" s="116">
        <v>0.50241539129733559</v>
      </c>
      <c r="D1020" s="116">
        <v>4.4629699408231416E-2</v>
      </c>
      <c r="E1020" s="116">
        <v>2.0517240589421153</v>
      </c>
      <c r="F1020" s="116">
        <v>0.6893194108838766</v>
      </c>
      <c r="G1020" s="116">
        <f t="shared" si="68"/>
        <v>4.2674474602322503</v>
      </c>
      <c r="L1020" s="34"/>
      <c r="M1020" s="34"/>
      <c r="N1020" s="34"/>
      <c r="O1020" s="34"/>
      <c r="P1020" s="34"/>
      <c r="Q1020" s="113"/>
    </row>
    <row r="1021" spans="1:19" x14ac:dyDescent="0.3">
      <c r="A1021" s="116" t="s">
        <v>55</v>
      </c>
      <c r="B1021" s="116">
        <v>1.2648165210722788</v>
      </c>
      <c r="C1021" s="116">
        <v>0.4624916830524986</v>
      </c>
      <c r="D1021" s="116">
        <v>0.33496807317948224</v>
      </c>
      <c r="E1021" s="116">
        <v>2.5398932284669105</v>
      </c>
      <c r="F1021" s="116">
        <v>1.3440719612333598</v>
      </c>
      <c r="G1021" s="116">
        <f t="shared" si="68"/>
        <v>2.0081119958123685</v>
      </c>
      <c r="I1021" s="34"/>
      <c r="J1021" s="34"/>
      <c r="K1021" s="34"/>
      <c r="L1021" s="34"/>
      <c r="M1021" s="34"/>
      <c r="N1021" s="34"/>
      <c r="O1021" s="34"/>
      <c r="P1021" s="34"/>
      <c r="Q1021" s="113"/>
    </row>
    <row r="1022" spans="1:19" x14ac:dyDescent="0.3">
      <c r="A1022" s="116" t="s">
        <v>56</v>
      </c>
      <c r="B1022" s="116">
        <v>1.273588099001183</v>
      </c>
      <c r="C1022" s="116">
        <v>0.45030851291732549</v>
      </c>
      <c r="D1022" s="116">
        <v>0.42058579399117174</v>
      </c>
      <c r="E1022" s="116">
        <v>2.4149140377968146</v>
      </c>
      <c r="F1022" s="116">
        <v>1.3483490438914791</v>
      </c>
      <c r="G1022" s="116">
        <f t="shared" si="68"/>
        <v>1.8961499716358228</v>
      </c>
      <c r="L1022" s="34"/>
      <c r="M1022" s="34"/>
      <c r="N1022" s="34"/>
      <c r="O1022" s="34"/>
      <c r="P1022" s="34"/>
      <c r="Q1022" s="113"/>
    </row>
    <row r="1023" spans="1:19" x14ac:dyDescent="0.3">
      <c r="A1023" s="116" t="s">
        <v>58</v>
      </c>
      <c r="B1023" s="116">
        <v>1.5492274905531087</v>
      </c>
      <c r="C1023" s="116">
        <v>0.67723562282375949</v>
      </c>
      <c r="D1023" s="116">
        <v>4.5462182308832512E-2</v>
      </c>
      <c r="E1023" s="116">
        <v>2.9682447692609593</v>
      </c>
      <c r="F1023" s="116">
        <v>1.6862578796493688</v>
      </c>
      <c r="G1023" s="116">
        <f t="shared" si="68"/>
        <v>1.9159515225238031</v>
      </c>
      <c r="I1023" s="34"/>
      <c r="J1023" s="34"/>
      <c r="K1023" s="34"/>
      <c r="L1023" s="34"/>
      <c r="M1023" s="34"/>
      <c r="N1023" s="34"/>
      <c r="O1023" s="34"/>
      <c r="P1023" s="34"/>
      <c r="Q1023" s="113"/>
    </row>
    <row r="1024" spans="1:19" x14ac:dyDescent="0.3">
      <c r="A1024" s="116" t="s">
        <v>61</v>
      </c>
      <c r="B1024" s="116">
        <v>2.4396424429729024</v>
      </c>
      <c r="C1024" s="116">
        <v>0.86324075441581838</v>
      </c>
      <c r="D1024" s="116">
        <v>0.48017994364996597</v>
      </c>
      <c r="E1024" s="116">
        <v>3.6548897429077374</v>
      </c>
      <c r="F1024" s="116">
        <v>2.583060270874395</v>
      </c>
      <c r="G1024" s="116">
        <f t="shared" si="68"/>
        <v>1.4981251672494915</v>
      </c>
      <c r="L1024" s="34"/>
      <c r="M1024" s="34"/>
      <c r="N1024" s="34"/>
      <c r="O1024" s="34"/>
      <c r="P1024" s="34"/>
      <c r="Q1024" s="113"/>
    </row>
    <row r="1025" spans="1:19" x14ac:dyDescent="0.3">
      <c r="A1025" s="116" t="s">
        <v>62</v>
      </c>
      <c r="B1025" s="116">
        <v>0.89760427564778023</v>
      </c>
      <c r="C1025" s="116">
        <v>0.45369807043790805</v>
      </c>
      <c r="D1025" s="116">
        <v>3.7258690557483376E-2</v>
      </c>
      <c r="E1025" s="116">
        <v>1.5433544670841344</v>
      </c>
      <c r="F1025" s="116">
        <v>1.0023342640105752</v>
      </c>
      <c r="G1025" s="116">
        <f t="shared" si="68"/>
        <v>1.7194152355951415</v>
      </c>
      <c r="I1025" s="34"/>
      <c r="J1025" s="34"/>
      <c r="K1025" s="34"/>
      <c r="L1025" s="34"/>
      <c r="M1025" s="34"/>
      <c r="N1025" s="34"/>
      <c r="O1025" s="34"/>
      <c r="P1025" s="34"/>
      <c r="Q1025" s="113"/>
    </row>
    <row r="1026" spans="1:19" x14ac:dyDescent="0.3">
      <c r="A1026" s="116" t="s">
        <v>64</v>
      </c>
      <c r="B1026" s="116">
        <v>2.0198377175951396</v>
      </c>
      <c r="C1026" s="116">
        <v>0.98080390560235942</v>
      </c>
      <c r="D1026" s="116">
        <v>0.20123371922623179</v>
      </c>
      <c r="E1026" s="116">
        <v>4.0106402737099245</v>
      </c>
      <c r="F1026" s="116">
        <v>2.238225821930536</v>
      </c>
      <c r="G1026" s="116">
        <f t="shared" si="68"/>
        <v>1.9856250028269971</v>
      </c>
      <c r="L1026" s="34"/>
      <c r="M1026" s="34"/>
      <c r="N1026" s="34"/>
      <c r="O1026" s="34"/>
      <c r="P1026" s="34"/>
      <c r="Q1026" s="113"/>
    </row>
    <row r="1027" spans="1:19" x14ac:dyDescent="0.3">
      <c r="A1027" s="116" t="s">
        <v>95</v>
      </c>
      <c r="B1027" s="116">
        <v>2.4812940423897896</v>
      </c>
      <c r="C1027" s="116">
        <v>1.4566814246282995</v>
      </c>
      <c r="D1027" s="116">
        <v>0.92506530053147706</v>
      </c>
      <c r="E1027" s="116">
        <v>5.6189650125448658</v>
      </c>
      <c r="F1027" s="116">
        <v>2.8649625137560917</v>
      </c>
      <c r="G1027" s="116">
        <f t="shared" si="68"/>
        <v>2.2645300865402938</v>
      </c>
      <c r="L1027" s="34"/>
      <c r="M1027" s="34"/>
      <c r="N1027" s="34"/>
      <c r="O1027" s="34"/>
      <c r="P1027" s="34"/>
      <c r="Q1027" s="113"/>
    </row>
    <row r="1028" spans="1:19" x14ac:dyDescent="0.3">
      <c r="A1028" s="116" t="s">
        <v>96</v>
      </c>
      <c r="B1028" s="116">
        <v>1.2288998801516624</v>
      </c>
      <c r="C1028" s="116">
        <v>1.0120014248914451</v>
      </c>
      <c r="D1028" s="116">
        <v>0.16935645849173664</v>
      </c>
      <c r="E1028" s="116">
        <v>3.5107194721416315</v>
      </c>
      <c r="F1028" s="116">
        <v>1.5812032032452401</v>
      </c>
      <c r="G1028" s="116">
        <f t="shared" si="68"/>
        <v>2.8567986121931774</v>
      </c>
      <c r="I1028" s="34"/>
      <c r="J1028" s="34"/>
      <c r="K1028" s="34"/>
      <c r="L1028" s="34"/>
      <c r="M1028" s="34"/>
      <c r="N1028" s="34"/>
      <c r="O1028" s="34"/>
      <c r="P1028" s="34"/>
      <c r="Q1028" s="113"/>
    </row>
    <row r="1029" spans="1:19" x14ac:dyDescent="0.3">
      <c r="A1029" s="116" t="s">
        <v>98</v>
      </c>
      <c r="B1029" s="116">
        <v>1.6937091191647473</v>
      </c>
      <c r="C1029" s="116">
        <v>1.2104964476033766</v>
      </c>
      <c r="D1029" s="116">
        <v>0.20723419056401526</v>
      </c>
      <c r="E1029" s="116">
        <v>4.416916277575921</v>
      </c>
      <c r="F1029" s="116">
        <v>2.0700504442356484</v>
      </c>
      <c r="G1029" s="116">
        <f t="shared" si="68"/>
        <v>2.6078363915015839</v>
      </c>
      <c r="L1029" s="34"/>
      <c r="M1029" s="34"/>
      <c r="N1029" s="34"/>
      <c r="O1029" s="34"/>
      <c r="P1029" s="34"/>
      <c r="Q1029" s="113"/>
    </row>
    <row r="1030" spans="1:19" x14ac:dyDescent="0.3">
      <c r="A1030" s="116" t="s">
        <v>100</v>
      </c>
      <c r="B1030" s="116">
        <v>2.5262680761799863</v>
      </c>
      <c r="C1030" s="116">
        <v>0.80836287328800815</v>
      </c>
      <c r="D1030" s="116">
        <v>0.82564472377822873</v>
      </c>
      <c r="E1030" s="116">
        <v>4.1432465303582013</v>
      </c>
      <c r="F1030" s="116">
        <v>2.6483389592609852</v>
      </c>
      <c r="G1030" s="116">
        <f t="shared" si="68"/>
        <v>1.6400660600609245</v>
      </c>
      <c r="L1030" s="34"/>
      <c r="M1030" s="34"/>
      <c r="N1030" s="34"/>
      <c r="O1030" s="34"/>
      <c r="P1030" s="34"/>
      <c r="Q1030" s="113"/>
    </row>
    <row r="1031" spans="1:19" x14ac:dyDescent="0.3">
      <c r="A1031" s="116" t="s">
        <v>101</v>
      </c>
      <c r="B1031" s="116">
        <v>2.5725195147739268</v>
      </c>
      <c r="C1031" s="116">
        <v>1.4039941783484204</v>
      </c>
      <c r="D1031" s="116">
        <v>0.37279432735055573</v>
      </c>
      <c r="E1031" s="116">
        <v>5.4777582110590082</v>
      </c>
      <c r="F1031" s="116">
        <v>2.9194776333505956</v>
      </c>
      <c r="G1031" s="116">
        <f t="shared" si="68"/>
        <v>2.1293359213021925</v>
      </c>
      <c r="I1031" s="34"/>
      <c r="J1031" s="34"/>
      <c r="K1031" s="34"/>
      <c r="L1031" s="34"/>
      <c r="M1031" s="34"/>
      <c r="N1031" s="34"/>
      <c r="O1031" s="34"/>
      <c r="P1031" s="34"/>
      <c r="Q1031" s="113"/>
    </row>
    <row r="1032" spans="1:19" x14ac:dyDescent="0.3">
      <c r="A1032" s="116" t="s">
        <v>102</v>
      </c>
      <c r="B1032" s="116">
        <v>3.6995154070695127</v>
      </c>
      <c r="C1032" s="116">
        <v>0.98607384295209388</v>
      </c>
      <c r="D1032" s="116">
        <v>1.8206937166797539</v>
      </c>
      <c r="E1032" s="116">
        <v>6.1462345718153149</v>
      </c>
      <c r="F1032" s="116">
        <v>3.8244404144188904</v>
      </c>
      <c r="G1032" s="116">
        <f t="shared" si="68"/>
        <v>1.6613620692240652</v>
      </c>
      <c r="L1032" s="34"/>
      <c r="M1032" s="34"/>
      <c r="N1032" s="34"/>
      <c r="O1032" s="34"/>
      <c r="P1032" s="34"/>
      <c r="Q1032" s="113"/>
    </row>
    <row r="1033" spans="1:19" x14ac:dyDescent="0.3">
      <c r="A1033" s="116" t="s">
        <v>103</v>
      </c>
      <c r="B1033" s="116">
        <v>1.4820025898577109</v>
      </c>
      <c r="C1033" s="116">
        <v>0.97631954215056038</v>
      </c>
      <c r="D1033" s="116">
        <v>0.25163864968322325</v>
      </c>
      <c r="E1033" s="116">
        <v>3.9612400337944478</v>
      </c>
      <c r="F1033" s="116">
        <v>1.7657174735643695</v>
      </c>
      <c r="G1033" s="116">
        <f t="shared" si="68"/>
        <v>2.6728968362833778</v>
      </c>
      <c r="I1033" s="34"/>
      <c r="J1033" s="34"/>
      <c r="K1033" s="34"/>
      <c r="L1033" s="34"/>
      <c r="M1033" s="34"/>
      <c r="N1033" s="34"/>
      <c r="O1033" s="34"/>
      <c r="P1033" s="34"/>
      <c r="Q1033" s="113"/>
    </row>
    <row r="1034" spans="1:19" x14ac:dyDescent="0.3">
      <c r="A1034" s="116" t="s">
        <v>104</v>
      </c>
      <c r="B1034" s="116">
        <v>2.1013194119227254</v>
      </c>
      <c r="C1034" s="116">
        <v>0.77523772960864556</v>
      </c>
      <c r="D1034" s="116">
        <v>0.21948851909520639</v>
      </c>
      <c r="E1034" s="116">
        <v>3.8463495953457216</v>
      </c>
      <c r="F1034" s="116">
        <v>2.235286042192008</v>
      </c>
      <c r="G1034" s="116">
        <f t="shared" si="68"/>
        <v>1.8304449925707764</v>
      </c>
      <c r="L1034" s="34"/>
      <c r="M1034" s="34"/>
      <c r="N1034" s="34"/>
      <c r="O1034" s="34"/>
      <c r="P1034" s="34"/>
      <c r="Q1034" s="113"/>
    </row>
    <row r="1035" spans="1:19" x14ac:dyDescent="0.3">
      <c r="A1035" s="116" t="s">
        <v>105</v>
      </c>
      <c r="B1035" s="116">
        <v>1.949496005175946</v>
      </c>
      <c r="C1035" s="116">
        <v>0.99077699337195202</v>
      </c>
      <c r="D1035" s="116">
        <v>0.56837066266731706</v>
      </c>
      <c r="E1035" s="116">
        <v>3.9852733419024999</v>
      </c>
      <c r="F1035" s="116">
        <v>2.1793238453946286</v>
      </c>
      <c r="G1035" s="116">
        <f t="shared" si="68"/>
        <v>2.0442582756371541</v>
      </c>
      <c r="I1035" s="34"/>
      <c r="J1035" s="34"/>
      <c r="K1035" s="34"/>
      <c r="L1035" s="34"/>
      <c r="M1035" s="34"/>
      <c r="N1035" s="34"/>
      <c r="O1035" s="34"/>
      <c r="P1035" s="34"/>
      <c r="Q1035" s="113"/>
    </row>
    <row r="1036" spans="1:19" x14ac:dyDescent="0.3">
      <c r="A1036" s="116" t="s">
        <v>106</v>
      </c>
      <c r="B1036" s="116">
        <v>1.8005111208971758</v>
      </c>
      <c r="C1036" s="116">
        <v>1.664876551334892</v>
      </c>
      <c r="D1036" s="116">
        <v>6.5129179334741216E-2</v>
      </c>
      <c r="E1036" s="116">
        <v>5.9207746797645084</v>
      </c>
      <c r="F1036" s="116">
        <v>2.4333640150937157</v>
      </c>
      <c r="G1036" s="116">
        <f t="shared" si="68"/>
        <v>3.288385509562556</v>
      </c>
      <c r="L1036" s="34"/>
      <c r="M1036" s="34"/>
      <c r="N1036" s="34"/>
      <c r="O1036" s="34"/>
      <c r="P1036" s="34"/>
      <c r="Q1036" s="113"/>
    </row>
    <row r="1037" spans="1:19" x14ac:dyDescent="0.3">
      <c r="A1037" s="116" t="s">
        <v>107</v>
      </c>
      <c r="B1037" s="116">
        <v>3.9454512297509199</v>
      </c>
      <c r="C1037" s="116">
        <v>1.6901203753325937</v>
      </c>
      <c r="D1037" s="116">
        <v>0.48378488089869792</v>
      </c>
      <c r="E1037" s="116">
        <v>7.4777238914522064</v>
      </c>
      <c r="F1037" s="116">
        <v>4.2811067953688822</v>
      </c>
      <c r="G1037" s="116">
        <f t="shared" si="68"/>
        <v>1.8952772334545578</v>
      </c>
      <c r="I1037" s="34"/>
      <c r="J1037" s="34"/>
      <c r="K1037" s="34"/>
      <c r="L1037" s="34"/>
      <c r="M1037" s="34"/>
      <c r="N1037" s="34"/>
      <c r="O1037" s="34"/>
      <c r="P1037" s="34"/>
      <c r="Q1037" s="113"/>
    </row>
    <row r="1038" spans="1:19" x14ac:dyDescent="0.3">
      <c r="A1038" s="116" t="s">
        <v>108</v>
      </c>
      <c r="B1038" s="116">
        <v>3.241589924961954</v>
      </c>
      <c r="C1038" s="116">
        <v>1.2810452638973218</v>
      </c>
      <c r="D1038" s="116">
        <v>0.53686982574982067</v>
      </c>
      <c r="E1038" s="116">
        <v>5.2877417687073205</v>
      </c>
      <c r="F1038" s="116">
        <v>3.4776830856424334</v>
      </c>
      <c r="G1038" s="116">
        <f t="shared" si="68"/>
        <v>1.6312185967721942</v>
      </c>
      <c r="L1038" s="34"/>
      <c r="M1038" s="34"/>
      <c r="N1038" s="34"/>
      <c r="O1038" s="34"/>
      <c r="P1038" s="34"/>
      <c r="Q1038" s="113"/>
    </row>
    <row r="1039" spans="1:19" x14ac:dyDescent="0.3">
      <c r="A1039" s="116" t="s">
        <v>109</v>
      </c>
      <c r="B1039" s="116">
        <v>2.636010450366832</v>
      </c>
      <c r="C1039" s="116">
        <v>0.39340337595524855</v>
      </c>
      <c r="D1039" s="116">
        <v>1.7119169397110356</v>
      </c>
      <c r="E1039" s="116">
        <v>3.4848460813325532</v>
      </c>
      <c r="F1039" s="116">
        <v>2.6642369333042377</v>
      </c>
      <c r="G1039" s="116">
        <f t="shared" si="68"/>
        <v>1.3220152753368621</v>
      </c>
      <c r="I1039" s="34"/>
      <c r="J1039" s="34"/>
      <c r="K1039" s="34"/>
      <c r="L1039" s="34"/>
      <c r="M1039" s="34"/>
      <c r="N1039" s="34"/>
      <c r="O1039" s="34"/>
      <c r="P1039" s="34"/>
      <c r="Q1039" s="113"/>
    </row>
    <row r="1040" spans="1:19" x14ac:dyDescent="0.3">
      <c r="A1040" s="113" t="s">
        <v>5284</v>
      </c>
      <c r="B1040" s="34">
        <f t="shared" ref="B1040:G1040" si="69">AVERAGE(B1007:B1039)</f>
        <v>2.0420451440453053</v>
      </c>
      <c r="C1040" s="34">
        <f t="shared" si="69"/>
        <v>0.90501091716739757</v>
      </c>
      <c r="D1040" s="34">
        <f t="shared" si="69"/>
        <v>0.54305568438608842</v>
      </c>
      <c r="E1040" s="34">
        <f t="shared" si="69"/>
        <v>4.0164710656685845</v>
      </c>
      <c r="F1040" s="34"/>
      <c r="G1040" s="34">
        <f t="shared" si="69"/>
        <v>2.1212254839412998</v>
      </c>
      <c r="H1040" s="113"/>
      <c r="I1040" s="113"/>
      <c r="J1040" s="113"/>
      <c r="Q1040" s="116"/>
      <c r="R1040" s="116"/>
      <c r="S1040" s="122"/>
    </row>
    <row r="1041" spans="1:18" x14ac:dyDescent="0.3">
      <c r="A1041" s="37" t="s">
        <v>7067</v>
      </c>
      <c r="B1041" s="233">
        <f>MAX(B1007:B1039)</f>
        <v>3.9454512297509199</v>
      </c>
      <c r="C1041" s="116">
        <f t="shared" ref="C1041:F1041" si="70">MAX(C1007:C1039)</f>
        <v>1.6901203753325937</v>
      </c>
      <c r="D1041" s="116">
        <f t="shared" si="70"/>
        <v>1.8206937166797539</v>
      </c>
      <c r="E1041" s="116">
        <f t="shared" si="70"/>
        <v>7.4777238914522064</v>
      </c>
      <c r="F1041" s="116"/>
      <c r="G1041" s="116">
        <f t="shared" ref="G1041" si="71">MAX(G1007:G1039)</f>
        <v>4.2674474602322503</v>
      </c>
      <c r="H1041" s="113"/>
      <c r="I1041" s="113"/>
      <c r="Q1041" s="116"/>
      <c r="R1041" s="122"/>
    </row>
    <row r="1042" spans="1:18" x14ac:dyDescent="0.3">
      <c r="A1042" s="37" t="s">
        <v>7068</v>
      </c>
      <c r="B1042" s="233">
        <f>MIN(B1007:B1039)</f>
        <v>0.48066327399216624</v>
      </c>
      <c r="D1042" s="233">
        <f>MIN(D1007:D1039)</f>
        <v>3.7258690557483376E-2</v>
      </c>
      <c r="Q1042" s="113"/>
    </row>
    <row r="1043" spans="1:18" x14ac:dyDescent="0.3">
      <c r="A1043" s="37" t="s">
        <v>7066</v>
      </c>
      <c r="B1043" s="233">
        <f>_xlfn.STDEV.S(B1007:B1039)</f>
        <v>0.80962622016251162</v>
      </c>
      <c r="Q1043" s="113"/>
    </row>
    <row r="1044" spans="1:18" x14ac:dyDescent="0.3">
      <c r="A1044" s="37"/>
      <c r="B1044" s="233"/>
      <c r="D1044" s="123"/>
      <c r="Q1044" s="113"/>
    </row>
    <row r="1045" spans="1:18" x14ac:dyDescent="0.3">
      <c r="D1045" s="123"/>
      <c r="Q1045" s="113"/>
    </row>
    <row r="1046" spans="1:18" x14ac:dyDescent="0.3">
      <c r="D1046" s="123"/>
      <c r="Q1046" s="113"/>
    </row>
    <row r="1047" spans="1:18" x14ac:dyDescent="0.3">
      <c r="D1047" s="123"/>
      <c r="Q1047" s="113"/>
    </row>
    <row r="1048" spans="1:18" x14ac:dyDescent="0.3">
      <c r="D1048" s="123"/>
    </row>
  </sheetData>
  <sortState ref="A1007:G1039">
    <sortCondition ref="A1007:A1039"/>
  </sortState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43"/>
  <sheetViews>
    <sheetView topLeftCell="A1000" zoomScale="70" zoomScaleNormal="70" workbookViewId="0">
      <selection activeCell="B1039" sqref="B1039"/>
    </sheetView>
  </sheetViews>
  <sheetFormatPr defaultRowHeight="14.4" x14ac:dyDescent="0.3"/>
  <cols>
    <col min="1" max="1" width="12.33203125" style="11" customWidth="1"/>
    <col min="2" max="2" width="10.21875" style="11" bestFit="1" customWidth="1"/>
    <col min="3" max="3" width="19.109375" style="11" bestFit="1" customWidth="1"/>
    <col min="4" max="4" width="10.88671875" style="11" customWidth="1"/>
    <col min="5" max="5" width="11.44140625" style="11" customWidth="1"/>
    <col min="6" max="6" width="9.77734375" style="11" customWidth="1"/>
    <col min="7" max="7" width="6" style="11" customWidth="1"/>
    <col min="8" max="8" width="7.44140625" style="17" bestFit="1" customWidth="1"/>
    <col min="9" max="9" width="13" style="17" customWidth="1"/>
    <col min="10" max="10" width="11" style="17" customWidth="1"/>
    <col min="11" max="11" width="11.5546875" style="17" bestFit="1" customWidth="1"/>
    <col min="12" max="12" width="12" style="17" bestFit="1" customWidth="1"/>
    <col min="13" max="14" width="7.5546875" style="17" bestFit="1" customWidth="1"/>
    <col min="15" max="16" width="7.33203125" style="17" customWidth="1"/>
    <col min="17" max="17" width="10.44140625" style="21" customWidth="1"/>
    <col min="18" max="18" width="11.21875" style="11" customWidth="1"/>
    <col min="19" max="19" width="10.109375" style="11" customWidth="1"/>
    <col min="20" max="16384" width="8.88671875" style="11"/>
  </cols>
  <sheetData>
    <row r="1" spans="1:26" x14ac:dyDescent="0.3">
      <c r="A1" s="11" t="s">
        <v>258</v>
      </c>
      <c r="F1" s="13"/>
      <c r="G1" s="41"/>
      <c r="H1" s="41"/>
      <c r="I1" s="41"/>
      <c r="P1" s="21"/>
      <c r="Q1" s="11"/>
      <c r="Z1" s="17">
        <v>1</v>
      </c>
    </row>
    <row r="2" spans="1:26" x14ac:dyDescent="0.3">
      <c r="A2" s="11" t="s">
        <v>259</v>
      </c>
      <c r="B2" s="17"/>
      <c r="F2" s="41"/>
      <c r="G2" s="41"/>
      <c r="H2" s="16"/>
      <c r="I2" s="16"/>
      <c r="L2" s="21"/>
      <c r="M2" s="11"/>
      <c r="N2" s="11"/>
      <c r="O2" s="11"/>
      <c r="P2" s="11"/>
      <c r="Q2" s="11"/>
      <c r="Z2" s="17">
        <v>2</v>
      </c>
    </row>
    <row r="3" spans="1:26" x14ac:dyDescent="0.3">
      <c r="A3" s="17" t="s">
        <v>1160</v>
      </c>
      <c r="F3" s="42"/>
      <c r="G3" s="41"/>
      <c r="H3" s="39"/>
      <c r="I3" s="15"/>
      <c r="L3" s="21"/>
      <c r="M3" s="11"/>
      <c r="N3" s="11"/>
      <c r="O3" s="11"/>
      <c r="P3" s="11"/>
      <c r="Q3" s="11"/>
      <c r="Z3" s="17">
        <v>3</v>
      </c>
    </row>
    <row r="4" spans="1:26" x14ac:dyDescent="0.3">
      <c r="G4" s="17"/>
      <c r="P4" s="21"/>
      <c r="Q4" s="11"/>
      <c r="Z4" s="17">
        <v>4</v>
      </c>
    </row>
    <row r="5" spans="1:26" s="22" customFormat="1" ht="28.8" x14ac:dyDescent="0.3">
      <c r="A5" s="33" t="s">
        <v>117</v>
      </c>
      <c r="B5" s="33" t="s">
        <v>4109</v>
      </c>
      <c r="C5" s="33" t="s">
        <v>118</v>
      </c>
      <c r="D5" s="33" t="s">
        <v>119</v>
      </c>
      <c r="E5" s="33" t="s">
        <v>120</v>
      </c>
      <c r="F5" s="33" t="s">
        <v>121</v>
      </c>
      <c r="G5" s="33" t="s">
        <v>122</v>
      </c>
      <c r="H5" s="31" t="s">
        <v>123</v>
      </c>
      <c r="I5" s="31" t="s">
        <v>124</v>
      </c>
      <c r="J5" s="31" t="s">
        <v>125</v>
      </c>
      <c r="K5" s="108" t="s">
        <v>7008</v>
      </c>
      <c r="L5" s="108" t="s">
        <v>7009</v>
      </c>
      <c r="M5" s="31" t="s">
        <v>4107</v>
      </c>
      <c r="N5" s="31" t="s">
        <v>4108</v>
      </c>
      <c r="O5" s="24" t="s">
        <v>227</v>
      </c>
      <c r="P5" s="31" t="s">
        <v>158</v>
      </c>
      <c r="Q5" s="32" t="s">
        <v>1191</v>
      </c>
      <c r="R5" s="33"/>
      <c r="Z5" s="17">
        <v>5</v>
      </c>
    </row>
    <row r="6" spans="1:26" s="45" customFormat="1" ht="15" thickBot="1" x14ac:dyDescent="0.35">
      <c r="A6" s="45" t="s">
        <v>126</v>
      </c>
      <c r="B6" s="45">
        <v>0</v>
      </c>
      <c r="C6" s="45" t="s">
        <v>440</v>
      </c>
      <c r="D6" s="45">
        <v>901</v>
      </c>
      <c r="E6" s="45">
        <v>324.51</v>
      </c>
      <c r="F6" s="45">
        <v>0.4</v>
      </c>
      <c r="G6" s="45">
        <v>0.3</v>
      </c>
      <c r="H6" s="18">
        <v>1.6844600000000001</v>
      </c>
      <c r="I6" s="18">
        <v>5189793.4589999998</v>
      </c>
      <c r="J6" s="18">
        <v>487965.06</v>
      </c>
      <c r="K6" s="18">
        <f>VLOOKUP($C6,'Hub coords'!$A$14:$E$119,4,TRUE)</f>
        <v>487964.06940000004</v>
      </c>
      <c r="L6" s="18">
        <f>VLOOKUP($C6,'Hub coords'!$A$14:$E$119,5,TRUE)</f>
        <v>5189790.5725000007</v>
      </c>
      <c r="M6" s="18">
        <f t="shared" ref="M6:M69" si="0">ABS(K6-J6)</f>
        <v>0.99059999996097758</v>
      </c>
      <c r="N6" s="18">
        <f t="shared" ref="N6:N69" si="1">ABS(L6-I6)</f>
        <v>2.8864999990910292</v>
      </c>
      <c r="O6" s="46">
        <f t="shared" ref="O6:O69" si="2">SQRT(M6^2+N6^2)</f>
        <v>3.0517487781066119</v>
      </c>
      <c r="P6" s="18">
        <f t="shared" ref="P6:P69" si="3">O6*O6</f>
        <v>9.3131706046751983</v>
      </c>
      <c r="Q6" s="47" t="str">
        <f>VLOOKUP($C6,'Hub coords'!$A$14:$E$118,1,TRUE)</f>
        <v>10A</v>
      </c>
      <c r="Z6" s="17">
        <v>6</v>
      </c>
    </row>
    <row r="7" spans="1:26" s="45" customFormat="1" x14ac:dyDescent="0.3">
      <c r="A7" s="45" t="s">
        <v>130</v>
      </c>
      <c r="B7" s="45">
        <v>0</v>
      </c>
      <c r="C7" s="45" t="s">
        <v>449</v>
      </c>
      <c r="D7" s="45">
        <v>901</v>
      </c>
      <c r="E7" s="45">
        <v>321.63200000000001</v>
      </c>
      <c r="F7" s="45">
        <v>0.5</v>
      </c>
      <c r="G7" s="45">
        <v>0.4</v>
      </c>
      <c r="H7" s="18">
        <v>1.9299820000000001</v>
      </c>
      <c r="I7" s="18">
        <v>5189792.7740000002</v>
      </c>
      <c r="J7" s="18">
        <v>487964.022</v>
      </c>
      <c r="K7" s="18">
        <f>VLOOKUP($C7,'Hub coords'!$A$14:$E$119,4,TRUE)</f>
        <v>487964.06940000004</v>
      </c>
      <c r="L7" s="18">
        <f>VLOOKUP($C7,'Hub coords'!$A$14:$E$119,5,TRUE)</f>
        <v>5189790.5725000007</v>
      </c>
      <c r="M7" s="18">
        <f t="shared" si="0"/>
        <v>4.7400000039488077E-2</v>
      </c>
      <c r="N7" s="18">
        <f t="shared" si="1"/>
        <v>2.2014999995008111</v>
      </c>
      <c r="O7" s="46">
        <f t="shared" si="2"/>
        <v>2.2020102197323732</v>
      </c>
      <c r="P7" s="18">
        <f t="shared" si="3"/>
        <v>4.8488490078058142</v>
      </c>
      <c r="Q7" s="47" t="str">
        <f>VLOOKUP($C7,'Hub coords'!$A$14:$E$118,1,TRUE)</f>
        <v>10A</v>
      </c>
      <c r="R7" s="20" t="s">
        <v>166</v>
      </c>
      <c r="S7" s="20" t="s">
        <v>165</v>
      </c>
      <c r="Z7" s="17">
        <v>7</v>
      </c>
    </row>
    <row r="8" spans="1:26" s="45" customFormat="1" x14ac:dyDescent="0.3">
      <c r="A8" s="45" t="s">
        <v>130</v>
      </c>
      <c r="B8" s="45">
        <v>0</v>
      </c>
      <c r="C8" s="45" t="s">
        <v>450</v>
      </c>
      <c r="D8" s="45">
        <v>901</v>
      </c>
      <c r="E8" s="45">
        <v>324.64999999999998</v>
      </c>
      <c r="F8" s="45">
        <v>0.3</v>
      </c>
      <c r="G8" s="45">
        <v>0.2</v>
      </c>
      <c r="H8" s="18">
        <v>1.9974510000000001</v>
      </c>
      <c r="I8" s="18">
        <v>5189791.1969999997</v>
      </c>
      <c r="J8" s="18">
        <v>487964.07900000003</v>
      </c>
      <c r="K8" s="18">
        <f>VLOOKUP($C8,'Hub coords'!$A$14:$E$119,4,TRUE)</f>
        <v>487964.06940000004</v>
      </c>
      <c r="L8" s="18">
        <f>VLOOKUP($C8,'Hub coords'!$A$14:$E$119,5,TRUE)</f>
        <v>5189790.5725000007</v>
      </c>
      <c r="M8" s="18">
        <f t="shared" si="0"/>
        <v>9.5999999903142452E-3</v>
      </c>
      <c r="N8" s="18">
        <f t="shared" si="1"/>
        <v>0.62449999898672104</v>
      </c>
      <c r="O8" s="46">
        <f t="shared" si="2"/>
        <v>0.6245737816577227</v>
      </c>
      <c r="P8" s="18">
        <f t="shared" si="3"/>
        <v>0.39009240873422868</v>
      </c>
      <c r="Q8" s="47" t="str">
        <f>VLOOKUP($C8,'Hub coords'!$A$14:$E$118,1,TRUE)</f>
        <v>10A</v>
      </c>
      <c r="R8" s="40">
        <v>1</v>
      </c>
      <c r="S8" s="15">
        <v>11</v>
      </c>
      <c r="Z8" s="17">
        <v>8</v>
      </c>
    </row>
    <row r="9" spans="1:26" s="45" customFormat="1" x14ac:dyDescent="0.3">
      <c r="A9" s="45" t="s">
        <v>130</v>
      </c>
      <c r="B9" s="45">
        <v>0</v>
      </c>
      <c r="C9" s="45" t="s">
        <v>451</v>
      </c>
      <c r="D9" s="45">
        <v>901</v>
      </c>
      <c r="E9" s="45">
        <v>323.85399999999998</v>
      </c>
      <c r="F9" s="45">
        <v>0.2</v>
      </c>
      <c r="G9" s="45">
        <v>0.2</v>
      </c>
      <c r="H9" s="18">
        <v>2.0867260000000001</v>
      </c>
      <c r="I9" s="18">
        <v>5189791.4550000001</v>
      </c>
      <c r="J9" s="18">
        <v>487963.72899999999</v>
      </c>
      <c r="K9" s="18">
        <f>VLOOKUP($C9,'Hub coords'!$A$14:$E$119,4,TRUE)</f>
        <v>487964.06940000004</v>
      </c>
      <c r="L9" s="18">
        <f>VLOOKUP($C9,'Hub coords'!$A$14:$E$119,5,TRUE)</f>
        <v>5189790.5725000007</v>
      </c>
      <c r="M9" s="18">
        <f t="shared" si="0"/>
        <v>0.34040000004461035</v>
      </c>
      <c r="N9" s="18">
        <f t="shared" si="1"/>
        <v>0.88249999936670065</v>
      </c>
      <c r="O9" s="46">
        <f t="shared" si="2"/>
        <v>0.94587441497938685</v>
      </c>
      <c r="P9" s="18">
        <f t="shared" si="3"/>
        <v>0.89467840891259731</v>
      </c>
      <c r="Q9" s="47" t="str">
        <f>VLOOKUP($C9,'Hub coords'!$A$14:$E$118,1,TRUE)</f>
        <v>10A</v>
      </c>
      <c r="R9" s="40">
        <v>2</v>
      </c>
      <c r="S9" s="15">
        <v>7</v>
      </c>
    </row>
    <row r="10" spans="1:26" s="45" customFormat="1" x14ac:dyDescent="0.3">
      <c r="A10" s="45" t="s">
        <v>126</v>
      </c>
      <c r="B10" s="45">
        <v>0</v>
      </c>
      <c r="C10" s="45" t="s">
        <v>452</v>
      </c>
      <c r="D10" s="45">
        <v>900</v>
      </c>
      <c r="E10" s="45">
        <v>324.524</v>
      </c>
      <c r="F10" s="45">
        <v>0.2</v>
      </c>
      <c r="G10" s="45">
        <v>0.2</v>
      </c>
      <c r="H10" s="18">
        <v>2.0259459999999998</v>
      </c>
      <c r="I10" s="18">
        <v>5189792.5369999995</v>
      </c>
      <c r="J10" s="18">
        <v>487966.87400000001</v>
      </c>
      <c r="K10" s="18">
        <f>VLOOKUP($C10,'Hub coords'!$A$14:$E$119,4,TRUE)</f>
        <v>487964.06940000004</v>
      </c>
      <c r="L10" s="18">
        <f>VLOOKUP($C10,'Hub coords'!$A$14:$E$119,5,TRUE)</f>
        <v>5189790.5725000007</v>
      </c>
      <c r="M10" s="18">
        <f t="shared" si="0"/>
        <v>2.8045999999740161</v>
      </c>
      <c r="N10" s="18">
        <f t="shared" si="1"/>
        <v>1.9644999988377094</v>
      </c>
      <c r="O10" s="46">
        <f t="shared" si="2"/>
        <v>3.4241847796647322</v>
      </c>
      <c r="P10" s="18">
        <f t="shared" si="3"/>
        <v>11.725041405287611</v>
      </c>
      <c r="Q10" s="47" t="str">
        <f>VLOOKUP($C10,'Hub coords'!$A$14:$E$118,1,TRUE)</f>
        <v>10A</v>
      </c>
      <c r="R10" s="40">
        <v>3</v>
      </c>
      <c r="S10" s="15">
        <v>7</v>
      </c>
    </row>
    <row r="11" spans="1:26" s="45" customFormat="1" x14ac:dyDescent="0.3">
      <c r="A11" s="45" t="s">
        <v>126</v>
      </c>
      <c r="B11" s="45">
        <v>0</v>
      </c>
      <c r="C11" s="45" t="s">
        <v>453</v>
      </c>
      <c r="D11" s="45">
        <v>901</v>
      </c>
      <c r="E11" s="45">
        <v>319.69900000000001</v>
      </c>
      <c r="F11" s="45">
        <v>0.3</v>
      </c>
      <c r="G11" s="45">
        <v>0.2</v>
      </c>
      <c r="H11" s="18">
        <v>1.7933300000000001</v>
      </c>
      <c r="I11" s="18">
        <v>5189790.8389999997</v>
      </c>
      <c r="J11" s="18">
        <v>487962.95600000001</v>
      </c>
      <c r="K11" s="18">
        <f>VLOOKUP($C11,'Hub coords'!$A$14:$E$119,4,TRUE)</f>
        <v>487964.06940000004</v>
      </c>
      <c r="L11" s="18">
        <f>VLOOKUP($C11,'Hub coords'!$A$14:$E$119,5,TRUE)</f>
        <v>5189790.5725000007</v>
      </c>
      <c r="M11" s="18">
        <f t="shared" si="0"/>
        <v>1.1134000000311062</v>
      </c>
      <c r="N11" s="18">
        <f t="shared" si="1"/>
        <v>0.26649999897927046</v>
      </c>
      <c r="O11" s="46">
        <f t="shared" si="2"/>
        <v>1.1448501253549386</v>
      </c>
      <c r="P11" s="18">
        <f t="shared" si="3"/>
        <v>1.3106818095252186</v>
      </c>
      <c r="Q11" s="47" t="str">
        <f>VLOOKUP($C11,'Hub coords'!$A$14:$E$118,1,TRUE)</f>
        <v>10A</v>
      </c>
      <c r="R11" s="40">
        <v>4</v>
      </c>
      <c r="S11" s="15">
        <v>5</v>
      </c>
    </row>
    <row r="12" spans="1:26" s="45" customFormat="1" x14ac:dyDescent="0.3">
      <c r="A12" s="45" t="s">
        <v>126</v>
      </c>
      <c r="B12" s="45">
        <v>0</v>
      </c>
      <c r="C12" s="45" t="s">
        <v>454</v>
      </c>
      <c r="D12" s="45">
        <v>901</v>
      </c>
      <c r="E12" s="45">
        <v>325.54199999999997</v>
      </c>
      <c r="F12" s="45">
        <v>0.5</v>
      </c>
      <c r="G12" s="45">
        <v>0.4</v>
      </c>
      <c r="H12" s="18">
        <v>1.7001599999999999</v>
      </c>
      <c r="I12" s="18">
        <v>5189793.7640000004</v>
      </c>
      <c r="J12" s="18">
        <v>487964.36300000001</v>
      </c>
      <c r="K12" s="18">
        <f>VLOOKUP($C12,'Hub coords'!$A$14:$E$119,4,TRUE)</f>
        <v>487964.06940000004</v>
      </c>
      <c r="L12" s="18">
        <f>VLOOKUP($C12,'Hub coords'!$A$14:$E$119,5,TRUE)</f>
        <v>5189790.5725000007</v>
      </c>
      <c r="M12" s="18">
        <f t="shared" si="0"/>
        <v>0.29359999997541308</v>
      </c>
      <c r="N12" s="18">
        <f t="shared" si="1"/>
        <v>3.1914999997243285</v>
      </c>
      <c r="O12" s="46">
        <f t="shared" si="2"/>
        <v>3.2049763194485466</v>
      </c>
      <c r="P12" s="18">
        <f t="shared" si="3"/>
        <v>10.271873208225951</v>
      </c>
      <c r="Q12" s="47" t="str">
        <f>VLOOKUP($C12,'Hub coords'!$A$14:$E$118,1,TRUE)</f>
        <v>10A</v>
      </c>
      <c r="R12" s="40">
        <v>5</v>
      </c>
      <c r="S12" s="15">
        <v>0</v>
      </c>
    </row>
    <row r="13" spans="1:26" s="45" customFormat="1" x14ac:dyDescent="0.3">
      <c r="A13" s="45" t="s">
        <v>130</v>
      </c>
      <c r="B13" s="45">
        <v>0</v>
      </c>
      <c r="C13" s="45" t="s">
        <v>455</v>
      </c>
      <c r="D13" s="45">
        <v>901</v>
      </c>
      <c r="E13" s="45">
        <v>322.11900000000003</v>
      </c>
      <c r="F13" s="45">
        <v>0.3</v>
      </c>
      <c r="G13" s="45">
        <v>0.3</v>
      </c>
      <c r="H13" s="18">
        <v>2.3413270000000002</v>
      </c>
      <c r="I13" s="18">
        <v>5189792.6090000002</v>
      </c>
      <c r="J13" s="18">
        <v>487963.837</v>
      </c>
      <c r="K13" s="18">
        <f>VLOOKUP($C13,'Hub coords'!$A$14:$E$119,4,TRUE)</f>
        <v>487964.06940000004</v>
      </c>
      <c r="L13" s="18">
        <f>VLOOKUP($C13,'Hub coords'!$A$14:$E$119,5,TRUE)</f>
        <v>5189790.5725000007</v>
      </c>
      <c r="M13" s="18">
        <f t="shared" si="0"/>
        <v>0.23240000003715977</v>
      </c>
      <c r="N13" s="18">
        <f t="shared" si="1"/>
        <v>2.0364999994635582</v>
      </c>
      <c r="O13" s="46">
        <f t="shared" si="2"/>
        <v>2.0497175434269828</v>
      </c>
      <c r="P13" s="18">
        <f t="shared" si="3"/>
        <v>4.2013420078323449</v>
      </c>
      <c r="Q13" s="47" t="str">
        <f>VLOOKUP($C13,'Hub coords'!$A$14:$E$118,1,TRUE)</f>
        <v>10A</v>
      </c>
      <c r="R13" s="40">
        <v>6</v>
      </c>
      <c r="S13" s="15">
        <v>0</v>
      </c>
    </row>
    <row r="14" spans="1:26" s="45" customFormat="1" x14ac:dyDescent="0.3">
      <c r="A14" s="45" t="s">
        <v>130</v>
      </c>
      <c r="B14" s="45">
        <v>0</v>
      </c>
      <c r="C14" s="45" t="s">
        <v>456</v>
      </c>
      <c r="D14" s="45">
        <v>901</v>
      </c>
      <c r="E14" s="45">
        <v>324.81200000000001</v>
      </c>
      <c r="F14" s="45">
        <v>0.2</v>
      </c>
      <c r="G14" s="45">
        <v>0.2</v>
      </c>
      <c r="H14" s="18">
        <v>1.9071009999999999</v>
      </c>
      <c r="I14" s="18">
        <v>5189791.3629999999</v>
      </c>
      <c r="J14" s="18">
        <v>487964.136</v>
      </c>
      <c r="K14" s="18">
        <f>VLOOKUP($C14,'Hub coords'!$A$14:$E$119,4,TRUE)</f>
        <v>487964.06940000004</v>
      </c>
      <c r="L14" s="18">
        <f>VLOOKUP($C14,'Hub coords'!$A$14:$E$119,5,TRUE)</f>
        <v>5189790.5725000007</v>
      </c>
      <c r="M14" s="18">
        <f t="shared" si="0"/>
        <v>6.6599999961908907E-2</v>
      </c>
      <c r="N14" s="18">
        <f t="shared" si="1"/>
        <v>0.79049999918788671</v>
      </c>
      <c r="O14" s="46">
        <f t="shared" si="2"/>
        <v>0.79330057904364049</v>
      </c>
      <c r="P14" s="18">
        <f t="shared" si="3"/>
        <v>0.62932580871097532</v>
      </c>
      <c r="Q14" s="47" t="str">
        <f>VLOOKUP($C14,'Hub coords'!$A$14:$E$118,1,TRUE)</f>
        <v>10A</v>
      </c>
      <c r="R14" s="40">
        <v>7</v>
      </c>
      <c r="S14" s="15">
        <v>0</v>
      </c>
    </row>
    <row r="15" spans="1:26" s="45" customFormat="1" x14ac:dyDescent="0.3">
      <c r="A15" s="45" t="s">
        <v>126</v>
      </c>
      <c r="B15" s="45">
        <v>0</v>
      </c>
      <c r="C15" s="45" t="s">
        <v>457</v>
      </c>
      <c r="D15" s="45">
        <v>901</v>
      </c>
      <c r="E15" s="45">
        <v>323.57600000000002</v>
      </c>
      <c r="F15" s="45">
        <v>0.2</v>
      </c>
      <c r="G15" s="45">
        <v>0.2</v>
      </c>
      <c r="H15" s="18">
        <v>2.043952</v>
      </c>
      <c r="I15" s="18">
        <v>5189791.1880000001</v>
      </c>
      <c r="J15" s="18">
        <v>487964.04399999999</v>
      </c>
      <c r="K15" s="18">
        <f>VLOOKUP($C15,'Hub coords'!$A$14:$E$119,4,TRUE)</f>
        <v>487964.06940000004</v>
      </c>
      <c r="L15" s="18">
        <f>VLOOKUP($C15,'Hub coords'!$A$14:$E$119,5,TRUE)</f>
        <v>5189790.5725000007</v>
      </c>
      <c r="M15" s="18">
        <f t="shared" si="0"/>
        <v>2.5400000042282045E-2</v>
      </c>
      <c r="N15" s="18">
        <f t="shared" si="1"/>
        <v>0.61549999937415123</v>
      </c>
      <c r="O15" s="46">
        <f t="shared" si="2"/>
        <v>0.61602387066714226</v>
      </c>
      <c r="P15" s="18">
        <f t="shared" si="3"/>
        <v>0.37948540923172802</v>
      </c>
      <c r="Q15" s="47" t="str">
        <f>VLOOKUP($C15,'Hub coords'!$A$14:$E$118,1,TRUE)</f>
        <v>10A</v>
      </c>
      <c r="R15" s="40">
        <v>8</v>
      </c>
      <c r="S15" s="15">
        <v>0</v>
      </c>
    </row>
    <row r="16" spans="1:26" s="45" customFormat="1" ht="15" thickBot="1" x14ac:dyDescent="0.35">
      <c r="A16" s="45" t="s">
        <v>130</v>
      </c>
      <c r="B16" s="45">
        <v>0</v>
      </c>
      <c r="C16" s="45" t="s">
        <v>458</v>
      </c>
      <c r="D16" s="45">
        <v>900</v>
      </c>
      <c r="E16" s="45">
        <v>324.18700000000001</v>
      </c>
      <c r="F16" s="45">
        <v>0.2</v>
      </c>
      <c r="G16" s="45">
        <v>0.2</v>
      </c>
      <c r="H16" s="18">
        <v>2.1149110000000002</v>
      </c>
      <c r="I16" s="18">
        <v>5189792.7819999997</v>
      </c>
      <c r="J16" s="18">
        <v>487966.52799999999</v>
      </c>
      <c r="K16" s="18">
        <f>VLOOKUP($C16,'Hub coords'!$A$14:$E$119,4,TRUE)</f>
        <v>487964.06940000004</v>
      </c>
      <c r="L16" s="18">
        <f>VLOOKUP($C16,'Hub coords'!$A$14:$E$119,5,TRUE)</f>
        <v>5189790.5725000007</v>
      </c>
      <c r="M16" s="18">
        <f t="shared" si="0"/>
        <v>2.4585999999544583</v>
      </c>
      <c r="N16" s="18">
        <f t="shared" si="1"/>
        <v>2.2094999989494681</v>
      </c>
      <c r="O16" s="46">
        <f t="shared" si="2"/>
        <v>3.3055414390283726</v>
      </c>
      <c r="P16" s="18">
        <f t="shared" si="3"/>
        <v>10.926604205133764</v>
      </c>
      <c r="Q16" s="47" t="str">
        <f>VLOOKUP($C16,'Hub coords'!$A$14:$E$118,1,TRUE)</f>
        <v>10A</v>
      </c>
      <c r="R16" s="38" t="s">
        <v>2123</v>
      </c>
      <c r="S16" s="38">
        <v>0</v>
      </c>
    </row>
    <row r="17" spans="1:19" s="45" customFormat="1" x14ac:dyDescent="0.3">
      <c r="A17" s="45" t="s">
        <v>126</v>
      </c>
      <c r="B17" s="45">
        <v>0</v>
      </c>
      <c r="C17" s="45" t="s">
        <v>441</v>
      </c>
      <c r="D17" s="45">
        <v>901</v>
      </c>
      <c r="E17" s="45">
        <v>323.63499999999999</v>
      </c>
      <c r="F17" s="45">
        <v>0.2</v>
      </c>
      <c r="G17" s="45">
        <v>0.2</v>
      </c>
      <c r="H17" s="18">
        <v>2.254791</v>
      </c>
      <c r="I17" s="18">
        <v>5189793.0460000001</v>
      </c>
      <c r="J17" s="18">
        <v>487965.34100000001</v>
      </c>
      <c r="K17" s="18">
        <f>VLOOKUP($C17,'Hub coords'!$A$14:$E$119,4,TRUE)</f>
        <v>487964.06940000004</v>
      </c>
      <c r="L17" s="18">
        <f>VLOOKUP($C17,'Hub coords'!$A$14:$E$119,5,TRUE)</f>
        <v>5189790.5725000007</v>
      </c>
      <c r="M17" s="18">
        <f t="shared" si="0"/>
        <v>1.2715999999782071</v>
      </c>
      <c r="N17" s="18">
        <f t="shared" si="1"/>
        <v>2.4734999993816018</v>
      </c>
      <c r="O17" s="46">
        <f t="shared" si="2"/>
        <v>2.781217144863982</v>
      </c>
      <c r="P17" s="18">
        <f t="shared" si="3"/>
        <v>7.7351688068853592</v>
      </c>
      <c r="Q17" s="47" t="str">
        <f>VLOOKUP($C17,'Hub coords'!$A$14:$E$118,1,TRUE)</f>
        <v>10A</v>
      </c>
    </row>
    <row r="18" spans="1:19" s="45" customFormat="1" x14ac:dyDescent="0.3">
      <c r="A18" s="45" t="s">
        <v>130</v>
      </c>
      <c r="B18" s="45">
        <v>0</v>
      </c>
      <c r="C18" s="45" t="s">
        <v>459</v>
      </c>
      <c r="D18" s="45">
        <v>901</v>
      </c>
      <c r="E18" s="45">
        <v>320.06400000000002</v>
      </c>
      <c r="F18" s="45">
        <v>0.4</v>
      </c>
      <c r="G18" s="45">
        <v>0.4</v>
      </c>
      <c r="H18" s="18">
        <v>2.3295180000000002</v>
      </c>
      <c r="I18" s="18">
        <v>5189791.2429999998</v>
      </c>
      <c r="J18" s="18">
        <v>487963.93800000002</v>
      </c>
      <c r="K18" s="18">
        <f>VLOOKUP($C18,'Hub coords'!$A$14:$E$119,4,TRUE)</f>
        <v>487964.06940000004</v>
      </c>
      <c r="L18" s="18">
        <f>VLOOKUP($C18,'Hub coords'!$A$14:$E$119,5,TRUE)</f>
        <v>5189790.5725000007</v>
      </c>
      <c r="M18" s="18">
        <f t="shared" si="0"/>
        <v>0.13140000001294538</v>
      </c>
      <c r="N18" s="18">
        <f t="shared" si="1"/>
        <v>0.67049999907612801</v>
      </c>
      <c r="O18" s="46">
        <f t="shared" si="2"/>
        <v>0.68325413190443984</v>
      </c>
      <c r="P18" s="18">
        <f t="shared" si="3"/>
        <v>0.46683620876448967</v>
      </c>
      <c r="Q18" s="47" t="str">
        <f>VLOOKUP($C18,'Hub coords'!$A$14:$E$118,1,TRUE)</f>
        <v>10A</v>
      </c>
    </row>
    <row r="19" spans="1:19" s="45" customFormat="1" x14ac:dyDescent="0.3">
      <c r="A19" s="45" t="s">
        <v>126</v>
      </c>
      <c r="B19" s="45">
        <v>0</v>
      </c>
      <c r="C19" s="45" t="s">
        <v>460</v>
      </c>
      <c r="D19" s="45">
        <v>901</v>
      </c>
      <c r="E19" s="45">
        <v>321.43</v>
      </c>
      <c r="F19" s="45">
        <v>0.3</v>
      </c>
      <c r="G19" s="45">
        <v>0.3</v>
      </c>
      <c r="H19" s="18">
        <v>2.7069429999999999</v>
      </c>
      <c r="I19" s="18">
        <v>5189792.0049999999</v>
      </c>
      <c r="J19" s="18">
        <v>487964.429</v>
      </c>
      <c r="K19" s="18">
        <f>VLOOKUP($C19,'Hub coords'!$A$14:$E$119,4,TRUE)</f>
        <v>487964.06940000004</v>
      </c>
      <c r="L19" s="18">
        <f>VLOOKUP($C19,'Hub coords'!$A$14:$E$119,5,TRUE)</f>
        <v>5189790.5725000007</v>
      </c>
      <c r="M19" s="18">
        <f t="shared" si="0"/>
        <v>0.35959999996703118</v>
      </c>
      <c r="N19" s="18">
        <f t="shared" si="1"/>
        <v>1.4324999991804361</v>
      </c>
      <c r="O19" s="46">
        <f t="shared" si="2"/>
        <v>1.476945634621748</v>
      </c>
      <c r="P19" s="18">
        <f t="shared" si="3"/>
        <v>2.1813684076282378</v>
      </c>
      <c r="Q19" s="47" t="str">
        <f>VLOOKUP($C19,'Hub coords'!$A$14:$E$118,1,TRUE)</f>
        <v>10A</v>
      </c>
    </row>
    <row r="20" spans="1:19" s="45" customFormat="1" x14ac:dyDescent="0.3">
      <c r="A20" s="45" t="s">
        <v>126</v>
      </c>
      <c r="B20" s="45">
        <v>0</v>
      </c>
      <c r="C20" s="45" t="s">
        <v>461</v>
      </c>
      <c r="D20" s="45">
        <v>900</v>
      </c>
      <c r="E20" s="45">
        <v>326.92099999999999</v>
      </c>
      <c r="F20" s="45">
        <v>0.3</v>
      </c>
      <c r="G20" s="45">
        <v>0.3</v>
      </c>
      <c r="H20" s="18">
        <v>1.962216</v>
      </c>
      <c r="I20" s="18">
        <v>5189792.1509999996</v>
      </c>
      <c r="J20" s="18">
        <v>487967.68699999998</v>
      </c>
      <c r="K20" s="18">
        <f>VLOOKUP($C20,'Hub coords'!$A$14:$E$119,4,TRUE)</f>
        <v>487964.06940000004</v>
      </c>
      <c r="L20" s="18">
        <f>VLOOKUP($C20,'Hub coords'!$A$14:$E$119,5,TRUE)</f>
        <v>5189790.5725000007</v>
      </c>
      <c r="M20" s="18">
        <f t="shared" si="0"/>
        <v>3.6175999999395572</v>
      </c>
      <c r="N20" s="18">
        <f t="shared" si="1"/>
        <v>1.5784999988973141</v>
      </c>
      <c r="O20" s="46">
        <f t="shared" si="2"/>
        <v>3.9469851793592419</v>
      </c>
      <c r="P20" s="18">
        <f t="shared" si="3"/>
        <v>15.578692006081507</v>
      </c>
      <c r="Q20" s="47" t="str">
        <f>VLOOKUP($C20,'Hub coords'!$A$14:$E$118,1,TRUE)</f>
        <v>10A</v>
      </c>
    </row>
    <row r="21" spans="1:19" s="45" customFormat="1" x14ac:dyDescent="0.3">
      <c r="A21" s="45" t="s">
        <v>126</v>
      </c>
      <c r="B21" s="45">
        <v>0</v>
      </c>
      <c r="C21" s="45" t="s">
        <v>462</v>
      </c>
      <c r="D21" s="45">
        <v>901</v>
      </c>
      <c r="E21" s="45">
        <v>322.32799999999997</v>
      </c>
      <c r="F21" s="45">
        <v>0.3</v>
      </c>
      <c r="G21" s="45">
        <v>0.3</v>
      </c>
      <c r="H21" s="18">
        <v>2.2557459999999998</v>
      </c>
      <c r="I21" s="18">
        <v>5189792.7570000002</v>
      </c>
      <c r="J21" s="18">
        <v>487964.342</v>
      </c>
      <c r="K21" s="18">
        <f>VLOOKUP($C21,'Hub coords'!$A$14:$E$119,4,TRUE)</f>
        <v>487964.06940000004</v>
      </c>
      <c r="L21" s="18">
        <f>VLOOKUP($C21,'Hub coords'!$A$14:$E$119,5,TRUE)</f>
        <v>5189790.5725000007</v>
      </c>
      <c r="M21" s="18">
        <f t="shared" si="0"/>
        <v>0.27259999996749684</v>
      </c>
      <c r="N21" s="18">
        <f t="shared" si="1"/>
        <v>2.1844999995082617</v>
      </c>
      <c r="O21" s="46">
        <f t="shared" si="2"/>
        <v>2.2014429376738054</v>
      </c>
      <c r="P21" s="18">
        <f t="shared" si="3"/>
        <v>4.8463510078338743</v>
      </c>
      <c r="Q21" s="47" t="str">
        <f>VLOOKUP($C21,'Hub coords'!$A$14:$E$118,1,TRUE)</f>
        <v>10A</v>
      </c>
    </row>
    <row r="22" spans="1:19" s="45" customFormat="1" x14ac:dyDescent="0.3">
      <c r="A22" s="45" t="s">
        <v>126</v>
      </c>
      <c r="B22" s="45">
        <v>0</v>
      </c>
      <c r="C22" s="45" t="s">
        <v>463</v>
      </c>
      <c r="D22" s="45">
        <v>901</v>
      </c>
      <c r="E22" s="45">
        <v>332.27699999999999</v>
      </c>
      <c r="F22" s="45">
        <v>0.5</v>
      </c>
      <c r="G22" s="45">
        <v>0.4</v>
      </c>
      <c r="H22" s="18">
        <v>2.785714</v>
      </c>
      <c r="I22" s="18">
        <v>5189790.3080000002</v>
      </c>
      <c r="J22" s="18">
        <v>487964.234</v>
      </c>
      <c r="K22" s="18">
        <f>VLOOKUP($C22,'Hub coords'!$A$14:$E$119,4,TRUE)</f>
        <v>487964.06940000004</v>
      </c>
      <c r="L22" s="18">
        <f>VLOOKUP($C22,'Hub coords'!$A$14:$E$119,5,TRUE)</f>
        <v>5189790.5725000007</v>
      </c>
      <c r="M22" s="18">
        <f t="shared" si="0"/>
        <v>0.16459999996004626</v>
      </c>
      <c r="N22" s="18">
        <f t="shared" si="1"/>
        <v>0.26450000051409006</v>
      </c>
      <c r="O22" s="46">
        <f t="shared" si="2"/>
        <v>0.31153396325088034</v>
      </c>
      <c r="P22" s="18">
        <f t="shared" si="3"/>
        <v>9.7053410258800862E-2</v>
      </c>
      <c r="Q22" s="47" t="str">
        <f>VLOOKUP($C22,'Hub coords'!$A$14:$E$118,1,TRUE)</f>
        <v>10A</v>
      </c>
    </row>
    <row r="23" spans="1:19" s="45" customFormat="1" x14ac:dyDescent="0.3">
      <c r="A23" s="45" t="s">
        <v>126</v>
      </c>
      <c r="B23" s="45">
        <v>0</v>
      </c>
      <c r="C23" s="45" t="s">
        <v>464</v>
      </c>
      <c r="D23" s="45">
        <v>901</v>
      </c>
      <c r="E23" s="45">
        <v>322.48700000000002</v>
      </c>
      <c r="F23" s="45">
        <v>0.3</v>
      </c>
      <c r="G23" s="45">
        <v>0.2</v>
      </c>
      <c r="H23" s="18">
        <v>1.9698070000000001</v>
      </c>
      <c r="I23" s="18">
        <v>5189791.3</v>
      </c>
      <c r="J23" s="18">
        <v>487963.25799999997</v>
      </c>
      <c r="K23" s="18">
        <f>VLOOKUP($C23,'Hub coords'!$A$14:$E$119,4,TRUE)</f>
        <v>487964.06940000004</v>
      </c>
      <c r="L23" s="18">
        <f>VLOOKUP($C23,'Hub coords'!$A$14:$E$119,5,TRUE)</f>
        <v>5189790.5725000007</v>
      </c>
      <c r="M23" s="18">
        <f t="shared" si="0"/>
        <v>0.81140000006416813</v>
      </c>
      <c r="N23" s="18">
        <f t="shared" si="1"/>
        <v>0.72749999910593033</v>
      </c>
      <c r="O23" s="46">
        <f t="shared" si="2"/>
        <v>1.0897826429170456</v>
      </c>
      <c r="P23" s="18">
        <f t="shared" si="3"/>
        <v>1.187626208803261</v>
      </c>
      <c r="Q23" s="47" t="str">
        <f>VLOOKUP($C23,'Hub coords'!$A$14:$E$118,1,TRUE)</f>
        <v>10A</v>
      </c>
    </row>
    <row r="24" spans="1:19" s="45" customFormat="1" x14ac:dyDescent="0.3">
      <c r="A24" s="45" t="s">
        <v>126</v>
      </c>
      <c r="B24" s="45">
        <v>0</v>
      </c>
      <c r="C24" s="45" t="s">
        <v>465</v>
      </c>
      <c r="D24" s="45">
        <v>901</v>
      </c>
      <c r="E24" s="45">
        <v>324.64299999999997</v>
      </c>
      <c r="F24" s="45">
        <v>0.3</v>
      </c>
      <c r="G24" s="45">
        <v>0.2</v>
      </c>
      <c r="H24" s="18">
        <v>1.9238500000000001</v>
      </c>
      <c r="I24" s="18">
        <v>5189791.2779999999</v>
      </c>
      <c r="J24" s="18">
        <v>487963.83199999999</v>
      </c>
      <c r="K24" s="18">
        <f>VLOOKUP($C24,'Hub coords'!$A$14:$E$119,4,TRUE)</f>
        <v>487964.06940000004</v>
      </c>
      <c r="L24" s="18">
        <f>VLOOKUP($C24,'Hub coords'!$A$14:$E$119,5,TRUE)</f>
        <v>5189790.5725000007</v>
      </c>
      <c r="M24" s="18">
        <f t="shared" si="0"/>
        <v>0.23740000004181638</v>
      </c>
      <c r="N24" s="18">
        <f t="shared" si="1"/>
        <v>0.70549999922513962</v>
      </c>
      <c r="O24" s="46">
        <f t="shared" si="2"/>
        <v>0.74437155300731805</v>
      </c>
      <c r="P24" s="18">
        <f t="shared" si="3"/>
        <v>0.55408900892652646</v>
      </c>
      <c r="Q24" s="47" t="str">
        <f>VLOOKUP($C24,'Hub coords'!$A$14:$E$118,1,TRUE)</f>
        <v>10A</v>
      </c>
    </row>
    <row r="25" spans="1:19" s="45" customFormat="1" x14ac:dyDescent="0.3">
      <c r="A25" s="45" t="s">
        <v>126</v>
      </c>
      <c r="B25" s="45">
        <v>0</v>
      </c>
      <c r="C25" s="45" t="s">
        <v>466</v>
      </c>
      <c r="D25" s="45">
        <v>901</v>
      </c>
      <c r="E25" s="45">
        <v>322.97500000000002</v>
      </c>
      <c r="F25" s="45">
        <v>0.3</v>
      </c>
      <c r="G25" s="45">
        <v>0.2</v>
      </c>
      <c r="H25" s="18">
        <v>1.9500040000000001</v>
      </c>
      <c r="I25" s="18">
        <v>5189791.4519999996</v>
      </c>
      <c r="J25" s="18">
        <v>487963.43300000002</v>
      </c>
      <c r="K25" s="18">
        <f>VLOOKUP($C25,'Hub coords'!$A$14:$E$119,4,TRUE)</f>
        <v>487964.06940000004</v>
      </c>
      <c r="L25" s="18">
        <f>VLOOKUP($C25,'Hub coords'!$A$14:$E$119,5,TRUE)</f>
        <v>5189790.5725000007</v>
      </c>
      <c r="M25" s="18">
        <f t="shared" si="0"/>
        <v>0.636400000017602</v>
      </c>
      <c r="N25" s="18">
        <f t="shared" si="1"/>
        <v>0.87949999887496233</v>
      </c>
      <c r="O25" s="46">
        <f t="shared" si="2"/>
        <v>1.0855990088626013</v>
      </c>
      <c r="P25" s="18">
        <f t="shared" si="3"/>
        <v>1.1785252080434623</v>
      </c>
      <c r="Q25" s="47" t="str">
        <f>VLOOKUP($C25,'Hub coords'!$A$14:$E$118,1,TRUE)</f>
        <v>10A</v>
      </c>
    </row>
    <row r="26" spans="1:19" s="45" customFormat="1" x14ac:dyDescent="0.3">
      <c r="A26" s="45" t="s">
        <v>126</v>
      </c>
      <c r="B26" s="45">
        <v>0</v>
      </c>
      <c r="C26" s="45" t="s">
        <v>467</v>
      </c>
      <c r="D26" s="45">
        <v>901</v>
      </c>
      <c r="E26" s="45">
        <v>329.69</v>
      </c>
      <c r="F26" s="45">
        <v>0.3</v>
      </c>
      <c r="G26" s="45">
        <v>0.2</v>
      </c>
      <c r="H26" s="18">
        <v>1.7809159999999999</v>
      </c>
      <c r="I26" s="18">
        <v>5189790.5489999996</v>
      </c>
      <c r="J26" s="18">
        <v>487964.83399999997</v>
      </c>
      <c r="K26" s="18">
        <f>VLOOKUP($C26,'Hub coords'!$A$14:$E$119,4,TRUE)</f>
        <v>487964.06940000004</v>
      </c>
      <c r="L26" s="18">
        <f>VLOOKUP($C26,'Hub coords'!$A$14:$E$119,5,TRUE)</f>
        <v>5189790.5725000007</v>
      </c>
      <c r="M26" s="18">
        <f t="shared" si="0"/>
        <v>0.7645999999367632</v>
      </c>
      <c r="N26" s="18">
        <f t="shared" si="1"/>
        <v>2.3500001057982445E-2</v>
      </c>
      <c r="O26" s="46">
        <f t="shared" si="2"/>
        <v>0.76496105126537228</v>
      </c>
      <c r="P26" s="18">
        <f t="shared" si="3"/>
        <v>0.58516540995302357</v>
      </c>
      <c r="Q26" s="47" t="str">
        <f>VLOOKUP($C26,'Hub coords'!$A$14:$E$118,1,TRUE)</f>
        <v>10A</v>
      </c>
    </row>
    <row r="27" spans="1:19" s="45" customFormat="1" x14ac:dyDescent="0.3">
      <c r="A27" s="45" t="s">
        <v>130</v>
      </c>
      <c r="B27" s="45">
        <v>0</v>
      </c>
      <c r="C27" s="45" t="s">
        <v>468</v>
      </c>
      <c r="D27" s="45">
        <v>901</v>
      </c>
      <c r="E27" s="45">
        <v>320.65100000000001</v>
      </c>
      <c r="F27" s="45">
        <v>0.4</v>
      </c>
      <c r="G27" s="45">
        <v>0.3</v>
      </c>
      <c r="H27" s="18">
        <v>2.1263890000000001</v>
      </c>
      <c r="I27" s="18">
        <v>5189792.1449999996</v>
      </c>
      <c r="J27" s="18">
        <v>487963.75</v>
      </c>
      <c r="K27" s="18">
        <f>VLOOKUP($C27,'Hub coords'!$A$14:$E$119,4,TRUE)</f>
        <v>487964.06940000004</v>
      </c>
      <c r="L27" s="18">
        <f>VLOOKUP($C27,'Hub coords'!$A$14:$E$119,5,TRUE)</f>
        <v>5189790.5725000007</v>
      </c>
      <c r="M27" s="18">
        <f t="shared" si="0"/>
        <v>0.31940000003669411</v>
      </c>
      <c r="N27" s="18">
        <f t="shared" si="1"/>
        <v>1.57249999884516</v>
      </c>
      <c r="O27" s="46">
        <f t="shared" si="2"/>
        <v>1.6046097987957908</v>
      </c>
      <c r="P27" s="18">
        <f t="shared" si="3"/>
        <v>2.5747726063914684</v>
      </c>
      <c r="Q27" s="47" t="str">
        <f>VLOOKUP($C27,'Hub coords'!$A$14:$E$118,1,TRUE)</f>
        <v>10A</v>
      </c>
    </row>
    <row r="28" spans="1:19" s="45" customFormat="1" x14ac:dyDescent="0.3">
      <c r="A28" s="45" t="s">
        <v>130</v>
      </c>
      <c r="B28" s="45">
        <v>0</v>
      </c>
      <c r="C28" s="45" t="s">
        <v>442</v>
      </c>
      <c r="D28" s="45">
        <v>901</v>
      </c>
      <c r="E28" s="45">
        <v>328.12200000000001</v>
      </c>
      <c r="F28" s="45">
        <v>0.2</v>
      </c>
      <c r="G28" s="45">
        <v>0.2</v>
      </c>
      <c r="H28" s="18">
        <v>2.0335589999999999</v>
      </c>
      <c r="I28" s="18">
        <v>5189791.165</v>
      </c>
      <c r="J28" s="18">
        <v>487964.92300000001</v>
      </c>
      <c r="K28" s="18">
        <f>VLOOKUP($C28,'Hub coords'!$A$14:$E$119,4,TRUE)</f>
        <v>487964.06940000004</v>
      </c>
      <c r="L28" s="18">
        <f>VLOOKUP($C28,'Hub coords'!$A$14:$E$119,5,TRUE)</f>
        <v>5189790.5725000007</v>
      </c>
      <c r="M28" s="18">
        <f t="shared" si="0"/>
        <v>0.85359999997308478</v>
      </c>
      <c r="N28" s="18">
        <f t="shared" si="1"/>
        <v>0.59249999932944775</v>
      </c>
      <c r="O28" s="46">
        <f t="shared" si="2"/>
        <v>1.0390809444694122</v>
      </c>
      <c r="P28" s="18">
        <f t="shared" si="3"/>
        <v>1.0796892091594457</v>
      </c>
      <c r="Q28" s="47" t="str">
        <f>VLOOKUP($C28,'Hub coords'!$A$14:$E$118,1,TRUE)</f>
        <v>10A</v>
      </c>
    </row>
    <row r="29" spans="1:19" s="45" customFormat="1" x14ac:dyDescent="0.3">
      <c r="A29" s="45" t="s">
        <v>126</v>
      </c>
      <c r="B29" s="45">
        <v>0</v>
      </c>
      <c r="C29" s="45" t="s">
        <v>469</v>
      </c>
      <c r="D29" s="45">
        <v>901</v>
      </c>
      <c r="E29" s="45">
        <v>328.27699999999999</v>
      </c>
      <c r="F29" s="45">
        <v>0.3</v>
      </c>
      <c r="G29" s="45">
        <v>0.2</v>
      </c>
      <c r="H29" s="18">
        <v>1.8240799999999999</v>
      </c>
      <c r="I29" s="18">
        <v>5189789.7910000002</v>
      </c>
      <c r="J29" s="18">
        <v>487963.946</v>
      </c>
      <c r="K29" s="18">
        <f>VLOOKUP($C29,'Hub coords'!$A$14:$E$119,4,TRUE)</f>
        <v>487964.06940000004</v>
      </c>
      <c r="L29" s="18">
        <f>VLOOKUP($C29,'Hub coords'!$A$14:$E$119,5,TRUE)</f>
        <v>5189790.5725000007</v>
      </c>
      <c r="M29" s="18">
        <f t="shared" si="0"/>
        <v>0.1234000000404194</v>
      </c>
      <c r="N29" s="18">
        <f t="shared" si="1"/>
        <v>0.78150000050663948</v>
      </c>
      <c r="O29" s="46">
        <f t="shared" si="2"/>
        <v>0.79118253949506057</v>
      </c>
      <c r="P29" s="18">
        <f t="shared" si="3"/>
        <v>0.6259698108018531</v>
      </c>
      <c r="Q29" s="47" t="str">
        <f>VLOOKUP($C29,'Hub coords'!$A$14:$E$118,1,TRUE)</f>
        <v>10A</v>
      </c>
    </row>
    <row r="30" spans="1:19" s="45" customFormat="1" x14ac:dyDescent="0.3">
      <c r="A30" s="45" t="s">
        <v>126</v>
      </c>
      <c r="B30" s="45">
        <v>0</v>
      </c>
      <c r="C30" s="45" t="s">
        <v>443</v>
      </c>
      <c r="D30" s="45">
        <v>900</v>
      </c>
      <c r="E30" s="45">
        <v>323.55799999999999</v>
      </c>
      <c r="F30" s="45">
        <v>0.2</v>
      </c>
      <c r="G30" s="45">
        <v>0.2</v>
      </c>
      <c r="H30" s="18">
        <v>2.0643699999999998</v>
      </c>
      <c r="I30" s="18">
        <v>5189792.3609999996</v>
      </c>
      <c r="J30" s="18">
        <v>487966.30099999998</v>
      </c>
      <c r="K30" s="18">
        <f>VLOOKUP($C30,'Hub coords'!$A$14:$E$119,4,TRUE)</f>
        <v>487964.06940000004</v>
      </c>
      <c r="L30" s="18">
        <f>VLOOKUP($C30,'Hub coords'!$A$14:$E$119,5,TRUE)</f>
        <v>5189790.5725000007</v>
      </c>
      <c r="M30" s="18">
        <f t="shared" si="0"/>
        <v>2.2315999999409541</v>
      </c>
      <c r="N30" s="18">
        <f t="shared" si="1"/>
        <v>1.7884999988600612</v>
      </c>
      <c r="O30" s="46">
        <f t="shared" si="2"/>
        <v>2.8598550322802909</v>
      </c>
      <c r="P30" s="18">
        <f t="shared" si="3"/>
        <v>8.1787708056589032</v>
      </c>
      <c r="Q30" s="47" t="str">
        <f>VLOOKUP($C30,'Hub coords'!$A$14:$E$118,1,TRUE)</f>
        <v>10A</v>
      </c>
      <c r="R30" s="45" t="s">
        <v>5112</v>
      </c>
      <c r="S30" s="48">
        <f>COUNT(D6:D35)</f>
        <v>30</v>
      </c>
    </row>
    <row r="31" spans="1:19" s="45" customFormat="1" x14ac:dyDescent="0.3">
      <c r="A31" s="45" t="s">
        <v>126</v>
      </c>
      <c r="B31" s="45">
        <v>0</v>
      </c>
      <c r="C31" s="45" t="s">
        <v>444</v>
      </c>
      <c r="D31" s="45">
        <v>901</v>
      </c>
      <c r="E31" s="45">
        <v>320.13299999999998</v>
      </c>
      <c r="F31" s="45">
        <v>0.3</v>
      </c>
      <c r="G31" s="45">
        <v>0.2</v>
      </c>
      <c r="H31" s="18">
        <v>1.850212</v>
      </c>
      <c r="I31" s="18">
        <v>5189790.9709999999</v>
      </c>
      <c r="J31" s="18">
        <v>487962.78200000001</v>
      </c>
      <c r="K31" s="18">
        <f>VLOOKUP($C31,'Hub coords'!$A$14:$E$119,4,TRUE)</f>
        <v>487964.06940000004</v>
      </c>
      <c r="L31" s="18">
        <f>VLOOKUP($C31,'Hub coords'!$A$14:$E$119,5,TRUE)</f>
        <v>5189790.5725000007</v>
      </c>
      <c r="M31" s="18">
        <f t="shared" si="0"/>
        <v>1.2874000000301749</v>
      </c>
      <c r="N31" s="18">
        <f t="shared" si="1"/>
        <v>0.3984999991953373</v>
      </c>
      <c r="O31" s="46">
        <f t="shared" si="2"/>
        <v>1.3476650212261125</v>
      </c>
      <c r="P31" s="18">
        <f t="shared" si="3"/>
        <v>1.8162010094363783</v>
      </c>
      <c r="Q31" s="47" t="str">
        <f>VLOOKUP($C31,'Hub coords'!$A$14:$E$118,1,TRUE)</f>
        <v>10A</v>
      </c>
      <c r="R31" s="45" t="s">
        <v>5111</v>
      </c>
      <c r="S31" s="18">
        <f>AVERAGE(O6:O35)</f>
        <v>1.6784638995968895</v>
      </c>
    </row>
    <row r="32" spans="1:19" s="45" customFormat="1" x14ac:dyDescent="0.3">
      <c r="A32" s="45" t="s">
        <v>126</v>
      </c>
      <c r="B32" s="45">
        <v>0</v>
      </c>
      <c r="C32" s="45" t="s">
        <v>445</v>
      </c>
      <c r="D32" s="45">
        <v>901</v>
      </c>
      <c r="E32" s="45">
        <v>327.66800000000001</v>
      </c>
      <c r="F32" s="45">
        <v>0.2</v>
      </c>
      <c r="G32" s="45">
        <v>0.3</v>
      </c>
      <c r="H32" s="18">
        <v>3.4253070000000001</v>
      </c>
      <c r="I32" s="18">
        <v>5189792.74</v>
      </c>
      <c r="J32" s="18">
        <v>487965.71500000003</v>
      </c>
      <c r="K32" s="18">
        <f>VLOOKUP($C32,'Hub coords'!$A$14:$E$119,4,TRUE)</f>
        <v>487964.06940000004</v>
      </c>
      <c r="L32" s="18">
        <f>VLOOKUP($C32,'Hub coords'!$A$14:$E$119,5,TRUE)</f>
        <v>5189790.5725000007</v>
      </c>
      <c r="M32" s="18">
        <f t="shared" si="0"/>
        <v>1.6455999999889173</v>
      </c>
      <c r="N32" s="18">
        <f t="shared" si="1"/>
        <v>2.1674999995157123</v>
      </c>
      <c r="O32" s="46">
        <f t="shared" si="2"/>
        <v>2.7214069169942476</v>
      </c>
      <c r="P32" s="18">
        <f t="shared" si="3"/>
        <v>7.4060556078641362</v>
      </c>
      <c r="Q32" s="47" t="str">
        <f>VLOOKUP($C32,'Hub coords'!$A$14:$E$118,1,TRUE)</f>
        <v>10A</v>
      </c>
      <c r="R32" s="45" t="s">
        <v>5110</v>
      </c>
      <c r="S32" s="18">
        <f>_xlfn.STDEV.S(O6:O35)</f>
        <v>1.0547790286182204</v>
      </c>
    </row>
    <row r="33" spans="1:19" s="45" customFormat="1" x14ac:dyDescent="0.3">
      <c r="A33" s="45" t="s">
        <v>126</v>
      </c>
      <c r="B33" s="45">
        <v>0</v>
      </c>
      <c r="C33" s="45" t="s">
        <v>446</v>
      </c>
      <c r="D33" s="45">
        <v>901</v>
      </c>
      <c r="E33" s="45">
        <v>320.779</v>
      </c>
      <c r="F33" s="45">
        <v>0.3</v>
      </c>
      <c r="G33" s="45">
        <v>0.2</v>
      </c>
      <c r="H33" s="18">
        <v>1.842902</v>
      </c>
      <c r="I33" s="18">
        <v>5189791.0089999996</v>
      </c>
      <c r="J33" s="18">
        <v>487963.38699999999</v>
      </c>
      <c r="K33" s="18">
        <f>VLOOKUP($C33,'Hub coords'!$A$14:$E$119,4,TRUE)</f>
        <v>487964.06940000004</v>
      </c>
      <c r="L33" s="18">
        <f>VLOOKUP($C33,'Hub coords'!$A$14:$E$119,5,TRUE)</f>
        <v>5189790.5725000007</v>
      </c>
      <c r="M33" s="18">
        <f t="shared" si="0"/>
        <v>0.6824000000488013</v>
      </c>
      <c r="N33" s="18">
        <f t="shared" si="1"/>
        <v>0.43649999890476465</v>
      </c>
      <c r="O33" s="46">
        <f t="shared" si="2"/>
        <v>0.81006296613933881</v>
      </c>
      <c r="P33" s="18">
        <f t="shared" si="3"/>
        <v>0.65620200911046356</v>
      </c>
      <c r="Q33" s="47" t="str">
        <f>VLOOKUP($C33,'Hub coords'!$A$14:$E$118,1,TRUE)</f>
        <v>10A</v>
      </c>
      <c r="R33" s="45" t="s">
        <v>5109</v>
      </c>
      <c r="S33" s="18">
        <f>MIN(O6:O35)</f>
        <v>0.31153396325088034</v>
      </c>
    </row>
    <row r="34" spans="1:19" s="45" customFormat="1" x14ac:dyDescent="0.3">
      <c r="A34" s="45" t="s">
        <v>130</v>
      </c>
      <c r="B34" s="45">
        <v>0</v>
      </c>
      <c r="C34" s="45" t="s">
        <v>447</v>
      </c>
      <c r="D34" s="45">
        <v>901</v>
      </c>
      <c r="E34" s="45">
        <v>332.85599999999999</v>
      </c>
      <c r="F34" s="45">
        <v>0.4</v>
      </c>
      <c r="G34" s="45">
        <v>0.3</v>
      </c>
      <c r="H34" s="18">
        <v>2.8089740000000001</v>
      </c>
      <c r="I34" s="18">
        <v>5189790.3310000002</v>
      </c>
      <c r="J34" s="18">
        <v>487966.26199999999</v>
      </c>
      <c r="K34" s="18">
        <f>VLOOKUP($C34,'Hub coords'!$A$14:$E$119,4,TRUE)</f>
        <v>487964.06940000004</v>
      </c>
      <c r="L34" s="18">
        <f>VLOOKUP($C34,'Hub coords'!$A$14:$E$119,5,TRUE)</f>
        <v>5189790.5725000007</v>
      </c>
      <c r="M34" s="18">
        <f t="shared" si="0"/>
        <v>2.1925999999511987</v>
      </c>
      <c r="N34" s="18">
        <f t="shared" si="1"/>
        <v>0.24150000046938658</v>
      </c>
      <c r="O34" s="46">
        <f t="shared" si="2"/>
        <v>2.2058596986238066</v>
      </c>
      <c r="P34" s="18">
        <f t="shared" si="3"/>
        <v>4.8658170100127105</v>
      </c>
      <c r="Q34" s="47" t="str">
        <f>VLOOKUP($C34,'Hub coords'!$A$14:$E$118,1,TRUE)</f>
        <v>10A</v>
      </c>
      <c r="R34" s="45" t="s">
        <v>5108</v>
      </c>
      <c r="S34" s="18">
        <f>MAX(O6:O35)</f>
        <v>3.9469851793592419</v>
      </c>
    </row>
    <row r="35" spans="1:19" s="45" customFormat="1" x14ac:dyDescent="0.3">
      <c r="A35" s="45" t="s">
        <v>126</v>
      </c>
      <c r="B35" s="45">
        <v>0</v>
      </c>
      <c r="C35" s="45" t="s">
        <v>448</v>
      </c>
      <c r="D35" s="45">
        <v>901</v>
      </c>
      <c r="E35" s="45">
        <v>328.173</v>
      </c>
      <c r="F35" s="45">
        <v>0.2</v>
      </c>
      <c r="G35" s="45">
        <v>0.2</v>
      </c>
      <c r="H35" s="18">
        <v>1.980526</v>
      </c>
      <c r="I35" s="18">
        <v>5189791.0719999997</v>
      </c>
      <c r="J35" s="18">
        <v>487964.23200000002</v>
      </c>
      <c r="K35" s="18">
        <f>VLOOKUP($C35,'Hub coords'!$A$14:$E$119,4,TRUE)</f>
        <v>487964.06940000004</v>
      </c>
      <c r="L35" s="18">
        <f>VLOOKUP($C35,'Hub coords'!$A$14:$E$119,5,TRUE)</f>
        <v>5189790.5725000007</v>
      </c>
      <c r="M35" s="18">
        <f t="shared" si="0"/>
        <v>0.16259999998146668</v>
      </c>
      <c r="N35" s="18">
        <f t="shared" si="1"/>
        <v>0.49949999898672104</v>
      </c>
      <c r="O35" s="46">
        <f t="shared" si="2"/>
        <v>0.52529897104573442</v>
      </c>
      <c r="P35" s="18">
        <f t="shared" si="3"/>
        <v>0.27593900898170731</v>
      </c>
      <c r="Q35" s="47" t="str">
        <f>VLOOKUP($C35,'Hub coords'!$A$14:$E$118,1,TRUE)</f>
        <v>10A</v>
      </c>
      <c r="R35" s="45" t="s">
        <v>5107</v>
      </c>
      <c r="S35" s="18">
        <f>SQRT(SUM(P6:P35)/S30)</f>
        <v>1.9729963426615116</v>
      </c>
    </row>
    <row r="36" spans="1:19" ht="15" thickBot="1" x14ac:dyDescent="0.35">
      <c r="A36" s="30" t="s">
        <v>126</v>
      </c>
      <c r="B36" s="30">
        <v>0</v>
      </c>
      <c r="C36" s="30" t="s">
        <v>470</v>
      </c>
      <c r="D36" s="30">
        <v>901</v>
      </c>
      <c r="E36" s="30">
        <v>325.89</v>
      </c>
      <c r="F36" s="30">
        <v>0.3</v>
      </c>
      <c r="G36" s="30">
        <v>0.2</v>
      </c>
      <c r="H36" s="34">
        <v>1.545078</v>
      </c>
      <c r="I36" s="34">
        <v>5189687.2609999999</v>
      </c>
      <c r="J36" s="34">
        <v>487981.07799999998</v>
      </c>
      <c r="K36" s="18">
        <f>VLOOKUP($C36,'Hub coords'!$A$14:$E$119,4,TRUE)</f>
        <v>487977.93940000003</v>
      </c>
      <c r="L36" s="18">
        <f>VLOOKUP($C36,'Hub coords'!$A$14:$E$119,5,TRUE)</f>
        <v>5189689.1184999999</v>
      </c>
      <c r="M36" s="34">
        <f t="shared" si="0"/>
        <v>3.1385999999474734</v>
      </c>
      <c r="N36" s="34">
        <f t="shared" si="1"/>
        <v>1.8574999999254942</v>
      </c>
      <c r="O36" s="35">
        <f t="shared" si="2"/>
        <v>3.647069537230335</v>
      </c>
      <c r="P36" s="34">
        <f t="shared" si="3"/>
        <v>13.30111620939349</v>
      </c>
      <c r="Q36" s="36" t="str">
        <f>VLOOKUP($C36,'Hub coords'!$A$14:$E$118,1,TRUE)</f>
        <v>11A</v>
      </c>
      <c r="R36" s="30"/>
    </row>
    <row r="37" spans="1:19" x14ac:dyDescent="0.3">
      <c r="A37" s="30" t="s">
        <v>126</v>
      </c>
      <c r="B37" s="30">
        <v>0</v>
      </c>
      <c r="C37" s="30" t="s">
        <v>479</v>
      </c>
      <c r="D37" s="30">
        <v>901</v>
      </c>
      <c r="E37" s="30">
        <v>325.81400000000002</v>
      </c>
      <c r="F37" s="30">
        <v>0.3</v>
      </c>
      <c r="G37" s="30">
        <v>0.2</v>
      </c>
      <c r="H37" s="34">
        <v>1.576233</v>
      </c>
      <c r="I37" s="34">
        <v>5189688.26</v>
      </c>
      <c r="J37" s="34">
        <v>487980.864</v>
      </c>
      <c r="K37" s="18">
        <f>VLOOKUP($C37,'Hub coords'!$A$14:$E$119,4,TRUE)</f>
        <v>487977.93940000003</v>
      </c>
      <c r="L37" s="18">
        <f>VLOOKUP($C37,'Hub coords'!$A$14:$E$119,5,TRUE)</f>
        <v>5189689.1184999999</v>
      </c>
      <c r="M37" s="34">
        <f t="shared" si="0"/>
        <v>2.9245999999693595</v>
      </c>
      <c r="N37" s="34">
        <f t="shared" si="1"/>
        <v>0.85850000008940697</v>
      </c>
      <c r="O37" s="35">
        <f t="shared" si="2"/>
        <v>3.048000559378933</v>
      </c>
      <c r="P37" s="34">
        <f t="shared" si="3"/>
        <v>9.2903074099742877</v>
      </c>
      <c r="Q37" s="36" t="str">
        <f>VLOOKUP($C37,'Hub coords'!$A$14:$E$118,1,TRUE)</f>
        <v>11A</v>
      </c>
      <c r="R37" s="20" t="s">
        <v>166</v>
      </c>
      <c r="S37" s="20" t="s">
        <v>165</v>
      </c>
    </row>
    <row r="38" spans="1:19" x14ac:dyDescent="0.3">
      <c r="A38" s="30" t="s">
        <v>126</v>
      </c>
      <c r="B38" s="30">
        <v>0</v>
      </c>
      <c r="C38" s="30" t="s">
        <v>480</v>
      </c>
      <c r="D38" s="30">
        <v>901</v>
      </c>
      <c r="E38" s="30">
        <v>327.21499999999997</v>
      </c>
      <c r="F38" s="30">
        <v>0.3</v>
      </c>
      <c r="G38" s="30">
        <v>0.3</v>
      </c>
      <c r="H38" s="34">
        <v>2.7811180000000002</v>
      </c>
      <c r="I38" s="34">
        <v>5189688.6119999997</v>
      </c>
      <c r="J38" s="34">
        <v>487981.20400000003</v>
      </c>
      <c r="K38" s="18">
        <f>VLOOKUP($C38,'Hub coords'!$A$14:$E$119,4,TRUE)</f>
        <v>487977.93940000003</v>
      </c>
      <c r="L38" s="18">
        <f>VLOOKUP($C38,'Hub coords'!$A$14:$E$119,5,TRUE)</f>
        <v>5189689.1184999999</v>
      </c>
      <c r="M38" s="34">
        <f t="shared" si="0"/>
        <v>3.2645999999949709</v>
      </c>
      <c r="N38" s="34">
        <f t="shared" si="1"/>
        <v>0.50650000013411045</v>
      </c>
      <c r="O38" s="35">
        <f t="shared" si="2"/>
        <v>3.3036578833322041</v>
      </c>
      <c r="P38" s="34">
        <f t="shared" si="3"/>
        <v>10.914155410103019</v>
      </c>
      <c r="Q38" s="36" t="str">
        <f>VLOOKUP($C38,'Hub coords'!$A$14:$E$118,1,TRUE)</f>
        <v>11A</v>
      </c>
      <c r="R38" s="40">
        <v>1</v>
      </c>
      <c r="S38" s="15">
        <v>0</v>
      </c>
    </row>
    <row r="39" spans="1:19" x14ac:dyDescent="0.3">
      <c r="A39" s="30" t="s">
        <v>130</v>
      </c>
      <c r="B39" s="30">
        <v>0</v>
      </c>
      <c r="C39" s="30" t="s">
        <v>481</v>
      </c>
      <c r="D39" s="30">
        <v>901</v>
      </c>
      <c r="E39" s="30">
        <v>323.73599999999999</v>
      </c>
      <c r="F39" s="30">
        <v>0.3</v>
      </c>
      <c r="G39" s="30">
        <v>0.3</v>
      </c>
      <c r="H39" s="34">
        <v>2.3611230000000001</v>
      </c>
      <c r="I39" s="34">
        <v>5189688.517</v>
      </c>
      <c r="J39" s="34">
        <v>487981.11099999998</v>
      </c>
      <c r="K39" s="18">
        <f>VLOOKUP($C39,'Hub coords'!$A$14:$E$119,4,TRUE)</f>
        <v>487977.93940000003</v>
      </c>
      <c r="L39" s="18">
        <f>VLOOKUP($C39,'Hub coords'!$A$14:$E$119,5,TRUE)</f>
        <v>5189689.1184999999</v>
      </c>
      <c r="M39" s="34">
        <f t="shared" si="0"/>
        <v>3.1715999999432825</v>
      </c>
      <c r="N39" s="34">
        <f t="shared" si="1"/>
        <v>0.60149999987334013</v>
      </c>
      <c r="O39" s="35">
        <f t="shared" si="2"/>
        <v>3.2281339516023584</v>
      </c>
      <c r="P39" s="34">
        <f t="shared" si="3"/>
        <v>10.420848809487858</v>
      </c>
      <c r="Q39" s="36" t="str">
        <f>VLOOKUP($C39,'Hub coords'!$A$14:$E$118,1,TRUE)</f>
        <v>11A</v>
      </c>
      <c r="R39" s="40">
        <v>2</v>
      </c>
      <c r="S39" s="15">
        <v>0</v>
      </c>
    </row>
    <row r="40" spans="1:19" x14ac:dyDescent="0.3">
      <c r="A40" s="30" t="s">
        <v>130</v>
      </c>
      <c r="B40" s="30">
        <v>0</v>
      </c>
      <c r="C40" s="30" t="s">
        <v>482</v>
      </c>
      <c r="D40" s="30">
        <v>901</v>
      </c>
      <c r="E40" s="30">
        <v>329.29500000000002</v>
      </c>
      <c r="F40" s="30">
        <v>0.3</v>
      </c>
      <c r="G40" s="30">
        <v>0.2</v>
      </c>
      <c r="H40" s="34">
        <v>2.0224470000000001</v>
      </c>
      <c r="I40" s="34">
        <v>5189689.1260000002</v>
      </c>
      <c r="J40" s="34">
        <v>487980.28499999997</v>
      </c>
      <c r="K40" s="18">
        <f>VLOOKUP($C40,'Hub coords'!$A$14:$E$119,4,TRUE)</f>
        <v>487977.93940000003</v>
      </c>
      <c r="L40" s="18">
        <f>VLOOKUP($C40,'Hub coords'!$A$14:$E$119,5,TRUE)</f>
        <v>5189689.1184999999</v>
      </c>
      <c r="M40" s="34">
        <f t="shared" si="0"/>
        <v>2.3455999999423511</v>
      </c>
      <c r="N40" s="34">
        <f t="shared" si="1"/>
        <v>7.5000002980232239E-3</v>
      </c>
      <c r="O40" s="35">
        <f t="shared" si="2"/>
        <v>2.3456119904481278</v>
      </c>
      <c r="P40" s="34">
        <f t="shared" si="3"/>
        <v>5.5018956097340279</v>
      </c>
      <c r="Q40" s="36" t="str">
        <f>VLOOKUP($C40,'Hub coords'!$A$14:$E$118,1,TRUE)</f>
        <v>11A</v>
      </c>
      <c r="R40" s="40">
        <v>3</v>
      </c>
      <c r="S40" s="15">
        <v>15</v>
      </c>
    </row>
    <row r="41" spans="1:19" x14ac:dyDescent="0.3">
      <c r="A41" s="30" t="s">
        <v>126</v>
      </c>
      <c r="B41" s="30">
        <v>0</v>
      </c>
      <c r="C41" s="30" t="s">
        <v>483</v>
      </c>
      <c r="D41" s="30">
        <v>901</v>
      </c>
      <c r="E41" s="30">
        <v>327.13</v>
      </c>
      <c r="F41" s="30">
        <v>0.3</v>
      </c>
      <c r="G41" s="30">
        <v>0.3</v>
      </c>
      <c r="H41" s="34">
        <v>2.0432950000000001</v>
      </c>
      <c r="I41" s="34">
        <v>5189688.6100000003</v>
      </c>
      <c r="J41" s="34">
        <v>487981.02799999999</v>
      </c>
      <c r="K41" s="18">
        <f>VLOOKUP($C41,'Hub coords'!$A$14:$E$119,4,TRUE)</f>
        <v>487977.93940000003</v>
      </c>
      <c r="L41" s="18">
        <f>VLOOKUP($C41,'Hub coords'!$A$14:$E$119,5,TRUE)</f>
        <v>5189689.1184999999</v>
      </c>
      <c r="M41" s="34">
        <f t="shared" si="0"/>
        <v>3.0885999999591149</v>
      </c>
      <c r="N41" s="34">
        <f t="shared" si="1"/>
        <v>0.50849999953061342</v>
      </c>
      <c r="O41" s="35">
        <f t="shared" si="2"/>
        <v>3.1301792615232245</v>
      </c>
      <c r="P41" s="34">
        <f t="shared" si="3"/>
        <v>9.7980222092700782</v>
      </c>
      <c r="Q41" s="36" t="str">
        <f>VLOOKUP($C41,'Hub coords'!$A$14:$E$118,1,TRUE)</f>
        <v>11A</v>
      </c>
      <c r="R41" s="40">
        <v>4</v>
      </c>
      <c r="S41" s="15">
        <v>15</v>
      </c>
    </row>
    <row r="42" spans="1:19" x14ac:dyDescent="0.3">
      <c r="A42" s="30" t="s">
        <v>130</v>
      </c>
      <c r="B42" s="30">
        <v>0</v>
      </c>
      <c r="C42" s="30" t="s">
        <v>484</v>
      </c>
      <c r="D42" s="30">
        <v>901</v>
      </c>
      <c r="E42" s="30">
        <v>330.65300000000002</v>
      </c>
      <c r="F42" s="30">
        <v>0.8</v>
      </c>
      <c r="G42" s="30">
        <v>0.4</v>
      </c>
      <c r="H42" s="34">
        <v>2.2722959999999999</v>
      </c>
      <c r="I42" s="34">
        <v>5189688.7810000004</v>
      </c>
      <c r="J42" s="34">
        <v>487980.03499999997</v>
      </c>
      <c r="K42" s="18">
        <f>VLOOKUP($C42,'Hub coords'!$A$14:$E$119,4,TRUE)</f>
        <v>487977.93940000003</v>
      </c>
      <c r="L42" s="18">
        <f>VLOOKUP($C42,'Hub coords'!$A$14:$E$119,5,TRUE)</f>
        <v>5189689.1184999999</v>
      </c>
      <c r="M42" s="34">
        <f t="shared" si="0"/>
        <v>2.0955999999423511</v>
      </c>
      <c r="N42" s="34">
        <f t="shared" si="1"/>
        <v>0.33749999944120646</v>
      </c>
      <c r="O42" s="35">
        <f t="shared" si="2"/>
        <v>2.122603497919759</v>
      </c>
      <c r="P42" s="34">
        <f t="shared" si="3"/>
        <v>4.5054456093811961</v>
      </c>
      <c r="Q42" s="36" t="str">
        <f>VLOOKUP($C42,'Hub coords'!$A$14:$E$118,1,TRUE)</f>
        <v>11A</v>
      </c>
      <c r="R42" s="40">
        <v>5</v>
      </c>
      <c r="S42" s="15">
        <v>0</v>
      </c>
    </row>
    <row r="43" spans="1:19" x14ac:dyDescent="0.3">
      <c r="A43" s="30" t="s">
        <v>126</v>
      </c>
      <c r="B43" s="30">
        <v>0</v>
      </c>
      <c r="C43" s="30" t="s">
        <v>485</v>
      </c>
      <c r="D43" s="30">
        <v>901</v>
      </c>
      <c r="E43" s="30">
        <v>325.12400000000002</v>
      </c>
      <c r="F43" s="30">
        <v>0.3</v>
      </c>
      <c r="G43" s="30">
        <v>0.2</v>
      </c>
      <c r="H43" s="34">
        <v>2.5742769999999999</v>
      </c>
      <c r="I43" s="34">
        <v>5189687.9000000004</v>
      </c>
      <c r="J43" s="34">
        <v>487980.53499999997</v>
      </c>
      <c r="K43" s="18">
        <f>VLOOKUP($C43,'Hub coords'!$A$14:$E$119,4,TRUE)</f>
        <v>487977.93940000003</v>
      </c>
      <c r="L43" s="18">
        <f>VLOOKUP($C43,'Hub coords'!$A$14:$E$119,5,TRUE)</f>
        <v>5189689.1184999999</v>
      </c>
      <c r="M43" s="34">
        <f t="shared" si="0"/>
        <v>2.5955999999423511</v>
      </c>
      <c r="N43" s="34">
        <f t="shared" si="1"/>
        <v>1.2184999994933605</v>
      </c>
      <c r="O43" s="35">
        <f t="shared" si="2"/>
        <v>2.8673823617484384</v>
      </c>
      <c r="P43" s="34">
        <f t="shared" si="3"/>
        <v>8.2218816084660524</v>
      </c>
      <c r="Q43" s="36" t="str">
        <f>VLOOKUP($C43,'Hub coords'!$A$14:$E$118,1,TRUE)</f>
        <v>11A</v>
      </c>
      <c r="R43" s="40">
        <v>6</v>
      </c>
      <c r="S43" s="15">
        <v>0</v>
      </c>
    </row>
    <row r="44" spans="1:19" x14ac:dyDescent="0.3">
      <c r="A44" s="30" t="s">
        <v>130</v>
      </c>
      <c r="B44" s="30">
        <v>0</v>
      </c>
      <c r="C44" s="30" t="s">
        <v>486</v>
      </c>
      <c r="D44" s="30">
        <v>901</v>
      </c>
      <c r="E44" s="30">
        <v>328.41199999999998</v>
      </c>
      <c r="F44" s="30">
        <v>0.3</v>
      </c>
      <c r="G44" s="30">
        <v>0.2</v>
      </c>
      <c r="H44" s="34">
        <v>2.3616540000000001</v>
      </c>
      <c r="I44" s="34">
        <v>5189688.6220000004</v>
      </c>
      <c r="J44" s="34">
        <v>487980.56699999998</v>
      </c>
      <c r="K44" s="18">
        <f>VLOOKUP($C44,'Hub coords'!$A$14:$E$119,4,TRUE)</f>
        <v>487977.93940000003</v>
      </c>
      <c r="L44" s="18">
        <f>VLOOKUP($C44,'Hub coords'!$A$14:$E$119,5,TRUE)</f>
        <v>5189689.1184999999</v>
      </c>
      <c r="M44" s="34">
        <f t="shared" si="0"/>
        <v>2.6275999999488704</v>
      </c>
      <c r="N44" s="34">
        <f t="shared" si="1"/>
        <v>0.49649999942630529</v>
      </c>
      <c r="O44" s="35">
        <f t="shared" si="2"/>
        <v>2.6740968585976135</v>
      </c>
      <c r="P44" s="34">
        <f t="shared" si="3"/>
        <v>7.1507940091616247</v>
      </c>
      <c r="Q44" s="36" t="str">
        <f>VLOOKUP($C44,'Hub coords'!$A$14:$E$118,1,TRUE)</f>
        <v>11A</v>
      </c>
      <c r="R44" s="40">
        <v>7</v>
      </c>
      <c r="S44" s="15">
        <v>0</v>
      </c>
    </row>
    <row r="45" spans="1:19" x14ac:dyDescent="0.3">
      <c r="A45" s="30" t="s">
        <v>130</v>
      </c>
      <c r="B45" s="30">
        <v>0</v>
      </c>
      <c r="C45" s="30" t="s">
        <v>487</v>
      </c>
      <c r="D45" s="30">
        <v>901</v>
      </c>
      <c r="E45" s="30">
        <v>328.01499999999999</v>
      </c>
      <c r="F45" s="30">
        <v>0.3</v>
      </c>
      <c r="G45" s="30">
        <v>0.3</v>
      </c>
      <c r="H45" s="34">
        <v>2.446072</v>
      </c>
      <c r="I45" s="34">
        <v>5189688.7510000002</v>
      </c>
      <c r="J45" s="34">
        <v>487980.16100000002</v>
      </c>
      <c r="K45" s="18">
        <f>VLOOKUP($C45,'Hub coords'!$A$14:$E$119,4,TRUE)</f>
        <v>487977.93940000003</v>
      </c>
      <c r="L45" s="18">
        <f>VLOOKUP($C45,'Hub coords'!$A$14:$E$119,5,TRUE)</f>
        <v>5189689.1184999999</v>
      </c>
      <c r="M45" s="34">
        <f t="shared" si="0"/>
        <v>2.2215999999898486</v>
      </c>
      <c r="N45" s="34">
        <f t="shared" si="1"/>
        <v>0.36749999970197678</v>
      </c>
      <c r="O45" s="35">
        <f t="shared" si="2"/>
        <v>2.2517910226608171</v>
      </c>
      <c r="P45" s="34">
        <f t="shared" si="3"/>
        <v>5.0705628097358488</v>
      </c>
      <c r="Q45" s="36" t="str">
        <f>VLOOKUP($C45,'Hub coords'!$A$14:$E$118,1,TRUE)</f>
        <v>11A</v>
      </c>
      <c r="R45" s="40">
        <v>8</v>
      </c>
      <c r="S45" s="15">
        <v>0</v>
      </c>
    </row>
    <row r="46" spans="1:19" ht="15" thickBot="1" x14ac:dyDescent="0.35">
      <c r="A46" s="30" t="s">
        <v>126</v>
      </c>
      <c r="B46" s="30">
        <v>0</v>
      </c>
      <c r="C46" s="30" t="s">
        <v>488</v>
      </c>
      <c r="D46" s="30">
        <v>901</v>
      </c>
      <c r="E46" s="30">
        <v>328.76799999999997</v>
      </c>
      <c r="F46" s="30">
        <v>0.3</v>
      </c>
      <c r="G46" s="30">
        <v>0.2</v>
      </c>
      <c r="H46" s="34">
        <v>2.7053379999999998</v>
      </c>
      <c r="I46" s="34">
        <v>5189688.0779999997</v>
      </c>
      <c r="J46" s="34">
        <v>487981.337</v>
      </c>
      <c r="K46" s="18">
        <f>VLOOKUP($C46,'Hub coords'!$A$14:$E$119,4,TRUE)</f>
        <v>487977.93940000003</v>
      </c>
      <c r="L46" s="18">
        <f>VLOOKUP($C46,'Hub coords'!$A$14:$E$119,5,TRUE)</f>
        <v>5189689.1184999999</v>
      </c>
      <c r="M46" s="34">
        <f t="shared" si="0"/>
        <v>3.3975999999674968</v>
      </c>
      <c r="N46" s="34">
        <f t="shared" si="1"/>
        <v>1.0405000001192093</v>
      </c>
      <c r="O46" s="35">
        <f t="shared" si="2"/>
        <v>3.5533541914685634</v>
      </c>
      <c r="P46" s="34">
        <f t="shared" si="3"/>
        <v>12.626326010027208</v>
      </c>
      <c r="Q46" s="36" t="str">
        <f>VLOOKUP($C46,'Hub coords'!$A$14:$E$118,1,TRUE)</f>
        <v>11A</v>
      </c>
      <c r="R46" s="38" t="s">
        <v>2123</v>
      </c>
      <c r="S46" s="38">
        <v>0</v>
      </c>
    </row>
    <row r="47" spans="1:19" x14ac:dyDescent="0.3">
      <c r="A47" s="30" t="s">
        <v>130</v>
      </c>
      <c r="B47" s="30">
        <v>0</v>
      </c>
      <c r="C47" s="30" t="s">
        <v>471</v>
      </c>
      <c r="D47" s="30">
        <v>901</v>
      </c>
      <c r="E47" s="30">
        <v>327.54300000000001</v>
      </c>
      <c r="F47" s="30">
        <v>0.4</v>
      </c>
      <c r="G47" s="30">
        <v>0.2</v>
      </c>
      <c r="H47" s="34">
        <v>2.8310390000000001</v>
      </c>
      <c r="I47" s="34">
        <v>5189688.7419999996</v>
      </c>
      <c r="J47" s="34">
        <v>487979.95500000002</v>
      </c>
      <c r="K47" s="18">
        <f>VLOOKUP($C47,'Hub coords'!$A$14:$E$119,4,TRUE)</f>
        <v>487977.93940000003</v>
      </c>
      <c r="L47" s="18">
        <f>VLOOKUP($C47,'Hub coords'!$A$14:$E$119,5,TRUE)</f>
        <v>5189689.1184999999</v>
      </c>
      <c r="M47" s="34">
        <f t="shared" si="0"/>
        <v>2.0155999999842606</v>
      </c>
      <c r="N47" s="34">
        <f t="shared" si="1"/>
        <v>0.37650000024586916</v>
      </c>
      <c r="O47" s="35">
        <f t="shared" si="2"/>
        <v>2.0504622918068236</v>
      </c>
      <c r="P47" s="34">
        <f t="shared" si="3"/>
        <v>4.2043956101216917</v>
      </c>
      <c r="Q47" s="36" t="str">
        <f>VLOOKUP($C47,'Hub coords'!$A$14:$E$118,1,TRUE)</f>
        <v>11A</v>
      </c>
      <c r="R47" s="30"/>
    </row>
    <row r="48" spans="1:19" x14ac:dyDescent="0.3">
      <c r="A48" s="30" t="s">
        <v>126</v>
      </c>
      <c r="B48" s="30">
        <v>0</v>
      </c>
      <c r="C48" s="30" t="s">
        <v>489</v>
      </c>
      <c r="D48" s="30">
        <v>901</v>
      </c>
      <c r="E48" s="30">
        <v>328.79599999999999</v>
      </c>
      <c r="F48" s="30">
        <v>0.3</v>
      </c>
      <c r="G48" s="30">
        <v>0.2</v>
      </c>
      <c r="H48" s="34">
        <v>2.8191440000000001</v>
      </c>
      <c r="I48" s="34">
        <v>5189688.1449999996</v>
      </c>
      <c r="J48" s="34">
        <v>487981.28399999999</v>
      </c>
      <c r="K48" s="18">
        <f>VLOOKUP($C48,'Hub coords'!$A$14:$E$119,4,TRUE)</f>
        <v>487977.93940000003</v>
      </c>
      <c r="L48" s="18">
        <f>VLOOKUP($C48,'Hub coords'!$A$14:$E$119,5,TRUE)</f>
        <v>5189689.1184999999</v>
      </c>
      <c r="M48" s="34">
        <f t="shared" si="0"/>
        <v>3.3445999999530613</v>
      </c>
      <c r="N48" s="34">
        <f t="shared" si="1"/>
        <v>0.97350000031292439</v>
      </c>
      <c r="O48" s="35">
        <f t="shared" si="2"/>
        <v>3.4833965335998256</v>
      </c>
      <c r="P48" s="34">
        <f t="shared" si="3"/>
        <v>12.134051410295282</v>
      </c>
      <c r="Q48" s="36" t="str">
        <f>VLOOKUP($C48,'Hub coords'!$A$14:$E$118,1,TRUE)</f>
        <v>11A</v>
      </c>
      <c r="R48" s="30"/>
    </row>
    <row r="49" spans="1:19" x14ac:dyDescent="0.3">
      <c r="A49" s="30" t="s">
        <v>126</v>
      </c>
      <c r="B49" s="30">
        <v>0</v>
      </c>
      <c r="C49" s="30" t="s">
        <v>490</v>
      </c>
      <c r="D49" s="30">
        <v>901</v>
      </c>
      <c r="E49" s="30">
        <v>329.041</v>
      </c>
      <c r="F49" s="30">
        <v>0.3</v>
      </c>
      <c r="G49" s="30">
        <v>0.2</v>
      </c>
      <c r="H49" s="34">
        <v>2.8261569999999998</v>
      </c>
      <c r="I49" s="34">
        <v>5189688.0389999999</v>
      </c>
      <c r="J49" s="34">
        <v>487981.13199999998</v>
      </c>
      <c r="K49" s="18">
        <f>VLOOKUP($C49,'Hub coords'!$A$14:$E$119,4,TRUE)</f>
        <v>487977.93940000003</v>
      </c>
      <c r="L49" s="18">
        <f>VLOOKUP($C49,'Hub coords'!$A$14:$E$119,5,TRUE)</f>
        <v>5189689.1184999999</v>
      </c>
      <c r="M49" s="34">
        <f t="shared" si="0"/>
        <v>3.1925999999511987</v>
      </c>
      <c r="N49" s="34">
        <f t="shared" si="1"/>
        <v>1.0794999999925494</v>
      </c>
      <c r="O49" s="35">
        <f t="shared" si="2"/>
        <v>3.3701654276418402</v>
      </c>
      <c r="P49" s="34">
        <f t="shared" si="3"/>
        <v>11.358015009672307</v>
      </c>
      <c r="Q49" s="36" t="str">
        <f>VLOOKUP($C49,'Hub coords'!$A$14:$E$118,1,TRUE)</f>
        <v>11A</v>
      </c>
      <c r="R49" s="30"/>
    </row>
    <row r="50" spans="1:19" x14ac:dyDescent="0.3">
      <c r="A50" s="30" t="s">
        <v>126</v>
      </c>
      <c r="B50" s="30">
        <v>0</v>
      </c>
      <c r="C50" s="30" t="s">
        <v>491</v>
      </c>
      <c r="D50" s="30">
        <v>901</v>
      </c>
      <c r="E50" s="30">
        <v>331.71300000000002</v>
      </c>
      <c r="F50" s="30">
        <v>0.5</v>
      </c>
      <c r="G50" s="30">
        <v>0.4</v>
      </c>
      <c r="H50" s="34">
        <v>2.1478630000000001</v>
      </c>
      <c r="I50" s="34">
        <v>5189689.18</v>
      </c>
      <c r="J50" s="34">
        <v>487980.35600000003</v>
      </c>
      <c r="K50" s="18">
        <f>VLOOKUP($C50,'Hub coords'!$A$14:$E$119,4,TRUE)</f>
        <v>487977.93940000003</v>
      </c>
      <c r="L50" s="18">
        <f>VLOOKUP($C50,'Hub coords'!$A$14:$E$119,5,TRUE)</f>
        <v>5189689.1184999999</v>
      </c>
      <c r="M50" s="34">
        <f t="shared" si="0"/>
        <v>2.4165999999968335</v>
      </c>
      <c r="N50" s="34">
        <f t="shared" si="1"/>
        <v>6.1499999836087227E-2</v>
      </c>
      <c r="O50" s="35">
        <f t="shared" si="2"/>
        <v>2.4173824293984878</v>
      </c>
      <c r="P50" s="34">
        <f t="shared" si="3"/>
        <v>5.8437378099645345</v>
      </c>
      <c r="Q50" s="36" t="str">
        <f>VLOOKUP($C50,'Hub coords'!$A$14:$E$118,1,TRUE)</f>
        <v>11A</v>
      </c>
      <c r="R50" s="30"/>
    </row>
    <row r="51" spans="1:19" x14ac:dyDescent="0.3">
      <c r="A51" s="30" t="s">
        <v>126</v>
      </c>
      <c r="B51" s="30">
        <v>0</v>
      </c>
      <c r="C51" s="30" t="s">
        <v>492</v>
      </c>
      <c r="D51" s="30">
        <v>901</v>
      </c>
      <c r="E51" s="30">
        <v>327.74099999999999</v>
      </c>
      <c r="F51" s="30">
        <v>0.3</v>
      </c>
      <c r="G51" s="30">
        <v>0.2</v>
      </c>
      <c r="H51" s="34">
        <v>3.2922790000000002</v>
      </c>
      <c r="I51" s="34">
        <v>5189688.6109999996</v>
      </c>
      <c r="J51" s="34">
        <v>487979.85200000001</v>
      </c>
      <c r="K51" s="18">
        <f>VLOOKUP($C51,'Hub coords'!$A$14:$E$119,4,TRUE)</f>
        <v>487977.93940000003</v>
      </c>
      <c r="L51" s="18">
        <f>VLOOKUP($C51,'Hub coords'!$A$14:$E$119,5,TRUE)</f>
        <v>5189689.1184999999</v>
      </c>
      <c r="M51" s="34">
        <f t="shared" si="0"/>
        <v>1.9125999999814667</v>
      </c>
      <c r="N51" s="34">
        <f t="shared" si="1"/>
        <v>0.50750000029802322</v>
      </c>
      <c r="O51" s="35">
        <f t="shared" si="2"/>
        <v>1.9787862467259063</v>
      </c>
      <c r="P51" s="34">
        <f t="shared" si="3"/>
        <v>3.9155950102315993</v>
      </c>
      <c r="Q51" s="36" t="str">
        <f>VLOOKUP($C51,'Hub coords'!$A$14:$E$118,1,TRUE)</f>
        <v>11A</v>
      </c>
      <c r="R51" s="30"/>
    </row>
    <row r="52" spans="1:19" x14ac:dyDescent="0.3">
      <c r="A52" s="30" t="s">
        <v>126</v>
      </c>
      <c r="B52" s="30">
        <v>0</v>
      </c>
      <c r="C52" s="30" t="s">
        <v>493</v>
      </c>
      <c r="D52" s="30">
        <v>901</v>
      </c>
      <c r="E52" s="30">
        <v>327.77100000000002</v>
      </c>
      <c r="F52" s="30">
        <v>0.2</v>
      </c>
      <c r="G52" s="30">
        <v>0.2</v>
      </c>
      <c r="H52" s="34">
        <v>2.728898</v>
      </c>
      <c r="I52" s="34">
        <v>5189688.4790000003</v>
      </c>
      <c r="J52" s="34">
        <v>487981.30699999997</v>
      </c>
      <c r="K52" s="18">
        <f>VLOOKUP($C52,'Hub coords'!$A$14:$E$119,4,TRUE)</f>
        <v>487977.93940000003</v>
      </c>
      <c r="L52" s="18">
        <f>VLOOKUP($C52,'Hub coords'!$A$14:$E$119,5,TRUE)</f>
        <v>5189689.1184999999</v>
      </c>
      <c r="M52" s="34">
        <f t="shared" si="0"/>
        <v>3.3675999999395572</v>
      </c>
      <c r="N52" s="34">
        <f t="shared" si="1"/>
        <v>0.63949999958276749</v>
      </c>
      <c r="O52" s="35">
        <f t="shared" si="2"/>
        <v>3.4277820830763535</v>
      </c>
      <c r="P52" s="34">
        <f t="shared" si="3"/>
        <v>11.749690009059265</v>
      </c>
      <c r="Q52" s="36" t="str">
        <f>VLOOKUP($C52,'Hub coords'!$A$14:$E$118,1,TRUE)</f>
        <v>11A</v>
      </c>
      <c r="R52" s="30"/>
    </row>
    <row r="53" spans="1:19" x14ac:dyDescent="0.3">
      <c r="A53" s="30" t="s">
        <v>126</v>
      </c>
      <c r="B53" s="30">
        <v>0</v>
      </c>
      <c r="C53" s="30" t="s">
        <v>494</v>
      </c>
      <c r="D53" s="30">
        <v>901</v>
      </c>
      <c r="E53" s="30">
        <v>327.74400000000003</v>
      </c>
      <c r="F53" s="30">
        <v>0.3</v>
      </c>
      <c r="G53" s="30">
        <v>0.3</v>
      </c>
      <c r="H53" s="34">
        <v>2.3133319999999999</v>
      </c>
      <c r="I53" s="34">
        <v>5189690.0350000001</v>
      </c>
      <c r="J53" s="34">
        <v>487979.80499999999</v>
      </c>
      <c r="K53" s="18">
        <f>VLOOKUP($C53,'Hub coords'!$A$14:$E$119,4,TRUE)</f>
        <v>487977.93940000003</v>
      </c>
      <c r="L53" s="18">
        <f>VLOOKUP($C53,'Hub coords'!$A$14:$E$119,5,TRUE)</f>
        <v>5189689.1184999999</v>
      </c>
      <c r="M53" s="34">
        <f t="shared" si="0"/>
        <v>1.8655999999609776</v>
      </c>
      <c r="N53" s="34">
        <f t="shared" si="1"/>
        <v>0.91650000028312206</v>
      </c>
      <c r="O53" s="35">
        <f t="shared" si="2"/>
        <v>2.0785657580104031</v>
      </c>
      <c r="P53" s="34">
        <f t="shared" si="3"/>
        <v>4.3204356103733614</v>
      </c>
      <c r="Q53" s="36" t="str">
        <f>VLOOKUP($C53,'Hub coords'!$A$14:$E$118,1,TRUE)</f>
        <v>11A</v>
      </c>
      <c r="R53" s="30"/>
    </row>
    <row r="54" spans="1:19" x14ac:dyDescent="0.3">
      <c r="A54" s="30" t="s">
        <v>130</v>
      </c>
      <c r="B54" s="30">
        <v>0</v>
      </c>
      <c r="C54" s="30" t="s">
        <v>495</v>
      </c>
      <c r="D54" s="30">
        <v>901</v>
      </c>
      <c r="E54" s="30">
        <v>324.13799999999998</v>
      </c>
      <c r="F54" s="30">
        <v>0.3</v>
      </c>
      <c r="G54" s="30">
        <v>0.2</v>
      </c>
      <c r="H54" s="34">
        <v>1.8703160000000001</v>
      </c>
      <c r="I54" s="34">
        <v>5189688.307</v>
      </c>
      <c r="J54" s="34">
        <v>487981.19900000002</v>
      </c>
      <c r="K54" s="18">
        <f>VLOOKUP($C54,'Hub coords'!$A$14:$E$119,4,TRUE)</f>
        <v>487977.93940000003</v>
      </c>
      <c r="L54" s="18">
        <f>VLOOKUP($C54,'Hub coords'!$A$14:$E$119,5,TRUE)</f>
        <v>5189689.1184999999</v>
      </c>
      <c r="M54" s="34">
        <f t="shared" si="0"/>
        <v>3.2595999999903142</v>
      </c>
      <c r="N54" s="34">
        <f t="shared" si="1"/>
        <v>0.81149999983608723</v>
      </c>
      <c r="O54" s="35">
        <f t="shared" si="2"/>
        <v>3.3590957726255479</v>
      </c>
      <c r="P54" s="34">
        <f t="shared" si="3"/>
        <v>11.283524409670827</v>
      </c>
      <c r="Q54" s="36" t="str">
        <f>VLOOKUP($C54,'Hub coords'!$A$14:$E$118,1,TRUE)</f>
        <v>11A</v>
      </c>
      <c r="R54" s="30"/>
    </row>
    <row r="55" spans="1:19" x14ac:dyDescent="0.3">
      <c r="A55" s="30" t="s">
        <v>126</v>
      </c>
      <c r="B55" s="30">
        <v>0</v>
      </c>
      <c r="C55" s="30" t="s">
        <v>496</v>
      </c>
      <c r="D55" s="30">
        <v>901</v>
      </c>
      <c r="E55" s="30">
        <v>328.72300000000001</v>
      </c>
      <c r="F55" s="30">
        <v>0.3</v>
      </c>
      <c r="G55" s="30">
        <v>0.3</v>
      </c>
      <c r="H55" s="34">
        <v>1.8620699999999999</v>
      </c>
      <c r="I55" s="34">
        <v>5189688.716</v>
      </c>
      <c r="J55" s="34">
        <v>487980.42200000002</v>
      </c>
      <c r="K55" s="18">
        <f>VLOOKUP($C55,'Hub coords'!$A$14:$E$119,4,TRUE)</f>
        <v>487977.93940000003</v>
      </c>
      <c r="L55" s="18">
        <f>VLOOKUP($C55,'Hub coords'!$A$14:$E$119,5,TRUE)</f>
        <v>5189689.1184999999</v>
      </c>
      <c r="M55" s="34">
        <f t="shared" si="0"/>
        <v>2.4825999999884516</v>
      </c>
      <c r="N55" s="34">
        <f t="shared" si="1"/>
        <v>0.40249999985098839</v>
      </c>
      <c r="O55" s="35">
        <f t="shared" si="2"/>
        <v>2.5150167016985603</v>
      </c>
      <c r="P55" s="34">
        <f t="shared" si="3"/>
        <v>6.3253090098227052</v>
      </c>
      <c r="Q55" s="36" t="str">
        <f>VLOOKUP($C55,'Hub coords'!$A$14:$E$118,1,TRUE)</f>
        <v>11A</v>
      </c>
      <c r="R55" s="30"/>
    </row>
    <row r="56" spans="1:19" x14ac:dyDescent="0.3">
      <c r="A56" s="30" t="s">
        <v>130</v>
      </c>
      <c r="B56" s="30">
        <v>0</v>
      </c>
      <c r="C56" s="30" t="s">
        <v>497</v>
      </c>
      <c r="D56" s="30">
        <v>901</v>
      </c>
      <c r="E56" s="30">
        <v>328.41199999999998</v>
      </c>
      <c r="F56" s="30">
        <v>0.3</v>
      </c>
      <c r="G56" s="30">
        <v>0.2</v>
      </c>
      <c r="H56" s="34">
        <v>2.3616540000000001</v>
      </c>
      <c r="I56" s="34">
        <v>5189688.6220000004</v>
      </c>
      <c r="J56" s="34">
        <v>487980.56699999998</v>
      </c>
      <c r="K56" s="18">
        <f>VLOOKUP($C56,'Hub coords'!$A$14:$E$119,4,TRUE)</f>
        <v>487977.93940000003</v>
      </c>
      <c r="L56" s="18">
        <f>VLOOKUP($C56,'Hub coords'!$A$14:$E$119,5,TRUE)</f>
        <v>5189689.1184999999</v>
      </c>
      <c r="M56" s="34">
        <f t="shared" si="0"/>
        <v>2.6275999999488704</v>
      </c>
      <c r="N56" s="34">
        <f t="shared" si="1"/>
        <v>0.49649999942630529</v>
      </c>
      <c r="O56" s="35">
        <f t="shared" si="2"/>
        <v>2.6740968585976135</v>
      </c>
      <c r="P56" s="34">
        <f t="shared" si="3"/>
        <v>7.1507940091616247</v>
      </c>
      <c r="Q56" s="36" t="str">
        <f>VLOOKUP($C56,'Hub coords'!$A$14:$E$118,1,TRUE)</f>
        <v>11A</v>
      </c>
      <c r="R56" s="30"/>
    </row>
    <row r="57" spans="1:19" x14ac:dyDescent="0.3">
      <c r="A57" s="30" t="s">
        <v>126</v>
      </c>
      <c r="B57" s="30">
        <v>0</v>
      </c>
      <c r="C57" s="30" t="s">
        <v>498</v>
      </c>
      <c r="D57" s="30">
        <v>901</v>
      </c>
      <c r="E57" s="30">
        <v>327.84500000000003</v>
      </c>
      <c r="F57" s="30">
        <v>0.3</v>
      </c>
      <c r="G57" s="30">
        <v>0.2</v>
      </c>
      <c r="H57" s="34">
        <v>1.7209019999999999</v>
      </c>
      <c r="I57" s="34">
        <v>5189688.4400000004</v>
      </c>
      <c r="J57" s="34">
        <v>487979.84</v>
      </c>
      <c r="K57" s="18">
        <f>VLOOKUP($C57,'Hub coords'!$A$14:$E$119,4,TRUE)</f>
        <v>487977.93940000003</v>
      </c>
      <c r="L57" s="18">
        <f>VLOOKUP($C57,'Hub coords'!$A$14:$E$119,5,TRUE)</f>
        <v>5189689.1184999999</v>
      </c>
      <c r="M57" s="34">
        <f t="shared" si="0"/>
        <v>1.9005999999935739</v>
      </c>
      <c r="N57" s="34">
        <f t="shared" si="1"/>
        <v>0.67849999945610762</v>
      </c>
      <c r="O57" s="35">
        <f t="shared" si="2"/>
        <v>2.0180789402888855</v>
      </c>
      <c r="P57" s="34">
        <f t="shared" si="3"/>
        <v>4.0726426092375112</v>
      </c>
      <c r="Q57" s="36" t="str">
        <f>VLOOKUP($C57,'Hub coords'!$A$14:$E$118,1,TRUE)</f>
        <v>11A</v>
      </c>
      <c r="R57" s="30"/>
    </row>
    <row r="58" spans="1:19" x14ac:dyDescent="0.3">
      <c r="A58" s="30" t="s">
        <v>130</v>
      </c>
      <c r="B58" s="30">
        <v>0</v>
      </c>
      <c r="C58" s="30" t="s">
        <v>472</v>
      </c>
      <c r="D58" s="30">
        <v>901</v>
      </c>
      <c r="E58" s="30">
        <v>328.69400000000002</v>
      </c>
      <c r="F58" s="30">
        <v>0.3</v>
      </c>
      <c r="G58" s="30">
        <v>0.2</v>
      </c>
      <c r="H58" s="34">
        <v>1.588767</v>
      </c>
      <c r="I58" s="34">
        <v>5189689.1370000001</v>
      </c>
      <c r="J58" s="34">
        <v>487980.53700000001</v>
      </c>
      <c r="K58" s="18">
        <f>VLOOKUP($C58,'Hub coords'!$A$14:$E$119,4,TRUE)</f>
        <v>487977.93940000003</v>
      </c>
      <c r="L58" s="18">
        <f>VLOOKUP($C58,'Hub coords'!$A$14:$E$119,5,TRUE)</f>
        <v>5189689.1184999999</v>
      </c>
      <c r="M58" s="34">
        <f t="shared" si="0"/>
        <v>2.5975999999791384</v>
      </c>
      <c r="N58" s="34">
        <f t="shared" si="1"/>
        <v>1.8500000238418579E-2</v>
      </c>
      <c r="O58" s="35">
        <f t="shared" si="2"/>
        <v>2.5976658772637489</v>
      </c>
      <c r="P58" s="34">
        <f t="shared" si="3"/>
        <v>6.7478680099004418</v>
      </c>
      <c r="Q58" s="36" t="str">
        <f>VLOOKUP($C58,'Hub coords'!$A$14:$E$118,1,TRUE)</f>
        <v>11A</v>
      </c>
      <c r="R58" s="30"/>
    </row>
    <row r="59" spans="1:19" x14ac:dyDescent="0.3">
      <c r="A59" s="30" t="s">
        <v>130</v>
      </c>
      <c r="B59" s="30">
        <v>0</v>
      </c>
      <c r="C59" s="30" t="s">
        <v>499</v>
      </c>
      <c r="D59" s="30">
        <v>901</v>
      </c>
      <c r="E59" s="30">
        <v>328.74400000000003</v>
      </c>
      <c r="F59" s="30">
        <v>0.3</v>
      </c>
      <c r="G59" s="30">
        <v>0.2</v>
      </c>
      <c r="H59" s="34">
        <v>1.529528</v>
      </c>
      <c r="I59" s="34">
        <v>5189688.6469999999</v>
      </c>
      <c r="J59" s="34">
        <v>487979.913</v>
      </c>
      <c r="K59" s="18">
        <f>VLOOKUP($C59,'Hub coords'!$A$14:$E$119,4,TRUE)</f>
        <v>487977.93940000003</v>
      </c>
      <c r="L59" s="18">
        <f>VLOOKUP($C59,'Hub coords'!$A$14:$E$119,5,TRUE)</f>
        <v>5189689.1184999999</v>
      </c>
      <c r="M59" s="34">
        <f t="shared" si="0"/>
        <v>1.9735999999684282</v>
      </c>
      <c r="N59" s="34">
        <f t="shared" si="1"/>
        <v>0.47149999998509884</v>
      </c>
      <c r="O59" s="35">
        <f t="shared" si="2"/>
        <v>2.0291400173130802</v>
      </c>
      <c r="P59" s="34">
        <f t="shared" si="3"/>
        <v>4.1174092098613277</v>
      </c>
      <c r="Q59" s="36" t="str">
        <f>VLOOKUP($C59,'Hub coords'!$A$14:$E$118,1,TRUE)</f>
        <v>11A</v>
      </c>
      <c r="R59" s="30"/>
    </row>
    <row r="60" spans="1:19" x14ac:dyDescent="0.3">
      <c r="A60" s="30" t="s">
        <v>130</v>
      </c>
      <c r="B60" s="30">
        <v>0</v>
      </c>
      <c r="C60" s="30" t="s">
        <v>473</v>
      </c>
      <c r="D60" s="30">
        <v>901</v>
      </c>
      <c r="E60" s="30">
        <v>329.37</v>
      </c>
      <c r="F60" s="30">
        <v>0.3</v>
      </c>
      <c r="G60" s="30">
        <v>0.2</v>
      </c>
      <c r="H60" s="34">
        <v>2.139764</v>
      </c>
      <c r="I60" s="34">
        <v>5189689.1179999998</v>
      </c>
      <c r="J60" s="34">
        <v>487980.73499999999</v>
      </c>
      <c r="K60" s="18">
        <f>VLOOKUP($C60,'Hub coords'!$A$14:$E$119,4,TRUE)</f>
        <v>487977.93940000003</v>
      </c>
      <c r="L60" s="18">
        <f>VLOOKUP($C60,'Hub coords'!$A$14:$E$119,5,TRUE)</f>
        <v>5189689.1184999999</v>
      </c>
      <c r="M60" s="34">
        <f t="shared" si="0"/>
        <v>2.7955999999539927</v>
      </c>
      <c r="N60" s="34">
        <f t="shared" si="1"/>
        <v>5.0000008195638657E-4</v>
      </c>
      <c r="O60" s="35">
        <f t="shared" si="2"/>
        <v>2.7956000446671276</v>
      </c>
      <c r="P60" s="34">
        <f t="shared" si="3"/>
        <v>7.8153796097428456</v>
      </c>
      <c r="Q60" s="36" t="str">
        <f>VLOOKUP($C60,'Hub coords'!$A$14:$E$118,1,TRUE)</f>
        <v>11A</v>
      </c>
      <c r="R60" s="30" t="s">
        <v>5112</v>
      </c>
      <c r="S60" s="37">
        <f>COUNT(D36:D65)</f>
        <v>30</v>
      </c>
    </row>
    <row r="61" spans="1:19" x14ac:dyDescent="0.3">
      <c r="A61" s="30" t="s">
        <v>130</v>
      </c>
      <c r="B61" s="30">
        <v>0</v>
      </c>
      <c r="C61" s="30" t="s">
        <v>474</v>
      </c>
      <c r="D61" s="30">
        <v>901</v>
      </c>
      <c r="E61" s="30">
        <v>324.06700000000001</v>
      </c>
      <c r="F61" s="30">
        <v>0.3</v>
      </c>
      <c r="G61" s="30">
        <v>0.3</v>
      </c>
      <c r="H61" s="34">
        <v>2.3018939999999999</v>
      </c>
      <c r="I61" s="34">
        <v>5189688.0049999999</v>
      </c>
      <c r="J61" s="34">
        <v>487981.24699999997</v>
      </c>
      <c r="K61" s="18">
        <f>VLOOKUP($C61,'Hub coords'!$A$14:$E$119,4,TRUE)</f>
        <v>487977.93940000003</v>
      </c>
      <c r="L61" s="18">
        <f>VLOOKUP($C61,'Hub coords'!$A$14:$E$119,5,TRUE)</f>
        <v>5189689.1184999999</v>
      </c>
      <c r="M61" s="34">
        <f t="shared" si="0"/>
        <v>3.3075999999418855</v>
      </c>
      <c r="N61" s="34">
        <f t="shared" si="1"/>
        <v>1.1134999999776483</v>
      </c>
      <c r="O61" s="35">
        <f t="shared" si="2"/>
        <v>3.490000001370456</v>
      </c>
      <c r="P61" s="34">
        <f t="shared" si="3"/>
        <v>12.180100009565782</v>
      </c>
      <c r="Q61" s="36" t="str">
        <f>VLOOKUP($C61,'Hub coords'!$A$14:$E$118,1,TRUE)</f>
        <v>11A</v>
      </c>
      <c r="R61" s="30" t="s">
        <v>5111</v>
      </c>
      <c r="S61" s="34">
        <f>AVERAGE(O36:O65)</f>
        <v>2.8736070744131879</v>
      </c>
    </row>
    <row r="62" spans="1:19" x14ac:dyDescent="0.3">
      <c r="A62" s="30" t="s">
        <v>126</v>
      </c>
      <c r="B62" s="30">
        <v>0</v>
      </c>
      <c r="C62" s="30" t="s">
        <v>475</v>
      </c>
      <c r="D62" s="30">
        <v>901</v>
      </c>
      <c r="E62" s="30">
        <v>327.89100000000002</v>
      </c>
      <c r="F62" s="30">
        <v>0.3</v>
      </c>
      <c r="G62" s="30">
        <v>0.3</v>
      </c>
      <c r="H62" s="34">
        <v>2.266</v>
      </c>
      <c r="I62" s="34">
        <v>5189688.1050000004</v>
      </c>
      <c r="J62" s="34">
        <v>487981.27399999998</v>
      </c>
      <c r="K62" s="18">
        <f>VLOOKUP($C62,'Hub coords'!$A$14:$E$119,4,TRUE)</f>
        <v>487977.93940000003</v>
      </c>
      <c r="L62" s="18">
        <f>VLOOKUP($C62,'Hub coords'!$A$14:$E$119,5,TRUE)</f>
        <v>5189689.1184999999</v>
      </c>
      <c r="M62" s="34">
        <f t="shared" si="0"/>
        <v>3.3345999999437481</v>
      </c>
      <c r="N62" s="34">
        <f t="shared" si="1"/>
        <v>1.0134999994188547</v>
      </c>
      <c r="O62" s="35">
        <f t="shared" si="2"/>
        <v>3.4852172684707714</v>
      </c>
      <c r="P62" s="34">
        <f t="shared" si="3"/>
        <v>12.146739408446866</v>
      </c>
      <c r="Q62" s="36" t="str">
        <f>VLOOKUP($C62,'Hub coords'!$A$14:$E$118,1,TRUE)</f>
        <v>11A</v>
      </c>
      <c r="R62" s="30" t="s">
        <v>5110</v>
      </c>
      <c r="S62" s="34">
        <f>_xlfn.STDEV.S(O36:O65)</f>
        <v>0.57759550766553813</v>
      </c>
    </row>
    <row r="63" spans="1:19" x14ac:dyDescent="0.3">
      <c r="A63" s="30" t="s">
        <v>130</v>
      </c>
      <c r="B63" s="30">
        <v>0</v>
      </c>
      <c r="C63" s="30" t="s">
        <v>476</v>
      </c>
      <c r="D63" s="30">
        <v>901</v>
      </c>
      <c r="E63" s="30">
        <v>326.94499999999999</v>
      </c>
      <c r="F63" s="30">
        <v>0.3</v>
      </c>
      <c r="G63" s="30">
        <v>0.3</v>
      </c>
      <c r="H63" s="34">
        <v>1.551798</v>
      </c>
      <c r="I63" s="34">
        <v>5189687.9440000001</v>
      </c>
      <c r="J63" s="34">
        <v>487981.28899999999</v>
      </c>
      <c r="K63" s="18">
        <f>VLOOKUP($C63,'Hub coords'!$A$14:$E$119,4,TRUE)</f>
        <v>487977.93940000003</v>
      </c>
      <c r="L63" s="18">
        <f>VLOOKUP($C63,'Hub coords'!$A$14:$E$119,5,TRUE)</f>
        <v>5189689.1184999999</v>
      </c>
      <c r="M63" s="34">
        <f t="shared" si="0"/>
        <v>3.349599999957718</v>
      </c>
      <c r="N63" s="34">
        <f t="shared" si="1"/>
        <v>1.1744999997317791</v>
      </c>
      <c r="O63" s="35">
        <f t="shared" si="2"/>
        <v>3.5495450988946025</v>
      </c>
      <c r="P63" s="34">
        <f t="shared" si="3"/>
        <v>12.599270409086692</v>
      </c>
      <c r="Q63" s="36" t="str">
        <f>VLOOKUP($C63,'Hub coords'!$A$14:$E$118,1,TRUE)</f>
        <v>11A</v>
      </c>
      <c r="R63" s="30" t="s">
        <v>5109</v>
      </c>
      <c r="S63" s="34">
        <f>MIN(O36:O65)</f>
        <v>1.9787862467259063</v>
      </c>
    </row>
    <row r="64" spans="1:19" x14ac:dyDescent="0.3">
      <c r="A64" s="30" t="s">
        <v>130</v>
      </c>
      <c r="B64" s="30">
        <v>0</v>
      </c>
      <c r="C64" s="30" t="s">
        <v>477</v>
      </c>
      <c r="D64" s="30">
        <v>901</v>
      </c>
      <c r="E64" s="30">
        <v>323.51600000000002</v>
      </c>
      <c r="F64" s="30">
        <v>0.3</v>
      </c>
      <c r="G64" s="30">
        <v>0.2</v>
      </c>
      <c r="H64" s="34">
        <v>2.3952110000000002</v>
      </c>
      <c r="I64" s="34">
        <v>5189688.585</v>
      </c>
      <c r="J64" s="34">
        <v>487981.049</v>
      </c>
      <c r="K64" s="18">
        <f>VLOOKUP($C64,'Hub coords'!$A$14:$E$119,4,TRUE)</f>
        <v>487977.93940000003</v>
      </c>
      <c r="L64" s="18">
        <f>VLOOKUP($C64,'Hub coords'!$A$14:$E$119,5,TRUE)</f>
        <v>5189689.1184999999</v>
      </c>
      <c r="M64" s="34">
        <f t="shared" si="0"/>
        <v>3.1095999999670312</v>
      </c>
      <c r="N64" s="34">
        <f t="shared" si="1"/>
        <v>0.53349999990314245</v>
      </c>
      <c r="O64" s="35">
        <f t="shared" si="2"/>
        <v>3.1550331867813393</v>
      </c>
      <c r="P64" s="34">
        <f t="shared" si="3"/>
        <v>9.9542344096916135</v>
      </c>
      <c r="Q64" s="36" t="str">
        <f>VLOOKUP($C64,'Hub coords'!$A$14:$E$118,1,TRUE)</f>
        <v>11A</v>
      </c>
      <c r="R64" s="30" t="s">
        <v>5108</v>
      </c>
      <c r="S64" s="34">
        <f>MAX(O36:O65)</f>
        <v>3.647069537230335</v>
      </c>
    </row>
    <row r="65" spans="1:19" x14ac:dyDescent="0.3">
      <c r="A65" s="30" t="s">
        <v>126</v>
      </c>
      <c r="B65" s="30">
        <v>0</v>
      </c>
      <c r="C65" s="30" t="s">
        <v>478</v>
      </c>
      <c r="D65" s="30">
        <v>901</v>
      </c>
      <c r="E65" s="30">
        <v>326.02699999999999</v>
      </c>
      <c r="F65" s="30">
        <v>0.3</v>
      </c>
      <c r="G65" s="30">
        <v>0.2</v>
      </c>
      <c r="H65" s="34">
        <v>1.6293960000000001</v>
      </c>
      <c r="I65" s="34">
        <v>5189688.0480000004</v>
      </c>
      <c r="J65" s="34">
        <v>487981.33600000001</v>
      </c>
      <c r="K65" s="18">
        <f>VLOOKUP($C65,'Hub coords'!$A$14:$E$119,4,TRUE)</f>
        <v>487977.93940000003</v>
      </c>
      <c r="L65" s="18">
        <f>VLOOKUP($C65,'Hub coords'!$A$14:$E$119,5,TRUE)</f>
        <v>5189689.1184999999</v>
      </c>
      <c r="M65" s="34">
        <f t="shared" si="0"/>
        <v>3.3965999999782071</v>
      </c>
      <c r="N65" s="34">
        <f t="shared" si="1"/>
        <v>1.070499999448657</v>
      </c>
      <c r="O65" s="35">
        <f t="shared" si="2"/>
        <v>3.5613005782538956</v>
      </c>
      <c r="P65" s="34">
        <f t="shared" si="3"/>
        <v>12.682861808671531</v>
      </c>
      <c r="Q65" s="36" t="str">
        <f>VLOOKUP($C65,'Hub coords'!$A$14:$E$118,1,TRUE)</f>
        <v>11A</v>
      </c>
      <c r="R65" s="30" t="s">
        <v>5107</v>
      </c>
      <c r="S65" s="34">
        <f>SQRT(SUM(P36:P65)/S60)</f>
        <v>2.9291831004981148</v>
      </c>
    </row>
    <row r="66" spans="1:19" s="45" customFormat="1" ht="15" thickBot="1" x14ac:dyDescent="0.35">
      <c r="A66" s="45" t="s">
        <v>126</v>
      </c>
      <c r="B66" s="45">
        <v>0</v>
      </c>
      <c r="C66" s="45" t="s">
        <v>500</v>
      </c>
      <c r="D66" s="45">
        <v>901</v>
      </c>
      <c r="E66" s="45">
        <v>332.48399999999998</v>
      </c>
      <c r="F66" s="45">
        <v>0.5</v>
      </c>
      <c r="G66" s="45">
        <v>0.3</v>
      </c>
      <c r="H66" s="18">
        <v>2.7173349999999998</v>
      </c>
      <c r="I66" s="18">
        <v>5189683.2879999997</v>
      </c>
      <c r="J66" s="18">
        <v>487924.63199999998</v>
      </c>
      <c r="K66" s="18">
        <f>VLOOKUP($C66,'Hub coords'!$A$14:$E$119,4,TRUE)</f>
        <v>487922.22340000002</v>
      </c>
      <c r="L66" s="18">
        <f>VLOOKUP($C66,'Hub coords'!$A$14:$E$119,5,TRUE)</f>
        <v>5189684.0785000008</v>
      </c>
      <c r="M66" s="18">
        <f t="shared" si="0"/>
        <v>2.4085999999660999</v>
      </c>
      <c r="N66" s="18">
        <f t="shared" si="1"/>
        <v>0.79050000105053186</v>
      </c>
      <c r="O66" s="46">
        <f t="shared" si="2"/>
        <v>2.5350037892471851</v>
      </c>
      <c r="P66" s="18">
        <f t="shared" si="3"/>
        <v>6.4262442114975871</v>
      </c>
      <c r="Q66" s="47" t="str">
        <f>VLOOKUP($C66,'Hub coords'!$A$14:$E$118,1,TRUE)</f>
        <v>12A</v>
      </c>
    </row>
    <row r="67" spans="1:19" s="45" customFormat="1" x14ac:dyDescent="0.3">
      <c r="A67" s="45" t="s">
        <v>126</v>
      </c>
      <c r="B67" s="45">
        <v>0</v>
      </c>
      <c r="C67" s="45" t="s">
        <v>509</v>
      </c>
      <c r="D67" s="45">
        <v>900</v>
      </c>
      <c r="E67" s="45">
        <v>329.92399999999998</v>
      </c>
      <c r="F67" s="45">
        <v>0.3</v>
      </c>
      <c r="G67" s="45">
        <v>0.2</v>
      </c>
      <c r="H67" s="18">
        <v>2.6174900000000001</v>
      </c>
      <c r="I67" s="18">
        <v>5189682.93</v>
      </c>
      <c r="J67" s="18">
        <v>487924.39299999998</v>
      </c>
      <c r="K67" s="18">
        <f>VLOOKUP($C67,'Hub coords'!$A$14:$E$119,4,TRUE)</f>
        <v>487922.22340000002</v>
      </c>
      <c r="L67" s="18">
        <f>VLOOKUP($C67,'Hub coords'!$A$14:$E$119,5,TRUE)</f>
        <v>5189684.0785000008</v>
      </c>
      <c r="M67" s="18">
        <f t="shared" si="0"/>
        <v>2.1695999999647029</v>
      </c>
      <c r="N67" s="18">
        <f t="shared" si="1"/>
        <v>1.1485000010579824</v>
      </c>
      <c r="O67" s="46">
        <f t="shared" si="2"/>
        <v>2.4548353126588807</v>
      </c>
      <c r="P67" s="18">
        <f t="shared" si="3"/>
        <v>6.0262164122770248</v>
      </c>
      <c r="Q67" s="47" t="str">
        <f>VLOOKUP($C67,'Hub coords'!$A$14:$E$118,1,TRUE)</f>
        <v>12A</v>
      </c>
      <c r="R67" s="20" t="s">
        <v>166</v>
      </c>
      <c r="S67" s="20" t="s">
        <v>165</v>
      </c>
    </row>
    <row r="68" spans="1:19" s="45" customFormat="1" x14ac:dyDescent="0.3">
      <c r="A68" s="45" t="s">
        <v>126</v>
      </c>
      <c r="B68" s="45">
        <v>0</v>
      </c>
      <c r="C68" s="45" t="s">
        <v>510</v>
      </c>
      <c r="D68" s="45">
        <v>900</v>
      </c>
      <c r="E68" s="45">
        <v>330.54899999999998</v>
      </c>
      <c r="F68" s="45">
        <v>0.3</v>
      </c>
      <c r="G68" s="45">
        <v>0.2</v>
      </c>
      <c r="H68" s="18">
        <v>2.5484969999999998</v>
      </c>
      <c r="I68" s="18">
        <v>5189683.193</v>
      </c>
      <c r="J68" s="18">
        <v>487924.75099999999</v>
      </c>
      <c r="K68" s="18">
        <f>VLOOKUP($C68,'Hub coords'!$A$14:$E$119,4,TRUE)</f>
        <v>487922.22340000002</v>
      </c>
      <c r="L68" s="18">
        <f>VLOOKUP($C68,'Hub coords'!$A$14:$E$119,5,TRUE)</f>
        <v>5189684.0785000008</v>
      </c>
      <c r="M68" s="18">
        <f t="shared" si="0"/>
        <v>2.5275999999721535</v>
      </c>
      <c r="N68" s="18">
        <f t="shared" si="1"/>
        <v>0.88550000078976154</v>
      </c>
      <c r="O68" s="46">
        <f t="shared" si="2"/>
        <v>2.6782218002357268</v>
      </c>
      <c r="P68" s="18">
        <f t="shared" si="3"/>
        <v>7.1728720112578968</v>
      </c>
      <c r="Q68" s="47" t="str">
        <f>VLOOKUP($C68,'Hub coords'!$A$14:$E$118,1,TRUE)</f>
        <v>12A</v>
      </c>
      <c r="R68" s="40">
        <v>1</v>
      </c>
      <c r="S68" s="15">
        <v>0</v>
      </c>
    </row>
    <row r="69" spans="1:19" s="45" customFormat="1" x14ac:dyDescent="0.3">
      <c r="A69" s="45" t="s">
        <v>126</v>
      </c>
      <c r="B69" s="45">
        <v>0</v>
      </c>
      <c r="C69" s="45" t="s">
        <v>511</v>
      </c>
      <c r="D69" s="45">
        <v>901</v>
      </c>
      <c r="E69" s="45">
        <v>332.01100000000002</v>
      </c>
      <c r="F69" s="45">
        <v>0.4</v>
      </c>
      <c r="G69" s="45">
        <v>0.2</v>
      </c>
      <c r="H69" s="18">
        <v>1.7338849999999999</v>
      </c>
      <c r="I69" s="18">
        <v>5189682.9680000003</v>
      </c>
      <c r="J69" s="18">
        <v>487924.7</v>
      </c>
      <c r="K69" s="18">
        <f>VLOOKUP($C69,'Hub coords'!$A$14:$E$119,4,TRUE)</f>
        <v>487922.22340000002</v>
      </c>
      <c r="L69" s="18">
        <f>VLOOKUP($C69,'Hub coords'!$A$14:$E$119,5,TRUE)</f>
        <v>5189684.0785000008</v>
      </c>
      <c r="M69" s="18">
        <f t="shared" si="0"/>
        <v>2.4765999999945052</v>
      </c>
      <c r="N69" s="18">
        <f t="shared" si="1"/>
        <v>1.1105000004172325</v>
      </c>
      <c r="O69" s="46">
        <f t="shared" si="2"/>
        <v>2.7141771885599981</v>
      </c>
      <c r="P69" s="18">
        <f t="shared" si="3"/>
        <v>7.3667578108994558</v>
      </c>
      <c r="Q69" s="47" t="str">
        <f>VLOOKUP($C69,'Hub coords'!$A$14:$E$118,1,TRUE)</f>
        <v>12A</v>
      </c>
      <c r="R69" s="40">
        <v>2</v>
      </c>
      <c r="S69" s="15">
        <v>6</v>
      </c>
    </row>
    <row r="70" spans="1:19" s="45" customFormat="1" x14ac:dyDescent="0.3">
      <c r="A70" s="45" t="s">
        <v>130</v>
      </c>
      <c r="B70" s="45">
        <v>0</v>
      </c>
      <c r="C70" s="45" t="s">
        <v>512</v>
      </c>
      <c r="D70" s="45">
        <v>900</v>
      </c>
      <c r="E70" s="45">
        <v>335.72399999999999</v>
      </c>
      <c r="F70" s="45">
        <v>0.3</v>
      </c>
      <c r="G70" s="45">
        <v>0.3</v>
      </c>
      <c r="H70" s="18">
        <v>2.4291100000000001</v>
      </c>
      <c r="I70" s="18">
        <v>5189684.0609999998</v>
      </c>
      <c r="J70" s="18">
        <v>487923.37199999997</v>
      </c>
      <c r="K70" s="18">
        <f>VLOOKUP($C70,'Hub coords'!$A$14:$E$119,4,TRUE)</f>
        <v>487922.22340000002</v>
      </c>
      <c r="L70" s="18">
        <f>VLOOKUP($C70,'Hub coords'!$A$14:$E$119,5,TRUE)</f>
        <v>5189684.0785000008</v>
      </c>
      <c r="M70" s="18">
        <f t="shared" ref="M70:M133" si="4">ABS(K70-J70)</f>
        <v>1.1485999999567866</v>
      </c>
      <c r="N70" s="18">
        <f t="shared" ref="N70:N133" si="5">ABS(L70-I70)</f>
        <v>1.7500001005828381E-2</v>
      </c>
      <c r="O70" s="46">
        <f t="shared" ref="O70:O133" si="6">SQRT(M70^2+N70^2)</f>
        <v>1.1487333067061014</v>
      </c>
      <c r="P70" s="18">
        <f t="shared" ref="P70:P133" si="7">O70*O70</f>
        <v>1.319588209935934</v>
      </c>
      <c r="Q70" s="47" t="str">
        <f>VLOOKUP($C70,'Hub coords'!$A$14:$E$118,1,TRUE)</f>
        <v>12A</v>
      </c>
      <c r="R70" s="40">
        <v>3</v>
      </c>
      <c r="S70" s="15">
        <v>22</v>
      </c>
    </row>
    <row r="71" spans="1:19" s="45" customFormat="1" x14ac:dyDescent="0.3">
      <c r="A71" s="45" t="s">
        <v>126</v>
      </c>
      <c r="B71" s="45">
        <v>0</v>
      </c>
      <c r="C71" s="45" t="s">
        <v>513</v>
      </c>
      <c r="D71" s="45">
        <v>901</v>
      </c>
      <c r="E71" s="45">
        <v>332.43299999999999</v>
      </c>
      <c r="F71" s="45">
        <v>0.4</v>
      </c>
      <c r="G71" s="45">
        <v>0.3</v>
      </c>
      <c r="H71" s="18">
        <v>2.7609170000000001</v>
      </c>
      <c r="I71" s="18">
        <v>5189683.5810000002</v>
      </c>
      <c r="J71" s="18">
        <v>487924.84700000001</v>
      </c>
      <c r="K71" s="18">
        <f>VLOOKUP($C71,'Hub coords'!$A$14:$E$119,4,TRUE)</f>
        <v>487922.22340000002</v>
      </c>
      <c r="L71" s="18">
        <f>VLOOKUP($C71,'Hub coords'!$A$14:$E$119,5,TRUE)</f>
        <v>5189684.0785000008</v>
      </c>
      <c r="M71" s="18">
        <f t="shared" si="4"/>
        <v>2.6235999999917112</v>
      </c>
      <c r="N71" s="18">
        <f t="shared" si="5"/>
        <v>0.49750000052154064</v>
      </c>
      <c r="O71" s="46">
        <f t="shared" si="6"/>
        <v>2.6703526378505593</v>
      </c>
      <c r="P71" s="18">
        <f t="shared" si="7"/>
        <v>7.1307832104754407</v>
      </c>
      <c r="Q71" s="47" t="str">
        <f>VLOOKUP($C71,'Hub coords'!$A$14:$E$118,1,TRUE)</f>
        <v>12A</v>
      </c>
      <c r="R71" s="40">
        <v>4</v>
      </c>
      <c r="S71" s="15">
        <v>2</v>
      </c>
    </row>
    <row r="72" spans="1:19" s="45" customFormat="1" x14ac:dyDescent="0.3">
      <c r="A72" s="45" t="s">
        <v>126</v>
      </c>
      <c r="B72" s="45">
        <v>0</v>
      </c>
      <c r="C72" s="45" t="s">
        <v>514</v>
      </c>
      <c r="D72" s="45">
        <v>900</v>
      </c>
      <c r="E72" s="45">
        <v>329.40199999999999</v>
      </c>
      <c r="F72" s="45">
        <v>0.4</v>
      </c>
      <c r="G72" s="45">
        <v>0.3</v>
      </c>
      <c r="H72" s="18">
        <v>2.121146</v>
      </c>
      <c r="I72" s="18">
        <v>5189683.4479999999</v>
      </c>
      <c r="J72" s="18">
        <v>487924.67</v>
      </c>
      <c r="K72" s="18">
        <f>VLOOKUP($C72,'Hub coords'!$A$14:$E$119,4,TRUE)</f>
        <v>487922.22340000002</v>
      </c>
      <c r="L72" s="18">
        <f>VLOOKUP($C72,'Hub coords'!$A$14:$E$119,5,TRUE)</f>
        <v>5189684.0785000008</v>
      </c>
      <c r="M72" s="18">
        <f t="shared" si="4"/>
        <v>2.4465999999665655</v>
      </c>
      <c r="N72" s="18">
        <f t="shared" si="5"/>
        <v>0.63050000090152025</v>
      </c>
      <c r="O72" s="46">
        <f t="shared" si="6"/>
        <v>2.5265355352682488</v>
      </c>
      <c r="P72" s="18">
        <f t="shared" si="7"/>
        <v>6.3833818109732166</v>
      </c>
      <c r="Q72" s="47" t="str">
        <f>VLOOKUP($C72,'Hub coords'!$A$14:$E$118,1,TRUE)</f>
        <v>12A</v>
      </c>
      <c r="R72" s="40">
        <v>5</v>
      </c>
      <c r="S72" s="15">
        <v>0</v>
      </c>
    </row>
    <row r="73" spans="1:19" s="45" customFormat="1" x14ac:dyDescent="0.3">
      <c r="A73" s="45" t="s">
        <v>126</v>
      </c>
      <c r="B73" s="45">
        <v>0</v>
      </c>
      <c r="C73" s="45" t="s">
        <v>515</v>
      </c>
      <c r="D73" s="45">
        <v>901</v>
      </c>
      <c r="E73" s="45">
        <v>334.58199999999999</v>
      </c>
      <c r="F73" s="45">
        <v>0.3</v>
      </c>
      <c r="G73" s="45">
        <v>0.2</v>
      </c>
      <c r="H73" s="18">
        <v>1.527463</v>
      </c>
      <c r="I73" s="18">
        <v>5189684.0520000001</v>
      </c>
      <c r="J73" s="18">
        <v>487925.054</v>
      </c>
      <c r="K73" s="18">
        <f>VLOOKUP($C73,'Hub coords'!$A$14:$E$119,4,TRUE)</f>
        <v>487922.22340000002</v>
      </c>
      <c r="L73" s="18">
        <f>VLOOKUP($C73,'Hub coords'!$A$14:$E$119,5,TRUE)</f>
        <v>5189684.0785000008</v>
      </c>
      <c r="M73" s="18">
        <f t="shared" si="4"/>
        <v>2.830599999986589</v>
      </c>
      <c r="N73" s="18">
        <f t="shared" si="5"/>
        <v>2.650000061839819E-2</v>
      </c>
      <c r="O73" s="46">
        <f t="shared" si="6"/>
        <v>2.8307240434130723</v>
      </c>
      <c r="P73" s="18">
        <f t="shared" si="7"/>
        <v>8.0129986099568526</v>
      </c>
      <c r="Q73" s="47" t="str">
        <f>VLOOKUP($C73,'Hub coords'!$A$14:$E$118,1,TRUE)</f>
        <v>12A</v>
      </c>
      <c r="R73" s="40">
        <v>6</v>
      </c>
      <c r="S73" s="15">
        <v>0</v>
      </c>
    </row>
    <row r="74" spans="1:19" s="45" customFormat="1" x14ac:dyDescent="0.3">
      <c r="A74" s="45" t="s">
        <v>126</v>
      </c>
      <c r="B74" s="45">
        <v>0</v>
      </c>
      <c r="C74" s="45" t="s">
        <v>516</v>
      </c>
      <c r="D74" s="45">
        <v>901</v>
      </c>
      <c r="E74" s="45">
        <v>334.29300000000001</v>
      </c>
      <c r="F74" s="45">
        <v>0.3</v>
      </c>
      <c r="G74" s="45">
        <v>0.2</v>
      </c>
      <c r="H74" s="18">
        <v>1.6269899999999999</v>
      </c>
      <c r="I74" s="18">
        <v>5189684.1569999997</v>
      </c>
      <c r="J74" s="18">
        <v>487925.03499999997</v>
      </c>
      <c r="K74" s="18">
        <f>VLOOKUP($C74,'Hub coords'!$A$14:$E$119,4,TRUE)</f>
        <v>487922.22340000002</v>
      </c>
      <c r="L74" s="18">
        <f>VLOOKUP($C74,'Hub coords'!$A$14:$E$119,5,TRUE)</f>
        <v>5189684.0785000008</v>
      </c>
      <c r="M74" s="18">
        <f t="shared" si="4"/>
        <v>2.8115999999572523</v>
      </c>
      <c r="N74" s="18">
        <f t="shared" si="5"/>
        <v>7.8499998897314072E-2</v>
      </c>
      <c r="O74" s="46">
        <f t="shared" si="6"/>
        <v>2.8126956482325811</v>
      </c>
      <c r="P74" s="18">
        <f t="shared" si="7"/>
        <v>7.9112568095864999</v>
      </c>
      <c r="Q74" s="47" t="str">
        <f>VLOOKUP($C74,'Hub coords'!$A$14:$E$118,1,TRUE)</f>
        <v>12A</v>
      </c>
      <c r="R74" s="40">
        <v>7</v>
      </c>
      <c r="S74" s="15">
        <v>0</v>
      </c>
    </row>
    <row r="75" spans="1:19" s="45" customFormat="1" x14ac:dyDescent="0.3">
      <c r="A75" s="45" t="s">
        <v>130</v>
      </c>
      <c r="B75" s="45">
        <v>0</v>
      </c>
      <c r="C75" s="45" t="s">
        <v>517</v>
      </c>
      <c r="D75" s="45">
        <v>900</v>
      </c>
      <c r="E75" s="45">
        <v>334.89100000000002</v>
      </c>
      <c r="F75" s="45">
        <v>0.4</v>
      </c>
      <c r="G75" s="45">
        <v>0.3</v>
      </c>
      <c r="H75" s="18">
        <v>2.4143300000000001</v>
      </c>
      <c r="I75" s="18">
        <v>5189682.5760000004</v>
      </c>
      <c r="J75" s="18">
        <v>487923.66800000001</v>
      </c>
      <c r="K75" s="18">
        <f>VLOOKUP($C75,'Hub coords'!$A$14:$E$119,4,TRUE)</f>
        <v>487922.22340000002</v>
      </c>
      <c r="L75" s="18">
        <f>VLOOKUP($C75,'Hub coords'!$A$14:$E$119,5,TRUE)</f>
        <v>5189684.0785000008</v>
      </c>
      <c r="M75" s="18">
        <f t="shared" si="4"/>
        <v>1.4445999999879859</v>
      </c>
      <c r="N75" s="18">
        <f t="shared" si="5"/>
        <v>1.5025000004097819</v>
      </c>
      <c r="O75" s="46">
        <f t="shared" si="6"/>
        <v>2.0843165333501252</v>
      </c>
      <c r="P75" s="18">
        <f t="shared" si="7"/>
        <v>4.3443754111966841</v>
      </c>
      <c r="Q75" s="47" t="str">
        <f>VLOOKUP($C75,'Hub coords'!$A$14:$E$118,1,TRUE)</f>
        <v>12A</v>
      </c>
      <c r="R75" s="40">
        <v>8</v>
      </c>
      <c r="S75" s="15">
        <v>0</v>
      </c>
    </row>
    <row r="76" spans="1:19" s="45" customFormat="1" ht="15" thickBot="1" x14ac:dyDescent="0.35">
      <c r="A76" s="45" t="s">
        <v>126</v>
      </c>
      <c r="B76" s="45">
        <v>0</v>
      </c>
      <c r="C76" s="45" t="s">
        <v>518</v>
      </c>
      <c r="D76" s="45">
        <v>901</v>
      </c>
      <c r="E76" s="45">
        <v>337.93799999999999</v>
      </c>
      <c r="F76" s="45">
        <v>0.5</v>
      </c>
      <c r="G76" s="45">
        <v>0.3</v>
      </c>
      <c r="H76" s="18">
        <v>2.1355970000000002</v>
      </c>
      <c r="I76" s="18">
        <v>5189683.9349999996</v>
      </c>
      <c r="J76" s="18">
        <v>487924.47100000002</v>
      </c>
      <c r="K76" s="18">
        <f>VLOOKUP($C76,'Hub coords'!$A$14:$E$119,4,TRUE)</f>
        <v>487922.22340000002</v>
      </c>
      <c r="L76" s="18">
        <f>VLOOKUP($C76,'Hub coords'!$A$14:$E$119,5,TRUE)</f>
        <v>5189684.0785000008</v>
      </c>
      <c r="M76" s="18">
        <f t="shared" si="4"/>
        <v>2.2476000000024214</v>
      </c>
      <c r="N76" s="18">
        <f t="shared" si="5"/>
        <v>0.14350000116974115</v>
      </c>
      <c r="O76" s="46">
        <f t="shared" si="6"/>
        <v>2.2521762831418415</v>
      </c>
      <c r="P76" s="18">
        <f t="shared" si="7"/>
        <v>5.0722980103466</v>
      </c>
      <c r="Q76" s="47" t="str">
        <f>VLOOKUP($C76,'Hub coords'!$A$14:$E$118,1,TRUE)</f>
        <v>12A</v>
      </c>
      <c r="R76" s="38" t="s">
        <v>2123</v>
      </c>
      <c r="S76" s="38">
        <v>0</v>
      </c>
    </row>
    <row r="77" spans="1:19" s="45" customFormat="1" x14ac:dyDescent="0.3">
      <c r="A77" s="45" t="s">
        <v>126</v>
      </c>
      <c r="B77" s="45">
        <v>0</v>
      </c>
      <c r="C77" s="45" t="s">
        <v>501</v>
      </c>
      <c r="D77" s="45">
        <v>901</v>
      </c>
      <c r="E77" s="45">
        <v>335.80599999999998</v>
      </c>
      <c r="F77" s="45">
        <v>0.4</v>
      </c>
      <c r="G77" s="45">
        <v>0.2</v>
      </c>
      <c r="H77" s="18">
        <v>1.517684</v>
      </c>
      <c r="I77" s="18">
        <v>5189683.8949999996</v>
      </c>
      <c r="J77" s="18">
        <v>487924.62099999998</v>
      </c>
      <c r="K77" s="18">
        <f>VLOOKUP($C77,'Hub coords'!$A$14:$E$119,4,TRUE)</f>
        <v>487922.22340000002</v>
      </c>
      <c r="L77" s="18">
        <f>VLOOKUP($C77,'Hub coords'!$A$14:$E$119,5,TRUE)</f>
        <v>5189684.0785000008</v>
      </c>
      <c r="M77" s="18">
        <f t="shared" si="4"/>
        <v>2.3975999999674968</v>
      </c>
      <c r="N77" s="18">
        <f t="shared" si="5"/>
        <v>0.18350000120699406</v>
      </c>
      <c r="O77" s="46">
        <f t="shared" si="6"/>
        <v>2.4046118211235483</v>
      </c>
      <c r="P77" s="18">
        <f t="shared" si="7"/>
        <v>5.782158010287108</v>
      </c>
      <c r="Q77" s="47" t="str">
        <f>VLOOKUP($C77,'Hub coords'!$A$14:$E$118,1,TRUE)</f>
        <v>12A</v>
      </c>
    </row>
    <row r="78" spans="1:19" s="45" customFormat="1" x14ac:dyDescent="0.3">
      <c r="A78" s="45" t="s">
        <v>130</v>
      </c>
      <c r="B78" s="45">
        <v>0</v>
      </c>
      <c r="C78" s="45" t="s">
        <v>519</v>
      </c>
      <c r="D78" s="45">
        <v>900</v>
      </c>
      <c r="E78" s="45">
        <v>336.30200000000002</v>
      </c>
      <c r="F78" s="45">
        <v>0.4</v>
      </c>
      <c r="G78" s="45">
        <v>0.2</v>
      </c>
      <c r="H78" s="18">
        <v>2.3776389999999998</v>
      </c>
      <c r="I78" s="18">
        <v>5189681.3969999999</v>
      </c>
      <c r="J78" s="18">
        <v>487924.36599999998</v>
      </c>
      <c r="K78" s="18">
        <f>VLOOKUP($C78,'Hub coords'!$A$14:$E$119,4,TRUE)</f>
        <v>487922.22340000002</v>
      </c>
      <c r="L78" s="18">
        <f>VLOOKUP($C78,'Hub coords'!$A$14:$E$119,5,TRUE)</f>
        <v>5189684.0785000008</v>
      </c>
      <c r="M78" s="18">
        <f t="shared" si="4"/>
        <v>2.1425999999628402</v>
      </c>
      <c r="N78" s="18">
        <f t="shared" si="5"/>
        <v>2.6815000008791685</v>
      </c>
      <c r="O78" s="46">
        <f t="shared" si="6"/>
        <v>3.4323719225275902</v>
      </c>
      <c r="P78" s="18">
        <f t="shared" si="7"/>
        <v>11.781177014555745</v>
      </c>
      <c r="Q78" s="47" t="str">
        <f>VLOOKUP($C78,'Hub coords'!$A$14:$E$118,1,TRUE)</f>
        <v>12A</v>
      </c>
    </row>
    <row r="79" spans="1:19" s="45" customFormat="1" x14ac:dyDescent="0.3">
      <c r="A79" s="45" t="s">
        <v>126</v>
      </c>
      <c r="B79" s="45">
        <v>0</v>
      </c>
      <c r="C79" s="45" t="s">
        <v>520</v>
      </c>
      <c r="D79" s="45">
        <v>901</v>
      </c>
      <c r="E79" s="45">
        <v>337.17</v>
      </c>
      <c r="F79" s="45">
        <v>0.5</v>
      </c>
      <c r="G79" s="45">
        <v>0.3</v>
      </c>
      <c r="H79" s="18">
        <v>2.1020120000000002</v>
      </c>
      <c r="I79" s="18">
        <v>5189683.8810000001</v>
      </c>
      <c r="J79" s="18">
        <v>487924.46</v>
      </c>
      <c r="K79" s="18">
        <f>VLOOKUP($C79,'Hub coords'!$A$14:$E$119,4,TRUE)</f>
        <v>487922.22340000002</v>
      </c>
      <c r="L79" s="18">
        <f>VLOOKUP($C79,'Hub coords'!$A$14:$E$119,5,TRUE)</f>
        <v>5189684.0785000008</v>
      </c>
      <c r="M79" s="18">
        <f t="shared" si="4"/>
        <v>2.2366000000038184</v>
      </c>
      <c r="N79" s="18">
        <f t="shared" si="5"/>
        <v>0.19750000070780516</v>
      </c>
      <c r="O79" s="46">
        <f t="shared" si="6"/>
        <v>2.2453030553349951</v>
      </c>
      <c r="P79" s="18">
        <f t="shared" si="7"/>
        <v>5.0413858102966635</v>
      </c>
      <c r="Q79" s="47" t="str">
        <f>VLOOKUP($C79,'Hub coords'!$A$14:$E$118,1,TRUE)</f>
        <v>12A</v>
      </c>
    </row>
    <row r="80" spans="1:19" s="45" customFormat="1" x14ac:dyDescent="0.3">
      <c r="A80" s="45" t="s">
        <v>130</v>
      </c>
      <c r="B80" s="45">
        <v>0</v>
      </c>
      <c r="C80" s="45" t="s">
        <v>521</v>
      </c>
      <c r="D80" s="45">
        <v>900</v>
      </c>
      <c r="E80" s="45">
        <v>338.49299999999999</v>
      </c>
      <c r="F80" s="45">
        <v>0.3</v>
      </c>
      <c r="G80" s="45">
        <v>0.2</v>
      </c>
      <c r="H80" s="18">
        <v>2.3310599999999999</v>
      </c>
      <c r="I80" s="18">
        <v>5189684.6890000002</v>
      </c>
      <c r="J80" s="18">
        <v>487924</v>
      </c>
      <c r="K80" s="18">
        <f>VLOOKUP($C80,'Hub coords'!$A$14:$E$119,4,TRUE)</f>
        <v>487922.22340000002</v>
      </c>
      <c r="L80" s="18">
        <f>VLOOKUP($C80,'Hub coords'!$A$14:$E$119,5,TRUE)</f>
        <v>5189684.0785000008</v>
      </c>
      <c r="M80" s="18">
        <f t="shared" si="4"/>
        <v>1.7765999999828637</v>
      </c>
      <c r="N80" s="18">
        <f t="shared" si="5"/>
        <v>0.61049999948590994</v>
      </c>
      <c r="O80" s="46">
        <f t="shared" si="6"/>
        <v>1.8785680209434543</v>
      </c>
      <c r="P80" s="18">
        <f t="shared" si="7"/>
        <v>3.5290178093114064</v>
      </c>
      <c r="Q80" s="47" t="str">
        <f>VLOOKUP($C80,'Hub coords'!$A$14:$E$118,1,TRUE)</f>
        <v>12A</v>
      </c>
    </row>
    <row r="81" spans="1:19" s="45" customFormat="1" x14ac:dyDescent="0.3">
      <c r="A81" s="45" t="s">
        <v>126</v>
      </c>
      <c r="B81" s="45">
        <v>0</v>
      </c>
      <c r="C81" s="45" t="s">
        <v>522</v>
      </c>
      <c r="D81" s="45">
        <v>900</v>
      </c>
      <c r="E81" s="45">
        <v>334.28500000000003</v>
      </c>
      <c r="F81" s="45">
        <v>0.4</v>
      </c>
      <c r="G81" s="45">
        <v>0.3</v>
      </c>
      <c r="H81" s="18">
        <v>2.376525</v>
      </c>
      <c r="I81" s="18">
        <v>5189683.9469999997</v>
      </c>
      <c r="J81" s="18">
        <v>487923.47600000002</v>
      </c>
      <c r="K81" s="18">
        <f>VLOOKUP($C81,'Hub coords'!$A$14:$E$119,4,TRUE)</f>
        <v>487922.22340000002</v>
      </c>
      <c r="L81" s="18">
        <f>VLOOKUP($C81,'Hub coords'!$A$14:$E$119,5,TRUE)</f>
        <v>5189684.0785000008</v>
      </c>
      <c r="M81" s="18">
        <f t="shared" si="4"/>
        <v>1.2526000000070781</v>
      </c>
      <c r="N81" s="18">
        <f t="shared" si="5"/>
        <v>0.13150000106543303</v>
      </c>
      <c r="O81" s="46">
        <f t="shared" si="6"/>
        <v>1.2594836284358526</v>
      </c>
      <c r="P81" s="18">
        <f t="shared" si="7"/>
        <v>1.5862990102979408</v>
      </c>
      <c r="Q81" s="47" t="str">
        <f>VLOOKUP($C81,'Hub coords'!$A$14:$E$118,1,TRUE)</f>
        <v>12A</v>
      </c>
    </row>
    <row r="82" spans="1:19" s="45" customFormat="1" x14ac:dyDescent="0.3">
      <c r="A82" s="45" t="s">
        <v>130</v>
      </c>
      <c r="B82" s="45">
        <v>0</v>
      </c>
      <c r="C82" s="45" t="s">
        <v>523</v>
      </c>
      <c r="D82" s="45">
        <v>900</v>
      </c>
      <c r="E82" s="45">
        <v>335.02499999999998</v>
      </c>
      <c r="F82" s="45">
        <v>0.3</v>
      </c>
      <c r="G82" s="45">
        <v>0.3</v>
      </c>
      <c r="H82" s="18">
        <v>2.4665210000000002</v>
      </c>
      <c r="I82" s="18">
        <v>5189683.54</v>
      </c>
      <c r="J82" s="18">
        <v>487923.66</v>
      </c>
      <c r="K82" s="18">
        <f>VLOOKUP($C82,'Hub coords'!$A$14:$E$119,4,TRUE)</f>
        <v>487922.22340000002</v>
      </c>
      <c r="L82" s="18">
        <f>VLOOKUP($C82,'Hub coords'!$A$14:$E$119,5,TRUE)</f>
        <v>5189684.0785000008</v>
      </c>
      <c r="M82" s="18">
        <f t="shared" si="4"/>
        <v>1.4365999999572523</v>
      </c>
      <c r="N82" s="18">
        <f t="shared" si="5"/>
        <v>0.53850000072270632</v>
      </c>
      <c r="O82" s="46">
        <f t="shared" si="6"/>
        <v>1.5342104844693025</v>
      </c>
      <c r="P82" s="18">
        <f t="shared" si="7"/>
        <v>2.3538018106555318</v>
      </c>
      <c r="Q82" s="47" t="str">
        <f>VLOOKUP($C82,'Hub coords'!$A$14:$E$118,1,TRUE)</f>
        <v>12A</v>
      </c>
    </row>
    <row r="83" spans="1:19" s="45" customFormat="1" x14ac:dyDescent="0.3">
      <c r="A83" s="45" t="s">
        <v>126</v>
      </c>
      <c r="B83" s="45">
        <v>0</v>
      </c>
      <c r="C83" s="45" t="s">
        <v>524</v>
      </c>
      <c r="D83" s="45">
        <v>900</v>
      </c>
      <c r="E83" s="45">
        <v>330.17200000000003</v>
      </c>
      <c r="F83" s="45">
        <v>0.5</v>
      </c>
      <c r="G83" s="45">
        <v>0.4</v>
      </c>
      <c r="H83" s="18">
        <v>2.401764</v>
      </c>
      <c r="I83" s="18">
        <v>5189683.4519999996</v>
      </c>
      <c r="J83" s="18">
        <v>487924.375</v>
      </c>
      <c r="K83" s="18">
        <f>VLOOKUP($C83,'Hub coords'!$A$14:$E$119,4,TRUE)</f>
        <v>487922.22340000002</v>
      </c>
      <c r="L83" s="18">
        <f>VLOOKUP($C83,'Hub coords'!$A$14:$E$119,5,TRUE)</f>
        <v>5189684.0785000008</v>
      </c>
      <c r="M83" s="18">
        <f t="shared" si="4"/>
        <v>2.1515999999828637</v>
      </c>
      <c r="N83" s="18">
        <f t="shared" si="5"/>
        <v>0.62650000117719173</v>
      </c>
      <c r="O83" s="46">
        <f t="shared" si="6"/>
        <v>2.2409562270158871</v>
      </c>
      <c r="P83" s="18">
        <f t="shared" si="7"/>
        <v>5.0218848114012804</v>
      </c>
      <c r="Q83" s="47" t="str">
        <f>VLOOKUP($C83,'Hub coords'!$A$14:$E$118,1,TRUE)</f>
        <v>12A</v>
      </c>
    </row>
    <row r="84" spans="1:19" s="45" customFormat="1" x14ac:dyDescent="0.3">
      <c r="A84" s="45" t="s">
        <v>130</v>
      </c>
      <c r="B84" s="45">
        <v>0</v>
      </c>
      <c r="C84" s="45" t="s">
        <v>525</v>
      </c>
      <c r="D84" s="45">
        <v>900</v>
      </c>
      <c r="E84" s="45">
        <v>334.22500000000002</v>
      </c>
      <c r="F84" s="45">
        <v>0.4</v>
      </c>
      <c r="G84" s="45">
        <v>0.3</v>
      </c>
      <c r="H84" s="18">
        <v>2.413986</v>
      </c>
      <c r="I84" s="18">
        <v>5189682.66</v>
      </c>
      <c r="J84" s="18">
        <v>487923.88900000002</v>
      </c>
      <c r="K84" s="18">
        <f>VLOOKUP($C84,'Hub coords'!$A$14:$E$119,4,TRUE)</f>
        <v>487922.22340000002</v>
      </c>
      <c r="L84" s="18">
        <f>VLOOKUP($C84,'Hub coords'!$A$14:$E$119,5,TRUE)</f>
        <v>5189684.0785000008</v>
      </c>
      <c r="M84" s="18">
        <f t="shared" si="4"/>
        <v>1.6656000000075437</v>
      </c>
      <c r="N84" s="18">
        <f t="shared" si="5"/>
        <v>1.4185000006109476</v>
      </c>
      <c r="O84" s="46">
        <f t="shared" si="6"/>
        <v>2.1877764080815911</v>
      </c>
      <c r="P84" s="18">
        <f t="shared" si="7"/>
        <v>4.7863656117583888</v>
      </c>
      <c r="Q84" s="47" t="str">
        <f>VLOOKUP($C84,'Hub coords'!$A$14:$E$118,1,TRUE)</f>
        <v>12A</v>
      </c>
    </row>
    <row r="85" spans="1:19" s="45" customFormat="1" x14ac:dyDescent="0.3">
      <c r="A85" s="45" t="s">
        <v>130</v>
      </c>
      <c r="B85" s="45">
        <v>0</v>
      </c>
      <c r="C85" s="45" t="s">
        <v>526</v>
      </c>
      <c r="D85" s="45">
        <v>900</v>
      </c>
      <c r="E85" s="45">
        <v>331.59800000000001</v>
      </c>
      <c r="F85" s="45">
        <v>0.4</v>
      </c>
      <c r="G85" s="45">
        <v>0.2</v>
      </c>
      <c r="H85" s="18">
        <v>2.4084910000000002</v>
      </c>
      <c r="I85" s="18">
        <v>5189682.8039999995</v>
      </c>
      <c r="J85" s="18">
        <v>487924.42099999997</v>
      </c>
      <c r="K85" s="18">
        <f>VLOOKUP($C85,'Hub coords'!$A$14:$E$119,4,TRUE)</f>
        <v>487922.22340000002</v>
      </c>
      <c r="L85" s="18">
        <f>VLOOKUP($C85,'Hub coords'!$A$14:$E$119,5,TRUE)</f>
        <v>5189684.0785000008</v>
      </c>
      <c r="M85" s="18">
        <f t="shared" si="4"/>
        <v>2.1975999999558553</v>
      </c>
      <c r="N85" s="18">
        <f t="shared" si="5"/>
        <v>1.2745000012218952</v>
      </c>
      <c r="O85" s="46">
        <f t="shared" si="6"/>
        <v>2.5404322492285809</v>
      </c>
      <c r="P85" s="18">
        <f t="shared" si="7"/>
        <v>6.4537960129205869</v>
      </c>
      <c r="Q85" s="47" t="str">
        <f>VLOOKUP($C85,'Hub coords'!$A$14:$E$118,1,TRUE)</f>
        <v>12A</v>
      </c>
    </row>
    <row r="86" spans="1:19" s="45" customFormat="1" x14ac:dyDescent="0.3">
      <c r="A86" s="45" t="s">
        <v>130</v>
      </c>
      <c r="B86" s="45">
        <v>0</v>
      </c>
      <c r="C86" s="45" t="s">
        <v>527</v>
      </c>
      <c r="D86" s="45">
        <v>900</v>
      </c>
      <c r="E86" s="45">
        <v>334.52300000000002</v>
      </c>
      <c r="F86" s="45">
        <v>0.4</v>
      </c>
      <c r="G86" s="45">
        <v>0.4</v>
      </c>
      <c r="H86" s="18">
        <v>2.5690189999999999</v>
      </c>
      <c r="I86" s="18">
        <v>5189683.898</v>
      </c>
      <c r="J86" s="18">
        <v>487923.837</v>
      </c>
      <c r="K86" s="18">
        <f>VLOOKUP($C86,'Hub coords'!$A$14:$E$119,4,TRUE)</f>
        <v>487922.22340000002</v>
      </c>
      <c r="L86" s="18">
        <f>VLOOKUP($C86,'Hub coords'!$A$14:$E$119,5,TRUE)</f>
        <v>5189684.0785000008</v>
      </c>
      <c r="M86" s="18">
        <f t="shared" si="4"/>
        <v>1.613599999982398</v>
      </c>
      <c r="N86" s="18">
        <f t="shared" si="5"/>
        <v>0.18050000071525574</v>
      </c>
      <c r="O86" s="46">
        <f t="shared" si="6"/>
        <v>1.6236641309708735</v>
      </c>
      <c r="P86" s="18">
        <f t="shared" si="7"/>
        <v>2.6362852102014016</v>
      </c>
      <c r="Q86" s="47" t="str">
        <f>VLOOKUP($C86,'Hub coords'!$A$14:$E$118,1,TRUE)</f>
        <v>12A</v>
      </c>
    </row>
    <row r="87" spans="1:19" s="45" customFormat="1" x14ac:dyDescent="0.3">
      <c r="A87" s="45" t="s">
        <v>130</v>
      </c>
      <c r="B87" s="45">
        <v>0</v>
      </c>
      <c r="C87" s="45" t="s">
        <v>528</v>
      </c>
      <c r="D87" s="45">
        <v>901</v>
      </c>
      <c r="E87" s="45">
        <v>337.01799999999997</v>
      </c>
      <c r="F87" s="45">
        <v>0.3</v>
      </c>
      <c r="G87" s="45">
        <v>0.2</v>
      </c>
      <c r="H87" s="18">
        <v>1.9718359999999999</v>
      </c>
      <c r="I87" s="18">
        <v>5189681.2549999999</v>
      </c>
      <c r="J87" s="18">
        <v>487924.37300000002</v>
      </c>
      <c r="K87" s="18">
        <f>VLOOKUP($C87,'Hub coords'!$A$14:$E$119,4,TRUE)</f>
        <v>487922.22340000002</v>
      </c>
      <c r="L87" s="18">
        <f>VLOOKUP($C87,'Hub coords'!$A$14:$E$119,5,TRUE)</f>
        <v>5189684.0785000008</v>
      </c>
      <c r="M87" s="18">
        <f t="shared" si="4"/>
        <v>2.1496000000042841</v>
      </c>
      <c r="N87" s="18">
        <f t="shared" si="5"/>
        <v>2.8235000008717179</v>
      </c>
      <c r="O87" s="46">
        <f t="shared" si="6"/>
        <v>3.5486521969532334</v>
      </c>
      <c r="P87" s="18">
        <f t="shared" si="7"/>
        <v>12.592932414941011</v>
      </c>
      <c r="Q87" s="47" t="str">
        <f>VLOOKUP($C87,'Hub coords'!$A$14:$E$118,1,TRUE)</f>
        <v>12A</v>
      </c>
    </row>
    <row r="88" spans="1:19" s="45" customFormat="1" x14ac:dyDescent="0.3">
      <c r="A88" s="45" t="s">
        <v>126</v>
      </c>
      <c r="B88" s="45">
        <v>0</v>
      </c>
      <c r="C88" s="45" t="s">
        <v>502</v>
      </c>
      <c r="D88" s="45">
        <v>900</v>
      </c>
      <c r="E88" s="45">
        <v>331.12799999999999</v>
      </c>
      <c r="F88" s="45">
        <v>0.3</v>
      </c>
      <c r="G88" s="45">
        <v>0.3</v>
      </c>
      <c r="H88" s="18">
        <v>2.8208139999999999</v>
      </c>
      <c r="I88" s="18">
        <v>5189683.7460000003</v>
      </c>
      <c r="J88" s="18">
        <v>487924.65299999999</v>
      </c>
      <c r="K88" s="18">
        <f>VLOOKUP($C88,'Hub coords'!$A$14:$E$119,4,TRUE)</f>
        <v>487922.22340000002</v>
      </c>
      <c r="L88" s="18">
        <f>VLOOKUP($C88,'Hub coords'!$A$14:$E$119,5,TRUE)</f>
        <v>5189684.0785000008</v>
      </c>
      <c r="M88" s="18">
        <f t="shared" si="4"/>
        <v>2.4295999999740161</v>
      </c>
      <c r="N88" s="18">
        <f t="shared" si="5"/>
        <v>0.33250000048428774</v>
      </c>
      <c r="O88" s="46">
        <f t="shared" si="6"/>
        <v>2.4522464007916884</v>
      </c>
      <c r="P88" s="18">
        <f t="shared" si="7"/>
        <v>6.0135124101957906</v>
      </c>
      <c r="Q88" s="47" t="str">
        <f>VLOOKUP($C88,'Hub coords'!$A$14:$E$118,1,TRUE)</f>
        <v>12A</v>
      </c>
    </row>
    <row r="89" spans="1:19" s="45" customFormat="1" x14ac:dyDescent="0.3">
      <c r="A89" s="45" t="s">
        <v>130</v>
      </c>
      <c r="B89" s="45">
        <v>0</v>
      </c>
      <c r="C89" s="45" t="s">
        <v>529</v>
      </c>
      <c r="D89" s="45">
        <v>900</v>
      </c>
      <c r="E89" s="45">
        <v>331.82499999999999</v>
      </c>
      <c r="F89" s="45">
        <v>0.3</v>
      </c>
      <c r="G89" s="45">
        <v>0.3</v>
      </c>
      <c r="H89" s="18">
        <v>2.6931980000000002</v>
      </c>
      <c r="I89" s="18">
        <v>5189684.2220000001</v>
      </c>
      <c r="J89" s="18">
        <v>487924.52600000001</v>
      </c>
      <c r="K89" s="18">
        <f>VLOOKUP($C89,'Hub coords'!$A$14:$E$119,4,TRUE)</f>
        <v>487922.22340000002</v>
      </c>
      <c r="L89" s="18">
        <f>VLOOKUP($C89,'Hub coords'!$A$14:$E$119,5,TRUE)</f>
        <v>5189684.0785000008</v>
      </c>
      <c r="M89" s="18">
        <f t="shared" si="4"/>
        <v>2.3025999999954365</v>
      </c>
      <c r="N89" s="18">
        <f t="shared" si="5"/>
        <v>0.143499999307096</v>
      </c>
      <c r="O89" s="46">
        <f t="shared" si="6"/>
        <v>2.3070671879640003</v>
      </c>
      <c r="P89" s="18">
        <f t="shared" si="7"/>
        <v>5.3225590097801199</v>
      </c>
      <c r="Q89" s="47" t="str">
        <f>VLOOKUP($C89,'Hub coords'!$A$14:$E$118,1,TRUE)</f>
        <v>12A</v>
      </c>
    </row>
    <row r="90" spans="1:19" s="45" customFormat="1" x14ac:dyDescent="0.3">
      <c r="A90" s="45" t="s">
        <v>130</v>
      </c>
      <c r="B90" s="45">
        <v>0</v>
      </c>
      <c r="C90" s="45" t="s">
        <v>503</v>
      </c>
      <c r="D90" s="45">
        <v>900</v>
      </c>
      <c r="E90" s="45">
        <v>334.40800000000002</v>
      </c>
      <c r="F90" s="45">
        <v>0.3</v>
      </c>
      <c r="G90" s="45">
        <v>0.3</v>
      </c>
      <c r="H90" s="18">
        <v>2.5368590000000002</v>
      </c>
      <c r="I90" s="18">
        <v>5189683.7980000004</v>
      </c>
      <c r="J90" s="18">
        <v>487923.47899999999</v>
      </c>
      <c r="K90" s="18">
        <f>VLOOKUP($C90,'Hub coords'!$A$14:$E$119,4,TRUE)</f>
        <v>487922.22340000002</v>
      </c>
      <c r="L90" s="18">
        <f>VLOOKUP($C90,'Hub coords'!$A$14:$E$119,5,TRUE)</f>
        <v>5189684.0785000008</v>
      </c>
      <c r="M90" s="18">
        <f t="shared" si="4"/>
        <v>1.2555999999749474</v>
      </c>
      <c r="N90" s="18">
        <f t="shared" si="5"/>
        <v>0.28050000034272671</v>
      </c>
      <c r="O90" s="46">
        <f t="shared" si="6"/>
        <v>1.2865502750104085</v>
      </c>
      <c r="P90" s="18">
        <f t="shared" si="7"/>
        <v>1.6552116101293579</v>
      </c>
      <c r="Q90" s="47" t="str">
        <f>VLOOKUP($C90,'Hub coords'!$A$14:$E$118,1,TRUE)</f>
        <v>12A</v>
      </c>
      <c r="R90" s="45" t="s">
        <v>5112</v>
      </c>
      <c r="S90" s="48">
        <f>COUNT(D66:D95)</f>
        <v>30</v>
      </c>
    </row>
    <row r="91" spans="1:19" s="45" customFormat="1" x14ac:dyDescent="0.3">
      <c r="A91" s="45" t="s">
        <v>126</v>
      </c>
      <c r="B91" s="45">
        <v>0</v>
      </c>
      <c r="C91" s="45" t="s">
        <v>504</v>
      </c>
      <c r="D91" s="45">
        <v>901</v>
      </c>
      <c r="E91" s="45">
        <v>331.49400000000003</v>
      </c>
      <c r="F91" s="45">
        <v>0.4</v>
      </c>
      <c r="G91" s="45">
        <v>0.3</v>
      </c>
      <c r="H91" s="18">
        <v>1.7654049999999999</v>
      </c>
      <c r="I91" s="18">
        <v>5189683.1639999999</v>
      </c>
      <c r="J91" s="18">
        <v>487924.15899999999</v>
      </c>
      <c r="K91" s="18">
        <f>VLOOKUP($C91,'Hub coords'!$A$14:$E$119,4,TRUE)</f>
        <v>487922.22340000002</v>
      </c>
      <c r="L91" s="18">
        <f>VLOOKUP($C91,'Hub coords'!$A$14:$E$119,5,TRUE)</f>
        <v>5189684.0785000008</v>
      </c>
      <c r="M91" s="18">
        <f t="shared" si="4"/>
        <v>1.9355999999679625</v>
      </c>
      <c r="N91" s="18">
        <f t="shared" si="5"/>
        <v>0.91450000088661909</v>
      </c>
      <c r="O91" s="46">
        <f t="shared" si="6"/>
        <v>2.1407609888769934</v>
      </c>
      <c r="P91" s="18">
        <f t="shared" si="7"/>
        <v>4.5828576114976025</v>
      </c>
      <c r="Q91" s="47" t="str">
        <f>VLOOKUP($C91,'Hub coords'!$A$14:$E$118,1,TRUE)</f>
        <v>12A</v>
      </c>
      <c r="R91" s="45" t="s">
        <v>5111</v>
      </c>
      <c r="S91" s="18">
        <f>AVERAGE(O66:O95)</f>
        <v>2.3212202731597604</v>
      </c>
    </row>
    <row r="92" spans="1:19" s="45" customFormat="1" x14ac:dyDescent="0.3">
      <c r="A92" s="45" t="s">
        <v>126</v>
      </c>
      <c r="B92" s="45">
        <v>0</v>
      </c>
      <c r="C92" s="45" t="s">
        <v>505</v>
      </c>
      <c r="D92" s="45">
        <v>901</v>
      </c>
      <c r="E92" s="45">
        <v>336.04399999999998</v>
      </c>
      <c r="F92" s="45">
        <v>0.4</v>
      </c>
      <c r="G92" s="45">
        <v>0.2</v>
      </c>
      <c r="H92" s="18">
        <v>2.3876740000000001</v>
      </c>
      <c r="I92" s="18">
        <v>5189684.2699999996</v>
      </c>
      <c r="J92" s="18">
        <v>487924.54499999998</v>
      </c>
      <c r="K92" s="18">
        <f>VLOOKUP($C92,'Hub coords'!$A$14:$E$119,4,TRUE)</f>
        <v>487922.22340000002</v>
      </c>
      <c r="L92" s="18">
        <f>VLOOKUP($C92,'Hub coords'!$A$14:$E$119,5,TRUE)</f>
        <v>5189684.0785000008</v>
      </c>
      <c r="M92" s="18">
        <f t="shared" si="4"/>
        <v>2.3215999999665655</v>
      </c>
      <c r="N92" s="18">
        <f t="shared" si="5"/>
        <v>0.19149999879300594</v>
      </c>
      <c r="O92" s="46">
        <f t="shared" si="6"/>
        <v>2.3294846660543782</v>
      </c>
      <c r="P92" s="18">
        <f t="shared" si="7"/>
        <v>5.426498809382478</v>
      </c>
      <c r="Q92" s="47" t="str">
        <f>VLOOKUP($C92,'Hub coords'!$A$14:$E$118,1,TRUE)</f>
        <v>12A</v>
      </c>
      <c r="R92" s="45" t="s">
        <v>5110</v>
      </c>
      <c r="S92" s="18">
        <f>_xlfn.STDEV.S(O66:O95)</f>
        <v>0.56016351773772366</v>
      </c>
    </row>
    <row r="93" spans="1:19" s="45" customFormat="1" x14ac:dyDescent="0.3">
      <c r="A93" s="45" t="s">
        <v>126</v>
      </c>
      <c r="B93" s="45">
        <v>0</v>
      </c>
      <c r="C93" s="45" t="s">
        <v>506</v>
      </c>
      <c r="D93" s="45">
        <v>901</v>
      </c>
      <c r="E93" s="45">
        <v>334.20400000000001</v>
      </c>
      <c r="F93" s="45">
        <v>0.4</v>
      </c>
      <c r="G93" s="45">
        <v>0.3</v>
      </c>
      <c r="H93" s="18">
        <v>1.5822750000000001</v>
      </c>
      <c r="I93" s="18">
        <v>5189684.0939999996</v>
      </c>
      <c r="J93" s="18">
        <v>487924.80200000003</v>
      </c>
      <c r="K93" s="18">
        <f>VLOOKUP($C93,'Hub coords'!$A$14:$E$119,4,TRUE)</f>
        <v>487922.22340000002</v>
      </c>
      <c r="L93" s="18">
        <f>VLOOKUP($C93,'Hub coords'!$A$14:$E$119,5,TRUE)</f>
        <v>5189684.0785000008</v>
      </c>
      <c r="M93" s="18">
        <f t="shared" si="4"/>
        <v>2.5786000000080094</v>
      </c>
      <c r="N93" s="18">
        <f t="shared" si="5"/>
        <v>1.5499998815357685E-2</v>
      </c>
      <c r="O93" s="46">
        <f t="shared" si="6"/>
        <v>2.5786465849364819</v>
      </c>
      <c r="P93" s="18">
        <f t="shared" si="7"/>
        <v>6.6494182100045807</v>
      </c>
      <c r="Q93" s="47" t="str">
        <f>VLOOKUP($C93,'Hub coords'!$A$14:$E$118,1,TRUE)</f>
        <v>12A</v>
      </c>
      <c r="R93" s="45" t="s">
        <v>5109</v>
      </c>
      <c r="S93" s="18">
        <f>MIN(O66:O95)</f>
        <v>1.1487333067061014</v>
      </c>
    </row>
    <row r="94" spans="1:19" s="45" customFormat="1" x14ac:dyDescent="0.3">
      <c r="A94" s="45" t="s">
        <v>126</v>
      </c>
      <c r="B94" s="45">
        <v>0</v>
      </c>
      <c r="C94" s="45" t="s">
        <v>507</v>
      </c>
      <c r="D94" s="45">
        <v>901</v>
      </c>
      <c r="E94" s="45">
        <v>338.33100000000002</v>
      </c>
      <c r="F94" s="45">
        <v>0.5</v>
      </c>
      <c r="G94" s="45">
        <v>0.3</v>
      </c>
      <c r="H94" s="18">
        <v>2.185765</v>
      </c>
      <c r="I94" s="18">
        <v>5189684.0120000001</v>
      </c>
      <c r="J94" s="18">
        <v>487924.402</v>
      </c>
      <c r="K94" s="18">
        <f>VLOOKUP($C94,'Hub coords'!$A$14:$E$119,4,TRUE)</f>
        <v>487922.22340000002</v>
      </c>
      <c r="L94" s="18">
        <f>VLOOKUP($C94,'Hub coords'!$A$14:$E$119,5,TRUE)</f>
        <v>5189684.0785000008</v>
      </c>
      <c r="M94" s="18">
        <f t="shared" si="4"/>
        <v>2.1785999999847263</v>
      </c>
      <c r="N94" s="18">
        <f t="shared" si="5"/>
        <v>6.6500000655651093E-2</v>
      </c>
      <c r="O94" s="46">
        <f t="shared" si="6"/>
        <v>2.1796146930181606</v>
      </c>
      <c r="P94" s="18">
        <f t="shared" si="7"/>
        <v>4.75072021002065</v>
      </c>
      <c r="Q94" s="47" t="str">
        <f>VLOOKUP($C94,'Hub coords'!$A$14:$E$118,1,TRUE)</f>
        <v>12A</v>
      </c>
      <c r="R94" s="45" t="s">
        <v>5108</v>
      </c>
      <c r="S94" s="18">
        <f>MAX(O66:O95)</f>
        <v>3.5486521969532334</v>
      </c>
    </row>
    <row r="95" spans="1:19" s="45" customFormat="1" x14ac:dyDescent="0.3">
      <c r="A95" s="45" t="s">
        <v>126</v>
      </c>
      <c r="B95" s="45">
        <v>0</v>
      </c>
      <c r="C95" s="45" t="s">
        <v>508</v>
      </c>
      <c r="D95" s="45">
        <v>901</v>
      </c>
      <c r="E95" s="45">
        <v>334.702</v>
      </c>
      <c r="F95" s="45">
        <v>0.4</v>
      </c>
      <c r="G95" s="45">
        <v>0.3</v>
      </c>
      <c r="H95" s="18">
        <v>1.528915</v>
      </c>
      <c r="I95" s="18">
        <v>5189683.1310000001</v>
      </c>
      <c r="J95" s="18">
        <v>487924.81400000001</v>
      </c>
      <c r="K95" s="18">
        <f>VLOOKUP($C95,'Hub coords'!$A$14:$E$119,4,TRUE)</f>
        <v>487922.22340000002</v>
      </c>
      <c r="L95" s="18">
        <f>VLOOKUP($C95,'Hub coords'!$A$14:$E$119,5,TRUE)</f>
        <v>5189684.0785000008</v>
      </c>
      <c r="M95" s="18">
        <f t="shared" si="4"/>
        <v>2.5905999999959022</v>
      </c>
      <c r="N95" s="18">
        <f t="shared" si="5"/>
        <v>0.94750000070780516</v>
      </c>
      <c r="O95" s="46">
        <f t="shared" si="6"/>
        <v>2.7584351743914626</v>
      </c>
      <c r="P95" s="18">
        <f t="shared" si="7"/>
        <v>7.6089646113200589</v>
      </c>
      <c r="Q95" s="47" t="str">
        <f>VLOOKUP($C95,'Hub coords'!$A$14:$E$118,1,TRUE)</f>
        <v>12A</v>
      </c>
      <c r="R95" s="45" t="s">
        <v>5107</v>
      </c>
      <c r="S95" s="18">
        <f>SQRT(SUM(P66:P95)/S90)</f>
        <v>2.3856628605579129</v>
      </c>
    </row>
    <row r="96" spans="1:19" ht="15" thickBot="1" x14ac:dyDescent="0.35">
      <c r="A96" s="30" t="s">
        <v>126</v>
      </c>
      <c r="B96" s="30">
        <v>0</v>
      </c>
      <c r="C96" s="30" t="s">
        <v>530</v>
      </c>
      <c r="D96" s="30">
        <v>901</v>
      </c>
      <c r="E96" s="30">
        <v>341.26900000000001</v>
      </c>
      <c r="F96" s="30">
        <v>0.2</v>
      </c>
      <c r="G96" s="30">
        <v>0.2</v>
      </c>
      <c r="H96" s="34">
        <v>2.4009909999999999</v>
      </c>
      <c r="I96" s="34">
        <v>5189667.3150000004</v>
      </c>
      <c r="J96" s="34">
        <v>487873.21899999998</v>
      </c>
      <c r="K96" s="18">
        <f>VLOOKUP($C96,'Hub coords'!$A$14:$E$119,4,TRUE)</f>
        <v>487870.81840000005</v>
      </c>
      <c r="L96" s="18">
        <f>VLOOKUP($C96,'Hub coords'!$A$14:$E$119,5,TRUE)</f>
        <v>5189669.9745000005</v>
      </c>
      <c r="M96" s="34">
        <f t="shared" si="4"/>
        <v>2.4005999999353662</v>
      </c>
      <c r="N96" s="34">
        <f t="shared" si="5"/>
        <v>2.6595000000670552</v>
      </c>
      <c r="O96" s="35">
        <f t="shared" si="6"/>
        <v>3.5827113489711038</v>
      </c>
      <c r="P96" s="34">
        <f t="shared" si="7"/>
        <v>12.835820610046346</v>
      </c>
      <c r="Q96" s="36" t="str">
        <f>VLOOKUP($C96,'Hub coords'!$A$14:$E$118,1,TRUE)</f>
        <v>13A</v>
      </c>
      <c r="R96" s="30"/>
    </row>
    <row r="97" spans="1:19" x14ac:dyDescent="0.3">
      <c r="A97" s="30" t="s">
        <v>126</v>
      </c>
      <c r="B97" s="30">
        <v>0</v>
      </c>
      <c r="C97" s="30" t="s">
        <v>539</v>
      </c>
      <c r="D97" s="30">
        <v>901</v>
      </c>
      <c r="E97" s="30">
        <v>342.98599999999999</v>
      </c>
      <c r="F97" s="30">
        <v>0.2</v>
      </c>
      <c r="G97" s="30">
        <v>0.2</v>
      </c>
      <c r="H97" s="34">
        <v>2.2101790000000001</v>
      </c>
      <c r="I97" s="34">
        <v>5189668.6869999999</v>
      </c>
      <c r="J97" s="34">
        <v>487874.57799999998</v>
      </c>
      <c r="K97" s="18">
        <f>VLOOKUP($C97,'Hub coords'!$A$14:$E$119,4,TRUE)</f>
        <v>487870.81840000005</v>
      </c>
      <c r="L97" s="18">
        <f>VLOOKUP($C97,'Hub coords'!$A$14:$E$119,5,TRUE)</f>
        <v>5189669.9745000005</v>
      </c>
      <c r="M97" s="34">
        <f t="shared" si="4"/>
        <v>3.7595999999321066</v>
      </c>
      <c r="N97" s="34">
        <f t="shared" si="5"/>
        <v>1.2875000005587935</v>
      </c>
      <c r="O97" s="35">
        <f t="shared" si="6"/>
        <v>3.9739462013127946</v>
      </c>
      <c r="P97" s="34">
        <f t="shared" si="7"/>
        <v>15.792248410928391</v>
      </c>
      <c r="Q97" s="36" t="str">
        <f>VLOOKUP($C97,'Hub coords'!$A$14:$E$118,1,TRUE)</f>
        <v>13A</v>
      </c>
      <c r="R97" s="20" t="s">
        <v>166</v>
      </c>
      <c r="S97" s="20" t="s">
        <v>165</v>
      </c>
    </row>
    <row r="98" spans="1:19" x14ac:dyDescent="0.3">
      <c r="A98" s="30" t="s">
        <v>126</v>
      </c>
      <c r="B98" s="30">
        <v>0</v>
      </c>
      <c r="C98" s="30" t="s">
        <v>540</v>
      </c>
      <c r="D98" s="30">
        <v>901</v>
      </c>
      <c r="E98" s="30">
        <v>338.12799999999999</v>
      </c>
      <c r="F98" s="30">
        <v>0.3</v>
      </c>
      <c r="G98" s="30">
        <v>0.2</v>
      </c>
      <c r="H98" s="34">
        <v>2.3325309999999999</v>
      </c>
      <c r="I98" s="34">
        <v>5189667.2300000004</v>
      </c>
      <c r="J98" s="34">
        <v>487873.42300000001</v>
      </c>
      <c r="K98" s="18">
        <f>VLOOKUP($C98,'Hub coords'!$A$14:$E$119,4,TRUE)</f>
        <v>487870.81840000005</v>
      </c>
      <c r="L98" s="18">
        <f>VLOOKUP($C98,'Hub coords'!$A$14:$E$119,5,TRUE)</f>
        <v>5189669.9745000005</v>
      </c>
      <c r="M98" s="34">
        <f t="shared" si="4"/>
        <v>2.6045999999623746</v>
      </c>
      <c r="N98" s="34">
        <f t="shared" si="5"/>
        <v>2.7445000000298023</v>
      </c>
      <c r="O98" s="35">
        <f t="shared" si="6"/>
        <v>3.7836782910241702</v>
      </c>
      <c r="P98" s="34">
        <f t="shared" si="7"/>
        <v>14.316221409967586</v>
      </c>
      <c r="Q98" s="36" t="str">
        <f>VLOOKUP($C98,'Hub coords'!$A$14:$E$118,1,TRUE)</f>
        <v>13A</v>
      </c>
      <c r="R98" s="40">
        <v>1</v>
      </c>
      <c r="S98" s="15">
        <v>0</v>
      </c>
    </row>
    <row r="99" spans="1:19" x14ac:dyDescent="0.3">
      <c r="A99" s="30" t="s">
        <v>126</v>
      </c>
      <c r="B99" s="30">
        <v>0</v>
      </c>
      <c r="C99" s="30" t="s">
        <v>541</v>
      </c>
      <c r="D99" s="30">
        <v>901</v>
      </c>
      <c r="E99" s="30">
        <v>336.47500000000002</v>
      </c>
      <c r="F99" s="30">
        <v>0.4</v>
      </c>
      <c r="G99" s="30">
        <v>0.3</v>
      </c>
      <c r="H99" s="34">
        <v>2.4192149999999999</v>
      </c>
      <c r="I99" s="34">
        <v>5189669.2529999996</v>
      </c>
      <c r="J99" s="34">
        <v>487872.79499999998</v>
      </c>
      <c r="K99" s="18">
        <f>VLOOKUP($C99,'Hub coords'!$A$14:$E$119,4,TRUE)</f>
        <v>487870.81840000005</v>
      </c>
      <c r="L99" s="18">
        <f>VLOOKUP($C99,'Hub coords'!$A$14:$E$119,5,TRUE)</f>
        <v>5189669.9745000005</v>
      </c>
      <c r="M99" s="34">
        <f t="shared" si="4"/>
        <v>1.9765999999362975</v>
      </c>
      <c r="N99" s="34">
        <f t="shared" si="5"/>
        <v>0.72150000091642141</v>
      </c>
      <c r="O99" s="35">
        <f t="shared" si="6"/>
        <v>2.1041648725968618</v>
      </c>
      <c r="P99" s="34">
        <f t="shared" si="7"/>
        <v>4.4275098110705677</v>
      </c>
      <c r="Q99" s="36" t="str">
        <f>VLOOKUP($C99,'Hub coords'!$A$14:$E$118,1,TRUE)</f>
        <v>13A</v>
      </c>
      <c r="R99" s="40">
        <v>2</v>
      </c>
      <c r="S99" s="15">
        <v>4</v>
      </c>
    </row>
    <row r="100" spans="1:19" x14ac:dyDescent="0.3">
      <c r="A100" s="30" t="s">
        <v>130</v>
      </c>
      <c r="B100" s="30">
        <v>0</v>
      </c>
      <c r="C100" s="30" t="s">
        <v>542</v>
      </c>
      <c r="D100" s="30">
        <v>901</v>
      </c>
      <c r="E100" s="30">
        <v>334.07799999999997</v>
      </c>
      <c r="F100" s="30">
        <v>0.2</v>
      </c>
      <c r="G100" s="30">
        <v>0.2</v>
      </c>
      <c r="H100" s="34">
        <v>1.880166</v>
      </c>
      <c r="I100" s="34">
        <v>5189669.1720000003</v>
      </c>
      <c r="J100" s="34">
        <v>487872.12400000001</v>
      </c>
      <c r="K100" s="18">
        <f>VLOOKUP($C100,'Hub coords'!$A$14:$E$119,4,TRUE)</f>
        <v>487870.81840000005</v>
      </c>
      <c r="L100" s="18">
        <f>VLOOKUP($C100,'Hub coords'!$A$14:$E$119,5,TRUE)</f>
        <v>5189669.9745000005</v>
      </c>
      <c r="M100" s="34">
        <f t="shared" si="4"/>
        <v>1.3055999999633059</v>
      </c>
      <c r="N100" s="34">
        <f t="shared" si="5"/>
        <v>0.80250000022351742</v>
      </c>
      <c r="O100" s="35">
        <f t="shared" si="6"/>
        <v>1.5325134943167482</v>
      </c>
      <c r="P100" s="34">
        <f t="shared" si="7"/>
        <v>2.3485976102629298</v>
      </c>
      <c r="Q100" s="36" t="str">
        <f>VLOOKUP($C100,'Hub coords'!$A$14:$E$118,1,TRUE)</f>
        <v>13A</v>
      </c>
      <c r="R100" s="40">
        <v>3</v>
      </c>
      <c r="S100" s="15">
        <v>16</v>
      </c>
    </row>
    <row r="101" spans="1:19" x14ac:dyDescent="0.3">
      <c r="A101" s="30" t="s">
        <v>130</v>
      </c>
      <c r="B101" s="30">
        <v>0</v>
      </c>
      <c r="C101" s="30" t="s">
        <v>543</v>
      </c>
      <c r="D101" s="30">
        <v>901</v>
      </c>
      <c r="E101" s="30">
        <v>338.63400000000001</v>
      </c>
      <c r="F101" s="30">
        <v>0.3</v>
      </c>
      <c r="G101" s="30">
        <v>0.2</v>
      </c>
      <c r="H101" s="34">
        <v>2.2694079999999999</v>
      </c>
      <c r="I101" s="34">
        <v>5189668.8810000001</v>
      </c>
      <c r="J101" s="34">
        <v>487873.34100000001</v>
      </c>
      <c r="K101" s="18">
        <f>VLOOKUP($C101,'Hub coords'!$A$14:$E$119,4,TRUE)</f>
        <v>487870.81840000005</v>
      </c>
      <c r="L101" s="18">
        <f>VLOOKUP($C101,'Hub coords'!$A$14:$E$119,5,TRUE)</f>
        <v>5189669.9745000005</v>
      </c>
      <c r="M101" s="34">
        <f t="shared" si="4"/>
        <v>2.5225999999674968</v>
      </c>
      <c r="N101" s="34">
        <f t="shared" si="5"/>
        <v>1.0935000004246831</v>
      </c>
      <c r="O101" s="35">
        <f t="shared" si="6"/>
        <v>2.7494095749387353</v>
      </c>
      <c r="P101" s="34">
        <f t="shared" si="7"/>
        <v>7.5592530107647971</v>
      </c>
      <c r="Q101" s="36" t="str">
        <f>VLOOKUP($C101,'Hub coords'!$A$14:$E$118,1,TRUE)</f>
        <v>13A</v>
      </c>
      <c r="R101" s="40">
        <v>4</v>
      </c>
      <c r="S101" s="15">
        <v>5</v>
      </c>
    </row>
    <row r="102" spans="1:19" x14ac:dyDescent="0.3">
      <c r="A102" s="30" t="s">
        <v>130</v>
      </c>
      <c r="B102" s="30">
        <v>0</v>
      </c>
      <c r="C102" s="30" t="s">
        <v>544</v>
      </c>
      <c r="D102" s="30">
        <v>901</v>
      </c>
      <c r="E102" s="30">
        <v>341.14100000000002</v>
      </c>
      <c r="F102" s="30">
        <v>0.4</v>
      </c>
      <c r="G102" s="30">
        <v>0.2</v>
      </c>
      <c r="H102" s="34">
        <v>2.114112</v>
      </c>
      <c r="I102" s="34">
        <v>5189667.8940000003</v>
      </c>
      <c r="J102" s="34">
        <v>487872.16800000001</v>
      </c>
      <c r="K102" s="18">
        <f>VLOOKUP($C102,'Hub coords'!$A$14:$E$119,4,TRUE)</f>
        <v>487870.81840000005</v>
      </c>
      <c r="L102" s="18">
        <f>VLOOKUP($C102,'Hub coords'!$A$14:$E$119,5,TRUE)</f>
        <v>5189669.9745000005</v>
      </c>
      <c r="M102" s="34">
        <f t="shared" si="4"/>
        <v>1.349599999957718</v>
      </c>
      <c r="N102" s="34">
        <f t="shared" si="5"/>
        <v>2.0805000001564622</v>
      </c>
      <c r="O102" s="35">
        <f t="shared" si="6"/>
        <v>2.4798992742724275</v>
      </c>
      <c r="P102" s="34">
        <f t="shared" si="7"/>
        <v>6.1499004105369126</v>
      </c>
      <c r="Q102" s="36" t="str">
        <f>VLOOKUP($C102,'Hub coords'!$A$14:$E$118,1,TRUE)</f>
        <v>13A</v>
      </c>
      <c r="R102" s="40">
        <v>5</v>
      </c>
      <c r="S102" s="15">
        <v>5</v>
      </c>
    </row>
    <row r="103" spans="1:19" x14ac:dyDescent="0.3">
      <c r="A103" s="30" t="s">
        <v>126</v>
      </c>
      <c r="B103" s="30">
        <v>0</v>
      </c>
      <c r="C103" s="30" t="s">
        <v>545</v>
      </c>
      <c r="D103" s="30">
        <v>901</v>
      </c>
      <c r="E103" s="30">
        <v>339.48500000000001</v>
      </c>
      <c r="F103" s="30">
        <v>0.4</v>
      </c>
      <c r="G103" s="30">
        <v>0.3</v>
      </c>
      <c r="H103" s="34">
        <v>2.1921719999999998</v>
      </c>
      <c r="I103" s="34">
        <v>5189667.74</v>
      </c>
      <c r="J103" s="34">
        <v>487873.78100000002</v>
      </c>
      <c r="K103" s="18">
        <f>VLOOKUP($C103,'Hub coords'!$A$14:$E$119,4,TRUE)</f>
        <v>487870.81840000005</v>
      </c>
      <c r="L103" s="18">
        <f>VLOOKUP($C103,'Hub coords'!$A$14:$E$119,5,TRUE)</f>
        <v>5189669.9745000005</v>
      </c>
      <c r="M103" s="34">
        <f t="shared" si="4"/>
        <v>2.9625999999698251</v>
      </c>
      <c r="N103" s="34">
        <f t="shared" si="5"/>
        <v>2.2345000002533197</v>
      </c>
      <c r="O103" s="35">
        <f t="shared" si="6"/>
        <v>3.7107935823693148</v>
      </c>
      <c r="P103" s="34">
        <f t="shared" si="7"/>
        <v>13.769989010953292</v>
      </c>
      <c r="Q103" s="36" t="str">
        <f>VLOOKUP($C103,'Hub coords'!$A$14:$E$118,1,TRUE)</f>
        <v>13A</v>
      </c>
      <c r="R103" s="40">
        <v>6</v>
      </c>
      <c r="S103" s="15">
        <v>0</v>
      </c>
    </row>
    <row r="104" spans="1:19" x14ac:dyDescent="0.3">
      <c r="A104" s="30" t="s">
        <v>126</v>
      </c>
      <c r="B104" s="30">
        <v>0</v>
      </c>
      <c r="C104" s="30" t="s">
        <v>546</v>
      </c>
      <c r="D104" s="30">
        <v>901</v>
      </c>
      <c r="E104" s="30">
        <v>334.613</v>
      </c>
      <c r="F104" s="30">
        <v>0.4</v>
      </c>
      <c r="G104" s="30">
        <v>0.3</v>
      </c>
      <c r="H104" s="34">
        <v>2.2532899999999998</v>
      </c>
      <c r="I104" s="34">
        <v>5189669.8969999999</v>
      </c>
      <c r="J104" s="34">
        <v>487872.93900000001</v>
      </c>
      <c r="K104" s="18">
        <f>VLOOKUP($C104,'Hub coords'!$A$14:$E$119,4,TRUE)</f>
        <v>487870.81840000005</v>
      </c>
      <c r="L104" s="18">
        <f>VLOOKUP($C104,'Hub coords'!$A$14:$E$119,5,TRUE)</f>
        <v>5189669.9745000005</v>
      </c>
      <c r="M104" s="34">
        <f t="shared" si="4"/>
        <v>2.1205999999656342</v>
      </c>
      <c r="N104" s="34">
        <f t="shared" si="5"/>
        <v>7.7500000596046448E-2</v>
      </c>
      <c r="O104" s="35">
        <f t="shared" si="6"/>
        <v>2.1220156950283462</v>
      </c>
      <c r="P104" s="34">
        <f t="shared" si="7"/>
        <v>4.5029506099466348</v>
      </c>
      <c r="Q104" s="36" t="str">
        <f>VLOOKUP($C104,'Hub coords'!$A$14:$E$118,1,TRUE)</f>
        <v>13A</v>
      </c>
      <c r="R104" s="40">
        <v>7</v>
      </c>
      <c r="S104" s="15">
        <v>0</v>
      </c>
    </row>
    <row r="105" spans="1:19" x14ac:dyDescent="0.3">
      <c r="A105" s="30" t="s">
        <v>126</v>
      </c>
      <c r="B105" s="30">
        <v>0</v>
      </c>
      <c r="C105" s="30" t="s">
        <v>547</v>
      </c>
      <c r="D105" s="30">
        <v>901</v>
      </c>
      <c r="E105" s="30">
        <v>342.13600000000002</v>
      </c>
      <c r="F105" s="30">
        <v>0.3</v>
      </c>
      <c r="G105" s="30">
        <v>0.2</v>
      </c>
      <c r="H105" s="34">
        <v>1.7961020000000001</v>
      </c>
      <c r="I105" s="34">
        <v>5189666.8329999996</v>
      </c>
      <c r="J105" s="34">
        <v>487873.57500000001</v>
      </c>
      <c r="K105" s="18">
        <f>VLOOKUP($C105,'Hub coords'!$A$14:$E$119,4,TRUE)</f>
        <v>487870.81840000005</v>
      </c>
      <c r="L105" s="18">
        <f>VLOOKUP($C105,'Hub coords'!$A$14:$E$119,5,TRUE)</f>
        <v>5189669.9745000005</v>
      </c>
      <c r="M105" s="34">
        <f t="shared" si="4"/>
        <v>2.7565999999642372</v>
      </c>
      <c r="N105" s="34">
        <f t="shared" si="5"/>
        <v>3.1415000008419156</v>
      </c>
      <c r="O105" s="35">
        <f t="shared" si="6"/>
        <v>4.1794575981929274</v>
      </c>
      <c r="P105" s="34">
        <f t="shared" si="7"/>
        <v>17.467865815092594</v>
      </c>
      <c r="Q105" s="36" t="str">
        <f>VLOOKUP($C105,'Hub coords'!$A$14:$E$118,1,TRUE)</f>
        <v>13A</v>
      </c>
      <c r="R105" s="40">
        <v>8</v>
      </c>
      <c r="S105" s="15">
        <v>0</v>
      </c>
    </row>
    <row r="106" spans="1:19" ht="15" thickBot="1" x14ac:dyDescent="0.35">
      <c r="A106" s="30" t="s">
        <v>126</v>
      </c>
      <c r="B106" s="30">
        <v>0</v>
      </c>
      <c r="C106" s="30" t="s">
        <v>548</v>
      </c>
      <c r="D106" s="30">
        <v>901</v>
      </c>
      <c r="E106" s="30">
        <v>338.19299999999998</v>
      </c>
      <c r="F106" s="30">
        <v>0.3</v>
      </c>
      <c r="G106" s="30">
        <v>0.2</v>
      </c>
      <c r="H106" s="34">
        <v>2.0663629999999999</v>
      </c>
      <c r="I106" s="34">
        <v>5189669.6500000004</v>
      </c>
      <c r="J106" s="34">
        <v>487873.07400000002</v>
      </c>
      <c r="K106" s="18">
        <f>VLOOKUP($C106,'Hub coords'!$A$14:$E$119,4,TRUE)</f>
        <v>487870.81840000005</v>
      </c>
      <c r="L106" s="18">
        <f>VLOOKUP($C106,'Hub coords'!$A$14:$E$119,5,TRUE)</f>
        <v>5189669.9745000005</v>
      </c>
      <c r="M106" s="34">
        <f t="shared" si="4"/>
        <v>2.2555999999749474</v>
      </c>
      <c r="N106" s="34">
        <f t="shared" si="5"/>
        <v>0.32450000010430813</v>
      </c>
      <c r="O106" s="35">
        <f t="shared" si="6"/>
        <v>2.2788224173802307</v>
      </c>
      <c r="P106" s="34">
        <f t="shared" si="7"/>
        <v>5.1930316099546783</v>
      </c>
      <c r="Q106" s="36" t="str">
        <f>VLOOKUP($C106,'Hub coords'!$A$14:$E$118,1,TRUE)</f>
        <v>13A</v>
      </c>
      <c r="R106" s="38" t="s">
        <v>2123</v>
      </c>
      <c r="S106" s="38">
        <v>0</v>
      </c>
    </row>
    <row r="107" spans="1:19" x14ac:dyDescent="0.3">
      <c r="A107" s="30" t="s">
        <v>126</v>
      </c>
      <c r="B107" s="30">
        <v>0</v>
      </c>
      <c r="C107" s="30" t="s">
        <v>531</v>
      </c>
      <c r="D107" s="30">
        <v>901</v>
      </c>
      <c r="E107" s="30">
        <v>342.93299999999999</v>
      </c>
      <c r="F107" s="30">
        <v>0.3</v>
      </c>
      <c r="G107" s="30">
        <v>0.3</v>
      </c>
      <c r="H107" s="34">
        <v>2.0979570000000001</v>
      </c>
      <c r="I107" s="34">
        <v>5189669.21</v>
      </c>
      <c r="J107" s="34">
        <v>487873.41700000002</v>
      </c>
      <c r="K107" s="18">
        <f>VLOOKUP($C107,'Hub coords'!$A$14:$E$119,4,TRUE)</f>
        <v>487870.81840000005</v>
      </c>
      <c r="L107" s="18">
        <f>VLOOKUP($C107,'Hub coords'!$A$14:$E$119,5,TRUE)</f>
        <v>5189669.9745000005</v>
      </c>
      <c r="M107" s="34">
        <f t="shared" si="4"/>
        <v>2.5985999999684282</v>
      </c>
      <c r="N107" s="34">
        <f t="shared" si="5"/>
        <v>0.76450000051409006</v>
      </c>
      <c r="O107" s="35">
        <f t="shared" si="6"/>
        <v>2.7087233543907652</v>
      </c>
      <c r="P107" s="34">
        <f t="shared" si="7"/>
        <v>7.3371822106219584</v>
      </c>
      <c r="Q107" s="36" t="str">
        <f>VLOOKUP($C107,'Hub coords'!$A$14:$E$118,1,TRUE)</f>
        <v>13A</v>
      </c>
      <c r="R107" s="30"/>
    </row>
    <row r="108" spans="1:19" x14ac:dyDescent="0.3">
      <c r="A108" s="30" t="s">
        <v>126</v>
      </c>
      <c r="B108" s="30">
        <v>0</v>
      </c>
      <c r="C108" s="30" t="s">
        <v>549</v>
      </c>
      <c r="D108" s="30">
        <v>901</v>
      </c>
      <c r="E108" s="30">
        <v>344.68700000000001</v>
      </c>
      <c r="F108" s="30">
        <v>0.3</v>
      </c>
      <c r="G108" s="30">
        <v>0.2</v>
      </c>
      <c r="H108" s="34">
        <v>2.5165929999999999</v>
      </c>
      <c r="I108" s="34">
        <v>5189668.7779999999</v>
      </c>
      <c r="J108" s="34">
        <v>487872.89299999998</v>
      </c>
      <c r="K108" s="18">
        <f>VLOOKUP($C108,'Hub coords'!$A$14:$E$119,4,TRUE)</f>
        <v>487870.81840000005</v>
      </c>
      <c r="L108" s="18">
        <f>VLOOKUP($C108,'Hub coords'!$A$14:$E$119,5,TRUE)</f>
        <v>5189669.9745000005</v>
      </c>
      <c r="M108" s="34">
        <f t="shared" si="4"/>
        <v>2.0745999999344349</v>
      </c>
      <c r="N108" s="34">
        <f t="shared" si="5"/>
        <v>1.1965000005438924</v>
      </c>
      <c r="O108" s="35">
        <f t="shared" si="6"/>
        <v>2.3949065558032721</v>
      </c>
      <c r="P108" s="34">
        <f t="shared" si="7"/>
        <v>5.7355774110294906</v>
      </c>
      <c r="Q108" s="36" t="str">
        <f>VLOOKUP($C108,'Hub coords'!$A$14:$E$118,1,TRUE)</f>
        <v>13A</v>
      </c>
      <c r="R108" s="30"/>
    </row>
    <row r="109" spans="1:19" x14ac:dyDescent="0.3">
      <c r="A109" s="30" t="s">
        <v>126</v>
      </c>
      <c r="B109" s="30">
        <v>0</v>
      </c>
      <c r="C109" s="30" t="s">
        <v>550</v>
      </c>
      <c r="D109" s="30">
        <v>901</v>
      </c>
      <c r="E109" s="30">
        <v>335.34899999999999</v>
      </c>
      <c r="F109" s="30">
        <v>0.3</v>
      </c>
      <c r="G109" s="30">
        <v>0.2</v>
      </c>
      <c r="H109" s="34">
        <v>2.1438760000000001</v>
      </c>
      <c r="I109" s="34">
        <v>5189669.7240000004</v>
      </c>
      <c r="J109" s="34">
        <v>487872.97100000002</v>
      </c>
      <c r="K109" s="18">
        <f>VLOOKUP($C109,'Hub coords'!$A$14:$E$119,4,TRUE)</f>
        <v>487870.81840000005</v>
      </c>
      <c r="L109" s="18">
        <f>VLOOKUP($C109,'Hub coords'!$A$14:$E$119,5,TRUE)</f>
        <v>5189669.9745000005</v>
      </c>
      <c r="M109" s="34">
        <f t="shared" si="4"/>
        <v>2.1525999999721535</v>
      </c>
      <c r="N109" s="34">
        <f t="shared" si="5"/>
        <v>0.25050000008195639</v>
      </c>
      <c r="O109" s="35">
        <f t="shared" si="6"/>
        <v>2.1671264406861854</v>
      </c>
      <c r="P109" s="34">
        <f t="shared" si="7"/>
        <v>4.6964370099211745</v>
      </c>
      <c r="Q109" s="36" t="str">
        <f>VLOOKUP($C109,'Hub coords'!$A$14:$E$118,1,TRUE)</f>
        <v>13A</v>
      </c>
      <c r="R109" s="30"/>
    </row>
    <row r="110" spans="1:19" x14ac:dyDescent="0.3">
      <c r="A110" s="30" t="s">
        <v>126</v>
      </c>
      <c r="B110" s="30">
        <v>0</v>
      </c>
      <c r="C110" s="30" t="s">
        <v>551</v>
      </c>
      <c r="D110" s="30">
        <v>901</v>
      </c>
      <c r="E110" s="30">
        <v>334.05500000000001</v>
      </c>
      <c r="F110" s="30">
        <v>0.3</v>
      </c>
      <c r="G110" s="30">
        <v>0.2</v>
      </c>
      <c r="H110" s="34">
        <v>2.1652200000000001</v>
      </c>
      <c r="I110" s="34">
        <v>5189669.6569999997</v>
      </c>
      <c r="J110" s="34">
        <v>487872.95600000001</v>
      </c>
      <c r="K110" s="18">
        <f>VLOOKUP($C110,'Hub coords'!$A$14:$E$119,4,TRUE)</f>
        <v>487870.81840000005</v>
      </c>
      <c r="L110" s="18">
        <f>VLOOKUP($C110,'Hub coords'!$A$14:$E$119,5,TRUE)</f>
        <v>5189669.9745000005</v>
      </c>
      <c r="M110" s="34">
        <f t="shared" si="4"/>
        <v>2.1375999999581836</v>
      </c>
      <c r="N110" s="34">
        <f t="shared" si="5"/>
        <v>0.31750000081956387</v>
      </c>
      <c r="O110" s="35">
        <f t="shared" si="6"/>
        <v>2.1610506727843402</v>
      </c>
      <c r="P110" s="34">
        <f t="shared" si="7"/>
        <v>4.6701400103416493</v>
      </c>
      <c r="Q110" s="36" t="str">
        <f>VLOOKUP($C110,'Hub coords'!$A$14:$E$118,1,TRUE)</f>
        <v>13A</v>
      </c>
      <c r="R110" s="30"/>
    </row>
    <row r="111" spans="1:19" x14ac:dyDescent="0.3">
      <c r="A111" s="30" t="s">
        <v>126</v>
      </c>
      <c r="B111" s="30">
        <v>0</v>
      </c>
      <c r="C111" s="30" t="s">
        <v>552</v>
      </c>
      <c r="D111" s="30">
        <v>901</v>
      </c>
      <c r="E111" s="30">
        <v>336.596</v>
      </c>
      <c r="F111" s="30">
        <v>0.6</v>
      </c>
      <c r="G111" s="30">
        <v>0.4</v>
      </c>
      <c r="H111" s="34">
        <v>2.5390519999999999</v>
      </c>
      <c r="I111" s="34">
        <v>5189670.58</v>
      </c>
      <c r="J111" s="34">
        <v>487873.13699999999</v>
      </c>
      <c r="K111" s="18">
        <f>VLOOKUP($C111,'Hub coords'!$A$14:$E$119,4,TRUE)</f>
        <v>487870.81840000005</v>
      </c>
      <c r="L111" s="18">
        <f>VLOOKUP($C111,'Hub coords'!$A$14:$E$119,5,TRUE)</f>
        <v>5189669.9745000005</v>
      </c>
      <c r="M111" s="34">
        <f t="shared" si="4"/>
        <v>2.3185999999404885</v>
      </c>
      <c r="N111" s="34">
        <f t="shared" si="5"/>
        <v>0.60549999959766865</v>
      </c>
      <c r="O111" s="35">
        <f t="shared" si="6"/>
        <v>2.3963589483290706</v>
      </c>
      <c r="P111" s="34">
        <f t="shared" si="7"/>
        <v>5.7425362092368095</v>
      </c>
      <c r="Q111" s="36" t="str">
        <f>VLOOKUP($C111,'Hub coords'!$A$14:$E$118,1,TRUE)</f>
        <v>13A</v>
      </c>
      <c r="R111" s="30"/>
    </row>
    <row r="112" spans="1:19" x14ac:dyDescent="0.3">
      <c r="A112" s="30" t="s">
        <v>126</v>
      </c>
      <c r="B112" s="30">
        <v>0</v>
      </c>
      <c r="C112" s="30" t="s">
        <v>553</v>
      </c>
      <c r="D112" s="30">
        <v>901</v>
      </c>
      <c r="E112" s="30">
        <v>337.68099999999998</v>
      </c>
      <c r="F112" s="30">
        <v>0.3</v>
      </c>
      <c r="G112" s="30">
        <v>0.2</v>
      </c>
      <c r="H112" s="34">
        <v>2.1558480000000002</v>
      </c>
      <c r="I112" s="34">
        <v>5189669.335</v>
      </c>
      <c r="J112" s="34">
        <v>487873.07900000003</v>
      </c>
      <c r="K112" s="18">
        <f>VLOOKUP($C112,'Hub coords'!$A$14:$E$119,4,TRUE)</f>
        <v>487870.81840000005</v>
      </c>
      <c r="L112" s="18">
        <f>VLOOKUP($C112,'Hub coords'!$A$14:$E$119,5,TRUE)</f>
        <v>5189669.9745000005</v>
      </c>
      <c r="M112" s="34">
        <f t="shared" si="4"/>
        <v>2.260599999979604</v>
      </c>
      <c r="N112" s="34">
        <f t="shared" si="5"/>
        <v>0.63950000051409006</v>
      </c>
      <c r="O112" s="35">
        <f t="shared" si="6"/>
        <v>2.3493132210425469</v>
      </c>
      <c r="P112" s="34">
        <f t="shared" si="7"/>
        <v>5.5192726105653067</v>
      </c>
      <c r="Q112" s="36" t="str">
        <f>VLOOKUP($C112,'Hub coords'!$A$14:$E$118,1,TRUE)</f>
        <v>13A</v>
      </c>
      <c r="R112" s="30"/>
    </row>
    <row r="113" spans="1:19" x14ac:dyDescent="0.3">
      <c r="A113" s="30" t="s">
        <v>130</v>
      </c>
      <c r="B113" s="30">
        <v>0</v>
      </c>
      <c r="C113" s="30" t="s">
        <v>554</v>
      </c>
      <c r="D113" s="30">
        <v>901</v>
      </c>
      <c r="E113" s="30">
        <v>342.63600000000002</v>
      </c>
      <c r="F113" s="30">
        <v>0.3</v>
      </c>
      <c r="G113" s="30">
        <v>0.3</v>
      </c>
      <c r="H113" s="34">
        <v>2.33148</v>
      </c>
      <c r="I113" s="34">
        <v>5189667.9050000003</v>
      </c>
      <c r="J113" s="34">
        <v>487873.35800000001</v>
      </c>
      <c r="K113" s="18">
        <f>VLOOKUP($C113,'Hub coords'!$A$14:$E$119,4,TRUE)</f>
        <v>487870.81840000005</v>
      </c>
      <c r="L113" s="18">
        <f>VLOOKUP($C113,'Hub coords'!$A$14:$E$119,5,TRUE)</f>
        <v>5189669.9745000005</v>
      </c>
      <c r="M113" s="34">
        <f t="shared" si="4"/>
        <v>2.5395999999600463</v>
      </c>
      <c r="N113" s="34">
        <f t="shared" si="5"/>
        <v>2.0695000002160668</v>
      </c>
      <c r="O113" s="35">
        <f t="shared" si="6"/>
        <v>3.2760339452898481</v>
      </c>
      <c r="P113" s="34">
        <f t="shared" si="7"/>
        <v>10.732398410691367</v>
      </c>
      <c r="Q113" s="36" t="str">
        <f>VLOOKUP($C113,'Hub coords'!$A$14:$E$118,1,TRUE)</f>
        <v>13A</v>
      </c>
      <c r="R113" s="30"/>
    </row>
    <row r="114" spans="1:19" x14ac:dyDescent="0.3">
      <c r="A114" s="30" t="s">
        <v>126</v>
      </c>
      <c r="B114" s="30">
        <v>0</v>
      </c>
      <c r="C114" s="30" t="s">
        <v>555</v>
      </c>
      <c r="D114" s="30">
        <v>901</v>
      </c>
      <c r="E114" s="30">
        <v>340.49200000000002</v>
      </c>
      <c r="F114" s="30">
        <v>0.3</v>
      </c>
      <c r="G114" s="30">
        <v>0.2</v>
      </c>
      <c r="H114" s="34">
        <v>1.561131</v>
      </c>
      <c r="I114" s="34">
        <v>5189666.7819999997</v>
      </c>
      <c r="J114" s="34">
        <v>487873.234</v>
      </c>
      <c r="K114" s="18">
        <f>VLOOKUP($C114,'Hub coords'!$A$14:$E$119,4,TRUE)</f>
        <v>487870.81840000005</v>
      </c>
      <c r="L114" s="18">
        <f>VLOOKUP($C114,'Hub coords'!$A$14:$E$119,5,TRUE)</f>
        <v>5189669.9745000005</v>
      </c>
      <c r="M114" s="34">
        <f t="shared" si="4"/>
        <v>2.4155999999493361</v>
      </c>
      <c r="N114" s="34">
        <f t="shared" si="5"/>
        <v>3.1925000008195639</v>
      </c>
      <c r="O114" s="35">
        <f t="shared" si="6"/>
        <v>4.0033960102628052</v>
      </c>
      <c r="P114" s="34">
        <f t="shared" si="7"/>
        <v>16.027179614988146</v>
      </c>
      <c r="Q114" s="36" t="str">
        <f>VLOOKUP($C114,'Hub coords'!$A$14:$E$118,1,TRUE)</f>
        <v>13A</v>
      </c>
      <c r="R114" s="30"/>
    </row>
    <row r="115" spans="1:19" x14ac:dyDescent="0.3">
      <c r="A115" s="30" t="s">
        <v>126</v>
      </c>
      <c r="B115" s="30">
        <v>0</v>
      </c>
      <c r="C115" s="30" t="s">
        <v>556</v>
      </c>
      <c r="D115" s="30">
        <v>901</v>
      </c>
      <c r="E115" s="30">
        <v>342.50700000000001</v>
      </c>
      <c r="F115" s="30">
        <v>0.4</v>
      </c>
      <c r="G115" s="30">
        <v>0.2</v>
      </c>
      <c r="H115" s="34">
        <v>2.1473439999999999</v>
      </c>
      <c r="I115" s="34">
        <v>5189668.9309999999</v>
      </c>
      <c r="J115" s="34">
        <v>487872.89799999999</v>
      </c>
      <c r="K115" s="18">
        <f>VLOOKUP($C115,'Hub coords'!$A$14:$E$119,4,TRUE)</f>
        <v>487870.81840000005</v>
      </c>
      <c r="L115" s="18">
        <f>VLOOKUP($C115,'Hub coords'!$A$14:$E$119,5,TRUE)</f>
        <v>5189669.9745000005</v>
      </c>
      <c r="M115" s="34">
        <f t="shared" si="4"/>
        <v>2.0795999999390915</v>
      </c>
      <c r="N115" s="34">
        <f t="shared" si="5"/>
        <v>1.0435000006109476</v>
      </c>
      <c r="O115" s="35">
        <f t="shared" si="6"/>
        <v>2.3267205270555631</v>
      </c>
      <c r="P115" s="34">
        <f t="shared" si="7"/>
        <v>5.4136284110217172</v>
      </c>
      <c r="Q115" s="36" t="str">
        <f>VLOOKUP($C115,'Hub coords'!$A$14:$E$118,1,TRUE)</f>
        <v>13A</v>
      </c>
      <c r="R115" s="30"/>
    </row>
    <row r="116" spans="1:19" x14ac:dyDescent="0.3">
      <c r="A116" s="30" t="s">
        <v>126</v>
      </c>
      <c r="B116" s="30">
        <v>0</v>
      </c>
      <c r="C116" s="30" t="s">
        <v>557</v>
      </c>
      <c r="D116" s="30">
        <v>901</v>
      </c>
      <c r="E116" s="30">
        <v>341.06599999999997</v>
      </c>
      <c r="F116" s="30">
        <v>0.2</v>
      </c>
      <c r="G116" s="30">
        <v>0.2</v>
      </c>
      <c r="H116" s="34">
        <v>1.5762640000000001</v>
      </c>
      <c r="I116" s="34">
        <v>5189666.6370000001</v>
      </c>
      <c r="J116" s="34">
        <v>487873.92800000001</v>
      </c>
      <c r="K116" s="18">
        <f>VLOOKUP($C116,'Hub coords'!$A$14:$E$119,4,TRUE)</f>
        <v>487870.81840000005</v>
      </c>
      <c r="L116" s="18">
        <f>VLOOKUP($C116,'Hub coords'!$A$14:$E$119,5,TRUE)</f>
        <v>5189669.9745000005</v>
      </c>
      <c r="M116" s="34">
        <f t="shared" si="4"/>
        <v>3.1095999999670312</v>
      </c>
      <c r="N116" s="34">
        <f t="shared" si="5"/>
        <v>3.337500000372529</v>
      </c>
      <c r="O116" s="35">
        <f t="shared" si="6"/>
        <v>4.5616354975251578</v>
      </c>
      <c r="P116" s="34">
        <f t="shared" si="7"/>
        <v>20.808518412281593</v>
      </c>
      <c r="Q116" s="36" t="str">
        <f>VLOOKUP($C116,'Hub coords'!$A$14:$E$118,1,TRUE)</f>
        <v>13A</v>
      </c>
      <c r="R116" s="30"/>
    </row>
    <row r="117" spans="1:19" x14ac:dyDescent="0.3">
      <c r="A117" s="30" t="s">
        <v>126</v>
      </c>
      <c r="B117" s="30">
        <v>0</v>
      </c>
      <c r="C117" s="30" t="s">
        <v>558</v>
      </c>
      <c r="D117" s="30">
        <v>901</v>
      </c>
      <c r="E117" s="30">
        <v>337.93</v>
      </c>
      <c r="F117" s="30">
        <v>0.5</v>
      </c>
      <c r="G117" s="30">
        <v>0.3</v>
      </c>
      <c r="H117" s="34">
        <v>2.4833720000000001</v>
      </c>
      <c r="I117" s="34">
        <v>5189671.1670000004</v>
      </c>
      <c r="J117" s="34">
        <v>487873.217</v>
      </c>
      <c r="K117" s="18">
        <f>VLOOKUP($C117,'Hub coords'!$A$14:$E$119,4,TRUE)</f>
        <v>487870.81840000005</v>
      </c>
      <c r="L117" s="18">
        <f>VLOOKUP($C117,'Hub coords'!$A$14:$E$119,5,TRUE)</f>
        <v>5189669.9745000005</v>
      </c>
      <c r="M117" s="34">
        <f t="shared" si="4"/>
        <v>2.3985999999567866</v>
      </c>
      <c r="N117" s="34">
        <f t="shared" si="5"/>
        <v>1.1924999998882413</v>
      </c>
      <c r="O117" s="35">
        <f t="shared" si="6"/>
        <v>2.678682177774391</v>
      </c>
      <c r="P117" s="34">
        <f t="shared" si="7"/>
        <v>7.1753382095261538</v>
      </c>
      <c r="Q117" s="36" t="str">
        <f>VLOOKUP($C117,'Hub coords'!$A$14:$E$118,1,TRUE)</f>
        <v>13A</v>
      </c>
      <c r="R117" s="30"/>
    </row>
    <row r="118" spans="1:19" x14ac:dyDescent="0.3">
      <c r="A118" s="30" t="s">
        <v>126</v>
      </c>
      <c r="B118" s="30">
        <v>0</v>
      </c>
      <c r="C118" s="30" t="s">
        <v>532</v>
      </c>
      <c r="D118" s="30">
        <v>901</v>
      </c>
      <c r="E118" s="30">
        <v>343.35300000000001</v>
      </c>
      <c r="F118" s="30">
        <v>0.2</v>
      </c>
      <c r="G118" s="30">
        <v>0.2</v>
      </c>
      <c r="H118" s="34">
        <v>1.8622460000000001</v>
      </c>
      <c r="I118" s="34">
        <v>5189667.5070000002</v>
      </c>
      <c r="J118" s="34">
        <v>487873.29399999999</v>
      </c>
      <c r="K118" s="18">
        <f>VLOOKUP($C118,'Hub coords'!$A$14:$E$119,4,TRUE)</f>
        <v>487870.81840000005</v>
      </c>
      <c r="L118" s="18">
        <f>VLOOKUP($C118,'Hub coords'!$A$14:$E$119,5,TRUE)</f>
        <v>5189669.9745000005</v>
      </c>
      <c r="M118" s="34">
        <f t="shared" si="4"/>
        <v>2.4755999999470077</v>
      </c>
      <c r="N118" s="34">
        <f t="shared" si="5"/>
        <v>2.4675000002607703</v>
      </c>
      <c r="O118" s="35">
        <f t="shared" si="6"/>
        <v>3.4953042229574991</v>
      </c>
      <c r="P118" s="34">
        <f t="shared" si="7"/>
        <v>12.217151611024526</v>
      </c>
      <c r="Q118" s="36" t="str">
        <f>VLOOKUP($C118,'Hub coords'!$A$14:$E$118,1,TRUE)</f>
        <v>13A</v>
      </c>
      <c r="R118" s="30"/>
    </row>
    <row r="119" spans="1:19" x14ac:dyDescent="0.3">
      <c r="A119" s="30" t="s">
        <v>130</v>
      </c>
      <c r="B119" s="30">
        <v>0</v>
      </c>
      <c r="C119" s="30" t="s">
        <v>559</v>
      </c>
      <c r="D119" s="30">
        <v>901</v>
      </c>
      <c r="E119" s="30">
        <v>337.25200000000001</v>
      </c>
      <c r="F119" s="30">
        <v>0.5</v>
      </c>
      <c r="G119" s="30">
        <v>0.3</v>
      </c>
      <c r="H119" s="34">
        <v>2.5977540000000001</v>
      </c>
      <c r="I119" s="34">
        <v>5189669.0319999997</v>
      </c>
      <c r="J119" s="34">
        <v>487872.5</v>
      </c>
      <c r="K119" s="18">
        <f>VLOOKUP($C119,'Hub coords'!$A$14:$E$119,4,TRUE)</f>
        <v>487870.81840000005</v>
      </c>
      <c r="L119" s="18">
        <f>VLOOKUP($C119,'Hub coords'!$A$14:$E$119,5,TRUE)</f>
        <v>5189669.9745000005</v>
      </c>
      <c r="M119" s="34">
        <f t="shared" si="4"/>
        <v>1.6815999999525957</v>
      </c>
      <c r="N119" s="34">
        <f t="shared" si="5"/>
        <v>0.94250000081956387</v>
      </c>
      <c r="O119" s="35">
        <f t="shared" si="6"/>
        <v>1.9277149196355376</v>
      </c>
      <c r="P119" s="34">
        <f t="shared" si="7"/>
        <v>3.7160848113854472</v>
      </c>
      <c r="Q119" s="36" t="str">
        <f>VLOOKUP($C119,'Hub coords'!$A$14:$E$118,1,TRUE)</f>
        <v>13A</v>
      </c>
      <c r="R119" s="30"/>
    </row>
    <row r="120" spans="1:19" x14ac:dyDescent="0.3">
      <c r="A120" s="30" t="s">
        <v>126</v>
      </c>
      <c r="B120" s="30">
        <v>0</v>
      </c>
      <c r="C120" s="30" t="s">
        <v>533</v>
      </c>
      <c r="D120" s="30">
        <v>901</v>
      </c>
      <c r="E120" s="30">
        <v>336.76499999999999</v>
      </c>
      <c r="F120" s="30">
        <v>0.4</v>
      </c>
      <c r="G120" s="30">
        <v>0.2</v>
      </c>
      <c r="H120" s="34">
        <v>2.4309259999999999</v>
      </c>
      <c r="I120" s="34">
        <v>5189669.375</v>
      </c>
      <c r="J120" s="34">
        <v>487872.93300000002</v>
      </c>
      <c r="K120" s="18">
        <f>VLOOKUP($C120,'Hub coords'!$A$14:$E$119,4,TRUE)</f>
        <v>487870.81840000005</v>
      </c>
      <c r="L120" s="18">
        <f>VLOOKUP($C120,'Hub coords'!$A$14:$E$119,5,TRUE)</f>
        <v>5189669.9745000005</v>
      </c>
      <c r="M120" s="34">
        <f t="shared" si="4"/>
        <v>2.1145999999716878</v>
      </c>
      <c r="N120" s="34">
        <f t="shared" si="5"/>
        <v>0.59950000047683716</v>
      </c>
      <c r="O120" s="35">
        <f t="shared" si="6"/>
        <v>2.1979384455557418</v>
      </c>
      <c r="P120" s="34">
        <f t="shared" si="7"/>
        <v>4.8309334104519905</v>
      </c>
      <c r="Q120" s="36" t="str">
        <f>VLOOKUP($C120,'Hub coords'!$A$14:$E$118,1,TRUE)</f>
        <v>13A</v>
      </c>
      <c r="R120" s="30" t="s">
        <v>5112</v>
      </c>
      <c r="S120" s="37">
        <f>COUNT(D96:D125)</f>
        <v>30</v>
      </c>
    </row>
    <row r="121" spans="1:19" x14ac:dyDescent="0.3">
      <c r="A121" s="30" t="s">
        <v>126</v>
      </c>
      <c r="B121" s="30">
        <v>0</v>
      </c>
      <c r="C121" s="30" t="s">
        <v>534</v>
      </c>
      <c r="D121" s="30">
        <v>901</v>
      </c>
      <c r="E121" s="30">
        <v>342.79199999999997</v>
      </c>
      <c r="F121" s="30">
        <v>0.3</v>
      </c>
      <c r="G121" s="30">
        <v>0.2</v>
      </c>
      <c r="H121" s="34">
        <v>1.798303</v>
      </c>
      <c r="I121" s="34">
        <v>5189667.3679999998</v>
      </c>
      <c r="J121" s="34">
        <v>487873.86300000001</v>
      </c>
      <c r="K121" s="18">
        <f>VLOOKUP($C121,'Hub coords'!$A$14:$E$119,4,TRUE)</f>
        <v>487870.81840000005</v>
      </c>
      <c r="L121" s="18">
        <f>VLOOKUP($C121,'Hub coords'!$A$14:$E$119,5,TRUE)</f>
        <v>5189669.9745000005</v>
      </c>
      <c r="M121" s="34">
        <f t="shared" si="4"/>
        <v>3.0445999999647029</v>
      </c>
      <c r="N121" s="34">
        <f t="shared" si="5"/>
        <v>2.606500000692904</v>
      </c>
      <c r="O121" s="35">
        <f t="shared" si="6"/>
        <v>4.0079210837287169</v>
      </c>
      <c r="P121" s="34">
        <f t="shared" si="7"/>
        <v>16.063431413397172</v>
      </c>
      <c r="Q121" s="36" t="str">
        <f>VLOOKUP($C121,'Hub coords'!$A$14:$E$118,1,TRUE)</f>
        <v>13A</v>
      </c>
      <c r="R121" s="30" t="s">
        <v>5111</v>
      </c>
      <c r="S121" s="34">
        <f>AVERAGE(O96:O125)</f>
        <v>2.7852544632360177</v>
      </c>
    </row>
    <row r="122" spans="1:19" x14ac:dyDescent="0.3">
      <c r="A122" s="30" t="s">
        <v>126</v>
      </c>
      <c r="B122" s="30">
        <v>0</v>
      </c>
      <c r="C122" s="30" t="s">
        <v>535</v>
      </c>
      <c r="D122" s="30">
        <v>901</v>
      </c>
      <c r="E122" s="30">
        <v>337.10599999999999</v>
      </c>
      <c r="F122" s="30">
        <v>0.5</v>
      </c>
      <c r="G122" s="30">
        <v>0.3</v>
      </c>
      <c r="H122" s="34">
        <v>2.71577</v>
      </c>
      <c r="I122" s="34">
        <v>5189669.051</v>
      </c>
      <c r="J122" s="34">
        <v>487871.97499999998</v>
      </c>
      <c r="K122" s="18">
        <f>VLOOKUP($C122,'Hub coords'!$A$14:$E$119,4,TRUE)</f>
        <v>487870.81840000005</v>
      </c>
      <c r="L122" s="18">
        <f>VLOOKUP($C122,'Hub coords'!$A$14:$E$119,5,TRUE)</f>
        <v>5189669.9745000005</v>
      </c>
      <c r="M122" s="34">
        <f t="shared" si="4"/>
        <v>1.1565999999293126</v>
      </c>
      <c r="N122" s="34">
        <f t="shared" si="5"/>
        <v>0.9235000004991889</v>
      </c>
      <c r="O122" s="35">
        <f t="shared" si="6"/>
        <v>1.48005939433473</v>
      </c>
      <c r="P122" s="34">
        <f t="shared" si="7"/>
        <v>2.1905758107584878</v>
      </c>
      <c r="Q122" s="36" t="str">
        <f>VLOOKUP($C122,'Hub coords'!$A$14:$E$118,1,TRUE)</f>
        <v>13A</v>
      </c>
      <c r="R122" s="30" t="s">
        <v>5110</v>
      </c>
      <c r="S122" s="34">
        <f>_xlfn.STDEV.S(O96:O125)</f>
        <v>0.84850887415662857</v>
      </c>
    </row>
    <row r="123" spans="1:19" x14ac:dyDescent="0.3">
      <c r="A123" s="30" t="s">
        <v>126</v>
      </c>
      <c r="B123" s="30">
        <v>0</v>
      </c>
      <c r="C123" s="30" t="s">
        <v>536</v>
      </c>
      <c r="D123" s="30">
        <v>901</v>
      </c>
      <c r="E123" s="30">
        <v>337.82100000000003</v>
      </c>
      <c r="F123" s="30">
        <v>0.4</v>
      </c>
      <c r="G123" s="30">
        <v>0.3</v>
      </c>
      <c r="H123" s="34">
        <v>2.5887340000000001</v>
      </c>
      <c r="I123" s="34">
        <v>5189670.1780000003</v>
      </c>
      <c r="J123" s="34">
        <v>487873.212</v>
      </c>
      <c r="K123" s="18">
        <f>VLOOKUP($C123,'Hub coords'!$A$14:$E$119,4,TRUE)</f>
        <v>487870.81840000005</v>
      </c>
      <c r="L123" s="18">
        <f>VLOOKUP($C123,'Hub coords'!$A$14:$E$119,5,TRUE)</f>
        <v>5189669.9745000005</v>
      </c>
      <c r="M123" s="34">
        <f t="shared" si="4"/>
        <v>2.39359999995213</v>
      </c>
      <c r="N123" s="34">
        <f t="shared" si="5"/>
        <v>0.20349999982863665</v>
      </c>
      <c r="O123" s="35">
        <f t="shared" si="6"/>
        <v>2.4022350446409471</v>
      </c>
      <c r="P123" s="34">
        <f t="shared" si="7"/>
        <v>5.7707332097010928</v>
      </c>
      <c r="Q123" s="36" t="str">
        <f>VLOOKUP($C123,'Hub coords'!$A$14:$E$118,1,TRUE)</f>
        <v>13A</v>
      </c>
      <c r="R123" s="30" t="s">
        <v>5109</v>
      </c>
      <c r="S123" s="34">
        <f>MIN(O96:O125)</f>
        <v>1.48005939433473</v>
      </c>
    </row>
    <row r="124" spans="1:19" x14ac:dyDescent="0.3">
      <c r="A124" s="30" t="s">
        <v>126</v>
      </c>
      <c r="B124" s="30">
        <v>0</v>
      </c>
      <c r="C124" s="30" t="s">
        <v>537</v>
      </c>
      <c r="D124" s="30">
        <v>901</v>
      </c>
      <c r="E124" s="30">
        <v>336.19299999999998</v>
      </c>
      <c r="F124" s="30">
        <v>0.5</v>
      </c>
      <c r="G124" s="30">
        <v>0.4</v>
      </c>
      <c r="H124" s="34">
        <v>2.6355430000000002</v>
      </c>
      <c r="I124" s="34">
        <v>5189670.0949999997</v>
      </c>
      <c r="J124" s="34">
        <v>487872.65299999999</v>
      </c>
      <c r="K124" s="18">
        <f>VLOOKUP($C124,'Hub coords'!$A$14:$E$119,4,TRUE)</f>
        <v>487870.81840000005</v>
      </c>
      <c r="L124" s="18">
        <f>VLOOKUP($C124,'Hub coords'!$A$14:$E$119,5,TRUE)</f>
        <v>5189669.9745000005</v>
      </c>
      <c r="M124" s="34">
        <f t="shared" si="4"/>
        <v>1.8345999999437481</v>
      </c>
      <c r="N124" s="34">
        <f t="shared" si="5"/>
        <v>0.12049999926239252</v>
      </c>
      <c r="O124" s="35">
        <f t="shared" si="6"/>
        <v>1.8385530750064947</v>
      </c>
      <c r="P124" s="34">
        <f t="shared" si="7"/>
        <v>3.3802774096158372</v>
      </c>
      <c r="Q124" s="36" t="str">
        <f>VLOOKUP($C124,'Hub coords'!$A$14:$E$118,1,TRUE)</f>
        <v>13A</v>
      </c>
      <c r="R124" s="30" t="s">
        <v>5108</v>
      </c>
      <c r="S124" s="34">
        <f>MAX(O96:O125)</f>
        <v>4.5616354975251578</v>
      </c>
    </row>
    <row r="125" spans="1:19" x14ac:dyDescent="0.3">
      <c r="A125" s="30" t="s">
        <v>126</v>
      </c>
      <c r="B125" s="30">
        <v>0</v>
      </c>
      <c r="C125" s="30" t="s">
        <v>538</v>
      </c>
      <c r="D125" s="30">
        <v>901</v>
      </c>
      <c r="E125" s="30">
        <v>338.98500000000001</v>
      </c>
      <c r="F125" s="30">
        <v>0.5</v>
      </c>
      <c r="G125" s="30">
        <v>0.5</v>
      </c>
      <c r="H125" s="34">
        <v>2.6587209999999999</v>
      </c>
      <c r="I125" s="34">
        <v>5189670.1809999999</v>
      </c>
      <c r="J125" s="34">
        <v>487873.49699999997</v>
      </c>
      <c r="K125" s="18">
        <f>VLOOKUP($C125,'Hub coords'!$A$14:$E$119,4,TRUE)</f>
        <v>487870.81840000005</v>
      </c>
      <c r="L125" s="18">
        <f>VLOOKUP($C125,'Hub coords'!$A$14:$E$119,5,TRUE)</f>
        <v>5189669.9745000005</v>
      </c>
      <c r="M125" s="34">
        <f t="shared" si="4"/>
        <v>2.6785999999265186</v>
      </c>
      <c r="N125" s="34">
        <f t="shared" si="5"/>
        <v>0.20649999938905239</v>
      </c>
      <c r="O125" s="35">
        <f t="shared" si="6"/>
        <v>2.6865480098732695</v>
      </c>
      <c r="P125" s="34">
        <f t="shared" si="7"/>
        <v>7.2175402093540244</v>
      </c>
      <c r="Q125" s="36" t="str">
        <f>VLOOKUP($C125,'Hub coords'!$A$14:$E$118,1,TRUE)</f>
        <v>13A</v>
      </c>
      <c r="R125" s="30" t="s">
        <v>5107</v>
      </c>
      <c r="S125" s="34">
        <f>SQRT(SUM(P96:P125)/S120)</f>
        <v>2.907509385054722</v>
      </c>
    </row>
    <row r="126" spans="1:19" s="45" customFormat="1" ht="15" thickBot="1" x14ac:dyDescent="0.35">
      <c r="A126" s="45" t="s">
        <v>130</v>
      </c>
      <c r="B126" s="45">
        <v>0</v>
      </c>
      <c r="C126" s="45" t="s">
        <v>560</v>
      </c>
      <c r="D126" s="45">
        <v>901</v>
      </c>
      <c r="E126" s="45">
        <v>335.99799999999999</v>
      </c>
      <c r="F126" s="45">
        <v>0.2</v>
      </c>
      <c r="G126" s="45">
        <v>0.2</v>
      </c>
      <c r="H126" s="18">
        <v>1.118633</v>
      </c>
      <c r="I126" s="18">
        <v>5189741.983</v>
      </c>
      <c r="J126" s="18">
        <v>487869.17200000002</v>
      </c>
      <c r="K126" s="18">
        <f>VLOOKUP($C126,'Hub coords'!$A$14:$E$119,4,TRUE)</f>
        <v>487867.99840000004</v>
      </c>
      <c r="L126" s="18">
        <f>VLOOKUP($C126,'Hub coords'!$A$14:$E$119,5,TRUE)</f>
        <v>5189743.4675000003</v>
      </c>
      <c r="M126" s="18">
        <f t="shared" si="4"/>
        <v>1.1735999999800697</v>
      </c>
      <c r="N126" s="18">
        <f t="shared" si="5"/>
        <v>1.4845000002533197</v>
      </c>
      <c r="O126" s="46">
        <f t="shared" si="6"/>
        <v>1.8923734332063864</v>
      </c>
      <c r="P126" s="18">
        <f t="shared" si="7"/>
        <v>3.5810772107053257</v>
      </c>
      <c r="Q126" s="47" t="str">
        <f>VLOOKUP($C126,'Hub coords'!$A$14:$E$118,1,TRUE)</f>
        <v>14A</v>
      </c>
    </row>
    <row r="127" spans="1:19" s="45" customFormat="1" x14ac:dyDescent="0.3">
      <c r="A127" s="45" t="s">
        <v>126</v>
      </c>
      <c r="B127" s="45">
        <v>0</v>
      </c>
      <c r="C127" s="45" t="s">
        <v>569</v>
      </c>
      <c r="D127" s="45">
        <v>900</v>
      </c>
      <c r="E127" s="45">
        <v>345.74200000000002</v>
      </c>
      <c r="F127" s="45">
        <v>0.5</v>
      </c>
      <c r="G127" s="45">
        <v>0.4</v>
      </c>
      <c r="H127" s="18">
        <v>2.4707539999999999</v>
      </c>
      <c r="I127" s="18">
        <v>5189745.3470000001</v>
      </c>
      <c r="J127" s="18">
        <v>487868.72600000002</v>
      </c>
      <c r="K127" s="18">
        <f>VLOOKUP($C127,'Hub coords'!$A$14:$E$119,4,TRUE)</f>
        <v>487867.99840000004</v>
      </c>
      <c r="L127" s="18">
        <f>VLOOKUP($C127,'Hub coords'!$A$14:$E$119,5,TRUE)</f>
        <v>5189743.4675000003</v>
      </c>
      <c r="M127" s="18">
        <f t="shared" si="4"/>
        <v>0.72759999998379499</v>
      </c>
      <c r="N127" s="18">
        <f t="shared" si="5"/>
        <v>1.8794999998062849</v>
      </c>
      <c r="O127" s="46">
        <f t="shared" si="6"/>
        <v>2.0154210501153953</v>
      </c>
      <c r="P127" s="18">
        <f t="shared" si="7"/>
        <v>4.0619220092482431</v>
      </c>
      <c r="Q127" s="47" t="str">
        <f>VLOOKUP($C127,'Hub coords'!$A$14:$E$118,1,TRUE)</f>
        <v>14A</v>
      </c>
      <c r="R127" s="20" t="s">
        <v>166</v>
      </c>
      <c r="S127" s="20" t="s">
        <v>165</v>
      </c>
    </row>
    <row r="128" spans="1:19" s="45" customFormat="1" x14ac:dyDescent="0.3">
      <c r="A128" s="45" t="s">
        <v>130</v>
      </c>
      <c r="B128" s="45">
        <v>0</v>
      </c>
      <c r="C128" s="45" t="s">
        <v>570</v>
      </c>
      <c r="D128" s="45">
        <v>901</v>
      </c>
      <c r="E128" s="45">
        <v>336.19</v>
      </c>
      <c r="F128" s="45">
        <v>0.4</v>
      </c>
      <c r="G128" s="45">
        <v>0.3</v>
      </c>
      <c r="H128" s="18">
        <v>1.304827</v>
      </c>
      <c r="I128" s="18">
        <v>5189743.9450000003</v>
      </c>
      <c r="J128" s="18">
        <v>487869.10200000001</v>
      </c>
      <c r="K128" s="18">
        <f>VLOOKUP($C128,'Hub coords'!$A$14:$E$119,4,TRUE)</f>
        <v>487867.99840000004</v>
      </c>
      <c r="L128" s="18">
        <f>VLOOKUP($C128,'Hub coords'!$A$14:$E$119,5,TRUE)</f>
        <v>5189743.4675000003</v>
      </c>
      <c r="M128" s="18">
        <f t="shared" si="4"/>
        <v>1.1035999999730848</v>
      </c>
      <c r="N128" s="18">
        <f t="shared" si="5"/>
        <v>0.4775000000372529</v>
      </c>
      <c r="O128" s="46">
        <f t="shared" si="6"/>
        <v>1.2024721244071188</v>
      </c>
      <c r="P128" s="18">
        <f t="shared" si="7"/>
        <v>1.4459392099761694</v>
      </c>
      <c r="Q128" s="47" t="str">
        <f>VLOOKUP($C128,'Hub coords'!$A$14:$E$118,1,TRUE)</f>
        <v>14A</v>
      </c>
      <c r="R128" s="40">
        <v>1</v>
      </c>
      <c r="S128" s="15">
        <v>1</v>
      </c>
    </row>
    <row r="129" spans="1:19" s="45" customFormat="1" x14ac:dyDescent="0.3">
      <c r="A129" s="45" t="s">
        <v>130</v>
      </c>
      <c r="B129" s="45">
        <v>0</v>
      </c>
      <c r="C129" s="45" t="s">
        <v>571</v>
      </c>
      <c r="D129" s="45">
        <v>901</v>
      </c>
      <c r="E129" s="45">
        <v>343.71</v>
      </c>
      <c r="F129" s="45">
        <v>0.4</v>
      </c>
      <c r="G129" s="45">
        <v>0.3</v>
      </c>
      <c r="H129" s="18">
        <v>2.0956760000000001</v>
      </c>
      <c r="I129" s="18">
        <v>5189741.5959999999</v>
      </c>
      <c r="J129" s="18">
        <v>487868.38699999999</v>
      </c>
      <c r="K129" s="18">
        <f>VLOOKUP($C129,'Hub coords'!$A$14:$E$119,4,TRUE)</f>
        <v>487867.99840000004</v>
      </c>
      <c r="L129" s="18">
        <f>VLOOKUP($C129,'Hub coords'!$A$14:$E$119,5,TRUE)</f>
        <v>5189743.4675000003</v>
      </c>
      <c r="M129" s="18">
        <f t="shared" si="4"/>
        <v>0.38859999994747341</v>
      </c>
      <c r="N129" s="18">
        <f t="shared" si="5"/>
        <v>1.8715000003576279</v>
      </c>
      <c r="O129" s="46">
        <f t="shared" si="6"/>
        <v>1.9114189000053801</v>
      </c>
      <c r="P129" s="18">
        <f t="shared" si="7"/>
        <v>3.6535222112977772</v>
      </c>
      <c r="Q129" s="47" t="str">
        <f>VLOOKUP($C129,'Hub coords'!$A$14:$E$118,1,TRUE)</f>
        <v>14A</v>
      </c>
      <c r="R129" s="40">
        <v>2</v>
      </c>
      <c r="S129" s="15">
        <v>18</v>
      </c>
    </row>
    <row r="130" spans="1:19" s="45" customFormat="1" x14ac:dyDescent="0.3">
      <c r="A130" s="45" t="s">
        <v>130</v>
      </c>
      <c r="B130" s="45">
        <v>0</v>
      </c>
      <c r="C130" s="45" t="s">
        <v>572</v>
      </c>
      <c r="D130" s="45">
        <v>901</v>
      </c>
      <c r="E130" s="45">
        <v>335.17200000000003</v>
      </c>
      <c r="F130" s="45">
        <v>0.2</v>
      </c>
      <c r="G130" s="45">
        <v>0.2</v>
      </c>
      <c r="H130" s="18">
        <v>1.2817449999999999</v>
      </c>
      <c r="I130" s="18">
        <v>5189741.8760000002</v>
      </c>
      <c r="J130" s="18">
        <v>487869.2</v>
      </c>
      <c r="K130" s="18">
        <f>VLOOKUP($C130,'Hub coords'!$A$14:$E$119,4,TRUE)</f>
        <v>487867.99840000004</v>
      </c>
      <c r="L130" s="18">
        <f>VLOOKUP($C130,'Hub coords'!$A$14:$E$119,5,TRUE)</f>
        <v>5189743.4675000003</v>
      </c>
      <c r="M130" s="18">
        <f t="shared" si="4"/>
        <v>1.2015999999712221</v>
      </c>
      <c r="N130" s="18">
        <f t="shared" si="5"/>
        <v>1.5915000000968575</v>
      </c>
      <c r="O130" s="46">
        <f t="shared" si="6"/>
        <v>1.9941702059350748</v>
      </c>
      <c r="P130" s="18">
        <f t="shared" si="7"/>
        <v>3.9767148102391383</v>
      </c>
      <c r="Q130" s="47" t="str">
        <f>VLOOKUP($C130,'Hub coords'!$A$14:$E$118,1,TRUE)</f>
        <v>14A</v>
      </c>
      <c r="R130" s="40">
        <v>3</v>
      </c>
      <c r="S130" s="15">
        <v>11</v>
      </c>
    </row>
    <row r="131" spans="1:19" s="45" customFormat="1" x14ac:dyDescent="0.3">
      <c r="A131" s="45" t="s">
        <v>126</v>
      </c>
      <c r="B131" s="45">
        <v>0</v>
      </c>
      <c r="C131" s="45" t="s">
        <v>573</v>
      </c>
      <c r="D131" s="45">
        <v>900</v>
      </c>
      <c r="E131" s="45">
        <v>344.92200000000003</v>
      </c>
      <c r="F131" s="45">
        <v>0.5</v>
      </c>
      <c r="G131" s="45">
        <v>0.3</v>
      </c>
      <c r="H131" s="18">
        <v>2.1970529999999999</v>
      </c>
      <c r="I131" s="18">
        <v>5189742.5549999997</v>
      </c>
      <c r="J131" s="18">
        <v>487868.41499999998</v>
      </c>
      <c r="K131" s="18">
        <f>VLOOKUP($C131,'Hub coords'!$A$14:$E$119,4,TRUE)</f>
        <v>487867.99840000004</v>
      </c>
      <c r="L131" s="18">
        <f>VLOOKUP($C131,'Hub coords'!$A$14:$E$119,5,TRUE)</f>
        <v>5189743.4675000003</v>
      </c>
      <c r="M131" s="18">
        <f t="shared" si="4"/>
        <v>0.41659999993862584</v>
      </c>
      <c r="N131" s="18">
        <f t="shared" si="5"/>
        <v>0.91250000055879354</v>
      </c>
      <c r="O131" s="46">
        <f t="shared" si="6"/>
        <v>1.0031010970827723</v>
      </c>
      <c r="P131" s="18">
        <f t="shared" si="7"/>
        <v>1.0062118109686613</v>
      </c>
      <c r="Q131" s="47" t="str">
        <f>VLOOKUP($C131,'Hub coords'!$A$14:$E$118,1,TRUE)</f>
        <v>14A</v>
      </c>
      <c r="R131" s="40">
        <v>4</v>
      </c>
      <c r="S131" s="15">
        <v>0</v>
      </c>
    </row>
    <row r="132" spans="1:19" s="45" customFormat="1" x14ac:dyDescent="0.3">
      <c r="A132" s="45" t="s">
        <v>130</v>
      </c>
      <c r="B132" s="45">
        <v>0</v>
      </c>
      <c r="C132" s="45" t="s">
        <v>574</v>
      </c>
      <c r="D132" s="45">
        <v>901</v>
      </c>
      <c r="E132" s="45">
        <v>335.49099999999999</v>
      </c>
      <c r="F132" s="45">
        <v>0.3</v>
      </c>
      <c r="G132" s="45">
        <v>0.2</v>
      </c>
      <c r="H132" s="18">
        <v>1.395313</v>
      </c>
      <c r="I132" s="18">
        <v>5189743.0619999999</v>
      </c>
      <c r="J132" s="18">
        <v>487868.897</v>
      </c>
      <c r="K132" s="18">
        <f>VLOOKUP($C132,'Hub coords'!$A$14:$E$119,4,TRUE)</f>
        <v>487867.99840000004</v>
      </c>
      <c r="L132" s="18">
        <f>VLOOKUP($C132,'Hub coords'!$A$14:$E$119,5,TRUE)</f>
        <v>5189743.4675000003</v>
      </c>
      <c r="M132" s="18">
        <f t="shared" si="4"/>
        <v>0.89859999995678663</v>
      </c>
      <c r="N132" s="18">
        <f t="shared" si="5"/>
        <v>0.40550000034272671</v>
      </c>
      <c r="O132" s="46">
        <f t="shared" si="6"/>
        <v>0.98585607986170487</v>
      </c>
      <c r="P132" s="18">
        <f t="shared" si="7"/>
        <v>0.97191221020028817</v>
      </c>
      <c r="Q132" s="47" t="str">
        <f>VLOOKUP($C132,'Hub coords'!$A$14:$E$118,1,TRUE)</f>
        <v>14A</v>
      </c>
      <c r="R132" s="40">
        <v>5</v>
      </c>
      <c r="S132" s="15">
        <v>0</v>
      </c>
    </row>
    <row r="133" spans="1:19" s="45" customFormat="1" x14ac:dyDescent="0.3">
      <c r="A133" s="45" t="s">
        <v>130</v>
      </c>
      <c r="B133" s="45">
        <v>0</v>
      </c>
      <c r="C133" s="45" t="s">
        <v>575</v>
      </c>
      <c r="D133" s="45">
        <v>901</v>
      </c>
      <c r="E133" s="45">
        <v>339.07799999999997</v>
      </c>
      <c r="F133" s="45">
        <v>0.3</v>
      </c>
      <c r="G133" s="45">
        <v>0.2</v>
      </c>
      <c r="H133" s="18">
        <v>1.5479240000000001</v>
      </c>
      <c r="I133" s="18">
        <v>5189743.5089999996</v>
      </c>
      <c r="J133" s="18">
        <v>487869.33500000002</v>
      </c>
      <c r="K133" s="18">
        <f>VLOOKUP($C133,'Hub coords'!$A$14:$E$119,4,TRUE)</f>
        <v>487867.99840000004</v>
      </c>
      <c r="L133" s="18">
        <f>VLOOKUP($C133,'Hub coords'!$A$14:$E$119,5,TRUE)</f>
        <v>5189743.4675000003</v>
      </c>
      <c r="M133" s="18">
        <f t="shared" si="4"/>
        <v>1.3365999999805354</v>
      </c>
      <c r="N133" s="18">
        <f t="shared" si="5"/>
        <v>4.1499999351799488E-2</v>
      </c>
      <c r="O133" s="46">
        <f t="shared" si="6"/>
        <v>1.3372441100614976</v>
      </c>
      <c r="P133" s="18">
        <f t="shared" si="7"/>
        <v>1.7882218098941667</v>
      </c>
      <c r="Q133" s="47" t="str">
        <f>VLOOKUP($C133,'Hub coords'!$A$14:$E$118,1,TRUE)</f>
        <v>14A</v>
      </c>
      <c r="R133" s="40">
        <v>6</v>
      </c>
      <c r="S133" s="15">
        <v>0</v>
      </c>
    </row>
    <row r="134" spans="1:19" s="45" customFormat="1" x14ac:dyDescent="0.3">
      <c r="A134" s="45" t="s">
        <v>130</v>
      </c>
      <c r="B134" s="45">
        <v>0</v>
      </c>
      <c r="C134" s="45" t="s">
        <v>576</v>
      </c>
      <c r="D134" s="45">
        <v>901</v>
      </c>
      <c r="E134" s="45">
        <v>341.02</v>
      </c>
      <c r="F134" s="45">
        <v>0.2</v>
      </c>
      <c r="G134" s="45">
        <v>0.2</v>
      </c>
      <c r="H134" s="18">
        <v>1.8544339999999999</v>
      </c>
      <c r="I134" s="18">
        <v>5189743.2980000004</v>
      </c>
      <c r="J134" s="18">
        <v>487869.80200000003</v>
      </c>
      <c r="K134" s="18">
        <f>VLOOKUP($C134,'Hub coords'!$A$14:$E$119,4,TRUE)</f>
        <v>487867.99840000004</v>
      </c>
      <c r="L134" s="18">
        <f>VLOOKUP($C134,'Hub coords'!$A$14:$E$119,5,TRUE)</f>
        <v>5189743.4675000003</v>
      </c>
      <c r="M134" s="18">
        <f t="shared" ref="M134:M197" si="8">ABS(K134-J134)</f>
        <v>1.8035999999847263</v>
      </c>
      <c r="N134" s="18">
        <f t="shared" ref="N134:N197" si="9">ABS(L134-I134)</f>
        <v>0.16949999984353781</v>
      </c>
      <c r="O134" s="46">
        <f t="shared" ref="O134:O197" si="10">SQRT(M134^2+N134^2)</f>
        <v>1.8115471867693274</v>
      </c>
      <c r="P134" s="18">
        <f t="shared" ref="P134:P197" si="11">O134*O134</f>
        <v>3.2817032098918641</v>
      </c>
      <c r="Q134" s="47" t="str">
        <f>VLOOKUP($C134,'Hub coords'!$A$14:$E$118,1,TRUE)</f>
        <v>14A</v>
      </c>
      <c r="R134" s="40">
        <v>7</v>
      </c>
      <c r="S134" s="15">
        <v>0</v>
      </c>
    </row>
    <row r="135" spans="1:19" s="45" customFormat="1" x14ac:dyDescent="0.3">
      <c r="A135" s="45" t="s">
        <v>130</v>
      </c>
      <c r="B135" s="45">
        <v>0</v>
      </c>
      <c r="C135" s="45" t="s">
        <v>577</v>
      </c>
      <c r="D135" s="45">
        <v>901</v>
      </c>
      <c r="E135" s="45">
        <v>335.97899999999998</v>
      </c>
      <c r="F135" s="45">
        <v>0.3</v>
      </c>
      <c r="G135" s="45">
        <v>0.3</v>
      </c>
      <c r="H135" s="18">
        <v>1.367202</v>
      </c>
      <c r="I135" s="18">
        <v>5189743.6689999998</v>
      </c>
      <c r="J135" s="18">
        <v>487869.32400000002</v>
      </c>
      <c r="K135" s="18">
        <f>VLOOKUP($C135,'Hub coords'!$A$14:$E$119,4,TRUE)</f>
        <v>487867.99840000004</v>
      </c>
      <c r="L135" s="18">
        <f>VLOOKUP($C135,'Hub coords'!$A$14:$E$119,5,TRUE)</f>
        <v>5189743.4675000003</v>
      </c>
      <c r="M135" s="18">
        <f t="shared" si="8"/>
        <v>1.3255999999819323</v>
      </c>
      <c r="N135" s="18">
        <f t="shared" si="9"/>
        <v>0.2014999995008111</v>
      </c>
      <c r="O135" s="46">
        <f t="shared" si="10"/>
        <v>1.3408272109973478</v>
      </c>
      <c r="P135" s="18">
        <f t="shared" si="11"/>
        <v>1.7978176097509262</v>
      </c>
      <c r="Q135" s="47" t="str">
        <f>VLOOKUP($C135,'Hub coords'!$A$14:$E$118,1,TRUE)</f>
        <v>14A</v>
      </c>
      <c r="R135" s="40">
        <v>8</v>
      </c>
      <c r="S135" s="15">
        <v>0</v>
      </c>
    </row>
    <row r="136" spans="1:19" s="45" customFormat="1" ht="15" thickBot="1" x14ac:dyDescent="0.35">
      <c r="A136" s="45" t="s">
        <v>130</v>
      </c>
      <c r="B136" s="45">
        <v>0</v>
      </c>
      <c r="C136" s="45" t="s">
        <v>578</v>
      </c>
      <c r="D136" s="45">
        <v>901</v>
      </c>
      <c r="E136" s="45">
        <v>334.74200000000002</v>
      </c>
      <c r="F136" s="45">
        <v>0.3</v>
      </c>
      <c r="G136" s="45">
        <v>0.3</v>
      </c>
      <c r="H136" s="18">
        <v>1.313796</v>
      </c>
      <c r="I136" s="18">
        <v>5189742.5549999997</v>
      </c>
      <c r="J136" s="18">
        <v>487868.82299999997</v>
      </c>
      <c r="K136" s="18">
        <f>VLOOKUP($C136,'Hub coords'!$A$14:$E$119,4,TRUE)</f>
        <v>487867.99840000004</v>
      </c>
      <c r="L136" s="18">
        <f>VLOOKUP($C136,'Hub coords'!$A$14:$E$119,5,TRUE)</f>
        <v>5189743.4675000003</v>
      </c>
      <c r="M136" s="18">
        <f t="shared" si="8"/>
        <v>0.82459999993443489</v>
      </c>
      <c r="N136" s="18">
        <f t="shared" si="9"/>
        <v>0.91250000055879354</v>
      </c>
      <c r="O136" s="46">
        <f t="shared" si="10"/>
        <v>1.229886747189215</v>
      </c>
      <c r="P136" s="18">
        <f t="shared" si="11"/>
        <v>1.512621410911668</v>
      </c>
      <c r="Q136" s="47" t="str">
        <f>VLOOKUP($C136,'Hub coords'!$A$14:$E$118,1,TRUE)</f>
        <v>14A</v>
      </c>
      <c r="R136" s="38" t="s">
        <v>2123</v>
      </c>
      <c r="S136" s="38">
        <v>0</v>
      </c>
    </row>
    <row r="137" spans="1:19" s="45" customFormat="1" x14ac:dyDescent="0.3">
      <c r="A137" s="45" t="s">
        <v>130</v>
      </c>
      <c r="B137" s="45">
        <v>0</v>
      </c>
      <c r="C137" s="45" t="s">
        <v>561</v>
      </c>
      <c r="D137" s="45">
        <v>900</v>
      </c>
      <c r="E137" s="45">
        <v>340.85300000000001</v>
      </c>
      <c r="F137" s="45">
        <v>0.3</v>
      </c>
      <c r="G137" s="45">
        <v>0.3</v>
      </c>
      <c r="H137" s="18">
        <v>1.854463</v>
      </c>
      <c r="I137" s="18">
        <v>5189744.898</v>
      </c>
      <c r="J137" s="18">
        <v>487869.14500000002</v>
      </c>
      <c r="K137" s="18">
        <f>VLOOKUP($C137,'Hub coords'!$A$14:$E$119,4,TRUE)</f>
        <v>487867.99840000004</v>
      </c>
      <c r="L137" s="18">
        <f>VLOOKUP($C137,'Hub coords'!$A$14:$E$119,5,TRUE)</f>
        <v>5189743.4675000003</v>
      </c>
      <c r="M137" s="18">
        <f t="shared" si="8"/>
        <v>1.1465999999782071</v>
      </c>
      <c r="N137" s="18">
        <f t="shared" si="9"/>
        <v>1.4304999997839332</v>
      </c>
      <c r="O137" s="46">
        <f t="shared" si="10"/>
        <v>1.8333089781408527</v>
      </c>
      <c r="P137" s="18">
        <f t="shared" si="11"/>
        <v>3.3610218093318576</v>
      </c>
      <c r="Q137" s="47" t="str">
        <f>VLOOKUP($C137,'Hub coords'!$A$14:$E$118,1,TRUE)</f>
        <v>14A</v>
      </c>
    </row>
    <row r="138" spans="1:19" s="45" customFormat="1" x14ac:dyDescent="0.3">
      <c r="A138" s="45" t="s">
        <v>126</v>
      </c>
      <c r="B138" s="45">
        <v>0</v>
      </c>
      <c r="C138" s="45" t="s">
        <v>579</v>
      </c>
      <c r="D138" s="45">
        <v>901</v>
      </c>
      <c r="E138" s="45">
        <v>335.59699999999998</v>
      </c>
      <c r="F138" s="45">
        <v>0.3</v>
      </c>
      <c r="G138" s="45">
        <v>0.2</v>
      </c>
      <c r="H138" s="18">
        <v>1.3202499999999999</v>
      </c>
      <c r="I138" s="18">
        <v>5189741.2980000004</v>
      </c>
      <c r="J138" s="18">
        <v>487868.72399999999</v>
      </c>
      <c r="K138" s="18">
        <f>VLOOKUP($C138,'Hub coords'!$A$14:$E$119,4,TRUE)</f>
        <v>487867.99840000004</v>
      </c>
      <c r="L138" s="18">
        <f>VLOOKUP($C138,'Hub coords'!$A$14:$E$119,5,TRUE)</f>
        <v>5189743.4675000003</v>
      </c>
      <c r="M138" s="18">
        <f t="shared" si="8"/>
        <v>0.72559999994700775</v>
      </c>
      <c r="N138" s="18">
        <f t="shared" si="9"/>
        <v>2.1694999998435378</v>
      </c>
      <c r="O138" s="46">
        <f t="shared" si="10"/>
        <v>2.2876244467228899</v>
      </c>
      <c r="P138" s="18">
        <f t="shared" si="11"/>
        <v>5.233225609244208</v>
      </c>
      <c r="Q138" s="47" t="str">
        <f>VLOOKUP($C138,'Hub coords'!$A$14:$E$118,1,TRUE)</f>
        <v>14A</v>
      </c>
    </row>
    <row r="139" spans="1:19" s="45" customFormat="1" x14ac:dyDescent="0.3">
      <c r="A139" s="45" t="s">
        <v>130</v>
      </c>
      <c r="B139" s="45">
        <v>0</v>
      </c>
      <c r="C139" s="45" t="s">
        <v>580</v>
      </c>
      <c r="D139" s="45">
        <v>900</v>
      </c>
      <c r="E139" s="45">
        <v>349.17899999999997</v>
      </c>
      <c r="F139" s="45">
        <v>0.4</v>
      </c>
      <c r="G139" s="45">
        <v>0.2</v>
      </c>
      <c r="H139" s="18">
        <v>2.1121620000000001</v>
      </c>
      <c r="I139" s="18">
        <v>5189740.8739999998</v>
      </c>
      <c r="J139" s="18">
        <v>487868.489</v>
      </c>
      <c r="K139" s="18">
        <f>VLOOKUP($C139,'Hub coords'!$A$14:$E$119,4,TRUE)</f>
        <v>487867.99840000004</v>
      </c>
      <c r="L139" s="18">
        <f>VLOOKUP($C139,'Hub coords'!$A$14:$E$119,5,TRUE)</f>
        <v>5189743.4675000003</v>
      </c>
      <c r="M139" s="18">
        <f t="shared" si="8"/>
        <v>0.49059999996097758</v>
      </c>
      <c r="N139" s="18">
        <f t="shared" si="9"/>
        <v>2.5935000004246831</v>
      </c>
      <c r="O139" s="46">
        <f t="shared" si="10"/>
        <v>2.6394943857043045</v>
      </c>
      <c r="P139" s="18">
        <f t="shared" si="11"/>
        <v>6.9669306121645436</v>
      </c>
      <c r="Q139" s="47" t="str">
        <f>VLOOKUP($C139,'Hub coords'!$A$14:$E$118,1,TRUE)</f>
        <v>14A</v>
      </c>
    </row>
    <row r="140" spans="1:19" s="45" customFormat="1" x14ac:dyDescent="0.3">
      <c r="A140" s="45" t="s">
        <v>126</v>
      </c>
      <c r="B140" s="45">
        <v>0</v>
      </c>
      <c r="C140" s="45" t="s">
        <v>581</v>
      </c>
      <c r="D140" s="45">
        <v>901</v>
      </c>
      <c r="E140" s="45">
        <v>340.68900000000002</v>
      </c>
      <c r="F140" s="45">
        <v>0.3</v>
      </c>
      <c r="G140" s="45">
        <v>0.2</v>
      </c>
      <c r="H140" s="18">
        <v>1.370736</v>
      </c>
      <c r="I140" s="18">
        <v>5189743.3430000003</v>
      </c>
      <c r="J140" s="18">
        <v>487869.62599999999</v>
      </c>
      <c r="K140" s="18">
        <f>VLOOKUP($C140,'Hub coords'!$A$14:$E$119,4,TRUE)</f>
        <v>487867.99840000004</v>
      </c>
      <c r="L140" s="18">
        <f>VLOOKUP($C140,'Hub coords'!$A$14:$E$119,5,TRUE)</f>
        <v>5189743.4675000003</v>
      </c>
      <c r="M140" s="18">
        <f t="shared" si="8"/>
        <v>1.6275999999488704</v>
      </c>
      <c r="N140" s="18">
        <f t="shared" si="9"/>
        <v>0.12449999991804361</v>
      </c>
      <c r="O140" s="46">
        <f t="shared" si="10"/>
        <v>1.6323547438633417</v>
      </c>
      <c r="P140" s="18">
        <f t="shared" si="11"/>
        <v>2.6645820098131558</v>
      </c>
      <c r="Q140" s="47" t="str">
        <f>VLOOKUP($C140,'Hub coords'!$A$14:$E$118,1,TRUE)</f>
        <v>14A</v>
      </c>
    </row>
    <row r="141" spans="1:19" s="45" customFormat="1" x14ac:dyDescent="0.3">
      <c r="A141" s="45" t="s">
        <v>126</v>
      </c>
      <c r="B141" s="45">
        <v>0</v>
      </c>
      <c r="C141" s="45" t="s">
        <v>582</v>
      </c>
      <c r="D141" s="45">
        <v>901</v>
      </c>
      <c r="E141" s="45">
        <v>339.62200000000001</v>
      </c>
      <c r="F141" s="45">
        <v>0.2</v>
      </c>
      <c r="G141" s="45">
        <v>0.2</v>
      </c>
      <c r="H141" s="18">
        <v>1.9000870000000001</v>
      </c>
      <c r="I141" s="18">
        <v>5189743.7479999997</v>
      </c>
      <c r="J141" s="18">
        <v>487869.75699999998</v>
      </c>
      <c r="K141" s="18">
        <f>VLOOKUP($C141,'Hub coords'!$A$14:$E$119,4,TRUE)</f>
        <v>487867.99840000004</v>
      </c>
      <c r="L141" s="18">
        <f>VLOOKUP($C141,'Hub coords'!$A$14:$E$119,5,TRUE)</f>
        <v>5189743.4675000003</v>
      </c>
      <c r="M141" s="18">
        <f t="shared" si="8"/>
        <v>1.7585999999428168</v>
      </c>
      <c r="N141" s="18">
        <f t="shared" si="9"/>
        <v>0.28049999941140413</v>
      </c>
      <c r="O141" s="46">
        <f t="shared" si="10"/>
        <v>1.7808296407766444</v>
      </c>
      <c r="P141" s="18">
        <f t="shared" si="11"/>
        <v>3.1713542094686722</v>
      </c>
      <c r="Q141" s="47" t="str">
        <f>VLOOKUP($C141,'Hub coords'!$A$14:$E$118,1,TRUE)</f>
        <v>14A</v>
      </c>
    </row>
    <row r="142" spans="1:19" s="45" customFormat="1" x14ac:dyDescent="0.3">
      <c r="A142" s="45" t="s">
        <v>126</v>
      </c>
      <c r="B142" s="45">
        <v>0</v>
      </c>
      <c r="C142" s="45" t="s">
        <v>583</v>
      </c>
      <c r="D142" s="45">
        <v>901</v>
      </c>
      <c r="E142" s="45">
        <v>338.47199999999998</v>
      </c>
      <c r="F142" s="45">
        <v>0.3</v>
      </c>
      <c r="G142" s="45">
        <v>0.3</v>
      </c>
      <c r="H142" s="18">
        <v>1.6238619999999999</v>
      </c>
      <c r="I142" s="18">
        <v>5189741.5420000004</v>
      </c>
      <c r="J142" s="18">
        <v>487869.41399999999</v>
      </c>
      <c r="K142" s="18">
        <f>VLOOKUP($C142,'Hub coords'!$A$14:$E$119,4,TRUE)</f>
        <v>487867.99840000004</v>
      </c>
      <c r="L142" s="18">
        <f>VLOOKUP($C142,'Hub coords'!$A$14:$E$119,5,TRUE)</f>
        <v>5189743.4675000003</v>
      </c>
      <c r="M142" s="18">
        <f t="shared" si="8"/>
        <v>1.4155999999493361</v>
      </c>
      <c r="N142" s="18">
        <f t="shared" si="9"/>
        <v>1.9254999998956919</v>
      </c>
      <c r="O142" s="46">
        <f t="shared" si="10"/>
        <v>2.3898689523601226</v>
      </c>
      <c r="P142" s="18">
        <f t="shared" si="11"/>
        <v>5.7114736094548704</v>
      </c>
      <c r="Q142" s="47" t="str">
        <f>VLOOKUP($C142,'Hub coords'!$A$14:$E$118,1,TRUE)</f>
        <v>14A</v>
      </c>
    </row>
    <row r="143" spans="1:19" s="45" customFormat="1" x14ac:dyDescent="0.3">
      <c r="A143" s="45" t="s">
        <v>126</v>
      </c>
      <c r="B143" s="45">
        <v>0</v>
      </c>
      <c r="C143" s="45" t="s">
        <v>584</v>
      </c>
      <c r="D143" s="45">
        <v>901</v>
      </c>
      <c r="E143" s="45">
        <v>342.48</v>
      </c>
      <c r="F143" s="45">
        <v>0.4</v>
      </c>
      <c r="G143" s="45">
        <v>0.3</v>
      </c>
      <c r="H143" s="18">
        <v>1.993949</v>
      </c>
      <c r="I143" s="18">
        <v>5189740.9960000003</v>
      </c>
      <c r="J143" s="18">
        <v>487868.51899999997</v>
      </c>
      <c r="K143" s="18">
        <f>VLOOKUP($C143,'Hub coords'!$A$14:$E$119,4,TRUE)</f>
        <v>487867.99840000004</v>
      </c>
      <c r="L143" s="18">
        <f>VLOOKUP($C143,'Hub coords'!$A$14:$E$119,5,TRUE)</f>
        <v>5189743.4675000003</v>
      </c>
      <c r="M143" s="18">
        <f t="shared" si="8"/>
        <v>0.5205999999307096</v>
      </c>
      <c r="N143" s="18">
        <f t="shared" si="9"/>
        <v>2.4714999999850988</v>
      </c>
      <c r="O143" s="46">
        <f t="shared" si="10"/>
        <v>2.5257348653123111</v>
      </c>
      <c r="P143" s="18">
        <f t="shared" si="11"/>
        <v>6.3793366098541977</v>
      </c>
      <c r="Q143" s="47" t="str">
        <f>VLOOKUP($C143,'Hub coords'!$A$14:$E$118,1,TRUE)</f>
        <v>14A</v>
      </c>
    </row>
    <row r="144" spans="1:19" s="45" customFormat="1" x14ac:dyDescent="0.3">
      <c r="A144" s="45" t="s">
        <v>126</v>
      </c>
      <c r="B144" s="45">
        <v>0</v>
      </c>
      <c r="C144" s="45" t="s">
        <v>585</v>
      </c>
      <c r="D144" s="45">
        <v>901</v>
      </c>
      <c r="E144" s="45">
        <v>342.31599999999997</v>
      </c>
      <c r="F144" s="45">
        <v>0.2</v>
      </c>
      <c r="G144" s="45">
        <v>0.2</v>
      </c>
      <c r="H144" s="18">
        <v>2.350749</v>
      </c>
      <c r="I144" s="18">
        <v>5189744.4950000001</v>
      </c>
      <c r="J144" s="18">
        <v>487870.6</v>
      </c>
      <c r="K144" s="18">
        <f>VLOOKUP($C144,'Hub coords'!$A$14:$E$119,4,TRUE)</f>
        <v>487867.99840000004</v>
      </c>
      <c r="L144" s="18">
        <f>VLOOKUP($C144,'Hub coords'!$A$14:$E$119,5,TRUE)</f>
        <v>5189743.4675000003</v>
      </c>
      <c r="M144" s="18">
        <f t="shared" si="8"/>
        <v>2.6015999999362975</v>
      </c>
      <c r="N144" s="18">
        <f t="shared" si="9"/>
        <v>1.0274999998509884</v>
      </c>
      <c r="O144" s="46">
        <f t="shared" si="10"/>
        <v>2.7971554853747982</v>
      </c>
      <c r="P144" s="18">
        <f t="shared" si="11"/>
        <v>7.824078809362323</v>
      </c>
      <c r="Q144" s="47" t="str">
        <f>VLOOKUP($C144,'Hub coords'!$A$14:$E$118,1,TRUE)</f>
        <v>14A</v>
      </c>
    </row>
    <row r="145" spans="1:19" s="45" customFormat="1" x14ac:dyDescent="0.3">
      <c r="A145" s="45" t="s">
        <v>126</v>
      </c>
      <c r="B145" s="45">
        <v>0</v>
      </c>
      <c r="C145" s="45" t="s">
        <v>586</v>
      </c>
      <c r="D145" s="45">
        <v>900</v>
      </c>
      <c r="E145" s="45">
        <v>342.13400000000001</v>
      </c>
      <c r="F145" s="45">
        <v>0.5</v>
      </c>
      <c r="G145" s="45">
        <v>0.3</v>
      </c>
      <c r="H145" s="18">
        <v>2.0470579999999998</v>
      </c>
      <c r="I145" s="18">
        <v>5189741.568</v>
      </c>
      <c r="J145" s="18">
        <v>487869.04599999997</v>
      </c>
      <c r="K145" s="18">
        <f>VLOOKUP($C145,'Hub coords'!$A$14:$E$119,4,TRUE)</f>
        <v>487867.99840000004</v>
      </c>
      <c r="L145" s="18">
        <f>VLOOKUP($C145,'Hub coords'!$A$14:$E$119,5,TRUE)</f>
        <v>5189743.4675000003</v>
      </c>
      <c r="M145" s="18">
        <f t="shared" si="8"/>
        <v>1.0475999999325722</v>
      </c>
      <c r="N145" s="18">
        <f t="shared" si="9"/>
        <v>1.8995000002905726</v>
      </c>
      <c r="O145" s="46">
        <f t="shared" si="10"/>
        <v>2.1692316637377878</v>
      </c>
      <c r="P145" s="18">
        <f t="shared" si="11"/>
        <v>4.7055660109626105</v>
      </c>
      <c r="Q145" s="47" t="str">
        <f>VLOOKUP($C145,'Hub coords'!$A$14:$E$118,1,TRUE)</f>
        <v>14A</v>
      </c>
    </row>
    <row r="146" spans="1:19" s="45" customFormat="1" x14ac:dyDescent="0.3">
      <c r="A146" s="45" t="s">
        <v>130</v>
      </c>
      <c r="B146" s="45">
        <v>0</v>
      </c>
      <c r="C146" s="45" t="s">
        <v>587</v>
      </c>
      <c r="D146" s="45">
        <v>900</v>
      </c>
      <c r="E146" s="45">
        <v>341.78199999999998</v>
      </c>
      <c r="F146" s="45">
        <v>0.4</v>
      </c>
      <c r="G146" s="45">
        <v>0.3</v>
      </c>
      <c r="H146" s="18">
        <v>1.781552</v>
      </c>
      <c r="I146" s="18">
        <v>5189741.96</v>
      </c>
      <c r="J146" s="18">
        <v>487869.10499999998</v>
      </c>
      <c r="K146" s="18">
        <f>VLOOKUP($C146,'Hub coords'!$A$14:$E$119,4,TRUE)</f>
        <v>487867.99840000004</v>
      </c>
      <c r="L146" s="18">
        <f>VLOOKUP($C146,'Hub coords'!$A$14:$E$119,5,TRUE)</f>
        <v>5189743.4675000003</v>
      </c>
      <c r="M146" s="18">
        <f t="shared" si="8"/>
        <v>1.1065999999409541</v>
      </c>
      <c r="N146" s="18">
        <f t="shared" si="9"/>
        <v>1.5075000002980232</v>
      </c>
      <c r="O146" s="46">
        <f t="shared" si="10"/>
        <v>1.8700587720090136</v>
      </c>
      <c r="P146" s="18">
        <f t="shared" si="11"/>
        <v>3.49711981076786</v>
      </c>
      <c r="Q146" s="47" t="str">
        <f>VLOOKUP($C146,'Hub coords'!$A$14:$E$118,1,TRUE)</f>
        <v>14A</v>
      </c>
    </row>
    <row r="147" spans="1:19" s="45" customFormat="1" x14ac:dyDescent="0.3">
      <c r="A147" s="45" t="s">
        <v>126</v>
      </c>
      <c r="B147" s="45">
        <v>0</v>
      </c>
      <c r="C147" s="45" t="s">
        <v>588</v>
      </c>
      <c r="D147" s="45">
        <v>900</v>
      </c>
      <c r="E147" s="45">
        <v>342.59800000000001</v>
      </c>
      <c r="F147" s="45">
        <v>0.9</v>
      </c>
      <c r="G147" s="45">
        <v>0.5</v>
      </c>
      <c r="H147" s="18">
        <v>2.1705939999999999</v>
      </c>
      <c r="I147" s="18">
        <v>5189743.0520000001</v>
      </c>
      <c r="J147" s="18">
        <v>487868.45199999999</v>
      </c>
      <c r="K147" s="18">
        <f>VLOOKUP($C147,'Hub coords'!$A$14:$E$119,4,TRUE)</f>
        <v>487867.99840000004</v>
      </c>
      <c r="L147" s="18">
        <f>VLOOKUP($C147,'Hub coords'!$A$14:$E$119,5,TRUE)</f>
        <v>5189743.4675000003</v>
      </c>
      <c r="M147" s="18">
        <f t="shared" si="8"/>
        <v>0.45359999994980171</v>
      </c>
      <c r="N147" s="18">
        <f t="shared" si="9"/>
        <v>0.41550000011920929</v>
      </c>
      <c r="O147" s="46">
        <f t="shared" si="10"/>
        <v>0.61513674093938087</v>
      </c>
      <c r="P147" s="18">
        <f t="shared" si="11"/>
        <v>0.37839321005352294</v>
      </c>
      <c r="Q147" s="47" t="str">
        <f>VLOOKUP($C147,'Hub coords'!$A$14:$E$118,1,TRUE)</f>
        <v>14A</v>
      </c>
    </row>
    <row r="148" spans="1:19" s="45" customFormat="1" x14ac:dyDescent="0.3">
      <c r="A148" s="45" t="s">
        <v>126</v>
      </c>
      <c r="B148" s="45">
        <v>0</v>
      </c>
      <c r="C148" s="45" t="s">
        <v>562</v>
      </c>
      <c r="D148" s="45">
        <v>901</v>
      </c>
      <c r="E148" s="45">
        <v>342.404</v>
      </c>
      <c r="F148" s="45">
        <v>0.3</v>
      </c>
      <c r="G148" s="45">
        <v>0.2</v>
      </c>
      <c r="H148" s="18">
        <v>1.9834069999999999</v>
      </c>
      <c r="I148" s="18">
        <v>5189743.949</v>
      </c>
      <c r="J148" s="18">
        <v>487870.70400000003</v>
      </c>
      <c r="K148" s="18">
        <f>VLOOKUP($C148,'Hub coords'!$A$14:$E$119,4,TRUE)</f>
        <v>487867.99840000004</v>
      </c>
      <c r="L148" s="18">
        <f>VLOOKUP($C148,'Hub coords'!$A$14:$E$119,5,TRUE)</f>
        <v>5189743.4675000003</v>
      </c>
      <c r="M148" s="18">
        <f t="shared" si="8"/>
        <v>2.705599999986589</v>
      </c>
      <c r="N148" s="18">
        <f t="shared" si="9"/>
        <v>0.48149999976158142</v>
      </c>
      <c r="O148" s="46">
        <f t="shared" si="10"/>
        <v>2.7481109165566502</v>
      </c>
      <c r="P148" s="18">
        <f t="shared" si="11"/>
        <v>7.5521136096978321</v>
      </c>
      <c r="Q148" s="47" t="str">
        <f>VLOOKUP($C148,'Hub coords'!$A$14:$E$118,1,TRUE)</f>
        <v>14A</v>
      </c>
    </row>
    <row r="149" spans="1:19" s="45" customFormat="1" x14ac:dyDescent="0.3">
      <c r="A149" s="45" t="s">
        <v>126</v>
      </c>
      <c r="B149" s="45">
        <v>0</v>
      </c>
      <c r="C149" s="45" t="s">
        <v>589</v>
      </c>
      <c r="D149" s="45">
        <v>901</v>
      </c>
      <c r="E149" s="45">
        <v>342.67200000000003</v>
      </c>
      <c r="F149" s="45">
        <v>0.3</v>
      </c>
      <c r="G149" s="45">
        <v>0.3</v>
      </c>
      <c r="H149" s="18">
        <v>2.037156</v>
      </c>
      <c r="I149" s="18">
        <v>5189743.7929999996</v>
      </c>
      <c r="J149" s="18">
        <v>487870.739</v>
      </c>
      <c r="K149" s="18">
        <f>VLOOKUP($C149,'Hub coords'!$A$14:$E$119,4,TRUE)</f>
        <v>487867.99840000004</v>
      </c>
      <c r="L149" s="18">
        <f>VLOOKUP($C149,'Hub coords'!$A$14:$E$119,5,TRUE)</f>
        <v>5189743.4675000003</v>
      </c>
      <c r="M149" s="18">
        <f t="shared" si="8"/>
        <v>2.7405999999609776</v>
      </c>
      <c r="N149" s="18">
        <f t="shared" si="9"/>
        <v>0.32549999933689833</v>
      </c>
      <c r="O149" s="46">
        <f t="shared" si="10"/>
        <v>2.7598620634652073</v>
      </c>
      <c r="P149" s="18">
        <f t="shared" si="11"/>
        <v>7.6168386093544322</v>
      </c>
      <c r="Q149" s="47" t="str">
        <f>VLOOKUP($C149,'Hub coords'!$A$14:$E$118,1,TRUE)</f>
        <v>14A</v>
      </c>
    </row>
    <row r="150" spans="1:19" s="45" customFormat="1" x14ac:dyDescent="0.3">
      <c r="A150" s="45" t="s">
        <v>130</v>
      </c>
      <c r="B150" s="45">
        <v>0</v>
      </c>
      <c r="C150" s="45" t="s">
        <v>563</v>
      </c>
      <c r="D150" s="45">
        <v>901</v>
      </c>
      <c r="E150" s="45">
        <v>338.36799999999999</v>
      </c>
      <c r="F150" s="45">
        <v>0.3</v>
      </c>
      <c r="G150" s="45">
        <v>0.3</v>
      </c>
      <c r="H150" s="18">
        <v>1.524275</v>
      </c>
      <c r="I150" s="18">
        <v>5189743.4239999996</v>
      </c>
      <c r="J150" s="18">
        <v>487869.33899999998</v>
      </c>
      <c r="K150" s="18">
        <f>VLOOKUP($C150,'Hub coords'!$A$14:$E$119,4,TRUE)</f>
        <v>487867.99840000004</v>
      </c>
      <c r="L150" s="18">
        <f>VLOOKUP($C150,'Hub coords'!$A$14:$E$119,5,TRUE)</f>
        <v>5189743.4675000003</v>
      </c>
      <c r="M150" s="18">
        <f t="shared" si="8"/>
        <v>1.3405999999376945</v>
      </c>
      <c r="N150" s="18">
        <f t="shared" si="9"/>
        <v>4.3500000610947609E-2</v>
      </c>
      <c r="O150" s="46">
        <f t="shared" si="10"/>
        <v>1.3413055617144436</v>
      </c>
      <c r="P150" s="18">
        <f t="shared" si="11"/>
        <v>1.7991006098860991</v>
      </c>
      <c r="Q150" s="47" t="str">
        <f>VLOOKUP($C150,'Hub coords'!$A$14:$E$118,1,TRUE)</f>
        <v>14A</v>
      </c>
      <c r="R150" s="45" t="s">
        <v>5112</v>
      </c>
      <c r="S150" s="48">
        <f>COUNT(D126:D155)</f>
        <v>30</v>
      </c>
    </row>
    <row r="151" spans="1:19" s="45" customFormat="1" x14ac:dyDescent="0.3">
      <c r="A151" s="45" t="s">
        <v>126</v>
      </c>
      <c r="B151" s="45">
        <v>0</v>
      </c>
      <c r="C151" s="45" t="s">
        <v>564</v>
      </c>
      <c r="D151" s="45">
        <v>901</v>
      </c>
      <c r="E151" s="45">
        <v>336.976</v>
      </c>
      <c r="F151" s="45">
        <v>0.3</v>
      </c>
      <c r="G151" s="45">
        <v>0.2</v>
      </c>
      <c r="H151" s="18">
        <v>1.3061309999999999</v>
      </c>
      <c r="I151" s="18">
        <v>5189741.5470000003</v>
      </c>
      <c r="J151" s="18">
        <v>487869.35</v>
      </c>
      <c r="K151" s="18">
        <f>VLOOKUP($C151,'Hub coords'!$A$14:$E$119,4,TRUE)</f>
        <v>487867.99840000004</v>
      </c>
      <c r="L151" s="18">
        <f>VLOOKUP($C151,'Hub coords'!$A$14:$E$119,5,TRUE)</f>
        <v>5189743.4675000003</v>
      </c>
      <c r="M151" s="18">
        <f t="shared" si="8"/>
        <v>1.3515999999362975</v>
      </c>
      <c r="N151" s="18">
        <f t="shared" si="9"/>
        <v>1.9205000000074506</v>
      </c>
      <c r="O151" s="46">
        <f t="shared" si="10"/>
        <v>2.3484341186962041</v>
      </c>
      <c r="P151" s="18">
        <f t="shared" si="11"/>
        <v>5.5151428098564166</v>
      </c>
      <c r="Q151" s="47" t="str">
        <f>VLOOKUP($C151,'Hub coords'!$A$14:$E$118,1,TRUE)</f>
        <v>14A</v>
      </c>
      <c r="R151" s="45" t="s">
        <v>5111</v>
      </c>
      <c r="S151" s="18">
        <f>AVERAGE(O126:O155)</f>
        <v>1.8593696330478295</v>
      </c>
    </row>
    <row r="152" spans="1:19" s="45" customFormat="1" x14ac:dyDescent="0.3">
      <c r="A152" s="45" t="s">
        <v>126</v>
      </c>
      <c r="B152" s="45">
        <v>0</v>
      </c>
      <c r="C152" s="45" t="s">
        <v>565</v>
      </c>
      <c r="D152" s="45">
        <v>901</v>
      </c>
      <c r="E152" s="45">
        <v>338.37</v>
      </c>
      <c r="F152" s="45">
        <v>0.3</v>
      </c>
      <c r="G152" s="45">
        <v>0.2</v>
      </c>
      <c r="H152" s="18">
        <v>1.598446</v>
      </c>
      <c r="I152" s="18">
        <v>5189741.37</v>
      </c>
      <c r="J152" s="18">
        <v>487869.522</v>
      </c>
      <c r="K152" s="18">
        <f>VLOOKUP($C152,'Hub coords'!$A$14:$E$119,4,TRUE)</f>
        <v>487867.99840000004</v>
      </c>
      <c r="L152" s="18">
        <f>VLOOKUP($C152,'Hub coords'!$A$14:$E$119,5,TRUE)</f>
        <v>5189743.4675000003</v>
      </c>
      <c r="M152" s="18">
        <f t="shared" si="8"/>
        <v>1.5235999999567866</v>
      </c>
      <c r="N152" s="18">
        <f t="shared" si="9"/>
        <v>2.0975000001490116</v>
      </c>
      <c r="O152" s="46">
        <f t="shared" si="10"/>
        <v>2.5924627693553139</v>
      </c>
      <c r="P152" s="18">
        <f t="shared" si="11"/>
        <v>6.7208632104934241</v>
      </c>
      <c r="Q152" s="47" t="str">
        <f>VLOOKUP($C152,'Hub coords'!$A$14:$E$118,1,TRUE)</f>
        <v>14A</v>
      </c>
      <c r="R152" s="45" t="s">
        <v>5110</v>
      </c>
      <c r="S152" s="18">
        <f>_xlfn.STDEV.S(O126:O155)</f>
        <v>0.58540862637366242</v>
      </c>
    </row>
    <row r="153" spans="1:19" s="45" customFormat="1" x14ac:dyDescent="0.3">
      <c r="A153" s="45" t="s">
        <v>130</v>
      </c>
      <c r="B153" s="45">
        <v>0</v>
      </c>
      <c r="C153" s="45" t="s">
        <v>566</v>
      </c>
      <c r="D153" s="45">
        <v>901</v>
      </c>
      <c r="E153" s="45">
        <v>340.15</v>
      </c>
      <c r="F153" s="45">
        <v>0.2</v>
      </c>
      <c r="G153" s="45">
        <v>0.2</v>
      </c>
      <c r="H153" s="18">
        <v>1.423044</v>
      </c>
      <c r="I153" s="18">
        <v>5189743.7889999999</v>
      </c>
      <c r="J153" s="18">
        <v>487869.61300000001</v>
      </c>
      <c r="K153" s="18">
        <f>VLOOKUP($C153,'Hub coords'!$A$14:$E$119,4,TRUE)</f>
        <v>487867.99840000004</v>
      </c>
      <c r="L153" s="18">
        <f>VLOOKUP($C153,'Hub coords'!$A$14:$E$119,5,TRUE)</f>
        <v>5189743.4675000003</v>
      </c>
      <c r="M153" s="18">
        <f t="shared" si="8"/>
        <v>1.6145999999716878</v>
      </c>
      <c r="N153" s="18">
        <f t="shared" si="9"/>
        <v>0.32149999961256981</v>
      </c>
      <c r="O153" s="46">
        <f t="shared" si="10"/>
        <v>1.6462974851646517</v>
      </c>
      <c r="P153" s="18">
        <f t="shared" si="11"/>
        <v>2.7102954096594565</v>
      </c>
      <c r="Q153" s="47" t="str">
        <f>VLOOKUP($C153,'Hub coords'!$A$14:$E$118,1,TRUE)</f>
        <v>14A</v>
      </c>
      <c r="R153" s="45" t="s">
        <v>5109</v>
      </c>
      <c r="S153" s="18">
        <f>MIN(O126:O155)</f>
        <v>0.61513674093938087</v>
      </c>
    </row>
    <row r="154" spans="1:19" s="45" customFormat="1" x14ac:dyDescent="0.3">
      <c r="A154" s="45" t="s">
        <v>126</v>
      </c>
      <c r="B154" s="45">
        <v>0</v>
      </c>
      <c r="C154" s="45" t="s">
        <v>567</v>
      </c>
      <c r="D154" s="45">
        <v>901</v>
      </c>
      <c r="E154" s="45">
        <v>345.26799999999997</v>
      </c>
      <c r="F154" s="45">
        <v>0.5</v>
      </c>
      <c r="G154" s="45">
        <v>0.3</v>
      </c>
      <c r="H154" s="18">
        <v>2.5738859999999999</v>
      </c>
      <c r="I154" s="18">
        <v>5189742.0489999996</v>
      </c>
      <c r="J154" s="18">
        <v>487868.02299999999</v>
      </c>
      <c r="K154" s="18">
        <f>VLOOKUP($C154,'Hub coords'!$A$14:$E$119,4,TRUE)</f>
        <v>487867.99840000004</v>
      </c>
      <c r="L154" s="18">
        <f>VLOOKUP($C154,'Hub coords'!$A$14:$E$119,5,TRUE)</f>
        <v>5189743.4675000003</v>
      </c>
      <c r="M154" s="18">
        <f t="shared" si="8"/>
        <v>2.4599999946076423E-2</v>
      </c>
      <c r="N154" s="18">
        <f t="shared" si="9"/>
        <v>1.4185000006109476</v>
      </c>
      <c r="O154" s="46">
        <f t="shared" si="10"/>
        <v>1.4187132944082133</v>
      </c>
      <c r="P154" s="18">
        <f t="shared" si="11"/>
        <v>2.0127474117306057</v>
      </c>
      <c r="Q154" s="47" t="str">
        <f>VLOOKUP($C154,'Hub coords'!$A$14:$E$118,1,TRUE)</f>
        <v>14A</v>
      </c>
      <c r="R154" s="45" t="s">
        <v>5108</v>
      </c>
      <c r="S154" s="18">
        <f>MAX(O126:O155)</f>
        <v>2.7971554853747982</v>
      </c>
    </row>
    <row r="155" spans="1:19" s="45" customFormat="1" x14ac:dyDescent="0.3">
      <c r="A155" s="45" t="s">
        <v>126</v>
      </c>
      <c r="B155" s="45">
        <v>0</v>
      </c>
      <c r="C155" s="45" t="s">
        <v>568</v>
      </c>
      <c r="D155" s="45">
        <v>900</v>
      </c>
      <c r="E155" s="45">
        <v>345.178</v>
      </c>
      <c r="F155" s="45">
        <v>0.4</v>
      </c>
      <c r="G155" s="45">
        <v>0.3</v>
      </c>
      <c r="H155" s="18">
        <v>1.902617</v>
      </c>
      <c r="I155" s="18">
        <v>5189741.8710000003</v>
      </c>
      <c r="J155" s="18">
        <v>487868.45600000001</v>
      </c>
      <c r="K155" s="18">
        <f>VLOOKUP($C155,'Hub coords'!$A$14:$E$119,4,TRUE)</f>
        <v>487867.99840000004</v>
      </c>
      <c r="L155" s="18">
        <f>VLOOKUP($C155,'Hub coords'!$A$14:$E$119,5,TRUE)</f>
        <v>5189743.4675000003</v>
      </c>
      <c r="M155" s="18">
        <f t="shared" si="8"/>
        <v>0.45759999996516854</v>
      </c>
      <c r="N155" s="18">
        <f t="shared" si="9"/>
        <v>1.5964999999850988</v>
      </c>
      <c r="O155" s="46">
        <f t="shared" si="10"/>
        <v>1.6607859615015244</v>
      </c>
      <c r="P155" s="18">
        <f t="shared" si="11"/>
        <v>2.7582100099205427</v>
      </c>
      <c r="Q155" s="47" t="str">
        <f>VLOOKUP($C155,'Hub coords'!$A$14:$E$118,1,TRUE)</f>
        <v>14A</v>
      </c>
      <c r="R155" s="45" t="s">
        <v>5107</v>
      </c>
      <c r="S155" s="18">
        <f>SQRT(SUM(P126:P155)/S150)</f>
        <v>1.9464160013056548</v>
      </c>
    </row>
    <row r="156" spans="1:19" ht="15" thickBot="1" x14ac:dyDescent="0.35">
      <c r="A156" s="30" t="s">
        <v>130</v>
      </c>
      <c r="B156" s="30">
        <v>0</v>
      </c>
      <c r="C156" s="30" t="s">
        <v>590</v>
      </c>
      <c r="D156" s="30">
        <v>901</v>
      </c>
      <c r="E156" s="30">
        <v>336.709</v>
      </c>
      <c r="F156" s="30">
        <v>0.3</v>
      </c>
      <c r="G156" s="30">
        <v>0.2</v>
      </c>
      <c r="H156" s="34">
        <v>2.2164769999999998</v>
      </c>
      <c r="I156" s="34">
        <v>5189785.7110000001</v>
      </c>
      <c r="J156" s="34">
        <v>487856.53200000001</v>
      </c>
      <c r="K156" s="18">
        <f>VLOOKUP($C156,'Hub coords'!$A$14:$E$119,4,TRUE)</f>
        <v>487856.82940000005</v>
      </c>
      <c r="L156" s="18">
        <f>VLOOKUP($C156,'Hub coords'!$A$14:$E$119,5,TRUE)</f>
        <v>5189786.1225000005</v>
      </c>
      <c r="M156" s="34">
        <f t="shared" si="8"/>
        <v>0.29740000003948808</v>
      </c>
      <c r="N156" s="34">
        <f t="shared" si="9"/>
        <v>0.41150000039488077</v>
      </c>
      <c r="O156" s="35">
        <f t="shared" si="10"/>
        <v>0.50771942088960353</v>
      </c>
      <c r="P156" s="34">
        <f t="shared" si="11"/>
        <v>0.25777901034847439</v>
      </c>
      <c r="Q156" s="36" t="str">
        <f>VLOOKUP($C156,'Hub coords'!$A$14:$E$118,1,TRUE)</f>
        <v>15A</v>
      </c>
      <c r="R156" s="30"/>
    </row>
    <row r="157" spans="1:19" x14ac:dyDescent="0.3">
      <c r="A157" s="30" t="s">
        <v>130</v>
      </c>
      <c r="B157" s="30">
        <v>0</v>
      </c>
      <c r="C157" s="30" t="s">
        <v>599</v>
      </c>
      <c r="D157" s="30">
        <v>901</v>
      </c>
      <c r="E157" s="30">
        <v>338.07499999999999</v>
      </c>
      <c r="F157" s="30">
        <v>0.2</v>
      </c>
      <c r="G157" s="30">
        <v>0.2</v>
      </c>
      <c r="H157" s="34">
        <v>1.968431</v>
      </c>
      <c r="I157" s="34">
        <v>5189786.0120000001</v>
      </c>
      <c r="J157" s="34">
        <v>487855.98100000003</v>
      </c>
      <c r="K157" s="18">
        <f>VLOOKUP($C157,'Hub coords'!$A$14:$E$119,4,TRUE)</f>
        <v>487856.82940000005</v>
      </c>
      <c r="L157" s="18">
        <f>VLOOKUP($C157,'Hub coords'!$A$14:$E$119,5,TRUE)</f>
        <v>5189786.1225000005</v>
      </c>
      <c r="M157" s="34">
        <f t="shared" si="8"/>
        <v>0.84840000001713634</v>
      </c>
      <c r="N157" s="34">
        <f t="shared" si="9"/>
        <v>0.11050000041723251</v>
      </c>
      <c r="O157" s="35">
        <f t="shared" si="10"/>
        <v>0.8555657836316769</v>
      </c>
      <c r="P157" s="34">
        <f t="shared" si="11"/>
        <v>0.73199281012128536</v>
      </c>
      <c r="Q157" s="36" t="str">
        <f>VLOOKUP($C157,'Hub coords'!$A$14:$E$118,1,TRUE)</f>
        <v>15A</v>
      </c>
      <c r="R157" s="20" t="s">
        <v>166</v>
      </c>
      <c r="S157" s="20" t="s">
        <v>165</v>
      </c>
    </row>
    <row r="158" spans="1:19" x14ac:dyDescent="0.3">
      <c r="A158" s="30" t="s">
        <v>130</v>
      </c>
      <c r="B158" s="30">
        <v>0</v>
      </c>
      <c r="C158" s="30" t="s">
        <v>600</v>
      </c>
      <c r="D158" s="30">
        <v>901</v>
      </c>
      <c r="E158" s="30">
        <v>336.15100000000001</v>
      </c>
      <c r="F158" s="30">
        <v>0.3</v>
      </c>
      <c r="G158" s="30">
        <v>0.2</v>
      </c>
      <c r="H158" s="34">
        <v>1.7695559999999999</v>
      </c>
      <c r="I158" s="34">
        <v>5189784.9709999999</v>
      </c>
      <c r="J158" s="34">
        <v>487856.65500000003</v>
      </c>
      <c r="K158" s="18">
        <f>VLOOKUP($C158,'Hub coords'!$A$14:$E$119,4,TRUE)</f>
        <v>487856.82940000005</v>
      </c>
      <c r="L158" s="18">
        <f>VLOOKUP($C158,'Hub coords'!$A$14:$E$119,5,TRUE)</f>
        <v>5189786.1225000005</v>
      </c>
      <c r="M158" s="34">
        <f t="shared" si="8"/>
        <v>0.17440000001806766</v>
      </c>
      <c r="N158" s="34">
        <f t="shared" si="9"/>
        <v>1.1515000006183982</v>
      </c>
      <c r="O158" s="35">
        <f t="shared" si="10"/>
        <v>1.1646319639398848</v>
      </c>
      <c r="P158" s="34">
        <f t="shared" si="11"/>
        <v>1.356367611430473</v>
      </c>
      <c r="Q158" s="36" t="str">
        <f>VLOOKUP($C158,'Hub coords'!$A$14:$E$118,1,TRUE)</f>
        <v>15A</v>
      </c>
      <c r="R158" s="40">
        <v>1</v>
      </c>
      <c r="S158" s="15">
        <v>6</v>
      </c>
    </row>
    <row r="159" spans="1:19" x14ac:dyDescent="0.3">
      <c r="A159" s="30" t="s">
        <v>130</v>
      </c>
      <c r="B159" s="30">
        <v>0</v>
      </c>
      <c r="C159" s="30" t="s">
        <v>601</v>
      </c>
      <c r="D159" s="30">
        <v>901</v>
      </c>
      <c r="E159" s="30">
        <v>337.70400000000001</v>
      </c>
      <c r="F159" s="30">
        <v>0.3</v>
      </c>
      <c r="G159" s="30">
        <v>0.2</v>
      </c>
      <c r="H159" s="34">
        <v>1.791709</v>
      </c>
      <c r="I159" s="34">
        <v>5189785.5980000002</v>
      </c>
      <c r="J159" s="34">
        <v>487856.91499999998</v>
      </c>
      <c r="K159" s="18">
        <f>VLOOKUP($C159,'Hub coords'!$A$14:$E$119,4,TRUE)</f>
        <v>487856.82940000005</v>
      </c>
      <c r="L159" s="18">
        <f>VLOOKUP($C159,'Hub coords'!$A$14:$E$119,5,TRUE)</f>
        <v>5189786.1225000005</v>
      </c>
      <c r="M159" s="34">
        <f t="shared" si="8"/>
        <v>8.5599999933037907E-2</v>
      </c>
      <c r="N159" s="34">
        <f t="shared" si="9"/>
        <v>0.52450000029057264</v>
      </c>
      <c r="O159" s="35">
        <f t="shared" si="10"/>
        <v>0.53143918776596333</v>
      </c>
      <c r="P159" s="34">
        <f t="shared" si="11"/>
        <v>0.28242761029334684</v>
      </c>
      <c r="Q159" s="36" t="str">
        <f>VLOOKUP($C159,'Hub coords'!$A$14:$E$118,1,TRUE)</f>
        <v>15A</v>
      </c>
      <c r="R159" s="40">
        <v>2</v>
      </c>
      <c r="S159" s="15">
        <v>21</v>
      </c>
    </row>
    <row r="160" spans="1:19" x14ac:dyDescent="0.3">
      <c r="A160" s="30" t="s">
        <v>130</v>
      </c>
      <c r="B160" s="30">
        <v>0</v>
      </c>
      <c r="C160" s="30" t="s">
        <v>602</v>
      </c>
      <c r="D160" s="30">
        <v>901</v>
      </c>
      <c r="E160" s="30">
        <v>344.661</v>
      </c>
      <c r="F160" s="30">
        <v>0.4</v>
      </c>
      <c r="G160" s="30">
        <v>0.2</v>
      </c>
      <c r="H160" s="34">
        <v>2.516594</v>
      </c>
      <c r="I160" s="34">
        <v>5189787.159</v>
      </c>
      <c r="J160" s="34">
        <v>487857.66700000002</v>
      </c>
      <c r="K160" s="18">
        <f>VLOOKUP($C160,'Hub coords'!$A$14:$E$119,4,TRUE)</f>
        <v>487856.82940000005</v>
      </c>
      <c r="L160" s="18">
        <f>VLOOKUP($C160,'Hub coords'!$A$14:$E$119,5,TRUE)</f>
        <v>5189786.1225000005</v>
      </c>
      <c r="M160" s="34">
        <f t="shared" si="8"/>
        <v>0.83759999996982515</v>
      </c>
      <c r="N160" s="34">
        <f t="shared" si="9"/>
        <v>1.0364999994635582</v>
      </c>
      <c r="O160" s="35">
        <f t="shared" si="10"/>
        <v>1.3326312351274854</v>
      </c>
      <c r="P160" s="34">
        <f t="shared" si="11"/>
        <v>1.7759060088374072</v>
      </c>
      <c r="Q160" s="36" t="str">
        <f>VLOOKUP($C160,'Hub coords'!$A$14:$E$118,1,TRUE)</f>
        <v>15A</v>
      </c>
      <c r="R160" s="40">
        <v>3</v>
      </c>
      <c r="S160" s="15">
        <v>3</v>
      </c>
    </row>
    <row r="161" spans="1:19" x14ac:dyDescent="0.3">
      <c r="A161" s="30" t="s">
        <v>130</v>
      </c>
      <c r="B161" s="30">
        <v>0</v>
      </c>
      <c r="C161" s="30" t="s">
        <v>603</v>
      </c>
      <c r="D161" s="30">
        <v>901</v>
      </c>
      <c r="E161" s="30">
        <v>339.37200000000001</v>
      </c>
      <c r="F161" s="30">
        <v>0.2</v>
      </c>
      <c r="G161" s="30">
        <v>0.2</v>
      </c>
      <c r="H161" s="34">
        <v>1.7124349999999999</v>
      </c>
      <c r="I161" s="34">
        <v>5189784.6009999998</v>
      </c>
      <c r="J161" s="34">
        <v>487857.55499999999</v>
      </c>
      <c r="K161" s="18">
        <f>VLOOKUP($C161,'Hub coords'!$A$14:$E$119,4,TRUE)</f>
        <v>487856.82940000005</v>
      </c>
      <c r="L161" s="18">
        <f>VLOOKUP($C161,'Hub coords'!$A$14:$E$119,5,TRUE)</f>
        <v>5189786.1225000005</v>
      </c>
      <c r="M161" s="34">
        <f t="shared" si="8"/>
        <v>0.72559999994700775</v>
      </c>
      <c r="N161" s="34">
        <f t="shared" si="9"/>
        <v>1.5215000007301569</v>
      </c>
      <c r="O161" s="35">
        <f t="shared" si="10"/>
        <v>1.6856623659988867</v>
      </c>
      <c r="P161" s="34">
        <f t="shared" si="11"/>
        <v>2.8414576121449646</v>
      </c>
      <c r="Q161" s="36" t="str">
        <f>VLOOKUP($C161,'Hub coords'!$A$14:$E$118,1,TRUE)</f>
        <v>15A</v>
      </c>
      <c r="R161" s="40">
        <v>4</v>
      </c>
      <c r="S161" s="15">
        <v>0</v>
      </c>
    </row>
    <row r="162" spans="1:19" x14ac:dyDescent="0.3">
      <c r="A162" s="30" t="s">
        <v>126</v>
      </c>
      <c r="B162" s="30">
        <v>0</v>
      </c>
      <c r="C162" s="30" t="s">
        <v>604</v>
      </c>
      <c r="D162" s="30">
        <v>901</v>
      </c>
      <c r="E162" s="30">
        <v>338.14499999999998</v>
      </c>
      <c r="F162" s="30">
        <v>0.3</v>
      </c>
      <c r="G162" s="30">
        <v>0.2</v>
      </c>
      <c r="H162" s="34">
        <v>1.714655</v>
      </c>
      <c r="I162" s="34">
        <v>5189785.0269999998</v>
      </c>
      <c r="J162" s="34">
        <v>487857.745</v>
      </c>
      <c r="K162" s="18">
        <f>VLOOKUP($C162,'Hub coords'!$A$14:$E$119,4,TRUE)</f>
        <v>487856.82940000005</v>
      </c>
      <c r="L162" s="18">
        <f>VLOOKUP($C162,'Hub coords'!$A$14:$E$119,5,TRUE)</f>
        <v>5189786.1225000005</v>
      </c>
      <c r="M162" s="34">
        <f t="shared" si="8"/>
        <v>0.91559999994933605</v>
      </c>
      <c r="N162" s="34">
        <f t="shared" si="9"/>
        <v>1.0955000007525086</v>
      </c>
      <c r="O162" s="35">
        <f t="shared" si="10"/>
        <v>1.4277407368132249</v>
      </c>
      <c r="P162" s="34">
        <f t="shared" si="11"/>
        <v>2.0384436115559703</v>
      </c>
      <c r="Q162" s="36" t="str">
        <f>VLOOKUP($C162,'Hub coords'!$A$14:$E$118,1,TRUE)</f>
        <v>15A</v>
      </c>
      <c r="R162" s="40">
        <v>5</v>
      </c>
      <c r="S162" s="15">
        <v>0</v>
      </c>
    </row>
    <row r="163" spans="1:19" x14ac:dyDescent="0.3">
      <c r="A163" s="30" t="s">
        <v>130</v>
      </c>
      <c r="B163" s="30">
        <v>0</v>
      </c>
      <c r="C163" s="30" t="s">
        <v>605</v>
      </c>
      <c r="D163" s="30">
        <v>901</v>
      </c>
      <c r="E163" s="30">
        <v>340.99700000000001</v>
      </c>
      <c r="F163" s="30">
        <v>0.4</v>
      </c>
      <c r="G163" s="30">
        <v>0.2</v>
      </c>
      <c r="H163" s="34">
        <v>2.3333789999999999</v>
      </c>
      <c r="I163" s="34">
        <v>5189785.1119999997</v>
      </c>
      <c r="J163" s="34">
        <v>487858.37699999998</v>
      </c>
      <c r="K163" s="18">
        <f>VLOOKUP($C163,'Hub coords'!$A$14:$E$119,4,TRUE)</f>
        <v>487856.82940000005</v>
      </c>
      <c r="L163" s="18">
        <f>VLOOKUP($C163,'Hub coords'!$A$14:$E$119,5,TRUE)</f>
        <v>5189786.1225000005</v>
      </c>
      <c r="M163" s="34">
        <f t="shared" si="8"/>
        <v>1.5475999999325722</v>
      </c>
      <c r="N163" s="34">
        <f t="shared" si="9"/>
        <v>1.0105000007897615</v>
      </c>
      <c r="O163" s="35">
        <f t="shared" si="10"/>
        <v>1.8482900236130166</v>
      </c>
      <c r="P163" s="34">
        <f t="shared" si="11"/>
        <v>3.4161760113874058</v>
      </c>
      <c r="Q163" s="36" t="str">
        <f>VLOOKUP($C163,'Hub coords'!$A$14:$E$118,1,TRUE)</f>
        <v>15A</v>
      </c>
      <c r="R163" s="40">
        <v>6</v>
      </c>
      <c r="S163" s="15">
        <v>0</v>
      </c>
    </row>
    <row r="164" spans="1:19" x14ac:dyDescent="0.3">
      <c r="A164" s="30" t="s">
        <v>126</v>
      </c>
      <c r="B164" s="30">
        <v>0</v>
      </c>
      <c r="C164" s="30" t="s">
        <v>606</v>
      </c>
      <c r="D164" s="30">
        <v>901</v>
      </c>
      <c r="E164" s="30">
        <v>341.51</v>
      </c>
      <c r="F164" s="30">
        <v>0.3</v>
      </c>
      <c r="G164" s="30">
        <v>0.2</v>
      </c>
      <c r="H164" s="34">
        <v>2.106306</v>
      </c>
      <c r="I164" s="34">
        <v>5189785.2479999997</v>
      </c>
      <c r="J164" s="34">
        <v>487858.05800000002</v>
      </c>
      <c r="K164" s="18">
        <f>VLOOKUP($C164,'Hub coords'!$A$14:$E$119,4,TRUE)</f>
        <v>487856.82940000005</v>
      </c>
      <c r="L164" s="18">
        <f>VLOOKUP($C164,'Hub coords'!$A$14:$E$119,5,TRUE)</f>
        <v>5189786.1225000005</v>
      </c>
      <c r="M164" s="34">
        <f t="shared" si="8"/>
        <v>1.2285999999730848</v>
      </c>
      <c r="N164" s="34">
        <f t="shared" si="9"/>
        <v>0.87450000084936619</v>
      </c>
      <c r="O164" s="35">
        <f t="shared" si="10"/>
        <v>1.5080478146993235</v>
      </c>
      <c r="P164" s="34">
        <f t="shared" si="11"/>
        <v>2.2742082114194049</v>
      </c>
      <c r="Q164" s="36" t="str">
        <f>VLOOKUP($C164,'Hub coords'!$A$14:$E$118,1,TRUE)</f>
        <v>15A</v>
      </c>
      <c r="R164" s="40">
        <v>7</v>
      </c>
      <c r="S164" s="15">
        <v>0</v>
      </c>
    </row>
    <row r="165" spans="1:19" x14ac:dyDescent="0.3">
      <c r="A165" s="30" t="s">
        <v>126</v>
      </c>
      <c r="B165" s="30">
        <v>0</v>
      </c>
      <c r="C165" s="30" t="s">
        <v>607</v>
      </c>
      <c r="D165" s="30">
        <v>901</v>
      </c>
      <c r="E165" s="30">
        <v>337.71</v>
      </c>
      <c r="F165" s="30">
        <v>0.3</v>
      </c>
      <c r="G165" s="30">
        <v>0.2</v>
      </c>
      <c r="H165" s="34">
        <v>1.307253</v>
      </c>
      <c r="I165" s="34">
        <v>5189784.3949999996</v>
      </c>
      <c r="J165" s="34">
        <v>487856.83399999997</v>
      </c>
      <c r="K165" s="18">
        <f>VLOOKUP($C165,'Hub coords'!$A$14:$E$119,4,TRUE)</f>
        <v>487856.82940000005</v>
      </c>
      <c r="L165" s="18">
        <f>VLOOKUP($C165,'Hub coords'!$A$14:$E$119,5,TRUE)</f>
        <v>5189786.1225000005</v>
      </c>
      <c r="M165" s="34">
        <f t="shared" si="8"/>
        <v>4.5999999274499714E-3</v>
      </c>
      <c r="N165" s="34">
        <f t="shared" si="9"/>
        <v>1.7275000009685755</v>
      </c>
      <c r="O165" s="35">
        <f t="shared" si="10"/>
        <v>1.7275061254148307</v>
      </c>
      <c r="P165" s="34">
        <f t="shared" si="11"/>
        <v>2.9842774133457608</v>
      </c>
      <c r="Q165" s="36" t="str">
        <f>VLOOKUP($C165,'Hub coords'!$A$14:$E$118,1,TRUE)</f>
        <v>15A</v>
      </c>
      <c r="R165" s="40">
        <v>8</v>
      </c>
      <c r="S165" s="15">
        <v>0</v>
      </c>
    </row>
    <row r="166" spans="1:19" ht="15" thickBot="1" x14ac:dyDescent="0.35">
      <c r="A166" s="30" t="s">
        <v>130</v>
      </c>
      <c r="B166" s="30">
        <v>0</v>
      </c>
      <c r="C166" s="30" t="s">
        <v>608</v>
      </c>
      <c r="D166" s="30">
        <v>901</v>
      </c>
      <c r="E166" s="30">
        <v>337.81599999999997</v>
      </c>
      <c r="F166" s="30">
        <v>0.3</v>
      </c>
      <c r="G166" s="30">
        <v>0.2</v>
      </c>
      <c r="H166" s="34">
        <v>1.9339710000000001</v>
      </c>
      <c r="I166" s="34">
        <v>5189785.6579999998</v>
      </c>
      <c r="J166" s="34">
        <v>487856.011</v>
      </c>
      <c r="K166" s="18">
        <f>VLOOKUP($C166,'Hub coords'!$A$14:$E$119,4,TRUE)</f>
        <v>487856.82940000005</v>
      </c>
      <c r="L166" s="18">
        <f>VLOOKUP($C166,'Hub coords'!$A$14:$E$119,5,TRUE)</f>
        <v>5189786.1225000005</v>
      </c>
      <c r="M166" s="34">
        <f t="shared" si="8"/>
        <v>0.81840000004740432</v>
      </c>
      <c r="N166" s="34">
        <f t="shared" si="9"/>
        <v>0.46450000070035458</v>
      </c>
      <c r="O166" s="35">
        <f t="shared" si="10"/>
        <v>0.94103071720758447</v>
      </c>
      <c r="P166" s="34">
        <f t="shared" si="11"/>
        <v>0.88553881072822083</v>
      </c>
      <c r="Q166" s="36" t="str">
        <f>VLOOKUP($C166,'Hub coords'!$A$14:$E$118,1,TRUE)</f>
        <v>15A</v>
      </c>
      <c r="R166" s="38" t="s">
        <v>2123</v>
      </c>
      <c r="S166" s="38">
        <v>0</v>
      </c>
    </row>
    <row r="167" spans="1:19" x14ac:dyDescent="0.3">
      <c r="A167" s="30" t="s">
        <v>126</v>
      </c>
      <c r="B167" s="30">
        <v>0</v>
      </c>
      <c r="C167" s="30" t="s">
        <v>591</v>
      </c>
      <c r="D167" s="30">
        <v>901</v>
      </c>
      <c r="E167" s="30">
        <v>342.23500000000001</v>
      </c>
      <c r="F167" s="30">
        <v>0.3</v>
      </c>
      <c r="G167" s="30">
        <v>0.2</v>
      </c>
      <c r="H167" s="34">
        <v>2.4502000000000002</v>
      </c>
      <c r="I167" s="34">
        <v>5189785.8870000001</v>
      </c>
      <c r="J167" s="34">
        <v>487857.815</v>
      </c>
      <c r="K167" s="18">
        <f>VLOOKUP($C167,'Hub coords'!$A$14:$E$119,4,TRUE)</f>
        <v>487856.82940000005</v>
      </c>
      <c r="L167" s="18">
        <f>VLOOKUP($C167,'Hub coords'!$A$14:$E$119,5,TRUE)</f>
        <v>5189786.1225000005</v>
      </c>
      <c r="M167" s="34">
        <f t="shared" si="8"/>
        <v>0.98559999995632097</v>
      </c>
      <c r="N167" s="34">
        <f t="shared" si="9"/>
        <v>0.23550000041723251</v>
      </c>
      <c r="O167" s="35">
        <f t="shared" si="10"/>
        <v>1.013344763696155</v>
      </c>
      <c r="P167" s="34">
        <f t="shared" si="11"/>
        <v>1.0268676101104162</v>
      </c>
      <c r="Q167" s="36" t="str">
        <f>VLOOKUP($C167,'Hub coords'!$A$14:$E$118,1,TRUE)</f>
        <v>15A</v>
      </c>
      <c r="R167" s="30"/>
    </row>
    <row r="168" spans="1:19" x14ac:dyDescent="0.3">
      <c r="A168" s="30" t="s">
        <v>126</v>
      </c>
      <c r="B168" s="30">
        <v>0</v>
      </c>
      <c r="C168" s="30" t="s">
        <v>609</v>
      </c>
      <c r="D168" s="30">
        <v>901</v>
      </c>
      <c r="E168" s="30">
        <v>339.36</v>
      </c>
      <c r="F168" s="30">
        <v>0.4</v>
      </c>
      <c r="G168" s="30">
        <v>0.2</v>
      </c>
      <c r="H168" s="34">
        <v>1.78102</v>
      </c>
      <c r="I168" s="34">
        <v>5189783.7549999999</v>
      </c>
      <c r="J168" s="34">
        <v>487857.80499999999</v>
      </c>
      <c r="K168" s="18">
        <f>VLOOKUP($C168,'Hub coords'!$A$14:$E$119,4,TRUE)</f>
        <v>487856.82940000005</v>
      </c>
      <c r="L168" s="18">
        <f>VLOOKUP($C168,'Hub coords'!$A$14:$E$119,5,TRUE)</f>
        <v>5189786.1225000005</v>
      </c>
      <c r="M168" s="34">
        <f t="shared" si="8"/>
        <v>0.97559999994700775</v>
      </c>
      <c r="N168" s="34">
        <f t="shared" si="9"/>
        <v>2.3675000006332994</v>
      </c>
      <c r="O168" s="35">
        <f t="shared" si="10"/>
        <v>2.5606350018882567</v>
      </c>
      <c r="P168" s="34">
        <f t="shared" si="11"/>
        <v>6.5568516128952723</v>
      </c>
      <c r="Q168" s="36" t="str">
        <f>VLOOKUP($C168,'Hub coords'!$A$14:$E$118,1,TRUE)</f>
        <v>15A</v>
      </c>
      <c r="R168" s="30"/>
    </row>
    <row r="169" spans="1:19" x14ac:dyDescent="0.3">
      <c r="A169" s="30" t="s">
        <v>126</v>
      </c>
      <c r="B169" s="30">
        <v>0</v>
      </c>
      <c r="C169" s="30" t="s">
        <v>610</v>
      </c>
      <c r="D169" s="30">
        <v>901</v>
      </c>
      <c r="E169" s="30">
        <v>338.238</v>
      </c>
      <c r="F169" s="30">
        <v>0.3</v>
      </c>
      <c r="G169" s="30">
        <v>0.2</v>
      </c>
      <c r="H169" s="34">
        <v>1.242499</v>
      </c>
      <c r="I169" s="34">
        <v>5189784.6109999996</v>
      </c>
      <c r="J169" s="34">
        <v>487857.10700000002</v>
      </c>
      <c r="K169" s="18">
        <f>VLOOKUP($C169,'Hub coords'!$A$14:$E$119,4,TRUE)</f>
        <v>487856.82940000005</v>
      </c>
      <c r="L169" s="18">
        <f>VLOOKUP($C169,'Hub coords'!$A$14:$E$119,5,TRUE)</f>
        <v>5189786.1225000005</v>
      </c>
      <c r="M169" s="34">
        <f t="shared" si="8"/>
        <v>0.27759999997215346</v>
      </c>
      <c r="N169" s="34">
        <f t="shared" si="9"/>
        <v>1.5115000009536743</v>
      </c>
      <c r="O169" s="35">
        <f t="shared" si="10"/>
        <v>1.5367804048944329</v>
      </c>
      <c r="P169" s="34">
        <f t="shared" si="11"/>
        <v>2.3616940128674972</v>
      </c>
      <c r="Q169" s="36" t="str">
        <f>VLOOKUP($C169,'Hub coords'!$A$14:$E$118,1,TRUE)</f>
        <v>15A</v>
      </c>
      <c r="R169" s="30"/>
    </row>
    <row r="170" spans="1:19" x14ac:dyDescent="0.3">
      <c r="A170" s="30" t="s">
        <v>130</v>
      </c>
      <c r="B170" s="30">
        <v>0</v>
      </c>
      <c r="C170" s="30" t="s">
        <v>611</v>
      </c>
      <c r="D170" s="30">
        <v>901</v>
      </c>
      <c r="E170" s="30">
        <v>336.69799999999998</v>
      </c>
      <c r="F170" s="30">
        <v>0.3</v>
      </c>
      <c r="G170" s="30">
        <v>0.2</v>
      </c>
      <c r="H170" s="34">
        <v>1.5018830000000001</v>
      </c>
      <c r="I170" s="34">
        <v>5189785.1179999998</v>
      </c>
      <c r="J170" s="34">
        <v>487856.72499999998</v>
      </c>
      <c r="K170" s="18">
        <f>VLOOKUP($C170,'Hub coords'!$A$14:$E$119,4,TRUE)</f>
        <v>487856.82940000005</v>
      </c>
      <c r="L170" s="18">
        <f>VLOOKUP($C170,'Hub coords'!$A$14:$E$119,5,TRUE)</f>
        <v>5189786.1225000005</v>
      </c>
      <c r="M170" s="34">
        <f t="shared" si="8"/>
        <v>0.1044000000692904</v>
      </c>
      <c r="N170" s="34">
        <f t="shared" si="9"/>
        <v>1.0045000007376075</v>
      </c>
      <c r="O170" s="35">
        <f t="shared" si="10"/>
        <v>1.0099106948123291</v>
      </c>
      <c r="P170" s="34">
        <f t="shared" si="11"/>
        <v>1.0199196114963214</v>
      </c>
      <c r="Q170" s="36" t="str">
        <f>VLOOKUP($C170,'Hub coords'!$A$14:$E$118,1,TRUE)</f>
        <v>15A</v>
      </c>
      <c r="R170" s="30"/>
    </row>
    <row r="171" spans="1:19" x14ac:dyDescent="0.3">
      <c r="A171" s="30" t="s">
        <v>130</v>
      </c>
      <c r="B171" s="30">
        <v>0</v>
      </c>
      <c r="C171" s="30" t="s">
        <v>612</v>
      </c>
      <c r="D171" s="30">
        <v>901</v>
      </c>
      <c r="E171" s="30">
        <v>342.53399999999999</v>
      </c>
      <c r="F171" s="30">
        <v>0.3</v>
      </c>
      <c r="G171" s="30">
        <v>0.2</v>
      </c>
      <c r="H171" s="34">
        <v>2.5021559999999998</v>
      </c>
      <c r="I171" s="34">
        <v>5189785.5810000002</v>
      </c>
      <c r="J171" s="34">
        <v>487857.81199999998</v>
      </c>
      <c r="K171" s="18">
        <f>VLOOKUP($C171,'Hub coords'!$A$14:$E$119,4,TRUE)</f>
        <v>487856.82940000005</v>
      </c>
      <c r="L171" s="18">
        <f>VLOOKUP($C171,'Hub coords'!$A$14:$E$119,5,TRUE)</f>
        <v>5189786.1225000005</v>
      </c>
      <c r="M171" s="34">
        <f t="shared" si="8"/>
        <v>0.98259999993024394</v>
      </c>
      <c r="N171" s="34">
        <f t="shared" si="9"/>
        <v>0.54150000028312206</v>
      </c>
      <c r="O171" s="35">
        <f t="shared" si="10"/>
        <v>1.121929146679743</v>
      </c>
      <c r="P171" s="34">
        <f t="shared" si="11"/>
        <v>1.2587250101695362</v>
      </c>
      <c r="Q171" s="36" t="str">
        <f>VLOOKUP($C171,'Hub coords'!$A$14:$E$118,1,TRUE)</f>
        <v>15A</v>
      </c>
      <c r="R171" s="30"/>
    </row>
    <row r="172" spans="1:19" x14ac:dyDescent="0.3">
      <c r="A172" s="30" t="s">
        <v>126</v>
      </c>
      <c r="B172" s="30">
        <v>0</v>
      </c>
      <c r="C172" s="30" t="s">
        <v>613</v>
      </c>
      <c r="D172" s="30">
        <v>901</v>
      </c>
      <c r="E172" s="30">
        <v>335.96899999999999</v>
      </c>
      <c r="F172" s="30">
        <v>0.3</v>
      </c>
      <c r="G172" s="30">
        <v>0.2</v>
      </c>
      <c r="H172" s="34">
        <v>1.7132540000000001</v>
      </c>
      <c r="I172" s="34">
        <v>5189785.0389999999</v>
      </c>
      <c r="J172" s="34">
        <v>487856.65299999999</v>
      </c>
      <c r="K172" s="18">
        <f>VLOOKUP($C172,'Hub coords'!$A$14:$E$119,4,TRUE)</f>
        <v>487856.82940000005</v>
      </c>
      <c r="L172" s="18">
        <f>VLOOKUP($C172,'Hub coords'!$A$14:$E$119,5,TRUE)</f>
        <v>5189786.1225000005</v>
      </c>
      <c r="M172" s="34">
        <f t="shared" si="8"/>
        <v>0.1764000000548549</v>
      </c>
      <c r="N172" s="34">
        <f t="shared" si="9"/>
        <v>1.0835000006482005</v>
      </c>
      <c r="O172" s="35">
        <f t="shared" si="10"/>
        <v>1.097765553943101</v>
      </c>
      <c r="P172" s="34">
        <f t="shared" si="11"/>
        <v>1.2050892114240035</v>
      </c>
      <c r="Q172" s="36" t="str">
        <f>VLOOKUP($C172,'Hub coords'!$A$14:$E$118,1,TRUE)</f>
        <v>15A</v>
      </c>
      <c r="R172" s="30"/>
    </row>
    <row r="173" spans="1:19" x14ac:dyDescent="0.3">
      <c r="A173" s="30" t="s">
        <v>130</v>
      </c>
      <c r="B173" s="30">
        <v>0</v>
      </c>
      <c r="C173" s="30" t="s">
        <v>614</v>
      </c>
      <c r="D173" s="30">
        <v>901</v>
      </c>
      <c r="E173" s="30">
        <v>337.67599999999999</v>
      </c>
      <c r="F173" s="30">
        <v>0.2</v>
      </c>
      <c r="G173" s="30">
        <v>0.2</v>
      </c>
      <c r="H173" s="34">
        <v>1.280065</v>
      </c>
      <c r="I173" s="34">
        <v>5189784.4749999996</v>
      </c>
      <c r="J173" s="34">
        <v>487857.11</v>
      </c>
      <c r="K173" s="18">
        <f>VLOOKUP($C173,'Hub coords'!$A$14:$E$119,4,TRUE)</f>
        <v>487856.82940000005</v>
      </c>
      <c r="L173" s="18">
        <f>VLOOKUP($C173,'Hub coords'!$A$14:$E$119,5,TRUE)</f>
        <v>5189786.1225000005</v>
      </c>
      <c r="M173" s="34">
        <f t="shared" si="8"/>
        <v>0.28059999994002283</v>
      </c>
      <c r="N173" s="34">
        <f t="shared" si="9"/>
        <v>1.6475000008940697</v>
      </c>
      <c r="O173" s="35">
        <f t="shared" si="10"/>
        <v>1.6712248840034367</v>
      </c>
      <c r="P173" s="34">
        <f t="shared" si="11"/>
        <v>2.7929926129123004</v>
      </c>
      <c r="Q173" s="36" t="str">
        <f>VLOOKUP($C173,'Hub coords'!$A$14:$E$118,1,TRUE)</f>
        <v>15A</v>
      </c>
      <c r="R173" s="30"/>
    </row>
    <row r="174" spans="1:19" x14ac:dyDescent="0.3">
      <c r="A174" s="30" t="s">
        <v>130</v>
      </c>
      <c r="B174" s="30">
        <v>0</v>
      </c>
      <c r="C174" s="30" t="s">
        <v>615</v>
      </c>
      <c r="D174" s="30">
        <v>901</v>
      </c>
      <c r="E174" s="30">
        <v>337.399</v>
      </c>
      <c r="F174" s="30">
        <v>0.4</v>
      </c>
      <c r="G174" s="30">
        <v>0.2</v>
      </c>
      <c r="H174" s="34">
        <v>2.1866910000000002</v>
      </c>
      <c r="I174" s="34">
        <v>5189785.3499999996</v>
      </c>
      <c r="J174" s="34">
        <v>487857.06699999998</v>
      </c>
      <c r="K174" s="18">
        <f>VLOOKUP($C174,'Hub coords'!$A$14:$E$119,4,TRUE)</f>
        <v>487856.82940000005</v>
      </c>
      <c r="L174" s="18">
        <f>VLOOKUP($C174,'Hub coords'!$A$14:$E$119,5,TRUE)</f>
        <v>5189786.1225000005</v>
      </c>
      <c r="M174" s="34">
        <f t="shared" si="8"/>
        <v>0.23759999993490055</v>
      </c>
      <c r="N174" s="34">
        <f t="shared" si="9"/>
        <v>0.77250000089406967</v>
      </c>
      <c r="O174" s="35">
        <f t="shared" si="10"/>
        <v>0.80821408757234758</v>
      </c>
      <c r="P174" s="34">
        <f t="shared" si="11"/>
        <v>0.65321001135040235</v>
      </c>
      <c r="Q174" s="36" t="str">
        <f>VLOOKUP($C174,'Hub coords'!$A$14:$E$118,1,TRUE)</f>
        <v>15A</v>
      </c>
      <c r="R174" s="30"/>
    </row>
    <row r="175" spans="1:19" x14ac:dyDescent="0.3">
      <c r="A175" s="30" t="s">
        <v>130</v>
      </c>
      <c r="B175" s="30">
        <v>0</v>
      </c>
      <c r="C175" s="30" t="s">
        <v>616</v>
      </c>
      <c r="D175" s="30">
        <v>901</v>
      </c>
      <c r="E175" s="30">
        <v>336.99200000000002</v>
      </c>
      <c r="F175" s="30">
        <v>0.4</v>
      </c>
      <c r="G175" s="30">
        <v>0.2</v>
      </c>
      <c r="H175" s="34">
        <v>2.5777589999999999</v>
      </c>
      <c r="I175" s="34">
        <v>5189785.2340000002</v>
      </c>
      <c r="J175" s="34">
        <v>487856.29499999998</v>
      </c>
      <c r="K175" s="18">
        <f>VLOOKUP($C175,'Hub coords'!$A$14:$E$119,4,TRUE)</f>
        <v>487856.82940000005</v>
      </c>
      <c r="L175" s="18">
        <f>VLOOKUP($C175,'Hub coords'!$A$14:$E$119,5,TRUE)</f>
        <v>5189786.1225000005</v>
      </c>
      <c r="M175" s="34">
        <f t="shared" si="8"/>
        <v>0.53440000006230548</v>
      </c>
      <c r="N175" s="34">
        <f t="shared" si="9"/>
        <v>0.88850000035017729</v>
      </c>
      <c r="O175" s="35">
        <f t="shared" si="10"/>
        <v>1.0368295957817066</v>
      </c>
      <c r="P175" s="34">
        <f t="shared" si="11"/>
        <v>1.0750156106888571</v>
      </c>
      <c r="Q175" s="36" t="str">
        <f>VLOOKUP($C175,'Hub coords'!$A$14:$E$118,1,TRUE)</f>
        <v>15A</v>
      </c>
      <c r="R175" s="30"/>
    </row>
    <row r="176" spans="1:19" x14ac:dyDescent="0.3">
      <c r="A176" s="30" t="s">
        <v>126</v>
      </c>
      <c r="B176" s="30">
        <v>0</v>
      </c>
      <c r="C176" s="30" t="s">
        <v>617</v>
      </c>
      <c r="D176" s="30">
        <v>901</v>
      </c>
      <c r="E176" s="30">
        <v>340.20800000000003</v>
      </c>
      <c r="F176" s="30">
        <v>0.3</v>
      </c>
      <c r="G176" s="30">
        <v>0.2</v>
      </c>
      <c r="H176" s="34">
        <v>1.6359840000000001</v>
      </c>
      <c r="I176" s="34">
        <v>5189784.7750000004</v>
      </c>
      <c r="J176" s="34">
        <v>487857.57799999998</v>
      </c>
      <c r="K176" s="18">
        <f>VLOOKUP($C176,'Hub coords'!$A$14:$E$119,4,TRUE)</f>
        <v>487856.82940000005</v>
      </c>
      <c r="L176" s="18">
        <f>VLOOKUP($C176,'Hub coords'!$A$14:$E$119,5,TRUE)</f>
        <v>5189786.1225000005</v>
      </c>
      <c r="M176" s="34">
        <f t="shared" si="8"/>
        <v>0.74859999993350357</v>
      </c>
      <c r="N176" s="34">
        <f t="shared" si="9"/>
        <v>1.3475000001490116</v>
      </c>
      <c r="O176" s="35">
        <f t="shared" si="10"/>
        <v>1.5414792279826632</v>
      </c>
      <c r="P176" s="34">
        <f t="shared" si="11"/>
        <v>2.3761582103020276</v>
      </c>
      <c r="Q176" s="36" t="str">
        <f>VLOOKUP($C176,'Hub coords'!$A$14:$E$118,1,TRUE)</f>
        <v>15A</v>
      </c>
      <c r="R176" s="30"/>
    </row>
    <row r="177" spans="1:19" x14ac:dyDescent="0.3">
      <c r="A177" s="30" t="s">
        <v>130</v>
      </c>
      <c r="B177" s="30">
        <v>0</v>
      </c>
      <c r="C177" s="30" t="s">
        <v>618</v>
      </c>
      <c r="D177" s="30">
        <v>901</v>
      </c>
      <c r="E177" s="30">
        <v>337.03899999999999</v>
      </c>
      <c r="F177" s="30">
        <v>0.3</v>
      </c>
      <c r="G177" s="30">
        <v>0.2</v>
      </c>
      <c r="H177" s="34">
        <v>1.336168</v>
      </c>
      <c r="I177" s="34">
        <v>5189784.7680000002</v>
      </c>
      <c r="J177" s="34">
        <v>487856.65899999999</v>
      </c>
      <c r="K177" s="18">
        <f>VLOOKUP($C177,'Hub coords'!$A$14:$E$119,4,TRUE)</f>
        <v>487856.82940000005</v>
      </c>
      <c r="L177" s="18">
        <f>VLOOKUP($C177,'Hub coords'!$A$14:$E$119,5,TRUE)</f>
        <v>5189786.1225000005</v>
      </c>
      <c r="M177" s="34">
        <f t="shared" si="8"/>
        <v>0.1704000000609085</v>
      </c>
      <c r="N177" s="34">
        <f t="shared" si="9"/>
        <v>1.3545000003650784</v>
      </c>
      <c r="O177" s="35">
        <f t="shared" si="10"/>
        <v>1.3651763296401513</v>
      </c>
      <c r="P177" s="34">
        <f t="shared" si="11"/>
        <v>1.8637064110097552</v>
      </c>
      <c r="Q177" s="36" t="str">
        <f>VLOOKUP($C177,'Hub coords'!$A$14:$E$118,1,TRUE)</f>
        <v>15A</v>
      </c>
      <c r="R177" s="30"/>
    </row>
    <row r="178" spans="1:19" x14ac:dyDescent="0.3">
      <c r="A178" s="30" t="s">
        <v>130</v>
      </c>
      <c r="B178" s="30">
        <v>0</v>
      </c>
      <c r="C178" s="30" t="s">
        <v>592</v>
      </c>
      <c r="D178" s="30">
        <v>901</v>
      </c>
      <c r="E178" s="30">
        <v>342.75099999999998</v>
      </c>
      <c r="F178" s="30">
        <v>0.4</v>
      </c>
      <c r="G178" s="30">
        <v>0.2</v>
      </c>
      <c r="H178" s="34">
        <v>1.9991829999999999</v>
      </c>
      <c r="I178" s="34">
        <v>5189786.1689999998</v>
      </c>
      <c r="J178" s="34">
        <v>487857.93699999998</v>
      </c>
      <c r="K178" s="18">
        <f>VLOOKUP($C178,'Hub coords'!$A$14:$E$119,4,TRUE)</f>
        <v>487856.82940000005</v>
      </c>
      <c r="L178" s="18">
        <f>VLOOKUP($C178,'Hub coords'!$A$14:$E$119,5,TRUE)</f>
        <v>5189786.1225000005</v>
      </c>
      <c r="M178" s="34">
        <f t="shared" si="8"/>
        <v>1.1075999999302439</v>
      </c>
      <c r="N178" s="34">
        <f t="shared" si="9"/>
        <v>4.6499999240040779E-2</v>
      </c>
      <c r="O178" s="35">
        <f t="shared" si="10"/>
        <v>1.1085756671399567</v>
      </c>
      <c r="P178" s="34">
        <f t="shared" si="11"/>
        <v>1.2289400097748</v>
      </c>
      <c r="Q178" s="36" t="str">
        <f>VLOOKUP($C178,'Hub coords'!$A$14:$E$118,1,TRUE)</f>
        <v>15A</v>
      </c>
      <c r="R178" s="30"/>
    </row>
    <row r="179" spans="1:19" x14ac:dyDescent="0.3">
      <c r="A179" s="30" t="s">
        <v>126</v>
      </c>
      <c r="B179" s="30">
        <v>0</v>
      </c>
      <c r="C179" s="30" t="s">
        <v>619</v>
      </c>
      <c r="D179" s="30">
        <v>901</v>
      </c>
      <c r="E179" s="30">
        <v>341.721</v>
      </c>
      <c r="F179" s="30">
        <v>0.2</v>
      </c>
      <c r="G179" s="30">
        <v>0.2</v>
      </c>
      <c r="H179" s="34">
        <v>2.2147679999999998</v>
      </c>
      <c r="I179" s="34">
        <v>5189783.7980000004</v>
      </c>
      <c r="J179" s="34">
        <v>487858.21399999998</v>
      </c>
      <c r="K179" s="18">
        <f>VLOOKUP($C179,'Hub coords'!$A$14:$E$119,4,TRUE)</f>
        <v>487856.82940000005</v>
      </c>
      <c r="L179" s="18">
        <f>VLOOKUP($C179,'Hub coords'!$A$14:$E$119,5,TRUE)</f>
        <v>5189786.1225000005</v>
      </c>
      <c r="M179" s="34">
        <f t="shared" si="8"/>
        <v>1.3845999999321066</v>
      </c>
      <c r="N179" s="34">
        <f t="shared" si="9"/>
        <v>2.3245000001043081</v>
      </c>
      <c r="O179" s="35">
        <f t="shared" si="10"/>
        <v>2.7056269902366288</v>
      </c>
      <c r="P179" s="34">
        <f t="shared" si="11"/>
        <v>7.3204174102969182</v>
      </c>
      <c r="Q179" s="36" t="str">
        <f>VLOOKUP($C179,'Hub coords'!$A$14:$E$118,1,TRUE)</f>
        <v>15A</v>
      </c>
      <c r="R179" s="30"/>
    </row>
    <row r="180" spans="1:19" x14ac:dyDescent="0.3">
      <c r="A180" s="30" t="s">
        <v>130</v>
      </c>
      <c r="B180" s="30">
        <v>0</v>
      </c>
      <c r="C180" s="30" t="s">
        <v>593</v>
      </c>
      <c r="D180" s="30">
        <v>901</v>
      </c>
      <c r="E180" s="30">
        <v>339.40800000000002</v>
      </c>
      <c r="F180" s="30">
        <v>0.5</v>
      </c>
      <c r="G180" s="30">
        <v>0.3</v>
      </c>
      <c r="H180" s="34">
        <v>2.1556549999999999</v>
      </c>
      <c r="I180" s="34">
        <v>5189785.0159999998</v>
      </c>
      <c r="J180" s="34">
        <v>487856.891</v>
      </c>
      <c r="K180" s="18">
        <f>VLOOKUP($C180,'Hub coords'!$A$14:$E$119,4,TRUE)</f>
        <v>487856.82940000005</v>
      </c>
      <c r="L180" s="18">
        <f>VLOOKUP($C180,'Hub coords'!$A$14:$E$119,5,TRUE)</f>
        <v>5189786.1225000005</v>
      </c>
      <c r="M180" s="34">
        <f t="shared" si="8"/>
        <v>6.1599999957252294E-2</v>
      </c>
      <c r="N180" s="34">
        <f t="shared" si="9"/>
        <v>1.106500000692904</v>
      </c>
      <c r="O180" s="35">
        <f t="shared" si="10"/>
        <v>1.1082133420637608</v>
      </c>
      <c r="P180" s="34">
        <f t="shared" si="11"/>
        <v>1.2281368115281299</v>
      </c>
      <c r="Q180" s="36" t="str">
        <f>VLOOKUP($C180,'Hub coords'!$A$14:$E$118,1,TRUE)</f>
        <v>15A</v>
      </c>
      <c r="R180" s="30" t="s">
        <v>5112</v>
      </c>
      <c r="S180" s="37">
        <f>COUNT(D156:D185)</f>
        <v>30</v>
      </c>
    </row>
    <row r="181" spans="1:19" x14ac:dyDescent="0.3">
      <c r="A181" s="30" t="s">
        <v>126</v>
      </c>
      <c r="B181" s="30">
        <v>0</v>
      </c>
      <c r="C181" s="30" t="s">
        <v>594</v>
      </c>
      <c r="D181" s="30">
        <v>901</v>
      </c>
      <c r="E181" s="30">
        <v>341.74400000000003</v>
      </c>
      <c r="F181" s="30">
        <v>0.3</v>
      </c>
      <c r="G181" s="30">
        <v>0.2</v>
      </c>
      <c r="H181" s="34">
        <v>1.995808</v>
      </c>
      <c r="I181" s="34">
        <v>5189785.4050000003</v>
      </c>
      <c r="J181" s="34">
        <v>487857.967</v>
      </c>
      <c r="K181" s="18">
        <f>VLOOKUP($C181,'Hub coords'!$A$14:$E$119,4,TRUE)</f>
        <v>487856.82940000005</v>
      </c>
      <c r="L181" s="18">
        <f>VLOOKUP($C181,'Hub coords'!$A$14:$E$119,5,TRUE)</f>
        <v>5189786.1225000005</v>
      </c>
      <c r="M181" s="34">
        <f t="shared" si="8"/>
        <v>1.1375999999581836</v>
      </c>
      <c r="N181" s="34">
        <f t="shared" si="9"/>
        <v>0.71750000026077032</v>
      </c>
      <c r="O181" s="35">
        <f t="shared" si="10"/>
        <v>1.3449684049371067</v>
      </c>
      <c r="P181" s="34">
        <f t="shared" si="11"/>
        <v>1.8089400102790649</v>
      </c>
      <c r="Q181" s="36" t="str">
        <f>VLOOKUP($C181,'Hub coords'!$A$14:$E$118,1,TRUE)</f>
        <v>15A</v>
      </c>
      <c r="R181" s="30" t="s">
        <v>5111</v>
      </c>
      <c r="S181" s="34">
        <f>AVERAGE(O156:O185)</f>
        <v>1.3401572756150688</v>
      </c>
    </row>
    <row r="182" spans="1:19" x14ac:dyDescent="0.3">
      <c r="A182" s="30" t="s">
        <v>126</v>
      </c>
      <c r="B182" s="30">
        <v>0</v>
      </c>
      <c r="C182" s="30" t="s">
        <v>595</v>
      </c>
      <c r="D182" s="30">
        <v>901</v>
      </c>
      <c r="E182" s="30">
        <v>337.93799999999999</v>
      </c>
      <c r="F182" s="30">
        <v>0.3</v>
      </c>
      <c r="G182" s="30">
        <v>0.2</v>
      </c>
      <c r="H182" s="34">
        <v>1.751109</v>
      </c>
      <c r="I182" s="34">
        <v>5189785.8710000003</v>
      </c>
      <c r="J182" s="34">
        <v>487856.06599999999</v>
      </c>
      <c r="K182" s="18">
        <f>VLOOKUP($C182,'Hub coords'!$A$14:$E$119,4,TRUE)</f>
        <v>487856.82940000005</v>
      </c>
      <c r="L182" s="18">
        <f>VLOOKUP($C182,'Hub coords'!$A$14:$E$119,5,TRUE)</f>
        <v>5189786.1225000005</v>
      </c>
      <c r="M182" s="34">
        <f t="shared" si="8"/>
        <v>0.76340000005438924</v>
      </c>
      <c r="N182" s="34">
        <f t="shared" si="9"/>
        <v>0.25150000024586916</v>
      </c>
      <c r="O182" s="35">
        <f t="shared" si="10"/>
        <v>0.80376104048822472</v>
      </c>
      <c r="P182" s="34">
        <f t="shared" si="11"/>
        <v>0.64603181020671363</v>
      </c>
      <c r="Q182" s="36" t="str">
        <f>VLOOKUP($C182,'Hub coords'!$A$14:$E$118,1,TRUE)</f>
        <v>15A</v>
      </c>
      <c r="R182" s="30" t="s">
        <v>5110</v>
      </c>
      <c r="S182" s="34">
        <f>_xlfn.STDEV.S(O156:O185)</f>
        <v>0.50682019626093133</v>
      </c>
    </row>
    <row r="183" spans="1:19" x14ac:dyDescent="0.3">
      <c r="A183" s="30" t="s">
        <v>126</v>
      </c>
      <c r="B183" s="30">
        <v>0</v>
      </c>
      <c r="C183" s="30" t="s">
        <v>596</v>
      </c>
      <c r="D183" s="30">
        <v>901</v>
      </c>
      <c r="E183" s="30">
        <v>339.553</v>
      </c>
      <c r="F183" s="30">
        <v>0.4</v>
      </c>
      <c r="G183" s="30">
        <v>0.2</v>
      </c>
      <c r="H183" s="34">
        <v>1.8940030000000001</v>
      </c>
      <c r="I183" s="34">
        <v>5189784.4630000005</v>
      </c>
      <c r="J183" s="34">
        <v>487857.97499999998</v>
      </c>
      <c r="K183" s="18">
        <f>VLOOKUP($C183,'Hub coords'!$A$14:$E$119,4,TRUE)</f>
        <v>487856.82940000005</v>
      </c>
      <c r="L183" s="18">
        <f>VLOOKUP($C183,'Hub coords'!$A$14:$E$119,5,TRUE)</f>
        <v>5189786.1225000005</v>
      </c>
      <c r="M183" s="34">
        <f t="shared" si="8"/>
        <v>1.1455999999307096</v>
      </c>
      <c r="N183" s="34">
        <f t="shared" si="9"/>
        <v>1.6595000000670552</v>
      </c>
      <c r="O183" s="35">
        <f t="shared" si="10"/>
        <v>2.0165167021534431</v>
      </c>
      <c r="P183" s="34">
        <f t="shared" si="11"/>
        <v>4.0663396100637978</v>
      </c>
      <c r="Q183" s="36" t="str">
        <f>VLOOKUP($C183,'Hub coords'!$A$14:$E$118,1,TRUE)</f>
        <v>15A</v>
      </c>
      <c r="R183" s="30" t="s">
        <v>5109</v>
      </c>
      <c r="S183" s="34">
        <f>MIN(O156:O185)</f>
        <v>0.50771942088960353</v>
      </c>
    </row>
    <row r="184" spans="1:19" x14ac:dyDescent="0.3">
      <c r="A184" s="30" t="s">
        <v>130</v>
      </c>
      <c r="B184" s="30">
        <v>0</v>
      </c>
      <c r="C184" s="30" t="s">
        <v>597</v>
      </c>
      <c r="D184" s="30">
        <v>901</v>
      </c>
      <c r="E184" s="30">
        <v>337.82</v>
      </c>
      <c r="F184" s="30">
        <v>0.3</v>
      </c>
      <c r="G184" s="30">
        <v>0.2</v>
      </c>
      <c r="H184" s="34">
        <v>1.2922119999999999</v>
      </c>
      <c r="I184" s="34">
        <v>5189784.6430000002</v>
      </c>
      <c r="J184" s="34">
        <v>487856.92800000001</v>
      </c>
      <c r="K184" s="18">
        <f>VLOOKUP($C184,'Hub coords'!$A$14:$E$119,4,TRUE)</f>
        <v>487856.82940000005</v>
      </c>
      <c r="L184" s="18">
        <f>VLOOKUP($C184,'Hub coords'!$A$14:$E$119,5,TRUE)</f>
        <v>5189786.1225000005</v>
      </c>
      <c r="M184" s="34">
        <f t="shared" si="8"/>
        <v>9.8599999968428165E-2</v>
      </c>
      <c r="N184" s="34">
        <f t="shared" si="9"/>
        <v>1.4795000003650784</v>
      </c>
      <c r="O184" s="35">
        <f t="shared" si="10"/>
        <v>1.4827819162216813</v>
      </c>
      <c r="P184" s="34">
        <f t="shared" si="11"/>
        <v>2.1986422110740413</v>
      </c>
      <c r="Q184" s="36" t="str">
        <f>VLOOKUP($C184,'Hub coords'!$A$14:$E$118,1,TRUE)</f>
        <v>15A</v>
      </c>
      <c r="R184" s="30" t="s">
        <v>5108</v>
      </c>
      <c r="S184" s="34">
        <f>MAX(O156:O185)</f>
        <v>2.7056269902366288</v>
      </c>
    </row>
    <row r="185" spans="1:19" x14ac:dyDescent="0.3">
      <c r="A185" s="30" t="s">
        <v>126</v>
      </c>
      <c r="B185" s="30">
        <v>0</v>
      </c>
      <c r="C185" s="30" t="s">
        <v>598</v>
      </c>
      <c r="D185" s="30">
        <v>901</v>
      </c>
      <c r="E185" s="30">
        <v>338.286</v>
      </c>
      <c r="F185" s="30">
        <v>0.3</v>
      </c>
      <c r="G185" s="30">
        <v>0.2</v>
      </c>
      <c r="H185" s="34">
        <v>1.864295</v>
      </c>
      <c r="I185" s="34">
        <v>5189784.8150000004</v>
      </c>
      <c r="J185" s="34">
        <v>487857.12599999999</v>
      </c>
      <c r="K185" s="18">
        <f>VLOOKUP($C185,'Hub coords'!$A$14:$E$119,4,TRUE)</f>
        <v>487856.82940000005</v>
      </c>
      <c r="L185" s="18">
        <f>VLOOKUP($C185,'Hub coords'!$A$14:$E$119,5,TRUE)</f>
        <v>5189786.1225000005</v>
      </c>
      <c r="M185" s="34">
        <f t="shared" si="8"/>
        <v>0.29659999994328246</v>
      </c>
      <c r="N185" s="34">
        <f t="shared" si="9"/>
        <v>1.3075000001117587</v>
      </c>
      <c r="O185" s="35">
        <f t="shared" si="10"/>
        <v>1.3407191392154452</v>
      </c>
      <c r="P185" s="34">
        <f t="shared" si="11"/>
        <v>1.7975278102586043</v>
      </c>
      <c r="Q185" s="36" t="str">
        <f>VLOOKUP($C185,'Hub coords'!$A$14:$E$118,1,TRUE)</f>
        <v>15A</v>
      </c>
      <c r="R185" s="30" t="s">
        <v>5107</v>
      </c>
      <c r="S185" s="34">
        <f>SQRT(SUM(P156:P185)/S180)</f>
        <v>1.4297992904637722</v>
      </c>
    </row>
    <row r="186" spans="1:19" s="45" customFormat="1" ht="15" thickBot="1" x14ac:dyDescent="0.35">
      <c r="A186" s="45" t="s">
        <v>130</v>
      </c>
      <c r="B186" s="45">
        <v>0</v>
      </c>
      <c r="C186" s="45" t="s">
        <v>620</v>
      </c>
      <c r="D186" s="45">
        <v>900</v>
      </c>
      <c r="E186" s="45">
        <v>343.47300000000001</v>
      </c>
      <c r="F186" s="45">
        <v>0.3</v>
      </c>
      <c r="G186" s="45">
        <v>0.2</v>
      </c>
      <c r="H186" s="18">
        <v>1.5452429999999999</v>
      </c>
      <c r="I186" s="18">
        <v>5189805.199</v>
      </c>
      <c r="J186" s="18">
        <v>487835.67599999998</v>
      </c>
      <c r="K186" s="18">
        <f>VLOOKUP($C186,'Hub coords'!$A$14:$E$119,4,TRUE)</f>
        <v>487836.50140000001</v>
      </c>
      <c r="L186" s="18">
        <f>VLOOKUP($C186,'Hub coords'!$A$14:$E$119,5,TRUE)</f>
        <v>5189807.4275000002</v>
      </c>
      <c r="M186" s="18">
        <f t="shared" si="8"/>
        <v>0.82540000003064051</v>
      </c>
      <c r="N186" s="18">
        <f t="shared" si="9"/>
        <v>2.2285000002011657</v>
      </c>
      <c r="O186" s="46">
        <f t="shared" si="10"/>
        <v>2.3764463829312827</v>
      </c>
      <c r="P186" s="18">
        <f t="shared" si="11"/>
        <v>5.6474974109471772</v>
      </c>
      <c r="Q186" s="47" t="str">
        <f>VLOOKUP($C186,'Hub coords'!$A$14:$E$118,1,TRUE)</f>
        <v>16A</v>
      </c>
    </row>
    <row r="187" spans="1:19" s="45" customFormat="1" x14ac:dyDescent="0.3">
      <c r="A187" s="45" t="s">
        <v>126</v>
      </c>
      <c r="B187" s="45">
        <v>0</v>
      </c>
      <c r="C187" s="45" t="s">
        <v>629</v>
      </c>
      <c r="D187" s="45">
        <v>900</v>
      </c>
      <c r="E187" s="45">
        <v>343.72899999999998</v>
      </c>
      <c r="F187" s="45">
        <v>0.3</v>
      </c>
      <c r="G187" s="45">
        <v>0.2</v>
      </c>
      <c r="H187" s="18">
        <v>1.3572820000000001</v>
      </c>
      <c r="I187" s="18">
        <v>5189804.8320000004</v>
      </c>
      <c r="J187" s="18">
        <v>487836.04800000001</v>
      </c>
      <c r="K187" s="18">
        <f>VLOOKUP($C187,'Hub coords'!$A$14:$E$119,4,TRUE)</f>
        <v>487836.50140000001</v>
      </c>
      <c r="L187" s="18">
        <f>VLOOKUP($C187,'Hub coords'!$A$14:$E$119,5,TRUE)</f>
        <v>5189807.4275000002</v>
      </c>
      <c r="M187" s="18">
        <f t="shared" si="8"/>
        <v>0.45339999999850988</v>
      </c>
      <c r="N187" s="18">
        <f t="shared" si="9"/>
        <v>2.5954999998211861</v>
      </c>
      <c r="O187" s="46">
        <f t="shared" si="10"/>
        <v>2.6348039412962829</v>
      </c>
      <c r="P187" s="18">
        <f t="shared" si="11"/>
        <v>6.942191809070426</v>
      </c>
      <c r="Q187" s="47" t="str">
        <f>VLOOKUP($C187,'Hub coords'!$A$14:$E$118,1,TRUE)</f>
        <v>16A</v>
      </c>
      <c r="R187" s="20" t="s">
        <v>166</v>
      </c>
      <c r="S187" s="20" t="s">
        <v>165</v>
      </c>
    </row>
    <row r="188" spans="1:19" s="45" customFormat="1" x14ac:dyDescent="0.3">
      <c r="A188" s="45" t="s">
        <v>126</v>
      </c>
      <c r="B188" s="45">
        <v>0</v>
      </c>
      <c r="C188" s="45" t="s">
        <v>630</v>
      </c>
      <c r="D188" s="45">
        <v>900</v>
      </c>
      <c r="E188" s="45">
        <v>343.46899999999999</v>
      </c>
      <c r="F188" s="45">
        <v>0.4</v>
      </c>
      <c r="G188" s="45">
        <v>0.2</v>
      </c>
      <c r="H188" s="18">
        <v>2.030993</v>
      </c>
      <c r="I188" s="18">
        <v>5189804.3779999996</v>
      </c>
      <c r="J188" s="18">
        <v>487834.842</v>
      </c>
      <c r="K188" s="18">
        <f>VLOOKUP($C188,'Hub coords'!$A$14:$E$119,4,TRUE)</f>
        <v>487836.50140000001</v>
      </c>
      <c r="L188" s="18">
        <f>VLOOKUP($C188,'Hub coords'!$A$14:$E$119,5,TRUE)</f>
        <v>5189807.4275000002</v>
      </c>
      <c r="M188" s="18">
        <f t="shared" si="8"/>
        <v>1.6594000000040978</v>
      </c>
      <c r="N188" s="18">
        <f t="shared" si="9"/>
        <v>3.0495000006631017</v>
      </c>
      <c r="O188" s="46">
        <f t="shared" si="10"/>
        <v>3.4717515196306685</v>
      </c>
      <c r="P188" s="18">
        <f t="shared" si="11"/>
        <v>12.053058614057857</v>
      </c>
      <c r="Q188" s="47" t="str">
        <f>VLOOKUP($C188,'Hub coords'!$A$14:$E$118,1,TRUE)</f>
        <v>16A</v>
      </c>
      <c r="R188" s="40">
        <v>1</v>
      </c>
      <c r="S188" s="15">
        <v>2</v>
      </c>
    </row>
    <row r="189" spans="1:19" s="45" customFormat="1" x14ac:dyDescent="0.3">
      <c r="A189" s="45" t="s">
        <v>126</v>
      </c>
      <c r="B189" s="45">
        <v>0</v>
      </c>
      <c r="C189" s="45" t="s">
        <v>631</v>
      </c>
      <c r="D189" s="45">
        <v>901</v>
      </c>
      <c r="E189" s="45">
        <v>345.846</v>
      </c>
      <c r="F189" s="45">
        <v>0.3</v>
      </c>
      <c r="G189" s="45">
        <v>0.2</v>
      </c>
      <c r="H189" s="18">
        <v>2.0191319999999999</v>
      </c>
      <c r="I189" s="18">
        <v>5189805.892</v>
      </c>
      <c r="J189" s="18">
        <v>487837.25799999997</v>
      </c>
      <c r="K189" s="18">
        <f>VLOOKUP($C189,'Hub coords'!$A$14:$E$119,4,TRUE)</f>
        <v>487836.50140000001</v>
      </c>
      <c r="L189" s="18">
        <f>VLOOKUP($C189,'Hub coords'!$A$14:$E$119,5,TRUE)</f>
        <v>5189807.4275000002</v>
      </c>
      <c r="M189" s="18">
        <f t="shared" si="8"/>
        <v>0.75659999996423721</v>
      </c>
      <c r="N189" s="18">
        <f t="shared" si="9"/>
        <v>1.535500000230968</v>
      </c>
      <c r="O189" s="46">
        <f t="shared" si="10"/>
        <v>1.711783809555163</v>
      </c>
      <c r="P189" s="18">
        <f t="shared" si="11"/>
        <v>2.9302038106551862</v>
      </c>
      <c r="Q189" s="47" t="str">
        <f>VLOOKUP($C189,'Hub coords'!$A$14:$E$118,1,TRUE)</f>
        <v>16A</v>
      </c>
      <c r="R189" s="40">
        <v>2</v>
      </c>
      <c r="S189" s="15">
        <v>8</v>
      </c>
    </row>
    <row r="190" spans="1:19" s="45" customFormat="1" x14ac:dyDescent="0.3">
      <c r="A190" s="45" t="s">
        <v>130</v>
      </c>
      <c r="B190" s="45">
        <v>0</v>
      </c>
      <c r="C190" s="45" t="s">
        <v>632</v>
      </c>
      <c r="D190" s="45">
        <v>900</v>
      </c>
      <c r="E190" s="45">
        <v>344.31099999999998</v>
      </c>
      <c r="F190" s="45">
        <v>0.3</v>
      </c>
      <c r="G190" s="45">
        <v>0.2</v>
      </c>
      <c r="H190" s="18">
        <v>1.3602240000000001</v>
      </c>
      <c r="I190" s="18">
        <v>5189804.7609999999</v>
      </c>
      <c r="J190" s="18">
        <v>487836.45299999998</v>
      </c>
      <c r="K190" s="18">
        <f>VLOOKUP($C190,'Hub coords'!$A$14:$E$119,4,TRUE)</f>
        <v>487836.50140000001</v>
      </c>
      <c r="L190" s="18">
        <f>VLOOKUP($C190,'Hub coords'!$A$14:$E$119,5,TRUE)</f>
        <v>5189807.4275000002</v>
      </c>
      <c r="M190" s="18">
        <f t="shared" si="8"/>
        <v>4.8400000028777868E-2</v>
      </c>
      <c r="N190" s="18">
        <f t="shared" si="9"/>
        <v>2.6665000002831221</v>
      </c>
      <c r="O190" s="46">
        <f t="shared" si="10"/>
        <v>2.666939221563303</v>
      </c>
      <c r="P190" s="18">
        <f t="shared" si="11"/>
        <v>7.1125648115126765</v>
      </c>
      <c r="Q190" s="47" t="str">
        <f>VLOOKUP($C190,'Hub coords'!$A$14:$E$118,1,TRUE)</f>
        <v>16A</v>
      </c>
      <c r="R190" s="40">
        <v>3</v>
      </c>
      <c r="S190" s="15">
        <v>14</v>
      </c>
    </row>
    <row r="191" spans="1:19" s="45" customFormat="1" x14ac:dyDescent="0.3">
      <c r="A191" s="45" t="s">
        <v>130</v>
      </c>
      <c r="B191" s="45">
        <v>0</v>
      </c>
      <c r="C191" s="45" t="s">
        <v>633</v>
      </c>
      <c r="D191" s="45">
        <v>901</v>
      </c>
      <c r="E191" s="45">
        <v>340.03500000000003</v>
      </c>
      <c r="F191" s="45">
        <v>0.3</v>
      </c>
      <c r="G191" s="45">
        <v>0.2</v>
      </c>
      <c r="H191" s="18">
        <v>1.964987</v>
      </c>
      <c r="I191" s="18">
        <v>5189806.92</v>
      </c>
      <c r="J191" s="18">
        <v>487836.44</v>
      </c>
      <c r="K191" s="18">
        <f>VLOOKUP($C191,'Hub coords'!$A$14:$E$119,4,TRUE)</f>
        <v>487836.50140000001</v>
      </c>
      <c r="L191" s="18">
        <f>VLOOKUP($C191,'Hub coords'!$A$14:$E$119,5,TRUE)</f>
        <v>5189807.4275000002</v>
      </c>
      <c r="M191" s="18">
        <f t="shared" si="8"/>
        <v>6.1400000005960464E-2</v>
      </c>
      <c r="N191" s="18">
        <f t="shared" si="9"/>
        <v>0.50750000029802322</v>
      </c>
      <c r="O191" s="46">
        <f t="shared" si="10"/>
        <v>0.51120075342591731</v>
      </c>
      <c r="P191" s="18">
        <f t="shared" si="11"/>
        <v>0.2613262103032255</v>
      </c>
      <c r="Q191" s="47" t="str">
        <f>VLOOKUP($C191,'Hub coords'!$A$14:$E$118,1,TRUE)</f>
        <v>16A</v>
      </c>
      <c r="R191" s="40">
        <v>4</v>
      </c>
      <c r="S191" s="15">
        <v>6</v>
      </c>
    </row>
    <row r="192" spans="1:19" s="45" customFormat="1" x14ac:dyDescent="0.3">
      <c r="A192" s="45" t="s">
        <v>130</v>
      </c>
      <c r="B192" s="45">
        <v>0</v>
      </c>
      <c r="C192" s="45" t="s">
        <v>634</v>
      </c>
      <c r="D192" s="45">
        <v>899</v>
      </c>
      <c r="E192" s="45">
        <v>343.33199999999999</v>
      </c>
      <c r="F192" s="45">
        <v>0.3</v>
      </c>
      <c r="G192" s="45">
        <v>0.2</v>
      </c>
      <c r="H192" s="18">
        <v>1.376306</v>
      </c>
      <c r="I192" s="18">
        <v>5189805.335</v>
      </c>
      <c r="J192" s="18">
        <v>487835.52299999999</v>
      </c>
      <c r="K192" s="18">
        <f>VLOOKUP($C192,'Hub coords'!$A$14:$E$119,4,TRUE)</f>
        <v>487836.50140000001</v>
      </c>
      <c r="L192" s="18">
        <f>VLOOKUP($C192,'Hub coords'!$A$14:$E$119,5,TRUE)</f>
        <v>5189807.4275000002</v>
      </c>
      <c r="M192" s="18">
        <f t="shared" si="8"/>
        <v>0.97840000002179295</v>
      </c>
      <c r="N192" s="18">
        <f t="shared" si="9"/>
        <v>2.0925000002607703</v>
      </c>
      <c r="O192" s="46">
        <f t="shared" si="10"/>
        <v>2.3099400016307712</v>
      </c>
      <c r="P192" s="18">
        <f t="shared" si="11"/>
        <v>5.3358228111339674</v>
      </c>
      <c r="Q192" s="47" t="str">
        <f>VLOOKUP($C192,'Hub coords'!$A$14:$E$118,1,TRUE)</f>
        <v>16A</v>
      </c>
      <c r="R192" s="40">
        <v>5</v>
      </c>
      <c r="S192" s="15">
        <v>0</v>
      </c>
    </row>
    <row r="193" spans="1:19" s="45" customFormat="1" x14ac:dyDescent="0.3">
      <c r="A193" s="45" t="s">
        <v>130</v>
      </c>
      <c r="B193" s="45">
        <v>0</v>
      </c>
      <c r="C193" s="45" t="s">
        <v>635</v>
      </c>
      <c r="D193" s="45">
        <v>901</v>
      </c>
      <c r="E193" s="45">
        <v>346.089</v>
      </c>
      <c r="F193" s="45">
        <v>0.3</v>
      </c>
      <c r="G193" s="45">
        <v>0.2</v>
      </c>
      <c r="H193" s="18">
        <v>1.9472229999999999</v>
      </c>
      <c r="I193" s="18">
        <v>5189806.0710000005</v>
      </c>
      <c r="J193" s="18">
        <v>487836.625</v>
      </c>
      <c r="K193" s="18">
        <f>VLOOKUP($C193,'Hub coords'!$A$14:$E$119,4,TRUE)</f>
        <v>487836.50140000001</v>
      </c>
      <c r="L193" s="18">
        <f>VLOOKUP($C193,'Hub coords'!$A$14:$E$119,5,TRUE)</f>
        <v>5189807.4275000002</v>
      </c>
      <c r="M193" s="18">
        <f t="shared" si="8"/>
        <v>0.12359999999171123</v>
      </c>
      <c r="N193" s="18">
        <f t="shared" si="9"/>
        <v>1.3564999997615814</v>
      </c>
      <c r="O193" s="46">
        <f t="shared" si="10"/>
        <v>1.3621193814607886</v>
      </c>
      <c r="P193" s="18">
        <f t="shared" si="11"/>
        <v>1.8553692093511214</v>
      </c>
      <c r="Q193" s="47" t="str">
        <f>VLOOKUP($C193,'Hub coords'!$A$14:$E$118,1,TRUE)</f>
        <v>16A</v>
      </c>
      <c r="R193" s="40">
        <v>6</v>
      </c>
      <c r="S193" s="15">
        <v>0</v>
      </c>
    </row>
    <row r="194" spans="1:19" s="45" customFormat="1" x14ac:dyDescent="0.3">
      <c r="A194" s="45" t="s">
        <v>130</v>
      </c>
      <c r="B194" s="45">
        <v>0</v>
      </c>
      <c r="C194" s="45" t="s">
        <v>636</v>
      </c>
      <c r="D194" s="45">
        <v>901</v>
      </c>
      <c r="E194" s="45">
        <v>342.82</v>
      </c>
      <c r="F194" s="45">
        <v>0.3</v>
      </c>
      <c r="G194" s="45">
        <v>0.2</v>
      </c>
      <c r="H194" s="18">
        <v>1.4968600000000001</v>
      </c>
      <c r="I194" s="18">
        <v>5189806.6639999999</v>
      </c>
      <c r="J194" s="18">
        <v>487836.63199999998</v>
      </c>
      <c r="K194" s="18">
        <f>VLOOKUP($C194,'Hub coords'!$A$14:$E$119,4,TRUE)</f>
        <v>487836.50140000001</v>
      </c>
      <c r="L194" s="18">
        <f>VLOOKUP($C194,'Hub coords'!$A$14:$E$119,5,TRUE)</f>
        <v>5189807.4275000002</v>
      </c>
      <c r="M194" s="18">
        <f t="shared" si="8"/>
        <v>0.13059999997494742</v>
      </c>
      <c r="N194" s="18">
        <f t="shared" si="9"/>
        <v>0.76350000035017729</v>
      </c>
      <c r="O194" s="46">
        <f t="shared" si="10"/>
        <v>0.77458931733414516</v>
      </c>
      <c r="P194" s="18">
        <f t="shared" si="11"/>
        <v>0.59998861052817698</v>
      </c>
      <c r="Q194" s="47" t="str">
        <f>VLOOKUP($C194,'Hub coords'!$A$14:$E$118,1,TRUE)</f>
        <v>16A</v>
      </c>
      <c r="R194" s="40">
        <v>7</v>
      </c>
      <c r="S194" s="15">
        <v>0</v>
      </c>
    </row>
    <row r="195" spans="1:19" s="45" customFormat="1" x14ac:dyDescent="0.3">
      <c r="A195" s="45" t="s">
        <v>130</v>
      </c>
      <c r="B195" s="45">
        <v>0</v>
      </c>
      <c r="C195" s="45" t="s">
        <v>637</v>
      </c>
      <c r="D195" s="45">
        <v>900</v>
      </c>
      <c r="E195" s="45">
        <v>343.755</v>
      </c>
      <c r="F195" s="45">
        <v>0.3</v>
      </c>
      <c r="G195" s="45">
        <v>0.2</v>
      </c>
      <c r="H195" s="18">
        <v>1.7045790000000001</v>
      </c>
      <c r="I195" s="18">
        <v>5189804.8389999997</v>
      </c>
      <c r="J195" s="18">
        <v>487835.092</v>
      </c>
      <c r="K195" s="18">
        <f>VLOOKUP($C195,'Hub coords'!$A$14:$E$119,4,TRUE)</f>
        <v>487836.50140000001</v>
      </c>
      <c r="L195" s="18">
        <f>VLOOKUP($C195,'Hub coords'!$A$14:$E$119,5,TRUE)</f>
        <v>5189807.4275000002</v>
      </c>
      <c r="M195" s="18">
        <f t="shared" si="8"/>
        <v>1.4094000000040978</v>
      </c>
      <c r="N195" s="18">
        <f t="shared" si="9"/>
        <v>2.5885000005364418</v>
      </c>
      <c r="O195" s="46">
        <f t="shared" si="10"/>
        <v>2.9473277070574815</v>
      </c>
      <c r="P195" s="18">
        <f t="shared" si="11"/>
        <v>8.6867406127887108</v>
      </c>
      <c r="Q195" s="47" t="str">
        <f>VLOOKUP($C195,'Hub coords'!$A$14:$E$118,1,TRUE)</f>
        <v>16A</v>
      </c>
      <c r="R195" s="40">
        <v>8</v>
      </c>
      <c r="S195" s="15">
        <v>0</v>
      </c>
    </row>
    <row r="196" spans="1:19" s="45" customFormat="1" ht="15" thickBot="1" x14ac:dyDescent="0.35">
      <c r="A196" s="45" t="s">
        <v>126</v>
      </c>
      <c r="B196" s="45">
        <v>0</v>
      </c>
      <c r="C196" s="45" t="s">
        <v>638</v>
      </c>
      <c r="D196" s="45">
        <v>900</v>
      </c>
      <c r="E196" s="45">
        <v>342.25200000000001</v>
      </c>
      <c r="F196" s="45">
        <v>0.4</v>
      </c>
      <c r="G196" s="45">
        <v>0.2</v>
      </c>
      <c r="H196" s="18">
        <v>2.2888419999999998</v>
      </c>
      <c r="I196" s="18">
        <v>5189804.7690000003</v>
      </c>
      <c r="J196" s="18">
        <v>487834.85200000001</v>
      </c>
      <c r="K196" s="18">
        <f>VLOOKUP($C196,'Hub coords'!$A$14:$E$119,4,TRUE)</f>
        <v>487836.50140000001</v>
      </c>
      <c r="L196" s="18">
        <f>VLOOKUP($C196,'Hub coords'!$A$14:$E$119,5,TRUE)</f>
        <v>5189807.4275000002</v>
      </c>
      <c r="M196" s="18">
        <f t="shared" si="8"/>
        <v>1.6493999999947846</v>
      </c>
      <c r="N196" s="18">
        <f t="shared" si="9"/>
        <v>2.6584999999031425</v>
      </c>
      <c r="O196" s="46">
        <f t="shared" si="10"/>
        <v>3.1286007430587568</v>
      </c>
      <c r="P196" s="18">
        <f t="shared" si="11"/>
        <v>9.7881426094678048</v>
      </c>
      <c r="Q196" s="47" t="str">
        <f>VLOOKUP($C196,'Hub coords'!$A$14:$E$118,1,TRUE)</f>
        <v>16A</v>
      </c>
      <c r="R196" s="38" t="s">
        <v>2123</v>
      </c>
      <c r="S196" s="38">
        <v>0</v>
      </c>
    </row>
    <row r="197" spans="1:19" s="45" customFormat="1" x14ac:dyDescent="0.3">
      <c r="A197" s="45" t="s">
        <v>130</v>
      </c>
      <c r="B197" s="45">
        <v>0</v>
      </c>
      <c r="C197" s="45" t="s">
        <v>621</v>
      </c>
      <c r="D197" s="45">
        <v>900</v>
      </c>
      <c r="E197" s="45">
        <v>342.36399999999998</v>
      </c>
      <c r="F197" s="45">
        <v>0.4</v>
      </c>
      <c r="G197" s="45">
        <v>0.2</v>
      </c>
      <c r="H197" s="18">
        <v>1.820047</v>
      </c>
      <c r="I197" s="18">
        <v>5189805.0209999997</v>
      </c>
      <c r="J197" s="18">
        <v>487835.85399999999</v>
      </c>
      <c r="K197" s="18">
        <f>VLOOKUP($C197,'Hub coords'!$A$14:$E$119,4,TRUE)</f>
        <v>487836.50140000001</v>
      </c>
      <c r="L197" s="18">
        <f>VLOOKUP($C197,'Hub coords'!$A$14:$E$119,5,TRUE)</f>
        <v>5189807.4275000002</v>
      </c>
      <c r="M197" s="18">
        <f t="shared" si="8"/>
        <v>0.64740000001620501</v>
      </c>
      <c r="N197" s="18">
        <f t="shared" si="9"/>
        <v>2.4065000005066395</v>
      </c>
      <c r="O197" s="46">
        <f t="shared" si="10"/>
        <v>2.4920611975750995</v>
      </c>
      <c r="P197" s="18">
        <f t="shared" si="11"/>
        <v>6.2103690124594388</v>
      </c>
      <c r="Q197" s="47" t="str">
        <f>VLOOKUP($C197,'Hub coords'!$A$14:$E$118,1,TRUE)</f>
        <v>16A</v>
      </c>
    </row>
    <row r="198" spans="1:19" s="45" customFormat="1" x14ac:dyDescent="0.3">
      <c r="A198" s="45" t="s">
        <v>130</v>
      </c>
      <c r="B198" s="45">
        <v>0</v>
      </c>
      <c r="C198" s="45" t="s">
        <v>639</v>
      </c>
      <c r="D198" s="45">
        <v>901</v>
      </c>
      <c r="E198" s="45">
        <v>345.27100000000002</v>
      </c>
      <c r="F198" s="45">
        <v>0.3</v>
      </c>
      <c r="G198" s="45">
        <v>0.2</v>
      </c>
      <c r="H198" s="18">
        <v>1.638123</v>
      </c>
      <c r="I198" s="18">
        <v>5189806.3540000003</v>
      </c>
      <c r="J198" s="18">
        <v>487836.98700000002</v>
      </c>
      <c r="K198" s="18">
        <f>VLOOKUP($C198,'Hub coords'!$A$14:$E$119,4,TRUE)</f>
        <v>487836.50140000001</v>
      </c>
      <c r="L198" s="18">
        <f>VLOOKUP($C198,'Hub coords'!$A$14:$E$119,5,TRUE)</f>
        <v>5189807.4275000002</v>
      </c>
      <c r="M198" s="18">
        <f t="shared" ref="M198:M261" si="12">ABS(K198-J198)</f>
        <v>0.48560000001452863</v>
      </c>
      <c r="N198" s="18">
        <f t="shared" ref="N198:N261" si="13">ABS(L198-I198)</f>
        <v>1.0734999999403954</v>
      </c>
      <c r="O198" s="46">
        <f t="shared" ref="O198:O261" si="14">SQRT(M198^2+N198^2)</f>
        <v>1.1782230730579584</v>
      </c>
      <c r="P198" s="18">
        <f t="shared" ref="P198:P261" si="15">O198*O198</f>
        <v>1.3882096098861392</v>
      </c>
      <c r="Q198" s="47" t="str">
        <f>VLOOKUP($C198,'Hub coords'!$A$14:$E$118,1,TRUE)</f>
        <v>16A</v>
      </c>
    </row>
    <row r="199" spans="1:19" s="45" customFormat="1" x14ac:dyDescent="0.3">
      <c r="A199" s="45" t="s">
        <v>130</v>
      </c>
      <c r="B199" s="45">
        <v>0</v>
      </c>
      <c r="C199" s="45" t="s">
        <v>640</v>
      </c>
      <c r="D199" s="45">
        <v>900</v>
      </c>
      <c r="E199" s="45">
        <v>342.815</v>
      </c>
      <c r="F199" s="45">
        <v>0.3</v>
      </c>
      <c r="G199" s="45">
        <v>0.2</v>
      </c>
      <c r="H199" s="18">
        <v>1.559056</v>
      </c>
      <c r="I199" s="18">
        <v>5189805.3499999996</v>
      </c>
      <c r="J199" s="18">
        <v>487835.29100000003</v>
      </c>
      <c r="K199" s="18">
        <f>VLOOKUP($C199,'Hub coords'!$A$14:$E$119,4,TRUE)</f>
        <v>487836.50140000001</v>
      </c>
      <c r="L199" s="18">
        <f>VLOOKUP($C199,'Hub coords'!$A$14:$E$119,5,TRUE)</f>
        <v>5189807.4275000002</v>
      </c>
      <c r="M199" s="18">
        <f t="shared" si="12"/>
        <v>1.2103999999817461</v>
      </c>
      <c r="N199" s="18">
        <f t="shared" si="13"/>
        <v>2.0775000005960464</v>
      </c>
      <c r="O199" s="46">
        <f t="shared" si="14"/>
        <v>2.4043864939797812</v>
      </c>
      <c r="P199" s="18">
        <f t="shared" si="15"/>
        <v>5.7810744124323845</v>
      </c>
      <c r="Q199" s="47" t="str">
        <f>VLOOKUP($C199,'Hub coords'!$A$14:$E$118,1,TRUE)</f>
        <v>16A</v>
      </c>
    </row>
    <row r="200" spans="1:19" s="45" customFormat="1" x14ac:dyDescent="0.3">
      <c r="A200" s="45" t="s">
        <v>126</v>
      </c>
      <c r="B200" s="45">
        <v>0</v>
      </c>
      <c r="C200" s="45" t="s">
        <v>641</v>
      </c>
      <c r="D200" s="45">
        <v>901</v>
      </c>
      <c r="E200" s="45">
        <v>344.96699999999998</v>
      </c>
      <c r="F200" s="45">
        <v>0.3</v>
      </c>
      <c r="G200" s="45">
        <v>0.2</v>
      </c>
      <c r="H200" s="18">
        <v>1.9841869999999999</v>
      </c>
      <c r="I200" s="18">
        <v>5189806.6129999999</v>
      </c>
      <c r="J200" s="18">
        <v>487837.473</v>
      </c>
      <c r="K200" s="18">
        <f>VLOOKUP($C200,'Hub coords'!$A$14:$E$119,4,TRUE)</f>
        <v>487836.50140000001</v>
      </c>
      <c r="L200" s="18">
        <f>VLOOKUP($C200,'Hub coords'!$A$14:$E$119,5,TRUE)</f>
        <v>5189807.4275000002</v>
      </c>
      <c r="M200" s="18">
        <f t="shared" si="12"/>
        <v>0.97159999998984858</v>
      </c>
      <c r="N200" s="18">
        <f t="shared" si="13"/>
        <v>0.81450000032782555</v>
      </c>
      <c r="O200" s="46">
        <f t="shared" si="14"/>
        <v>1.2678394261554977</v>
      </c>
      <c r="P200" s="18">
        <f t="shared" si="15"/>
        <v>1.6074168105143019</v>
      </c>
      <c r="Q200" s="47" t="str">
        <f>VLOOKUP($C200,'Hub coords'!$A$14:$E$118,1,TRUE)</f>
        <v>16A</v>
      </c>
    </row>
    <row r="201" spans="1:19" s="45" customFormat="1" x14ac:dyDescent="0.3">
      <c r="A201" s="45" t="s">
        <v>126</v>
      </c>
      <c r="B201" s="45">
        <v>0</v>
      </c>
      <c r="C201" s="45" t="s">
        <v>642</v>
      </c>
      <c r="D201" s="45">
        <v>900</v>
      </c>
      <c r="E201" s="45">
        <v>343.31900000000002</v>
      </c>
      <c r="F201" s="45">
        <v>0.2</v>
      </c>
      <c r="G201" s="45">
        <v>0.2</v>
      </c>
      <c r="H201" s="18">
        <v>1.687449</v>
      </c>
      <c r="I201" s="18">
        <v>5189804.8949999996</v>
      </c>
      <c r="J201" s="18">
        <v>487836.087</v>
      </c>
      <c r="K201" s="18">
        <f>VLOOKUP($C201,'Hub coords'!$A$14:$E$119,4,TRUE)</f>
        <v>487836.50140000001</v>
      </c>
      <c r="L201" s="18">
        <f>VLOOKUP($C201,'Hub coords'!$A$14:$E$119,5,TRUE)</f>
        <v>5189807.4275000002</v>
      </c>
      <c r="M201" s="18">
        <f t="shared" si="12"/>
        <v>0.41440000000875443</v>
      </c>
      <c r="N201" s="18">
        <f t="shared" si="13"/>
        <v>2.5325000006705523</v>
      </c>
      <c r="O201" s="46">
        <f t="shared" si="14"/>
        <v>2.566180744492407</v>
      </c>
      <c r="P201" s="18">
        <f t="shared" si="15"/>
        <v>6.5852836134036039</v>
      </c>
      <c r="Q201" s="47" t="str">
        <f>VLOOKUP($C201,'Hub coords'!$A$14:$E$118,1,TRUE)</f>
        <v>16A</v>
      </c>
    </row>
    <row r="202" spans="1:19" s="45" customFormat="1" x14ac:dyDescent="0.3">
      <c r="A202" s="45" t="s">
        <v>130</v>
      </c>
      <c r="B202" s="45">
        <v>0</v>
      </c>
      <c r="C202" s="45" t="s">
        <v>643</v>
      </c>
      <c r="D202" s="45">
        <v>901</v>
      </c>
      <c r="E202" s="45">
        <v>342.33800000000002</v>
      </c>
      <c r="F202" s="45">
        <v>0.3</v>
      </c>
      <c r="G202" s="45">
        <v>0.2</v>
      </c>
      <c r="H202" s="18">
        <v>2.1237539999999999</v>
      </c>
      <c r="I202" s="18">
        <v>5189804.7369999997</v>
      </c>
      <c r="J202" s="18">
        <v>487834.88299999997</v>
      </c>
      <c r="K202" s="18">
        <f>VLOOKUP($C202,'Hub coords'!$A$14:$E$119,4,TRUE)</f>
        <v>487836.50140000001</v>
      </c>
      <c r="L202" s="18">
        <f>VLOOKUP($C202,'Hub coords'!$A$14:$E$119,5,TRUE)</f>
        <v>5189807.4275000002</v>
      </c>
      <c r="M202" s="18">
        <f t="shared" si="12"/>
        <v>1.6184000000357628</v>
      </c>
      <c r="N202" s="18">
        <f t="shared" si="13"/>
        <v>2.6905000004917383</v>
      </c>
      <c r="O202" s="46">
        <f t="shared" si="14"/>
        <v>3.1397466160124772</v>
      </c>
      <c r="P202" s="18">
        <f t="shared" si="15"/>
        <v>9.8580088127618026</v>
      </c>
      <c r="Q202" s="47" t="str">
        <f>VLOOKUP($C202,'Hub coords'!$A$14:$E$118,1,TRUE)</f>
        <v>16A</v>
      </c>
    </row>
    <row r="203" spans="1:19" s="45" customFormat="1" x14ac:dyDescent="0.3">
      <c r="A203" s="45" t="s">
        <v>126</v>
      </c>
      <c r="B203" s="45">
        <v>0</v>
      </c>
      <c r="C203" s="45" t="s">
        <v>644</v>
      </c>
      <c r="D203" s="45">
        <v>901</v>
      </c>
      <c r="E203" s="45">
        <v>345.77</v>
      </c>
      <c r="F203" s="45">
        <v>0.3</v>
      </c>
      <c r="G203" s="45">
        <v>0.2</v>
      </c>
      <c r="H203" s="18">
        <v>1.8505210000000001</v>
      </c>
      <c r="I203" s="18">
        <v>5189806.2309999997</v>
      </c>
      <c r="J203" s="18">
        <v>487836.87199999997</v>
      </c>
      <c r="K203" s="18">
        <f>VLOOKUP($C203,'Hub coords'!$A$14:$E$119,4,TRUE)</f>
        <v>487836.50140000001</v>
      </c>
      <c r="L203" s="18">
        <f>VLOOKUP($C203,'Hub coords'!$A$14:$E$119,5,TRUE)</f>
        <v>5189807.4275000002</v>
      </c>
      <c r="M203" s="18">
        <f t="shared" si="12"/>
        <v>0.3705999999656342</v>
      </c>
      <c r="N203" s="18">
        <f t="shared" si="13"/>
        <v>1.1965000005438924</v>
      </c>
      <c r="O203" s="46">
        <f t="shared" si="14"/>
        <v>1.2525799819876025</v>
      </c>
      <c r="P203" s="18">
        <f t="shared" si="15"/>
        <v>1.5689566112760625</v>
      </c>
      <c r="Q203" s="47" t="str">
        <f>VLOOKUP($C203,'Hub coords'!$A$14:$E$118,1,TRUE)</f>
        <v>16A</v>
      </c>
    </row>
    <row r="204" spans="1:19" s="45" customFormat="1" x14ac:dyDescent="0.3">
      <c r="A204" s="45" t="s">
        <v>130</v>
      </c>
      <c r="B204" s="45">
        <v>0</v>
      </c>
      <c r="C204" s="45" t="s">
        <v>645</v>
      </c>
      <c r="D204" s="45">
        <v>899</v>
      </c>
      <c r="E204" s="45">
        <v>342.76</v>
      </c>
      <c r="F204" s="45">
        <v>0.3</v>
      </c>
      <c r="G204" s="45">
        <v>0.2</v>
      </c>
      <c r="H204" s="18">
        <v>1.2454989999999999</v>
      </c>
      <c r="I204" s="18">
        <v>5189805.7039999999</v>
      </c>
      <c r="J204" s="18">
        <v>487835.65399999998</v>
      </c>
      <c r="K204" s="18">
        <f>VLOOKUP($C204,'Hub coords'!$A$14:$E$119,4,TRUE)</f>
        <v>487836.50140000001</v>
      </c>
      <c r="L204" s="18">
        <f>VLOOKUP($C204,'Hub coords'!$A$14:$E$119,5,TRUE)</f>
        <v>5189807.4275000002</v>
      </c>
      <c r="M204" s="18">
        <f t="shared" si="12"/>
        <v>0.84740000002784654</v>
      </c>
      <c r="N204" s="18">
        <f t="shared" si="13"/>
        <v>1.7235000003129244</v>
      </c>
      <c r="O204" s="46">
        <f t="shared" si="14"/>
        <v>1.9205569533668729</v>
      </c>
      <c r="P204" s="18">
        <f t="shared" si="15"/>
        <v>3.6885390111258451</v>
      </c>
      <c r="Q204" s="47" t="str">
        <f>VLOOKUP($C204,'Hub coords'!$A$14:$E$118,1,TRUE)</f>
        <v>16A</v>
      </c>
    </row>
    <row r="205" spans="1:19" s="45" customFormat="1" x14ac:dyDescent="0.3">
      <c r="A205" s="45" t="s">
        <v>130</v>
      </c>
      <c r="B205" s="45">
        <v>0</v>
      </c>
      <c r="C205" s="45" t="s">
        <v>646</v>
      </c>
      <c r="D205" s="45">
        <v>899</v>
      </c>
      <c r="E205" s="45">
        <v>343.346</v>
      </c>
      <c r="F205" s="45">
        <v>0.3</v>
      </c>
      <c r="G205" s="45">
        <v>0.2</v>
      </c>
      <c r="H205" s="18">
        <v>1.2013480000000001</v>
      </c>
      <c r="I205" s="18">
        <v>5189805.3609999996</v>
      </c>
      <c r="J205" s="18">
        <v>487835.60800000001</v>
      </c>
      <c r="K205" s="18">
        <f>VLOOKUP($C205,'Hub coords'!$A$14:$E$119,4,TRUE)</f>
        <v>487836.50140000001</v>
      </c>
      <c r="L205" s="18">
        <f>VLOOKUP($C205,'Hub coords'!$A$14:$E$119,5,TRUE)</f>
        <v>5189807.4275000002</v>
      </c>
      <c r="M205" s="18">
        <f t="shared" si="12"/>
        <v>0.89340000000083819</v>
      </c>
      <c r="N205" s="18">
        <f t="shared" si="13"/>
        <v>2.0665000006556511</v>
      </c>
      <c r="O205" s="46">
        <f t="shared" si="14"/>
        <v>2.2513519966258726</v>
      </c>
      <c r="P205" s="18">
        <f t="shared" si="15"/>
        <v>5.0685858127113033</v>
      </c>
      <c r="Q205" s="47" t="str">
        <f>VLOOKUP($C205,'Hub coords'!$A$14:$E$118,1,TRUE)</f>
        <v>16A</v>
      </c>
    </row>
    <row r="206" spans="1:19" s="45" customFormat="1" x14ac:dyDescent="0.3">
      <c r="A206" s="45" t="s">
        <v>130</v>
      </c>
      <c r="B206" s="45">
        <v>0</v>
      </c>
      <c r="C206" s="45" t="s">
        <v>647</v>
      </c>
      <c r="D206" s="45">
        <v>901</v>
      </c>
      <c r="E206" s="45">
        <v>344.24700000000001</v>
      </c>
      <c r="F206" s="45">
        <v>0.3</v>
      </c>
      <c r="G206" s="45">
        <v>0.2</v>
      </c>
      <c r="H206" s="18">
        <v>1.966685</v>
      </c>
      <c r="I206" s="18">
        <v>5189804.4479999999</v>
      </c>
      <c r="J206" s="18">
        <v>487837.21600000001</v>
      </c>
      <c r="K206" s="18">
        <f>VLOOKUP($C206,'Hub coords'!$A$14:$E$119,4,TRUE)</f>
        <v>487836.50140000001</v>
      </c>
      <c r="L206" s="18">
        <f>VLOOKUP($C206,'Hub coords'!$A$14:$E$119,5,TRUE)</f>
        <v>5189807.4275000002</v>
      </c>
      <c r="M206" s="18">
        <f t="shared" si="12"/>
        <v>0.71460000000661239</v>
      </c>
      <c r="N206" s="18">
        <f t="shared" si="13"/>
        <v>2.9795000003650784</v>
      </c>
      <c r="O206" s="46">
        <f t="shared" si="14"/>
        <v>3.0639963139966331</v>
      </c>
      <c r="P206" s="18">
        <f t="shared" si="15"/>
        <v>9.3880734121849549</v>
      </c>
      <c r="Q206" s="47" t="str">
        <f>VLOOKUP($C206,'Hub coords'!$A$14:$E$118,1,TRUE)</f>
        <v>16A</v>
      </c>
    </row>
    <row r="207" spans="1:19" s="45" customFormat="1" x14ac:dyDescent="0.3">
      <c r="A207" s="45" t="s">
        <v>130</v>
      </c>
      <c r="B207" s="45">
        <v>0</v>
      </c>
      <c r="C207" s="45" t="s">
        <v>648</v>
      </c>
      <c r="D207" s="45">
        <v>899</v>
      </c>
      <c r="E207" s="45">
        <v>343.19900000000001</v>
      </c>
      <c r="F207" s="45">
        <v>0.3</v>
      </c>
      <c r="G207" s="45">
        <v>0.2</v>
      </c>
      <c r="H207" s="18">
        <v>1.3114539999999999</v>
      </c>
      <c r="I207" s="18">
        <v>5189805.5199999996</v>
      </c>
      <c r="J207" s="18">
        <v>487835.663</v>
      </c>
      <c r="K207" s="18">
        <f>VLOOKUP($C207,'Hub coords'!$A$14:$E$119,4,TRUE)</f>
        <v>487836.50140000001</v>
      </c>
      <c r="L207" s="18">
        <f>VLOOKUP($C207,'Hub coords'!$A$14:$E$119,5,TRUE)</f>
        <v>5189807.4275000002</v>
      </c>
      <c r="M207" s="18">
        <f t="shared" si="12"/>
        <v>0.83840000000782311</v>
      </c>
      <c r="N207" s="18">
        <f t="shared" si="13"/>
        <v>1.9075000006705523</v>
      </c>
      <c r="O207" s="46">
        <f t="shared" si="14"/>
        <v>2.0836196420103343</v>
      </c>
      <c r="P207" s="18">
        <f t="shared" si="15"/>
        <v>4.3414708125712735</v>
      </c>
      <c r="Q207" s="47" t="str">
        <f>VLOOKUP($C207,'Hub coords'!$A$14:$E$118,1,TRUE)</f>
        <v>16A</v>
      </c>
    </row>
    <row r="208" spans="1:19" s="45" customFormat="1" x14ac:dyDescent="0.3">
      <c r="A208" s="45" t="s">
        <v>126</v>
      </c>
      <c r="B208" s="45">
        <v>0</v>
      </c>
      <c r="C208" s="45" t="s">
        <v>622</v>
      </c>
      <c r="D208" s="45">
        <v>901</v>
      </c>
      <c r="E208" s="45">
        <v>343.154</v>
      </c>
      <c r="F208" s="45">
        <v>0.3</v>
      </c>
      <c r="G208" s="45">
        <v>0.2</v>
      </c>
      <c r="H208" s="18">
        <v>1.8351299999999999</v>
      </c>
      <c r="I208" s="18">
        <v>5189805.7240000004</v>
      </c>
      <c r="J208" s="18">
        <v>487836.98800000001</v>
      </c>
      <c r="K208" s="18">
        <f>VLOOKUP($C208,'Hub coords'!$A$14:$E$119,4,TRUE)</f>
        <v>487836.50140000001</v>
      </c>
      <c r="L208" s="18">
        <f>VLOOKUP($C208,'Hub coords'!$A$14:$E$119,5,TRUE)</f>
        <v>5189807.4275000002</v>
      </c>
      <c r="M208" s="18">
        <f t="shared" si="12"/>
        <v>0.48660000000381842</v>
      </c>
      <c r="N208" s="18">
        <f t="shared" si="13"/>
        <v>1.7034999998286366</v>
      </c>
      <c r="O208" s="46">
        <f t="shared" si="14"/>
        <v>1.7716353488852838</v>
      </c>
      <c r="P208" s="18">
        <f t="shared" si="15"/>
        <v>3.1386918094198815</v>
      </c>
      <c r="Q208" s="47" t="str">
        <f>VLOOKUP($C208,'Hub coords'!$A$14:$E$118,1,TRUE)</f>
        <v>16A</v>
      </c>
    </row>
    <row r="209" spans="1:19" s="45" customFormat="1" x14ac:dyDescent="0.3">
      <c r="A209" s="45" t="s">
        <v>126</v>
      </c>
      <c r="B209" s="45">
        <v>0</v>
      </c>
      <c r="C209" s="45" t="s">
        <v>649</v>
      </c>
      <c r="D209" s="45">
        <v>901</v>
      </c>
      <c r="E209" s="45">
        <v>344.23099999999999</v>
      </c>
      <c r="F209" s="45">
        <v>0.3</v>
      </c>
      <c r="G209" s="45">
        <v>0.2</v>
      </c>
      <c r="H209" s="18">
        <v>1.6833499999999999</v>
      </c>
      <c r="I209" s="18">
        <v>5189806.3039999995</v>
      </c>
      <c r="J209" s="18">
        <v>487837.25199999998</v>
      </c>
      <c r="K209" s="18">
        <f>VLOOKUP($C209,'Hub coords'!$A$14:$E$119,4,TRUE)</f>
        <v>487836.50140000001</v>
      </c>
      <c r="L209" s="18">
        <f>VLOOKUP($C209,'Hub coords'!$A$14:$E$119,5,TRUE)</f>
        <v>5189807.4275000002</v>
      </c>
      <c r="M209" s="18">
        <f t="shared" si="12"/>
        <v>0.75059999997029081</v>
      </c>
      <c r="N209" s="18">
        <f t="shared" si="13"/>
        <v>1.1235000006854534</v>
      </c>
      <c r="O209" s="46">
        <f t="shared" si="14"/>
        <v>1.3511671293720902</v>
      </c>
      <c r="P209" s="18">
        <f t="shared" si="15"/>
        <v>1.8256526114956146</v>
      </c>
      <c r="Q209" s="47" t="str">
        <f>VLOOKUP($C209,'Hub coords'!$A$14:$E$118,1,TRUE)</f>
        <v>16A</v>
      </c>
    </row>
    <row r="210" spans="1:19" s="45" customFormat="1" x14ac:dyDescent="0.3">
      <c r="A210" s="45" t="s">
        <v>126</v>
      </c>
      <c r="B210" s="45">
        <v>0</v>
      </c>
      <c r="C210" s="45" t="s">
        <v>623</v>
      </c>
      <c r="D210" s="45">
        <v>900</v>
      </c>
      <c r="E210" s="45">
        <v>342.94900000000001</v>
      </c>
      <c r="F210" s="45">
        <v>0.3</v>
      </c>
      <c r="G210" s="45">
        <v>0.2</v>
      </c>
      <c r="H210" s="18">
        <v>1.6999690000000001</v>
      </c>
      <c r="I210" s="18">
        <v>5189804.7060000002</v>
      </c>
      <c r="J210" s="18">
        <v>487836.29300000001</v>
      </c>
      <c r="K210" s="18">
        <f>VLOOKUP($C210,'Hub coords'!$A$14:$E$119,4,TRUE)</f>
        <v>487836.50140000001</v>
      </c>
      <c r="L210" s="18">
        <f>VLOOKUP($C210,'Hub coords'!$A$14:$E$119,5,TRUE)</f>
        <v>5189807.4275000002</v>
      </c>
      <c r="M210" s="18">
        <f t="shared" si="12"/>
        <v>0.2084000000031665</v>
      </c>
      <c r="N210" s="18">
        <f t="shared" si="13"/>
        <v>2.7214999999850988</v>
      </c>
      <c r="O210" s="46">
        <f t="shared" si="14"/>
        <v>2.7294674956702107</v>
      </c>
      <c r="P210" s="18">
        <f t="shared" si="15"/>
        <v>7.4499928099202117</v>
      </c>
      <c r="Q210" s="47" t="str">
        <f>VLOOKUP($C210,'Hub coords'!$A$14:$E$118,1,TRUE)</f>
        <v>16A</v>
      </c>
      <c r="R210" s="45" t="s">
        <v>5112</v>
      </c>
      <c r="S210" s="48">
        <f>COUNT(D186:D215)</f>
        <v>30</v>
      </c>
    </row>
    <row r="211" spans="1:19" s="45" customFormat="1" x14ac:dyDescent="0.3">
      <c r="A211" s="45" t="s">
        <v>126</v>
      </c>
      <c r="B211" s="45">
        <v>0</v>
      </c>
      <c r="C211" s="45" t="s">
        <v>624</v>
      </c>
      <c r="D211" s="45">
        <v>900</v>
      </c>
      <c r="E211" s="45">
        <v>344.05</v>
      </c>
      <c r="F211" s="45">
        <v>0.3</v>
      </c>
      <c r="G211" s="45">
        <v>0.2</v>
      </c>
      <c r="H211" s="18">
        <v>1.4421520000000001</v>
      </c>
      <c r="I211" s="18">
        <v>5189804.7300000004</v>
      </c>
      <c r="J211" s="18">
        <v>487835.96399999998</v>
      </c>
      <c r="K211" s="18">
        <f>VLOOKUP($C211,'Hub coords'!$A$14:$E$119,4,TRUE)</f>
        <v>487836.50140000001</v>
      </c>
      <c r="L211" s="18">
        <f>VLOOKUP($C211,'Hub coords'!$A$14:$E$119,5,TRUE)</f>
        <v>5189807.4275000002</v>
      </c>
      <c r="M211" s="18">
        <f t="shared" si="12"/>
        <v>0.53740000003017485</v>
      </c>
      <c r="N211" s="18">
        <f t="shared" si="13"/>
        <v>2.6974999997764826</v>
      </c>
      <c r="O211" s="46">
        <f t="shared" si="14"/>
        <v>2.7505099543223896</v>
      </c>
      <c r="P211" s="18">
        <f t="shared" si="15"/>
        <v>7.5653050088265541</v>
      </c>
      <c r="Q211" s="47" t="str">
        <f>VLOOKUP($C211,'Hub coords'!$A$14:$E$118,1,TRUE)</f>
        <v>16A</v>
      </c>
      <c r="R211" s="45" t="s">
        <v>5111</v>
      </c>
      <c r="S211" s="18">
        <f>AVERAGE(O186:O215)</f>
        <v>2.2499534283946221</v>
      </c>
    </row>
    <row r="212" spans="1:19" s="45" customFormat="1" x14ac:dyDescent="0.3">
      <c r="A212" s="45" t="s">
        <v>130</v>
      </c>
      <c r="B212" s="45">
        <v>0</v>
      </c>
      <c r="C212" s="45" t="s">
        <v>625</v>
      </c>
      <c r="D212" s="45">
        <v>900</v>
      </c>
      <c r="E212" s="45">
        <v>343.68299999999999</v>
      </c>
      <c r="F212" s="45">
        <v>0.3</v>
      </c>
      <c r="G212" s="45">
        <v>0.2</v>
      </c>
      <c r="H212" s="18">
        <v>1.5767139999999999</v>
      </c>
      <c r="I212" s="18">
        <v>5189804.5190000003</v>
      </c>
      <c r="J212" s="18">
        <v>487835.05599999998</v>
      </c>
      <c r="K212" s="18">
        <f>VLOOKUP($C212,'Hub coords'!$A$14:$E$119,4,TRUE)</f>
        <v>487836.50140000001</v>
      </c>
      <c r="L212" s="18">
        <f>VLOOKUP($C212,'Hub coords'!$A$14:$E$119,5,TRUE)</f>
        <v>5189807.4275000002</v>
      </c>
      <c r="M212" s="18">
        <f t="shared" si="12"/>
        <v>1.4454000000259839</v>
      </c>
      <c r="N212" s="18">
        <f t="shared" si="13"/>
        <v>2.9084999999031425</v>
      </c>
      <c r="O212" s="46">
        <f t="shared" si="14"/>
        <v>3.2478536619607254</v>
      </c>
      <c r="P212" s="18">
        <f t="shared" si="15"/>
        <v>10.548553409511694</v>
      </c>
      <c r="Q212" s="47" t="str">
        <f>VLOOKUP($C212,'Hub coords'!$A$14:$E$118,1,TRUE)</f>
        <v>16A</v>
      </c>
      <c r="R212" s="45" t="s">
        <v>5110</v>
      </c>
      <c r="S212" s="18">
        <f>_xlfn.STDEV.S(O186:O215)</f>
        <v>0.77945605338717605</v>
      </c>
    </row>
    <row r="213" spans="1:19" s="45" customFormat="1" x14ac:dyDescent="0.3">
      <c r="A213" s="45" t="s">
        <v>126</v>
      </c>
      <c r="B213" s="45">
        <v>0</v>
      </c>
      <c r="C213" s="45" t="s">
        <v>626</v>
      </c>
      <c r="D213" s="45">
        <v>900</v>
      </c>
      <c r="E213" s="45">
        <v>343.93200000000002</v>
      </c>
      <c r="F213" s="45">
        <v>0.3</v>
      </c>
      <c r="G213" s="45">
        <v>0.2</v>
      </c>
      <c r="H213" s="18">
        <v>1.3980840000000001</v>
      </c>
      <c r="I213" s="18">
        <v>5189805.0379999997</v>
      </c>
      <c r="J213" s="18">
        <v>487836.652</v>
      </c>
      <c r="K213" s="18">
        <f>VLOOKUP($C213,'Hub coords'!$A$14:$E$119,4,TRUE)</f>
        <v>487836.50140000001</v>
      </c>
      <c r="L213" s="18">
        <f>VLOOKUP($C213,'Hub coords'!$A$14:$E$119,5,TRUE)</f>
        <v>5189807.4275000002</v>
      </c>
      <c r="M213" s="18">
        <f t="shared" si="12"/>
        <v>0.15059999999357387</v>
      </c>
      <c r="N213" s="18">
        <f t="shared" si="13"/>
        <v>2.3895000005140901</v>
      </c>
      <c r="O213" s="46">
        <f t="shared" si="14"/>
        <v>2.3942411349851338</v>
      </c>
      <c r="P213" s="18">
        <f t="shared" si="15"/>
        <v>5.7323906124549016</v>
      </c>
      <c r="Q213" s="47" t="str">
        <f>VLOOKUP($C213,'Hub coords'!$A$14:$E$118,1,TRUE)</f>
        <v>16A</v>
      </c>
      <c r="R213" s="45" t="s">
        <v>5109</v>
      </c>
      <c r="S213" s="18">
        <f>MIN(O186:O215)</f>
        <v>0.51120075342591731</v>
      </c>
    </row>
    <row r="214" spans="1:19" s="45" customFormat="1" x14ac:dyDescent="0.3">
      <c r="A214" s="45" t="s">
        <v>130</v>
      </c>
      <c r="B214" s="45">
        <v>0</v>
      </c>
      <c r="C214" s="45" t="s">
        <v>627</v>
      </c>
      <c r="D214" s="45">
        <v>900</v>
      </c>
      <c r="E214" s="45">
        <v>343.74900000000002</v>
      </c>
      <c r="F214" s="45">
        <v>0.3</v>
      </c>
      <c r="G214" s="45">
        <v>0.2</v>
      </c>
      <c r="H214" s="18">
        <v>1.6289340000000001</v>
      </c>
      <c r="I214" s="18">
        <v>5189804.6940000001</v>
      </c>
      <c r="J214" s="18">
        <v>487835.14199999999</v>
      </c>
      <c r="K214" s="18">
        <f>VLOOKUP($C214,'Hub coords'!$A$14:$E$119,4,TRUE)</f>
        <v>487836.50140000001</v>
      </c>
      <c r="L214" s="18">
        <f>VLOOKUP($C214,'Hub coords'!$A$14:$E$119,5,TRUE)</f>
        <v>5189807.4275000002</v>
      </c>
      <c r="M214" s="18">
        <f t="shared" si="12"/>
        <v>1.3594000000157394</v>
      </c>
      <c r="N214" s="18">
        <f t="shared" si="13"/>
        <v>2.733500000089407</v>
      </c>
      <c r="O214" s="46">
        <f t="shared" si="14"/>
        <v>3.0528659666830413</v>
      </c>
      <c r="P214" s="18">
        <f t="shared" si="15"/>
        <v>9.3199906105315797</v>
      </c>
      <c r="Q214" s="47" t="str">
        <f>VLOOKUP($C214,'Hub coords'!$A$14:$E$118,1,TRUE)</f>
        <v>16A</v>
      </c>
      <c r="R214" s="45" t="s">
        <v>5108</v>
      </c>
      <c r="S214" s="18">
        <f>MAX(O186:O215)</f>
        <v>3.4717515196306685</v>
      </c>
    </row>
    <row r="215" spans="1:19" s="45" customFormat="1" x14ac:dyDescent="0.3">
      <c r="A215" s="45" t="s">
        <v>126</v>
      </c>
      <c r="B215" s="45">
        <v>0</v>
      </c>
      <c r="C215" s="45" t="s">
        <v>628</v>
      </c>
      <c r="D215" s="45">
        <v>900</v>
      </c>
      <c r="E215" s="45">
        <v>343.92500000000001</v>
      </c>
      <c r="F215" s="45">
        <v>0.3</v>
      </c>
      <c r="G215" s="45">
        <v>0.2</v>
      </c>
      <c r="H215" s="18">
        <v>1.5620499999999999</v>
      </c>
      <c r="I215" s="18">
        <v>5189804.7960000001</v>
      </c>
      <c r="J215" s="18">
        <v>487835.96899999998</v>
      </c>
      <c r="K215" s="18">
        <f>VLOOKUP($C215,'Hub coords'!$A$14:$E$119,4,TRUE)</f>
        <v>487836.50140000001</v>
      </c>
      <c r="L215" s="18">
        <f>VLOOKUP($C215,'Hub coords'!$A$14:$E$119,5,TRUE)</f>
        <v>5189807.4275000002</v>
      </c>
      <c r="M215" s="18">
        <f t="shared" si="12"/>
        <v>0.53240000002551824</v>
      </c>
      <c r="N215" s="18">
        <f t="shared" si="13"/>
        <v>2.6315000001341105</v>
      </c>
      <c r="O215" s="46">
        <f t="shared" si="14"/>
        <v>2.6848169417546881</v>
      </c>
      <c r="P215" s="18">
        <f t="shared" si="15"/>
        <v>7.2082420107329961</v>
      </c>
      <c r="Q215" s="47" t="str">
        <f>VLOOKUP($C215,'Hub coords'!$A$14:$E$118,1,TRUE)</f>
        <v>16A</v>
      </c>
      <c r="R215" s="45" t="s">
        <v>5107</v>
      </c>
      <c r="S215" s="18">
        <f>SQRT(SUM(P186:P215)/S210)</f>
        <v>2.3768867125860029</v>
      </c>
    </row>
    <row r="216" spans="1:19" ht="15" thickBot="1" x14ac:dyDescent="0.35">
      <c r="A216" s="30" t="s">
        <v>126</v>
      </c>
      <c r="B216" s="30">
        <v>0</v>
      </c>
      <c r="C216" s="30" t="s">
        <v>650</v>
      </c>
      <c r="D216" s="30">
        <v>901</v>
      </c>
      <c r="E216" s="30">
        <v>340.755</v>
      </c>
      <c r="F216" s="30">
        <v>0.3</v>
      </c>
      <c r="G216" s="30">
        <v>0.2</v>
      </c>
      <c r="H216" s="34">
        <v>2.2331050000000001</v>
      </c>
      <c r="I216" s="34">
        <v>5189848.45</v>
      </c>
      <c r="J216" s="34">
        <v>487852.66399999999</v>
      </c>
      <c r="K216" s="18">
        <f>VLOOKUP($C216,'Hub coords'!$A$14:$E$119,4,TRUE)</f>
        <v>487852.91840000002</v>
      </c>
      <c r="L216" s="18">
        <f>VLOOKUP($C216,'Hub coords'!$A$14:$E$119,5,TRUE)</f>
        <v>5189849.3285000008</v>
      </c>
      <c r="M216" s="34">
        <f t="shared" si="12"/>
        <v>0.2544000000343658</v>
      </c>
      <c r="N216" s="34">
        <f t="shared" si="13"/>
        <v>0.87850000057369471</v>
      </c>
      <c r="O216" s="35">
        <f t="shared" si="14"/>
        <v>0.91459368630308557</v>
      </c>
      <c r="P216" s="34">
        <f t="shared" si="15"/>
        <v>0.83648161102546692</v>
      </c>
      <c r="Q216" s="36" t="str">
        <f>VLOOKUP($C216,'Hub coords'!$A$14:$E$118,1,TRUE)</f>
        <v>17A</v>
      </c>
      <c r="R216" s="30"/>
    </row>
    <row r="217" spans="1:19" x14ac:dyDescent="0.3">
      <c r="A217" s="30" t="s">
        <v>126</v>
      </c>
      <c r="B217" s="30">
        <v>0</v>
      </c>
      <c r="C217" s="30" t="s">
        <v>659</v>
      </c>
      <c r="D217" s="30">
        <v>901</v>
      </c>
      <c r="E217" s="30">
        <v>335.322</v>
      </c>
      <c r="F217" s="30">
        <v>0.4</v>
      </c>
      <c r="G217" s="30">
        <v>0.2</v>
      </c>
      <c r="H217" s="34">
        <v>2.3243339999999999</v>
      </c>
      <c r="I217" s="34">
        <v>5189848.8590000002</v>
      </c>
      <c r="J217" s="34">
        <v>487850.74</v>
      </c>
      <c r="K217" s="18">
        <f>VLOOKUP($C217,'Hub coords'!$A$14:$E$119,4,TRUE)</f>
        <v>487852.91840000002</v>
      </c>
      <c r="L217" s="18">
        <f>VLOOKUP($C217,'Hub coords'!$A$14:$E$119,5,TRUE)</f>
        <v>5189849.3285000008</v>
      </c>
      <c r="M217" s="34">
        <f t="shared" si="12"/>
        <v>2.1784000000334345</v>
      </c>
      <c r="N217" s="34">
        <f t="shared" si="13"/>
        <v>0.46950000058859587</v>
      </c>
      <c r="O217" s="35">
        <f t="shared" si="14"/>
        <v>2.2284202500198118</v>
      </c>
      <c r="P217" s="34">
        <f t="shared" si="15"/>
        <v>4.9658568106983605</v>
      </c>
      <c r="Q217" s="36" t="str">
        <f>VLOOKUP($C217,'Hub coords'!$A$14:$E$118,1,TRUE)</f>
        <v>17A</v>
      </c>
      <c r="R217" s="20" t="s">
        <v>166</v>
      </c>
      <c r="S217" s="20" t="s">
        <v>165</v>
      </c>
    </row>
    <row r="218" spans="1:19" x14ac:dyDescent="0.3">
      <c r="A218" s="30" t="s">
        <v>126</v>
      </c>
      <c r="B218" s="30">
        <v>0</v>
      </c>
      <c r="C218" s="30" t="s">
        <v>660</v>
      </c>
      <c r="D218" s="30">
        <v>901</v>
      </c>
      <c r="E218" s="30">
        <v>337.262</v>
      </c>
      <c r="F218" s="30">
        <v>0.4</v>
      </c>
      <c r="G218" s="30">
        <v>0.2</v>
      </c>
      <c r="H218" s="34">
        <v>2.067933</v>
      </c>
      <c r="I218" s="34">
        <v>5189851.0219999999</v>
      </c>
      <c r="J218" s="34">
        <v>487852.45899999997</v>
      </c>
      <c r="K218" s="18">
        <f>VLOOKUP($C218,'Hub coords'!$A$14:$E$119,4,TRUE)</f>
        <v>487852.91840000002</v>
      </c>
      <c r="L218" s="18">
        <f>VLOOKUP($C218,'Hub coords'!$A$14:$E$119,5,TRUE)</f>
        <v>5189849.3285000008</v>
      </c>
      <c r="M218" s="34">
        <f t="shared" si="12"/>
        <v>0.45940000005066395</v>
      </c>
      <c r="N218" s="34">
        <f t="shared" si="13"/>
        <v>1.6934999991208315</v>
      </c>
      <c r="O218" s="35">
        <f t="shared" si="14"/>
        <v>1.7547052764121973</v>
      </c>
      <c r="P218" s="34">
        <f t="shared" si="15"/>
        <v>3.0789906070688056</v>
      </c>
      <c r="Q218" s="36" t="str">
        <f>VLOOKUP($C218,'Hub coords'!$A$14:$E$118,1,TRUE)</f>
        <v>17A</v>
      </c>
      <c r="R218" s="40">
        <v>1</v>
      </c>
      <c r="S218" s="15">
        <v>4</v>
      </c>
    </row>
    <row r="219" spans="1:19" x14ac:dyDescent="0.3">
      <c r="A219" s="30" t="s">
        <v>130</v>
      </c>
      <c r="B219" s="30">
        <v>0</v>
      </c>
      <c r="C219" s="30" t="s">
        <v>661</v>
      </c>
      <c r="D219" s="30">
        <v>901</v>
      </c>
      <c r="E219" s="30">
        <v>339.84199999999998</v>
      </c>
      <c r="F219" s="30">
        <v>0.3</v>
      </c>
      <c r="G219" s="30">
        <v>0.2</v>
      </c>
      <c r="H219" s="34">
        <v>2.1924739999999998</v>
      </c>
      <c r="I219" s="34">
        <v>5189848.8169999998</v>
      </c>
      <c r="J219" s="34">
        <v>487852.245</v>
      </c>
      <c r="K219" s="18">
        <f>VLOOKUP($C219,'Hub coords'!$A$14:$E$119,4,TRUE)</f>
        <v>487852.91840000002</v>
      </c>
      <c r="L219" s="18">
        <f>VLOOKUP($C219,'Hub coords'!$A$14:$E$119,5,TRUE)</f>
        <v>5189849.3285000008</v>
      </c>
      <c r="M219" s="34">
        <f t="shared" si="12"/>
        <v>0.67340000002877787</v>
      </c>
      <c r="N219" s="34">
        <f t="shared" si="13"/>
        <v>0.51150000095367432</v>
      </c>
      <c r="O219" s="35">
        <f t="shared" si="14"/>
        <v>0.84563574369486472</v>
      </c>
      <c r="P219" s="34">
        <f t="shared" si="15"/>
        <v>0.71509981101436693</v>
      </c>
      <c r="Q219" s="36" t="str">
        <f>VLOOKUP($C219,'Hub coords'!$A$14:$E$118,1,TRUE)</f>
        <v>17A</v>
      </c>
      <c r="R219" s="40">
        <v>2</v>
      </c>
      <c r="S219" s="15">
        <v>19</v>
      </c>
    </row>
    <row r="220" spans="1:19" x14ac:dyDescent="0.3">
      <c r="A220" s="30" t="s">
        <v>130</v>
      </c>
      <c r="B220" s="30">
        <v>0</v>
      </c>
      <c r="C220" s="30" t="s">
        <v>662</v>
      </c>
      <c r="D220" s="30">
        <v>901</v>
      </c>
      <c r="E220" s="30">
        <v>338.887</v>
      </c>
      <c r="F220" s="30">
        <v>0.3</v>
      </c>
      <c r="G220" s="30">
        <v>0.2</v>
      </c>
      <c r="H220" s="34">
        <v>2.1551909999999999</v>
      </c>
      <c r="I220" s="34">
        <v>5189848.5039999997</v>
      </c>
      <c r="J220" s="34">
        <v>487851.51299999998</v>
      </c>
      <c r="K220" s="18">
        <f>VLOOKUP($C220,'Hub coords'!$A$14:$E$119,4,TRUE)</f>
        <v>487852.91840000002</v>
      </c>
      <c r="L220" s="18">
        <f>VLOOKUP($C220,'Hub coords'!$A$14:$E$119,5,TRUE)</f>
        <v>5189849.3285000008</v>
      </c>
      <c r="M220" s="34">
        <f t="shared" si="12"/>
        <v>1.4054000000469387</v>
      </c>
      <c r="N220" s="34">
        <f t="shared" si="13"/>
        <v>0.8245000010356307</v>
      </c>
      <c r="O220" s="35">
        <f t="shared" si="14"/>
        <v>1.6294015502139705</v>
      </c>
      <c r="P220" s="34">
        <f t="shared" si="15"/>
        <v>2.6549494118396901</v>
      </c>
      <c r="Q220" s="36" t="str">
        <f>VLOOKUP($C220,'Hub coords'!$A$14:$E$118,1,TRUE)</f>
        <v>17A</v>
      </c>
      <c r="R220" s="40">
        <v>3</v>
      </c>
      <c r="S220" s="15">
        <v>6</v>
      </c>
    </row>
    <row r="221" spans="1:19" x14ac:dyDescent="0.3">
      <c r="A221" s="30" t="s">
        <v>126</v>
      </c>
      <c r="B221" s="30">
        <v>0</v>
      </c>
      <c r="C221" s="30" t="s">
        <v>663</v>
      </c>
      <c r="D221" s="30">
        <v>901</v>
      </c>
      <c r="E221" s="30">
        <v>332.447</v>
      </c>
      <c r="F221" s="30">
        <v>0.4</v>
      </c>
      <c r="G221" s="30">
        <v>0.3</v>
      </c>
      <c r="H221" s="34">
        <v>1.6993480000000001</v>
      </c>
      <c r="I221" s="34">
        <v>5189848.0599999996</v>
      </c>
      <c r="J221" s="34">
        <v>487852.47200000001</v>
      </c>
      <c r="K221" s="18">
        <f>VLOOKUP($C221,'Hub coords'!$A$14:$E$119,4,TRUE)</f>
        <v>487852.91840000002</v>
      </c>
      <c r="L221" s="18">
        <f>VLOOKUP($C221,'Hub coords'!$A$14:$E$119,5,TRUE)</f>
        <v>5189849.3285000008</v>
      </c>
      <c r="M221" s="34">
        <f t="shared" si="12"/>
        <v>0.44640000001527369</v>
      </c>
      <c r="N221" s="34">
        <f t="shared" si="13"/>
        <v>1.2685000011697412</v>
      </c>
      <c r="O221" s="35">
        <f t="shared" si="14"/>
        <v>1.3447547036472003</v>
      </c>
      <c r="P221" s="34">
        <f t="shared" si="15"/>
        <v>1.8083652129812695</v>
      </c>
      <c r="Q221" s="36" t="str">
        <f>VLOOKUP($C221,'Hub coords'!$A$14:$E$118,1,TRUE)</f>
        <v>17A</v>
      </c>
      <c r="R221" s="40">
        <v>4</v>
      </c>
      <c r="S221" s="15">
        <v>1</v>
      </c>
    </row>
    <row r="222" spans="1:19" x14ac:dyDescent="0.3">
      <c r="A222" s="30" t="s">
        <v>126</v>
      </c>
      <c r="B222" s="30">
        <v>0</v>
      </c>
      <c r="C222" s="30" t="s">
        <v>664</v>
      </c>
      <c r="D222" s="30">
        <v>901</v>
      </c>
      <c r="E222" s="30">
        <v>341.1</v>
      </c>
      <c r="F222" s="30">
        <v>0.3</v>
      </c>
      <c r="G222" s="30">
        <v>0.2</v>
      </c>
      <c r="H222" s="34">
        <v>2.2025790000000001</v>
      </c>
      <c r="I222" s="34">
        <v>5189848.6140000001</v>
      </c>
      <c r="J222" s="34">
        <v>487852.65600000002</v>
      </c>
      <c r="K222" s="18">
        <f>VLOOKUP($C222,'Hub coords'!$A$14:$E$119,4,TRUE)</f>
        <v>487852.91840000002</v>
      </c>
      <c r="L222" s="18">
        <f>VLOOKUP($C222,'Hub coords'!$A$14:$E$119,5,TRUE)</f>
        <v>5189849.3285000008</v>
      </c>
      <c r="M222" s="34">
        <f t="shared" si="12"/>
        <v>0.26240000000689179</v>
      </c>
      <c r="N222" s="34">
        <f t="shared" si="13"/>
        <v>0.71450000070035458</v>
      </c>
      <c r="O222" s="35">
        <f t="shared" si="14"/>
        <v>0.76115964882830167</v>
      </c>
      <c r="P222" s="34">
        <f t="shared" si="15"/>
        <v>0.57936401100442347</v>
      </c>
      <c r="Q222" s="36" t="str">
        <f>VLOOKUP($C222,'Hub coords'!$A$14:$E$118,1,TRUE)</f>
        <v>17A</v>
      </c>
      <c r="R222" s="40">
        <v>5</v>
      </c>
      <c r="S222" s="15">
        <v>0</v>
      </c>
    </row>
    <row r="223" spans="1:19" x14ac:dyDescent="0.3">
      <c r="A223" s="30" t="s">
        <v>126</v>
      </c>
      <c r="B223" s="30">
        <v>0</v>
      </c>
      <c r="C223" s="30" t="s">
        <v>665</v>
      </c>
      <c r="D223" s="30">
        <v>901</v>
      </c>
      <c r="E223" s="30">
        <v>337.59500000000003</v>
      </c>
      <c r="F223" s="30">
        <v>0.5</v>
      </c>
      <c r="G223" s="30">
        <v>0.3</v>
      </c>
      <c r="H223" s="34">
        <v>2.0705659999999999</v>
      </c>
      <c r="I223" s="34">
        <v>5189850.148</v>
      </c>
      <c r="J223" s="34">
        <v>487852.179</v>
      </c>
      <c r="K223" s="18">
        <f>VLOOKUP($C223,'Hub coords'!$A$14:$E$119,4,TRUE)</f>
        <v>487852.91840000002</v>
      </c>
      <c r="L223" s="18">
        <f>VLOOKUP($C223,'Hub coords'!$A$14:$E$119,5,TRUE)</f>
        <v>5189849.3285000008</v>
      </c>
      <c r="M223" s="34">
        <f t="shared" si="12"/>
        <v>0.73940000002039596</v>
      </c>
      <c r="N223" s="34">
        <f t="shared" si="13"/>
        <v>0.81949999928474426</v>
      </c>
      <c r="O223" s="35">
        <f t="shared" si="14"/>
        <v>1.1037629314566861</v>
      </c>
      <c r="P223" s="34">
        <f t="shared" si="15"/>
        <v>1.2182926088578572</v>
      </c>
      <c r="Q223" s="36" t="str">
        <f>VLOOKUP($C223,'Hub coords'!$A$14:$E$118,1,TRUE)</f>
        <v>17A</v>
      </c>
      <c r="R223" s="40">
        <v>6</v>
      </c>
      <c r="S223" s="15">
        <v>0</v>
      </c>
    </row>
    <row r="224" spans="1:19" x14ac:dyDescent="0.3">
      <c r="A224" s="30" t="s">
        <v>130</v>
      </c>
      <c r="B224" s="30">
        <v>0</v>
      </c>
      <c r="C224" s="30" t="s">
        <v>666</v>
      </c>
      <c r="D224" s="30">
        <v>901</v>
      </c>
      <c r="E224" s="30">
        <v>335.13099999999997</v>
      </c>
      <c r="F224" s="30">
        <v>0.4</v>
      </c>
      <c r="G224" s="30">
        <v>0.2</v>
      </c>
      <c r="H224" s="34">
        <v>2.202124</v>
      </c>
      <c r="I224" s="34">
        <v>5189848.2079999996</v>
      </c>
      <c r="J224" s="34">
        <v>487849.78600000002</v>
      </c>
      <c r="K224" s="18">
        <f>VLOOKUP($C224,'Hub coords'!$A$14:$E$119,4,TRUE)</f>
        <v>487852.91840000002</v>
      </c>
      <c r="L224" s="18">
        <f>VLOOKUP($C224,'Hub coords'!$A$14:$E$119,5,TRUE)</f>
        <v>5189849.3285000008</v>
      </c>
      <c r="M224" s="34">
        <f t="shared" si="12"/>
        <v>3.1324000000022352</v>
      </c>
      <c r="N224" s="34">
        <f t="shared" si="13"/>
        <v>1.1205000011250377</v>
      </c>
      <c r="O224" s="35">
        <f t="shared" si="14"/>
        <v>3.3267777221412334</v>
      </c>
      <c r="P224" s="34">
        <f t="shared" si="15"/>
        <v>11.067450012535213</v>
      </c>
      <c r="Q224" s="36" t="str">
        <f>VLOOKUP($C224,'Hub coords'!$A$14:$E$118,1,TRUE)</f>
        <v>17A</v>
      </c>
      <c r="R224" s="40">
        <v>7</v>
      </c>
      <c r="S224" s="15">
        <v>0</v>
      </c>
    </row>
    <row r="225" spans="1:19" x14ac:dyDescent="0.3">
      <c r="A225" s="30" t="s">
        <v>130</v>
      </c>
      <c r="B225" s="30">
        <v>0</v>
      </c>
      <c r="C225" s="30" t="s">
        <v>667</v>
      </c>
      <c r="D225" s="30">
        <v>901</v>
      </c>
      <c r="E225" s="30">
        <v>335.73700000000002</v>
      </c>
      <c r="F225" s="30">
        <v>0.4</v>
      </c>
      <c r="G225" s="30">
        <v>0.2</v>
      </c>
      <c r="H225" s="34">
        <v>2.2256670000000001</v>
      </c>
      <c r="I225" s="34">
        <v>5189850.7230000002</v>
      </c>
      <c r="J225" s="34">
        <v>487852.61900000001</v>
      </c>
      <c r="K225" s="18">
        <f>VLOOKUP($C225,'Hub coords'!$A$14:$E$119,4,TRUE)</f>
        <v>487852.91840000002</v>
      </c>
      <c r="L225" s="18">
        <f>VLOOKUP($C225,'Hub coords'!$A$14:$E$119,5,TRUE)</f>
        <v>5189849.3285000008</v>
      </c>
      <c r="M225" s="34">
        <f t="shared" si="12"/>
        <v>0.29940000001806766</v>
      </c>
      <c r="N225" s="34">
        <f t="shared" si="13"/>
        <v>1.3944999994710088</v>
      </c>
      <c r="O225" s="35">
        <f t="shared" si="14"/>
        <v>1.4262785872807116</v>
      </c>
      <c r="P225" s="34">
        <f t="shared" si="15"/>
        <v>2.0342706085354623</v>
      </c>
      <c r="Q225" s="36" t="str">
        <f>VLOOKUP($C225,'Hub coords'!$A$14:$E$118,1,TRUE)</f>
        <v>17A</v>
      </c>
      <c r="R225" s="40">
        <v>8</v>
      </c>
      <c r="S225" s="15">
        <v>0</v>
      </c>
    </row>
    <row r="226" spans="1:19" ht="15" thickBot="1" x14ac:dyDescent="0.35">
      <c r="A226" s="30" t="s">
        <v>126</v>
      </c>
      <c r="B226" s="30">
        <v>0</v>
      </c>
      <c r="C226" s="30" t="s">
        <v>668</v>
      </c>
      <c r="D226" s="30">
        <v>901</v>
      </c>
      <c r="E226" s="30">
        <v>336.822</v>
      </c>
      <c r="F226" s="30">
        <v>0.4</v>
      </c>
      <c r="G226" s="30">
        <v>0.2</v>
      </c>
      <c r="H226" s="34">
        <v>2.094649</v>
      </c>
      <c r="I226" s="34">
        <v>5189850.7120000003</v>
      </c>
      <c r="J226" s="34">
        <v>487852.60100000002</v>
      </c>
      <c r="K226" s="18">
        <f>VLOOKUP($C226,'Hub coords'!$A$14:$E$119,4,TRUE)</f>
        <v>487852.91840000002</v>
      </c>
      <c r="L226" s="18">
        <f>VLOOKUP($C226,'Hub coords'!$A$14:$E$119,5,TRUE)</f>
        <v>5189849.3285000008</v>
      </c>
      <c r="M226" s="34">
        <f t="shared" si="12"/>
        <v>0.31739999999990687</v>
      </c>
      <c r="N226" s="34">
        <f t="shared" si="13"/>
        <v>1.3834999995306134</v>
      </c>
      <c r="O226" s="35">
        <f t="shared" si="14"/>
        <v>1.4194417947563571</v>
      </c>
      <c r="P226" s="34">
        <f t="shared" si="15"/>
        <v>2.0148150087011483</v>
      </c>
      <c r="Q226" s="36" t="str">
        <f>VLOOKUP($C226,'Hub coords'!$A$14:$E$118,1,TRUE)</f>
        <v>17A</v>
      </c>
      <c r="R226" s="38" t="s">
        <v>2123</v>
      </c>
      <c r="S226" s="38">
        <v>0</v>
      </c>
    </row>
    <row r="227" spans="1:19" x14ac:dyDescent="0.3">
      <c r="A227" s="30" t="s">
        <v>126</v>
      </c>
      <c r="B227" s="30">
        <v>0</v>
      </c>
      <c r="C227" s="30" t="s">
        <v>651</v>
      </c>
      <c r="D227" s="30">
        <v>901</v>
      </c>
      <c r="E227" s="30">
        <v>337.471</v>
      </c>
      <c r="F227" s="30">
        <v>0.4</v>
      </c>
      <c r="G227" s="30">
        <v>0.3</v>
      </c>
      <c r="H227" s="34">
        <v>2.5790510000000002</v>
      </c>
      <c r="I227" s="34">
        <v>5189849.3530000001</v>
      </c>
      <c r="J227" s="34">
        <v>487850.75599999999</v>
      </c>
      <c r="K227" s="18">
        <f>VLOOKUP($C227,'Hub coords'!$A$14:$E$119,4,TRUE)</f>
        <v>487852.91840000002</v>
      </c>
      <c r="L227" s="18">
        <f>VLOOKUP($C227,'Hub coords'!$A$14:$E$119,5,TRUE)</f>
        <v>5189849.3285000008</v>
      </c>
      <c r="M227" s="34">
        <f t="shared" si="12"/>
        <v>2.1624000000301749</v>
      </c>
      <c r="N227" s="34">
        <f t="shared" si="13"/>
        <v>2.4499999359250069E-2</v>
      </c>
      <c r="O227" s="35">
        <f t="shared" si="14"/>
        <v>2.1625387881143552</v>
      </c>
      <c r="P227" s="34">
        <f t="shared" si="15"/>
        <v>4.6765740100991042</v>
      </c>
      <c r="Q227" s="36" t="str">
        <f>VLOOKUP($C227,'Hub coords'!$A$14:$E$118,1,TRUE)</f>
        <v>17A</v>
      </c>
      <c r="R227" s="30"/>
    </row>
    <row r="228" spans="1:19" x14ac:dyDescent="0.3">
      <c r="A228" s="30" t="s">
        <v>130</v>
      </c>
      <c r="B228" s="30">
        <v>0</v>
      </c>
      <c r="C228" s="30" t="s">
        <v>669</v>
      </c>
      <c r="D228" s="30">
        <v>901</v>
      </c>
      <c r="E228" s="30">
        <v>334.96600000000001</v>
      </c>
      <c r="F228" s="30">
        <v>0.4</v>
      </c>
      <c r="G228" s="30">
        <v>0.3</v>
      </c>
      <c r="H228" s="34">
        <v>2.5549539999999999</v>
      </c>
      <c r="I228" s="34">
        <v>5189848.983</v>
      </c>
      <c r="J228" s="34">
        <v>487851.57900000003</v>
      </c>
      <c r="K228" s="18">
        <f>VLOOKUP($C228,'Hub coords'!$A$14:$E$119,4,TRUE)</f>
        <v>487852.91840000002</v>
      </c>
      <c r="L228" s="18">
        <f>VLOOKUP($C228,'Hub coords'!$A$14:$E$119,5,TRUE)</f>
        <v>5189849.3285000008</v>
      </c>
      <c r="M228" s="34">
        <f t="shared" si="12"/>
        <v>1.3393999999971129</v>
      </c>
      <c r="N228" s="34">
        <f t="shared" si="13"/>
        <v>0.34550000075250864</v>
      </c>
      <c r="O228" s="35">
        <f t="shared" si="14"/>
        <v>1.3832435109236008</v>
      </c>
      <c r="P228" s="34">
        <f t="shared" si="15"/>
        <v>1.9133626105122497</v>
      </c>
      <c r="Q228" s="36" t="str">
        <f>VLOOKUP($C228,'Hub coords'!$A$14:$E$118,1,TRUE)</f>
        <v>17A</v>
      </c>
      <c r="R228" s="30"/>
    </row>
    <row r="229" spans="1:19" x14ac:dyDescent="0.3">
      <c r="A229" s="30" t="s">
        <v>130</v>
      </c>
      <c r="B229" s="30">
        <v>0</v>
      </c>
      <c r="C229" s="30" t="s">
        <v>670</v>
      </c>
      <c r="D229" s="30">
        <v>901</v>
      </c>
      <c r="E229" s="30">
        <v>337.041</v>
      </c>
      <c r="F229" s="30">
        <v>0.4</v>
      </c>
      <c r="G229" s="30">
        <v>0.2</v>
      </c>
      <c r="H229" s="34">
        <v>2.0089229999999998</v>
      </c>
      <c r="I229" s="34">
        <v>5189850.7630000003</v>
      </c>
      <c r="J229" s="34">
        <v>487852.29499999998</v>
      </c>
      <c r="K229" s="18">
        <f>VLOOKUP($C229,'Hub coords'!$A$14:$E$119,4,TRUE)</f>
        <v>487852.91840000002</v>
      </c>
      <c r="L229" s="18">
        <f>VLOOKUP($C229,'Hub coords'!$A$14:$E$119,5,TRUE)</f>
        <v>5189849.3285000008</v>
      </c>
      <c r="M229" s="34">
        <f t="shared" si="12"/>
        <v>0.6234000000404194</v>
      </c>
      <c r="N229" s="34">
        <f t="shared" si="13"/>
        <v>1.4344999995082617</v>
      </c>
      <c r="O229" s="35">
        <f t="shared" si="14"/>
        <v>1.5641028766163683</v>
      </c>
      <c r="P229" s="34">
        <f t="shared" si="15"/>
        <v>2.4464178086395982</v>
      </c>
      <c r="Q229" s="36" t="str">
        <f>VLOOKUP($C229,'Hub coords'!$A$14:$E$118,1,TRUE)</f>
        <v>17A</v>
      </c>
      <c r="R229" s="30"/>
    </row>
    <row r="230" spans="1:19" x14ac:dyDescent="0.3">
      <c r="A230" s="30" t="s">
        <v>126</v>
      </c>
      <c r="B230" s="30">
        <v>0</v>
      </c>
      <c r="C230" s="30" t="s">
        <v>671</v>
      </c>
      <c r="D230" s="30">
        <v>901</v>
      </c>
      <c r="E230" s="30">
        <v>338.935</v>
      </c>
      <c r="F230" s="30">
        <v>0.5</v>
      </c>
      <c r="G230" s="30">
        <v>0.3</v>
      </c>
      <c r="H230" s="34">
        <v>1.8782829999999999</v>
      </c>
      <c r="I230" s="34">
        <v>5189850.2359999996</v>
      </c>
      <c r="J230" s="34">
        <v>487851.69099999999</v>
      </c>
      <c r="K230" s="18">
        <f>VLOOKUP($C230,'Hub coords'!$A$14:$E$119,4,TRUE)</f>
        <v>487852.91840000002</v>
      </c>
      <c r="L230" s="18">
        <f>VLOOKUP($C230,'Hub coords'!$A$14:$E$119,5,TRUE)</f>
        <v>5189849.3285000008</v>
      </c>
      <c r="M230" s="34">
        <f t="shared" si="12"/>
        <v>1.2274000000325032</v>
      </c>
      <c r="N230" s="34">
        <f t="shared" si="13"/>
        <v>0.9074999988079071</v>
      </c>
      <c r="O230" s="35">
        <f t="shared" si="14"/>
        <v>1.526455701262287</v>
      </c>
      <c r="P230" s="34">
        <f t="shared" si="15"/>
        <v>2.3300670079161403</v>
      </c>
      <c r="Q230" s="36" t="str">
        <f>VLOOKUP($C230,'Hub coords'!$A$14:$E$118,1,TRUE)</f>
        <v>17A</v>
      </c>
      <c r="R230" s="30"/>
    </row>
    <row r="231" spans="1:19" x14ac:dyDescent="0.3">
      <c r="A231" s="30" t="s">
        <v>126</v>
      </c>
      <c r="B231" s="30">
        <v>0</v>
      </c>
      <c r="C231" s="30" t="s">
        <v>672</v>
      </c>
      <c r="D231" s="30">
        <v>901</v>
      </c>
      <c r="E231" s="30">
        <v>335.81900000000002</v>
      </c>
      <c r="F231" s="30">
        <v>0.3</v>
      </c>
      <c r="G231" s="30">
        <v>0.2</v>
      </c>
      <c r="H231" s="34">
        <v>2.3416709999999998</v>
      </c>
      <c r="I231" s="34">
        <v>5189848.6210000003</v>
      </c>
      <c r="J231" s="34">
        <v>487850.46799999999</v>
      </c>
      <c r="K231" s="18">
        <f>VLOOKUP($C231,'Hub coords'!$A$14:$E$119,4,TRUE)</f>
        <v>487852.91840000002</v>
      </c>
      <c r="L231" s="18">
        <f>VLOOKUP($C231,'Hub coords'!$A$14:$E$119,5,TRUE)</f>
        <v>5189849.3285000008</v>
      </c>
      <c r="M231" s="34">
        <f t="shared" si="12"/>
        <v>2.4504000000306405</v>
      </c>
      <c r="N231" s="34">
        <f t="shared" si="13"/>
        <v>0.70750000048428774</v>
      </c>
      <c r="O231" s="35">
        <f t="shared" si="14"/>
        <v>2.5504933661618159</v>
      </c>
      <c r="P231" s="34">
        <f t="shared" si="15"/>
        <v>6.5050164108354309</v>
      </c>
      <c r="Q231" s="36" t="str">
        <f>VLOOKUP($C231,'Hub coords'!$A$14:$E$118,1,TRUE)</f>
        <v>17A</v>
      </c>
      <c r="R231" s="30"/>
    </row>
    <row r="232" spans="1:19" x14ac:dyDescent="0.3">
      <c r="A232" s="30" t="s">
        <v>126</v>
      </c>
      <c r="B232" s="30">
        <v>0</v>
      </c>
      <c r="C232" s="30" t="s">
        <v>673</v>
      </c>
      <c r="D232" s="30">
        <v>901</v>
      </c>
      <c r="E232" s="30">
        <v>342.01499999999999</v>
      </c>
      <c r="F232" s="30">
        <v>0.3</v>
      </c>
      <c r="G232" s="30">
        <v>0.2</v>
      </c>
      <c r="H232" s="34">
        <v>2.1986370000000002</v>
      </c>
      <c r="I232" s="34">
        <v>5189848.7019999996</v>
      </c>
      <c r="J232" s="34">
        <v>487852.61200000002</v>
      </c>
      <c r="K232" s="18">
        <f>VLOOKUP($C232,'Hub coords'!$A$14:$E$119,4,TRUE)</f>
        <v>487852.91840000002</v>
      </c>
      <c r="L232" s="18">
        <f>VLOOKUP($C232,'Hub coords'!$A$14:$E$119,5,TRUE)</f>
        <v>5189849.3285000008</v>
      </c>
      <c r="M232" s="34">
        <f t="shared" si="12"/>
        <v>0.30640000000130385</v>
      </c>
      <c r="N232" s="34">
        <f t="shared" si="13"/>
        <v>0.62650000117719173</v>
      </c>
      <c r="O232" s="35">
        <f t="shared" si="14"/>
        <v>0.69741179476391157</v>
      </c>
      <c r="P232" s="34">
        <f t="shared" si="15"/>
        <v>0.48638321147582031</v>
      </c>
      <c r="Q232" s="36" t="str">
        <f>VLOOKUP($C232,'Hub coords'!$A$14:$E$118,1,TRUE)</f>
        <v>17A</v>
      </c>
      <c r="R232" s="30"/>
    </row>
    <row r="233" spans="1:19" x14ac:dyDescent="0.3">
      <c r="A233" s="30" t="s">
        <v>126</v>
      </c>
      <c r="B233" s="30">
        <v>0</v>
      </c>
      <c r="C233" s="30" t="s">
        <v>674</v>
      </c>
      <c r="D233" s="30">
        <v>901</v>
      </c>
      <c r="E233" s="30">
        <v>333.38799999999998</v>
      </c>
      <c r="F233" s="30">
        <v>0.6</v>
      </c>
      <c r="G233" s="30">
        <v>0.3</v>
      </c>
      <c r="H233" s="34">
        <v>2.2147009999999998</v>
      </c>
      <c r="I233" s="34">
        <v>5189847.585</v>
      </c>
      <c r="J233" s="34">
        <v>487851.33</v>
      </c>
      <c r="K233" s="18">
        <f>VLOOKUP($C233,'Hub coords'!$A$14:$E$119,4,TRUE)</f>
        <v>487852.91840000002</v>
      </c>
      <c r="L233" s="18">
        <f>VLOOKUP($C233,'Hub coords'!$A$14:$E$119,5,TRUE)</f>
        <v>5189849.3285000008</v>
      </c>
      <c r="M233" s="34">
        <f t="shared" si="12"/>
        <v>1.5884000000078231</v>
      </c>
      <c r="N233" s="34">
        <f t="shared" si="13"/>
        <v>1.7435000007972121</v>
      </c>
      <c r="O233" s="35">
        <f t="shared" si="14"/>
        <v>2.3585603263017743</v>
      </c>
      <c r="P233" s="34">
        <f t="shared" si="15"/>
        <v>5.5628068128047321</v>
      </c>
      <c r="Q233" s="36" t="str">
        <f>VLOOKUP($C233,'Hub coords'!$A$14:$E$118,1,TRUE)</f>
        <v>17A</v>
      </c>
      <c r="R233" s="30"/>
    </row>
    <row r="234" spans="1:19" x14ac:dyDescent="0.3">
      <c r="A234" s="30" t="s">
        <v>130</v>
      </c>
      <c r="B234" s="30">
        <v>0</v>
      </c>
      <c r="C234" s="30" t="s">
        <v>675</v>
      </c>
      <c r="D234" s="30">
        <v>901</v>
      </c>
      <c r="E234" s="30">
        <v>336.28</v>
      </c>
      <c r="F234" s="30">
        <v>0.3</v>
      </c>
      <c r="G234" s="30">
        <v>0.2</v>
      </c>
      <c r="H234" s="34">
        <v>2.2232050000000001</v>
      </c>
      <c r="I234" s="34">
        <v>5189851.0980000002</v>
      </c>
      <c r="J234" s="34">
        <v>487852.49800000002</v>
      </c>
      <c r="K234" s="18">
        <f>VLOOKUP($C234,'Hub coords'!$A$14:$E$119,4,TRUE)</f>
        <v>487852.91840000002</v>
      </c>
      <c r="L234" s="18">
        <f>VLOOKUP($C234,'Hub coords'!$A$14:$E$119,5,TRUE)</f>
        <v>5189849.3285000008</v>
      </c>
      <c r="M234" s="34">
        <f t="shared" si="12"/>
        <v>0.42040000000270084</v>
      </c>
      <c r="N234" s="34">
        <f t="shared" si="13"/>
        <v>1.7694999994710088</v>
      </c>
      <c r="O234" s="35">
        <f t="shared" si="14"/>
        <v>1.8187540812683201</v>
      </c>
      <c r="P234" s="34">
        <f t="shared" si="15"/>
        <v>3.3078664081301707</v>
      </c>
      <c r="Q234" s="36" t="str">
        <f>VLOOKUP($C234,'Hub coords'!$A$14:$E$118,1,TRUE)</f>
        <v>17A</v>
      </c>
      <c r="R234" s="30"/>
    </row>
    <row r="235" spans="1:19" x14ac:dyDescent="0.3">
      <c r="A235" s="30" t="s">
        <v>126</v>
      </c>
      <c r="B235" s="30">
        <v>0</v>
      </c>
      <c r="C235" s="30" t="s">
        <v>676</v>
      </c>
      <c r="D235" s="30">
        <v>901</v>
      </c>
      <c r="E235" s="30">
        <v>332.87200000000001</v>
      </c>
      <c r="F235" s="30">
        <v>0.6</v>
      </c>
      <c r="G235" s="30">
        <v>0.4</v>
      </c>
      <c r="H235" s="34">
        <v>2.0957539999999999</v>
      </c>
      <c r="I235" s="34">
        <v>5189847.6689999998</v>
      </c>
      <c r="J235" s="34">
        <v>487851.25599999999</v>
      </c>
      <c r="K235" s="18">
        <f>VLOOKUP($C235,'Hub coords'!$A$14:$E$119,4,TRUE)</f>
        <v>487852.91840000002</v>
      </c>
      <c r="L235" s="18">
        <f>VLOOKUP($C235,'Hub coords'!$A$14:$E$119,5,TRUE)</f>
        <v>5189849.3285000008</v>
      </c>
      <c r="M235" s="34">
        <f t="shared" si="12"/>
        <v>1.6624000000301749</v>
      </c>
      <c r="N235" s="34">
        <f t="shared" si="13"/>
        <v>1.6595000009983778</v>
      </c>
      <c r="O235" s="35">
        <f t="shared" si="14"/>
        <v>2.3489389122354676</v>
      </c>
      <c r="P235" s="34">
        <f t="shared" si="15"/>
        <v>5.5175140134139413</v>
      </c>
      <c r="Q235" s="36" t="str">
        <f>VLOOKUP($C235,'Hub coords'!$A$14:$E$118,1,TRUE)</f>
        <v>17A</v>
      </c>
      <c r="R235" s="30"/>
    </row>
    <row r="236" spans="1:19" x14ac:dyDescent="0.3">
      <c r="A236" s="30" t="s">
        <v>126</v>
      </c>
      <c r="B236" s="30">
        <v>0</v>
      </c>
      <c r="C236" s="30" t="s">
        <v>677</v>
      </c>
      <c r="D236" s="30">
        <v>901</v>
      </c>
      <c r="E236" s="30">
        <v>336.85</v>
      </c>
      <c r="F236" s="30">
        <v>0.4</v>
      </c>
      <c r="G236" s="30">
        <v>0.2</v>
      </c>
      <c r="H236" s="34">
        <v>1.6523490000000001</v>
      </c>
      <c r="I236" s="34">
        <v>5189847.7300000004</v>
      </c>
      <c r="J236" s="34">
        <v>487852.49400000001</v>
      </c>
      <c r="K236" s="18">
        <f>VLOOKUP($C236,'Hub coords'!$A$14:$E$119,4,TRUE)</f>
        <v>487852.91840000002</v>
      </c>
      <c r="L236" s="18">
        <f>VLOOKUP($C236,'Hub coords'!$A$14:$E$119,5,TRUE)</f>
        <v>5189849.3285000008</v>
      </c>
      <c r="M236" s="34">
        <f t="shared" si="12"/>
        <v>0.42440000001806766</v>
      </c>
      <c r="N236" s="34">
        <f t="shared" si="13"/>
        <v>1.5985000003129244</v>
      </c>
      <c r="O236" s="35">
        <f t="shared" si="14"/>
        <v>1.6538795636368917</v>
      </c>
      <c r="P236" s="34">
        <f t="shared" si="15"/>
        <v>2.7353176110157551</v>
      </c>
      <c r="Q236" s="36" t="str">
        <f>VLOOKUP($C236,'Hub coords'!$A$14:$E$118,1,TRUE)</f>
        <v>17A</v>
      </c>
      <c r="R236" s="30"/>
    </row>
    <row r="237" spans="1:19" x14ac:dyDescent="0.3">
      <c r="A237" s="30" t="s">
        <v>126</v>
      </c>
      <c r="B237" s="30">
        <v>0</v>
      </c>
      <c r="C237" s="30" t="s">
        <v>678</v>
      </c>
      <c r="D237" s="30">
        <v>901</v>
      </c>
      <c r="E237" s="30">
        <v>334.48700000000002</v>
      </c>
      <c r="F237" s="30">
        <v>0.3</v>
      </c>
      <c r="G237" s="30">
        <v>0.2</v>
      </c>
      <c r="H237" s="34">
        <v>2.5038939999999998</v>
      </c>
      <c r="I237" s="34">
        <v>5189849.3090000004</v>
      </c>
      <c r="J237" s="34">
        <v>487850.90399999998</v>
      </c>
      <c r="K237" s="18">
        <f>VLOOKUP($C237,'Hub coords'!$A$14:$E$119,4,TRUE)</f>
        <v>487852.91840000002</v>
      </c>
      <c r="L237" s="18">
        <f>VLOOKUP($C237,'Hub coords'!$A$14:$E$119,5,TRUE)</f>
        <v>5189849.3285000008</v>
      </c>
      <c r="M237" s="34">
        <f t="shared" si="12"/>
        <v>2.014400000043679</v>
      </c>
      <c r="N237" s="34">
        <f t="shared" si="13"/>
        <v>1.9500000402331352E-2</v>
      </c>
      <c r="O237" s="35">
        <f t="shared" si="14"/>
        <v>2.0144943807793716</v>
      </c>
      <c r="P237" s="34">
        <f t="shared" si="15"/>
        <v>4.0581876101916636</v>
      </c>
      <c r="Q237" s="36" t="str">
        <f>VLOOKUP($C237,'Hub coords'!$A$14:$E$118,1,TRUE)</f>
        <v>17A</v>
      </c>
      <c r="R237" s="30"/>
    </row>
    <row r="238" spans="1:19" x14ac:dyDescent="0.3">
      <c r="A238" s="30" t="s">
        <v>126</v>
      </c>
      <c r="B238" s="30">
        <v>0</v>
      </c>
      <c r="C238" s="30" t="s">
        <v>652</v>
      </c>
      <c r="D238" s="30">
        <v>901</v>
      </c>
      <c r="E238" s="30">
        <v>332.154</v>
      </c>
      <c r="F238" s="30">
        <v>0.6</v>
      </c>
      <c r="G238" s="30">
        <v>0.3</v>
      </c>
      <c r="H238" s="34">
        <v>1.6953929999999999</v>
      </c>
      <c r="I238" s="34">
        <v>5189847.8150000004</v>
      </c>
      <c r="J238" s="34">
        <v>487852.37400000001</v>
      </c>
      <c r="K238" s="18">
        <f>VLOOKUP($C238,'Hub coords'!$A$14:$E$119,4,TRUE)</f>
        <v>487852.91840000002</v>
      </c>
      <c r="L238" s="18">
        <f>VLOOKUP($C238,'Hub coords'!$A$14:$E$119,5,TRUE)</f>
        <v>5189849.3285000008</v>
      </c>
      <c r="M238" s="34">
        <f t="shared" si="12"/>
        <v>0.54440000001341105</v>
      </c>
      <c r="N238" s="34">
        <f t="shared" si="13"/>
        <v>1.5135000003501773</v>
      </c>
      <c r="O238" s="35">
        <f t="shared" si="14"/>
        <v>1.6084320349565873</v>
      </c>
      <c r="P238" s="34">
        <f t="shared" si="15"/>
        <v>2.5870536110745883</v>
      </c>
      <c r="Q238" s="36" t="str">
        <f>VLOOKUP($C238,'Hub coords'!$A$14:$E$118,1,TRUE)</f>
        <v>17A</v>
      </c>
      <c r="R238" s="30"/>
    </row>
    <row r="239" spans="1:19" x14ac:dyDescent="0.3">
      <c r="A239" s="30" t="s">
        <v>126</v>
      </c>
      <c r="B239" s="30">
        <v>0</v>
      </c>
      <c r="C239" s="30" t="s">
        <v>679</v>
      </c>
      <c r="D239" s="30">
        <v>901</v>
      </c>
      <c r="E239" s="30">
        <v>336.72</v>
      </c>
      <c r="F239" s="30">
        <v>0.4</v>
      </c>
      <c r="G239" s="30">
        <v>0.2</v>
      </c>
      <c r="H239" s="34">
        <v>1.7917670000000001</v>
      </c>
      <c r="I239" s="34">
        <v>5189850.2149999999</v>
      </c>
      <c r="J239" s="34">
        <v>487851.40600000002</v>
      </c>
      <c r="K239" s="18">
        <f>VLOOKUP($C239,'Hub coords'!$A$14:$E$119,4,TRUE)</f>
        <v>487852.91840000002</v>
      </c>
      <c r="L239" s="18">
        <f>VLOOKUP($C239,'Hub coords'!$A$14:$E$119,5,TRUE)</f>
        <v>5189849.3285000008</v>
      </c>
      <c r="M239" s="34">
        <f t="shared" si="12"/>
        <v>1.5124000000068918</v>
      </c>
      <c r="N239" s="34">
        <f t="shared" si="13"/>
        <v>0.88649999909102917</v>
      </c>
      <c r="O239" s="35">
        <f t="shared" si="14"/>
        <v>1.7530647473522594</v>
      </c>
      <c r="P239" s="34">
        <f t="shared" si="15"/>
        <v>3.0732360084092409</v>
      </c>
      <c r="Q239" s="36" t="str">
        <f>VLOOKUP($C239,'Hub coords'!$A$14:$E$118,1,TRUE)</f>
        <v>17A</v>
      </c>
      <c r="R239" s="30"/>
    </row>
    <row r="240" spans="1:19" x14ac:dyDescent="0.3">
      <c r="A240" s="30" t="s">
        <v>126</v>
      </c>
      <c r="B240" s="30">
        <v>0</v>
      </c>
      <c r="C240" s="30" t="s">
        <v>653</v>
      </c>
      <c r="D240" s="30">
        <v>901</v>
      </c>
      <c r="E240" s="30">
        <v>335.89499999999998</v>
      </c>
      <c r="F240" s="30">
        <v>0.3</v>
      </c>
      <c r="G240" s="30">
        <v>0.2</v>
      </c>
      <c r="H240" s="34">
        <v>2.0471050000000002</v>
      </c>
      <c r="I240" s="34">
        <v>5189850.7259999998</v>
      </c>
      <c r="J240" s="34">
        <v>487852.46</v>
      </c>
      <c r="K240" s="18">
        <f>VLOOKUP($C240,'Hub coords'!$A$14:$E$119,4,TRUE)</f>
        <v>487852.91840000002</v>
      </c>
      <c r="L240" s="18">
        <f>VLOOKUP($C240,'Hub coords'!$A$14:$E$119,5,TRUE)</f>
        <v>5189849.3285000008</v>
      </c>
      <c r="M240" s="34">
        <f t="shared" si="12"/>
        <v>0.4584000000031665</v>
      </c>
      <c r="N240" s="34">
        <f t="shared" si="13"/>
        <v>1.3974999990314245</v>
      </c>
      <c r="O240" s="35">
        <f t="shared" si="14"/>
        <v>1.4707606220237657</v>
      </c>
      <c r="P240" s="34">
        <f t="shared" si="15"/>
        <v>2.163136807295734</v>
      </c>
      <c r="Q240" s="36" t="str">
        <f>VLOOKUP($C240,'Hub coords'!$A$14:$E$118,1,TRUE)</f>
        <v>17A</v>
      </c>
      <c r="R240" s="30" t="s">
        <v>5112</v>
      </c>
      <c r="S240" s="37">
        <f>COUNT(D216:D245)</f>
        <v>30</v>
      </c>
    </row>
    <row r="241" spans="1:19" x14ac:dyDescent="0.3">
      <c r="A241" s="30" t="s">
        <v>130</v>
      </c>
      <c r="B241" s="30">
        <v>0</v>
      </c>
      <c r="C241" s="30" t="s">
        <v>654</v>
      </c>
      <c r="D241" s="30">
        <v>901</v>
      </c>
      <c r="E241" s="30">
        <v>338.35300000000001</v>
      </c>
      <c r="F241" s="30">
        <v>0.4</v>
      </c>
      <c r="G241" s="30">
        <v>0.3</v>
      </c>
      <c r="H241" s="34">
        <v>2.063393</v>
      </c>
      <c r="I241" s="34">
        <v>5189850.801</v>
      </c>
      <c r="J241" s="34">
        <v>487851.54499999998</v>
      </c>
      <c r="K241" s="18">
        <f>VLOOKUP($C241,'Hub coords'!$A$14:$E$119,4,TRUE)</f>
        <v>487852.91840000002</v>
      </c>
      <c r="L241" s="18">
        <f>VLOOKUP($C241,'Hub coords'!$A$14:$E$119,5,TRUE)</f>
        <v>5189849.3285000008</v>
      </c>
      <c r="M241" s="34">
        <f t="shared" si="12"/>
        <v>1.3734000000404194</v>
      </c>
      <c r="N241" s="34">
        <f t="shared" si="13"/>
        <v>1.472499999217689</v>
      </c>
      <c r="O241" s="35">
        <f t="shared" si="14"/>
        <v>2.01357488259243</v>
      </c>
      <c r="P241" s="34">
        <f t="shared" si="15"/>
        <v>4.0544838078071184</v>
      </c>
      <c r="Q241" s="36" t="str">
        <f>VLOOKUP($C241,'Hub coords'!$A$14:$E$118,1,TRUE)</f>
        <v>17A</v>
      </c>
      <c r="R241" s="30" t="s">
        <v>5111</v>
      </c>
      <c r="S241" s="34">
        <f>AVERAGE(O216:O245)</f>
        <v>1.6585942372529376</v>
      </c>
    </row>
    <row r="242" spans="1:19" x14ac:dyDescent="0.3">
      <c r="A242" s="30" t="s">
        <v>126</v>
      </c>
      <c r="B242" s="30">
        <v>0</v>
      </c>
      <c r="C242" s="30" t="s">
        <v>655</v>
      </c>
      <c r="D242" s="30">
        <v>901</v>
      </c>
      <c r="E242" s="30">
        <v>338.17200000000003</v>
      </c>
      <c r="F242" s="30">
        <v>0.4</v>
      </c>
      <c r="G242" s="30">
        <v>0.2</v>
      </c>
      <c r="H242" s="34">
        <v>2.1857700000000002</v>
      </c>
      <c r="I242" s="34">
        <v>5189849.9239999996</v>
      </c>
      <c r="J242" s="34">
        <v>487852.02500000002</v>
      </c>
      <c r="K242" s="18">
        <f>VLOOKUP($C242,'Hub coords'!$A$14:$E$119,4,TRUE)</f>
        <v>487852.91840000002</v>
      </c>
      <c r="L242" s="18">
        <f>VLOOKUP($C242,'Hub coords'!$A$14:$E$119,5,TRUE)</f>
        <v>5189849.3285000008</v>
      </c>
      <c r="M242" s="34">
        <f t="shared" si="12"/>
        <v>0.89340000000083819</v>
      </c>
      <c r="N242" s="34">
        <f t="shared" si="13"/>
        <v>0.59549999888986349</v>
      </c>
      <c r="O242" s="35">
        <f t="shared" si="14"/>
        <v>1.073677702422531</v>
      </c>
      <c r="P242" s="34">
        <f t="shared" si="15"/>
        <v>1.1527838086793252</v>
      </c>
      <c r="Q242" s="36" t="str">
        <f>VLOOKUP($C242,'Hub coords'!$A$14:$E$118,1,TRUE)</f>
        <v>17A</v>
      </c>
      <c r="R242" s="30" t="s">
        <v>5110</v>
      </c>
      <c r="S242" s="34">
        <f>_xlfn.STDEV.S(O216:O245)</f>
        <v>0.58175910955240906</v>
      </c>
    </row>
    <row r="243" spans="1:19" x14ac:dyDescent="0.3">
      <c r="A243" s="30" t="s">
        <v>126</v>
      </c>
      <c r="B243" s="30">
        <v>0</v>
      </c>
      <c r="C243" s="30" t="s">
        <v>656</v>
      </c>
      <c r="D243" s="30">
        <v>901</v>
      </c>
      <c r="E243" s="30">
        <v>336.42599999999999</v>
      </c>
      <c r="F243" s="30">
        <v>0.4</v>
      </c>
      <c r="G243" s="30">
        <v>0.2</v>
      </c>
      <c r="H243" s="34">
        <v>1.7453860000000001</v>
      </c>
      <c r="I243" s="34">
        <v>5189849.398</v>
      </c>
      <c r="J243" s="34">
        <v>487850.82500000001</v>
      </c>
      <c r="K243" s="18">
        <f>VLOOKUP($C243,'Hub coords'!$A$14:$E$119,4,TRUE)</f>
        <v>487852.91840000002</v>
      </c>
      <c r="L243" s="18">
        <f>VLOOKUP($C243,'Hub coords'!$A$14:$E$119,5,TRUE)</f>
        <v>5189849.3285000008</v>
      </c>
      <c r="M243" s="34">
        <f t="shared" si="12"/>
        <v>2.0934000000124797</v>
      </c>
      <c r="N243" s="34">
        <f t="shared" si="13"/>
        <v>6.9499999284744263E-2</v>
      </c>
      <c r="O243" s="35">
        <f t="shared" si="14"/>
        <v>2.0945533676545054</v>
      </c>
      <c r="P243" s="34">
        <f t="shared" si="15"/>
        <v>4.3871538099528298</v>
      </c>
      <c r="Q243" s="36" t="str">
        <f>VLOOKUP($C243,'Hub coords'!$A$14:$E$118,1,TRUE)</f>
        <v>17A</v>
      </c>
      <c r="R243" s="30" t="s">
        <v>5109</v>
      </c>
      <c r="S243" s="34">
        <f>MIN(O216:O245)</f>
        <v>0.69741179476391157</v>
      </c>
    </row>
    <row r="244" spans="1:19" x14ac:dyDescent="0.3">
      <c r="A244" s="30" t="s">
        <v>130</v>
      </c>
      <c r="B244" s="30">
        <v>0</v>
      </c>
      <c r="C244" s="30" t="s">
        <v>657</v>
      </c>
      <c r="D244" s="30">
        <v>901</v>
      </c>
      <c r="E244" s="30">
        <v>337.76400000000001</v>
      </c>
      <c r="F244" s="30">
        <v>0.3</v>
      </c>
      <c r="G244" s="30">
        <v>0.2</v>
      </c>
      <c r="H244" s="34">
        <v>2.1946150000000002</v>
      </c>
      <c r="I244" s="34">
        <v>5189850.8569999998</v>
      </c>
      <c r="J244" s="34">
        <v>487852.06</v>
      </c>
      <c r="K244" s="18">
        <f>VLOOKUP($C244,'Hub coords'!$A$14:$E$119,4,TRUE)</f>
        <v>487852.91840000002</v>
      </c>
      <c r="L244" s="18">
        <f>VLOOKUP($C244,'Hub coords'!$A$14:$E$119,5,TRUE)</f>
        <v>5189849.3285000008</v>
      </c>
      <c r="M244" s="34">
        <f t="shared" si="12"/>
        <v>0.85840000002644956</v>
      </c>
      <c r="N244" s="34">
        <f t="shared" si="13"/>
        <v>1.5284999990835786</v>
      </c>
      <c r="O244" s="35">
        <f t="shared" si="14"/>
        <v>1.7530438691726766</v>
      </c>
      <c r="P244" s="34">
        <f t="shared" si="15"/>
        <v>3.0731628072439086</v>
      </c>
      <c r="Q244" s="36" t="str">
        <f>VLOOKUP($C244,'Hub coords'!$A$14:$E$118,1,TRUE)</f>
        <v>17A</v>
      </c>
      <c r="R244" s="30" t="s">
        <v>5108</v>
      </c>
      <c r="S244" s="34">
        <f>MAX(O216:O245)</f>
        <v>3.3267777221412334</v>
      </c>
    </row>
    <row r="245" spans="1:19" x14ac:dyDescent="0.3">
      <c r="A245" s="30" t="s">
        <v>130</v>
      </c>
      <c r="B245" s="30">
        <v>0</v>
      </c>
      <c r="C245" s="30" t="s">
        <v>658</v>
      </c>
      <c r="D245" s="30">
        <v>901</v>
      </c>
      <c r="E245" s="30">
        <v>331.96</v>
      </c>
      <c r="F245" s="30">
        <v>0.4</v>
      </c>
      <c r="G245" s="30">
        <v>0.2</v>
      </c>
      <c r="H245" s="34">
        <v>2.1738040000000001</v>
      </c>
      <c r="I245" s="34">
        <v>5189848.4970000004</v>
      </c>
      <c r="J245" s="34">
        <v>487852.114</v>
      </c>
      <c r="K245" s="18">
        <f>VLOOKUP($C245,'Hub coords'!$A$14:$E$119,4,TRUE)</f>
        <v>487852.91840000002</v>
      </c>
      <c r="L245" s="18">
        <f>VLOOKUP($C245,'Hub coords'!$A$14:$E$119,5,TRUE)</f>
        <v>5189849.3285000008</v>
      </c>
      <c r="M245" s="34">
        <f t="shared" si="12"/>
        <v>0.80440000002272427</v>
      </c>
      <c r="N245" s="34">
        <f t="shared" si="13"/>
        <v>0.83150000032037497</v>
      </c>
      <c r="O245" s="35">
        <f t="shared" si="14"/>
        <v>1.1569146945947839</v>
      </c>
      <c r="P245" s="34">
        <f t="shared" si="15"/>
        <v>1.338451610569342</v>
      </c>
      <c r="Q245" s="36" t="str">
        <f>VLOOKUP($C245,'Hub coords'!$A$14:$E$118,1,TRUE)</f>
        <v>17A</v>
      </c>
      <c r="R245" s="30" t="s">
        <v>5107</v>
      </c>
      <c r="S245" s="34">
        <f>SQRT(SUM(P216:P245)/S240)</f>
        <v>1.7544506405171276</v>
      </c>
    </row>
    <row r="246" spans="1:19" s="45" customFormat="1" ht="15" thickBot="1" x14ac:dyDescent="0.35">
      <c r="A246" s="45" t="s">
        <v>126</v>
      </c>
      <c r="B246" s="45">
        <v>0</v>
      </c>
      <c r="C246" s="45" t="s">
        <v>680</v>
      </c>
      <c r="D246" s="45">
        <v>901</v>
      </c>
      <c r="E246" s="45">
        <v>351.95499999999998</v>
      </c>
      <c r="F246" s="45">
        <v>0.9</v>
      </c>
      <c r="G246" s="45">
        <v>0.5</v>
      </c>
      <c r="H246" s="18">
        <v>2.9990169999999998</v>
      </c>
      <c r="I246" s="18">
        <v>5189605.7189999996</v>
      </c>
      <c r="J246" s="18">
        <v>487821.68300000002</v>
      </c>
      <c r="K246" s="18">
        <f>VLOOKUP($C246,'Hub coords'!$A$14:$E$119,4,TRUE)</f>
        <v>487820.15140000003</v>
      </c>
      <c r="L246" s="18">
        <f>VLOOKUP($C246,'Hub coords'!$A$14:$E$119,5,TRUE)</f>
        <v>5189605.0755000003</v>
      </c>
      <c r="M246" s="18">
        <f t="shared" si="12"/>
        <v>1.5315999999875203</v>
      </c>
      <c r="N246" s="18">
        <f t="shared" si="13"/>
        <v>0.643499999307096</v>
      </c>
      <c r="O246" s="46">
        <f t="shared" si="14"/>
        <v>1.6612919096504397</v>
      </c>
      <c r="P246" s="18">
        <f t="shared" si="15"/>
        <v>2.7598908090700047</v>
      </c>
      <c r="Q246" s="47" t="str">
        <f>VLOOKUP($C246,'Hub coords'!$A$14:$E$118,1,TRUE)</f>
        <v>21A</v>
      </c>
    </row>
    <row r="247" spans="1:19" s="45" customFormat="1" x14ac:dyDescent="0.3">
      <c r="A247" s="45" t="s">
        <v>126</v>
      </c>
      <c r="B247" s="45">
        <v>0</v>
      </c>
      <c r="C247" s="45" t="s">
        <v>689</v>
      </c>
      <c r="D247" s="45">
        <v>901</v>
      </c>
      <c r="E247" s="45">
        <v>347.34399999999999</v>
      </c>
      <c r="F247" s="45">
        <v>0.8</v>
      </c>
      <c r="G247" s="45">
        <v>0.4</v>
      </c>
      <c r="H247" s="18">
        <v>1.531121</v>
      </c>
      <c r="I247" s="18">
        <v>5189605.3279999997</v>
      </c>
      <c r="J247" s="18">
        <v>487821.72100000002</v>
      </c>
      <c r="K247" s="18">
        <f>VLOOKUP($C247,'Hub coords'!$A$14:$E$119,4,TRUE)</f>
        <v>487820.15140000003</v>
      </c>
      <c r="L247" s="18">
        <f>VLOOKUP($C247,'Hub coords'!$A$14:$E$119,5,TRUE)</f>
        <v>5189605.0755000003</v>
      </c>
      <c r="M247" s="18">
        <f t="shared" si="12"/>
        <v>1.5695999999879859</v>
      </c>
      <c r="N247" s="18">
        <f t="shared" si="13"/>
        <v>0.25249999947845936</v>
      </c>
      <c r="O247" s="46">
        <f t="shared" si="14"/>
        <v>1.5897799878281611</v>
      </c>
      <c r="P247" s="18">
        <f t="shared" si="15"/>
        <v>2.5274004096989082</v>
      </c>
      <c r="Q247" s="47" t="str">
        <f>VLOOKUP($C247,'Hub coords'!$A$14:$E$118,1,TRUE)</f>
        <v>21A</v>
      </c>
      <c r="R247" s="20" t="s">
        <v>166</v>
      </c>
      <c r="S247" s="20" t="s">
        <v>165</v>
      </c>
    </row>
    <row r="248" spans="1:19" s="45" customFormat="1" x14ac:dyDescent="0.3">
      <c r="A248" s="45" t="s">
        <v>130</v>
      </c>
      <c r="B248" s="45">
        <v>0</v>
      </c>
      <c r="C248" s="45" t="s">
        <v>690</v>
      </c>
      <c r="D248" s="45">
        <v>901</v>
      </c>
      <c r="E248" s="45">
        <v>347.262</v>
      </c>
      <c r="F248" s="45">
        <v>0.8</v>
      </c>
      <c r="G248" s="45">
        <v>0.3</v>
      </c>
      <c r="H248" s="18">
        <v>1.6556379999999999</v>
      </c>
      <c r="I248" s="18">
        <v>5189605.6859999998</v>
      </c>
      <c r="J248" s="18">
        <v>487821.054</v>
      </c>
      <c r="K248" s="18">
        <f>VLOOKUP($C248,'Hub coords'!$A$14:$E$119,4,TRUE)</f>
        <v>487820.15140000003</v>
      </c>
      <c r="L248" s="18">
        <f>VLOOKUP($C248,'Hub coords'!$A$14:$E$119,5,TRUE)</f>
        <v>5189605.0755000003</v>
      </c>
      <c r="M248" s="18">
        <f t="shared" si="12"/>
        <v>0.90259999997215346</v>
      </c>
      <c r="N248" s="18">
        <f t="shared" si="13"/>
        <v>0.61049999948590994</v>
      </c>
      <c r="O248" s="46">
        <f t="shared" si="14"/>
        <v>1.0896774794965836</v>
      </c>
      <c r="P248" s="18">
        <f t="shared" si="15"/>
        <v>1.1873970093220272</v>
      </c>
      <c r="Q248" s="47" t="str">
        <f>VLOOKUP($C248,'Hub coords'!$A$14:$E$118,1,TRUE)</f>
        <v>21A</v>
      </c>
      <c r="R248" s="40">
        <v>1</v>
      </c>
      <c r="S248" s="15">
        <v>3</v>
      </c>
    </row>
    <row r="249" spans="1:19" s="45" customFormat="1" x14ac:dyDescent="0.3">
      <c r="A249" s="45" t="s">
        <v>126</v>
      </c>
      <c r="B249" s="45">
        <v>0</v>
      </c>
      <c r="C249" s="45" t="s">
        <v>691</v>
      </c>
      <c r="D249" s="45">
        <v>901</v>
      </c>
      <c r="E249" s="45">
        <v>346.69</v>
      </c>
      <c r="F249" s="45">
        <v>0.6</v>
      </c>
      <c r="G249" s="45">
        <v>0.3</v>
      </c>
      <c r="H249" s="18">
        <v>1.6572309999999999</v>
      </c>
      <c r="I249" s="18">
        <v>5189605.9170000004</v>
      </c>
      <c r="J249" s="18">
        <v>487821.02500000002</v>
      </c>
      <c r="K249" s="18">
        <f>VLOOKUP($C249,'Hub coords'!$A$14:$E$119,4,TRUE)</f>
        <v>487820.15140000003</v>
      </c>
      <c r="L249" s="18">
        <f>VLOOKUP($C249,'Hub coords'!$A$14:$E$119,5,TRUE)</f>
        <v>5189605.0755000003</v>
      </c>
      <c r="M249" s="18">
        <f t="shared" si="12"/>
        <v>0.87359999999171123</v>
      </c>
      <c r="N249" s="18">
        <f t="shared" si="13"/>
        <v>0.84150000009685755</v>
      </c>
      <c r="O249" s="46">
        <f t="shared" si="14"/>
        <v>1.2129712322015427</v>
      </c>
      <c r="P249" s="18">
        <f t="shared" si="15"/>
        <v>1.4712992101485287</v>
      </c>
      <c r="Q249" s="47" t="str">
        <f>VLOOKUP($C249,'Hub coords'!$A$14:$E$118,1,TRUE)</f>
        <v>21A</v>
      </c>
      <c r="R249" s="40">
        <v>2</v>
      </c>
      <c r="S249" s="15">
        <v>21</v>
      </c>
    </row>
    <row r="250" spans="1:19" s="45" customFormat="1" x14ac:dyDescent="0.3">
      <c r="A250" s="45" t="s">
        <v>130</v>
      </c>
      <c r="B250" s="45">
        <v>0</v>
      </c>
      <c r="C250" s="45" t="s">
        <v>692</v>
      </c>
      <c r="D250" s="45">
        <v>901</v>
      </c>
      <c r="E250" s="45">
        <v>349.34699999999998</v>
      </c>
      <c r="F250" s="45">
        <v>0.9</v>
      </c>
      <c r="G250" s="45">
        <v>0.4</v>
      </c>
      <c r="H250" s="18">
        <v>1.5144839999999999</v>
      </c>
      <c r="I250" s="18">
        <v>5189605.6529999999</v>
      </c>
      <c r="J250" s="18">
        <v>487821.712</v>
      </c>
      <c r="K250" s="18">
        <f>VLOOKUP($C250,'Hub coords'!$A$14:$E$119,4,TRUE)</f>
        <v>487820.15140000003</v>
      </c>
      <c r="L250" s="18">
        <f>VLOOKUP($C250,'Hub coords'!$A$14:$E$119,5,TRUE)</f>
        <v>5189605.0755000003</v>
      </c>
      <c r="M250" s="18">
        <f t="shared" si="12"/>
        <v>1.5605999999679625</v>
      </c>
      <c r="N250" s="18">
        <f t="shared" si="13"/>
        <v>0.57749999966472387</v>
      </c>
      <c r="O250" s="46">
        <f t="shared" si="14"/>
        <v>1.6640248223847987</v>
      </c>
      <c r="P250" s="18">
        <f t="shared" si="15"/>
        <v>2.7689786095127609</v>
      </c>
      <c r="Q250" s="47" t="str">
        <f>VLOOKUP($C250,'Hub coords'!$A$14:$E$118,1,TRUE)</f>
        <v>21A</v>
      </c>
      <c r="R250" s="40">
        <v>3</v>
      </c>
      <c r="S250" s="15">
        <v>6</v>
      </c>
    </row>
    <row r="251" spans="1:19" s="45" customFormat="1" x14ac:dyDescent="0.3">
      <c r="A251" s="45" t="s">
        <v>126</v>
      </c>
      <c r="B251" s="45">
        <v>0</v>
      </c>
      <c r="C251" s="45" t="s">
        <v>693</v>
      </c>
      <c r="D251" s="45">
        <v>901</v>
      </c>
      <c r="E251" s="45">
        <v>344.96499999999997</v>
      </c>
      <c r="F251" s="45">
        <v>0.6</v>
      </c>
      <c r="G251" s="45">
        <v>0.3</v>
      </c>
      <c r="H251" s="18">
        <v>2.7059310000000001</v>
      </c>
      <c r="I251" s="18">
        <v>5189604.3289999999</v>
      </c>
      <c r="J251" s="18">
        <v>487821.79399999999</v>
      </c>
      <c r="K251" s="18">
        <f>VLOOKUP($C251,'Hub coords'!$A$14:$E$119,4,TRUE)</f>
        <v>487820.15140000003</v>
      </c>
      <c r="L251" s="18">
        <f>VLOOKUP($C251,'Hub coords'!$A$14:$E$119,5,TRUE)</f>
        <v>5189605.0755000003</v>
      </c>
      <c r="M251" s="18">
        <f t="shared" si="12"/>
        <v>1.6425999999628402</v>
      </c>
      <c r="N251" s="18">
        <f t="shared" si="13"/>
        <v>0.74650000035762787</v>
      </c>
      <c r="O251" s="46">
        <f t="shared" si="14"/>
        <v>1.8042718781857299</v>
      </c>
      <c r="P251" s="18">
        <f t="shared" si="15"/>
        <v>3.2553970104118615</v>
      </c>
      <c r="Q251" s="47" t="str">
        <f>VLOOKUP($C251,'Hub coords'!$A$14:$E$118,1,TRUE)</f>
        <v>21A</v>
      </c>
      <c r="R251" s="40">
        <v>4</v>
      </c>
      <c r="S251" s="15">
        <v>0</v>
      </c>
    </row>
    <row r="252" spans="1:19" s="45" customFormat="1" x14ac:dyDescent="0.3">
      <c r="A252" s="45" t="s">
        <v>130</v>
      </c>
      <c r="B252" s="45">
        <v>0</v>
      </c>
      <c r="C252" s="45" t="s">
        <v>694</v>
      </c>
      <c r="D252" s="45">
        <v>901</v>
      </c>
      <c r="E252" s="45">
        <v>347.78800000000001</v>
      </c>
      <c r="F252" s="45">
        <v>0.7</v>
      </c>
      <c r="G252" s="45">
        <v>0.4</v>
      </c>
      <c r="H252" s="18">
        <v>1.6340429999999999</v>
      </c>
      <c r="I252" s="18">
        <v>5189605.5990000004</v>
      </c>
      <c r="J252" s="18">
        <v>487821.74800000002</v>
      </c>
      <c r="K252" s="18">
        <f>VLOOKUP($C252,'Hub coords'!$A$14:$E$119,4,TRUE)</f>
        <v>487820.15140000003</v>
      </c>
      <c r="L252" s="18">
        <f>VLOOKUP($C252,'Hub coords'!$A$14:$E$119,5,TRUE)</f>
        <v>5189605.0755000003</v>
      </c>
      <c r="M252" s="18">
        <f t="shared" si="12"/>
        <v>1.5965999999898486</v>
      </c>
      <c r="N252" s="18">
        <f t="shared" si="13"/>
        <v>0.52350000012665987</v>
      </c>
      <c r="O252" s="46">
        <f t="shared" si="14"/>
        <v>1.6802332606219283</v>
      </c>
      <c r="P252" s="18">
        <f t="shared" si="15"/>
        <v>2.8231838101001969</v>
      </c>
      <c r="Q252" s="47" t="str">
        <f>VLOOKUP($C252,'Hub coords'!$A$14:$E$118,1,TRUE)</f>
        <v>21A</v>
      </c>
      <c r="R252" s="40">
        <v>5</v>
      </c>
      <c r="S252" s="15">
        <v>0</v>
      </c>
    </row>
    <row r="253" spans="1:19" s="45" customFormat="1" x14ac:dyDescent="0.3">
      <c r="A253" s="45" t="s">
        <v>130</v>
      </c>
      <c r="B253" s="45">
        <v>0</v>
      </c>
      <c r="C253" s="45" t="s">
        <v>695</v>
      </c>
      <c r="D253" s="45">
        <v>901</v>
      </c>
      <c r="E253" s="45">
        <v>339.28399999999999</v>
      </c>
      <c r="F253" s="45">
        <v>2</v>
      </c>
      <c r="G253" s="45">
        <v>1</v>
      </c>
      <c r="H253" s="18">
        <v>2.2153239999999998</v>
      </c>
      <c r="I253" s="18">
        <v>5189607</v>
      </c>
      <c r="J253" s="18">
        <v>487822.01199999999</v>
      </c>
      <c r="K253" s="18">
        <f>VLOOKUP($C253,'Hub coords'!$A$14:$E$119,4,TRUE)</f>
        <v>487820.15140000003</v>
      </c>
      <c r="L253" s="18">
        <f>VLOOKUP($C253,'Hub coords'!$A$14:$E$119,5,TRUE)</f>
        <v>5189605.0755000003</v>
      </c>
      <c r="M253" s="18">
        <f t="shared" si="12"/>
        <v>1.860599999956321</v>
      </c>
      <c r="N253" s="18">
        <f t="shared" si="13"/>
        <v>1.9244999997317791</v>
      </c>
      <c r="O253" s="46">
        <f t="shared" si="14"/>
        <v>2.6768512489126248</v>
      </c>
      <c r="P253" s="18">
        <f t="shared" si="15"/>
        <v>7.165532608805079</v>
      </c>
      <c r="Q253" s="47" t="str">
        <f>VLOOKUP($C253,'Hub coords'!$A$14:$E$118,1,TRUE)</f>
        <v>21A</v>
      </c>
      <c r="R253" s="40">
        <v>6</v>
      </c>
      <c r="S253" s="15">
        <v>0</v>
      </c>
    </row>
    <row r="254" spans="1:19" s="45" customFormat="1" x14ac:dyDescent="0.3">
      <c r="A254" s="45" t="s">
        <v>126</v>
      </c>
      <c r="B254" s="45">
        <v>0</v>
      </c>
      <c r="C254" s="45" t="s">
        <v>696</v>
      </c>
      <c r="D254" s="45">
        <v>901</v>
      </c>
      <c r="E254" s="45">
        <v>338.97800000000001</v>
      </c>
      <c r="F254" s="45">
        <v>2.2000000000000002</v>
      </c>
      <c r="G254" s="45">
        <v>1.2</v>
      </c>
      <c r="H254" s="18">
        <v>2.4929290000000002</v>
      </c>
      <c r="I254" s="18">
        <v>5189606.9800000004</v>
      </c>
      <c r="J254" s="18">
        <v>487821.95</v>
      </c>
      <c r="K254" s="18">
        <f>VLOOKUP($C254,'Hub coords'!$A$14:$E$119,4,TRUE)</f>
        <v>487820.15140000003</v>
      </c>
      <c r="L254" s="18">
        <f>VLOOKUP($C254,'Hub coords'!$A$14:$E$119,5,TRUE)</f>
        <v>5189605.0755000003</v>
      </c>
      <c r="M254" s="18">
        <f t="shared" si="12"/>
        <v>1.7985999999800697</v>
      </c>
      <c r="N254" s="18">
        <f t="shared" si="13"/>
        <v>1.9045000001788139</v>
      </c>
      <c r="O254" s="46">
        <f t="shared" si="14"/>
        <v>2.6195576364358559</v>
      </c>
      <c r="P254" s="18">
        <f t="shared" si="15"/>
        <v>6.8620822106094082</v>
      </c>
      <c r="Q254" s="47" t="str">
        <f>VLOOKUP($C254,'Hub coords'!$A$14:$E$118,1,TRUE)</f>
        <v>21A</v>
      </c>
      <c r="R254" s="40">
        <v>7</v>
      </c>
      <c r="S254" s="15">
        <v>0</v>
      </c>
    </row>
    <row r="255" spans="1:19" s="45" customFormat="1" x14ac:dyDescent="0.3">
      <c r="A255" s="45" t="s">
        <v>126</v>
      </c>
      <c r="B255" s="45">
        <v>0</v>
      </c>
      <c r="C255" s="45" t="s">
        <v>697</v>
      </c>
      <c r="D255" s="45">
        <v>901</v>
      </c>
      <c r="E255" s="45">
        <v>346.85500000000002</v>
      </c>
      <c r="F255" s="45">
        <v>0.6</v>
      </c>
      <c r="G255" s="45">
        <v>0.3</v>
      </c>
      <c r="H255" s="18">
        <v>1.6643730000000001</v>
      </c>
      <c r="I255" s="18">
        <v>5189605.3930000002</v>
      </c>
      <c r="J255" s="18">
        <v>487821.228</v>
      </c>
      <c r="K255" s="18">
        <f>VLOOKUP($C255,'Hub coords'!$A$14:$E$119,4,TRUE)</f>
        <v>487820.15140000003</v>
      </c>
      <c r="L255" s="18">
        <f>VLOOKUP($C255,'Hub coords'!$A$14:$E$119,5,TRUE)</f>
        <v>5189605.0755000003</v>
      </c>
      <c r="M255" s="18">
        <f t="shared" si="12"/>
        <v>1.0765999999712221</v>
      </c>
      <c r="N255" s="18">
        <f t="shared" si="13"/>
        <v>0.31749999988824129</v>
      </c>
      <c r="O255" s="46">
        <f t="shared" si="14"/>
        <v>1.1224410050720122</v>
      </c>
      <c r="P255" s="18">
        <f t="shared" si="15"/>
        <v>1.2598738098670688</v>
      </c>
      <c r="Q255" s="47" t="str">
        <f>VLOOKUP($C255,'Hub coords'!$A$14:$E$118,1,TRUE)</f>
        <v>21A</v>
      </c>
      <c r="R255" s="40">
        <v>8</v>
      </c>
      <c r="S255" s="15">
        <v>0</v>
      </c>
    </row>
    <row r="256" spans="1:19" s="45" customFormat="1" ht="15" thickBot="1" x14ac:dyDescent="0.35">
      <c r="A256" s="45" t="s">
        <v>126</v>
      </c>
      <c r="B256" s="45">
        <v>0</v>
      </c>
      <c r="C256" s="45" t="s">
        <v>698</v>
      </c>
      <c r="D256" s="45">
        <v>901</v>
      </c>
      <c r="E256" s="45">
        <v>349.50400000000002</v>
      </c>
      <c r="F256" s="45">
        <v>1.3</v>
      </c>
      <c r="G256" s="45">
        <v>1.3</v>
      </c>
      <c r="H256" s="18">
        <v>2.058344</v>
      </c>
      <c r="I256" s="18">
        <v>5189605.659</v>
      </c>
      <c r="J256" s="18">
        <v>487822.158</v>
      </c>
      <c r="K256" s="18">
        <f>VLOOKUP($C256,'Hub coords'!$A$14:$E$119,4,TRUE)</f>
        <v>487820.15140000003</v>
      </c>
      <c r="L256" s="18">
        <f>VLOOKUP($C256,'Hub coords'!$A$14:$E$119,5,TRUE)</f>
        <v>5189605.0755000003</v>
      </c>
      <c r="M256" s="18">
        <f t="shared" si="12"/>
        <v>2.0065999999642372</v>
      </c>
      <c r="N256" s="18">
        <f t="shared" si="13"/>
        <v>0.58349999971687794</v>
      </c>
      <c r="O256" s="46">
        <f t="shared" si="14"/>
        <v>2.089716681640378</v>
      </c>
      <c r="P256" s="18">
        <f t="shared" si="15"/>
        <v>4.3669158095260734</v>
      </c>
      <c r="Q256" s="47" t="str">
        <f>VLOOKUP($C256,'Hub coords'!$A$14:$E$118,1,TRUE)</f>
        <v>21A</v>
      </c>
      <c r="R256" s="38" t="s">
        <v>2123</v>
      </c>
      <c r="S256" s="38">
        <v>0</v>
      </c>
    </row>
    <row r="257" spans="1:19" s="45" customFormat="1" x14ac:dyDescent="0.3">
      <c r="A257" s="45" t="s">
        <v>130</v>
      </c>
      <c r="B257" s="45">
        <v>0</v>
      </c>
      <c r="C257" s="45" t="s">
        <v>681</v>
      </c>
      <c r="D257" s="45">
        <v>901</v>
      </c>
      <c r="E257" s="45">
        <v>342.029</v>
      </c>
      <c r="F257" s="45">
        <v>1.5</v>
      </c>
      <c r="G257" s="45">
        <v>0.7</v>
      </c>
      <c r="H257" s="18">
        <v>1.680094</v>
      </c>
      <c r="I257" s="18">
        <v>5189606.5999999996</v>
      </c>
      <c r="J257" s="18">
        <v>487821.88</v>
      </c>
      <c r="K257" s="18">
        <f>VLOOKUP($C257,'Hub coords'!$A$14:$E$119,4,TRUE)</f>
        <v>487820.15140000003</v>
      </c>
      <c r="L257" s="18">
        <f>VLOOKUP($C257,'Hub coords'!$A$14:$E$119,5,TRUE)</f>
        <v>5189605.0755000003</v>
      </c>
      <c r="M257" s="18">
        <f t="shared" si="12"/>
        <v>1.7285999999730848</v>
      </c>
      <c r="N257" s="18">
        <f t="shared" si="13"/>
        <v>1.5244999993592501</v>
      </c>
      <c r="O257" s="46">
        <f t="shared" si="14"/>
        <v>2.3048119680254402</v>
      </c>
      <c r="P257" s="18">
        <f t="shared" si="15"/>
        <v>5.3121582079533027</v>
      </c>
      <c r="Q257" s="47" t="str">
        <f>VLOOKUP($C257,'Hub coords'!$A$14:$E$118,1,TRUE)</f>
        <v>21A</v>
      </c>
    </row>
    <row r="258" spans="1:19" s="45" customFormat="1" x14ac:dyDescent="0.3">
      <c r="A258" s="45" t="s">
        <v>126</v>
      </c>
      <c r="B258" s="45">
        <v>0</v>
      </c>
      <c r="C258" s="45" t="s">
        <v>699</v>
      </c>
      <c r="D258" s="45">
        <v>901</v>
      </c>
      <c r="E258" s="45">
        <v>348.63799999999998</v>
      </c>
      <c r="F258" s="45">
        <v>0.7</v>
      </c>
      <c r="G258" s="45">
        <v>0.4</v>
      </c>
      <c r="H258" s="18">
        <v>1.7216050000000001</v>
      </c>
      <c r="I258" s="18">
        <v>5189605.5070000002</v>
      </c>
      <c r="J258" s="18">
        <v>487821.29700000002</v>
      </c>
      <c r="K258" s="18">
        <f>VLOOKUP($C258,'Hub coords'!$A$14:$E$119,4,TRUE)</f>
        <v>487820.15140000003</v>
      </c>
      <c r="L258" s="18">
        <f>VLOOKUP($C258,'Hub coords'!$A$14:$E$119,5,TRUE)</f>
        <v>5189605.0755000003</v>
      </c>
      <c r="M258" s="18">
        <f t="shared" si="12"/>
        <v>1.1455999999889173</v>
      </c>
      <c r="N258" s="18">
        <f t="shared" si="13"/>
        <v>0.43149999994784594</v>
      </c>
      <c r="O258" s="46">
        <f t="shared" si="14"/>
        <v>1.2241697635253039</v>
      </c>
      <c r="P258" s="18">
        <f t="shared" si="15"/>
        <v>1.4985916099295986</v>
      </c>
      <c r="Q258" s="47" t="str">
        <f>VLOOKUP($C258,'Hub coords'!$A$14:$E$118,1,TRUE)</f>
        <v>21A</v>
      </c>
    </row>
    <row r="259" spans="1:19" s="45" customFormat="1" x14ac:dyDescent="0.3">
      <c r="A259" s="45" t="s">
        <v>130</v>
      </c>
      <c r="B259" s="45">
        <v>0</v>
      </c>
      <c r="C259" s="45" t="s">
        <v>700</v>
      </c>
      <c r="D259" s="45">
        <v>901</v>
      </c>
      <c r="E259" s="45">
        <v>350.40100000000001</v>
      </c>
      <c r="F259" s="45">
        <v>0.7</v>
      </c>
      <c r="G259" s="45">
        <v>0.5</v>
      </c>
      <c r="H259" s="18">
        <v>2.6653470000000001</v>
      </c>
      <c r="I259" s="18">
        <v>5189605.6320000002</v>
      </c>
      <c r="J259" s="18">
        <v>487821.87699999998</v>
      </c>
      <c r="K259" s="18">
        <f>VLOOKUP($C259,'Hub coords'!$A$14:$E$119,4,TRUE)</f>
        <v>487820.15140000003</v>
      </c>
      <c r="L259" s="18">
        <f>VLOOKUP($C259,'Hub coords'!$A$14:$E$119,5,TRUE)</f>
        <v>5189605.0755000003</v>
      </c>
      <c r="M259" s="18">
        <f t="shared" si="12"/>
        <v>1.7255999999470077</v>
      </c>
      <c r="N259" s="18">
        <f t="shared" si="13"/>
        <v>0.55649999994784594</v>
      </c>
      <c r="O259" s="46">
        <f t="shared" si="14"/>
        <v>1.813115443031432</v>
      </c>
      <c r="P259" s="18">
        <f t="shared" si="15"/>
        <v>3.2873876097590662</v>
      </c>
      <c r="Q259" s="47" t="str">
        <f>VLOOKUP($C259,'Hub coords'!$A$14:$E$118,1,TRUE)</f>
        <v>21A</v>
      </c>
    </row>
    <row r="260" spans="1:19" s="45" customFormat="1" x14ac:dyDescent="0.3">
      <c r="A260" s="45" t="s">
        <v>126</v>
      </c>
      <c r="B260" s="45">
        <v>0</v>
      </c>
      <c r="C260" s="45" t="s">
        <v>701</v>
      </c>
      <c r="D260" s="45">
        <v>901</v>
      </c>
      <c r="E260" s="45">
        <v>347.00900000000001</v>
      </c>
      <c r="F260" s="45">
        <v>0.5</v>
      </c>
      <c r="G260" s="45">
        <v>0.3</v>
      </c>
      <c r="H260" s="18">
        <v>1.88733</v>
      </c>
      <c r="I260" s="18">
        <v>5189605.46</v>
      </c>
      <c r="J260" s="18">
        <v>487821.359</v>
      </c>
      <c r="K260" s="18">
        <f>VLOOKUP($C260,'Hub coords'!$A$14:$E$119,4,TRUE)</f>
        <v>487820.15140000003</v>
      </c>
      <c r="L260" s="18">
        <f>VLOOKUP($C260,'Hub coords'!$A$14:$E$119,5,TRUE)</f>
        <v>5189605.0755000003</v>
      </c>
      <c r="M260" s="18">
        <f t="shared" si="12"/>
        <v>1.2075999999651685</v>
      </c>
      <c r="N260" s="18">
        <f t="shared" si="13"/>
        <v>0.3844999996945262</v>
      </c>
      <c r="O260" s="46">
        <f t="shared" si="14"/>
        <v>1.2673350029415922</v>
      </c>
      <c r="P260" s="18">
        <f t="shared" si="15"/>
        <v>1.6061380096809654</v>
      </c>
      <c r="Q260" s="47" t="str">
        <f>VLOOKUP($C260,'Hub coords'!$A$14:$E$118,1,TRUE)</f>
        <v>21A</v>
      </c>
    </row>
    <row r="261" spans="1:19" s="45" customFormat="1" x14ac:dyDescent="0.3">
      <c r="A261" s="45" t="s">
        <v>126</v>
      </c>
      <c r="B261" s="45">
        <v>0</v>
      </c>
      <c r="C261" s="45" t="s">
        <v>702</v>
      </c>
      <c r="D261" s="45">
        <v>901</v>
      </c>
      <c r="E261" s="45">
        <v>344.428</v>
      </c>
      <c r="F261" s="45">
        <v>0.6</v>
      </c>
      <c r="G261" s="45">
        <v>0.4</v>
      </c>
      <c r="H261" s="18">
        <v>2.8139799999999999</v>
      </c>
      <c r="I261" s="18">
        <v>5189605.2259999998</v>
      </c>
      <c r="J261" s="18">
        <v>487821.42</v>
      </c>
      <c r="K261" s="18">
        <f>VLOOKUP($C261,'Hub coords'!$A$14:$E$119,4,TRUE)</f>
        <v>487820.15140000003</v>
      </c>
      <c r="L261" s="18">
        <f>VLOOKUP($C261,'Hub coords'!$A$14:$E$119,5,TRUE)</f>
        <v>5189605.0755000003</v>
      </c>
      <c r="M261" s="18">
        <f t="shared" si="12"/>
        <v>1.26859999995213</v>
      </c>
      <c r="N261" s="18">
        <f t="shared" si="13"/>
        <v>0.15049999952316284</v>
      </c>
      <c r="O261" s="46">
        <f t="shared" si="14"/>
        <v>1.2774960703403422</v>
      </c>
      <c r="P261" s="18">
        <f t="shared" si="15"/>
        <v>1.6319962097350165</v>
      </c>
      <c r="Q261" s="47" t="str">
        <f>VLOOKUP($C261,'Hub coords'!$A$14:$E$118,1,TRUE)</f>
        <v>21A</v>
      </c>
    </row>
    <row r="262" spans="1:19" s="45" customFormat="1" x14ac:dyDescent="0.3">
      <c r="A262" s="45" t="s">
        <v>126</v>
      </c>
      <c r="B262" s="45">
        <v>0</v>
      </c>
      <c r="C262" s="45" t="s">
        <v>703</v>
      </c>
      <c r="D262" s="45">
        <v>901</v>
      </c>
      <c r="E262" s="45">
        <v>340.601</v>
      </c>
      <c r="F262" s="45">
        <v>1.4</v>
      </c>
      <c r="G262" s="45">
        <v>0.7</v>
      </c>
      <c r="H262" s="18">
        <v>1.5963830000000001</v>
      </c>
      <c r="I262" s="18">
        <v>5189606.7970000003</v>
      </c>
      <c r="J262" s="18">
        <v>487822.14399999997</v>
      </c>
      <c r="K262" s="18">
        <f>VLOOKUP($C262,'Hub coords'!$A$14:$E$119,4,TRUE)</f>
        <v>487820.15140000003</v>
      </c>
      <c r="L262" s="18">
        <f>VLOOKUP($C262,'Hub coords'!$A$14:$E$119,5,TRUE)</f>
        <v>5189605.0755000003</v>
      </c>
      <c r="M262" s="18">
        <f t="shared" ref="M262:M305" si="16">ABS(K262-J262)</f>
        <v>1.9925999999395572</v>
      </c>
      <c r="N262" s="18">
        <f t="shared" ref="N262:N305" si="17">ABS(L262-I262)</f>
        <v>1.7214999999850988</v>
      </c>
      <c r="O262" s="46">
        <f t="shared" ref="O262:O305" si="18">SQRT(M262^2+N262^2)</f>
        <v>2.6332521735883594</v>
      </c>
      <c r="P262" s="18">
        <f t="shared" ref="P262:P305" si="19">O262*O262</f>
        <v>6.9340170097078193</v>
      </c>
      <c r="Q262" s="47" t="str">
        <f>VLOOKUP($C262,'Hub coords'!$A$14:$E$118,1,TRUE)</f>
        <v>21A</v>
      </c>
    </row>
    <row r="263" spans="1:19" s="45" customFormat="1" x14ac:dyDescent="0.3">
      <c r="A263" s="45" t="s">
        <v>126</v>
      </c>
      <c r="B263" s="45">
        <v>0</v>
      </c>
      <c r="C263" s="45" t="s">
        <v>704</v>
      </c>
      <c r="D263" s="45">
        <v>901</v>
      </c>
      <c r="E263" s="45">
        <v>345.85</v>
      </c>
      <c r="F263" s="45">
        <v>0.6</v>
      </c>
      <c r="G263" s="45">
        <v>0.3</v>
      </c>
      <c r="H263" s="18">
        <v>1.707538</v>
      </c>
      <c r="I263" s="18">
        <v>5189605.8609999996</v>
      </c>
      <c r="J263" s="18">
        <v>487820.69799999997</v>
      </c>
      <c r="K263" s="18">
        <f>VLOOKUP($C263,'Hub coords'!$A$14:$E$119,4,TRUE)</f>
        <v>487820.15140000003</v>
      </c>
      <c r="L263" s="18">
        <f>VLOOKUP($C263,'Hub coords'!$A$14:$E$119,5,TRUE)</f>
        <v>5189605.0755000003</v>
      </c>
      <c r="M263" s="18">
        <f t="shared" si="16"/>
        <v>0.54659999994328246</v>
      </c>
      <c r="N263" s="18">
        <f t="shared" si="17"/>
        <v>0.78549999929964542</v>
      </c>
      <c r="O263" s="46">
        <f t="shared" si="18"/>
        <v>0.95696489425565623</v>
      </c>
      <c r="P263" s="18">
        <f t="shared" si="19"/>
        <v>0.9157818088377393</v>
      </c>
      <c r="Q263" s="47" t="str">
        <f>VLOOKUP($C263,'Hub coords'!$A$14:$E$118,1,TRUE)</f>
        <v>21A</v>
      </c>
    </row>
    <row r="264" spans="1:19" s="45" customFormat="1" x14ac:dyDescent="0.3">
      <c r="A264" s="45" t="s">
        <v>126</v>
      </c>
      <c r="B264" s="45">
        <v>0</v>
      </c>
      <c r="C264" s="45" t="s">
        <v>705</v>
      </c>
      <c r="D264" s="45">
        <v>901</v>
      </c>
      <c r="E264" s="45">
        <v>345.916</v>
      </c>
      <c r="F264" s="45">
        <v>0.8</v>
      </c>
      <c r="G264" s="45">
        <v>0.3</v>
      </c>
      <c r="H264" s="18">
        <v>1.4552989999999999</v>
      </c>
      <c r="I264" s="18">
        <v>5189605.3109999998</v>
      </c>
      <c r="J264" s="18">
        <v>487821.22899999999</v>
      </c>
      <c r="K264" s="18">
        <f>VLOOKUP($C264,'Hub coords'!$A$14:$E$119,4,TRUE)</f>
        <v>487820.15140000003</v>
      </c>
      <c r="L264" s="18">
        <f>VLOOKUP($C264,'Hub coords'!$A$14:$E$119,5,TRUE)</f>
        <v>5189605.0755000003</v>
      </c>
      <c r="M264" s="18">
        <f t="shared" si="16"/>
        <v>1.0775999999605119</v>
      </c>
      <c r="N264" s="18">
        <f t="shared" si="17"/>
        <v>0.23549999948590994</v>
      </c>
      <c r="O264" s="46">
        <f t="shared" si="18"/>
        <v>1.103033095456686</v>
      </c>
      <c r="P264" s="18">
        <f t="shared" si="19"/>
        <v>1.2166820096727586</v>
      </c>
      <c r="Q264" s="47" t="str">
        <f>VLOOKUP($C264,'Hub coords'!$A$14:$E$118,1,TRUE)</f>
        <v>21A</v>
      </c>
    </row>
    <row r="265" spans="1:19" s="45" customFormat="1" x14ac:dyDescent="0.3">
      <c r="A265" s="45" t="s">
        <v>130</v>
      </c>
      <c r="B265" s="45">
        <v>0</v>
      </c>
      <c r="C265" s="45" t="s">
        <v>706</v>
      </c>
      <c r="D265" s="45">
        <v>901</v>
      </c>
      <c r="E265" s="45">
        <v>344.39699999999999</v>
      </c>
      <c r="F265" s="45">
        <v>1.5</v>
      </c>
      <c r="G265" s="45">
        <v>0.6</v>
      </c>
      <c r="H265" s="18">
        <v>1.78779</v>
      </c>
      <c r="I265" s="18">
        <v>5189605.5839999998</v>
      </c>
      <c r="J265" s="18">
        <v>487821.65899999999</v>
      </c>
      <c r="K265" s="18">
        <f>VLOOKUP($C265,'Hub coords'!$A$14:$E$119,4,TRUE)</f>
        <v>487820.15140000003</v>
      </c>
      <c r="L265" s="18">
        <f>VLOOKUP($C265,'Hub coords'!$A$14:$E$119,5,TRUE)</f>
        <v>5189605.0755000003</v>
      </c>
      <c r="M265" s="18">
        <f t="shared" si="16"/>
        <v>1.507599999953527</v>
      </c>
      <c r="N265" s="18">
        <f t="shared" si="17"/>
        <v>0.50849999953061342</v>
      </c>
      <c r="O265" s="46">
        <f t="shared" si="18"/>
        <v>1.5910468281551327</v>
      </c>
      <c r="P265" s="18">
        <f t="shared" si="19"/>
        <v>2.5314300093825084</v>
      </c>
      <c r="Q265" s="47" t="str">
        <f>VLOOKUP($C265,'Hub coords'!$A$14:$E$118,1,TRUE)</f>
        <v>21A</v>
      </c>
    </row>
    <row r="266" spans="1:19" s="45" customFormat="1" x14ac:dyDescent="0.3">
      <c r="A266" s="45" t="s">
        <v>126</v>
      </c>
      <c r="B266" s="45">
        <v>0</v>
      </c>
      <c r="C266" s="45" t="s">
        <v>707</v>
      </c>
      <c r="D266" s="45">
        <v>901</v>
      </c>
      <c r="E266" s="45">
        <v>348.02800000000002</v>
      </c>
      <c r="F266" s="45">
        <v>0.6</v>
      </c>
      <c r="G266" s="45">
        <v>0.3</v>
      </c>
      <c r="H266" s="18">
        <v>1.627402</v>
      </c>
      <c r="I266" s="18">
        <v>5189606.21</v>
      </c>
      <c r="J266" s="18">
        <v>487821.17</v>
      </c>
      <c r="K266" s="18">
        <f>VLOOKUP($C266,'Hub coords'!$A$14:$E$119,4,TRUE)</f>
        <v>487820.15140000003</v>
      </c>
      <c r="L266" s="18">
        <f>VLOOKUP($C266,'Hub coords'!$A$14:$E$119,5,TRUE)</f>
        <v>5189605.0755000003</v>
      </c>
      <c r="M266" s="18">
        <f t="shared" si="16"/>
        <v>1.01859999995213</v>
      </c>
      <c r="N266" s="18">
        <f t="shared" si="17"/>
        <v>1.1344999996945262</v>
      </c>
      <c r="O266" s="46">
        <f t="shared" si="18"/>
        <v>1.5246757718312962</v>
      </c>
      <c r="P266" s="18">
        <f t="shared" si="19"/>
        <v>2.3246362092093587</v>
      </c>
      <c r="Q266" s="47" t="str">
        <f>VLOOKUP($C266,'Hub coords'!$A$14:$E$118,1,TRUE)</f>
        <v>21A</v>
      </c>
    </row>
    <row r="267" spans="1:19" s="45" customFormat="1" x14ac:dyDescent="0.3">
      <c r="A267" s="45" t="s">
        <v>130</v>
      </c>
      <c r="B267" s="45">
        <v>0</v>
      </c>
      <c r="C267" s="45" t="s">
        <v>708</v>
      </c>
      <c r="D267" s="45">
        <v>901</v>
      </c>
      <c r="E267" s="45">
        <v>341.88600000000002</v>
      </c>
      <c r="F267" s="45">
        <v>1.5</v>
      </c>
      <c r="G267" s="45">
        <v>0.7</v>
      </c>
      <c r="H267" s="18">
        <v>1.6905539999999999</v>
      </c>
      <c r="I267" s="18">
        <v>5189606.6310000001</v>
      </c>
      <c r="J267" s="18">
        <v>487821.89500000002</v>
      </c>
      <c r="K267" s="18">
        <f>VLOOKUP($C267,'Hub coords'!$A$14:$E$119,4,TRUE)</f>
        <v>487820.15140000003</v>
      </c>
      <c r="L267" s="18">
        <f>VLOOKUP($C267,'Hub coords'!$A$14:$E$119,5,TRUE)</f>
        <v>5189605.0755000003</v>
      </c>
      <c r="M267" s="18">
        <f t="shared" si="16"/>
        <v>1.7435999999870546</v>
      </c>
      <c r="N267" s="18">
        <f t="shared" si="17"/>
        <v>1.5554999997839332</v>
      </c>
      <c r="O267" s="46">
        <f t="shared" si="18"/>
        <v>2.3366046326417043</v>
      </c>
      <c r="P267" s="18">
        <f t="shared" si="19"/>
        <v>5.4597212092826739</v>
      </c>
      <c r="Q267" s="47" t="str">
        <f>VLOOKUP($C267,'Hub coords'!$A$14:$E$118,1,TRUE)</f>
        <v>21A</v>
      </c>
    </row>
    <row r="268" spans="1:19" s="45" customFormat="1" x14ac:dyDescent="0.3">
      <c r="A268" s="45" t="s">
        <v>130</v>
      </c>
      <c r="B268" s="45">
        <v>0</v>
      </c>
      <c r="C268" s="45" t="s">
        <v>682</v>
      </c>
      <c r="D268" s="45">
        <v>901</v>
      </c>
      <c r="E268" s="45">
        <v>346.22300000000001</v>
      </c>
      <c r="F268" s="45">
        <v>0.6</v>
      </c>
      <c r="G268" s="45">
        <v>0.4</v>
      </c>
      <c r="H268" s="18">
        <v>3.205079</v>
      </c>
      <c r="I268" s="18">
        <v>5189605.5659999996</v>
      </c>
      <c r="J268" s="18">
        <v>487821.85100000002</v>
      </c>
      <c r="K268" s="18">
        <f>VLOOKUP($C268,'Hub coords'!$A$14:$E$119,4,TRUE)</f>
        <v>487820.15140000003</v>
      </c>
      <c r="L268" s="18">
        <f>VLOOKUP($C268,'Hub coords'!$A$14:$E$119,5,TRUE)</f>
        <v>5189605.0755000003</v>
      </c>
      <c r="M268" s="18">
        <f t="shared" si="16"/>
        <v>1.6995999999926426</v>
      </c>
      <c r="N268" s="18">
        <f t="shared" si="17"/>
        <v>0.49049999937415123</v>
      </c>
      <c r="O268" s="46">
        <f t="shared" si="18"/>
        <v>1.7689630887503087</v>
      </c>
      <c r="P268" s="18">
        <f t="shared" si="19"/>
        <v>3.1292304093610328</v>
      </c>
      <c r="Q268" s="47" t="str">
        <f>VLOOKUP($C268,'Hub coords'!$A$14:$E$118,1,TRUE)</f>
        <v>21A</v>
      </c>
    </row>
    <row r="269" spans="1:19" s="45" customFormat="1" x14ac:dyDescent="0.3">
      <c r="A269" s="45" t="s">
        <v>126</v>
      </c>
      <c r="B269" s="45">
        <v>0</v>
      </c>
      <c r="C269" s="45" t="s">
        <v>709</v>
      </c>
      <c r="D269" s="45">
        <v>901</v>
      </c>
      <c r="E269" s="45">
        <v>346.86200000000002</v>
      </c>
      <c r="F269" s="45">
        <v>0.8</v>
      </c>
      <c r="G269" s="45">
        <v>0.5</v>
      </c>
      <c r="H269" s="18">
        <v>1.685994</v>
      </c>
      <c r="I269" s="18">
        <v>5189605.5690000001</v>
      </c>
      <c r="J269" s="18">
        <v>487820.93099999998</v>
      </c>
      <c r="K269" s="18">
        <f>VLOOKUP($C269,'Hub coords'!$A$14:$E$119,4,TRUE)</f>
        <v>487820.15140000003</v>
      </c>
      <c r="L269" s="18">
        <f>VLOOKUP($C269,'Hub coords'!$A$14:$E$119,5,TRUE)</f>
        <v>5189605.0755000003</v>
      </c>
      <c r="M269" s="18">
        <f t="shared" si="16"/>
        <v>0.77959999995073304</v>
      </c>
      <c r="N269" s="18">
        <f t="shared" si="17"/>
        <v>0.49349999986588955</v>
      </c>
      <c r="O269" s="46">
        <f t="shared" si="18"/>
        <v>0.92266917678592464</v>
      </c>
      <c r="P269" s="18">
        <f t="shared" si="19"/>
        <v>0.85131840979081586</v>
      </c>
      <c r="Q269" s="47" t="str">
        <f>VLOOKUP($C269,'Hub coords'!$A$14:$E$118,1,TRUE)</f>
        <v>21A</v>
      </c>
    </row>
    <row r="270" spans="1:19" s="45" customFormat="1" x14ac:dyDescent="0.3">
      <c r="A270" s="45" t="s">
        <v>126</v>
      </c>
      <c r="B270" s="45">
        <v>0</v>
      </c>
      <c r="C270" s="45" t="s">
        <v>683</v>
      </c>
      <c r="D270" s="45">
        <v>901</v>
      </c>
      <c r="E270" s="45">
        <v>346.28399999999999</v>
      </c>
      <c r="F270" s="45">
        <v>0.5</v>
      </c>
      <c r="G270" s="45">
        <v>0.3</v>
      </c>
      <c r="H270" s="18">
        <v>1.7691509999999999</v>
      </c>
      <c r="I270" s="18">
        <v>5189605.8710000003</v>
      </c>
      <c r="J270" s="18">
        <v>487821.39399999997</v>
      </c>
      <c r="K270" s="18">
        <f>VLOOKUP($C270,'Hub coords'!$A$14:$E$119,4,TRUE)</f>
        <v>487820.15140000003</v>
      </c>
      <c r="L270" s="18">
        <f>VLOOKUP($C270,'Hub coords'!$A$14:$E$119,5,TRUE)</f>
        <v>5189605.0755000003</v>
      </c>
      <c r="M270" s="18">
        <f t="shared" si="16"/>
        <v>1.2425999999395572</v>
      </c>
      <c r="N270" s="18">
        <f t="shared" si="17"/>
        <v>0.79550000000745058</v>
      </c>
      <c r="O270" s="46">
        <f t="shared" si="18"/>
        <v>1.4754236713099194</v>
      </c>
      <c r="P270" s="18">
        <f t="shared" si="19"/>
        <v>2.1768750098616412</v>
      </c>
      <c r="Q270" s="47" t="str">
        <f>VLOOKUP($C270,'Hub coords'!$A$14:$E$118,1,TRUE)</f>
        <v>21A</v>
      </c>
      <c r="R270" s="45" t="s">
        <v>5112</v>
      </c>
      <c r="S270" s="48">
        <f>COUNT(D246:D275)</f>
        <v>30</v>
      </c>
    </row>
    <row r="271" spans="1:19" s="45" customFormat="1" x14ac:dyDescent="0.3">
      <c r="A271" s="45" t="s">
        <v>130</v>
      </c>
      <c r="B271" s="45">
        <v>0</v>
      </c>
      <c r="C271" s="45" t="s">
        <v>684</v>
      </c>
      <c r="D271" s="45">
        <v>901</v>
      </c>
      <c r="E271" s="45">
        <v>348.10899999999998</v>
      </c>
      <c r="F271" s="45">
        <v>0.8</v>
      </c>
      <c r="G271" s="45">
        <v>0.4</v>
      </c>
      <c r="H271" s="18">
        <v>1.4650829999999999</v>
      </c>
      <c r="I271" s="18">
        <v>5189605.1500000004</v>
      </c>
      <c r="J271" s="18">
        <v>487821.87400000001</v>
      </c>
      <c r="K271" s="18">
        <f>VLOOKUP($C271,'Hub coords'!$A$14:$E$119,4,TRUE)</f>
        <v>487820.15140000003</v>
      </c>
      <c r="L271" s="18">
        <f>VLOOKUP($C271,'Hub coords'!$A$14:$E$119,5,TRUE)</f>
        <v>5189605.0755000003</v>
      </c>
      <c r="M271" s="18">
        <f t="shared" si="16"/>
        <v>1.7225999999791384</v>
      </c>
      <c r="N271" s="18">
        <f t="shared" si="17"/>
        <v>7.4500000104308128E-2</v>
      </c>
      <c r="O271" s="46">
        <f t="shared" si="18"/>
        <v>1.7242102568839073</v>
      </c>
      <c r="P271" s="18">
        <f t="shared" si="19"/>
        <v>2.9729010099436697</v>
      </c>
      <c r="Q271" s="47" t="str">
        <f>VLOOKUP($C271,'Hub coords'!$A$14:$E$118,1,TRUE)</f>
        <v>21A</v>
      </c>
      <c r="R271" s="45" t="s">
        <v>5111</v>
      </c>
      <c r="S271" s="18">
        <f>AVERAGE(O246:O275)</f>
        <v>1.6067313605259461</v>
      </c>
    </row>
    <row r="272" spans="1:19" s="45" customFormat="1" x14ac:dyDescent="0.3">
      <c r="A272" s="45" t="s">
        <v>130</v>
      </c>
      <c r="B272" s="45">
        <v>0</v>
      </c>
      <c r="C272" s="45" t="s">
        <v>685</v>
      </c>
      <c r="D272" s="45">
        <v>901</v>
      </c>
      <c r="E272" s="45">
        <v>343.47</v>
      </c>
      <c r="F272" s="45">
        <v>1.2</v>
      </c>
      <c r="G272" s="45">
        <v>0.6</v>
      </c>
      <c r="H272" s="18">
        <v>1.6701550000000001</v>
      </c>
      <c r="I272" s="18">
        <v>5189605.8770000003</v>
      </c>
      <c r="J272" s="18">
        <v>487821.43699999998</v>
      </c>
      <c r="K272" s="18">
        <f>VLOOKUP($C272,'Hub coords'!$A$14:$E$119,4,TRUE)</f>
        <v>487820.15140000003</v>
      </c>
      <c r="L272" s="18">
        <f>VLOOKUP($C272,'Hub coords'!$A$14:$E$119,5,TRUE)</f>
        <v>5189605.0755000003</v>
      </c>
      <c r="M272" s="18">
        <f t="shared" si="16"/>
        <v>1.2855999999446794</v>
      </c>
      <c r="N272" s="18">
        <f t="shared" si="17"/>
        <v>0.80150000005960464</v>
      </c>
      <c r="O272" s="46">
        <f t="shared" si="18"/>
        <v>1.5149817193462454</v>
      </c>
      <c r="P272" s="18">
        <f t="shared" si="19"/>
        <v>2.2951696099533057</v>
      </c>
      <c r="Q272" s="47" t="str">
        <f>VLOOKUP($C272,'Hub coords'!$A$14:$E$118,1,TRUE)</f>
        <v>21A</v>
      </c>
      <c r="R272" s="45" t="s">
        <v>5110</v>
      </c>
      <c r="S272" s="18">
        <f>_xlfn.STDEV.S(O246:O275)</f>
        <v>0.50620273779479763</v>
      </c>
    </row>
    <row r="273" spans="1:19" s="45" customFormat="1" x14ac:dyDescent="0.3">
      <c r="A273" s="45" t="s">
        <v>130</v>
      </c>
      <c r="B273" s="45">
        <v>0</v>
      </c>
      <c r="C273" s="45" t="s">
        <v>686</v>
      </c>
      <c r="D273" s="45">
        <v>901</v>
      </c>
      <c r="E273" s="45">
        <v>347.41</v>
      </c>
      <c r="F273" s="45">
        <v>0.6</v>
      </c>
      <c r="G273" s="45">
        <v>0.3</v>
      </c>
      <c r="H273" s="18">
        <v>1.6095809999999999</v>
      </c>
      <c r="I273" s="18">
        <v>5189605.9050000003</v>
      </c>
      <c r="J273" s="18">
        <v>487821.19699999999</v>
      </c>
      <c r="K273" s="18">
        <f>VLOOKUP($C273,'Hub coords'!$A$14:$E$119,4,TRUE)</f>
        <v>487820.15140000003</v>
      </c>
      <c r="L273" s="18">
        <f>VLOOKUP($C273,'Hub coords'!$A$14:$E$119,5,TRUE)</f>
        <v>5189605.0755000003</v>
      </c>
      <c r="M273" s="18">
        <f t="shared" si="16"/>
        <v>1.0455999999539927</v>
      </c>
      <c r="N273" s="18">
        <f t="shared" si="17"/>
        <v>0.82949999999254942</v>
      </c>
      <c r="O273" s="46">
        <f t="shared" si="18"/>
        <v>1.3346720982666225</v>
      </c>
      <c r="P273" s="18">
        <f t="shared" si="19"/>
        <v>1.7813496098914288</v>
      </c>
      <c r="Q273" s="47" t="str">
        <f>VLOOKUP($C273,'Hub coords'!$A$14:$E$118,1,TRUE)</f>
        <v>21A</v>
      </c>
      <c r="R273" s="45" t="s">
        <v>5109</v>
      </c>
      <c r="S273" s="18">
        <f>MIN(O246:O275)</f>
        <v>0.92266917678592464</v>
      </c>
    </row>
    <row r="274" spans="1:19" s="45" customFormat="1" x14ac:dyDescent="0.3">
      <c r="A274" s="45" t="s">
        <v>126</v>
      </c>
      <c r="B274" s="45">
        <v>0</v>
      </c>
      <c r="C274" s="45" t="s">
        <v>687</v>
      </c>
      <c r="D274" s="45">
        <v>901</v>
      </c>
      <c r="E274" s="45">
        <v>345.85</v>
      </c>
      <c r="F274" s="45">
        <v>0.6</v>
      </c>
      <c r="G274" s="45">
        <v>0.3</v>
      </c>
      <c r="H274" s="18">
        <v>1.707538</v>
      </c>
      <c r="I274" s="18">
        <v>5189605.8609999996</v>
      </c>
      <c r="J274" s="18">
        <v>487820.69799999997</v>
      </c>
      <c r="K274" s="18">
        <f>VLOOKUP($C274,'Hub coords'!$A$14:$E$119,4,TRUE)</f>
        <v>487820.15140000003</v>
      </c>
      <c r="L274" s="18">
        <f>VLOOKUP($C274,'Hub coords'!$A$14:$E$119,5,TRUE)</f>
        <v>5189605.0755000003</v>
      </c>
      <c r="M274" s="18">
        <f t="shared" si="16"/>
        <v>0.54659999994328246</v>
      </c>
      <c r="N274" s="18">
        <f t="shared" si="17"/>
        <v>0.78549999929964542</v>
      </c>
      <c r="O274" s="46">
        <f t="shared" si="18"/>
        <v>0.95696489425565623</v>
      </c>
      <c r="P274" s="18">
        <f t="shared" si="19"/>
        <v>0.9157818088377393</v>
      </c>
      <c r="Q274" s="47" t="str">
        <f>VLOOKUP($C274,'Hub coords'!$A$14:$E$118,1,TRUE)</f>
        <v>21A</v>
      </c>
      <c r="R274" s="45" t="s">
        <v>5108</v>
      </c>
      <c r="S274" s="18">
        <f>MAX(O246:O275)</f>
        <v>2.6768512489126248</v>
      </c>
    </row>
    <row r="275" spans="1:19" s="45" customFormat="1" x14ac:dyDescent="0.3">
      <c r="A275" s="45" t="s">
        <v>126</v>
      </c>
      <c r="B275" s="45">
        <v>0</v>
      </c>
      <c r="C275" s="45" t="s">
        <v>688</v>
      </c>
      <c r="D275" s="45">
        <v>901</v>
      </c>
      <c r="E275" s="45">
        <v>347.11700000000002</v>
      </c>
      <c r="F275" s="45">
        <v>0.6</v>
      </c>
      <c r="G275" s="45">
        <v>0.3</v>
      </c>
      <c r="H275" s="18">
        <v>1.5166090000000001</v>
      </c>
      <c r="I275" s="18">
        <v>5189605.2570000002</v>
      </c>
      <c r="J275" s="18">
        <v>487821.39899999998</v>
      </c>
      <c r="K275" s="18">
        <f>VLOOKUP($C275,'Hub coords'!$A$14:$E$119,4,TRUE)</f>
        <v>487820.15140000003</v>
      </c>
      <c r="L275" s="18">
        <f>VLOOKUP($C275,'Hub coords'!$A$14:$E$119,5,TRUE)</f>
        <v>5189605.0755000003</v>
      </c>
      <c r="M275" s="18">
        <f t="shared" si="16"/>
        <v>1.2475999999442138</v>
      </c>
      <c r="N275" s="18">
        <f t="shared" si="17"/>
        <v>0.18149999994784594</v>
      </c>
      <c r="O275" s="46">
        <f t="shared" si="18"/>
        <v>1.2607331239567994</v>
      </c>
      <c r="P275" s="18">
        <f t="shared" si="19"/>
        <v>1.5894480098418704</v>
      </c>
      <c r="Q275" s="47" t="str">
        <f>VLOOKUP($C275,'Hub coords'!$A$14:$E$118,1,TRUE)</f>
        <v>21A</v>
      </c>
      <c r="R275" s="45" t="s">
        <v>5107</v>
      </c>
      <c r="S275" s="18">
        <f>SQRT(SUM(P246:P275)/S270)</f>
        <v>1.6820480085073299</v>
      </c>
    </row>
    <row r="276" spans="1:19" s="58" customFormat="1" ht="15" thickBot="1" x14ac:dyDescent="0.35">
      <c r="A276" s="58" t="s">
        <v>130</v>
      </c>
      <c r="B276" s="58">
        <v>0</v>
      </c>
      <c r="C276" s="58" t="s">
        <v>710</v>
      </c>
      <c r="D276" s="58">
        <v>901</v>
      </c>
      <c r="E276" s="58">
        <v>347.41699999999997</v>
      </c>
      <c r="F276" s="58">
        <v>0.3</v>
      </c>
      <c r="G276" s="58">
        <v>0.2</v>
      </c>
      <c r="H276" s="59">
        <v>1.7935289999999999</v>
      </c>
      <c r="I276" s="59">
        <v>5189562.1529999999</v>
      </c>
      <c r="J276" s="59">
        <v>487837.54599999997</v>
      </c>
      <c r="K276" s="18">
        <f>VLOOKUP($C276,'Hub coords'!$A$14:$E$119,4,TRUE)</f>
        <v>487837.50940000004</v>
      </c>
      <c r="L276" s="18">
        <f>VLOOKUP($C276,'Hub coords'!$A$14:$E$119,5,TRUE)</f>
        <v>5189563.5465000002</v>
      </c>
      <c r="M276" s="59">
        <f t="shared" si="16"/>
        <v>3.6599999933969229E-2</v>
      </c>
      <c r="N276" s="59">
        <f t="shared" si="17"/>
        <v>1.3935000002384186</v>
      </c>
      <c r="O276" s="60">
        <f t="shared" si="18"/>
        <v>1.3939805632287845</v>
      </c>
      <c r="P276" s="59">
        <f t="shared" si="19"/>
        <v>1.9431818106596392</v>
      </c>
      <c r="Q276" s="61" t="str">
        <f>VLOOKUP($C276,'Hub coords'!$A$14:$E$118,1,TRUE)</f>
        <v>22A</v>
      </c>
    </row>
    <row r="277" spans="1:19" s="58" customFormat="1" x14ac:dyDescent="0.3">
      <c r="A277" s="58" t="s">
        <v>130</v>
      </c>
      <c r="B277" s="58">
        <v>0</v>
      </c>
      <c r="C277" s="58" t="s">
        <v>719</v>
      </c>
      <c r="D277" s="58">
        <v>901</v>
      </c>
      <c r="E277" s="58">
        <v>344.928</v>
      </c>
      <c r="F277" s="58">
        <v>0.3</v>
      </c>
      <c r="G277" s="58">
        <v>0.2</v>
      </c>
      <c r="H277" s="59">
        <v>1.6721060000000001</v>
      </c>
      <c r="I277" s="59">
        <v>5189562.4950000001</v>
      </c>
      <c r="J277" s="59">
        <v>487836.973</v>
      </c>
      <c r="K277" s="18">
        <f>VLOOKUP($C277,'Hub coords'!$A$14:$E$119,4,TRUE)</f>
        <v>487837.50940000004</v>
      </c>
      <c r="L277" s="18">
        <f>VLOOKUP($C277,'Hub coords'!$A$14:$E$119,5,TRUE)</f>
        <v>5189563.5465000002</v>
      </c>
      <c r="M277" s="59">
        <f t="shared" si="16"/>
        <v>0.53640000004088506</v>
      </c>
      <c r="N277" s="59">
        <f t="shared" si="17"/>
        <v>1.0515000000596046</v>
      </c>
      <c r="O277" s="60">
        <f t="shared" si="18"/>
        <v>1.1804139994803562</v>
      </c>
      <c r="P277" s="59">
        <f t="shared" si="19"/>
        <v>1.3933772101692103</v>
      </c>
      <c r="Q277" s="61" t="str">
        <f>VLOOKUP($C277,'Hub coords'!$A$14:$E$118,1,TRUE)</f>
        <v>22A</v>
      </c>
      <c r="R277" s="62" t="s">
        <v>166</v>
      </c>
      <c r="S277" s="62" t="s">
        <v>165</v>
      </c>
    </row>
    <row r="278" spans="1:19" s="58" customFormat="1" x14ac:dyDescent="0.3">
      <c r="A278" s="58" t="s">
        <v>130</v>
      </c>
      <c r="B278" s="58">
        <v>0</v>
      </c>
      <c r="C278" s="58" t="s">
        <v>720</v>
      </c>
      <c r="D278" s="58">
        <v>901</v>
      </c>
      <c r="E278" s="58">
        <v>343.85199999999998</v>
      </c>
      <c r="F278" s="58">
        <v>0.3</v>
      </c>
      <c r="G278" s="58">
        <v>0.2</v>
      </c>
      <c r="H278" s="59">
        <v>1.657422</v>
      </c>
      <c r="I278" s="59">
        <v>5189562.7419999996</v>
      </c>
      <c r="J278" s="59">
        <v>487836.71100000001</v>
      </c>
      <c r="K278" s="18">
        <f>VLOOKUP($C278,'Hub coords'!$A$14:$E$119,4,TRUE)</f>
        <v>487837.50940000004</v>
      </c>
      <c r="L278" s="18">
        <f>VLOOKUP($C278,'Hub coords'!$A$14:$E$119,5,TRUE)</f>
        <v>5189563.5465000002</v>
      </c>
      <c r="M278" s="59">
        <f t="shared" si="16"/>
        <v>0.79840000002877787</v>
      </c>
      <c r="N278" s="59">
        <f t="shared" si="17"/>
        <v>0.80450000055134296</v>
      </c>
      <c r="O278" s="60">
        <f t="shared" si="18"/>
        <v>1.1334296673958484</v>
      </c>
      <c r="P278" s="59">
        <f t="shared" si="19"/>
        <v>1.2846628109330636</v>
      </c>
      <c r="Q278" s="61" t="str">
        <f>VLOOKUP($C278,'Hub coords'!$A$14:$E$118,1,TRUE)</f>
        <v>22A</v>
      </c>
      <c r="R278" s="63">
        <v>1</v>
      </c>
      <c r="S278" s="64">
        <v>4</v>
      </c>
    </row>
    <row r="279" spans="1:19" s="58" customFormat="1" x14ac:dyDescent="0.3">
      <c r="A279" s="58" t="s">
        <v>130</v>
      </c>
      <c r="B279" s="58">
        <v>0</v>
      </c>
      <c r="C279" s="58" t="s">
        <v>721</v>
      </c>
      <c r="D279" s="58">
        <v>788</v>
      </c>
      <c r="E279" s="58">
        <v>343.23399999999998</v>
      </c>
      <c r="F279" s="58">
        <v>0.4</v>
      </c>
      <c r="G279" s="58">
        <v>0.3</v>
      </c>
      <c r="H279" s="59">
        <v>1.604447</v>
      </c>
      <c r="I279" s="59">
        <v>5189562.352</v>
      </c>
      <c r="J279" s="59">
        <v>487837.06300000002</v>
      </c>
      <c r="K279" s="18">
        <f>VLOOKUP($C279,'Hub coords'!$A$14:$E$119,4,TRUE)</f>
        <v>487837.50940000004</v>
      </c>
      <c r="L279" s="18">
        <f>VLOOKUP($C279,'Hub coords'!$A$14:$E$119,5,TRUE)</f>
        <v>5189563.5465000002</v>
      </c>
      <c r="M279" s="59">
        <f t="shared" si="16"/>
        <v>0.44640000001527369</v>
      </c>
      <c r="N279" s="59">
        <f t="shared" si="17"/>
        <v>1.1945000002160668</v>
      </c>
      <c r="O279" s="60">
        <f t="shared" si="18"/>
        <v>1.2751875197514364</v>
      </c>
      <c r="P279" s="59">
        <f t="shared" si="19"/>
        <v>1.6261032105298201</v>
      </c>
      <c r="Q279" s="61" t="str">
        <f>VLOOKUP($C279,'Hub coords'!$A$14:$E$118,1,TRUE)</f>
        <v>22A</v>
      </c>
      <c r="R279" s="63">
        <v>2</v>
      </c>
      <c r="S279" s="64">
        <v>23</v>
      </c>
    </row>
    <row r="280" spans="1:19" s="58" customFormat="1" x14ac:dyDescent="0.3">
      <c r="A280" s="58" t="s">
        <v>130</v>
      </c>
      <c r="B280" s="58">
        <v>0</v>
      </c>
      <c r="C280" s="58" t="s">
        <v>722</v>
      </c>
      <c r="D280" s="58">
        <v>901</v>
      </c>
      <c r="E280" s="58">
        <v>345.721</v>
      </c>
      <c r="F280" s="58">
        <v>0.3</v>
      </c>
      <c r="G280" s="58">
        <v>0.2</v>
      </c>
      <c r="H280" s="59">
        <v>1.8695139999999999</v>
      </c>
      <c r="I280" s="59">
        <v>5189562.267</v>
      </c>
      <c r="J280" s="59">
        <v>487836.31</v>
      </c>
      <c r="K280" s="18">
        <f>VLOOKUP($C280,'Hub coords'!$A$14:$E$119,4,TRUE)</f>
        <v>487837.50940000004</v>
      </c>
      <c r="L280" s="18">
        <f>VLOOKUP($C280,'Hub coords'!$A$14:$E$119,5,TRUE)</f>
        <v>5189563.5465000002</v>
      </c>
      <c r="M280" s="59">
        <f t="shared" si="16"/>
        <v>1.1994000000413507</v>
      </c>
      <c r="N280" s="59">
        <f t="shared" si="17"/>
        <v>1.2795000001788139</v>
      </c>
      <c r="O280" s="60">
        <f t="shared" si="18"/>
        <v>1.7537618454501673</v>
      </c>
      <c r="P280" s="59">
        <f t="shared" si="19"/>
        <v>3.0756806105567764</v>
      </c>
      <c r="Q280" s="61" t="str">
        <f>VLOOKUP($C280,'Hub coords'!$A$14:$E$118,1,TRUE)</f>
        <v>22A</v>
      </c>
      <c r="R280" s="63">
        <v>3</v>
      </c>
      <c r="S280" s="64">
        <v>3</v>
      </c>
    </row>
    <row r="281" spans="1:19" s="58" customFormat="1" x14ac:dyDescent="0.3">
      <c r="A281" s="58" t="s">
        <v>126</v>
      </c>
      <c r="B281" s="58">
        <v>0</v>
      </c>
      <c r="C281" s="58" t="s">
        <v>723</v>
      </c>
      <c r="D281" s="58">
        <v>901</v>
      </c>
      <c r="E281" s="58">
        <v>345.68400000000003</v>
      </c>
      <c r="F281" s="58">
        <v>0.3</v>
      </c>
      <c r="G281" s="58">
        <v>0.2</v>
      </c>
      <c r="H281" s="59">
        <v>1.6964049999999999</v>
      </c>
      <c r="I281" s="59">
        <v>5189561.9170000004</v>
      </c>
      <c r="J281" s="59">
        <v>487837.60200000001</v>
      </c>
      <c r="K281" s="18">
        <f>VLOOKUP($C281,'Hub coords'!$A$14:$E$119,4,TRUE)</f>
        <v>487837.50940000004</v>
      </c>
      <c r="L281" s="18">
        <f>VLOOKUP($C281,'Hub coords'!$A$14:$E$119,5,TRUE)</f>
        <v>5189563.5465000002</v>
      </c>
      <c r="M281" s="59">
        <f t="shared" si="16"/>
        <v>9.2599999974481761E-2</v>
      </c>
      <c r="N281" s="59">
        <f t="shared" si="17"/>
        <v>1.6294999998062849</v>
      </c>
      <c r="O281" s="60">
        <f t="shared" si="18"/>
        <v>1.6321289806151831</v>
      </c>
      <c r="P281" s="59">
        <f t="shared" si="19"/>
        <v>2.6638450093639565</v>
      </c>
      <c r="Q281" s="61" t="str">
        <f>VLOOKUP($C281,'Hub coords'!$A$14:$E$118,1,TRUE)</f>
        <v>22A</v>
      </c>
      <c r="R281" s="63">
        <v>4</v>
      </c>
      <c r="S281" s="64">
        <v>0</v>
      </c>
    </row>
    <row r="282" spans="1:19" s="58" customFormat="1" x14ac:dyDescent="0.3">
      <c r="A282" s="58" t="s">
        <v>126</v>
      </c>
      <c r="B282" s="58">
        <v>0</v>
      </c>
      <c r="C282" s="58" t="s">
        <v>724</v>
      </c>
      <c r="D282" s="58">
        <v>901</v>
      </c>
      <c r="E282" s="58">
        <v>345.85700000000003</v>
      </c>
      <c r="F282" s="58">
        <v>0.2</v>
      </c>
      <c r="G282" s="58">
        <v>0.2</v>
      </c>
      <c r="H282" s="59">
        <v>1.6297999999999999</v>
      </c>
      <c r="I282" s="59">
        <v>5189562.7699999996</v>
      </c>
      <c r="J282" s="59">
        <v>487837.027</v>
      </c>
      <c r="K282" s="18">
        <f>VLOOKUP($C282,'Hub coords'!$A$14:$E$119,4,TRUE)</f>
        <v>487837.50940000004</v>
      </c>
      <c r="L282" s="18">
        <f>VLOOKUP($C282,'Hub coords'!$A$14:$E$119,5,TRUE)</f>
        <v>5189563.5465000002</v>
      </c>
      <c r="M282" s="59">
        <f t="shared" si="16"/>
        <v>0.48240000003715977</v>
      </c>
      <c r="N282" s="59">
        <f t="shared" si="17"/>
        <v>0.77650000061839819</v>
      </c>
      <c r="O282" s="60">
        <f t="shared" si="18"/>
        <v>0.91414550865615707</v>
      </c>
      <c r="P282" s="59">
        <f t="shared" si="19"/>
        <v>0.83566201099622417</v>
      </c>
      <c r="Q282" s="61" t="str">
        <f>VLOOKUP($C282,'Hub coords'!$A$14:$E$118,1,TRUE)</f>
        <v>22A</v>
      </c>
      <c r="R282" s="63">
        <v>5</v>
      </c>
      <c r="S282" s="64">
        <v>0</v>
      </c>
    </row>
    <row r="283" spans="1:19" s="58" customFormat="1" x14ac:dyDescent="0.3">
      <c r="A283" s="58" t="s">
        <v>130</v>
      </c>
      <c r="B283" s="58">
        <v>0</v>
      </c>
      <c r="C283" s="58" t="s">
        <v>725</v>
      </c>
      <c r="D283" s="58">
        <v>901</v>
      </c>
      <c r="E283" s="58">
        <v>346.32400000000001</v>
      </c>
      <c r="F283" s="58">
        <v>0.3</v>
      </c>
      <c r="G283" s="58">
        <v>0.2</v>
      </c>
      <c r="H283" s="59">
        <v>1.7158370000000001</v>
      </c>
      <c r="I283" s="59">
        <v>5189561.6840000004</v>
      </c>
      <c r="J283" s="59">
        <v>487837.53200000001</v>
      </c>
      <c r="K283" s="18">
        <f>VLOOKUP($C283,'Hub coords'!$A$14:$E$119,4,TRUE)</f>
        <v>487837.50940000004</v>
      </c>
      <c r="L283" s="18">
        <f>VLOOKUP($C283,'Hub coords'!$A$14:$E$119,5,TRUE)</f>
        <v>5189563.5465000002</v>
      </c>
      <c r="M283" s="59">
        <f t="shared" si="16"/>
        <v>2.2599999967496842E-2</v>
      </c>
      <c r="N283" s="59">
        <f t="shared" si="17"/>
        <v>1.8624999998137355</v>
      </c>
      <c r="O283" s="60">
        <f t="shared" si="18"/>
        <v>1.8626371115449987</v>
      </c>
      <c r="P283" s="59">
        <f t="shared" si="19"/>
        <v>3.4694170093046957</v>
      </c>
      <c r="Q283" s="61" t="str">
        <f>VLOOKUP($C283,'Hub coords'!$A$14:$E$118,1,TRUE)</f>
        <v>22A</v>
      </c>
      <c r="R283" s="63">
        <v>6</v>
      </c>
      <c r="S283" s="64">
        <v>0</v>
      </c>
    </row>
    <row r="284" spans="1:19" s="58" customFormat="1" x14ac:dyDescent="0.3">
      <c r="A284" s="58" t="s">
        <v>130</v>
      </c>
      <c r="B284" s="58">
        <v>0</v>
      </c>
      <c r="C284" s="58" t="s">
        <v>726</v>
      </c>
      <c r="D284" s="58">
        <v>901</v>
      </c>
      <c r="E284" s="58">
        <v>342.92599999999999</v>
      </c>
      <c r="F284" s="58">
        <v>0.3</v>
      </c>
      <c r="G284" s="58">
        <v>0.2</v>
      </c>
      <c r="H284" s="59">
        <v>1.580525</v>
      </c>
      <c r="I284" s="59">
        <v>5189562.9330000002</v>
      </c>
      <c r="J284" s="59">
        <v>487836.87300000002</v>
      </c>
      <c r="K284" s="18">
        <f>VLOOKUP($C284,'Hub coords'!$A$14:$E$119,4,TRUE)</f>
        <v>487837.50940000004</v>
      </c>
      <c r="L284" s="18">
        <f>VLOOKUP($C284,'Hub coords'!$A$14:$E$119,5,TRUE)</f>
        <v>5189563.5465000002</v>
      </c>
      <c r="M284" s="59">
        <f t="shared" si="16"/>
        <v>0.636400000017602</v>
      </c>
      <c r="N284" s="59">
        <f t="shared" si="17"/>
        <v>0.61349999997764826</v>
      </c>
      <c r="O284" s="60">
        <f t="shared" si="18"/>
        <v>0.88396109076982465</v>
      </c>
      <c r="P284" s="59">
        <f t="shared" si="19"/>
        <v>0.78138720999497813</v>
      </c>
      <c r="Q284" s="61" t="str">
        <f>VLOOKUP($C284,'Hub coords'!$A$14:$E$118,1,TRUE)</f>
        <v>22A</v>
      </c>
      <c r="R284" s="63">
        <v>7</v>
      </c>
      <c r="S284" s="64">
        <v>0</v>
      </c>
    </row>
    <row r="285" spans="1:19" s="58" customFormat="1" x14ac:dyDescent="0.3">
      <c r="A285" s="58" t="s">
        <v>130</v>
      </c>
      <c r="B285" s="58">
        <v>0</v>
      </c>
      <c r="C285" s="58" t="s">
        <v>727</v>
      </c>
      <c r="D285" s="58">
        <v>797</v>
      </c>
      <c r="E285" s="58">
        <v>342.97199999999998</v>
      </c>
      <c r="F285" s="58">
        <v>0.5</v>
      </c>
      <c r="G285" s="58">
        <v>0.3</v>
      </c>
      <c r="H285" s="59">
        <v>1.6267119999999999</v>
      </c>
      <c r="I285" s="59">
        <v>5189562.2319999998</v>
      </c>
      <c r="J285" s="59">
        <v>487837.17700000003</v>
      </c>
      <c r="K285" s="18">
        <f>VLOOKUP($C285,'Hub coords'!$A$14:$E$119,4,TRUE)</f>
        <v>487837.50940000004</v>
      </c>
      <c r="L285" s="18">
        <f>VLOOKUP($C285,'Hub coords'!$A$14:$E$119,5,TRUE)</f>
        <v>5189563.5465000002</v>
      </c>
      <c r="M285" s="59">
        <f t="shared" si="16"/>
        <v>0.33240000001387671</v>
      </c>
      <c r="N285" s="59">
        <f t="shared" si="17"/>
        <v>1.3145000003278255</v>
      </c>
      <c r="O285" s="60">
        <f t="shared" si="18"/>
        <v>1.3558761045431396</v>
      </c>
      <c r="P285" s="59">
        <f t="shared" si="19"/>
        <v>1.8384000108710787</v>
      </c>
      <c r="Q285" s="61" t="str">
        <f>VLOOKUP($C285,'Hub coords'!$A$14:$E$118,1,TRUE)</f>
        <v>22A</v>
      </c>
      <c r="R285" s="63">
        <v>8</v>
      </c>
      <c r="S285" s="64">
        <v>0</v>
      </c>
    </row>
    <row r="286" spans="1:19" s="58" customFormat="1" ht="15" thickBot="1" x14ac:dyDescent="0.35">
      <c r="A286" s="58" t="s">
        <v>130</v>
      </c>
      <c r="B286" s="58">
        <v>0</v>
      </c>
      <c r="C286" s="58" t="s">
        <v>728</v>
      </c>
      <c r="D286" s="58">
        <v>901</v>
      </c>
      <c r="E286" s="58">
        <v>345.363</v>
      </c>
      <c r="F286" s="58">
        <v>0.3</v>
      </c>
      <c r="G286" s="58">
        <v>0.2</v>
      </c>
      <c r="H286" s="59">
        <v>1.6508799999999999</v>
      </c>
      <c r="I286" s="59">
        <v>5189562.1979999999</v>
      </c>
      <c r="J286" s="59">
        <v>487836.13199999998</v>
      </c>
      <c r="K286" s="18">
        <f>VLOOKUP($C286,'Hub coords'!$A$14:$E$119,4,TRUE)</f>
        <v>487837.50940000004</v>
      </c>
      <c r="L286" s="18">
        <f>VLOOKUP($C286,'Hub coords'!$A$14:$E$119,5,TRUE)</f>
        <v>5189563.5465000002</v>
      </c>
      <c r="M286" s="59">
        <f t="shared" si="16"/>
        <v>1.3774000000557862</v>
      </c>
      <c r="N286" s="59">
        <f t="shared" si="17"/>
        <v>1.3485000003129244</v>
      </c>
      <c r="O286" s="60">
        <f t="shared" si="18"/>
        <v>1.9276107000630696</v>
      </c>
      <c r="P286" s="59">
        <f t="shared" si="19"/>
        <v>3.7156830109976373</v>
      </c>
      <c r="Q286" s="61" t="str">
        <f>VLOOKUP($C286,'Hub coords'!$A$14:$E$118,1,TRUE)</f>
        <v>22A</v>
      </c>
      <c r="R286" s="65" t="s">
        <v>2123</v>
      </c>
      <c r="S286" s="65">
        <v>0</v>
      </c>
    </row>
    <row r="287" spans="1:19" s="58" customFormat="1" x14ac:dyDescent="0.3">
      <c r="A287" s="58" t="s">
        <v>126</v>
      </c>
      <c r="B287" s="58">
        <v>0</v>
      </c>
      <c r="C287" s="58" t="s">
        <v>711</v>
      </c>
      <c r="D287" s="58">
        <v>901</v>
      </c>
      <c r="E287" s="58">
        <v>344.76</v>
      </c>
      <c r="F287" s="58">
        <v>0.3</v>
      </c>
      <c r="G287" s="58">
        <v>0.2</v>
      </c>
      <c r="H287" s="59">
        <v>1.5256890000000001</v>
      </c>
      <c r="I287" s="59">
        <v>5189561.8140000002</v>
      </c>
      <c r="J287" s="59">
        <v>487836.90500000003</v>
      </c>
      <c r="K287" s="18">
        <f>VLOOKUP($C287,'Hub coords'!$A$14:$E$119,4,TRUE)</f>
        <v>487837.50940000004</v>
      </c>
      <c r="L287" s="18">
        <f>VLOOKUP($C287,'Hub coords'!$A$14:$E$119,5,TRUE)</f>
        <v>5189563.5465000002</v>
      </c>
      <c r="M287" s="59">
        <f t="shared" si="16"/>
        <v>0.60440000001108274</v>
      </c>
      <c r="N287" s="59">
        <f t="shared" si="17"/>
        <v>1.7324999999254942</v>
      </c>
      <c r="O287" s="60">
        <f t="shared" si="18"/>
        <v>1.8348993459465928</v>
      </c>
      <c r="P287" s="59">
        <f t="shared" si="19"/>
        <v>3.366855609755234</v>
      </c>
      <c r="Q287" s="61" t="str">
        <f>VLOOKUP($C287,'Hub coords'!$A$14:$E$118,1,TRUE)</f>
        <v>22A</v>
      </c>
    </row>
    <row r="288" spans="1:19" s="58" customFormat="1" x14ac:dyDescent="0.3">
      <c r="A288" s="58" t="s">
        <v>130</v>
      </c>
      <c r="B288" s="58">
        <v>0</v>
      </c>
      <c r="C288" s="58" t="s">
        <v>729</v>
      </c>
      <c r="D288" s="58">
        <v>901</v>
      </c>
      <c r="E288" s="58">
        <v>348.56799999999998</v>
      </c>
      <c r="F288" s="58">
        <v>0.3</v>
      </c>
      <c r="G288" s="58">
        <v>0.3</v>
      </c>
      <c r="H288" s="59">
        <v>1.746191</v>
      </c>
      <c r="I288" s="59">
        <v>5189561.37</v>
      </c>
      <c r="J288" s="59">
        <v>487837.25099999999</v>
      </c>
      <c r="K288" s="18">
        <f>VLOOKUP($C288,'Hub coords'!$A$14:$E$119,4,TRUE)</f>
        <v>487837.50940000004</v>
      </c>
      <c r="L288" s="18">
        <f>VLOOKUP($C288,'Hub coords'!$A$14:$E$119,5,TRUE)</f>
        <v>5189563.5465000002</v>
      </c>
      <c r="M288" s="59">
        <f t="shared" si="16"/>
        <v>0.25840000004973263</v>
      </c>
      <c r="N288" s="59">
        <f t="shared" si="17"/>
        <v>2.1765000000596046</v>
      </c>
      <c r="O288" s="60">
        <f t="shared" si="18"/>
        <v>2.1917853020506279</v>
      </c>
      <c r="P288" s="59">
        <f t="shared" si="19"/>
        <v>4.8039228102851625</v>
      </c>
      <c r="Q288" s="61" t="str">
        <f>VLOOKUP($C288,'Hub coords'!$A$14:$E$118,1,TRUE)</f>
        <v>22A</v>
      </c>
    </row>
    <row r="289" spans="1:19" s="58" customFormat="1" x14ac:dyDescent="0.3">
      <c r="A289" s="58" t="s">
        <v>126</v>
      </c>
      <c r="B289" s="58">
        <v>0</v>
      </c>
      <c r="C289" s="58" t="s">
        <v>730</v>
      </c>
      <c r="D289" s="58">
        <v>901</v>
      </c>
      <c r="E289" s="58">
        <v>347.85399999999998</v>
      </c>
      <c r="F289" s="58">
        <v>0.3</v>
      </c>
      <c r="G289" s="58">
        <v>0.2</v>
      </c>
      <c r="H289" s="59">
        <v>1.9201969999999999</v>
      </c>
      <c r="I289" s="59">
        <v>5189561.3789999997</v>
      </c>
      <c r="J289" s="59">
        <v>487836.527</v>
      </c>
      <c r="K289" s="18">
        <f>VLOOKUP($C289,'Hub coords'!$A$14:$E$119,4,TRUE)</f>
        <v>487837.50940000004</v>
      </c>
      <c r="L289" s="18">
        <f>VLOOKUP($C289,'Hub coords'!$A$14:$E$119,5,TRUE)</f>
        <v>5189563.5465000002</v>
      </c>
      <c r="M289" s="59">
        <f t="shared" si="16"/>
        <v>0.98240000003715977</v>
      </c>
      <c r="N289" s="59">
        <f t="shared" si="17"/>
        <v>2.1675000004470348</v>
      </c>
      <c r="O289" s="60">
        <f t="shared" si="18"/>
        <v>2.3797407447053782</v>
      </c>
      <c r="P289" s="59">
        <f t="shared" si="19"/>
        <v>5.6631660120109082</v>
      </c>
      <c r="Q289" s="61" t="str">
        <f>VLOOKUP($C289,'Hub coords'!$A$14:$E$118,1,TRUE)</f>
        <v>22A</v>
      </c>
    </row>
    <row r="290" spans="1:19" s="58" customFormat="1" x14ac:dyDescent="0.3">
      <c r="A290" s="58" t="s">
        <v>130</v>
      </c>
      <c r="B290" s="58">
        <v>0</v>
      </c>
      <c r="C290" s="58" t="s">
        <v>731</v>
      </c>
      <c r="D290" s="58">
        <v>748</v>
      </c>
      <c r="E290" s="58">
        <v>343.286</v>
      </c>
      <c r="F290" s="58">
        <v>0.5</v>
      </c>
      <c r="G290" s="58">
        <v>0.3</v>
      </c>
      <c r="H290" s="59">
        <v>1.568794</v>
      </c>
      <c r="I290" s="59">
        <v>5189562.2910000002</v>
      </c>
      <c r="J290" s="59">
        <v>487837.50799999997</v>
      </c>
      <c r="K290" s="18">
        <f>VLOOKUP($C290,'Hub coords'!$A$14:$E$119,4,TRUE)</f>
        <v>487837.50940000004</v>
      </c>
      <c r="L290" s="18">
        <f>VLOOKUP($C290,'Hub coords'!$A$14:$E$119,5,TRUE)</f>
        <v>5189563.5465000002</v>
      </c>
      <c r="M290" s="59">
        <f t="shared" si="16"/>
        <v>1.4000000664964318E-3</v>
      </c>
      <c r="N290" s="59">
        <f t="shared" si="17"/>
        <v>1.2554999999701977</v>
      </c>
      <c r="O290" s="60">
        <f t="shared" si="18"/>
        <v>1.2555007805355409</v>
      </c>
      <c r="P290" s="59">
        <f t="shared" si="19"/>
        <v>1.5762822099253524</v>
      </c>
      <c r="Q290" s="61" t="str">
        <f>VLOOKUP($C290,'Hub coords'!$A$14:$E$118,1,TRUE)</f>
        <v>22A</v>
      </c>
    </row>
    <row r="291" spans="1:19" s="58" customFormat="1" x14ac:dyDescent="0.3">
      <c r="A291" s="58" t="s">
        <v>130</v>
      </c>
      <c r="B291" s="58">
        <v>0</v>
      </c>
      <c r="C291" s="58" t="s">
        <v>732</v>
      </c>
      <c r="D291" s="58">
        <v>901</v>
      </c>
      <c r="E291" s="58">
        <v>345.464</v>
      </c>
      <c r="F291" s="58">
        <v>0.2</v>
      </c>
      <c r="G291" s="58">
        <v>0.2</v>
      </c>
      <c r="H291" s="59">
        <v>1.827553</v>
      </c>
      <c r="I291" s="59">
        <v>5189562.3229999999</v>
      </c>
      <c r="J291" s="59">
        <v>487836.18599999999</v>
      </c>
      <c r="K291" s="18">
        <f>VLOOKUP($C291,'Hub coords'!$A$14:$E$119,4,TRUE)</f>
        <v>487837.50940000004</v>
      </c>
      <c r="L291" s="18">
        <f>VLOOKUP($C291,'Hub coords'!$A$14:$E$119,5,TRUE)</f>
        <v>5189563.5465000002</v>
      </c>
      <c r="M291" s="59">
        <f t="shared" si="16"/>
        <v>1.3234000000520609</v>
      </c>
      <c r="N291" s="59">
        <f t="shared" si="17"/>
        <v>1.2235000003129244</v>
      </c>
      <c r="O291" s="60">
        <f t="shared" si="18"/>
        <v>1.8023151253050951</v>
      </c>
      <c r="P291" s="59">
        <f t="shared" si="19"/>
        <v>3.2483398109035204</v>
      </c>
      <c r="Q291" s="61" t="str">
        <f>VLOOKUP($C291,'Hub coords'!$A$14:$E$118,1,TRUE)</f>
        <v>22A</v>
      </c>
    </row>
    <row r="292" spans="1:19" s="58" customFormat="1" x14ac:dyDescent="0.3">
      <c r="A292" s="58" t="s">
        <v>126</v>
      </c>
      <c r="B292" s="58">
        <v>0</v>
      </c>
      <c r="C292" s="58" t="s">
        <v>733</v>
      </c>
      <c r="D292" s="58">
        <v>901</v>
      </c>
      <c r="E292" s="58">
        <v>343.74099999999999</v>
      </c>
      <c r="F292" s="58">
        <v>0.4</v>
      </c>
      <c r="G292" s="58">
        <v>0.3</v>
      </c>
      <c r="H292" s="59">
        <v>1.5226489999999999</v>
      </c>
      <c r="I292" s="59">
        <v>5189562.3569999998</v>
      </c>
      <c r="J292" s="59">
        <v>487837.239</v>
      </c>
      <c r="K292" s="18">
        <f>VLOOKUP($C292,'Hub coords'!$A$14:$E$119,4,TRUE)</f>
        <v>487837.50940000004</v>
      </c>
      <c r="L292" s="18">
        <f>VLOOKUP($C292,'Hub coords'!$A$14:$E$119,5,TRUE)</f>
        <v>5189563.5465000002</v>
      </c>
      <c r="M292" s="59">
        <f t="shared" si="16"/>
        <v>0.27040000003762543</v>
      </c>
      <c r="N292" s="59">
        <f t="shared" si="17"/>
        <v>1.1895000003278255</v>
      </c>
      <c r="O292" s="60">
        <f t="shared" si="18"/>
        <v>1.219846880063332</v>
      </c>
      <c r="P292" s="59">
        <f t="shared" si="19"/>
        <v>1.488026410800245</v>
      </c>
      <c r="Q292" s="61" t="str">
        <f>VLOOKUP($C292,'Hub coords'!$A$14:$E$118,1,TRUE)</f>
        <v>22A</v>
      </c>
    </row>
    <row r="293" spans="1:19" s="58" customFormat="1" x14ac:dyDescent="0.3">
      <c r="A293" s="58" t="s">
        <v>130</v>
      </c>
      <c r="B293" s="58">
        <v>0</v>
      </c>
      <c r="C293" s="58" t="s">
        <v>734</v>
      </c>
      <c r="D293" s="58">
        <v>901</v>
      </c>
      <c r="E293" s="58">
        <v>343.86500000000001</v>
      </c>
      <c r="F293" s="58">
        <v>0.2</v>
      </c>
      <c r="G293" s="58">
        <v>0.2</v>
      </c>
      <c r="H293" s="59">
        <v>1.6873469999999999</v>
      </c>
      <c r="I293" s="59">
        <v>5189562.8789999997</v>
      </c>
      <c r="J293" s="59">
        <v>487836.86499999999</v>
      </c>
      <c r="K293" s="18">
        <f>VLOOKUP($C293,'Hub coords'!$A$14:$E$119,4,TRUE)</f>
        <v>487837.50940000004</v>
      </c>
      <c r="L293" s="18">
        <f>VLOOKUP($C293,'Hub coords'!$A$14:$E$119,5,TRUE)</f>
        <v>5189563.5465000002</v>
      </c>
      <c r="M293" s="59">
        <f t="shared" si="16"/>
        <v>0.64440000004833564</v>
      </c>
      <c r="N293" s="59">
        <f t="shared" si="17"/>
        <v>0.66750000044703484</v>
      </c>
      <c r="O293" s="60">
        <f t="shared" si="18"/>
        <v>0.9277971818555425</v>
      </c>
      <c r="P293" s="59">
        <f t="shared" si="19"/>
        <v>0.86080761065908662</v>
      </c>
      <c r="Q293" s="61" t="str">
        <f>VLOOKUP($C293,'Hub coords'!$A$14:$E$118,1,TRUE)</f>
        <v>22A</v>
      </c>
    </row>
    <row r="294" spans="1:19" s="58" customFormat="1" x14ac:dyDescent="0.3">
      <c r="A294" s="58" t="s">
        <v>126</v>
      </c>
      <c r="B294" s="58">
        <v>0</v>
      </c>
      <c r="C294" s="58" t="s">
        <v>735</v>
      </c>
      <c r="D294" s="58">
        <v>901</v>
      </c>
      <c r="E294" s="58">
        <v>345.10899999999998</v>
      </c>
      <c r="F294" s="58">
        <v>0.3</v>
      </c>
      <c r="G294" s="58">
        <v>0.2</v>
      </c>
      <c r="H294" s="59">
        <v>1.74733</v>
      </c>
      <c r="I294" s="59">
        <v>5189562.4119999995</v>
      </c>
      <c r="J294" s="59">
        <v>487837.58</v>
      </c>
      <c r="K294" s="18">
        <f>VLOOKUP($C294,'Hub coords'!$A$14:$E$119,4,TRUE)</f>
        <v>487837.50940000004</v>
      </c>
      <c r="L294" s="18">
        <f>VLOOKUP($C294,'Hub coords'!$A$14:$E$119,5,TRUE)</f>
        <v>5189563.5465000002</v>
      </c>
      <c r="M294" s="59">
        <f t="shared" si="16"/>
        <v>7.0599999977275729E-2</v>
      </c>
      <c r="N294" s="59">
        <f t="shared" si="17"/>
        <v>1.1345000006258488</v>
      </c>
      <c r="O294" s="60">
        <f t="shared" si="18"/>
        <v>1.1366945990092687</v>
      </c>
      <c r="P294" s="59">
        <f t="shared" si="19"/>
        <v>1.2920746114168422</v>
      </c>
      <c r="Q294" s="61" t="str">
        <f>VLOOKUP($C294,'Hub coords'!$A$14:$E$118,1,TRUE)</f>
        <v>22A</v>
      </c>
    </row>
    <row r="295" spans="1:19" s="58" customFormat="1" x14ac:dyDescent="0.3">
      <c r="A295" s="58" t="s">
        <v>130</v>
      </c>
      <c r="B295" s="58">
        <v>0</v>
      </c>
      <c r="C295" s="58" t="s">
        <v>736</v>
      </c>
      <c r="D295" s="58">
        <v>901</v>
      </c>
      <c r="E295" s="58">
        <v>342.642</v>
      </c>
      <c r="F295" s="58">
        <v>0.3</v>
      </c>
      <c r="G295" s="58">
        <v>0.2</v>
      </c>
      <c r="H295" s="59">
        <v>1.7214370000000001</v>
      </c>
      <c r="I295" s="59">
        <v>5189562.8859999999</v>
      </c>
      <c r="J295" s="59">
        <v>487836.83600000001</v>
      </c>
      <c r="K295" s="18">
        <f>VLOOKUP($C295,'Hub coords'!$A$14:$E$119,4,TRUE)</f>
        <v>487837.50940000004</v>
      </c>
      <c r="L295" s="18">
        <f>VLOOKUP($C295,'Hub coords'!$A$14:$E$119,5,TRUE)</f>
        <v>5189563.5465000002</v>
      </c>
      <c r="M295" s="59">
        <f t="shared" si="16"/>
        <v>0.67340000002877787</v>
      </c>
      <c r="N295" s="59">
        <f t="shared" si="17"/>
        <v>0.660500000230968</v>
      </c>
      <c r="O295" s="60">
        <f t="shared" si="18"/>
        <v>0.94325384194492778</v>
      </c>
      <c r="P295" s="59">
        <f t="shared" si="19"/>
        <v>0.88972781034386683</v>
      </c>
      <c r="Q295" s="61" t="str">
        <f>VLOOKUP($C295,'Hub coords'!$A$14:$E$118,1,TRUE)</f>
        <v>22A</v>
      </c>
    </row>
    <row r="296" spans="1:19" s="58" customFormat="1" x14ac:dyDescent="0.3">
      <c r="A296" s="58" t="s">
        <v>130</v>
      </c>
      <c r="B296" s="58">
        <v>0</v>
      </c>
      <c r="C296" s="58" t="s">
        <v>737</v>
      </c>
      <c r="D296" s="58">
        <v>901</v>
      </c>
      <c r="E296" s="58">
        <v>344.11200000000002</v>
      </c>
      <c r="F296" s="58">
        <v>0.3</v>
      </c>
      <c r="G296" s="58">
        <v>0.2</v>
      </c>
      <c r="H296" s="59">
        <v>1.320471</v>
      </c>
      <c r="I296" s="59">
        <v>5189562.3130000001</v>
      </c>
      <c r="J296" s="59">
        <v>487836.86800000002</v>
      </c>
      <c r="K296" s="18">
        <f>VLOOKUP($C296,'Hub coords'!$A$14:$E$119,4,TRUE)</f>
        <v>487837.50940000004</v>
      </c>
      <c r="L296" s="18">
        <f>VLOOKUP($C296,'Hub coords'!$A$14:$E$119,5,TRUE)</f>
        <v>5189563.5465000002</v>
      </c>
      <c r="M296" s="59">
        <f t="shared" si="16"/>
        <v>0.64140000002225861</v>
      </c>
      <c r="N296" s="59">
        <f t="shared" si="17"/>
        <v>1.233500000089407</v>
      </c>
      <c r="O296" s="60">
        <f t="shared" si="18"/>
        <v>1.3902935698078736</v>
      </c>
      <c r="P296" s="59">
        <f t="shared" si="19"/>
        <v>1.9329162102491206</v>
      </c>
      <c r="Q296" s="61" t="str">
        <f>VLOOKUP($C296,'Hub coords'!$A$14:$E$118,1,TRUE)</f>
        <v>22A</v>
      </c>
    </row>
    <row r="297" spans="1:19" s="58" customFormat="1" x14ac:dyDescent="0.3">
      <c r="A297" s="58" t="s">
        <v>126</v>
      </c>
      <c r="B297" s="58">
        <v>0</v>
      </c>
      <c r="C297" s="58" t="s">
        <v>738</v>
      </c>
      <c r="D297" s="58">
        <v>901</v>
      </c>
      <c r="E297" s="58">
        <v>343.65899999999999</v>
      </c>
      <c r="F297" s="58">
        <v>0.4</v>
      </c>
      <c r="G297" s="58">
        <v>0.3</v>
      </c>
      <c r="H297" s="59">
        <v>1.4948490000000001</v>
      </c>
      <c r="I297" s="59">
        <v>5189562.5199999996</v>
      </c>
      <c r="J297" s="59">
        <v>487837.28899999999</v>
      </c>
      <c r="K297" s="18">
        <f>VLOOKUP($C297,'Hub coords'!$A$14:$E$119,4,TRUE)</f>
        <v>487837.50940000004</v>
      </c>
      <c r="L297" s="18">
        <f>VLOOKUP($C297,'Hub coords'!$A$14:$E$119,5,TRUE)</f>
        <v>5189563.5465000002</v>
      </c>
      <c r="M297" s="59">
        <f t="shared" si="16"/>
        <v>0.22040000004926696</v>
      </c>
      <c r="N297" s="59">
        <f t="shared" si="17"/>
        <v>1.0265000006183982</v>
      </c>
      <c r="O297" s="60">
        <f t="shared" si="18"/>
        <v>1.0498944762647762</v>
      </c>
      <c r="P297" s="59">
        <f t="shared" si="19"/>
        <v>1.1022784112912887</v>
      </c>
      <c r="Q297" s="61" t="str">
        <f>VLOOKUP($C297,'Hub coords'!$A$14:$E$118,1,TRUE)</f>
        <v>22A</v>
      </c>
    </row>
    <row r="298" spans="1:19" s="58" customFormat="1" x14ac:dyDescent="0.3">
      <c r="A298" s="58" t="s">
        <v>126</v>
      </c>
      <c r="B298" s="58">
        <v>0</v>
      </c>
      <c r="C298" s="58" t="s">
        <v>712</v>
      </c>
      <c r="D298" s="58">
        <v>901</v>
      </c>
      <c r="E298" s="58">
        <v>347.06099999999998</v>
      </c>
      <c r="F298" s="58">
        <v>0.2</v>
      </c>
      <c r="G298" s="58">
        <v>0.2</v>
      </c>
      <c r="H298" s="59">
        <v>1.568905</v>
      </c>
      <c r="I298" s="59">
        <v>5189561.71</v>
      </c>
      <c r="J298" s="59">
        <v>487837.337</v>
      </c>
      <c r="K298" s="18">
        <f>VLOOKUP($C298,'Hub coords'!$A$14:$E$119,4,TRUE)</f>
        <v>487837.50940000004</v>
      </c>
      <c r="L298" s="18">
        <f>VLOOKUP($C298,'Hub coords'!$A$14:$E$119,5,TRUE)</f>
        <v>5189563.5465000002</v>
      </c>
      <c r="M298" s="59">
        <f t="shared" si="16"/>
        <v>0.17240000003948808</v>
      </c>
      <c r="N298" s="59">
        <f t="shared" si="17"/>
        <v>1.8365000002086163</v>
      </c>
      <c r="O298" s="60">
        <f t="shared" si="18"/>
        <v>1.8445742085315686</v>
      </c>
      <c r="P298" s="59">
        <f t="shared" si="19"/>
        <v>3.4024540107798629</v>
      </c>
      <c r="Q298" s="61" t="str">
        <f>VLOOKUP($C298,'Hub coords'!$A$14:$E$118,1,TRUE)</f>
        <v>22A</v>
      </c>
    </row>
    <row r="299" spans="1:19" s="58" customFormat="1" x14ac:dyDescent="0.3">
      <c r="A299" s="58" t="s">
        <v>130</v>
      </c>
      <c r="B299" s="58">
        <v>0</v>
      </c>
      <c r="C299" s="58" t="s">
        <v>739</v>
      </c>
      <c r="D299" s="58">
        <v>822</v>
      </c>
      <c r="E299" s="58">
        <v>343.15</v>
      </c>
      <c r="F299" s="58">
        <v>0.5</v>
      </c>
      <c r="G299" s="58">
        <v>0.3</v>
      </c>
      <c r="H299" s="59">
        <v>1.7179420000000001</v>
      </c>
      <c r="I299" s="59">
        <v>5189562.0410000002</v>
      </c>
      <c r="J299" s="59">
        <v>487837.09700000001</v>
      </c>
      <c r="K299" s="18">
        <f>VLOOKUP($C299,'Hub coords'!$A$14:$E$119,4,TRUE)</f>
        <v>487837.50940000004</v>
      </c>
      <c r="L299" s="18">
        <f>VLOOKUP($C299,'Hub coords'!$A$14:$E$119,5,TRUE)</f>
        <v>5189563.5465000002</v>
      </c>
      <c r="M299" s="59">
        <f t="shared" si="16"/>
        <v>0.41240000003017485</v>
      </c>
      <c r="N299" s="59">
        <f t="shared" si="17"/>
        <v>1.5054999999701977</v>
      </c>
      <c r="O299" s="60">
        <f t="shared" si="18"/>
        <v>1.5609625267555765</v>
      </c>
      <c r="P299" s="59">
        <f t="shared" si="19"/>
        <v>2.4366040099351536</v>
      </c>
      <c r="Q299" s="61" t="str">
        <f>VLOOKUP($C299,'Hub coords'!$A$14:$E$118,1,TRUE)</f>
        <v>22A</v>
      </c>
    </row>
    <row r="300" spans="1:19" s="58" customFormat="1" x14ac:dyDescent="0.3">
      <c r="A300" s="58" t="s">
        <v>126</v>
      </c>
      <c r="B300" s="58">
        <v>0</v>
      </c>
      <c r="C300" s="58" t="s">
        <v>713</v>
      </c>
      <c r="D300" s="58">
        <v>901</v>
      </c>
      <c r="E300" s="58">
        <v>345.57</v>
      </c>
      <c r="F300" s="58">
        <v>0.3</v>
      </c>
      <c r="G300" s="58">
        <v>0.3</v>
      </c>
      <c r="H300" s="59">
        <v>1.5817639999999999</v>
      </c>
      <c r="I300" s="59">
        <v>5189561.8389999997</v>
      </c>
      <c r="J300" s="59">
        <v>487837.43300000002</v>
      </c>
      <c r="K300" s="18">
        <f>VLOOKUP($C300,'Hub coords'!$A$14:$E$119,4,TRUE)</f>
        <v>487837.50940000004</v>
      </c>
      <c r="L300" s="18">
        <f>VLOOKUP($C300,'Hub coords'!$A$14:$E$119,5,TRUE)</f>
        <v>5189563.5465000002</v>
      </c>
      <c r="M300" s="59">
        <f t="shared" si="16"/>
        <v>7.6400000019930303E-2</v>
      </c>
      <c r="N300" s="59">
        <f t="shared" si="17"/>
        <v>1.7075000004842877</v>
      </c>
      <c r="O300" s="60">
        <f t="shared" si="18"/>
        <v>1.7092083581754707</v>
      </c>
      <c r="P300" s="59">
        <f t="shared" si="19"/>
        <v>2.9213932116568881</v>
      </c>
      <c r="Q300" s="61" t="str">
        <f>VLOOKUP($C300,'Hub coords'!$A$14:$E$118,1,TRUE)</f>
        <v>22A</v>
      </c>
      <c r="R300" s="58" t="s">
        <v>5112</v>
      </c>
      <c r="S300" s="66">
        <f>COUNT(D276:D305)</f>
        <v>30</v>
      </c>
    </row>
    <row r="301" spans="1:19" s="58" customFormat="1" x14ac:dyDescent="0.3">
      <c r="A301" s="58" t="s">
        <v>126</v>
      </c>
      <c r="B301" s="58">
        <v>0</v>
      </c>
      <c r="C301" s="58" t="s">
        <v>714</v>
      </c>
      <c r="D301" s="58">
        <v>901</v>
      </c>
      <c r="E301" s="58">
        <v>345.79300000000001</v>
      </c>
      <c r="F301" s="58">
        <v>0.2</v>
      </c>
      <c r="G301" s="58">
        <v>0.2</v>
      </c>
      <c r="H301" s="59">
        <v>1.492707</v>
      </c>
      <c r="I301" s="59">
        <v>5189562.0039999997</v>
      </c>
      <c r="J301" s="59">
        <v>487837.25799999997</v>
      </c>
      <c r="K301" s="18">
        <f>VLOOKUP($C301,'Hub coords'!$A$14:$E$119,4,TRUE)</f>
        <v>487837.50940000004</v>
      </c>
      <c r="L301" s="18">
        <f>VLOOKUP($C301,'Hub coords'!$A$14:$E$119,5,TRUE)</f>
        <v>5189563.5465000002</v>
      </c>
      <c r="M301" s="59">
        <f t="shared" si="16"/>
        <v>0.25140000006649643</v>
      </c>
      <c r="N301" s="59">
        <f t="shared" si="17"/>
        <v>1.5425000004470348</v>
      </c>
      <c r="O301" s="60">
        <f t="shared" si="18"/>
        <v>1.5628525878701858</v>
      </c>
      <c r="P301" s="59">
        <f t="shared" si="19"/>
        <v>2.4425082114125369</v>
      </c>
      <c r="Q301" s="61" t="str">
        <f>VLOOKUP($C301,'Hub coords'!$A$14:$E$118,1,TRUE)</f>
        <v>22A</v>
      </c>
      <c r="R301" s="58" t="s">
        <v>5111</v>
      </c>
      <c r="S301" s="59">
        <f>AVERAGE(O276:O305)</f>
        <v>1.4944358090660366</v>
      </c>
    </row>
    <row r="302" spans="1:19" s="58" customFormat="1" x14ac:dyDescent="0.3">
      <c r="A302" s="58" t="s">
        <v>130</v>
      </c>
      <c r="B302" s="58">
        <v>0</v>
      </c>
      <c r="C302" s="58" t="s">
        <v>715</v>
      </c>
      <c r="D302" s="58">
        <v>901</v>
      </c>
      <c r="E302" s="58">
        <v>348.52800000000002</v>
      </c>
      <c r="F302" s="58">
        <v>0.3</v>
      </c>
      <c r="G302" s="58">
        <v>0.3</v>
      </c>
      <c r="H302" s="59">
        <v>1.662723</v>
      </c>
      <c r="I302" s="59">
        <v>5189561.3839999996</v>
      </c>
      <c r="J302" s="59">
        <v>487837.43900000001</v>
      </c>
      <c r="K302" s="18">
        <f>VLOOKUP($C302,'Hub coords'!$A$14:$E$119,4,TRUE)</f>
        <v>487837.50940000004</v>
      </c>
      <c r="L302" s="18">
        <f>VLOOKUP($C302,'Hub coords'!$A$14:$E$119,5,TRUE)</f>
        <v>5189563.5465000002</v>
      </c>
      <c r="M302" s="59">
        <f t="shared" si="16"/>
        <v>7.04000000259839E-2</v>
      </c>
      <c r="N302" s="59">
        <f t="shared" si="17"/>
        <v>2.1625000005587935</v>
      </c>
      <c r="O302" s="60">
        <f t="shared" si="18"/>
        <v>2.1636456300467599</v>
      </c>
      <c r="P302" s="59">
        <f t="shared" si="19"/>
        <v>4.6813624124204409</v>
      </c>
      <c r="Q302" s="61" t="str">
        <f>VLOOKUP($C302,'Hub coords'!$A$14:$E$118,1,TRUE)</f>
        <v>22A</v>
      </c>
      <c r="R302" s="58" t="s">
        <v>5110</v>
      </c>
      <c r="S302" s="59">
        <f>_xlfn.STDEV.S(O276:O305)</f>
        <v>0.41791437414321492</v>
      </c>
    </row>
    <row r="303" spans="1:19" s="58" customFormat="1" x14ac:dyDescent="0.3">
      <c r="A303" s="58" t="s">
        <v>130</v>
      </c>
      <c r="B303" s="58">
        <v>0</v>
      </c>
      <c r="C303" s="58" t="s">
        <v>716</v>
      </c>
      <c r="D303" s="58">
        <v>901</v>
      </c>
      <c r="E303" s="58">
        <v>345.46800000000002</v>
      </c>
      <c r="F303" s="58">
        <v>0.2</v>
      </c>
      <c r="G303" s="58">
        <v>0.2</v>
      </c>
      <c r="H303" s="59">
        <v>1.4967900000000001</v>
      </c>
      <c r="I303" s="59">
        <v>5189562.0369999995</v>
      </c>
      <c r="J303" s="59">
        <v>487836.96899999998</v>
      </c>
      <c r="K303" s="18">
        <f>VLOOKUP($C303,'Hub coords'!$A$14:$E$119,4,TRUE)</f>
        <v>487837.50940000004</v>
      </c>
      <c r="L303" s="18">
        <f>VLOOKUP($C303,'Hub coords'!$A$14:$E$119,5,TRUE)</f>
        <v>5189563.5465000002</v>
      </c>
      <c r="M303" s="59">
        <f t="shared" si="16"/>
        <v>0.54040000005625188</v>
      </c>
      <c r="N303" s="59">
        <f t="shared" si="17"/>
        <v>1.5095000006258488</v>
      </c>
      <c r="O303" s="60">
        <f t="shared" si="18"/>
        <v>1.6033160673897815</v>
      </c>
      <c r="P303" s="59">
        <f t="shared" si="19"/>
        <v>2.5706224119502346</v>
      </c>
      <c r="Q303" s="61" t="str">
        <f>VLOOKUP($C303,'Hub coords'!$A$14:$E$118,1,TRUE)</f>
        <v>22A</v>
      </c>
      <c r="R303" s="58" t="s">
        <v>5109</v>
      </c>
      <c r="S303" s="59">
        <f>MIN(O276:O305)</f>
        <v>0.88396109076982465</v>
      </c>
    </row>
    <row r="304" spans="1:19" s="58" customFormat="1" x14ac:dyDescent="0.3">
      <c r="A304" s="58" t="s">
        <v>130</v>
      </c>
      <c r="B304" s="58">
        <v>0</v>
      </c>
      <c r="C304" s="58" t="s">
        <v>717</v>
      </c>
      <c r="D304" s="58">
        <v>901</v>
      </c>
      <c r="E304" s="58">
        <v>346.28100000000001</v>
      </c>
      <c r="F304" s="58">
        <v>0.3</v>
      </c>
      <c r="G304" s="58">
        <v>0.2</v>
      </c>
      <c r="H304" s="59">
        <v>1.9704140000000001</v>
      </c>
      <c r="I304" s="59">
        <v>5189562.1339999996</v>
      </c>
      <c r="J304" s="59">
        <v>487836.18900000001</v>
      </c>
      <c r="K304" s="18">
        <f>VLOOKUP($C304,'Hub coords'!$A$14:$E$119,4,TRUE)</f>
        <v>487837.50940000004</v>
      </c>
      <c r="L304" s="18">
        <f>VLOOKUP($C304,'Hub coords'!$A$14:$E$119,5,TRUE)</f>
        <v>5189563.5465000002</v>
      </c>
      <c r="M304" s="59">
        <f t="shared" si="16"/>
        <v>1.3204000000259839</v>
      </c>
      <c r="N304" s="59">
        <f t="shared" si="17"/>
        <v>1.4125000005587935</v>
      </c>
      <c r="O304" s="60">
        <f t="shared" si="18"/>
        <v>1.9335491748717459</v>
      </c>
      <c r="P304" s="59">
        <f t="shared" si="19"/>
        <v>3.7386124116472095</v>
      </c>
      <c r="Q304" s="61" t="str">
        <f>VLOOKUP($C304,'Hub coords'!$A$14:$E$118,1,TRUE)</f>
        <v>22A</v>
      </c>
      <c r="R304" s="58" t="s">
        <v>5108</v>
      </c>
      <c r="S304" s="59">
        <f>MAX(O276:O305)</f>
        <v>2.3797407447053782</v>
      </c>
    </row>
    <row r="305" spans="1:19" s="58" customFormat="1" x14ac:dyDescent="0.3">
      <c r="A305" s="58" t="s">
        <v>130</v>
      </c>
      <c r="B305" s="58">
        <v>0</v>
      </c>
      <c r="C305" s="58" t="s">
        <v>718</v>
      </c>
      <c r="D305" s="58">
        <v>901</v>
      </c>
      <c r="E305" s="58">
        <v>342.77600000000001</v>
      </c>
      <c r="F305" s="58">
        <v>0.5</v>
      </c>
      <c r="G305" s="58">
        <v>0.3</v>
      </c>
      <c r="H305" s="59">
        <v>1.5876399999999999</v>
      </c>
      <c r="I305" s="59">
        <v>5189562.5690000001</v>
      </c>
      <c r="J305" s="59">
        <v>487837.25599999999</v>
      </c>
      <c r="K305" s="18">
        <f>VLOOKUP($C305,'Hub coords'!$A$14:$E$119,4,TRUE)</f>
        <v>487837.50940000004</v>
      </c>
      <c r="L305" s="18">
        <f>VLOOKUP($C305,'Hub coords'!$A$14:$E$119,5,TRUE)</f>
        <v>5189563.5465000002</v>
      </c>
      <c r="M305" s="59">
        <f t="shared" si="16"/>
        <v>0.25340000004507601</v>
      </c>
      <c r="N305" s="59">
        <f t="shared" si="17"/>
        <v>0.9775000000372529</v>
      </c>
      <c r="O305" s="60">
        <f t="shared" si="18"/>
        <v>1.0098107793520892</v>
      </c>
      <c r="P305" s="59">
        <f t="shared" si="19"/>
        <v>1.0197178100956736</v>
      </c>
      <c r="Q305" s="61" t="str">
        <f>VLOOKUP($C305,'Hub coords'!$A$14:$E$118,1,TRUE)</f>
        <v>22A</v>
      </c>
      <c r="R305" s="58" t="s">
        <v>5107</v>
      </c>
      <c r="S305" s="59">
        <f>SQRT(SUM(P276:P305)/S300)</f>
        <v>1.5498932427957279</v>
      </c>
    </row>
    <row r="306" spans="1:19" ht="15" thickBot="1" x14ac:dyDescent="0.35">
      <c r="A306" s="30" t="s">
        <v>130</v>
      </c>
      <c r="B306" s="30">
        <v>0</v>
      </c>
      <c r="C306" s="30" t="s">
        <v>740</v>
      </c>
      <c r="D306" s="30">
        <v>901</v>
      </c>
      <c r="E306" s="30">
        <v>344.036</v>
      </c>
      <c r="F306" s="30">
        <v>0.4</v>
      </c>
      <c r="G306" s="30">
        <v>0.3</v>
      </c>
      <c r="H306" s="34">
        <v>2.417033</v>
      </c>
      <c r="I306" s="34">
        <v>5189497.7949999999</v>
      </c>
      <c r="J306" s="34">
        <v>487966.99599999998</v>
      </c>
      <c r="K306" s="18">
        <f>VLOOKUP($C306,'Hub coords'!$A$14:$E$119,4,TRUE)</f>
        <v>487966.29640000005</v>
      </c>
      <c r="L306" s="18">
        <f>VLOOKUP($C306,'Hub coords'!$A$14:$E$119,5,TRUE)</f>
        <v>5189499.7715000007</v>
      </c>
      <c r="M306" s="34">
        <f t="shared" ref="M306:M359" si="20">ABS(K306-J306)</f>
        <v>0.69959999993443489</v>
      </c>
      <c r="N306" s="34">
        <f t="shared" ref="N306:N359" si="21">ABS(L306-I306)</f>
        <v>1.9765000008046627</v>
      </c>
      <c r="O306" s="35">
        <f t="shared" ref="O306:O359" si="22">SQRT(M306^2+N306^2)</f>
        <v>2.0966622076741626</v>
      </c>
      <c r="P306" s="34">
        <f t="shared" ref="P306:P359" si="23">O306*O306</f>
        <v>4.3959924130890933</v>
      </c>
      <c r="Q306" s="36" t="str">
        <f>VLOOKUP($C306,'Hub coords'!$A$14:$E$118,1,TRUE)</f>
        <v>24A</v>
      </c>
      <c r="R306" s="34"/>
    </row>
    <row r="307" spans="1:19" x14ac:dyDescent="0.3">
      <c r="A307" s="30" t="s">
        <v>130</v>
      </c>
      <c r="B307" s="30">
        <v>0</v>
      </c>
      <c r="C307" s="30" t="s">
        <v>749</v>
      </c>
      <c r="D307" s="30">
        <v>901</v>
      </c>
      <c r="E307" s="30">
        <v>341.19</v>
      </c>
      <c r="F307" s="30">
        <v>0.3</v>
      </c>
      <c r="G307" s="30">
        <v>0.2</v>
      </c>
      <c r="H307" s="34">
        <v>2.180698</v>
      </c>
      <c r="I307" s="34">
        <v>5189498.17</v>
      </c>
      <c r="J307" s="34">
        <v>487965.42599999998</v>
      </c>
      <c r="K307" s="18">
        <f>VLOOKUP($C307,'Hub coords'!$A$14:$E$119,4,TRUE)</f>
        <v>487966.29640000005</v>
      </c>
      <c r="L307" s="18">
        <f>VLOOKUP($C307,'Hub coords'!$A$14:$E$119,5,TRUE)</f>
        <v>5189499.7715000007</v>
      </c>
      <c r="M307" s="34">
        <f t="shared" si="20"/>
        <v>0.87040000007255003</v>
      </c>
      <c r="N307" s="34">
        <f t="shared" si="21"/>
        <v>1.6015000008046627</v>
      </c>
      <c r="O307" s="35">
        <f t="shared" si="22"/>
        <v>1.822744746996581</v>
      </c>
      <c r="P307" s="34">
        <f t="shared" si="23"/>
        <v>3.3223984127036301</v>
      </c>
      <c r="Q307" s="36" t="str">
        <f>VLOOKUP($C307,'Hub coords'!$A$14:$E$118,1,TRUE)</f>
        <v>24A</v>
      </c>
      <c r="R307" s="20" t="s">
        <v>166</v>
      </c>
      <c r="S307" s="20" t="s">
        <v>165</v>
      </c>
    </row>
    <row r="308" spans="1:19" x14ac:dyDescent="0.3">
      <c r="A308" s="30" t="s">
        <v>126</v>
      </c>
      <c r="B308" s="30">
        <v>0</v>
      </c>
      <c r="C308" s="30" t="s">
        <v>750</v>
      </c>
      <c r="D308" s="30">
        <v>901</v>
      </c>
      <c r="E308" s="30">
        <v>346.20600000000002</v>
      </c>
      <c r="F308" s="30">
        <v>0.3</v>
      </c>
      <c r="G308" s="30">
        <v>0.2</v>
      </c>
      <c r="H308" s="34">
        <v>2.286959</v>
      </c>
      <c r="I308" s="34">
        <v>5189497.8169999998</v>
      </c>
      <c r="J308" s="34">
        <v>487966.16200000001</v>
      </c>
      <c r="K308" s="18">
        <f>VLOOKUP($C308,'Hub coords'!$A$14:$E$119,4,TRUE)</f>
        <v>487966.29640000005</v>
      </c>
      <c r="L308" s="18">
        <f>VLOOKUP($C308,'Hub coords'!$A$14:$E$119,5,TRUE)</f>
        <v>5189499.7715000007</v>
      </c>
      <c r="M308" s="34">
        <f t="shared" si="20"/>
        <v>0.13440000003902242</v>
      </c>
      <c r="N308" s="34">
        <f t="shared" si="21"/>
        <v>1.954500000923872</v>
      </c>
      <c r="O308" s="35">
        <f t="shared" si="22"/>
        <v>1.9591155181923052</v>
      </c>
      <c r="P308" s="34">
        <f t="shared" si="23"/>
        <v>3.8381336136219044</v>
      </c>
      <c r="Q308" s="36" t="str">
        <f>VLOOKUP($C308,'Hub coords'!$A$14:$E$118,1,TRUE)</f>
        <v>24A</v>
      </c>
      <c r="R308" s="40">
        <v>1</v>
      </c>
      <c r="S308" s="15">
        <v>0</v>
      </c>
    </row>
    <row r="309" spans="1:19" x14ac:dyDescent="0.3">
      <c r="A309" s="30" t="s">
        <v>130</v>
      </c>
      <c r="B309" s="30">
        <v>0</v>
      </c>
      <c r="C309" s="30" t="s">
        <v>751</v>
      </c>
      <c r="D309" s="30">
        <v>901</v>
      </c>
      <c r="E309" s="30">
        <v>338.58600000000001</v>
      </c>
      <c r="F309" s="30">
        <v>0.4</v>
      </c>
      <c r="G309" s="30">
        <v>0.4</v>
      </c>
      <c r="H309" s="34">
        <v>2.1406640000000001</v>
      </c>
      <c r="I309" s="34">
        <v>5189498.898</v>
      </c>
      <c r="J309" s="34">
        <v>487967.97600000002</v>
      </c>
      <c r="K309" s="18">
        <f>VLOOKUP($C309,'Hub coords'!$A$14:$E$119,4,TRUE)</f>
        <v>487966.29640000005</v>
      </c>
      <c r="L309" s="18">
        <f>VLOOKUP($C309,'Hub coords'!$A$14:$E$119,5,TRUE)</f>
        <v>5189499.7715000007</v>
      </c>
      <c r="M309" s="34">
        <f t="shared" si="20"/>
        <v>1.6795999999740161</v>
      </c>
      <c r="N309" s="34">
        <f t="shared" si="21"/>
        <v>0.87350000068545341</v>
      </c>
      <c r="O309" s="35">
        <f t="shared" si="22"/>
        <v>1.8931609575284933</v>
      </c>
      <c r="P309" s="34">
        <f t="shared" si="23"/>
        <v>3.5840584111102016</v>
      </c>
      <c r="Q309" s="36" t="str">
        <f>VLOOKUP($C309,'Hub coords'!$A$14:$E$118,1,TRUE)</f>
        <v>24A</v>
      </c>
      <c r="R309" s="40">
        <v>2</v>
      </c>
      <c r="S309" s="15">
        <v>15</v>
      </c>
    </row>
    <row r="310" spans="1:19" x14ac:dyDescent="0.3">
      <c r="A310" s="30" t="s">
        <v>130</v>
      </c>
      <c r="B310" s="30">
        <v>0</v>
      </c>
      <c r="C310" s="30" t="s">
        <v>752</v>
      </c>
      <c r="D310" s="30">
        <v>901</v>
      </c>
      <c r="E310" s="30">
        <v>341.21499999999997</v>
      </c>
      <c r="F310" s="30">
        <v>0.4</v>
      </c>
      <c r="G310" s="30">
        <v>0.4</v>
      </c>
      <c r="H310" s="34">
        <v>2.525528</v>
      </c>
      <c r="I310" s="34">
        <v>5189498.1720000003</v>
      </c>
      <c r="J310" s="34">
        <v>487966.46100000001</v>
      </c>
      <c r="K310" s="18">
        <f>VLOOKUP($C310,'Hub coords'!$A$14:$E$119,4,TRUE)</f>
        <v>487966.29640000005</v>
      </c>
      <c r="L310" s="18">
        <f>VLOOKUP($C310,'Hub coords'!$A$14:$E$119,5,TRUE)</f>
        <v>5189499.7715000007</v>
      </c>
      <c r="M310" s="34">
        <f t="shared" si="20"/>
        <v>0.16459999996004626</v>
      </c>
      <c r="N310" s="34">
        <f t="shared" si="21"/>
        <v>1.5995000004768372</v>
      </c>
      <c r="O310" s="35">
        <f t="shared" si="22"/>
        <v>1.6079469554410832</v>
      </c>
      <c r="P310" s="34">
        <f t="shared" si="23"/>
        <v>2.5854934115122488</v>
      </c>
      <c r="Q310" s="36" t="str">
        <f>VLOOKUP($C310,'Hub coords'!$A$14:$E$118,1,TRUE)</f>
        <v>24A</v>
      </c>
      <c r="R310" s="40">
        <v>3</v>
      </c>
      <c r="S310" s="15">
        <v>13</v>
      </c>
    </row>
    <row r="311" spans="1:19" x14ac:dyDescent="0.3">
      <c r="A311" s="30" t="s">
        <v>130</v>
      </c>
      <c r="B311" s="30">
        <v>0</v>
      </c>
      <c r="C311" s="30" t="s">
        <v>753</v>
      </c>
      <c r="D311" s="30">
        <v>901</v>
      </c>
      <c r="E311" s="30">
        <v>341.13499999999999</v>
      </c>
      <c r="F311" s="30">
        <v>0.3</v>
      </c>
      <c r="G311" s="30">
        <v>0.2</v>
      </c>
      <c r="H311" s="34">
        <v>2.1319300000000001</v>
      </c>
      <c r="I311" s="34">
        <v>5189497.3600000003</v>
      </c>
      <c r="J311" s="34">
        <v>487965.64799999999</v>
      </c>
      <c r="K311" s="18">
        <f>VLOOKUP($C311,'Hub coords'!$A$14:$E$119,4,TRUE)</f>
        <v>487966.29640000005</v>
      </c>
      <c r="L311" s="18">
        <f>VLOOKUP($C311,'Hub coords'!$A$14:$E$119,5,TRUE)</f>
        <v>5189499.7715000007</v>
      </c>
      <c r="M311" s="34">
        <f t="shared" si="20"/>
        <v>0.64840000006370246</v>
      </c>
      <c r="N311" s="34">
        <f t="shared" si="21"/>
        <v>2.4115000003948808</v>
      </c>
      <c r="O311" s="35">
        <f t="shared" si="22"/>
        <v>2.4971493371416775</v>
      </c>
      <c r="P311" s="34">
        <f t="shared" si="23"/>
        <v>6.2357548119871193</v>
      </c>
      <c r="Q311" s="36" t="str">
        <f>VLOOKUP($C311,'Hub coords'!$A$14:$E$118,1,TRUE)</f>
        <v>24A</v>
      </c>
      <c r="R311" s="40">
        <v>4</v>
      </c>
      <c r="S311" s="15">
        <v>2</v>
      </c>
    </row>
    <row r="312" spans="1:19" x14ac:dyDescent="0.3">
      <c r="A312" s="30" t="s">
        <v>130</v>
      </c>
      <c r="B312" s="30">
        <v>0</v>
      </c>
      <c r="C312" s="30" t="s">
        <v>754</v>
      </c>
      <c r="D312" s="30">
        <v>901</v>
      </c>
      <c r="E312" s="30">
        <v>337.05399999999997</v>
      </c>
      <c r="F312" s="30">
        <v>0.4</v>
      </c>
      <c r="G312" s="30">
        <v>0.4</v>
      </c>
      <c r="H312" s="34">
        <v>1.886104</v>
      </c>
      <c r="I312" s="34">
        <v>5189499.5769999996</v>
      </c>
      <c r="J312" s="34">
        <v>487967.435</v>
      </c>
      <c r="K312" s="18">
        <f>VLOOKUP($C312,'Hub coords'!$A$14:$E$119,4,TRUE)</f>
        <v>487966.29640000005</v>
      </c>
      <c r="L312" s="18">
        <f>VLOOKUP($C312,'Hub coords'!$A$14:$E$119,5,TRUE)</f>
        <v>5189499.7715000007</v>
      </c>
      <c r="M312" s="34">
        <f t="shared" si="20"/>
        <v>1.1385999999474734</v>
      </c>
      <c r="N312" s="34">
        <f t="shared" si="21"/>
        <v>0.19450000114738941</v>
      </c>
      <c r="O312" s="35">
        <f t="shared" si="22"/>
        <v>1.1550931608864805</v>
      </c>
      <c r="P312" s="34">
        <f t="shared" si="23"/>
        <v>1.3342402103267208</v>
      </c>
      <c r="Q312" s="36" t="str">
        <f>VLOOKUP($C312,'Hub coords'!$A$14:$E$118,1,TRUE)</f>
        <v>24A</v>
      </c>
      <c r="R312" s="40">
        <v>5</v>
      </c>
      <c r="S312" s="15">
        <v>0</v>
      </c>
    </row>
    <row r="313" spans="1:19" x14ac:dyDescent="0.3">
      <c r="A313" s="30" t="s">
        <v>130</v>
      </c>
      <c r="B313" s="30">
        <v>0</v>
      </c>
      <c r="C313" s="30" t="s">
        <v>755</v>
      </c>
      <c r="D313" s="30">
        <v>901</v>
      </c>
      <c r="E313" s="30">
        <v>344.04</v>
      </c>
      <c r="F313" s="30">
        <v>0.4</v>
      </c>
      <c r="G313" s="30">
        <v>0.2</v>
      </c>
      <c r="H313" s="34">
        <v>2.4720300000000002</v>
      </c>
      <c r="I313" s="34">
        <v>5189497.6330000004</v>
      </c>
      <c r="J313" s="34">
        <v>487967.18400000001</v>
      </c>
      <c r="K313" s="18">
        <f>VLOOKUP($C313,'Hub coords'!$A$14:$E$119,4,TRUE)</f>
        <v>487966.29640000005</v>
      </c>
      <c r="L313" s="18">
        <f>VLOOKUP($C313,'Hub coords'!$A$14:$E$119,5,TRUE)</f>
        <v>5189499.7715000007</v>
      </c>
      <c r="M313" s="34">
        <f t="shared" si="20"/>
        <v>0.88759999995818362</v>
      </c>
      <c r="N313" s="34">
        <f t="shared" si="21"/>
        <v>2.1385000003501773</v>
      </c>
      <c r="O313" s="35">
        <f t="shared" si="22"/>
        <v>2.3153867952079792</v>
      </c>
      <c r="P313" s="34">
        <f t="shared" si="23"/>
        <v>5.3610160114234766</v>
      </c>
      <c r="Q313" s="36" t="str">
        <f>VLOOKUP($C313,'Hub coords'!$A$14:$E$118,1,TRUE)</f>
        <v>24A</v>
      </c>
      <c r="R313" s="40">
        <v>6</v>
      </c>
      <c r="S313" s="15">
        <v>0</v>
      </c>
    </row>
    <row r="314" spans="1:19" x14ac:dyDescent="0.3">
      <c r="A314" s="30" t="s">
        <v>126</v>
      </c>
      <c r="B314" s="30">
        <v>0</v>
      </c>
      <c r="C314" s="30" t="s">
        <v>756</v>
      </c>
      <c r="D314" s="30">
        <v>901</v>
      </c>
      <c r="E314" s="30">
        <v>342.39699999999999</v>
      </c>
      <c r="F314" s="30">
        <v>0.4</v>
      </c>
      <c r="G314" s="30">
        <v>0.2</v>
      </c>
      <c r="H314" s="34">
        <v>1.8744369999999999</v>
      </c>
      <c r="I314" s="34">
        <v>5189496.9780000001</v>
      </c>
      <c r="J314" s="34">
        <v>487965.55099999998</v>
      </c>
      <c r="K314" s="18">
        <f>VLOOKUP($C314,'Hub coords'!$A$14:$E$119,4,TRUE)</f>
        <v>487966.29640000005</v>
      </c>
      <c r="L314" s="18">
        <f>VLOOKUP($C314,'Hub coords'!$A$14:$E$119,5,TRUE)</f>
        <v>5189499.7715000007</v>
      </c>
      <c r="M314" s="34">
        <f t="shared" si="20"/>
        <v>0.74540000007255003</v>
      </c>
      <c r="N314" s="34">
        <f t="shared" si="21"/>
        <v>2.7935000006109476</v>
      </c>
      <c r="O314" s="35">
        <f t="shared" si="22"/>
        <v>2.8912390792740612</v>
      </c>
      <c r="P314" s="34">
        <f t="shared" si="23"/>
        <v>8.3592634135215214</v>
      </c>
      <c r="Q314" s="36" t="str">
        <f>VLOOKUP($C314,'Hub coords'!$A$14:$E$118,1,TRUE)</f>
        <v>24A</v>
      </c>
      <c r="R314" s="40">
        <v>7</v>
      </c>
      <c r="S314" s="15">
        <v>0</v>
      </c>
    </row>
    <row r="315" spans="1:19" x14ac:dyDescent="0.3">
      <c r="A315" s="30" t="s">
        <v>130</v>
      </c>
      <c r="B315" s="30">
        <v>0</v>
      </c>
      <c r="C315" s="30" t="s">
        <v>757</v>
      </c>
      <c r="D315" s="30">
        <v>901</v>
      </c>
      <c r="E315" s="30">
        <v>340.78699999999998</v>
      </c>
      <c r="F315" s="30">
        <v>0.4</v>
      </c>
      <c r="G315" s="30">
        <v>0.4</v>
      </c>
      <c r="H315" s="34">
        <v>2.7108469999999998</v>
      </c>
      <c r="I315" s="34">
        <v>5189497.4620000003</v>
      </c>
      <c r="J315" s="34">
        <v>487967.38400000002</v>
      </c>
      <c r="K315" s="18">
        <f>VLOOKUP($C315,'Hub coords'!$A$14:$E$119,4,TRUE)</f>
        <v>487966.29640000005</v>
      </c>
      <c r="L315" s="18">
        <f>VLOOKUP($C315,'Hub coords'!$A$14:$E$119,5,TRUE)</f>
        <v>5189499.7715000007</v>
      </c>
      <c r="M315" s="34">
        <f t="shared" si="20"/>
        <v>1.0875999999698251</v>
      </c>
      <c r="N315" s="34">
        <f t="shared" si="21"/>
        <v>2.3095000004395843</v>
      </c>
      <c r="O315" s="35">
        <f t="shared" si="22"/>
        <v>2.552775746509043</v>
      </c>
      <c r="P315" s="34">
        <f t="shared" si="23"/>
        <v>6.5166640119648021</v>
      </c>
      <c r="Q315" s="36" t="str">
        <f>VLOOKUP($C315,'Hub coords'!$A$14:$E$118,1,TRUE)</f>
        <v>24A</v>
      </c>
      <c r="R315" s="40">
        <v>8</v>
      </c>
      <c r="S315" s="15">
        <v>0</v>
      </c>
    </row>
    <row r="316" spans="1:19" ht="15" thickBot="1" x14ac:dyDescent="0.35">
      <c r="A316" s="30" t="s">
        <v>130</v>
      </c>
      <c r="B316" s="30">
        <v>0</v>
      </c>
      <c r="C316" s="30" t="s">
        <v>758</v>
      </c>
      <c r="D316" s="30">
        <v>901</v>
      </c>
      <c r="E316" s="30">
        <v>336.46199999999999</v>
      </c>
      <c r="F316" s="30">
        <v>0.4</v>
      </c>
      <c r="G316" s="30">
        <v>0.2</v>
      </c>
      <c r="H316" s="34">
        <v>1.58613</v>
      </c>
      <c r="I316" s="34">
        <v>5189499.3339999998</v>
      </c>
      <c r="J316" s="34">
        <v>487967.49</v>
      </c>
      <c r="K316" s="18">
        <f>VLOOKUP($C316,'Hub coords'!$A$14:$E$119,4,TRUE)</f>
        <v>487966.29640000005</v>
      </c>
      <c r="L316" s="18">
        <f>VLOOKUP($C316,'Hub coords'!$A$14:$E$119,5,TRUE)</f>
        <v>5189499.7715000007</v>
      </c>
      <c r="M316" s="34">
        <f t="shared" si="20"/>
        <v>1.1935999999404885</v>
      </c>
      <c r="N316" s="34">
        <f t="shared" si="21"/>
        <v>0.43750000093132257</v>
      </c>
      <c r="O316" s="35">
        <f t="shared" si="22"/>
        <v>1.2712541880650154</v>
      </c>
      <c r="P316" s="34">
        <f t="shared" si="23"/>
        <v>1.6160872106728417</v>
      </c>
      <c r="Q316" s="36" t="str">
        <f>VLOOKUP($C316,'Hub coords'!$A$14:$E$118,1,TRUE)</f>
        <v>24A</v>
      </c>
      <c r="R316" s="38" t="s">
        <v>2123</v>
      </c>
      <c r="S316" s="38">
        <v>0</v>
      </c>
    </row>
    <row r="317" spans="1:19" x14ac:dyDescent="0.3">
      <c r="A317" s="30" t="s">
        <v>126</v>
      </c>
      <c r="B317" s="30">
        <v>0</v>
      </c>
      <c r="C317" s="30" t="s">
        <v>741</v>
      </c>
      <c r="D317" s="30">
        <v>901</v>
      </c>
      <c r="E317" s="30">
        <v>342.66899999999998</v>
      </c>
      <c r="F317" s="30">
        <v>0.3</v>
      </c>
      <c r="G317" s="30">
        <v>0.2</v>
      </c>
      <c r="H317" s="34">
        <v>1.765512</v>
      </c>
      <c r="I317" s="34">
        <v>5189496.9989999998</v>
      </c>
      <c r="J317" s="34">
        <v>487965.38699999999</v>
      </c>
      <c r="K317" s="18">
        <f>VLOOKUP($C317,'Hub coords'!$A$14:$E$119,4,TRUE)</f>
        <v>487966.29640000005</v>
      </c>
      <c r="L317" s="18">
        <f>VLOOKUP($C317,'Hub coords'!$A$14:$E$119,5,TRUE)</f>
        <v>5189499.7715000007</v>
      </c>
      <c r="M317" s="34">
        <f t="shared" si="20"/>
        <v>0.90940000006230548</v>
      </c>
      <c r="N317" s="34">
        <f t="shared" si="21"/>
        <v>2.7725000008940697</v>
      </c>
      <c r="O317" s="35">
        <f t="shared" si="22"/>
        <v>2.9178356045313687</v>
      </c>
      <c r="P317" s="34">
        <f t="shared" si="23"/>
        <v>8.5137646150709383</v>
      </c>
      <c r="Q317" s="36" t="str">
        <f>VLOOKUP($C317,'Hub coords'!$A$14:$E$118,1,TRUE)</f>
        <v>24A</v>
      </c>
      <c r="R317" s="30"/>
    </row>
    <row r="318" spans="1:19" x14ac:dyDescent="0.3">
      <c r="A318" s="30" t="s">
        <v>126</v>
      </c>
      <c r="B318" s="30">
        <v>0</v>
      </c>
      <c r="C318" s="30" t="s">
        <v>759</v>
      </c>
      <c r="D318" s="30">
        <v>901</v>
      </c>
      <c r="E318" s="30">
        <v>341.36</v>
      </c>
      <c r="F318" s="30">
        <v>0.3</v>
      </c>
      <c r="G318" s="30">
        <v>0.2</v>
      </c>
      <c r="H318" s="34">
        <v>3.8458169999999998</v>
      </c>
      <c r="I318" s="34">
        <v>5189498.6809999999</v>
      </c>
      <c r="J318" s="34">
        <v>487967.13699999999</v>
      </c>
      <c r="K318" s="18">
        <f>VLOOKUP($C318,'Hub coords'!$A$14:$E$119,4,TRUE)</f>
        <v>487966.29640000005</v>
      </c>
      <c r="L318" s="18">
        <f>VLOOKUP($C318,'Hub coords'!$A$14:$E$119,5,TRUE)</f>
        <v>5189499.7715000007</v>
      </c>
      <c r="M318" s="34">
        <f t="shared" si="20"/>
        <v>0.84059999993769452</v>
      </c>
      <c r="N318" s="34">
        <f t="shared" si="21"/>
        <v>1.0905000008642673</v>
      </c>
      <c r="O318" s="35">
        <f t="shared" si="22"/>
        <v>1.376880028099841</v>
      </c>
      <c r="P318" s="34">
        <f t="shared" si="23"/>
        <v>1.895798611780219</v>
      </c>
      <c r="Q318" s="36" t="str">
        <f>VLOOKUP($C318,'Hub coords'!$A$14:$E$118,1,TRUE)</f>
        <v>24A</v>
      </c>
      <c r="R318" s="30"/>
    </row>
    <row r="319" spans="1:19" x14ac:dyDescent="0.3">
      <c r="A319" s="30" t="s">
        <v>130</v>
      </c>
      <c r="B319" s="30">
        <v>0</v>
      </c>
      <c r="C319" s="30" t="s">
        <v>760</v>
      </c>
      <c r="D319" s="30">
        <v>901</v>
      </c>
      <c r="E319" s="30">
        <v>339.53800000000001</v>
      </c>
      <c r="F319" s="30">
        <v>0.4</v>
      </c>
      <c r="G319" s="30">
        <v>0.3</v>
      </c>
      <c r="H319" s="34">
        <v>2.255614</v>
      </c>
      <c r="I319" s="34">
        <v>5189498.5750000002</v>
      </c>
      <c r="J319" s="34">
        <v>487968.09399999998</v>
      </c>
      <c r="K319" s="18">
        <f>VLOOKUP($C319,'Hub coords'!$A$14:$E$119,4,TRUE)</f>
        <v>487966.29640000005</v>
      </c>
      <c r="L319" s="18">
        <f>VLOOKUP($C319,'Hub coords'!$A$14:$E$119,5,TRUE)</f>
        <v>5189499.7715000007</v>
      </c>
      <c r="M319" s="34">
        <f t="shared" si="20"/>
        <v>1.7975999999325722</v>
      </c>
      <c r="N319" s="34">
        <f t="shared" si="21"/>
        <v>1.1965000005438924</v>
      </c>
      <c r="O319" s="35">
        <f t="shared" si="22"/>
        <v>2.159392972818778</v>
      </c>
      <c r="P319" s="34">
        <f t="shared" si="23"/>
        <v>4.6629780110591197</v>
      </c>
      <c r="Q319" s="36" t="str">
        <f>VLOOKUP($C319,'Hub coords'!$A$14:$E$118,1,TRUE)</f>
        <v>24A</v>
      </c>
      <c r="R319" s="30"/>
    </row>
    <row r="320" spans="1:19" x14ac:dyDescent="0.3">
      <c r="A320" s="30" t="s">
        <v>130</v>
      </c>
      <c r="B320" s="30">
        <v>0</v>
      </c>
      <c r="C320" s="30" t="s">
        <v>761</v>
      </c>
      <c r="D320" s="30">
        <v>901</v>
      </c>
      <c r="E320" s="30">
        <v>336.678</v>
      </c>
      <c r="F320" s="30">
        <v>0.4</v>
      </c>
      <c r="G320" s="30">
        <v>0.4</v>
      </c>
      <c r="H320" s="34">
        <v>1.8599270000000001</v>
      </c>
      <c r="I320" s="34">
        <v>5189498.352</v>
      </c>
      <c r="J320" s="34">
        <v>487967.42700000003</v>
      </c>
      <c r="K320" s="18">
        <f>VLOOKUP($C320,'Hub coords'!$A$14:$E$119,4,TRUE)</f>
        <v>487966.29640000005</v>
      </c>
      <c r="L320" s="18">
        <f>VLOOKUP($C320,'Hub coords'!$A$14:$E$119,5,TRUE)</f>
        <v>5189499.7715000007</v>
      </c>
      <c r="M320" s="34">
        <f t="shared" si="20"/>
        <v>1.1305999999749474</v>
      </c>
      <c r="N320" s="34">
        <f t="shared" si="21"/>
        <v>1.4195000007748604</v>
      </c>
      <c r="O320" s="35">
        <f t="shared" si="22"/>
        <v>1.8147276964170631</v>
      </c>
      <c r="P320" s="34">
        <f t="shared" si="23"/>
        <v>3.2932366121431804</v>
      </c>
      <c r="Q320" s="36" t="str">
        <f>VLOOKUP($C320,'Hub coords'!$A$14:$E$118,1,TRUE)</f>
        <v>24A</v>
      </c>
      <c r="R320" s="30"/>
    </row>
    <row r="321" spans="1:19" x14ac:dyDescent="0.3">
      <c r="A321" s="30" t="s">
        <v>130</v>
      </c>
      <c r="B321" s="30">
        <v>0</v>
      </c>
      <c r="C321" s="30" t="s">
        <v>762</v>
      </c>
      <c r="D321" s="30">
        <v>901</v>
      </c>
      <c r="E321" s="30">
        <v>337.06299999999999</v>
      </c>
      <c r="F321" s="30">
        <v>0.4</v>
      </c>
      <c r="G321" s="30">
        <v>0.3</v>
      </c>
      <c r="H321" s="34">
        <v>1.7944119999999999</v>
      </c>
      <c r="I321" s="34">
        <v>5189499.0880000005</v>
      </c>
      <c r="J321" s="34">
        <v>487967.52399999998</v>
      </c>
      <c r="K321" s="18">
        <f>VLOOKUP($C321,'Hub coords'!$A$14:$E$119,4,TRUE)</f>
        <v>487966.29640000005</v>
      </c>
      <c r="L321" s="18">
        <f>VLOOKUP($C321,'Hub coords'!$A$14:$E$119,5,TRUE)</f>
        <v>5189499.7715000007</v>
      </c>
      <c r="M321" s="34">
        <f t="shared" si="20"/>
        <v>1.2275999999255873</v>
      </c>
      <c r="N321" s="34">
        <f t="shared" si="21"/>
        <v>0.68350000027567148</v>
      </c>
      <c r="O321" s="35">
        <f t="shared" si="22"/>
        <v>1.4050530275381585</v>
      </c>
      <c r="P321" s="34">
        <f t="shared" si="23"/>
        <v>1.9741740101941452</v>
      </c>
      <c r="Q321" s="36" t="str">
        <f>VLOOKUP($C321,'Hub coords'!$A$14:$E$118,1,TRUE)</f>
        <v>24A</v>
      </c>
      <c r="R321" s="30"/>
    </row>
    <row r="322" spans="1:19" x14ac:dyDescent="0.3">
      <c r="A322" s="30" t="s">
        <v>126</v>
      </c>
      <c r="B322" s="30">
        <v>0</v>
      </c>
      <c r="C322" s="30" t="s">
        <v>763</v>
      </c>
      <c r="D322" s="30">
        <v>901</v>
      </c>
      <c r="E322" s="30">
        <v>337.85</v>
      </c>
      <c r="F322" s="30">
        <v>0.3</v>
      </c>
      <c r="G322" s="30">
        <v>0.2</v>
      </c>
      <c r="H322" s="34">
        <v>1.712456</v>
      </c>
      <c r="I322" s="34">
        <v>5189498.3</v>
      </c>
      <c r="J322" s="34">
        <v>487965.83899999998</v>
      </c>
      <c r="K322" s="18">
        <f>VLOOKUP($C322,'Hub coords'!$A$14:$E$119,4,TRUE)</f>
        <v>487966.29640000005</v>
      </c>
      <c r="L322" s="18">
        <f>VLOOKUP($C322,'Hub coords'!$A$14:$E$119,5,TRUE)</f>
        <v>5189499.7715000007</v>
      </c>
      <c r="M322" s="34">
        <f t="shared" si="20"/>
        <v>0.45740000007208437</v>
      </c>
      <c r="N322" s="34">
        <f t="shared" si="21"/>
        <v>1.4715000009164214</v>
      </c>
      <c r="O322" s="35">
        <f t="shared" si="22"/>
        <v>1.5409500357775949</v>
      </c>
      <c r="P322" s="34">
        <f t="shared" si="23"/>
        <v>2.3745270127629712</v>
      </c>
      <c r="Q322" s="36" t="str">
        <f>VLOOKUP($C322,'Hub coords'!$A$14:$E$118,1,TRUE)</f>
        <v>24A</v>
      </c>
      <c r="R322" s="30"/>
    </row>
    <row r="323" spans="1:19" x14ac:dyDescent="0.3">
      <c r="A323" s="30" t="s">
        <v>130</v>
      </c>
      <c r="B323" s="30">
        <v>0</v>
      </c>
      <c r="C323" s="30" t="s">
        <v>764</v>
      </c>
      <c r="D323" s="30">
        <v>901</v>
      </c>
      <c r="E323" s="30">
        <v>339.38499999999999</v>
      </c>
      <c r="F323" s="30">
        <v>0.5</v>
      </c>
      <c r="G323" s="30">
        <v>0.3</v>
      </c>
      <c r="H323" s="34">
        <v>2.172142</v>
      </c>
      <c r="I323" s="34">
        <v>5189498.8660000004</v>
      </c>
      <c r="J323" s="34">
        <v>487968.08299999998</v>
      </c>
      <c r="K323" s="18">
        <f>VLOOKUP($C323,'Hub coords'!$A$14:$E$119,4,TRUE)</f>
        <v>487966.29640000005</v>
      </c>
      <c r="L323" s="18">
        <f>VLOOKUP($C323,'Hub coords'!$A$14:$E$119,5,TRUE)</f>
        <v>5189499.7715000007</v>
      </c>
      <c r="M323" s="34">
        <f t="shared" si="20"/>
        <v>1.7865999999339692</v>
      </c>
      <c r="N323" s="34">
        <f t="shared" si="21"/>
        <v>0.90550000034272671</v>
      </c>
      <c r="O323" s="35">
        <f t="shared" si="22"/>
        <v>2.002965254412751</v>
      </c>
      <c r="P323" s="34">
        <f t="shared" si="23"/>
        <v>4.0118698103847361</v>
      </c>
      <c r="Q323" s="36" t="str">
        <f>VLOOKUP($C323,'Hub coords'!$A$14:$E$118,1,TRUE)</f>
        <v>24A</v>
      </c>
      <c r="R323" s="30"/>
    </row>
    <row r="324" spans="1:19" x14ac:dyDescent="0.3">
      <c r="A324" s="30" t="s">
        <v>126</v>
      </c>
      <c r="B324" s="30">
        <v>0</v>
      </c>
      <c r="C324" s="30" t="s">
        <v>765</v>
      </c>
      <c r="D324" s="30">
        <v>901</v>
      </c>
      <c r="E324" s="30">
        <v>343.03399999999999</v>
      </c>
      <c r="F324" s="30">
        <v>0.4</v>
      </c>
      <c r="G324" s="30">
        <v>0.2</v>
      </c>
      <c r="H324" s="34">
        <v>1.795528</v>
      </c>
      <c r="I324" s="34">
        <v>5189496.7290000003</v>
      </c>
      <c r="J324" s="34">
        <v>487965.73200000002</v>
      </c>
      <c r="K324" s="18">
        <f>VLOOKUP($C324,'Hub coords'!$A$14:$E$119,4,TRUE)</f>
        <v>487966.29640000005</v>
      </c>
      <c r="L324" s="18">
        <f>VLOOKUP($C324,'Hub coords'!$A$14:$E$119,5,TRUE)</f>
        <v>5189499.7715000007</v>
      </c>
      <c r="M324" s="34">
        <f t="shared" si="20"/>
        <v>0.5644000000320375</v>
      </c>
      <c r="N324" s="34">
        <f t="shared" si="21"/>
        <v>3.0425000004470348</v>
      </c>
      <c r="O324" s="35">
        <f t="shared" si="22"/>
        <v>3.0944068272863494</v>
      </c>
      <c r="P324" s="34">
        <f t="shared" si="23"/>
        <v>9.5753536127563716</v>
      </c>
      <c r="Q324" s="36" t="str">
        <f>VLOOKUP($C324,'Hub coords'!$A$14:$E$118,1,TRUE)</f>
        <v>24A</v>
      </c>
      <c r="R324" s="30"/>
    </row>
    <row r="325" spans="1:19" x14ac:dyDescent="0.3">
      <c r="A325" s="30" t="s">
        <v>130</v>
      </c>
      <c r="B325" s="30">
        <v>0</v>
      </c>
      <c r="C325" s="30" t="s">
        <v>766</v>
      </c>
      <c r="D325" s="30">
        <v>901</v>
      </c>
      <c r="E325" s="30">
        <v>343.04500000000002</v>
      </c>
      <c r="F325" s="30">
        <v>0.4</v>
      </c>
      <c r="G325" s="30">
        <v>0.3</v>
      </c>
      <c r="H325" s="34">
        <v>2.2886769999999999</v>
      </c>
      <c r="I325" s="34">
        <v>5189497.443</v>
      </c>
      <c r="J325" s="34">
        <v>487966.84899999999</v>
      </c>
      <c r="K325" s="18">
        <f>VLOOKUP($C325,'Hub coords'!$A$14:$E$119,4,TRUE)</f>
        <v>487966.29640000005</v>
      </c>
      <c r="L325" s="18">
        <f>VLOOKUP($C325,'Hub coords'!$A$14:$E$119,5,TRUE)</f>
        <v>5189499.7715000007</v>
      </c>
      <c r="M325" s="34">
        <f t="shared" si="20"/>
        <v>0.55259999993722886</v>
      </c>
      <c r="N325" s="34">
        <f t="shared" si="21"/>
        <v>2.3285000007599592</v>
      </c>
      <c r="O325" s="35">
        <f t="shared" si="22"/>
        <v>2.3931734190128711</v>
      </c>
      <c r="P325" s="34">
        <f t="shared" si="23"/>
        <v>5.7272790134697553</v>
      </c>
      <c r="Q325" s="36" t="str">
        <f>VLOOKUP($C325,'Hub coords'!$A$14:$E$118,1,TRUE)</f>
        <v>24A</v>
      </c>
      <c r="R325" s="30"/>
    </row>
    <row r="326" spans="1:19" x14ac:dyDescent="0.3">
      <c r="A326" s="30" t="s">
        <v>130</v>
      </c>
      <c r="B326" s="30">
        <v>0</v>
      </c>
      <c r="C326" s="30" t="s">
        <v>767</v>
      </c>
      <c r="D326" s="30">
        <v>901</v>
      </c>
      <c r="E326" s="30">
        <v>337.48700000000002</v>
      </c>
      <c r="F326" s="30">
        <v>0.4</v>
      </c>
      <c r="G326" s="30">
        <v>0.4</v>
      </c>
      <c r="H326" s="34">
        <v>1.908166</v>
      </c>
      <c r="I326" s="34">
        <v>5189499.3370000003</v>
      </c>
      <c r="J326" s="34">
        <v>487967.723</v>
      </c>
      <c r="K326" s="18">
        <f>VLOOKUP($C326,'Hub coords'!$A$14:$E$119,4,TRUE)</f>
        <v>487966.29640000005</v>
      </c>
      <c r="L326" s="18">
        <f>VLOOKUP($C326,'Hub coords'!$A$14:$E$119,5,TRUE)</f>
        <v>5189499.7715000007</v>
      </c>
      <c r="M326" s="34">
        <f t="shared" si="20"/>
        <v>1.4265999999479391</v>
      </c>
      <c r="N326" s="34">
        <f t="shared" si="21"/>
        <v>0.43450000043958426</v>
      </c>
      <c r="O326" s="35">
        <f t="shared" si="22"/>
        <v>1.4913007108673484</v>
      </c>
      <c r="P326" s="34">
        <f t="shared" si="23"/>
        <v>2.2239778102334586</v>
      </c>
      <c r="Q326" s="36" t="str">
        <f>VLOOKUP($C326,'Hub coords'!$A$14:$E$118,1,TRUE)</f>
        <v>24A</v>
      </c>
      <c r="R326" s="30"/>
    </row>
    <row r="327" spans="1:19" x14ac:dyDescent="0.3">
      <c r="A327" s="30" t="s">
        <v>126</v>
      </c>
      <c r="B327" s="30">
        <v>0</v>
      </c>
      <c r="C327" s="30" t="s">
        <v>768</v>
      </c>
      <c r="D327" s="30">
        <v>901</v>
      </c>
      <c r="E327" s="30">
        <v>344.005</v>
      </c>
      <c r="F327" s="30">
        <v>0.4</v>
      </c>
      <c r="G327" s="30">
        <v>0.3</v>
      </c>
      <c r="H327" s="34">
        <v>2.3780770000000002</v>
      </c>
      <c r="I327" s="34">
        <v>5189497.648</v>
      </c>
      <c r="J327" s="34">
        <v>487968.37400000001</v>
      </c>
      <c r="K327" s="18">
        <f>VLOOKUP($C327,'Hub coords'!$A$14:$E$119,4,TRUE)</f>
        <v>487966.29640000005</v>
      </c>
      <c r="L327" s="18">
        <f>VLOOKUP($C327,'Hub coords'!$A$14:$E$119,5,TRUE)</f>
        <v>5189499.7715000007</v>
      </c>
      <c r="M327" s="34">
        <f t="shared" si="20"/>
        <v>2.0775999999605119</v>
      </c>
      <c r="N327" s="34">
        <f t="shared" si="21"/>
        <v>2.1235000006854534</v>
      </c>
      <c r="O327" s="35">
        <f t="shared" si="22"/>
        <v>2.9708035971344589</v>
      </c>
      <c r="P327" s="34">
        <f t="shared" si="23"/>
        <v>8.8256740127470401</v>
      </c>
      <c r="Q327" s="36" t="str">
        <f>VLOOKUP($C327,'Hub coords'!$A$14:$E$118,1,TRUE)</f>
        <v>24A</v>
      </c>
      <c r="R327" s="30"/>
    </row>
    <row r="328" spans="1:19" x14ac:dyDescent="0.3">
      <c r="A328" s="30" t="s">
        <v>130</v>
      </c>
      <c r="B328" s="30">
        <v>0</v>
      </c>
      <c r="C328" s="30" t="s">
        <v>742</v>
      </c>
      <c r="D328" s="30">
        <v>901</v>
      </c>
      <c r="E328" s="30">
        <v>339.38400000000001</v>
      </c>
      <c r="F328" s="30">
        <v>0.5</v>
      </c>
      <c r="G328" s="30">
        <v>0.4</v>
      </c>
      <c r="H328" s="34">
        <v>2.4560849999999999</v>
      </c>
      <c r="I328" s="34">
        <v>5189497.8310000002</v>
      </c>
      <c r="J328" s="34">
        <v>487967.77600000001</v>
      </c>
      <c r="K328" s="18">
        <f>VLOOKUP($C328,'Hub coords'!$A$14:$E$119,4,TRUE)</f>
        <v>487966.29640000005</v>
      </c>
      <c r="L328" s="18">
        <f>VLOOKUP($C328,'Hub coords'!$A$14:$E$119,5,TRUE)</f>
        <v>5189499.7715000007</v>
      </c>
      <c r="M328" s="34">
        <f t="shared" si="20"/>
        <v>1.4795999999623746</v>
      </c>
      <c r="N328" s="34">
        <f t="shared" si="21"/>
        <v>1.9405000004917383</v>
      </c>
      <c r="O328" s="35">
        <f t="shared" si="22"/>
        <v>2.4402369581245784</v>
      </c>
      <c r="P328" s="34">
        <f t="shared" si="23"/>
        <v>5.9547564117970957</v>
      </c>
      <c r="Q328" s="36" t="str">
        <f>VLOOKUP($C328,'Hub coords'!$A$14:$E$118,1,TRUE)</f>
        <v>24A</v>
      </c>
      <c r="R328" s="30"/>
    </row>
    <row r="329" spans="1:19" x14ac:dyDescent="0.3">
      <c r="A329" s="30" t="s">
        <v>126</v>
      </c>
      <c r="B329" s="30">
        <v>0</v>
      </c>
      <c r="C329" s="30" t="s">
        <v>769</v>
      </c>
      <c r="D329" s="30">
        <v>901</v>
      </c>
      <c r="E329" s="30">
        <v>342.959</v>
      </c>
      <c r="F329" s="30">
        <v>0.3</v>
      </c>
      <c r="G329" s="30">
        <v>0.2</v>
      </c>
      <c r="H329" s="34">
        <v>1.9556180000000001</v>
      </c>
      <c r="I329" s="34">
        <v>5189498.2470000004</v>
      </c>
      <c r="J329" s="34">
        <v>487966.50099999999</v>
      </c>
      <c r="K329" s="18">
        <f>VLOOKUP($C329,'Hub coords'!$A$14:$E$119,4,TRUE)</f>
        <v>487966.29640000005</v>
      </c>
      <c r="L329" s="18">
        <f>VLOOKUP($C329,'Hub coords'!$A$14:$E$119,5,TRUE)</f>
        <v>5189499.7715000007</v>
      </c>
      <c r="M329" s="34">
        <f t="shared" si="20"/>
        <v>0.2045999999390915</v>
      </c>
      <c r="N329" s="34">
        <f t="shared" si="21"/>
        <v>1.5245000002905726</v>
      </c>
      <c r="O329" s="35">
        <f t="shared" si="22"/>
        <v>1.5381681997951435</v>
      </c>
      <c r="P329" s="34">
        <f t="shared" si="23"/>
        <v>2.3659614108610327</v>
      </c>
      <c r="Q329" s="36" t="str">
        <f>VLOOKUP($C329,'Hub coords'!$A$14:$E$118,1,TRUE)</f>
        <v>24A</v>
      </c>
      <c r="R329" s="30"/>
    </row>
    <row r="330" spans="1:19" x14ac:dyDescent="0.3">
      <c r="A330" s="30" t="s">
        <v>126</v>
      </c>
      <c r="B330" s="30">
        <v>0</v>
      </c>
      <c r="C330" s="30" t="s">
        <v>743</v>
      </c>
      <c r="D330" s="30">
        <v>901</v>
      </c>
      <c r="E330" s="30">
        <v>339.28</v>
      </c>
      <c r="F330" s="30">
        <v>0.3</v>
      </c>
      <c r="G330" s="30">
        <v>0.2</v>
      </c>
      <c r="H330" s="34">
        <v>1.7311749999999999</v>
      </c>
      <c r="I330" s="34">
        <v>5189497.477</v>
      </c>
      <c r="J330" s="34">
        <v>487966.11300000001</v>
      </c>
      <c r="K330" s="18">
        <f>VLOOKUP($C330,'Hub coords'!$A$14:$E$119,4,TRUE)</f>
        <v>487966.29640000005</v>
      </c>
      <c r="L330" s="18">
        <f>VLOOKUP($C330,'Hub coords'!$A$14:$E$119,5,TRUE)</f>
        <v>5189499.7715000007</v>
      </c>
      <c r="M330" s="34">
        <f t="shared" si="20"/>
        <v>0.18340000003809109</v>
      </c>
      <c r="N330" s="34">
        <f t="shared" si="21"/>
        <v>2.2945000007748604</v>
      </c>
      <c r="O330" s="35">
        <f t="shared" si="22"/>
        <v>2.3018179366687117</v>
      </c>
      <c r="P330" s="34">
        <f t="shared" si="23"/>
        <v>5.2983658135698057</v>
      </c>
      <c r="Q330" s="36" t="str">
        <f>VLOOKUP($C330,'Hub coords'!$A$14:$E$118,1,TRUE)</f>
        <v>24A</v>
      </c>
      <c r="R330" s="30" t="s">
        <v>5112</v>
      </c>
      <c r="S330" s="37">
        <f>COUNT(D306:D335)</f>
        <v>30</v>
      </c>
    </row>
    <row r="331" spans="1:19" x14ac:dyDescent="0.3">
      <c r="A331" s="30" t="s">
        <v>130</v>
      </c>
      <c r="B331" s="30">
        <v>0</v>
      </c>
      <c r="C331" s="30" t="s">
        <v>744</v>
      </c>
      <c r="D331" s="30">
        <v>901</v>
      </c>
      <c r="E331" s="30">
        <v>337.80399999999997</v>
      </c>
      <c r="F331" s="30">
        <v>0.4</v>
      </c>
      <c r="G331" s="30">
        <v>0.4</v>
      </c>
      <c r="H331" s="34">
        <v>2.3171750000000002</v>
      </c>
      <c r="I331" s="34">
        <v>5189498.6560000004</v>
      </c>
      <c r="J331" s="34">
        <v>487967.72399999999</v>
      </c>
      <c r="K331" s="18">
        <f>VLOOKUP($C331,'Hub coords'!$A$14:$E$119,4,TRUE)</f>
        <v>487966.29640000005</v>
      </c>
      <c r="L331" s="18">
        <f>VLOOKUP($C331,'Hub coords'!$A$14:$E$119,5,TRUE)</f>
        <v>5189499.7715000007</v>
      </c>
      <c r="M331" s="34">
        <f t="shared" si="20"/>
        <v>1.4275999999372289</v>
      </c>
      <c r="N331" s="34">
        <f t="shared" si="21"/>
        <v>1.1155000003054738</v>
      </c>
      <c r="O331" s="35">
        <f t="shared" si="22"/>
        <v>1.8117345309129282</v>
      </c>
      <c r="P331" s="34">
        <f t="shared" si="23"/>
        <v>3.2823820105022881</v>
      </c>
      <c r="Q331" s="36" t="str">
        <f>VLOOKUP($C331,'Hub coords'!$A$14:$E$118,1,TRUE)</f>
        <v>24A</v>
      </c>
      <c r="R331" s="30" t="s">
        <v>5111</v>
      </c>
      <c r="S331" s="34">
        <f>AVERAGE(O306:O335)</f>
        <v>2.0060599234813457</v>
      </c>
    </row>
    <row r="332" spans="1:19" x14ac:dyDescent="0.3">
      <c r="A332" s="30" t="s">
        <v>126</v>
      </c>
      <c r="B332" s="30">
        <v>0</v>
      </c>
      <c r="C332" s="30" t="s">
        <v>745</v>
      </c>
      <c r="D332" s="30">
        <v>901</v>
      </c>
      <c r="E332" s="30">
        <v>336.27</v>
      </c>
      <c r="F332" s="30">
        <v>0.4</v>
      </c>
      <c r="G332" s="30">
        <v>0.3</v>
      </c>
      <c r="H332" s="34">
        <v>1.4306239999999999</v>
      </c>
      <c r="I332" s="34">
        <v>5189499.0329999998</v>
      </c>
      <c r="J332" s="34">
        <v>487967.45400000003</v>
      </c>
      <c r="K332" s="18">
        <f>VLOOKUP($C332,'Hub coords'!$A$14:$E$119,4,TRUE)</f>
        <v>487966.29640000005</v>
      </c>
      <c r="L332" s="18">
        <f>VLOOKUP($C332,'Hub coords'!$A$14:$E$119,5,TRUE)</f>
        <v>5189499.7715000007</v>
      </c>
      <c r="M332" s="34">
        <f t="shared" si="20"/>
        <v>1.1575999999768101</v>
      </c>
      <c r="N332" s="34">
        <f t="shared" si="21"/>
        <v>0.73850000090897083</v>
      </c>
      <c r="O332" s="35">
        <f t="shared" si="22"/>
        <v>1.3731059723447643</v>
      </c>
      <c r="P332" s="34">
        <f t="shared" si="23"/>
        <v>1.8854200112888606</v>
      </c>
      <c r="Q332" s="36" t="str">
        <f>VLOOKUP($C332,'Hub coords'!$A$14:$E$118,1,TRUE)</f>
        <v>24A</v>
      </c>
      <c r="R332" s="30" t="s">
        <v>5110</v>
      </c>
      <c r="S332" s="34">
        <f>_xlfn.STDEV.S(O306:O335)</f>
        <v>0.5808585993355313</v>
      </c>
    </row>
    <row r="333" spans="1:19" x14ac:dyDescent="0.3">
      <c r="A333" s="30" t="s">
        <v>130</v>
      </c>
      <c r="B333" s="30">
        <v>0</v>
      </c>
      <c r="C333" s="30" t="s">
        <v>746</v>
      </c>
      <c r="D333" s="30">
        <v>901</v>
      </c>
      <c r="E333" s="30">
        <v>336.42899999999997</v>
      </c>
      <c r="F333" s="30">
        <v>0.4</v>
      </c>
      <c r="G333" s="30">
        <v>0.3</v>
      </c>
      <c r="H333" s="34">
        <v>1.5919939999999999</v>
      </c>
      <c r="I333" s="34">
        <v>5189498.9270000001</v>
      </c>
      <c r="J333" s="34">
        <v>487967.565</v>
      </c>
      <c r="K333" s="18">
        <f>VLOOKUP($C333,'Hub coords'!$A$14:$E$119,4,TRUE)</f>
        <v>487966.29640000005</v>
      </c>
      <c r="L333" s="18">
        <f>VLOOKUP($C333,'Hub coords'!$A$14:$E$119,5,TRUE)</f>
        <v>5189499.7715000007</v>
      </c>
      <c r="M333" s="34">
        <f t="shared" si="20"/>
        <v>1.26859999995213</v>
      </c>
      <c r="N333" s="34">
        <f t="shared" si="21"/>
        <v>0.84450000058859587</v>
      </c>
      <c r="O333" s="35">
        <f t="shared" si="22"/>
        <v>1.5239836648969314</v>
      </c>
      <c r="P333" s="34">
        <f t="shared" si="23"/>
        <v>2.3225262108726823</v>
      </c>
      <c r="Q333" s="36" t="str">
        <f>VLOOKUP($C333,'Hub coords'!$A$14:$E$118,1,TRUE)</f>
        <v>24A</v>
      </c>
      <c r="R333" s="30" t="s">
        <v>5109</v>
      </c>
      <c r="S333" s="34">
        <f>MIN(O306:O335)</f>
        <v>1.1550931608864805</v>
      </c>
    </row>
    <row r="334" spans="1:19" x14ac:dyDescent="0.3">
      <c r="A334" s="30" t="s">
        <v>126</v>
      </c>
      <c r="B334" s="30">
        <v>0</v>
      </c>
      <c r="C334" s="30" t="s">
        <v>747</v>
      </c>
      <c r="D334" s="30">
        <v>901</v>
      </c>
      <c r="E334" s="30">
        <v>339.86500000000001</v>
      </c>
      <c r="F334" s="30">
        <v>0.3</v>
      </c>
      <c r="G334" s="30">
        <v>0.4</v>
      </c>
      <c r="H334" s="34">
        <v>2.5526659999999999</v>
      </c>
      <c r="I334" s="34">
        <v>5189497.4759999998</v>
      </c>
      <c r="J334" s="34">
        <v>487967.891</v>
      </c>
      <c r="K334" s="18">
        <f>VLOOKUP($C334,'Hub coords'!$A$14:$E$119,4,TRUE)</f>
        <v>487966.29640000005</v>
      </c>
      <c r="L334" s="18">
        <f>VLOOKUP($C334,'Hub coords'!$A$14:$E$119,5,TRUE)</f>
        <v>5189499.7715000007</v>
      </c>
      <c r="M334" s="34">
        <f t="shared" si="20"/>
        <v>1.5945999999530613</v>
      </c>
      <c r="N334" s="34">
        <f t="shared" si="21"/>
        <v>2.2955000009387732</v>
      </c>
      <c r="O334" s="35">
        <f t="shared" si="22"/>
        <v>2.7950079452767591</v>
      </c>
      <c r="P334" s="34">
        <f t="shared" si="23"/>
        <v>7.8120694141602112</v>
      </c>
      <c r="Q334" s="36" t="str">
        <f>VLOOKUP($C334,'Hub coords'!$A$14:$E$118,1,TRUE)</f>
        <v>24A</v>
      </c>
      <c r="R334" s="30" t="s">
        <v>5108</v>
      </c>
      <c r="S334" s="34">
        <f>MAX(O306:O335)</f>
        <v>3.0944068272863494</v>
      </c>
    </row>
    <row r="335" spans="1:19" x14ac:dyDescent="0.3">
      <c r="A335" s="30" t="s">
        <v>126</v>
      </c>
      <c r="B335" s="30">
        <v>0</v>
      </c>
      <c r="C335" s="30" t="s">
        <v>748</v>
      </c>
      <c r="D335" s="30">
        <v>901</v>
      </c>
      <c r="E335" s="30">
        <v>336.38299999999998</v>
      </c>
      <c r="F335" s="30">
        <v>0.4</v>
      </c>
      <c r="G335" s="30">
        <v>0.3</v>
      </c>
      <c r="H335" s="34">
        <v>1.6131359999999999</v>
      </c>
      <c r="I335" s="34">
        <v>5189499.1090000002</v>
      </c>
      <c r="J335" s="34">
        <v>487967.25799999997</v>
      </c>
      <c r="K335" s="18">
        <f>VLOOKUP($C335,'Hub coords'!$A$14:$E$119,4,TRUE)</f>
        <v>487966.29640000005</v>
      </c>
      <c r="L335" s="18">
        <f>VLOOKUP($C335,'Hub coords'!$A$14:$E$119,5,TRUE)</f>
        <v>5189499.7715000007</v>
      </c>
      <c r="M335" s="34">
        <f t="shared" si="20"/>
        <v>0.9615999999223277</v>
      </c>
      <c r="N335" s="34">
        <f t="shared" si="21"/>
        <v>0.66250000055879354</v>
      </c>
      <c r="O335" s="35">
        <f t="shared" si="22"/>
        <v>1.1677246296070929</v>
      </c>
      <c r="P335" s="34">
        <f t="shared" si="23"/>
        <v>1.3635808105910223</v>
      </c>
      <c r="Q335" s="36" t="str">
        <f>VLOOKUP($C335,'Hub coords'!$A$14:$E$118,1,TRUE)</f>
        <v>24A</v>
      </c>
      <c r="R335" s="30" t="s">
        <v>5107</v>
      </c>
      <c r="S335" s="34">
        <f>SQRT(SUM(P306:P335)/S330)</f>
        <v>2.0857676217496719</v>
      </c>
    </row>
    <row r="336" spans="1:19" s="45" customFormat="1" ht="15" thickBot="1" x14ac:dyDescent="0.35">
      <c r="A336" s="45" t="s">
        <v>130</v>
      </c>
      <c r="B336" s="45">
        <v>0</v>
      </c>
      <c r="C336" s="45" t="s">
        <v>770</v>
      </c>
      <c r="D336" s="45">
        <v>901</v>
      </c>
      <c r="E336" s="45">
        <v>339.04599999999999</v>
      </c>
      <c r="F336" s="45">
        <v>0.3</v>
      </c>
      <c r="G336" s="45">
        <v>0.2</v>
      </c>
      <c r="H336" s="18">
        <v>0.55494299999999996</v>
      </c>
      <c r="I336" s="18">
        <v>5189534.8320000004</v>
      </c>
      <c r="J336" s="18">
        <v>488066.277</v>
      </c>
      <c r="K336" s="18">
        <f>VLOOKUP($C336,'Hub coords'!$A$14:$E$119,4,TRUE)</f>
        <v>488065.66940000001</v>
      </c>
      <c r="L336" s="18">
        <f>VLOOKUP($C336,'Hub coords'!$A$14:$E$119,5,TRUE)</f>
        <v>5189534.6405000007</v>
      </c>
      <c r="M336" s="18">
        <f t="shared" si="20"/>
        <v>0.6075999999884516</v>
      </c>
      <c r="N336" s="18">
        <f t="shared" si="21"/>
        <v>0.19149999972432852</v>
      </c>
      <c r="O336" s="46">
        <f t="shared" si="22"/>
        <v>0.63706358385987205</v>
      </c>
      <c r="P336" s="18">
        <f t="shared" si="23"/>
        <v>0.40585000988038422</v>
      </c>
      <c r="Q336" s="47" t="str">
        <f>VLOOKUP($C336,'Hub coords'!$A$14:$E$118,1,TRUE)</f>
        <v>26A</v>
      </c>
    </row>
    <row r="337" spans="1:19" s="45" customFormat="1" x14ac:dyDescent="0.3">
      <c r="A337" s="45" t="s">
        <v>130</v>
      </c>
      <c r="B337" s="45">
        <v>0</v>
      </c>
      <c r="C337" s="45" t="s">
        <v>779</v>
      </c>
      <c r="D337" s="45">
        <v>901</v>
      </c>
      <c r="E337" s="45">
        <v>339.59100000000001</v>
      </c>
      <c r="F337" s="45">
        <v>0.3</v>
      </c>
      <c r="G337" s="45">
        <v>0.1</v>
      </c>
      <c r="H337" s="18">
        <v>0.35214499999999999</v>
      </c>
      <c r="I337" s="18">
        <v>5189534.4400000004</v>
      </c>
      <c r="J337" s="18">
        <v>488066.00099999999</v>
      </c>
      <c r="K337" s="18">
        <f>VLOOKUP($C337,'Hub coords'!$A$14:$E$119,4,TRUE)</f>
        <v>488065.66940000001</v>
      </c>
      <c r="L337" s="18">
        <f>VLOOKUP($C337,'Hub coords'!$A$14:$E$119,5,TRUE)</f>
        <v>5189534.6405000007</v>
      </c>
      <c r="M337" s="18">
        <f t="shared" si="20"/>
        <v>0.33159999997587875</v>
      </c>
      <c r="N337" s="18">
        <f t="shared" si="21"/>
        <v>0.2005000002682209</v>
      </c>
      <c r="O337" s="46">
        <f t="shared" si="22"/>
        <v>0.38750330332986754</v>
      </c>
      <c r="P337" s="18">
        <f t="shared" si="23"/>
        <v>0.15015881009155935</v>
      </c>
      <c r="Q337" s="47" t="str">
        <f>VLOOKUP($C337,'Hub coords'!$A$14:$E$118,1,TRUE)</f>
        <v>26A</v>
      </c>
      <c r="R337" s="20" t="s">
        <v>166</v>
      </c>
      <c r="S337" s="20" t="s">
        <v>165</v>
      </c>
    </row>
    <row r="338" spans="1:19" s="45" customFormat="1" x14ac:dyDescent="0.3">
      <c r="A338" s="45" t="s">
        <v>130</v>
      </c>
      <c r="B338" s="45">
        <v>0</v>
      </c>
      <c r="C338" s="45" t="s">
        <v>780</v>
      </c>
      <c r="D338" s="45">
        <v>901</v>
      </c>
      <c r="E338" s="45">
        <v>339.29500000000002</v>
      </c>
      <c r="F338" s="45">
        <v>0.3</v>
      </c>
      <c r="G338" s="45">
        <v>0.1</v>
      </c>
      <c r="H338" s="18">
        <v>0.22670999999999999</v>
      </c>
      <c r="I338" s="18">
        <v>5189534.5769999996</v>
      </c>
      <c r="J338" s="18">
        <v>488066.01400000002</v>
      </c>
      <c r="K338" s="18">
        <f>VLOOKUP($C338,'Hub coords'!$A$14:$E$119,4,TRUE)</f>
        <v>488065.66940000001</v>
      </c>
      <c r="L338" s="18">
        <f>VLOOKUP($C338,'Hub coords'!$A$14:$E$119,5,TRUE)</f>
        <v>5189534.6405000007</v>
      </c>
      <c r="M338" s="18">
        <f t="shared" si="20"/>
        <v>0.344600000011269</v>
      </c>
      <c r="N338" s="18">
        <f t="shared" si="21"/>
        <v>6.3500001095235348E-2</v>
      </c>
      <c r="O338" s="46">
        <f t="shared" si="22"/>
        <v>0.35040178388082088</v>
      </c>
      <c r="P338" s="18">
        <f t="shared" si="23"/>
        <v>0.1227814101468615</v>
      </c>
      <c r="Q338" s="47" t="str">
        <f>VLOOKUP($C338,'Hub coords'!$A$14:$E$118,1,TRUE)</f>
        <v>26A</v>
      </c>
      <c r="R338" s="40">
        <v>1</v>
      </c>
      <c r="S338" s="15">
        <v>30</v>
      </c>
    </row>
    <row r="339" spans="1:19" s="45" customFormat="1" x14ac:dyDescent="0.3">
      <c r="A339" s="45" t="s">
        <v>130</v>
      </c>
      <c r="B339" s="45">
        <v>0</v>
      </c>
      <c r="C339" s="45" t="s">
        <v>781</v>
      </c>
      <c r="D339" s="45">
        <v>901</v>
      </c>
      <c r="E339" s="45">
        <v>338.959</v>
      </c>
      <c r="F339" s="45">
        <v>0.3</v>
      </c>
      <c r="G339" s="45">
        <v>0.2</v>
      </c>
      <c r="H339" s="18">
        <v>0.169985</v>
      </c>
      <c r="I339" s="18">
        <v>5189534.7390000001</v>
      </c>
      <c r="J339" s="18">
        <v>488066.18199999997</v>
      </c>
      <c r="K339" s="18">
        <f>VLOOKUP($C339,'Hub coords'!$A$14:$E$119,4,TRUE)</f>
        <v>488065.66940000001</v>
      </c>
      <c r="L339" s="18">
        <f>VLOOKUP($C339,'Hub coords'!$A$14:$E$119,5,TRUE)</f>
        <v>5189534.6405000007</v>
      </c>
      <c r="M339" s="18">
        <f t="shared" si="20"/>
        <v>0.51259999995818362</v>
      </c>
      <c r="N339" s="18">
        <f t="shared" si="21"/>
        <v>9.849999938160181E-2</v>
      </c>
      <c r="O339" s="46">
        <f t="shared" si="22"/>
        <v>0.52197797830493331</v>
      </c>
      <c r="P339" s="18">
        <f t="shared" si="23"/>
        <v>0.27246100983530541</v>
      </c>
      <c r="Q339" s="47" t="str">
        <f>VLOOKUP($C339,'Hub coords'!$A$14:$E$118,1,TRUE)</f>
        <v>26A</v>
      </c>
      <c r="R339" s="40">
        <v>2</v>
      </c>
      <c r="S339" s="15">
        <v>0</v>
      </c>
    </row>
    <row r="340" spans="1:19" s="45" customFormat="1" x14ac:dyDescent="0.3">
      <c r="A340" s="45" t="s">
        <v>130</v>
      </c>
      <c r="B340" s="45">
        <v>0</v>
      </c>
      <c r="C340" s="45" t="s">
        <v>782</v>
      </c>
      <c r="D340" s="45">
        <v>901</v>
      </c>
      <c r="E340" s="45">
        <v>339.858</v>
      </c>
      <c r="F340" s="45">
        <v>0.3</v>
      </c>
      <c r="G340" s="45">
        <v>0.1</v>
      </c>
      <c r="H340" s="18">
        <v>0.35580800000000001</v>
      </c>
      <c r="I340" s="18">
        <v>5189534.4380000001</v>
      </c>
      <c r="J340" s="18">
        <v>488065.98300000001</v>
      </c>
      <c r="K340" s="18">
        <f>VLOOKUP($C340,'Hub coords'!$A$14:$E$119,4,TRUE)</f>
        <v>488065.66940000001</v>
      </c>
      <c r="L340" s="18">
        <f>VLOOKUP($C340,'Hub coords'!$A$14:$E$119,5,TRUE)</f>
        <v>5189534.6405000007</v>
      </c>
      <c r="M340" s="18">
        <f t="shared" si="20"/>
        <v>0.31359999999403954</v>
      </c>
      <c r="N340" s="18">
        <f t="shared" si="21"/>
        <v>0.20250000059604645</v>
      </c>
      <c r="O340" s="46">
        <f t="shared" si="22"/>
        <v>0.37329775011063271</v>
      </c>
      <c r="P340" s="18">
        <f t="shared" si="23"/>
        <v>0.13935121023766039</v>
      </c>
      <c r="Q340" s="47" t="str">
        <f>VLOOKUP($C340,'Hub coords'!$A$14:$E$118,1,TRUE)</f>
        <v>26A</v>
      </c>
      <c r="R340" s="40">
        <v>3</v>
      </c>
      <c r="S340" s="15">
        <v>0</v>
      </c>
    </row>
    <row r="341" spans="1:19" s="45" customFormat="1" x14ac:dyDescent="0.3">
      <c r="A341" s="45" t="s">
        <v>130</v>
      </c>
      <c r="B341" s="45">
        <v>0</v>
      </c>
      <c r="C341" s="45" t="s">
        <v>783</v>
      </c>
      <c r="D341" s="45">
        <v>901</v>
      </c>
      <c r="E341" s="45">
        <v>339.483</v>
      </c>
      <c r="F341" s="45">
        <v>0.2</v>
      </c>
      <c r="G341" s="45">
        <v>0.1</v>
      </c>
      <c r="H341" s="18">
        <v>0.43592999999999998</v>
      </c>
      <c r="I341" s="18">
        <v>5189534.4689999996</v>
      </c>
      <c r="J341" s="18">
        <v>488065.99099999998</v>
      </c>
      <c r="K341" s="18">
        <f>VLOOKUP($C341,'Hub coords'!$A$14:$E$119,4,TRUE)</f>
        <v>488065.66940000001</v>
      </c>
      <c r="L341" s="18">
        <f>VLOOKUP($C341,'Hub coords'!$A$14:$E$119,5,TRUE)</f>
        <v>5189534.6405000007</v>
      </c>
      <c r="M341" s="18">
        <f t="shared" si="20"/>
        <v>0.32159999996656552</v>
      </c>
      <c r="N341" s="18">
        <f t="shared" si="21"/>
        <v>0.17150000110268593</v>
      </c>
      <c r="O341" s="46">
        <f t="shared" si="22"/>
        <v>0.36447058915187686</v>
      </c>
      <c r="P341" s="18">
        <f t="shared" si="23"/>
        <v>0.13283881035671621</v>
      </c>
      <c r="Q341" s="47" t="str">
        <f>VLOOKUP($C341,'Hub coords'!$A$14:$E$118,1,TRUE)</f>
        <v>26A</v>
      </c>
      <c r="R341" s="40">
        <v>4</v>
      </c>
      <c r="S341" s="15">
        <v>0</v>
      </c>
    </row>
    <row r="342" spans="1:19" s="45" customFormat="1" x14ac:dyDescent="0.3">
      <c r="A342" s="45" t="s">
        <v>130</v>
      </c>
      <c r="B342" s="45">
        <v>0</v>
      </c>
      <c r="C342" s="45" t="s">
        <v>784</v>
      </c>
      <c r="D342" s="45">
        <v>901</v>
      </c>
      <c r="E342" s="45">
        <v>339.53699999999998</v>
      </c>
      <c r="F342" s="45">
        <v>0.3</v>
      </c>
      <c r="G342" s="45">
        <v>0.1</v>
      </c>
      <c r="H342" s="18">
        <v>0.24151800000000001</v>
      </c>
      <c r="I342" s="18">
        <v>5189534.5250000004</v>
      </c>
      <c r="J342" s="18">
        <v>488066.00199999998</v>
      </c>
      <c r="K342" s="18">
        <f>VLOOKUP($C342,'Hub coords'!$A$14:$E$119,4,TRUE)</f>
        <v>488065.66940000001</v>
      </c>
      <c r="L342" s="18">
        <f>VLOOKUP($C342,'Hub coords'!$A$14:$E$119,5,TRUE)</f>
        <v>5189534.6405000007</v>
      </c>
      <c r="M342" s="18">
        <f t="shared" si="20"/>
        <v>0.33259999996516854</v>
      </c>
      <c r="N342" s="18">
        <f t="shared" si="21"/>
        <v>0.1155000003054738</v>
      </c>
      <c r="O342" s="46">
        <f t="shared" si="22"/>
        <v>0.3520838111123466</v>
      </c>
      <c r="P342" s="18">
        <f t="shared" si="23"/>
        <v>0.12396301004739456</v>
      </c>
      <c r="Q342" s="47" t="str">
        <f>VLOOKUP($C342,'Hub coords'!$A$14:$E$118,1,TRUE)</f>
        <v>26A</v>
      </c>
      <c r="R342" s="40">
        <v>5</v>
      </c>
      <c r="S342" s="15">
        <v>0</v>
      </c>
    </row>
    <row r="343" spans="1:19" s="45" customFormat="1" x14ac:dyDescent="0.3">
      <c r="A343" s="45" t="s">
        <v>130</v>
      </c>
      <c r="B343" s="45">
        <v>0</v>
      </c>
      <c r="C343" s="45" t="s">
        <v>785</v>
      </c>
      <c r="D343" s="45">
        <v>901</v>
      </c>
      <c r="E343" s="45">
        <v>339.495</v>
      </c>
      <c r="F343" s="45">
        <v>0.3</v>
      </c>
      <c r="G343" s="45">
        <v>0.1</v>
      </c>
      <c r="H343" s="18">
        <v>0.32931100000000002</v>
      </c>
      <c r="I343" s="18">
        <v>5189534.4570000004</v>
      </c>
      <c r="J343" s="18">
        <v>488065.99300000002</v>
      </c>
      <c r="K343" s="18">
        <f>VLOOKUP($C343,'Hub coords'!$A$14:$E$119,4,TRUE)</f>
        <v>488065.66940000001</v>
      </c>
      <c r="L343" s="18">
        <f>VLOOKUP($C343,'Hub coords'!$A$14:$E$119,5,TRUE)</f>
        <v>5189534.6405000007</v>
      </c>
      <c r="M343" s="18">
        <f t="shared" si="20"/>
        <v>0.32360000000335276</v>
      </c>
      <c r="N343" s="18">
        <f t="shared" si="21"/>
        <v>0.18350000027567148</v>
      </c>
      <c r="O343" s="46">
        <f t="shared" si="22"/>
        <v>0.3720070027611595</v>
      </c>
      <c r="P343" s="18">
        <f t="shared" si="23"/>
        <v>0.13838921010334132</v>
      </c>
      <c r="Q343" s="47" t="str">
        <f>VLOOKUP($C343,'Hub coords'!$A$14:$E$118,1,TRUE)</f>
        <v>26A</v>
      </c>
      <c r="R343" s="40">
        <v>6</v>
      </c>
      <c r="S343" s="15">
        <v>0</v>
      </c>
    </row>
    <row r="344" spans="1:19" s="45" customFormat="1" x14ac:dyDescent="0.3">
      <c r="A344" s="45" t="s">
        <v>130</v>
      </c>
      <c r="B344" s="45">
        <v>0</v>
      </c>
      <c r="C344" s="45" t="s">
        <v>786</v>
      </c>
      <c r="D344" s="45">
        <v>901</v>
      </c>
      <c r="E344" s="45">
        <v>339.65699999999998</v>
      </c>
      <c r="F344" s="45">
        <v>0.3</v>
      </c>
      <c r="G344" s="45">
        <v>0.1</v>
      </c>
      <c r="H344" s="18">
        <v>0.34139900000000001</v>
      </c>
      <c r="I344" s="18">
        <v>5189534.4780000001</v>
      </c>
      <c r="J344" s="18">
        <v>488065.99300000002</v>
      </c>
      <c r="K344" s="18">
        <f>VLOOKUP($C344,'Hub coords'!$A$14:$E$119,4,TRUE)</f>
        <v>488065.66940000001</v>
      </c>
      <c r="L344" s="18">
        <f>VLOOKUP($C344,'Hub coords'!$A$14:$E$119,5,TRUE)</f>
        <v>5189534.6405000007</v>
      </c>
      <c r="M344" s="18">
        <f t="shared" si="20"/>
        <v>0.32360000000335276</v>
      </c>
      <c r="N344" s="18">
        <f t="shared" si="21"/>
        <v>0.16250000055879354</v>
      </c>
      <c r="O344" s="46">
        <f t="shared" si="22"/>
        <v>0.36210938980338225</v>
      </c>
      <c r="P344" s="18">
        <f t="shared" si="23"/>
        <v>0.13112321018377784</v>
      </c>
      <c r="Q344" s="47" t="str">
        <f>VLOOKUP($C344,'Hub coords'!$A$14:$E$118,1,TRUE)</f>
        <v>26A</v>
      </c>
      <c r="R344" s="40">
        <v>7</v>
      </c>
      <c r="S344" s="15">
        <v>0</v>
      </c>
    </row>
    <row r="345" spans="1:19" s="45" customFormat="1" x14ac:dyDescent="0.3">
      <c r="A345" s="45" t="s">
        <v>130</v>
      </c>
      <c r="B345" s="45">
        <v>0</v>
      </c>
      <c r="C345" s="45" t="s">
        <v>787</v>
      </c>
      <c r="D345" s="45">
        <v>901</v>
      </c>
      <c r="E345" s="45">
        <v>339.36</v>
      </c>
      <c r="F345" s="45">
        <v>0.2</v>
      </c>
      <c r="G345" s="45">
        <v>0.1</v>
      </c>
      <c r="H345" s="18">
        <v>0.22370100000000001</v>
      </c>
      <c r="I345" s="18">
        <v>5189534.5240000002</v>
      </c>
      <c r="J345" s="18">
        <v>488066</v>
      </c>
      <c r="K345" s="18">
        <f>VLOOKUP($C345,'Hub coords'!$A$14:$E$119,4,TRUE)</f>
        <v>488065.66940000001</v>
      </c>
      <c r="L345" s="18">
        <f>VLOOKUP($C345,'Hub coords'!$A$14:$E$119,5,TRUE)</f>
        <v>5189534.6405000007</v>
      </c>
      <c r="M345" s="18">
        <f t="shared" si="20"/>
        <v>0.33059999998658895</v>
      </c>
      <c r="N345" s="18">
        <f t="shared" si="21"/>
        <v>0.11650000046938658</v>
      </c>
      <c r="O345" s="46">
        <f t="shared" si="22"/>
        <v>0.35052619032035209</v>
      </c>
      <c r="P345" s="18">
        <f t="shared" si="23"/>
        <v>0.1228686101004997</v>
      </c>
      <c r="Q345" s="47" t="str">
        <f>VLOOKUP($C345,'Hub coords'!$A$14:$E$118,1,TRUE)</f>
        <v>26A</v>
      </c>
      <c r="R345" s="40">
        <v>8</v>
      </c>
      <c r="S345" s="15">
        <v>0</v>
      </c>
    </row>
    <row r="346" spans="1:19" s="45" customFormat="1" ht="15" thickBot="1" x14ac:dyDescent="0.35">
      <c r="A346" s="45" t="s">
        <v>130</v>
      </c>
      <c r="B346" s="45">
        <v>0</v>
      </c>
      <c r="C346" s="45" t="s">
        <v>788</v>
      </c>
      <c r="D346" s="45">
        <v>901</v>
      </c>
      <c r="E346" s="45">
        <v>339.40899999999999</v>
      </c>
      <c r="F346" s="45">
        <v>0.3</v>
      </c>
      <c r="G346" s="45">
        <v>0.1</v>
      </c>
      <c r="H346" s="18">
        <v>0.39986300000000002</v>
      </c>
      <c r="I346" s="18">
        <v>5189534.4709999999</v>
      </c>
      <c r="J346" s="18">
        <v>488066.005</v>
      </c>
      <c r="K346" s="18">
        <f>VLOOKUP($C346,'Hub coords'!$A$14:$E$119,4,TRUE)</f>
        <v>488065.66940000001</v>
      </c>
      <c r="L346" s="18">
        <f>VLOOKUP($C346,'Hub coords'!$A$14:$E$119,5,TRUE)</f>
        <v>5189534.6405000007</v>
      </c>
      <c r="M346" s="18">
        <f t="shared" si="20"/>
        <v>0.33559999999124557</v>
      </c>
      <c r="N346" s="18">
        <f t="shared" si="21"/>
        <v>0.16950000077486038</v>
      </c>
      <c r="O346" s="46">
        <f t="shared" si="22"/>
        <v>0.37597554475896661</v>
      </c>
      <c r="P346" s="18">
        <f t="shared" si="23"/>
        <v>0.14135761025680171</v>
      </c>
      <c r="Q346" s="47" t="str">
        <f>VLOOKUP($C346,'Hub coords'!$A$14:$E$118,1,TRUE)</f>
        <v>26A</v>
      </c>
      <c r="R346" s="38" t="s">
        <v>2123</v>
      </c>
      <c r="S346" s="38">
        <v>0</v>
      </c>
    </row>
    <row r="347" spans="1:19" s="45" customFormat="1" x14ac:dyDescent="0.3">
      <c r="A347" s="45" t="s">
        <v>130</v>
      </c>
      <c r="B347" s="45">
        <v>0</v>
      </c>
      <c r="C347" s="45" t="s">
        <v>771</v>
      </c>
      <c r="D347" s="45">
        <v>901</v>
      </c>
      <c r="E347" s="45">
        <v>339.02199999999999</v>
      </c>
      <c r="F347" s="45">
        <v>0.3</v>
      </c>
      <c r="G347" s="45">
        <v>0.1</v>
      </c>
      <c r="H347" s="18">
        <v>0.366037</v>
      </c>
      <c r="I347" s="18">
        <v>5189534.8499999996</v>
      </c>
      <c r="J347" s="18">
        <v>488066.3</v>
      </c>
      <c r="K347" s="18">
        <f>VLOOKUP($C347,'Hub coords'!$A$14:$E$119,4,TRUE)</f>
        <v>488065.66940000001</v>
      </c>
      <c r="L347" s="18">
        <f>VLOOKUP($C347,'Hub coords'!$A$14:$E$119,5,TRUE)</f>
        <v>5189534.6405000007</v>
      </c>
      <c r="M347" s="18">
        <f t="shared" si="20"/>
        <v>0.63059999997494742</v>
      </c>
      <c r="N347" s="18">
        <f t="shared" si="21"/>
        <v>0.20949999894946814</v>
      </c>
      <c r="O347" s="46">
        <f t="shared" si="22"/>
        <v>0.66448973620984608</v>
      </c>
      <c r="P347" s="18">
        <f t="shared" si="23"/>
        <v>0.44154660952823083</v>
      </c>
      <c r="Q347" s="47" t="str">
        <f>VLOOKUP($C347,'Hub coords'!$A$14:$E$118,1,TRUE)</f>
        <v>26A</v>
      </c>
    </row>
    <row r="348" spans="1:19" s="45" customFormat="1" x14ac:dyDescent="0.3">
      <c r="A348" s="45" t="s">
        <v>130</v>
      </c>
      <c r="B348" s="45">
        <v>0</v>
      </c>
      <c r="C348" s="45" t="s">
        <v>789</v>
      </c>
      <c r="D348" s="45">
        <v>901</v>
      </c>
      <c r="E348" s="45">
        <v>339.22</v>
      </c>
      <c r="F348" s="45">
        <v>0.3</v>
      </c>
      <c r="G348" s="45">
        <v>0.2</v>
      </c>
      <c r="H348" s="18">
        <v>0.49863499999999999</v>
      </c>
      <c r="I348" s="18">
        <v>5189534.5719999997</v>
      </c>
      <c r="J348" s="18">
        <v>488065.97100000002</v>
      </c>
      <c r="K348" s="18">
        <f>VLOOKUP($C348,'Hub coords'!$A$14:$E$119,4,TRUE)</f>
        <v>488065.66940000001</v>
      </c>
      <c r="L348" s="18">
        <f>VLOOKUP($C348,'Hub coords'!$A$14:$E$119,5,TRUE)</f>
        <v>5189534.6405000007</v>
      </c>
      <c r="M348" s="18">
        <f t="shared" si="20"/>
        <v>0.30160000000614673</v>
      </c>
      <c r="N348" s="18">
        <f t="shared" si="21"/>
        <v>6.8500000983476639E-2</v>
      </c>
      <c r="O348" s="46">
        <f t="shared" si="22"/>
        <v>0.30928111830249838</v>
      </c>
      <c r="P348" s="18">
        <f t="shared" si="23"/>
        <v>9.5654810138443999E-2</v>
      </c>
      <c r="Q348" s="47" t="str">
        <f>VLOOKUP($C348,'Hub coords'!$A$14:$E$118,1,TRUE)</f>
        <v>26A</v>
      </c>
    </row>
    <row r="349" spans="1:19" s="45" customFormat="1" x14ac:dyDescent="0.3">
      <c r="A349" s="45" t="s">
        <v>130</v>
      </c>
      <c r="B349" s="45">
        <v>0</v>
      </c>
      <c r="C349" s="45" t="s">
        <v>790</v>
      </c>
      <c r="D349" s="45">
        <v>901</v>
      </c>
      <c r="E349" s="45">
        <v>338.82600000000002</v>
      </c>
      <c r="F349" s="45">
        <v>0.2</v>
      </c>
      <c r="G349" s="45">
        <v>0.1</v>
      </c>
      <c r="H349" s="18">
        <v>0.115289</v>
      </c>
      <c r="I349" s="18">
        <v>5189534.6500000004</v>
      </c>
      <c r="J349" s="18">
        <v>488066.09700000001</v>
      </c>
      <c r="K349" s="18">
        <f>VLOOKUP($C349,'Hub coords'!$A$14:$E$119,4,TRUE)</f>
        <v>488065.66940000001</v>
      </c>
      <c r="L349" s="18">
        <f>VLOOKUP($C349,'Hub coords'!$A$14:$E$119,5,TRUE)</f>
        <v>5189534.6405000007</v>
      </c>
      <c r="M349" s="18">
        <f t="shared" si="20"/>
        <v>0.42759999999543652</v>
      </c>
      <c r="N349" s="18">
        <f t="shared" si="21"/>
        <v>9.4999996945261955E-3</v>
      </c>
      <c r="O349" s="46">
        <f t="shared" si="22"/>
        <v>0.42770551783942806</v>
      </c>
      <c r="P349" s="18">
        <f t="shared" si="23"/>
        <v>0.18293200999029333</v>
      </c>
      <c r="Q349" s="47" t="str">
        <f>VLOOKUP($C349,'Hub coords'!$A$14:$E$118,1,TRUE)</f>
        <v>26A</v>
      </c>
    </row>
    <row r="350" spans="1:19" s="45" customFormat="1" x14ac:dyDescent="0.3">
      <c r="A350" s="45" t="s">
        <v>130</v>
      </c>
      <c r="B350" s="45">
        <v>0</v>
      </c>
      <c r="C350" s="45" t="s">
        <v>791</v>
      </c>
      <c r="D350" s="45">
        <v>901</v>
      </c>
      <c r="E350" s="45">
        <v>339.63099999999997</v>
      </c>
      <c r="F350" s="45">
        <v>0.3</v>
      </c>
      <c r="G350" s="45">
        <v>0.1</v>
      </c>
      <c r="H350" s="18">
        <v>0.37457299999999999</v>
      </c>
      <c r="I350" s="18">
        <v>5189534.4529999997</v>
      </c>
      <c r="J350" s="18">
        <v>488065.98</v>
      </c>
      <c r="K350" s="18">
        <f>VLOOKUP($C350,'Hub coords'!$A$14:$E$119,4,TRUE)</f>
        <v>488065.66940000001</v>
      </c>
      <c r="L350" s="18">
        <f>VLOOKUP($C350,'Hub coords'!$A$14:$E$119,5,TRUE)</f>
        <v>5189534.6405000007</v>
      </c>
      <c r="M350" s="18">
        <f t="shared" si="20"/>
        <v>0.3105999999679625</v>
      </c>
      <c r="N350" s="18">
        <f t="shared" si="21"/>
        <v>0.18750000093132257</v>
      </c>
      <c r="O350" s="46">
        <f t="shared" si="22"/>
        <v>0.36280657426422724</v>
      </c>
      <c r="P350" s="18">
        <f t="shared" si="23"/>
        <v>0.13162861032934423</v>
      </c>
      <c r="Q350" s="47" t="str">
        <f>VLOOKUP($C350,'Hub coords'!$A$14:$E$118,1,TRUE)</f>
        <v>26A</v>
      </c>
    </row>
    <row r="351" spans="1:19" s="45" customFormat="1" x14ac:dyDescent="0.3">
      <c r="A351" s="45" t="s">
        <v>130</v>
      </c>
      <c r="B351" s="45">
        <v>0</v>
      </c>
      <c r="C351" s="45" t="s">
        <v>792</v>
      </c>
      <c r="D351" s="45">
        <v>901</v>
      </c>
      <c r="E351" s="45">
        <v>339.52199999999999</v>
      </c>
      <c r="F351" s="45">
        <v>0.2</v>
      </c>
      <c r="G351" s="45">
        <v>0.2</v>
      </c>
      <c r="H351" s="18">
        <v>0.89395000000000002</v>
      </c>
      <c r="I351" s="18">
        <v>5189534.3229999999</v>
      </c>
      <c r="J351" s="18">
        <v>488066.06699999998</v>
      </c>
      <c r="K351" s="18">
        <f>VLOOKUP($C351,'Hub coords'!$A$14:$E$119,4,TRUE)</f>
        <v>488065.66940000001</v>
      </c>
      <c r="L351" s="18">
        <f>VLOOKUP($C351,'Hub coords'!$A$14:$E$119,5,TRUE)</f>
        <v>5189534.6405000007</v>
      </c>
      <c r="M351" s="18">
        <f t="shared" si="20"/>
        <v>0.39759999996749684</v>
      </c>
      <c r="N351" s="18">
        <f t="shared" si="21"/>
        <v>0.31750000081956387</v>
      </c>
      <c r="O351" s="46">
        <f t="shared" si="22"/>
        <v>0.50881431828769963</v>
      </c>
      <c r="P351" s="18">
        <f t="shared" si="23"/>
        <v>0.2588920104945765</v>
      </c>
      <c r="Q351" s="47" t="str">
        <f>VLOOKUP($C351,'Hub coords'!$A$14:$E$118,1,TRUE)</f>
        <v>26A</v>
      </c>
    </row>
    <row r="352" spans="1:19" s="45" customFormat="1" x14ac:dyDescent="0.3">
      <c r="A352" s="45" t="s">
        <v>130</v>
      </c>
      <c r="B352" s="45">
        <v>0</v>
      </c>
      <c r="C352" s="45" t="s">
        <v>793</v>
      </c>
      <c r="D352" s="45">
        <v>901</v>
      </c>
      <c r="E352" s="45">
        <v>338.88600000000002</v>
      </c>
      <c r="F352" s="45">
        <v>0.2</v>
      </c>
      <c r="G352" s="45">
        <v>0.1</v>
      </c>
      <c r="H352" s="18">
        <v>0.137743</v>
      </c>
      <c r="I352" s="18">
        <v>5189534.6310000001</v>
      </c>
      <c r="J352" s="18">
        <v>488066.10200000001</v>
      </c>
      <c r="K352" s="18">
        <f>VLOOKUP($C352,'Hub coords'!$A$14:$E$119,4,TRUE)</f>
        <v>488065.66940000001</v>
      </c>
      <c r="L352" s="18">
        <f>VLOOKUP($C352,'Hub coords'!$A$14:$E$119,5,TRUE)</f>
        <v>5189534.6405000007</v>
      </c>
      <c r="M352" s="18">
        <f t="shared" si="20"/>
        <v>0.43260000000009313</v>
      </c>
      <c r="N352" s="18">
        <f t="shared" si="21"/>
        <v>9.5000006258487701E-3</v>
      </c>
      <c r="O352" s="46">
        <f t="shared" si="22"/>
        <v>0.43270429858272924</v>
      </c>
      <c r="P352" s="18">
        <f t="shared" si="23"/>
        <v>0.18723301001197171</v>
      </c>
      <c r="Q352" s="47" t="str">
        <f>VLOOKUP($C352,'Hub coords'!$A$14:$E$118,1,TRUE)</f>
        <v>26A</v>
      </c>
    </row>
    <row r="353" spans="1:19" s="45" customFormat="1" x14ac:dyDescent="0.3">
      <c r="A353" s="45" t="s">
        <v>130</v>
      </c>
      <c r="B353" s="45">
        <v>0</v>
      </c>
      <c r="C353" s="45" t="s">
        <v>794</v>
      </c>
      <c r="D353" s="45">
        <v>901</v>
      </c>
      <c r="E353" s="45">
        <v>339.37400000000002</v>
      </c>
      <c r="F353" s="45">
        <v>0.4</v>
      </c>
      <c r="G353" s="45">
        <v>0.2</v>
      </c>
      <c r="H353" s="18">
        <v>0.48408699999999999</v>
      </c>
      <c r="I353" s="18">
        <v>5189534.3629999999</v>
      </c>
      <c r="J353" s="18">
        <v>488065.87800000003</v>
      </c>
      <c r="K353" s="18">
        <f>VLOOKUP($C353,'Hub coords'!$A$14:$E$119,4,TRUE)</f>
        <v>488065.66940000001</v>
      </c>
      <c r="L353" s="18">
        <f>VLOOKUP($C353,'Hub coords'!$A$14:$E$119,5,TRUE)</f>
        <v>5189534.6405000007</v>
      </c>
      <c r="M353" s="18">
        <f t="shared" si="20"/>
        <v>0.20860000001266599</v>
      </c>
      <c r="N353" s="18">
        <f t="shared" si="21"/>
        <v>0.27750000078231096</v>
      </c>
      <c r="O353" s="46">
        <f t="shared" si="22"/>
        <v>0.34716020860615182</v>
      </c>
      <c r="P353" s="18">
        <f t="shared" si="23"/>
        <v>0.12052021043946685</v>
      </c>
      <c r="Q353" s="47" t="str">
        <f>VLOOKUP($C353,'Hub coords'!$A$14:$E$118,1,TRUE)</f>
        <v>26A</v>
      </c>
    </row>
    <row r="354" spans="1:19" s="45" customFormat="1" x14ac:dyDescent="0.3">
      <c r="A354" s="45" t="s">
        <v>130</v>
      </c>
      <c r="B354" s="45">
        <v>0</v>
      </c>
      <c r="C354" s="45" t="s">
        <v>795</v>
      </c>
      <c r="D354" s="45">
        <v>901</v>
      </c>
      <c r="E354" s="45">
        <v>339.51900000000001</v>
      </c>
      <c r="F354" s="45">
        <v>0.3</v>
      </c>
      <c r="G354" s="45">
        <v>0.1</v>
      </c>
      <c r="H354" s="18">
        <v>0.31400099999999997</v>
      </c>
      <c r="I354" s="18">
        <v>5189534.4570000004</v>
      </c>
      <c r="J354" s="18">
        <v>488065.96600000001</v>
      </c>
      <c r="K354" s="18">
        <f>VLOOKUP($C354,'Hub coords'!$A$14:$E$119,4,TRUE)</f>
        <v>488065.66940000001</v>
      </c>
      <c r="L354" s="18">
        <f>VLOOKUP($C354,'Hub coords'!$A$14:$E$119,5,TRUE)</f>
        <v>5189534.6405000007</v>
      </c>
      <c r="M354" s="18">
        <f t="shared" si="20"/>
        <v>0.29660000000149012</v>
      </c>
      <c r="N354" s="18">
        <f t="shared" si="21"/>
        <v>0.18350000027567148</v>
      </c>
      <c r="O354" s="46">
        <f t="shared" si="22"/>
        <v>0.3487747268682973</v>
      </c>
      <c r="P354" s="18">
        <f t="shared" si="23"/>
        <v>0.12164381010205538</v>
      </c>
      <c r="Q354" s="47" t="str">
        <f>VLOOKUP($C354,'Hub coords'!$A$14:$E$118,1,TRUE)</f>
        <v>26A</v>
      </c>
    </row>
    <row r="355" spans="1:19" s="45" customFormat="1" x14ac:dyDescent="0.3">
      <c r="A355" s="45" t="s">
        <v>130</v>
      </c>
      <c r="B355" s="45">
        <v>0</v>
      </c>
      <c r="C355" s="45" t="s">
        <v>796</v>
      </c>
      <c r="D355" s="45">
        <v>901</v>
      </c>
      <c r="E355" s="45">
        <v>339.40199999999999</v>
      </c>
      <c r="F355" s="45">
        <v>0.4</v>
      </c>
      <c r="G355" s="45">
        <v>0.2</v>
      </c>
      <c r="H355" s="18">
        <v>0.28742699999999999</v>
      </c>
      <c r="I355" s="18">
        <v>5189534.4129999997</v>
      </c>
      <c r="J355" s="18">
        <v>488065.978</v>
      </c>
      <c r="K355" s="18">
        <f>VLOOKUP($C355,'Hub coords'!$A$14:$E$119,4,TRUE)</f>
        <v>488065.66940000001</v>
      </c>
      <c r="L355" s="18">
        <f>VLOOKUP($C355,'Hub coords'!$A$14:$E$119,5,TRUE)</f>
        <v>5189534.6405000007</v>
      </c>
      <c r="M355" s="18">
        <f t="shared" si="20"/>
        <v>0.30859999998938292</v>
      </c>
      <c r="N355" s="18">
        <f t="shared" si="21"/>
        <v>0.22750000096857548</v>
      </c>
      <c r="O355" s="46">
        <f t="shared" si="22"/>
        <v>0.3833930234552384</v>
      </c>
      <c r="P355" s="18">
        <f t="shared" si="23"/>
        <v>0.14699021043414898</v>
      </c>
      <c r="Q355" s="47" t="str">
        <f>VLOOKUP($C355,'Hub coords'!$A$14:$E$118,1,TRUE)</f>
        <v>26A</v>
      </c>
    </row>
    <row r="356" spans="1:19" s="45" customFormat="1" x14ac:dyDescent="0.3">
      <c r="A356" s="45" t="s">
        <v>130</v>
      </c>
      <c r="B356" s="45">
        <v>0</v>
      </c>
      <c r="C356" s="45" t="s">
        <v>797</v>
      </c>
      <c r="D356" s="45">
        <v>901</v>
      </c>
      <c r="E356" s="45">
        <v>340.44200000000001</v>
      </c>
      <c r="F356" s="45">
        <v>0.2</v>
      </c>
      <c r="G356" s="45">
        <v>0.2</v>
      </c>
      <c r="H356" s="18">
        <v>0.949963</v>
      </c>
      <c r="I356" s="18">
        <v>5189533.9239999996</v>
      </c>
      <c r="J356" s="18">
        <v>488066.12099999998</v>
      </c>
      <c r="K356" s="18">
        <f>VLOOKUP($C356,'Hub coords'!$A$14:$E$119,4,TRUE)</f>
        <v>488065.66940000001</v>
      </c>
      <c r="L356" s="18">
        <f>VLOOKUP($C356,'Hub coords'!$A$14:$E$119,5,TRUE)</f>
        <v>5189534.6405000007</v>
      </c>
      <c r="M356" s="18">
        <f t="shared" si="20"/>
        <v>0.45159999997122213</v>
      </c>
      <c r="N356" s="18">
        <f t="shared" si="21"/>
        <v>0.71650000102818012</v>
      </c>
      <c r="O356" s="46">
        <f t="shared" si="22"/>
        <v>0.84694439690418277</v>
      </c>
      <c r="P356" s="18">
        <f t="shared" si="23"/>
        <v>0.71731481144738984</v>
      </c>
      <c r="Q356" s="47" t="str">
        <f>VLOOKUP($C356,'Hub coords'!$A$14:$E$118,1,TRUE)</f>
        <v>26A</v>
      </c>
    </row>
    <row r="357" spans="1:19" s="45" customFormat="1" x14ac:dyDescent="0.3">
      <c r="A357" s="45" t="s">
        <v>130</v>
      </c>
      <c r="B357" s="45">
        <v>0</v>
      </c>
      <c r="C357" s="45" t="s">
        <v>798</v>
      </c>
      <c r="D357" s="45">
        <v>901</v>
      </c>
      <c r="E357" s="45">
        <v>339.83600000000001</v>
      </c>
      <c r="F357" s="45">
        <v>0.4</v>
      </c>
      <c r="G357" s="45">
        <v>0.2</v>
      </c>
      <c r="H357" s="18">
        <v>0.36134500000000003</v>
      </c>
      <c r="I357" s="18">
        <v>5189534.3159999996</v>
      </c>
      <c r="J357" s="18">
        <v>488066.01400000002</v>
      </c>
      <c r="K357" s="18">
        <f>VLOOKUP($C357,'Hub coords'!$A$14:$E$119,4,TRUE)</f>
        <v>488065.66940000001</v>
      </c>
      <c r="L357" s="18">
        <f>VLOOKUP($C357,'Hub coords'!$A$14:$E$119,5,TRUE)</f>
        <v>5189534.6405000007</v>
      </c>
      <c r="M357" s="18">
        <f t="shared" si="20"/>
        <v>0.344600000011269</v>
      </c>
      <c r="N357" s="18">
        <f t="shared" si="21"/>
        <v>0.3245000010356307</v>
      </c>
      <c r="O357" s="46">
        <f t="shared" si="22"/>
        <v>0.47333857932762141</v>
      </c>
      <c r="P357" s="18">
        <f t="shared" si="23"/>
        <v>0.22404941067989095</v>
      </c>
      <c r="Q357" s="47" t="str">
        <f>VLOOKUP($C357,'Hub coords'!$A$14:$E$118,1,TRUE)</f>
        <v>26A</v>
      </c>
    </row>
    <row r="358" spans="1:19" s="45" customFormat="1" x14ac:dyDescent="0.3">
      <c r="A358" s="45" t="s">
        <v>130</v>
      </c>
      <c r="B358" s="45">
        <v>0</v>
      </c>
      <c r="C358" s="45" t="s">
        <v>772</v>
      </c>
      <c r="D358" s="45">
        <v>901</v>
      </c>
      <c r="E358" s="45">
        <v>339.36599999999999</v>
      </c>
      <c r="F358" s="45">
        <v>0.3</v>
      </c>
      <c r="G358" s="45">
        <v>0.1</v>
      </c>
      <c r="H358" s="18">
        <v>0.35571599999999998</v>
      </c>
      <c r="I358" s="18">
        <v>5189534.4840000002</v>
      </c>
      <c r="J358" s="18">
        <v>488066.01899999997</v>
      </c>
      <c r="K358" s="18">
        <f>VLOOKUP($C358,'Hub coords'!$A$14:$E$119,4,TRUE)</f>
        <v>488065.66940000001</v>
      </c>
      <c r="L358" s="18">
        <f>VLOOKUP($C358,'Hub coords'!$A$14:$E$119,5,TRUE)</f>
        <v>5189534.6405000007</v>
      </c>
      <c r="M358" s="18">
        <f t="shared" si="20"/>
        <v>0.34959999995771796</v>
      </c>
      <c r="N358" s="18">
        <f t="shared" si="21"/>
        <v>0.15650000050663948</v>
      </c>
      <c r="O358" s="46">
        <f t="shared" si="22"/>
        <v>0.38303056030689581</v>
      </c>
      <c r="P358" s="18">
        <f t="shared" si="23"/>
        <v>0.14671241012901454</v>
      </c>
      <c r="Q358" s="47" t="str">
        <f>VLOOKUP($C358,'Hub coords'!$A$14:$E$118,1,TRUE)</f>
        <v>26A</v>
      </c>
    </row>
    <row r="359" spans="1:19" s="45" customFormat="1" x14ac:dyDescent="0.3">
      <c r="A359" s="45" t="s">
        <v>130</v>
      </c>
      <c r="B359" s="45">
        <v>0</v>
      </c>
      <c r="C359" s="45" t="s">
        <v>799</v>
      </c>
      <c r="D359" s="45">
        <v>901</v>
      </c>
      <c r="E359" s="45">
        <v>339.548</v>
      </c>
      <c r="F359" s="45">
        <v>0.4</v>
      </c>
      <c r="G359" s="45">
        <v>0.2</v>
      </c>
      <c r="H359" s="18">
        <v>0.36302000000000001</v>
      </c>
      <c r="I359" s="18">
        <v>5189534.3609999996</v>
      </c>
      <c r="J359" s="18">
        <v>488065.90399999998</v>
      </c>
      <c r="K359" s="18">
        <f>VLOOKUP($C359,'Hub coords'!$A$14:$E$119,4,TRUE)</f>
        <v>488065.66940000001</v>
      </c>
      <c r="L359" s="18">
        <f>VLOOKUP($C359,'Hub coords'!$A$14:$E$119,5,TRUE)</f>
        <v>5189534.6405000007</v>
      </c>
      <c r="M359" s="18">
        <f t="shared" si="20"/>
        <v>0.23459999996703118</v>
      </c>
      <c r="N359" s="18">
        <f t="shared" si="21"/>
        <v>0.27950000111013651</v>
      </c>
      <c r="O359" s="46">
        <f t="shared" si="22"/>
        <v>0.36490740004156852</v>
      </c>
      <c r="P359" s="18">
        <f t="shared" si="23"/>
        <v>0.13315741060509731</v>
      </c>
      <c r="Q359" s="47" t="str">
        <f>VLOOKUP($C359,'Hub coords'!$A$14:$E$118,1,TRUE)</f>
        <v>26A</v>
      </c>
    </row>
    <row r="360" spans="1:19" s="45" customFormat="1" x14ac:dyDescent="0.3">
      <c r="A360" s="45" t="s">
        <v>130</v>
      </c>
      <c r="B360" s="45">
        <v>0</v>
      </c>
      <c r="C360" s="45" t="s">
        <v>773</v>
      </c>
      <c r="D360" s="45">
        <v>901</v>
      </c>
      <c r="E360" s="45">
        <v>339.52300000000002</v>
      </c>
      <c r="F360" s="45">
        <v>0.3</v>
      </c>
      <c r="G360" s="45">
        <v>0.1</v>
      </c>
      <c r="H360" s="18">
        <v>0.30781199999999997</v>
      </c>
      <c r="I360" s="18">
        <v>5189534.4460000005</v>
      </c>
      <c r="J360" s="18">
        <v>488066.00199999998</v>
      </c>
      <c r="K360" s="18">
        <f>VLOOKUP($C360,'Hub coords'!$A$14:$E$119,4,TRUE)</f>
        <v>488065.66940000001</v>
      </c>
      <c r="L360" s="18">
        <f>VLOOKUP($C360,'Hub coords'!$A$14:$E$119,5,TRUE)</f>
        <v>5189534.6405000007</v>
      </c>
      <c r="M360" s="18">
        <f t="shared" ref="M360:M423" si="24">ABS(K360-J360)</f>
        <v>0.33259999996516854</v>
      </c>
      <c r="N360" s="18">
        <f t="shared" ref="N360:N423" si="25">ABS(L360-I360)</f>
        <v>0.19450000021606684</v>
      </c>
      <c r="O360" s="46">
        <f t="shared" ref="O360:O423" si="26">SQRT(M360^2+N360^2)</f>
        <v>0.38529600317272966</v>
      </c>
      <c r="P360" s="18">
        <f t="shared" ref="P360:P423" si="27">O360*O360</f>
        <v>0.1484530100608801</v>
      </c>
      <c r="Q360" s="47" t="str">
        <f>VLOOKUP($C360,'Hub coords'!$A$14:$E$118,1,TRUE)</f>
        <v>26A</v>
      </c>
      <c r="R360" s="45" t="s">
        <v>5112</v>
      </c>
      <c r="S360" s="48">
        <f>COUNT(D336:D365)</f>
        <v>30</v>
      </c>
    </row>
    <row r="361" spans="1:19" s="45" customFormat="1" x14ac:dyDescent="0.3">
      <c r="A361" s="45" t="s">
        <v>130</v>
      </c>
      <c r="B361" s="45">
        <v>0</v>
      </c>
      <c r="C361" s="45" t="s">
        <v>774</v>
      </c>
      <c r="D361" s="45">
        <v>901</v>
      </c>
      <c r="E361" s="45">
        <v>339.55099999999999</v>
      </c>
      <c r="F361" s="45">
        <v>0.4</v>
      </c>
      <c r="G361" s="45">
        <v>0.2</v>
      </c>
      <c r="H361" s="18">
        <v>0.25050099999999997</v>
      </c>
      <c r="I361" s="18">
        <v>5189534.4369999999</v>
      </c>
      <c r="J361" s="18">
        <v>488065.978</v>
      </c>
      <c r="K361" s="18">
        <f>VLOOKUP($C361,'Hub coords'!$A$14:$E$119,4,TRUE)</f>
        <v>488065.66940000001</v>
      </c>
      <c r="L361" s="18">
        <f>VLOOKUP($C361,'Hub coords'!$A$14:$E$119,5,TRUE)</f>
        <v>5189534.6405000007</v>
      </c>
      <c r="M361" s="18">
        <f t="shared" si="24"/>
        <v>0.30859999998938292</v>
      </c>
      <c r="N361" s="18">
        <f t="shared" si="25"/>
        <v>0.20350000075995922</v>
      </c>
      <c r="O361" s="46">
        <f t="shared" si="26"/>
        <v>0.36965688185498524</v>
      </c>
      <c r="P361" s="18">
        <f t="shared" si="27"/>
        <v>0.13664621030275051</v>
      </c>
      <c r="Q361" s="47" t="str">
        <f>VLOOKUP($C361,'Hub coords'!$A$14:$E$118,1,TRUE)</f>
        <v>26A</v>
      </c>
      <c r="R361" s="45" t="s">
        <v>5111</v>
      </c>
      <c r="S361" s="18">
        <f>AVERAGE(O336:O365)</f>
        <v>0.4205367054409489</v>
      </c>
    </row>
    <row r="362" spans="1:19" s="45" customFormat="1" x14ac:dyDescent="0.3">
      <c r="A362" s="45" t="s">
        <v>126</v>
      </c>
      <c r="B362" s="45">
        <v>0</v>
      </c>
      <c r="C362" s="45" t="s">
        <v>775</v>
      </c>
      <c r="D362" s="45">
        <v>901</v>
      </c>
      <c r="E362" s="45">
        <v>339.28199999999998</v>
      </c>
      <c r="F362" s="45">
        <v>0.2</v>
      </c>
      <c r="G362" s="45">
        <v>0.1</v>
      </c>
      <c r="H362" s="18">
        <v>0.373249</v>
      </c>
      <c r="I362" s="18">
        <v>5189534.54</v>
      </c>
      <c r="J362" s="18">
        <v>488066.011</v>
      </c>
      <c r="K362" s="18">
        <f>VLOOKUP($C362,'Hub coords'!$A$14:$E$119,4,TRUE)</f>
        <v>488065.66940000001</v>
      </c>
      <c r="L362" s="18">
        <f>VLOOKUP($C362,'Hub coords'!$A$14:$E$119,5,TRUE)</f>
        <v>5189534.6405000007</v>
      </c>
      <c r="M362" s="18">
        <f t="shared" si="24"/>
        <v>0.34159999998519197</v>
      </c>
      <c r="N362" s="18">
        <f t="shared" si="25"/>
        <v>0.10050000064074993</v>
      </c>
      <c r="O362" s="46">
        <f t="shared" si="26"/>
        <v>0.35607697218252393</v>
      </c>
      <c r="P362" s="18">
        <f t="shared" si="27"/>
        <v>0.12679081011867394</v>
      </c>
      <c r="Q362" s="47" t="str">
        <f>VLOOKUP($C362,'Hub coords'!$A$14:$E$118,1,TRUE)</f>
        <v>26A</v>
      </c>
      <c r="R362" s="45" t="s">
        <v>5110</v>
      </c>
      <c r="S362" s="18">
        <f>_xlfn.STDEV.S(O336:O365)</f>
        <v>0.11807328060659587</v>
      </c>
    </row>
    <row r="363" spans="1:19" s="45" customFormat="1" x14ac:dyDescent="0.3">
      <c r="A363" s="45" t="s">
        <v>130</v>
      </c>
      <c r="B363" s="45">
        <v>0</v>
      </c>
      <c r="C363" s="45" t="s">
        <v>776</v>
      </c>
      <c r="D363" s="45">
        <v>901</v>
      </c>
      <c r="E363" s="45">
        <v>339.303</v>
      </c>
      <c r="F363" s="45">
        <v>0.2</v>
      </c>
      <c r="G363" s="45">
        <v>0.1</v>
      </c>
      <c r="H363" s="18">
        <v>0.41553800000000002</v>
      </c>
      <c r="I363" s="18">
        <v>5189534.5369999995</v>
      </c>
      <c r="J363" s="18">
        <v>488066.005</v>
      </c>
      <c r="K363" s="18">
        <f>VLOOKUP($C363,'Hub coords'!$A$14:$E$119,4,TRUE)</f>
        <v>488065.66940000001</v>
      </c>
      <c r="L363" s="18">
        <f>VLOOKUP($C363,'Hub coords'!$A$14:$E$119,5,TRUE)</f>
        <v>5189534.6405000007</v>
      </c>
      <c r="M363" s="18">
        <f t="shared" si="24"/>
        <v>0.33559999999124557</v>
      </c>
      <c r="N363" s="18">
        <f t="shared" si="25"/>
        <v>0.10350000113248825</v>
      </c>
      <c r="O363" s="46">
        <f t="shared" si="26"/>
        <v>0.35119739496264646</v>
      </c>
      <c r="P363" s="18">
        <f t="shared" si="27"/>
        <v>0.1233396102285491</v>
      </c>
      <c r="Q363" s="47" t="str">
        <f>VLOOKUP($C363,'Hub coords'!$A$14:$E$118,1,TRUE)</f>
        <v>26A</v>
      </c>
      <c r="R363" s="45" t="s">
        <v>5109</v>
      </c>
      <c r="S363" s="18">
        <f>MIN(O336:O365)</f>
        <v>0.30928111830249838</v>
      </c>
    </row>
    <row r="364" spans="1:19" s="45" customFormat="1" x14ac:dyDescent="0.3">
      <c r="A364" s="45" t="s">
        <v>130</v>
      </c>
      <c r="B364" s="45">
        <v>0</v>
      </c>
      <c r="C364" s="45" t="s">
        <v>777</v>
      </c>
      <c r="D364" s="45">
        <v>901</v>
      </c>
      <c r="E364" s="45">
        <v>339.23899999999998</v>
      </c>
      <c r="F364" s="45">
        <v>0.3</v>
      </c>
      <c r="G364" s="45">
        <v>0.1</v>
      </c>
      <c r="H364" s="18">
        <v>0.44859599999999999</v>
      </c>
      <c r="I364" s="18">
        <v>5189534.5539999995</v>
      </c>
      <c r="J364" s="18">
        <v>488065.98100000003</v>
      </c>
      <c r="K364" s="18">
        <f>VLOOKUP($C364,'Hub coords'!$A$14:$E$119,4,TRUE)</f>
        <v>488065.66940000001</v>
      </c>
      <c r="L364" s="18">
        <f>VLOOKUP($C364,'Hub coords'!$A$14:$E$119,5,TRUE)</f>
        <v>5189534.6405000007</v>
      </c>
      <c r="M364" s="18">
        <f t="shared" si="24"/>
        <v>0.31160000001545995</v>
      </c>
      <c r="N364" s="18">
        <f t="shared" si="25"/>
        <v>8.6500001139938831E-2</v>
      </c>
      <c r="O364" s="46">
        <f t="shared" si="26"/>
        <v>0.32338337960823538</v>
      </c>
      <c r="P364" s="18">
        <f t="shared" si="27"/>
        <v>0.10457681020684406</v>
      </c>
      <c r="Q364" s="47" t="str">
        <f>VLOOKUP($C364,'Hub coords'!$A$14:$E$118,1,TRUE)</f>
        <v>26A</v>
      </c>
      <c r="R364" s="45" t="s">
        <v>5108</v>
      </c>
      <c r="S364" s="18">
        <f>MAX(O336:O365)</f>
        <v>0.84694439690418277</v>
      </c>
    </row>
    <row r="365" spans="1:19" s="45" customFormat="1" x14ac:dyDescent="0.3">
      <c r="A365" s="45" t="s">
        <v>130</v>
      </c>
      <c r="B365" s="45">
        <v>0</v>
      </c>
      <c r="C365" s="45" t="s">
        <v>778</v>
      </c>
      <c r="D365" s="45">
        <v>901</v>
      </c>
      <c r="E365" s="45">
        <v>339.61700000000002</v>
      </c>
      <c r="F365" s="45">
        <v>0.3</v>
      </c>
      <c r="G365" s="45">
        <v>0.2</v>
      </c>
      <c r="H365" s="18">
        <v>0.97667000000000004</v>
      </c>
      <c r="I365" s="18">
        <v>5189534.2620000001</v>
      </c>
      <c r="J365" s="18">
        <v>488066.04</v>
      </c>
      <c r="K365" s="18">
        <f>VLOOKUP($C365,'Hub coords'!$A$14:$E$119,4,TRUE)</f>
        <v>488065.66940000001</v>
      </c>
      <c r="L365" s="18">
        <f>VLOOKUP($C365,'Hub coords'!$A$14:$E$119,5,TRUE)</f>
        <v>5189534.6405000007</v>
      </c>
      <c r="M365" s="18">
        <f t="shared" si="24"/>
        <v>0.3705999999656342</v>
      </c>
      <c r="N365" s="18">
        <f t="shared" si="25"/>
        <v>0.37850000057369471</v>
      </c>
      <c r="O365" s="46">
        <f t="shared" si="26"/>
        <v>0.52972314505675033</v>
      </c>
      <c r="P365" s="18">
        <f t="shared" si="27"/>
        <v>0.28060661040881496</v>
      </c>
      <c r="Q365" s="47" t="str">
        <f>VLOOKUP($C365,'Hub coords'!$A$14:$E$118,1,TRUE)</f>
        <v>26A</v>
      </c>
      <c r="R365" s="45" t="s">
        <v>5107</v>
      </c>
      <c r="S365" s="18">
        <f>SQRT(SUM(P336:P365)/S360)</f>
        <v>0.4362656418168766</v>
      </c>
    </row>
    <row r="366" spans="1:19" ht="15" thickBot="1" x14ac:dyDescent="0.35">
      <c r="A366" s="30" t="s">
        <v>130</v>
      </c>
      <c r="B366" s="30">
        <v>0</v>
      </c>
      <c r="C366" s="30" t="s">
        <v>800</v>
      </c>
      <c r="D366" s="30">
        <v>901</v>
      </c>
      <c r="E366" s="30">
        <v>334.26400000000001</v>
      </c>
      <c r="F366" s="30">
        <v>0.3</v>
      </c>
      <c r="G366" s="30">
        <v>0.2</v>
      </c>
      <c r="H366" s="34">
        <v>0.99116499999999996</v>
      </c>
      <c r="I366" s="34">
        <v>5189582.1880000001</v>
      </c>
      <c r="J366" s="34">
        <v>488004.21100000001</v>
      </c>
      <c r="K366" s="18">
        <f>VLOOKUP($C366,'Hub coords'!$A$14:$E$119,4,TRUE)</f>
        <v>488003.82940000005</v>
      </c>
      <c r="L366" s="18">
        <f>VLOOKUP($C366,'Hub coords'!$A$14:$E$119,5,TRUE)</f>
        <v>5189582.0975000001</v>
      </c>
      <c r="M366" s="34">
        <f t="shared" si="24"/>
        <v>0.38159999996423721</v>
      </c>
      <c r="N366" s="34">
        <f t="shared" si="25"/>
        <v>9.0499999932944775E-2</v>
      </c>
      <c r="O366" s="35">
        <f t="shared" si="26"/>
        <v>0.39218466308687905</v>
      </c>
      <c r="P366" s="34">
        <f t="shared" si="27"/>
        <v>0.15380880996056884</v>
      </c>
      <c r="Q366" s="36" t="str">
        <f>VLOOKUP($C366,'Hub coords'!$A$14:$E$118,1,TRUE)</f>
        <v>27A</v>
      </c>
      <c r="R366" s="30"/>
    </row>
    <row r="367" spans="1:19" x14ac:dyDescent="0.3">
      <c r="A367" s="30" t="s">
        <v>130</v>
      </c>
      <c r="B367" s="30">
        <v>0</v>
      </c>
      <c r="C367" s="30" t="s">
        <v>809</v>
      </c>
      <c r="D367" s="30">
        <v>901</v>
      </c>
      <c r="E367" s="30">
        <v>334.82499999999999</v>
      </c>
      <c r="F367" s="30">
        <v>0.4</v>
      </c>
      <c r="G367" s="30">
        <v>0.3</v>
      </c>
      <c r="H367" s="34">
        <v>1.3131170000000001</v>
      </c>
      <c r="I367" s="34">
        <v>5189582.3830000004</v>
      </c>
      <c r="J367" s="34">
        <v>488004.89899999998</v>
      </c>
      <c r="K367" s="18">
        <f>VLOOKUP($C367,'Hub coords'!$A$14:$E$119,4,TRUE)</f>
        <v>488003.82940000005</v>
      </c>
      <c r="L367" s="18">
        <f>VLOOKUP($C367,'Hub coords'!$A$14:$E$119,5,TRUE)</f>
        <v>5189582.0975000001</v>
      </c>
      <c r="M367" s="34">
        <f t="shared" si="24"/>
        <v>1.0695999999297783</v>
      </c>
      <c r="N367" s="34">
        <f t="shared" si="25"/>
        <v>0.285500000230968</v>
      </c>
      <c r="O367" s="35">
        <f t="shared" si="26"/>
        <v>1.1070476096273658</v>
      </c>
      <c r="P367" s="34">
        <f t="shared" si="27"/>
        <v>1.2255544099816644</v>
      </c>
      <c r="Q367" s="36" t="str">
        <f>VLOOKUP($C367,'Hub coords'!$A$14:$E$118,1,TRUE)</f>
        <v>27A</v>
      </c>
      <c r="R367" s="20" t="s">
        <v>166</v>
      </c>
      <c r="S367" s="20" t="s">
        <v>165</v>
      </c>
    </row>
    <row r="368" spans="1:19" x14ac:dyDescent="0.3">
      <c r="A368" s="30" t="s">
        <v>130</v>
      </c>
      <c r="B368" s="30">
        <v>0</v>
      </c>
      <c r="C368" s="30" t="s">
        <v>810</v>
      </c>
      <c r="D368" s="30">
        <v>901</v>
      </c>
      <c r="E368" s="30">
        <v>337.87299999999999</v>
      </c>
      <c r="F368" s="30">
        <v>0.3</v>
      </c>
      <c r="G368" s="30">
        <v>0.2</v>
      </c>
      <c r="H368" s="34">
        <v>1.9024909999999999</v>
      </c>
      <c r="I368" s="34">
        <v>5189580.2120000003</v>
      </c>
      <c r="J368" s="34">
        <v>488005.68</v>
      </c>
      <c r="K368" s="18">
        <f>VLOOKUP($C368,'Hub coords'!$A$14:$E$119,4,TRUE)</f>
        <v>488003.82940000005</v>
      </c>
      <c r="L368" s="18">
        <f>VLOOKUP($C368,'Hub coords'!$A$14:$E$119,5,TRUE)</f>
        <v>5189582.0975000001</v>
      </c>
      <c r="M368" s="34">
        <f t="shared" si="24"/>
        <v>1.8505999999470077</v>
      </c>
      <c r="N368" s="34">
        <f t="shared" si="25"/>
        <v>1.885499999858439</v>
      </c>
      <c r="O368" s="35">
        <f t="shared" si="26"/>
        <v>2.6419369048616659</v>
      </c>
      <c r="P368" s="34">
        <f t="shared" si="27"/>
        <v>6.9798306092700386</v>
      </c>
      <c r="Q368" s="36" t="str">
        <f>VLOOKUP($C368,'Hub coords'!$A$14:$E$118,1,TRUE)</f>
        <v>27A</v>
      </c>
      <c r="R368" s="40">
        <v>1</v>
      </c>
      <c r="S368" s="15">
        <v>7</v>
      </c>
    </row>
    <row r="369" spans="1:19" x14ac:dyDescent="0.3">
      <c r="A369" s="30" t="s">
        <v>130</v>
      </c>
      <c r="B369" s="30">
        <v>0</v>
      </c>
      <c r="C369" s="30" t="s">
        <v>811</v>
      </c>
      <c r="D369" s="30">
        <v>901</v>
      </c>
      <c r="E369" s="30">
        <v>336.791</v>
      </c>
      <c r="F369" s="30">
        <v>0.5</v>
      </c>
      <c r="G369" s="30">
        <v>0.3</v>
      </c>
      <c r="H369" s="34">
        <v>1.018761</v>
      </c>
      <c r="I369" s="34">
        <v>5189581.602</v>
      </c>
      <c r="J369" s="34">
        <v>488005.45</v>
      </c>
      <c r="K369" s="18">
        <f>VLOOKUP($C369,'Hub coords'!$A$14:$E$119,4,TRUE)</f>
        <v>488003.82940000005</v>
      </c>
      <c r="L369" s="18">
        <f>VLOOKUP($C369,'Hub coords'!$A$14:$E$119,5,TRUE)</f>
        <v>5189582.0975000001</v>
      </c>
      <c r="M369" s="34">
        <f t="shared" si="24"/>
        <v>1.6205999999656342</v>
      </c>
      <c r="N369" s="34">
        <f t="shared" si="25"/>
        <v>0.4955000001937151</v>
      </c>
      <c r="O369" s="35">
        <f t="shared" si="26"/>
        <v>1.694657667518896</v>
      </c>
      <c r="P369" s="34">
        <f t="shared" si="27"/>
        <v>2.8718646100805851</v>
      </c>
      <c r="Q369" s="36" t="str">
        <f>VLOOKUP($C369,'Hub coords'!$A$14:$E$118,1,TRUE)</f>
        <v>27A</v>
      </c>
      <c r="R369" s="40">
        <v>2</v>
      </c>
      <c r="S369" s="15">
        <v>11</v>
      </c>
    </row>
    <row r="370" spans="1:19" x14ac:dyDescent="0.3">
      <c r="A370" s="30" t="s">
        <v>130</v>
      </c>
      <c r="B370" s="30">
        <v>0</v>
      </c>
      <c r="C370" s="30" t="s">
        <v>812</v>
      </c>
      <c r="D370" s="30">
        <v>901</v>
      </c>
      <c r="E370" s="30">
        <v>336.42899999999997</v>
      </c>
      <c r="F370" s="30">
        <v>0.5</v>
      </c>
      <c r="G370" s="30">
        <v>0.4</v>
      </c>
      <c r="H370" s="34">
        <v>1.3507070000000001</v>
      </c>
      <c r="I370" s="34">
        <v>5189583.5259999996</v>
      </c>
      <c r="J370" s="34">
        <v>488006.40299999999</v>
      </c>
      <c r="K370" s="18">
        <f>VLOOKUP($C370,'Hub coords'!$A$14:$E$119,4,TRUE)</f>
        <v>488003.82940000005</v>
      </c>
      <c r="L370" s="18">
        <f>VLOOKUP($C370,'Hub coords'!$A$14:$E$119,5,TRUE)</f>
        <v>5189582.0975000001</v>
      </c>
      <c r="M370" s="34">
        <f t="shared" si="24"/>
        <v>2.5735999999451451</v>
      </c>
      <c r="N370" s="34">
        <f t="shared" si="25"/>
        <v>1.4284999994561076</v>
      </c>
      <c r="O370" s="35">
        <f t="shared" si="26"/>
        <v>2.9434723046367788</v>
      </c>
      <c r="P370" s="34">
        <f t="shared" si="27"/>
        <v>8.6640292081637504</v>
      </c>
      <c r="Q370" s="36" t="str">
        <f>VLOOKUP($C370,'Hub coords'!$A$14:$E$118,1,TRUE)</f>
        <v>27A</v>
      </c>
      <c r="R370" s="40">
        <v>3</v>
      </c>
      <c r="S370" s="15">
        <v>12</v>
      </c>
    </row>
    <row r="371" spans="1:19" x14ac:dyDescent="0.3">
      <c r="A371" s="30" t="s">
        <v>130</v>
      </c>
      <c r="B371" s="30">
        <v>0</v>
      </c>
      <c r="C371" s="30" t="s">
        <v>813</v>
      </c>
      <c r="D371" s="30">
        <v>901</v>
      </c>
      <c r="E371" s="30">
        <v>339.47399999999999</v>
      </c>
      <c r="F371" s="30">
        <v>0.4</v>
      </c>
      <c r="G371" s="30">
        <v>0.3</v>
      </c>
      <c r="H371" s="34">
        <v>1.7646109999999999</v>
      </c>
      <c r="I371" s="34">
        <v>5189580.585</v>
      </c>
      <c r="J371" s="34">
        <v>488005.48</v>
      </c>
      <c r="K371" s="18">
        <f>VLOOKUP($C371,'Hub coords'!$A$14:$E$119,4,TRUE)</f>
        <v>488003.82940000005</v>
      </c>
      <c r="L371" s="18">
        <f>VLOOKUP($C371,'Hub coords'!$A$14:$E$119,5,TRUE)</f>
        <v>5189582.0975000001</v>
      </c>
      <c r="M371" s="34">
        <f t="shared" si="24"/>
        <v>1.6505999999353662</v>
      </c>
      <c r="N371" s="34">
        <f t="shared" si="25"/>
        <v>1.5125000001862645</v>
      </c>
      <c r="O371" s="35">
        <f t="shared" si="26"/>
        <v>2.2387801612373828</v>
      </c>
      <c r="P371" s="34">
        <f t="shared" si="27"/>
        <v>5.0121366103500815</v>
      </c>
      <c r="Q371" s="36" t="str">
        <f>VLOOKUP($C371,'Hub coords'!$A$14:$E$118,1,TRUE)</f>
        <v>27A</v>
      </c>
      <c r="R371" s="40">
        <v>4</v>
      </c>
      <c r="S371" s="15">
        <v>0</v>
      </c>
    </row>
    <row r="372" spans="1:19" x14ac:dyDescent="0.3">
      <c r="A372" s="30" t="s">
        <v>130</v>
      </c>
      <c r="B372" s="30">
        <v>0</v>
      </c>
      <c r="C372" s="30" t="s">
        <v>814</v>
      </c>
      <c r="D372" s="30">
        <v>901</v>
      </c>
      <c r="E372" s="30">
        <v>334.86500000000001</v>
      </c>
      <c r="F372" s="30">
        <v>0.4</v>
      </c>
      <c r="G372" s="30">
        <v>0.3</v>
      </c>
      <c r="H372" s="34">
        <v>1.251511</v>
      </c>
      <c r="I372" s="34">
        <v>5189582.5990000004</v>
      </c>
      <c r="J372" s="34">
        <v>488004.973</v>
      </c>
      <c r="K372" s="18">
        <f>VLOOKUP($C372,'Hub coords'!$A$14:$E$119,4,TRUE)</f>
        <v>488003.82940000005</v>
      </c>
      <c r="L372" s="18">
        <f>VLOOKUP($C372,'Hub coords'!$A$14:$E$119,5,TRUE)</f>
        <v>5189582.0975000001</v>
      </c>
      <c r="M372" s="34">
        <f t="shared" si="24"/>
        <v>1.14359999995213</v>
      </c>
      <c r="N372" s="34">
        <f t="shared" si="25"/>
        <v>0.50150000024586916</v>
      </c>
      <c r="O372" s="35">
        <f t="shared" si="26"/>
        <v>1.2487286375098148</v>
      </c>
      <c r="P372" s="34">
        <f t="shared" si="27"/>
        <v>1.5593232101371184</v>
      </c>
      <c r="Q372" s="36" t="str">
        <f>VLOOKUP($C372,'Hub coords'!$A$14:$E$118,1,TRUE)</f>
        <v>27A</v>
      </c>
      <c r="R372" s="40">
        <v>5</v>
      </c>
      <c r="S372" s="15">
        <v>0</v>
      </c>
    </row>
    <row r="373" spans="1:19" x14ac:dyDescent="0.3">
      <c r="A373" s="30" t="s">
        <v>130</v>
      </c>
      <c r="B373" s="30">
        <v>0</v>
      </c>
      <c r="C373" s="30" t="s">
        <v>815</v>
      </c>
      <c r="D373" s="30">
        <v>901</v>
      </c>
      <c r="E373" s="30">
        <v>336.82499999999999</v>
      </c>
      <c r="F373" s="30">
        <v>0.5</v>
      </c>
      <c r="G373" s="30">
        <v>0.3</v>
      </c>
      <c r="H373" s="34">
        <v>1.0095069999999999</v>
      </c>
      <c r="I373" s="34">
        <v>5189581.6169999996</v>
      </c>
      <c r="J373" s="34">
        <v>488005.41899999999</v>
      </c>
      <c r="K373" s="18">
        <f>VLOOKUP($C373,'Hub coords'!$A$14:$E$119,4,TRUE)</f>
        <v>488003.82940000005</v>
      </c>
      <c r="L373" s="18">
        <f>VLOOKUP($C373,'Hub coords'!$A$14:$E$119,5,TRUE)</f>
        <v>5189582.0975000001</v>
      </c>
      <c r="M373" s="34">
        <f t="shared" si="24"/>
        <v>1.5895999999484047</v>
      </c>
      <c r="N373" s="34">
        <f t="shared" si="25"/>
        <v>0.48050000052899122</v>
      </c>
      <c r="O373" s="35">
        <f t="shared" si="26"/>
        <v>1.6606349419256266</v>
      </c>
      <c r="P373" s="34">
        <f t="shared" si="27"/>
        <v>2.7577084103443292</v>
      </c>
      <c r="Q373" s="36" t="str">
        <f>VLOOKUP($C373,'Hub coords'!$A$14:$E$118,1,TRUE)</f>
        <v>27A</v>
      </c>
      <c r="R373" s="40">
        <v>6</v>
      </c>
      <c r="S373" s="15">
        <v>0</v>
      </c>
    </row>
    <row r="374" spans="1:19" x14ac:dyDescent="0.3">
      <c r="A374" s="30" t="s">
        <v>126</v>
      </c>
      <c r="B374" s="30">
        <v>0</v>
      </c>
      <c r="C374" s="30" t="s">
        <v>816</v>
      </c>
      <c r="D374" s="30">
        <v>901</v>
      </c>
      <c r="E374" s="30">
        <v>335.18400000000003</v>
      </c>
      <c r="F374" s="30">
        <v>0.4</v>
      </c>
      <c r="G374" s="30">
        <v>0.3</v>
      </c>
      <c r="H374" s="34">
        <v>0.90353399999999995</v>
      </c>
      <c r="I374" s="34">
        <v>5189582.4639999997</v>
      </c>
      <c r="J374" s="34">
        <v>488004.21600000001</v>
      </c>
      <c r="K374" s="18">
        <f>VLOOKUP($C374,'Hub coords'!$A$14:$E$119,4,TRUE)</f>
        <v>488003.82940000005</v>
      </c>
      <c r="L374" s="18">
        <f>VLOOKUP($C374,'Hub coords'!$A$14:$E$119,5,TRUE)</f>
        <v>5189582.0975000001</v>
      </c>
      <c r="M374" s="34">
        <f t="shared" si="24"/>
        <v>0.38659999996889383</v>
      </c>
      <c r="N374" s="34">
        <f t="shared" si="25"/>
        <v>0.366499999538064</v>
      </c>
      <c r="O374" s="35">
        <f t="shared" si="26"/>
        <v>0.53271175098485446</v>
      </c>
      <c r="P374" s="34">
        <f t="shared" si="27"/>
        <v>0.28378180963734961</v>
      </c>
      <c r="Q374" s="36" t="str">
        <f>VLOOKUP($C374,'Hub coords'!$A$14:$E$118,1,TRUE)</f>
        <v>27A</v>
      </c>
      <c r="R374" s="40">
        <v>7</v>
      </c>
      <c r="S374" s="15">
        <v>0</v>
      </c>
    </row>
    <row r="375" spans="1:19" x14ac:dyDescent="0.3">
      <c r="A375" s="30" t="s">
        <v>126</v>
      </c>
      <c r="B375" s="30">
        <v>0</v>
      </c>
      <c r="C375" s="30" t="s">
        <v>817</v>
      </c>
      <c r="D375" s="30">
        <v>901</v>
      </c>
      <c r="E375" s="30">
        <v>334.05200000000002</v>
      </c>
      <c r="F375" s="30">
        <v>0.3</v>
      </c>
      <c r="G375" s="30">
        <v>0.2</v>
      </c>
      <c r="H375" s="34">
        <v>1.09161</v>
      </c>
      <c r="I375" s="34">
        <v>5189582.08</v>
      </c>
      <c r="J375" s="34">
        <v>488004.14899999998</v>
      </c>
      <c r="K375" s="18">
        <f>VLOOKUP($C375,'Hub coords'!$A$14:$E$119,4,TRUE)</f>
        <v>488003.82940000005</v>
      </c>
      <c r="L375" s="18">
        <f>VLOOKUP($C375,'Hub coords'!$A$14:$E$119,5,TRUE)</f>
        <v>5189582.0975000001</v>
      </c>
      <c r="M375" s="34">
        <f t="shared" si="24"/>
        <v>0.31959999992977828</v>
      </c>
      <c r="N375" s="34">
        <f t="shared" si="25"/>
        <v>1.7500000074505806E-2</v>
      </c>
      <c r="O375" s="35">
        <f t="shared" si="26"/>
        <v>0.32007875586755519</v>
      </c>
      <c r="P375" s="34">
        <f t="shared" si="27"/>
        <v>0.10245040995772199</v>
      </c>
      <c r="Q375" s="36" t="str">
        <f>VLOOKUP($C375,'Hub coords'!$A$14:$E$118,1,TRUE)</f>
        <v>27A</v>
      </c>
      <c r="R375" s="40">
        <v>8</v>
      </c>
      <c r="S375" s="15">
        <v>0</v>
      </c>
    </row>
    <row r="376" spans="1:19" ht="15" thickBot="1" x14ac:dyDescent="0.35">
      <c r="A376" s="30" t="s">
        <v>130</v>
      </c>
      <c r="B376" s="30">
        <v>0</v>
      </c>
      <c r="C376" s="30" t="s">
        <v>818</v>
      </c>
      <c r="D376" s="30">
        <v>901</v>
      </c>
      <c r="E376" s="30">
        <v>333.81400000000002</v>
      </c>
      <c r="F376" s="30">
        <v>0.3</v>
      </c>
      <c r="G376" s="30">
        <v>0.3</v>
      </c>
      <c r="H376" s="34">
        <v>0.86389400000000005</v>
      </c>
      <c r="I376" s="34">
        <v>5189582.0650000004</v>
      </c>
      <c r="J376" s="34">
        <v>488004.27899999998</v>
      </c>
      <c r="K376" s="18">
        <f>VLOOKUP($C376,'Hub coords'!$A$14:$E$119,4,TRUE)</f>
        <v>488003.82940000005</v>
      </c>
      <c r="L376" s="18">
        <f>VLOOKUP($C376,'Hub coords'!$A$14:$E$119,5,TRUE)</f>
        <v>5189582.0975000001</v>
      </c>
      <c r="M376" s="34">
        <f t="shared" si="24"/>
        <v>0.44959999993443489</v>
      </c>
      <c r="N376" s="34">
        <f t="shared" si="25"/>
        <v>3.2499999739229679E-2</v>
      </c>
      <c r="O376" s="35">
        <f t="shared" si="26"/>
        <v>0.45077312466926617</v>
      </c>
      <c r="P376" s="34">
        <f t="shared" si="27"/>
        <v>0.20319640992409377</v>
      </c>
      <c r="Q376" s="36" t="str">
        <f>VLOOKUP($C376,'Hub coords'!$A$14:$E$118,1,TRUE)</f>
        <v>27A</v>
      </c>
      <c r="R376" s="38" t="s">
        <v>2123</v>
      </c>
      <c r="S376" s="38">
        <v>0</v>
      </c>
    </row>
    <row r="377" spans="1:19" x14ac:dyDescent="0.3">
      <c r="A377" s="30" t="s">
        <v>126</v>
      </c>
      <c r="B377" s="30">
        <v>0</v>
      </c>
      <c r="C377" s="30" t="s">
        <v>801</v>
      </c>
      <c r="D377" s="30">
        <v>901</v>
      </c>
      <c r="E377" s="30">
        <v>336.93700000000001</v>
      </c>
      <c r="F377" s="30">
        <v>0.5</v>
      </c>
      <c r="G377" s="30">
        <v>0.2</v>
      </c>
      <c r="H377" s="34">
        <v>1.0690869999999999</v>
      </c>
      <c r="I377" s="34">
        <v>5189581.4759999998</v>
      </c>
      <c r="J377" s="34">
        <v>488005.88400000002</v>
      </c>
      <c r="K377" s="18">
        <f>VLOOKUP($C377,'Hub coords'!$A$14:$E$119,4,TRUE)</f>
        <v>488003.82940000005</v>
      </c>
      <c r="L377" s="18">
        <f>VLOOKUP($C377,'Hub coords'!$A$14:$E$119,5,TRUE)</f>
        <v>5189582.0975000001</v>
      </c>
      <c r="M377" s="34">
        <f t="shared" si="24"/>
        <v>2.0545999999740161</v>
      </c>
      <c r="N377" s="34">
        <f t="shared" si="25"/>
        <v>0.62150000035762787</v>
      </c>
      <c r="O377" s="35">
        <f t="shared" si="26"/>
        <v>2.1465421985923681</v>
      </c>
      <c r="P377" s="34">
        <f t="shared" si="27"/>
        <v>4.607643410337757</v>
      </c>
      <c r="Q377" s="36" t="str">
        <f>VLOOKUP($C377,'Hub coords'!$A$14:$E$118,1,TRUE)</f>
        <v>27A</v>
      </c>
      <c r="R377" s="30"/>
    </row>
    <row r="378" spans="1:19" x14ac:dyDescent="0.3">
      <c r="A378" s="30" t="s">
        <v>130</v>
      </c>
      <c r="B378" s="30">
        <v>0</v>
      </c>
      <c r="C378" s="30" t="s">
        <v>819</v>
      </c>
      <c r="D378" s="30">
        <v>901</v>
      </c>
      <c r="E378" s="30">
        <v>333.387</v>
      </c>
      <c r="F378" s="30">
        <v>0.4</v>
      </c>
      <c r="G378" s="30">
        <v>0.4</v>
      </c>
      <c r="H378" s="34">
        <v>1.1145970000000001</v>
      </c>
      <c r="I378" s="34">
        <v>5189582.0109999999</v>
      </c>
      <c r="J378" s="34">
        <v>488004.288</v>
      </c>
      <c r="K378" s="18">
        <f>VLOOKUP($C378,'Hub coords'!$A$14:$E$119,4,TRUE)</f>
        <v>488003.82940000005</v>
      </c>
      <c r="L378" s="18">
        <f>VLOOKUP($C378,'Hub coords'!$A$14:$E$119,5,TRUE)</f>
        <v>5189582.0975000001</v>
      </c>
      <c r="M378" s="34">
        <f t="shared" si="24"/>
        <v>0.45859999995445833</v>
      </c>
      <c r="N378" s="34">
        <f t="shared" si="25"/>
        <v>8.6500000208616257E-2</v>
      </c>
      <c r="O378" s="35">
        <f t="shared" si="26"/>
        <v>0.46668641505224878</v>
      </c>
      <c r="P378" s="34">
        <f t="shared" si="27"/>
        <v>0.21779620999431981</v>
      </c>
      <c r="Q378" s="36" t="str">
        <f>VLOOKUP($C378,'Hub coords'!$A$14:$E$118,1,TRUE)</f>
        <v>27A</v>
      </c>
      <c r="R378" s="30"/>
    </row>
    <row r="379" spans="1:19" x14ac:dyDescent="0.3">
      <c r="A379" s="30" t="s">
        <v>130</v>
      </c>
      <c r="B379" s="30">
        <v>0</v>
      </c>
      <c r="C379" s="30" t="s">
        <v>820</v>
      </c>
      <c r="D379" s="30">
        <v>901</v>
      </c>
      <c r="E379" s="30">
        <v>335.46800000000002</v>
      </c>
      <c r="F379" s="30">
        <v>0.4</v>
      </c>
      <c r="G379" s="30">
        <v>0.4</v>
      </c>
      <c r="H379" s="34">
        <v>1.353871</v>
      </c>
      <c r="I379" s="34">
        <v>5189582.6399999997</v>
      </c>
      <c r="J379" s="34">
        <v>488004.90500000003</v>
      </c>
      <c r="K379" s="18">
        <f>VLOOKUP($C379,'Hub coords'!$A$14:$E$119,4,TRUE)</f>
        <v>488003.82940000005</v>
      </c>
      <c r="L379" s="18">
        <f>VLOOKUP($C379,'Hub coords'!$A$14:$E$119,5,TRUE)</f>
        <v>5189582.0975000001</v>
      </c>
      <c r="M379" s="34">
        <f t="shared" si="24"/>
        <v>1.0755999999819323</v>
      </c>
      <c r="N379" s="34">
        <f t="shared" si="25"/>
        <v>0.54249999951571226</v>
      </c>
      <c r="O379" s="35">
        <f t="shared" si="26"/>
        <v>1.2046665967958441</v>
      </c>
      <c r="P379" s="34">
        <f t="shared" si="27"/>
        <v>1.4512216094356809</v>
      </c>
      <c r="Q379" s="36" t="str">
        <f>VLOOKUP($C379,'Hub coords'!$A$14:$E$118,1,TRUE)</f>
        <v>27A</v>
      </c>
      <c r="R379" s="30"/>
    </row>
    <row r="380" spans="1:19" x14ac:dyDescent="0.3">
      <c r="A380" s="30" t="s">
        <v>130</v>
      </c>
      <c r="B380" s="30">
        <v>0</v>
      </c>
      <c r="C380" s="30" t="s">
        <v>821</v>
      </c>
      <c r="D380" s="30">
        <v>901</v>
      </c>
      <c r="E380" s="30">
        <v>335.12099999999998</v>
      </c>
      <c r="F380" s="30">
        <v>0.4</v>
      </c>
      <c r="G380" s="30">
        <v>0.3</v>
      </c>
      <c r="H380" s="34">
        <v>1.409295</v>
      </c>
      <c r="I380" s="34">
        <v>5189582.6220000004</v>
      </c>
      <c r="J380" s="34">
        <v>488004.99200000003</v>
      </c>
      <c r="K380" s="18">
        <f>VLOOKUP($C380,'Hub coords'!$A$14:$E$119,4,TRUE)</f>
        <v>488003.82940000005</v>
      </c>
      <c r="L380" s="18">
        <f>VLOOKUP($C380,'Hub coords'!$A$14:$E$119,5,TRUE)</f>
        <v>5189582.0975000001</v>
      </c>
      <c r="M380" s="34">
        <f t="shared" si="24"/>
        <v>1.1625999999814667</v>
      </c>
      <c r="N380" s="34">
        <f t="shared" si="25"/>
        <v>0.52450000029057264</v>
      </c>
      <c r="O380" s="35">
        <f t="shared" si="26"/>
        <v>1.2754367919507879</v>
      </c>
      <c r="P380" s="34">
        <f t="shared" si="27"/>
        <v>1.6267390102617172</v>
      </c>
      <c r="Q380" s="36" t="str">
        <f>VLOOKUP($C380,'Hub coords'!$A$14:$E$118,1,TRUE)</f>
        <v>27A</v>
      </c>
      <c r="R380" s="30"/>
    </row>
    <row r="381" spans="1:19" x14ac:dyDescent="0.3">
      <c r="A381" s="30" t="s">
        <v>126</v>
      </c>
      <c r="B381" s="30">
        <v>0</v>
      </c>
      <c r="C381" s="30" t="s">
        <v>822</v>
      </c>
      <c r="D381" s="30">
        <v>901</v>
      </c>
      <c r="E381" s="30">
        <v>333.452</v>
      </c>
      <c r="F381" s="30">
        <v>0.3</v>
      </c>
      <c r="G381" s="30">
        <v>0.2</v>
      </c>
      <c r="H381" s="34">
        <v>0.88666900000000004</v>
      </c>
      <c r="I381" s="34">
        <v>5189581.8439999996</v>
      </c>
      <c r="J381" s="34">
        <v>488004.15</v>
      </c>
      <c r="K381" s="18">
        <f>VLOOKUP($C381,'Hub coords'!$A$14:$E$119,4,TRUE)</f>
        <v>488003.82940000005</v>
      </c>
      <c r="L381" s="18">
        <f>VLOOKUP($C381,'Hub coords'!$A$14:$E$119,5,TRUE)</f>
        <v>5189582.0975000001</v>
      </c>
      <c r="M381" s="34">
        <f t="shared" si="24"/>
        <v>0.32059999997727573</v>
      </c>
      <c r="N381" s="34">
        <f t="shared" si="25"/>
        <v>0.25350000057369471</v>
      </c>
      <c r="O381" s="35">
        <f t="shared" si="26"/>
        <v>0.40871335955201221</v>
      </c>
      <c r="P381" s="34">
        <f t="shared" si="27"/>
        <v>0.16704661027629242</v>
      </c>
      <c r="Q381" s="36" t="str">
        <f>VLOOKUP($C381,'Hub coords'!$A$14:$E$118,1,TRUE)</f>
        <v>27A</v>
      </c>
      <c r="R381" s="30"/>
    </row>
    <row r="382" spans="1:19" x14ac:dyDescent="0.3">
      <c r="A382" s="30" t="s">
        <v>130</v>
      </c>
      <c r="B382" s="30">
        <v>0</v>
      </c>
      <c r="C382" s="30" t="s">
        <v>823</v>
      </c>
      <c r="D382" s="30">
        <v>901</v>
      </c>
      <c r="E382" s="30">
        <v>336.22300000000001</v>
      </c>
      <c r="F382" s="30">
        <v>0.3</v>
      </c>
      <c r="G382" s="30">
        <v>0.2</v>
      </c>
      <c r="H382" s="34">
        <v>1.4513799999999999</v>
      </c>
      <c r="I382" s="34">
        <v>5189583.3600000003</v>
      </c>
      <c r="J382" s="34">
        <v>488006.47399999999</v>
      </c>
      <c r="K382" s="18">
        <f>VLOOKUP($C382,'Hub coords'!$A$14:$E$119,4,TRUE)</f>
        <v>488003.82940000005</v>
      </c>
      <c r="L382" s="18">
        <f>VLOOKUP($C382,'Hub coords'!$A$14:$E$119,5,TRUE)</f>
        <v>5189582.0975000001</v>
      </c>
      <c r="M382" s="34">
        <f t="shared" si="24"/>
        <v>2.6445999999414198</v>
      </c>
      <c r="N382" s="34">
        <f t="shared" si="25"/>
        <v>1.2625000001862645</v>
      </c>
      <c r="O382" s="35">
        <f t="shared" si="26"/>
        <v>2.9304974680351585</v>
      </c>
      <c r="P382" s="34">
        <f t="shared" si="27"/>
        <v>8.5878154101604753</v>
      </c>
      <c r="Q382" s="36" t="str">
        <f>VLOOKUP($C382,'Hub coords'!$A$14:$E$118,1,TRUE)</f>
        <v>27A</v>
      </c>
      <c r="R382" s="30"/>
    </row>
    <row r="383" spans="1:19" x14ac:dyDescent="0.3">
      <c r="A383" s="30" t="s">
        <v>130</v>
      </c>
      <c r="B383" s="30">
        <v>0</v>
      </c>
      <c r="C383" s="30" t="s">
        <v>824</v>
      </c>
      <c r="D383" s="30">
        <v>901</v>
      </c>
      <c r="E383" s="30">
        <v>335.63299999999998</v>
      </c>
      <c r="F383" s="30">
        <v>0.4</v>
      </c>
      <c r="G383" s="30">
        <v>0.2</v>
      </c>
      <c r="H383" s="34">
        <v>1.359038</v>
      </c>
      <c r="I383" s="34">
        <v>5189582.8940000003</v>
      </c>
      <c r="J383" s="34">
        <v>488005.22100000002</v>
      </c>
      <c r="K383" s="18">
        <f>VLOOKUP($C383,'Hub coords'!$A$14:$E$119,4,TRUE)</f>
        <v>488003.82940000005</v>
      </c>
      <c r="L383" s="18">
        <f>VLOOKUP($C383,'Hub coords'!$A$14:$E$119,5,TRUE)</f>
        <v>5189582.0975000001</v>
      </c>
      <c r="M383" s="34">
        <f t="shared" si="24"/>
        <v>1.3915999999735504</v>
      </c>
      <c r="N383" s="34">
        <f t="shared" si="25"/>
        <v>0.79650000017136335</v>
      </c>
      <c r="O383" s="35">
        <f t="shared" si="26"/>
        <v>1.6034222183191074</v>
      </c>
      <c r="P383" s="34">
        <f t="shared" si="27"/>
        <v>2.5709628101993673</v>
      </c>
      <c r="Q383" s="36" t="str">
        <f>VLOOKUP($C383,'Hub coords'!$A$14:$E$118,1,TRUE)</f>
        <v>27A</v>
      </c>
      <c r="R383" s="30"/>
    </row>
    <row r="384" spans="1:19" x14ac:dyDescent="0.3">
      <c r="A384" s="30" t="s">
        <v>126</v>
      </c>
      <c r="B384" s="30">
        <v>0</v>
      </c>
      <c r="C384" s="30" t="s">
        <v>825</v>
      </c>
      <c r="D384" s="30">
        <v>901</v>
      </c>
      <c r="E384" s="30">
        <v>338.09899999999999</v>
      </c>
      <c r="F384" s="30">
        <v>0.4</v>
      </c>
      <c r="G384" s="30">
        <v>0.3</v>
      </c>
      <c r="H384" s="34">
        <v>1.0694920000000001</v>
      </c>
      <c r="I384" s="34">
        <v>5189581.4529999997</v>
      </c>
      <c r="J384" s="34">
        <v>488005.79700000002</v>
      </c>
      <c r="K384" s="18">
        <f>VLOOKUP($C384,'Hub coords'!$A$14:$E$119,4,TRUE)</f>
        <v>488003.82940000005</v>
      </c>
      <c r="L384" s="18">
        <f>VLOOKUP($C384,'Hub coords'!$A$14:$E$119,5,TRUE)</f>
        <v>5189582.0975000001</v>
      </c>
      <c r="M384" s="34">
        <f t="shared" si="24"/>
        <v>1.9675999999744818</v>
      </c>
      <c r="N384" s="34">
        <f t="shared" si="25"/>
        <v>0.64450000040233135</v>
      </c>
      <c r="O384" s="35">
        <f t="shared" si="26"/>
        <v>2.0704661336081269</v>
      </c>
      <c r="P384" s="34">
        <f t="shared" si="27"/>
        <v>4.2868300104181865</v>
      </c>
      <c r="Q384" s="36" t="str">
        <f>VLOOKUP($C384,'Hub coords'!$A$14:$E$118,1,TRUE)</f>
        <v>27A</v>
      </c>
      <c r="R384" s="30"/>
    </row>
    <row r="385" spans="1:19" x14ac:dyDescent="0.3">
      <c r="A385" s="30" t="s">
        <v>126</v>
      </c>
      <c r="B385" s="30">
        <v>0</v>
      </c>
      <c r="C385" s="30" t="s">
        <v>826</v>
      </c>
      <c r="D385" s="30">
        <v>901</v>
      </c>
      <c r="E385" s="30">
        <v>333.61</v>
      </c>
      <c r="F385" s="30">
        <v>0.4</v>
      </c>
      <c r="G385" s="30">
        <v>0.3</v>
      </c>
      <c r="H385" s="34">
        <v>0.82183499999999998</v>
      </c>
      <c r="I385" s="34">
        <v>5189581.898</v>
      </c>
      <c r="J385" s="34">
        <v>488004.201</v>
      </c>
      <c r="K385" s="18">
        <f>VLOOKUP($C385,'Hub coords'!$A$14:$E$119,4,TRUE)</f>
        <v>488003.82940000005</v>
      </c>
      <c r="L385" s="18">
        <f>VLOOKUP($C385,'Hub coords'!$A$14:$E$119,5,TRUE)</f>
        <v>5189582.0975000001</v>
      </c>
      <c r="M385" s="34">
        <f t="shared" si="24"/>
        <v>0.37159999995492399</v>
      </c>
      <c r="N385" s="34">
        <f t="shared" si="25"/>
        <v>0.19950000010430813</v>
      </c>
      <c r="O385" s="35">
        <f t="shared" si="26"/>
        <v>0.42176629785714087</v>
      </c>
      <c r="P385" s="34">
        <f t="shared" si="27"/>
        <v>0.17788681000811848</v>
      </c>
      <c r="Q385" s="36" t="str">
        <f>VLOOKUP($C385,'Hub coords'!$A$14:$E$118,1,TRUE)</f>
        <v>27A</v>
      </c>
      <c r="R385" s="30"/>
    </row>
    <row r="386" spans="1:19" x14ac:dyDescent="0.3">
      <c r="A386" s="30" t="s">
        <v>130</v>
      </c>
      <c r="B386" s="30">
        <v>0</v>
      </c>
      <c r="C386" s="30" t="s">
        <v>827</v>
      </c>
      <c r="D386" s="30">
        <v>901</v>
      </c>
      <c r="E386" s="30">
        <v>338.33699999999999</v>
      </c>
      <c r="F386" s="30">
        <v>0.3</v>
      </c>
      <c r="G386" s="30">
        <v>0.2</v>
      </c>
      <c r="H386" s="34">
        <v>1.714002</v>
      </c>
      <c r="I386" s="34">
        <v>5189580.8669999996</v>
      </c>
      <c r="J386" s="34">
        <v>488004.84499999997</v>
      </c>
      <c r="K386" s="18">
        <f>VLOOKUP($C386,'Hub coords'!$A$14:$E$119,4,TRUE)</f>
        <v>488003.82940000005</v>
      </c>
      <c r="L386" s="18">
        <f>VLOOKUP($C386,'Hub coords'!$A$14:$E$119,5,TRUE)</f>
        <v>5189582.0975000001</v>
      </c>
      <c r="M386" s="34">
        <f t="shared" si="24"/>
        <v>1.015599999926053</v>
      </c>
      <c r="N386" s="34">
        <f t="shared" si="25"/>
        <v>1.2305000005289912</v>
      </c>
      <c r="O386" s="35">
        <f t="shared" si="26"/>
        <v>1.595485384186156</v>
      </c>
      <c r="P386" s="34">
        <f t="shared" si="27"/>
        <v>2.5455736111516458</v>
      </c>
      <c r="Q386" s="36" t="str">
        <f>VLOOKUP($C386,'Hub coords'!$A$14:$E$118,1,TRUE)</f>
        <v>27A</v>
      </c>
      <c r="R386" s="30"/>
    </row>
    <row r="387" spans="1:19" x14ac:dyDescent="0.3">
      <c r="A387" s="30" t="s">
        <v>126</v>
      </c>
      <c r="B387" s="30">
        <v>0</v>
      </c>
      <c r="C387" s="30" t="s">
        <v>828</v>
      </c>
      <c r="D387" s="30">
        <v>901</v>
      </c>
      <c r="E387" s="30">
        <v>335.56200000000001</v>
      </c>
      <c r="F387" s="30">
        <v>0.4</v>
      </c>
      <c r="G387" s="30">
        <v>0.3</v>
      </c>
      <c r="H387" s="34">
        <v>1.337337</v>
      </c>
      <c r="I387" s="34">
        <v>5189582.7980000004</v>
      </c>
      <c r="J387" s="34">
        <v>488005.125</v>
      </c>
      <c r="K387" s="18">
        <f>VLOOKUP($C387,'Hub coords'!$A$14:$E$119,4,TRUE)</f>
        <v>488003.82940000005</v>
      </c>
      <c r="L387" s="18">
        <f>VLOOKUP($C387,'Hub coords'!$A$14:$E$119,5,TRUE)</f>
        <v>5189582.0975000001</v>
      </c>
      <c r="M387" s="34">
        <f t="shared" si="24"/>
        <v>1.2955999999539927</v>
      </c>
      <c r="N387" s="34">
        <f t="shared" si="25"/>
        <v>0.7005000002682209</v>
      </c>
      <c r="O387" s="35">
        <f t="shared" si="26"/>
        <v>1.4728474497572936</v>
      </c>
      <c r="P387" s="34">
        <f t="shared" si="27"/>
        <v>2.1692796102565635</v>
      </c>
      <c r="Q387" s="36" t="str">
        <f>VLOOKUP($C387,'Hub coords'!$A$14:$E$118,1,TRUE)</f>
        <v>27A</v>
      </c>
      <c r="R387" s="30"/>
    </row>
    <row r="388" spans="1:19" x14ac:dyDescent="0.3">
      <c r="A388" s="30" t="s">
        <v>130</v>
      </c>
      <c r="B388" s="30">
        <v>0</v>
      </c>
      <c r="C388" s="30" t="s">
        <v>802</v>
      </c>
      <c r="D388" s="30">
        <v>901</v>
      </c>
      <c r="E388" s="30">
        <v>333.37400000000002</v>
      </c>
      <c r="F388" s="30">
        <v>0.4</v>
      </c>
      <c r="G388" s="30">
        <v>0.3</v>
      </c>
      <c r="H388" s="34">
        <v>1.2376450000000001</v>
      </c>
      <c r="I388" s="34">
        <v>5189581.5789999999</v>
      </c>
      <c r="J388" s="34">
        <v>488004.728</v>
      </c>
      <c r="K388" s="18">
        <f>VLOOKUP($C388,'Hub coords'!$A$14:$E$119,4,TRUE)</f>
        <v>488003.82940000005</v>
      </c>
      <c r="L388" s="18">
        <f>VLOOKUP($C388,'Hub coords'!$A$14:$E$119,5,TRUE)</f>
        <v>5189582.0975000001</v>
      </c>
      <c r="M388" s="34">
        <f t="shared" si="24"/>
        <v>0.89859999995678663</v>
      </c>
      <c r="N388" s="34">
        <f t="shared" si="25"/>
        <v>0.51850000023841858</v>
      </c>
      <c r="O388" s="35">
        <f t="shared" si="26"/>
        <v>1.0374604619789503</v>
      </c>
      <c r="P388" s="34">
        <f t="shared" si="27"/>
        <v>1.0763242101695769</v>
      </c>
      <c r="Q388" s="36" t="str">
        <f>VLOOKUP($C388,'Hub coords'!$A$14:$E$118,1,TRUE)</f>
        <v>27A</v>
      </c>
      <c r="R388" s="30"/>
    </row>
    <row r="389" spans="1:19" x14ac:dyDescent="0.3">
      <c r="A389" s="30" t="s">
        <v>130</v>
      </c>
      <c r="B389" s="30">
        <v>0</v>
      </c>
      <c r="C389" s="30" t="s">
        <v>829</v>
      </c>
      <c r="D389" s="30">
        <v>901</v>
      </c>
      <c r="E389" s="30">
        <v>335.524</v>
      </c>
      <c r="F389" s="30">
        <v>0.5</v>
      </c>
      <c r="G389" s="30">
        <v>0.3</v>
      </c>
      <c r="H389" s="34">
        <v>1.0926450000000001</v>
      </c>
      <c r="I389" s="34">
        <v>5189581.6339999996</v>
      </c>
      <c r="J389" s="34">
        <v>488005.83100000001</v>
      </c>
      <c r="K389" s="18">
        <f>VLOOKUP($C389,'Hub coords'!$A$14:$E$119,4,TRUE)</f>
        <v>488003.82940000005</v>
      </c>
      <c r="L389" s="18">
        <f>VLOOKUP($C389,'Hub coords'!$A$14:$E$119,5,TRUE)</f>
        <v>5189582.0975000001</v>
      </c>
      <c r="M389" s="34">
        <f t="shared" si="24"/>
        <v>2.0015999999595806</v>
      </c>
      <c r="N389" s="34">
        <f t="shared" si="25"/>
        <v>0.4635000005364418</v>
      </c>
      <c r="O389" s="35">
        <f t="shared" si="26"/>
        <v>2.0545643845680464</v>
      </c>
      <c r="P389" s="34">
        <f t="shared" si="27"/>
        <v>4.2212348103354751</v>
      </c>
      <c r="Q389" s="36" t="str">
        <f>VLOOKUP($C389,'Hub coords'!$A$14:$E$118,1,TRUE)</f>
        <v>27A</v>
      </c>
      <c r="R389" s="30"/>
    </row>
    <row r="390" spans="1:19" x14ac:dyDescent="0.3">
      <c r="A390" s="30" t="s">
        <v>130</v>
      </c>
      <c r="B390" s="30">
        <v>0</v>
      </c>
      <c r="C390" s="30" t="s">
        <v>803</v>
      </c>
      <c r="D390" s="30">
        <v>901</v>
      </c>
      <c r="E390" s="30">
        <v>336.05099999999999</v>
      </c>
      <c r="F390" s="30">
        <v>0.3</v>
      </c>
      <c r="G390" s="30">
        <v>0.2</v>
      </c>
      <c r="H390" s="34">
        <v>1.37296</v>
      </c>
      <c r="I390" s="34">
        <v>5189583.335</v>
      </c>
      <c r="J390" s="34">
        <v>488006.408</v>
      </c>
      <c r="K390" s="18">
        <f>VLOOKUP($C390,'Hub coords'!$A$14:$E$119,4,TRUE)</f>
        <v>488003.82940000005</v>
      </c>
      <c r="L390" s="18">
        <f>VLOOKUP($C390,'Hub coords'!$A$14:$E$119,5,TRUE)</f>
        <v>5189582.0975000001</v>
      </c>
      <c r="M390" s="34">
        <f t="shared" si="24"/>
        <v>2.5785999999498017</v>
      </c>
      <c r="N390" s="34">
        <f t="shared" si="25"/>
        <v>1.2374999998137355</v>
      </c>
      <c r="O390" s="35">
        <f t="shared" si="26"/>
        <v>2.8601720593838604</v>
      </c>
      <c r="P390" s="34">
        <f t="shared" si="27"/>
        <v>8.1805842092801129</v>
      </c>
      <c r="Q390" s="36" t="str">
        <f>VLOOKUP($C390,'Hub coords'!$A$14:$E$118,1,TRUE)</f>
        <v>27A</v>
      </c>
      <c r="R390" s="30" t="s">
        <v>5112</v>
      </c>
      <c r="S390" s="37">
        <f>COUNT(D366:D395)</f>
        <v>30</v>
      </c>
    </row>
    <row r="391" spans="1:19" x14ac:dyDescent="0.3">
      <c r="A391" s="30" t="s">
        <v>126</v>
      </c>
      <c r="B391" s="30">
        <v>0</v>
      </c>
      <c r="C391" s="30" t="s">
        <v>804</v>
      </c>
      <c r="D391" s="30">
        <v>901</v>
      </c>
      <c r="E391" s="30">
        <v>339.28199999999998</v>
      </c>
      <c r="F391" s="30">
        <v>0.4</v>
      </c>
      <c r="G391" s="30">
        <v>0.3</v>
      </c>
      <c r="H391" s="34">
        <v>1.3226230000000001</v>
      </c>
      <c r="I391" s="34">
        <v>5189580.9160000002</v>
      </c>
      <c r="J391" s="34">
        <v>488005.679</v>
      </c>
      <c r="K391" s="18">
        <f>VLOOKUP($C391,'Hub coords'!$A$14:$E$119,4,TRUE)</f>
        <v>488003.82940000005</v>
      </c>
      <c r="L391" s="18">
        <f>VLOOKUP($C391,'Hub coords'!$A$14:$E$119,5,TRUE)</f>
        <v>5189582.0975000001</v>
      </c>
      <c r="M391" s="34">
        <f t="shared" si="24"/>
        <v>1.849599999957718</v>
      </c>
      <c r="N391" s="34">
        <f t="shared" si="25"/>
        <v>1.1814999999478459</v>
      </c>
      <c r="O391" s="35">
        <f t="shared" si="26"/>
        <v>2.1947579387532352</v>
      </c>
      <c r="P391" s="34">
        <f t="shared" si="27"/>
        <v>4.8169624097203494</v>
      </c>
      <c r="Q391" s="36" t="str">
        <f>VLOOKUP($C391,'Hub coords'!$A$14:$E$118,1,TRUE)</f>
        <v>27A</v>
      </c>
      <c r="R391" s="30" t="s">
        <v>5111</v>
      </c>
      <c r="S391" s="34">
        <f>AVERAGE(O366:O395)</f>
        <v>1.5619816937984956</v>
      </c>
    </row>
    <row r="392" spans="1:19" x14ac:dyDescent="0.3">
      <c r="A392" s="30" t="s">
        <v>130</v>
      </c>
      <c r="B392" s="30">
        <v>0</v>
      </c>
      <c r="C392" s="30" t="s">
        <v>805</v>
      </c>
      <c r="D392" s="30">
        <v>901</v>
      </c>
      <c r="E392" s="30">
        <v>337.32799999999997</v>
      </c>
      <c r="F392" s="30">
        <v>0.3</v>
      </c>
      <c r="G392" s="30">
        <v>0.2</v>
      </c>
      <c r="H392" s="34">
        <v>1.5449790000000001</v>
      </c>
      <c r="I392" s="34">
        <v>5189580.4220000003</v>
      </c>
      <c r="J392" s="34">
        <v>488004.91100000002</v>
      </c>
      <c r="K392" s="18">
        <f>VLOOKUP($C392,'Hub coords'!$A$14:$E$119,4,TRUE)</f>
        <v>488003.82940000005</v>
      </c>
      <c r="L392" s="18">
        <f>VLOOKUP($C392,'Hub coords'!$A$14:$E$119,5,TRUE)</f>
        <v>5189582.0975000001</v>
      </c>
      <c r="M392" s="34">
        <f t="shared" si="24"/>
        <v>1.0815999999758787</v>
      </c>
      <c r="N392" s="34">
        <f t="shared" si="25"/>
        <v>1.6754999998956919</v>
      </c>
      <c r="O392" s="35">
        <f t="shared" si="26"/>
        <v>1.9942815271666847</v>
      </c>
      <c r="P392" s="34">
        <f t="shared" si="27"/>
        <v>3.9771588095982842</v>
      </c>
      <c r="Q392" s="36" t="str">
        <f>VLOOKUP($C392,'Hub coords'!$A$14:$E$118,1,TRUE)</f>
        <v>27A</v>
      </c>
      <c r="R392" s="30" t="s">
        <v>5110</v>
      </c>
      <c r="S392" s="34">
        <f>_xlfn.STDEV.S(O366:O395)</f>
        <v>0.80740290642860535</v>
      </c>
    </row>
    <row r="393" spans="1:19" x14ac:dyDescent="0.3">
      <c r="A393" s="30" t="s">
        <v>130</v>
      </c>
      <c r="B393" s="30">
        <v>0</v>
      </c>
      <c r="C393" s="30" t="s">
        <v>806</v>
      </c>
      <c r="D393" s="30">
        <v>901</v>
      </c>
      <c r="E393" s="30">
        <v>335.56799999999998</v>
      </c>
      <c r="F393" s="30">
        <v>0.4</v>
      </c>
      <c r="G393" s="30">
        <v>0.3</v>
      </c>
      <c r="H393" s="34">
        <v>1.0905389999999999</v>
      </c>
      <c r="I393" s="34">
        <v>5189581.574</v>
      </c>
      <c r="J393" s="34">
        <v>488005.81599999999</v>
      </c>
      <c r="K393" s="18">
        <f>VLOOKUP($C393,'Hub coords'!$A$14:$E$119,4,TRUE)</f>
        <v>488003.82940000005</v>
      </c>
      <c r="L393" s="18">
        <f>VLOOKUP($C393,'Hub coords'!$A$14:$E$119,5,TRUE)</f>
        <v>5189582.0975000001</v>
      </c>
      <c r="M393" s="34">
        <f t="shared" si="24"/>
        <v>1.9865999999456108</v>
      </c>
      <c r="N393" s="34">
        <f t="shared" si="25"/>
        <v>0.52350000012665987</v>
      </c>
      <c r="O393" s="35">
        <f t="shared" si="26"/>
        <v>2.0544176327895243</v>
      </c>
      <c r="P393" s="34">
        <f t="shared" si="27"/>
        <v>4.2206318099165125</v>
      </c>
      <c r="Q393" s="36" t="str">
        <f>VLOOKUP($C393,'Hub coords'!$A$14:$E$118,1,TRUE)</f>
        <v>27A</v>
      </c>
      <c r="R393" s="30" t="s">
        <v>5109</v>
      </c>
      <c r="S393" s="34">
        <f>MIN(O366:O395)</f>
        <v>0.32007875586755519</v>
      </c>
    </row>
    <row r="394" spans="1:19" x14ac:dyDescent="0.3">
      <c r="A394" s="30" t="s">
        <v>130</v>
      </c>
      <c r="B394" s="30">
        <v>0</v>
      </c>
      <c r="C394" s="30" t="s">
        <v>807</v>
      </c>
      <c r="D394" s="30">
        <v>901</v>
      </c>
      <c r="E394" s="30">
        <v>339.24900000000002</v>
      </c>
      <c r="F394" s="30">
        <v>0.4</v>
      </c>
      <c r="G394" s="30">
        <v>0.3</v>
      </c>
      <c r="H394" s="34">
        <v>1.3683650000000001</v>
      </c>
      <c r="I394" s="34">
        <v>5189581.0130000003</v>
      </c>
      <c r="J394" s="34">
        <v>488005.54499999998</v>
      </c>
      <c r="K394" s="18">
        <f>VLOOKUP($C394,'Hub coords'!$A$14:$E$119,4,TRUE)</f>
        <v>488003.82940000005</v>
      </c>
      <c r="L394" s="18">
        <f>VLOOKUP($C394,'Hub coords'!$A$14:$E$119,5,TRUE)</f>
        <v>5189582.0975000001</v>
      </c>
      <c r="M394" s="34">
        <f t="shared" si="24"/>
        <v>1.7155999999376945</v>
      </c>
      <c r="N394" s="34">
        <f t="shared" si="25"/>
        <v>1.0844999998807907</v>
      </c>
      <c r="O394" s="35">
        <f t="shared" si="26"/>
        <v>2.029636324450184</v>
      </c>
      <c r="P394" s="34">
        <f t="shared" si="27"/>
        <v>4.1194236095276526</v>
      </c>
      <c r="Q394" s="36" t="str">
        <f>VLOOKUP($C394,'Hub coords'!$A$14:$E$118,1,TRUE)</f>
        <v>27A</v>
      </c>
      <c r="R394" s="30" t="s">
        <v>5108</v>
      </c>
      <c r="S394" s="34">
        <f>MAX(O366:O395)</f>
        <v>2.9434723046367788</v>
      </c>
    </row>
    <row r="395" spans="1:19" x14ac:dyDescent="0.3">
      <c r="A395" s="30" t="s">
        <v>130</v>
      </c>
      <c r="B395" s="30">
        <v>0</v>
      </c>
      <c r="C395" s="30" t="s">
        <v>808</v>
      </c>
      <c r="D395" s="30">
        <v>901</v>
      </c>
      <c r="E395" s="30">
        <v>334.93700000000001</v>
      </c>
      <c r="F395" s="30">
        <v>0.5</v>
      </c>
      <c r="G395" s="30">
        <v>0.3</v>
      </c>
      <c r="H395" s="34">
        <v>1.044764</v>
      </c>
      <c r="I395" s="34">
        <v>5189581.659</v>
      </c>
      <c r="J395" s="34">
        <v>488005.58199999999</v>
      </c>
      <c r="K395" s="18">
        <f>VLOOKUP($C395,'Hub coords'!$A$14:$E$119,4,TRUE)</f>
        <v>488003.82940000005</v>
      </c>
      <c r="L395" s="18">
        <f>VLOOKUP($C395,'Hub coords'!$A$14:$E$119,5,TRUE)</f>
        <v>5189582.0975000001</v>
      </c>
      <c r="M395" s="34">
        <f t="shared" si="24"/>
        <v>1.7525999999488704</v>
      </c>
      <c r="N395" s="34">
        <f t="shared" si="25"/>
        <v>0.43850000016391277</v>
      </c>
      <c r="O395" s="35">
        <f t="shared" si="26"/>
        <v>1.8066236492320509</v>
      </c>
      <c r="P395" s="34">
        <f t="shared" si="27"/>
        <v>3.2638890099645326</v>
      </c>
      <c r="Q395" s="36" t="str">
        <f>VLOOKUP($C395,'Hub coords'!$A$14:$E$118,1,TRUE)</f>
        <v>27A</v>
      </c>
      <c r="R395" s="30" t="s">
        <v>5107</v>
      </c>
      <c r="S395" s="34">
        <f>SQRT(SUM(P366:P395)/S390)</f>
        <v>1.7521290715281217</v>
      </c>
    </row>
    <row r="396" spans="1:19" s="45" customFormat="1" ht="15" thickBot="1" x14ac:dyDescent="0.35">
      <c r="A396" s="45" t="s">
        <v>130</v>
      </c>
      <c r="B396" s="45">
        <v>0</v>
      </c>
      <c r="C396" s="45" t="s">
        <v>167</v>
      </c>
      <c r="D396" s="45">
        <v>901</v>
      </c>
      <c r="E396" s="45">
        <v>320.733</v>
      </c>
      <c r="F396" s="45">
        <v>0.3</v>
      </c>
      <c r="G396" s="45">
        <v>0.3</v>
      </c>
      <c r="H396" s="18">
        <v>0.727858</v>
      </c>
      <c r="I396" s="18">
        <v>5189806.0889999997</v>
      </c>
      <c r="J396" s="18">
        <v>488059.08500000002</v>
      </c>
      <c r="K396" s="18">
        <f>VLOOKUP($C396,'Hub coords'!$A$14:$E$119,4,TRUE)</f>
        <v>488059.60840000003</v>
      </c>
      <c r="L396" s="18">
        <f>VLOOKUP($C396,'Hub coords'!$A$14:$E$119,5,TRUE)</f>
        <v>5189806.1515000006</v>
      </c>
      <c r="M396" s="18">
        <f t="shared" si="24"/>
        <v>0.5234000000054948</v>
      </c>
      <c r="N396" s="18">
        <f t="shared" si="25"/>
        <v>6.2500000931322575E-2</v>
      </c>
      <c r="O396" s="46">
        <f t="shared" si="26"/>
        <v>0.52711840237480545</v>
      </c>
      <c r="P396" s="18">
        <f t="shared" si="27"/>
        <v>0.27785381012216731</v>
      </c>
      <c r="Q396" s="47" t="str">
        <f>VLOOKUP($C396,'Hub coords'!$A$14:$E$118,1,TRUE)</f>
        <v>5A</v>
      </c>
    </row>
    <row r="397" spans="1:19" s="45" customFormat="1" x14ac:dyDescent="0.3">
      <c r="A397" s="45" t="s">
        <v>130</v>
      </c>
      <c r="B397" s="45">
        <v>0</v>
      </c>
      <c r="C397" s="45" t="s">
        <v>176</v>
      </c>
      <c r="D397" s="45">
        <v>901</v>
      </c>
      <c r="E397" s="45">
        <v>320.01799999999997</v>
      </c>
      <c r="F397" s="45">
        <v>0.2</v>
      </c>
      <c r="G397" s="45">
        <v>0.2</v>
      </c>
      <c r="H397" s="18">
        <v>0.38223600000000002</v>
      </c>
      <c r="I397" s="18">
        <v>5189806.0999999996</v>
      </c>
      <c r="J397" s="18">
        <v>488059.576</v>
      </c>
      <c r="K397" s="18">
        <f>VLOOKUP($C397,'Hub coords'!$A$14:$E$119,4,TRUE)</f>
        <v>488059.60840000003</v>
      </c>
      <c r="L397" s="18">
        <f>VLOOKUP($C397,'Hub coords'!$A$14:$E$119,5,TRUE)</f>
        <v>5189806.1515000006</v>
      </c>
      <c r="M397" s="18">
        <f t="shared" si="24"/>
        <v>3.2400000025518239E-2</v>
      </c>
      <c r="N397" s="18">
        <f t="shared" si="25"/>
        <v>5.1500000990927219E-2</v>
      </c>
      <c r="O397" s="46">
        <f t="shared" si="26"/>
        <v>6.0844146010270259E-2</v>
      </c>
      <c r="P397" s="18">
        <f t="shared" si="27"/>
        <v>3.7020101037190862E-3</v>
      </c>
      <c r="Q397" s="47" t="str">
        <f>VLOOKUP($C397,'Hub coords'!$A$14:$E$118,1,TRUE)</f>
        <v>5A</v>
      </c>
      <c r="R397" s="20" t="s">
        <v>166</v>
      </c>
      <c r="S397" s="20" t="s">
        <v>165</v>
      </c>
    </row>
    <row r="398" spans="1:19" s="45" customFormat="1" x14ac:dyDescent="0.3">
      <c r="A398" s="45" t="s">
        <v>130</v>
      </c>
      <c r="B398" s="45">
        <v>0</v>
      </c>
      <c r="C398" s="45" t="s">
        <v>177</v>
      </c>
      <c r="D398" s="45">
        <v>901</v>
      </c>
      <c r="E398" s="45">
        <v>319.83</v>
      </c>
      <c r="F398" s="45">
        <v>0.2</v>
      </c>
      <c r="G398" s="45">
        <v>0.2</v>
      </c>
      <c r="H398" s="18">
        <v>0.41269499999999998</v>
      </c>
      <c r="I398" s="18">
        <v>5189806.216</v>
      </c>
      <c r="J398" s="18">
        <v>488059.44699999999</v>
      </c>
      <c r="K398" s="18">
        <f>VLOOKUP($C398,'Hub coords'!$A$14:$E$119,4,TRUE)</f>
        <v>488059.60840000003</v>
      </c>
      <c r="L398" s="18">
        <f>VLOOKUP($C398,'Hub coords'!$A$14:$E$119,5,TRUE)</f>
        <v>5189806.1515000006</v>
      </c>
      <c r="M398" s="18">
        <f t="shared" si="24"/>
        <v>0.16140000004088506</v>
      </c>
      <c r="N398" s="18">
        <f t="shared" si="25"/>
        <v>6.4499999396502972E-2</v>
      </c>
      <c r="O398" s="46">
        <f t="shared" si="26"/>
        <v>0.17381084527539292</v>
      </c>
      <c r="P398" s="18">
        <f t="shared" si="27"/>
        <v>3.021020993534658E-2</v>
      </c>
      <c r="Q398" s="47" t="str">
        <f>VLOOKUP($C398,'Hub coords'!$A$14:$E$118,1,TRUE)</f>
        <v>5A</v>
      </c>
      <c r="R398" s="40">
        <v>1</v>
      </c>
      <c r="S398" s="15">
        <v>28</v>
      </c>
    </row>
    <row r="399" spans="1:19" s="45" customFormat="1" x14ac:dyDescent="0.3">
      <c r="A399" s="45" t="s">
        <v>130</v>
      </c>
      <c r="B399" s="45">
        <v>0</v>
      </c>
      <c r="C399" s="45" t="s">
        <v>178</v>
      </c>
      <c r="D399" s="45">
        <v>901</v>
      </c>
      <c r="E399" s="45">
        <v>319.95400000000001</v>
      </c>
      <c r="F399" s="45">
        <v>0.2</v>
      </c>
      <c r="G399" s="45">
        <v>0.2</v>
      </c>
      <c r="H399" s="18">
        <v>0.58193399999999995</v>
      </c>
      <c r="I399" s="18">
        <v>5189806.1409999998</v>
      </c>
      <c r="J399" s="18">
        <v>488059.59700000001</v>
      </c>
      <c r="K399" s="18">
        <f>VLOOKUP($C399,'Hub coords'!$A$14:$E$119,4,TRUE)</f>
        <v>488059.60840000003</v>
      </c>
      <c r="L399" s="18">
        <f>VLOOKUP($C399,'Hub coords'!$A$14:$E$119,5,TRUE)</f>
        <v>5189806.1515000006</v>
      </c>
      <c r="M399" s="18">
        <f t="shared" si="24"/>
        <v>1.1400000017601997E-2</v>
      </c>
      <c r="N399" s="18">
        <f t="shared" si="25"/>
        <v>1.0500000789761543E-2</v>
      </c>
      <c r="O399" s="46">
        <f t="shared" si="26"/>
        <v>1.5498710171698758E-2</v>
      </c>
      <c r="P399" s="18">
        <f t="shared" si="27"/>
        <v>2.4021001698631855E-4</v>
      </c>
      <c r="Q399" s="47" t="str">
        <f>VLOOKUP($C399,'Hub coords'!$A$14:$E$118,1,TRUE)</f>
        <v>5A</v>
      </c>
      <c r="R399" s="40">
        <v>2</v>
      </c>
      <c r="S399" s="15">
        <v>2</v>
      </c>
    </row>
    <row r="400" spans="1:19" s="45" customFormat="1" x14ac:dyDescent="0.3">
      <c r="A400" s="45" t="s">
        <v>130</v>
      </c>
      <c r="B400" s="45">
        <v>0</v>
      </c>
      <c r="C400" s="45" t="s">
        <v>179</v>
      </c>
      <c r="D400" s="45">
        <v>901</v>
      </c>
      <c r="E400" s="45">
        <v>319.97000000000003</v>
      </c>
      <c r="F400" s="45">
        <v>0.2</v>
      </c>
      <c r="G400" s="45">
        <v>0.1</v>
      </c>
      <c r="H400" s="18">
        <v>0.56014399999999998</v>
      </c>
      <c r="I400" s="18">
        <v>5189806.1150000002</v>
      </c>
      <c r="J400" s="18">
        <v>488059.61800000002</v>
      </c>
      <c r="K400" s="18">
        <f>VLOOKUP($C400,'Hub coords'!$A$14:$E$119,4,TRUE)</f>
        <v>488059.60840000003</v>
      </c>
      <c r="L400" s="18">
        <f>VLOOKUP($C400,'Hub coords'!$A$14:$E$119,5,TRUE)</f>
        <v>5189806.1515000006</v>
      </c>
      <c r="M400" s="18">
        <f t="shared" si="24"/>
        <v>9.5999999903142452E-3</v>
      </c>
      <c r="N400" s="18">
        <f t="shared" si="25"/>
        <v>3.6500000394880772E-2</v>
      </c>
      <c r="O400" s="46">
        <f t="shared" si="26"/>
        <v>3.7741357005814324E-2</v>
      </c>
      <c r="P400" s="18">
        <f t="shared" si="27"/>
        <v>1.42441002864033E-3</v>
      </c>
      <c r="Q400" s="47" t="str">
        <f>VLOOKUP($C400,'Hub coords'!$A$14:$E$118,1,TRUE)</f>
        <v>5A</v>
      </c>
      <c r="R400" s="40">
        <v>3</v>
      </c>
      <c r="S400" s="15">
        <v>0</v>
      </c>
    </row>
    <row r="401" spans="1:19" s="45" customFormat="1" x14ac:dyDescent="0.3">
      <c r="A401" s="45" t="s">
        <v>130</v>
      </c>
      <c r="B401" s="45">
        <v>0</v>
      </c>
      <c r="C401" s="45" t="s">
        <v>180</v>
      </c>
      <c r="D401" s="45">
        <v>901</v>
      </c>
      <c r="E401" s="45">
        <v>319.78699999999998</v>
      </c>
      <c r="F401" s="45">
        <v>0.2</v>
      </c>
      <c r="G401" s="45">
        <v>0.2</v>
      </c>
      <c r="H401" s="18">
        <v>0.76131400000000005</v>
      </c>
      <c r="I401" s="18">
        <v>5189806.2850000001</v>
      </c>
      <c r="J401" s="18">
        <v>488059.40500000003</v>
      </c>
      <c r="K401" s="18">
        <f>VLOOKUP($C401,'Hub coords'!$A$14:$E$119,4,TRUE)</f>
        <v>488059.60840000003</v>
      </c>
      <c r="L401" s="18">
        <f>VLOOKUP($C401,'Hub coords'!$A$14:$E$119,5,TRUE)</f>
        <v>5189806.1515000006</v>
      </c>
      <c r="M401" s="18">
        <f t="shared" si="24"/>
        <v>0.20339999999850988</v>
      </c>
      <c r="N401" s="18">
        <f t="shared" si="25"/>
        <v>0.13349999953061342</v>
      </c>
      <c r="O401" s="46">
        <f t="shared" si="26"/>
        <v>0.24329778024895254</v>
      </c>
      <c r="P401" s="18">
        <f t="shared" si="27"/>
        <v>5.9193809874067603E-2</v>
      </c>
      <c r="Q401" s="47" t="str">
        <f>VLOOKUP($C401,'Hub coords'!$A$14:$E$118,1,TRUE)</f>
        <v>5A</v>
      </c>
      <c r="R401" s="40">
        <v>4</v>
      </c>
      <c r="S401" s="15">
        <v>0</v>
      </c>
    </row>
    <row r="402" spans="1:19" s="45" customFormat="1" x14ac:dyDescent="0.3">
      <c r="A402" s="45" t="s">
        <v>130</v>
      </c>
      <c r="B402" s="45">
        <v>0</v>
      </c>
      <c r="C402" s="45" t="s">
        <v>181</v>
      </c>
      <c r="D402" s="45">
        <v>901</v>
      </c>
      <c r="E402" s="45">
        <v>320.45499999999998</v>
      </c>
      <c r="F402" s="45">
        <v>0.2</v>
      </c>
      <c r="G402" s="45">
        <v>0.2</v>
      </c>
      <c r="H402" s="18">
        <v>1.0258039999999999</v>
      </c>
      <c r="I402" s="18">
        <v>5189804.9340000004</v>
      </c>
      <c r="J402" s="18">
        <v>488059.83</v>
      </c>
      <c r="K402" s="18">
        <f>VLOOKUP($C402,'Hub coords'!$A$14:$E$119,4,TRUE)</f>
        <v>488059.60840000003</v>
      </c>
      <c r="L402" s="18">
        <f>VLOOKUP($C402,'Hub coords'!$A$14:$E$119,5,TRUE)</f>
        <v>5189806.1515000006</v>
      </c>
      <c r="M402" s="18">
        <f t="shared" si="24"/>
        <v>0.22159999998984858</v>
      </c>
      <c r="N402" s="18">
        <f t="shared" si="25"/>
        <v>1.2175000002607703</v>
      </c>
      <c r="O402" s="46">
        <f t="shared" si="26"/>
        <v>1.2375026507569495</v>
      </c>
      <c r="P402" s="18">
        <f t="shared" si="27"/>
        <v>1.5314128106304765</v>
      </c>
      <c r="Q402" s="47" t="str">
        <f>VLOOKUP($C402,'Hub coords'!$A$14:$E$118,1,TRUE)</f>
        <v>5A</v>
      </c>
      <c r="R402" s="40">
        <v>5</v>
      </c>
      <c r="S402" s="15">
        <v>0</v>
      </c>
    </row>
    <row r="403" spans="1:19" s="45" customFormat="1" x14ac:dyDescent="0.3">
      <c r="A403" s="45" t="s">
        <v>130</v>
      </c>
      <c r="B403" s="45">
        <v>0</v>
      </c>
      <c r="C403" s="45" t="s">
        <v>182</v>
      </c>
      <c r="D403" s="45">
        <v>901</v>
      </c>
      <c r="E403" s="45">
        <v>319.887</v>
      </c>
      <c r="F403" s="45">
        <v>0.2</v>
      </c>
      <c r="G403" s="45">
        <v>0.2</v>
      </c>
      <c r="H403" s="18">
        <v>0.36148999999999998</v>
      </c>
      <c r="I403" s="18">
        <v>5189806.1519999998</v>
      </c>
      <c r="J403" s="18">
        <v>488059.50300000003</v>
      </c>
      <c r="K403" s="18">
        <f>VLOOKUP($C403,'Hub coords'!$A$14:$E$119,4,TRUE)</f>
        <v>488059.60840000003</v>
      </c>
      <c r="L403" s="18">
        <f>VLOOKUP($C403,'Hub coords'!$A$14:$E$119,5,TRUE)</f>
        <v>5189806.1515000006</v>
      </c>
      <c r="M403" s="18">
        <f t="shared" si="24"/>
        <v>0.10540000000037253</v>
      </c>
      <c r="N403" s="18">
        <f t="shared" si="25"/>
        <v>4.9999915063381195E-4</v>
      </c>
      <c r="O403" s="46">
        <f t="shared" si="26"/>
        <v>0.10540118594792548</v>
      </c>
      <c r="P403" s="18">
        <f t="shared" si="27"/>
        <v>1.1109409999229164E-2</v>
      </c>
      <c r="Q403" s="47" t="str">
        <f>VLOOKUP($C403,'Hub coords'!$A$14:$E$118,1,TRUE)</f>
        <v>5A</v>
      </c>
      <c r="R403" s="40">
        <v>6</v>
      </c>
      <c r="S403" s="15">
        <v>0</v>
      </c>
    </row>
    <row r="404" spans="1:19" s="45" customFormat="1" x14ac:dyDescent="0.3">
      <c r="A404" s="45" t="s">
        <v>130</v>
      </c>
      <c r="B404" s="45">
        <v>0</v>
      </c>
      <c r="C404" s="45" t="s">
        <v>183</v>
      </c>
      <c r="D404" s="45">
        <v>901</v>
      </c>
      <c r="E404" s="45">
        <v>320.09199999999998</v>
      </c>
      <c r="F404" s="45">
        <v>0.2</v>
      </c>
      <c r="G404" s="45">
        <v>0.2</v>
      </c>
      <c r="H404" s="18">
        <v>0.73827600000000004</v>
      </c>
      <c r="I404" s="18">
        <v>5189805.9800000004</v>
      </c>
      <c r="J404" s="18">
        <v>488059.65399999998</v>
      </c>
      <c r="K404" s="18">
        <f>VLOOKUP($C404,'Hub coords'!$A$14:$E$119,4,TRUE)</f>
        <v>488059.60840000003</v>
      </c>
      <c r="L404" s="18">
        <f>VLOOKUP($C404,'Hub coords'!$A$14:$E$119,5,TRUE)</f>
        <v>5189806.1515000006</v>
      </c>
      <c r="M404" s="18">
        <f t="shared" si="24"/>
        <v>4.5599999953992665E-2</v>
      </c>
      <c r="N404" s="18">
        <f t="shared" si="25"/>
        <v>0.17150000017136335</v>
      </c>
      <c r="O404" s="46">
        <f t="shared" si="26"/>
        <v>0.17745875592537483</v>
      </c>
      <c r="P404" s="18">
        <f t="shared" si="27"/>
        <v>3.1491610054581759E-2</v>
      </c>
      <c r="Q404" s="47" t="str">
        <f>VLOOKUP($C404,'Hub coords'!$A$14:$E$118,1,TRUE)</f>
        <v>5A</v>
      </c>
      <c r="R404" s="40">
        <v>7</v>
      </c>
      <c r="S404" s="15">
        <v>0</v>
      </c>
    </row>
    <row r="405" spans="1:19" s="45" customFormat="1" x14ac:dyDescent="0.3">
      <c r="A405" s="45" t="s">
        <v>130</v>
      </c>
      <c r="B405" s="45">
        <v>0</v>
      </c>
      <c r="C405" s="45" t="s">
        <v>184</v>
      </c>
      <c r="D405" s="45">
        <v>901</v>
      </c>
      <c r="E405" s="45">
        <v>319.94499999999999</v>
      </c>
      <c r="F405" s="45">
        <v>0.2</v>
      </c>
      <c r="G405" s="45">
        <v>0.2</v>
      </c>
      <c r="H405" s="18">
        <v>0.18263799999999999</v>
      </c>
      <c r="I405" s="18">
        <v>5189806.1239999998</v>
      </c>
      <c r="J405" s="18">
        <v>488059.57699999999</v>
      </c>
      <c r="K405" s="18">
        <f>VLOOKUP($C405,'Hub coords'!$A$14:$E$119,4,TRUE)</f>
        <v>488059.60840000003</v>
      </c>
      <c r="L405" s="18">
        <f>VLOOKUP($C405,'Hub coords'!$A$14:$E$119,5,TRUE)</f>
        <v>5189806.1515000006</v>
      </c>
      <c r="M405" s="18">
        <f t="shared" si="24"/>
        <v>3.1400000036228448E-2</v>
      </c>
      <c r="N405" s="18">
        <f t="shared" si="25"/>
        <v>2.7500000782310963E-2</v>
      </c>
      <c r="O405" s="46">
        <f t="shared" si="26"/>
        <v>4.1739789713201123E-2</v>
      </c>
      <c r="P405" s="18">
        <f t="shared" si="27"/>
        <v>1.7422100453022503E-3</v>
      </c>
      <c r="Q405" s="47" t="str">
        <f>VLOOKUP($C405,'Hub coords'!$A$14:$E$118,1,TRUE)</f>
        <v>5A</v>
      </c>
      <c r="R405" s="40">
        <v>8</v>
      </c>
      <c r="S405" s="15">
        <v>0</v>
      </c>
    </row>
    <row r="406" spans="1:19" s="45" customFormat="1" ht="15" thickBot="1" x14ac:dyDescent="0.35">
      <c r="A406" s="45" t="s">
        <v>130</v>
      </c>
      <c r="B406" s="45">
        <v>0</v>
      </c>
      <c r="C406" s="45" t="s">
        <v>185</v>
      </c>
      <c r="D406" s="45">
        <v>901</v>
      </c>
      <c r="E406" s="45">
        <v>319.459</v>
      </c>
      <c r="F406" s="45">
        <v>0.2</v>
      </c>
      <c r="G406" s="45">
        <v>0.2</v>
      </c>
      <c r="H406" s="18">
        <v>0.21146400000000001</v>
      </c>
      <c r="I406" s="18">
        <v>5189805.7180000003</v>
      </c>
      <c r="J406" s="18">
        <v>488059.49099999998</v>
      </c>
      <c r="K406" s="18">
        <f>VLOOKUP($C406,'Hub coords'!$A$14:$E$119,4,TRUE)</f>
        <v>488059.60840000003</v>
      </c>
      <c r="L406" s="18">
        <f>VLOOKUP($C406,'Hub coords'!$A$14:$E$119,5,TRUE)</f>
        <v>5189806.1515000006</v>
      </c>
      <c r="M406" s="18">
        <f t="shared" si="24"/>
        <v>0.117400000046473</v>
      </c>
      <c r="N406" s="18">
        <f t="shared" si="25"/>
        <v>0.43350000027567148</v>
      </c>
      <c r="O406" s="46">
        <f t="shared" si="26"/>
        <v>0.44911580939655094</v>
      </c>
      <c r="P406" s="18">
        <f t="shared" si="27"/>
        <v>0.20170501024991908</v>
      </c>
      <c r="Q406" s="47" t="str">
        <f>VLOOKUP($C406,'Hub coords'!$A$14:$E$118,1,TRUE)</f>
        <v>5A</v>
      </c>
      <c r="R406" s="38" t="s">
        <v>2123</v>
      </c>
      <c r="S406" s="38">
        <v>0</v>
      </c>
    </row>
    <row r="407" spans="1:19" s="45" customFormat="1" x14ac:dyDescent="0.3">
      <c r="A407" s="45" t="s">
        <v>130</v>
      </c>
      <c r="B407" s="45">
        <v>0</v>
      </c>
      <c r="C407" s="45" t="s">
        <v>168</v>
      </c>
      <c r="D407" s="45">
        <v>901</v>
      </c>
      <c r="E407" s="45">
        <v>319.31700000000001</v>
      </c>
      <c r="F407" s="45">
        <v>0.2</v>
      </c>
      <c r="G407" s="45">
        <v>0.2</v>
      </c>
      <c r="H407" s="18">
        <v>0.32125500000000001</v>
      </c>
      <c r="I407" s="18">
        <v>5189805.6880000001</v>
      </c>
      <c r="J407" s="18">
        <v>488059.47899999999</v>
      </c>
      <c r="K407" s="18">
        <f>VLOOKUP($C407,'Hub coords'!$A$14:$E$119,4,TRUE)</f>
        <v>488059.60840000003</v>
      </c>
      <c r="L407" s="18">
        <f>VLOOKUP($C407,'Hub coords'!$A$14:$E$119,5,TRUE)</f>
        <v>5189806.1515000006</v>
      </c>
      <c r="M407" s="18">
        <f t="shared" si="24"/>
        <v>0.1294000000343658</v>
      </c>
      <c r="N407" s="18">
        <f t="shared" si="25"/>
        <v>0.4635000005364418</v>
      </c>
      <c r="O407" s="46">
        <f t="shared" si="26"/>
        <v>0.48122407515228849</v>
      </c>
      <c r="P407" s="18">
        <f t="shared" si="27"/>
        <v>0.2315766105061754</v>
      </c>
      <c r="Q407" s="47" t="str">
        <f>VLOOKUP($C407,'Hub coords'!$A$14:$E$118,1,TRUE)</f>
        <v>5A</v>
      </c>
    </row>
    <row r="408" spans="1:19" s="45" customFormat="1" x14ac:dyDescent="0.3">
      <c r="A408" s="45" t="s">
        <v>130</v>
      </c>
      <c r="B408" s="45">
        <v>0</v>
      </c>
      <c r="C408" s="45" t="s">
        <v>186</v>
      </c>
      <c r="D408" s="45">
        <v>901</v>
      </c>
      <c r="E408" s="45">
        <v>319.93200000000002</v>
      </c>
      <c r="F408" s="45">
        <v>0.2</v>
      </c>
      <c r="G408" s="45">
        <v>0.2</v>
      </c>
      <c r="H408" s="18">
        <v>0.170738</v>
      </c>
      <c r="I408" s="18">
        <v>5189806.1330000004</v>
      </c>
      <c r="J408" s="18">
        <v>488059.56300000002</v>
      </c>
      <c r="K408" s="18">
        <f>VLOOKUP($C408,'Hub coords'!$A$14:$E$119,4,TRUE)</f>
        <v>488059.60840000003</v>
      </c>
      <c r="L408" s="18">
        <f>VLOOKUP($C408,'Hub coords'!$A$14:$E$119,5,TRUE)</f>
        <v>5189806.1515000006</v>
      </c>
      <c r="M408" s="18">
        <f t="shared" si="24"/>
        <v>4.5400000002700835E-2</v>
      </c>
      <c r="N408" s="18">
        <f t="shared" si="25"/>
        <v>1.8500000238418579E-2</v>
      </c>
      <c r="O408" s="46">
        <f t="shared" si="26"/>
        <v>4.9024585761296584E-2</v>
      </c>
      <c r="P408" s="18">
        <f t="shared" si="27"/>
        <v>2.4034100090667239E-3</v>
      </c>
      <c r="Q408" s="47" t="str">
        <f>VLOOKUP($C408,'Hub coords'!$A$14:$E$118,1,TRUE)</f>
        <v>5A</v>
      </c>
    </row>
    <row r="409" spans="1:19" s="45" customFormat="1" x14ac:dyDescent="0.3">
      <c r="A409" s="45" t="s">
        <v>130</v>
      </c>
      <c r="B409" s="45">
        <v>0</v>
      </c>
      <c r="C409" s="45" t="s">
        <v>187</v>
      </c>
      <c r="D409" s="45">
        <v>901</v>
      </c>
      <c r="E409" s="45">
        <v>319.96600000000001</v>
      </c>
      <c r="F409" s="45">
        <v>0.2</v>
      </c>
      <c r="G409" s="45">
        <v>0.2</v>
      </c>
      <c r="H409" s="18">
        <v>0.71441100000000002</v>
      </c>
      <c r="I409" s="18">
        <v>5189806.1270000003</v>
      </c>
      <c r="J409" s="18">
        <v>488059.60600000003</v>
      </c>
      <c r="K409" s="18">
        <f>VLOOKUP($C409,'Hub coords'!$A$14:$E$119,4,TRUE)</f>
        <v>488059.60840000003</v>
      </c>
      <c r="L409" s="18">
        <f>VLOOKUP($C409,'Hub coords'!$A$14:$E$119,5,TRUE)</f>
        <v>5189806.1515000006</v>
      </c>
      <c r="M409" s="18">
        <f t="shared" si="24"/>
        <v>2.3999999975785613E-3</v>
      </c>
      <c r="N409" s="18">
        <f t="shared" si="25"/>
        <v>2.4500000290572643E-2</v>
      </c>
      <c r="O409" s="46">
        <f t="shared" si="26"/>
        <v>2.4617270649412715E-2</v>
      </c>
      <c r="P409" s="18">
        <f t="shared" si="27"/>
        <v>6.0601001422643669E-4</v>
      </c>
      <c r="Q409" s="47" t="str">
        <f>VLOOKUP($C409,'Hub coords'!$A$14:$E$118,1,TRUE)</f>
        <v>5A</v>
      </c>
    </row>
    <row r="410" spans="1:19" s="45" customFormat="1" x14ac:dyDescent="0.3">
      <c r="A410" s="45" t="s">
        <v>130</v>
      </c>
      <c r="B410" s="45">
        <v>0</v>
      </c>
      <c r="C410" s="45" t="s">
        <v>188</v>
      </c>
      <c r="D410" s="45">
        <v>901</v>
      </c>
      <c r="E410" s="45">
        <v>320.3</v>
      </c>
      <c r="F410" s="45">
        <v>0.3</v>
      </c>
      <c r="G410" s="45">
        <v>0.2</v>
      </c>
      <c r="H410" s="18">
        <v>0.76115999999999995</v>
      </c>
      <c r="I410" s="18">
        <v>5189806.0999999996</v>
      </c>
      <c r="J410" s="18">
        <v>488059.80200000003</v>
      </c>
      <c r="K410" s="18">
        <f>VLOOKUP($C410,'Hub coords'!$A$14:$E$119,4,TRUE)</f>
        <v>488059.60840000003</v>
      </c>
      <c r="L410" s="18">
        <f>VLOOKUP($C410,'Hub coords'!$A$14:$E$119,5,TRUE)</f>
        <v>5189806.1515000006</v>
      </c>
      <c r="M410" s="18">
        <f t="shared" si="24"/>
        <v>0.19359999999869615</v>
      </c>
      <c r="N410" s="18">
        <f t="shared" si="25"/>
        <v>5.1500000990927219E-2</v>
      </c>
      <c r="O410" s="46">
        <f t="shared" si="26"/>
        <v>0.20033274845007407</v>
      </c>
      <c r="P410" s="18">
        <f t="shared" si="27"/>
        <v>4.0133210101560651E-2</v>
      </c>
      <c r="Q410" s="47" t="str">
        <f>VLOOKUP($C410,'Hub coords'!$A$14:$E$118,1,TRUE)</f>
        <v>5A</v>
      </c>
    </row>
    <row r="411" spans="1:19" s="45" customFormat="1" x14ac:dyDescent="0.3">
      <c r="A411" s="45" t="s">
        <v>130</v>
      </c>
      <c r="B411" s="45">
        <v>0</v>
      </c>
      <c r="C411" s="45" t="s">
        <v>189</v>
      </c>
      <c r="D411" s="45">
        <v>901</v>
      </c>
      <c r="E411" s="45">
        <v>320.02199999999999</v>
      </c>
      <c r="F411" s="45">
        <v>0.2</v>
      </c>
      <c r="G411" s="45">
        <v>0.2</v>
      </c>
      <c r="H411" s="18">
        <v>0.30032199999999998</v>
      </c>
      <c r="I411" s="18">
        <v>5189806.0870000003</v>
      </c>
      <c r="J411" s="18">
        <v>488059.56800000003</v>
      </c>
      <c r="K411" s="18">
        <f>VLOOKUP($C411,'Hub coords'!$A$14:$E$119,4,TRUE)</f>
        <v>488059.60840000003</v>
      </c>
      <c r="L411" s="18">
        <f>VLOOKUP($C411,'Hub coords'!$A$14:$E$119,5,TRUE)</f>
        <v>5189806.1515000006</v>
      </c>
      <c r="M411" s="18">
        <f t="shared" si="24"/>
        <v>4.0399999998044223E-2</v>
      </c>
      <c r="N411" s="18">
        <f t="shared" si="25"/>
        <v>6.4500000327825546E-2</v>
      </c>
      <c r="O411" s="46">
        <f t="shared" si="26"/>
        <v>7.6107884231079961E-2</v>
      </c>
      <c r="P411" s="18">
        <f t="shared" si="27"/>
        <v>5.7924100421314698E-3</v>
      </c>
      <c r="Q411" s="47" t="str">
        <f>VLOOKUP($C411,'Hub coords'!$A$14:$E$118,1,TRUE)</f>
        <v>5A</v>
      </c>
    </row>
    <row r="412" spans="1:19" s="45" customFormat="1" x14ac:dyDescent="0.3">
      <c r="A412" s="45" t="s">
        <v>130</v>
      </c>
      <c r="B412" s="45">
        <v>0</v>
      </c>
      <c r="C412" s="45" t="s">
        <v>190</v>
      </c>
      <c r="D412" s="45">
        <v>901</v>
      </c>
      <c r="E412" s="45">
        <v>319.83699999999999</v>
      </c>
      <c r="F412" s="45">
        <v>0.2</v>
      </c>
      <c r="G412" s="45">
        <v>0.2</v>
      </c>
      <c r="H412" s="18">
        <v>0.74409199999999998</v>
      </c>
      <c r="I412" s="18">
        <v>5189806.1619999995</v>
      </c>
      <c r="J412" s="18">
        <v>488059.38400000002</v>
      </c>
      <c r="K412" s="18">
        <f>VLOOKUP($C412,'Hub coords'!$A$14:$E$119,4,TRUE)</f>
        <v>488059.60840000003</v>
      </c>
      <c r="L412" s="18">
        <f>VLOOKUP($C412,'Hub coords'!$A$14:$E$119,5,TRUE)</f>
        <v>5189806.1515000006</v>
      </c>
      <c r="M412" s="18">
        <f t="shared" si="24"/>
        <v>0.22440000000642613</v>
      </c>
      <c r="N412" s="18">
        <f t="shared" si="25"/>
        <v>1.0499998927116394E-2</v>
      </c>
      <c r="O412" s="46">
        <f t="shared" si="26"/>
        <v>0.22464552072176619</v>
      </c>
      <c r="P412" s="18">
        <f t="shared" si="27"/>
        <v>5.0465609980353481E-2</v>
      </c>
      <c r="Q412" s="47" t="str">
        <f>VLOOKUP($C412,'Hub coords'!$A$14:$E$118,1,TRUE)</f>
        <v>5A</v>
      </c>
    </row>
    <row r="413" spans="1:19" s="45" customFormat="1" x14ac:dyDescent="0.3">
      <c r="A413" s="45" t="s">
        <v>130</v>
      </c>
      <c r="B413" s="45">
        <v>0</v>
      </c>
      <c r="C413" s="45" t="s">
        <v>191</v>
      </c>
      <c r="D413" s="45">
        <v>901</v>
      </c>
      <c r="E413" s="45">
        <v>320.01799999999997</v>
      </c>
      <c r="F413" s="45">
        <v>0.2</v>
      </c>
      <c r="G413" s="45">
        <v>0.2</v>
      </c>
      <c r="H413" s="18">
        <v>0.323631</v>
      </c>
      <c r="I413" s="18">
        <v>5189806.091</v>
      </c>
      <c r="J413" s="18">
        <v>488059.56400000001</v>
      </c>
      <c r="K413" s="18">
        <f>VLOOKUP($C413,'Hub coords'!$A$14:$E$119,4,TRUE)</f>
        <v>488059.60840000003</v>
      </c>
      <c r="L413" s="18">
        <f>VLOOKUP($C413,'Hub coords'!$A$14:$E$119,5,TRUE)</f>
        <v>5189806.1515000006</v>
      </c>
      <c r="M413" s="18">
        <f t="shared" si="24"/>
        <v>4.4400000013411045E-2</v>
      </c>
      <c r="N413" s="18">
        <f t="shared" si="25"/>
        <v>6.0500000603497028E-2</v>
      </c>
      <c r="O413" s="46">
        <f t="shared" si="26"/>
        <v>7.5044054222929896E-2</v>
      </c>
      <c r="P413" s="18">
        <f t="shared" si="27"/>
        <v>5.6316100742140425E-3</v>
      </c>
      <c r="Q413" s="47" t="str">
        <f>VLOOKUP($C413,'Hub coords'!$A$14:$E$118,1,TRUE)</f>
        <v>5A</v>
      </c>
    </row>
    <row r="414" spans="1:19" s="45" customFormat="1" x14ac:dyDescent="0.3">
      <c r="A414" s="45" t="s">
        <v>130</v>
      </c>
      <c r="B414" s="45">
        <v>0</v>
      </c>
      <c r="C414" s="45" t="s">
        <v>192</v>
      </c>
      <c r="D414" s="45">
        <v>901</v>
      </c>
      <c r="E414" s="45">
        <v>320.49799999999999</v>
      </c>
      <c r="F414" s="45">
        <v>0.3</v>
      </c>
      <c r="G414" s="45">
        <v>0.2</v>
      </c>
      <c r="H414" s="18">
        <v>1.012121</v>
      </c>
      <c r="I414" s="18">
        <v>5189804.8449999997</v>
      </c>
      <c r="J414" s="18">
        <v>488059.94900000002</v>
      </c>
      <c r="K414" s="18">
        <f>VLOOKUP($C414,'Hub coords'!$A$14:$E$119,4,TRUE)</f>
        <v>488059.60840000003</v>
      </c>
      <c r="L414" s="18">
        <f>VLOOKUP($C414,'Hub coords'!$A$14:$E$119,5,TRUE)</f>
        <v>5189806.1515000006</v>
      </c>
      <c r="M414" s="18">
        <f t="shared" si="24"/>
        <v>0.34059999999590218</v>
      </c>
      <c r="N414" s="18">
        <f t="shared" si="25"/>
        <v>1.3065000008791685</v>
      </c>
      <c r="O414" s="46">
        <f t="shared" si="26"/>
        <v>1.3501668831275917</v>
      </c>
      <c r="P414" s="18">
        <f t="shared" si="27"/>
        <v>1.8229506122944759</v>
      </c>
      <c r="Q414" s="47" t="str">
        <f>VLOOKUP($C414,'Hub coords'!$A$14:$E$118,1,TRUE)</f>
        <v>5A</v>
      </c>
    </row>
    <row r="415" spans="1:19" s="45" customFormat="1" x14ac:dyDescent="0.3">
      <c r="A415" s="45" t="s">
        <v>130</v>
      </c>
      <c r="B415" s="45">
        <v>0</v>
      </c>
      <c r="C415" s="45" t="s">
        <v>193</v>
      </c>
      <c r="D415" s="45">
        <v>901</v>
      </c>
      <c r="E415" s="45">
        <v>319.74700000000001</v>
      </c>
      <c r="F415" s="45">
        <v>0.3</v>
      </c>
      <c r="G415" s="45">
        <v>0.3</v>
      </c>
      <c r="H415" s="18">
        <v>0.66464199999999996</v>
      </c>
      <c r="I415" s="18">
        <v>5189805.9879999999</v>
      </c>
      <c r="J415" s="18">
        <v>488059.93699999998</v>
      </c>
      <c r="K415" s="18">
        <f>VLOOKUP($C415,'Hub coords'!$A$14:$E$119,4,TRUE)</f>
        <v>488059.60840000003</v>
      </c>
      <c r="L415" s="18">
        <f>VLOOKUP($C415,'Hub coords'!$A$14:$E$119,5,TRUE)</f>
        <v>5189806.1515000006</v>
      </c>
      <c r="M415" s="18">
        <f t="shared" si="24"/>
        <v>0.32859999994980171</v>
      </c>
      <c r="N415" s="18">
        <f t="shared" si="25"/>
        <v>0.16350000072270632</v>
      </c>
      <c r="O415" s="46">
        <f t="shared" si="26"/>
        <v>0.36702889559724672</v>
      </c>
      <c r="P415" s="18">
        <f t="shared" si="27"/>
        <v>0.13471021020333462</v>
      </c>
      <c r="Q415" s="47" t="str">
        <f>VLOOKUP($C415,'Hub coords'!$A$14:$E$118,1,TRUE)</f>
        <v>5A</v>
      </c>
    </row>
    <row r="416" spans="1:19" s="45" customFormat="1" x14ac:dyDescent="0.3">
      <c r="A416" s="45" t="s">
        <v>130</v>
      </c>
      <c r="B416" s="45">
        <v>0</v>
      </c>
      <c r="C416" s="45" t="s">
        <v>194</v>
      </c>
      <c r="D416" s="45">
        <v>901</v>
      </c>
      <c r="E416" s="45">
        <v>319.90800000000002</v>
      </c>
      <c r="F416" s="45">
        <v>0.2</v>
      </c>
      <c r="G416" s="45">
        <v>0.2</v>
      </c>
      <c r="H416" s="18">
        <v>0.659246</v>
      </c>
      <c r="I416" s="18">
        <v>5189806.2429999998</v>
      </c>
      <c r="J416" s="18">
        <v>488059.59399999998</v>
      </c>
      <c r="K416" s="18">
        <f>VLOOKUP($C416,'Hub coords'!$A$14:$E$119,4,TRUE)</f>
        <v>488059.60840000003</v>
      </c>
      <c r="L416" s="18">
        <f>VLOOKUP($C416,'Hub coords'!$A$14:$E$119,5,TRUE)</f>
        <v>5189806.1515000006</v>
      </c>
      <c r="M416" s="18">
        <f t="shared" si="24"/>
        <v>1.4400000043679029E-2</v>
      </c>
      <c r="N416" s="18">
        <f t="shared" si="25"/>
        <v>9.1499999165534973E-2</v>
      </c>
      <c r="O416" s="46">
        <f t="shared" si="26"/>
        <v>9.2626183385427566E-2</v>
      </c>
      <c r="P416" s="18">
        <f t="shared" si="27"/>
        <v>8.5796098485508582E-3</v>
      </c>
      <c r="Q416" s="47" t="str">
        <f>VLOOKUP($C416,'Hub coords'!$A$14:$E$118,1,TRUE)</f>
        <v>5A</v>
      </c>
    </row>
    <row r="417" spans="1:19" s="45" customFormat="1" x14ac:dyDescent="0.3">
      <c r="A417" s="45" t="s">
        <v>130</v>
      </c>
      <c r="B417" s="45">
        <v>0</v>
      </c>
      <c r="C417" s="45" t="s">
        <v>195</v>
      </c>
      <c r="D417" s="45">
        <v>901</v>
      </c>
      <c r="E417" s="45">
        <v>320.33699999999999</v>
      </c>
      <c r="F417" s="45">
        <v>0.2</v>
      </c>
      <c r="G417" s="45">
        <v>0.2</v>
      </c>
      <c r="H417" s="18">
        <v>0.98843599999999998</v>
      </c>
      <c r="I417" s="18">
        <v>5189805.7259999998</v>
      </c>
      <c r="J417" s="18">
        <v>488059.68900000001</v>
      </c>
      <c r="K417" s="18">
        <f>VLOOKUP($C417,'Hub coords'!$A$14:$E$119,4,TRUE)</f>
        <v>488059.60840000003</v>
      </c>
      <c r="L417" s="18">
        <f>VLOOKUP($C417,'Hub coords'!$A$14:$E$119,5,TRUE)</f>
        <v>5189806.1515000006</v>
      </c>
      <c r="M417" s="18">
        <f t="shared" si="24"/>
        <v>8.0599999986588955E-2</v>
      </c>
      <c r="N417" s="18">
        <f t="shared" si="25"/>
        <v>0.42550000082701445</v>
      </c>
      <c r="O417" s="46">
        <f t="shared" si="26"/>
        <v>0.43306651995002737</v>
      </c>
      <c r="P417" s="18">
        <f t="shared" si="27"/>
        <v>0.18754661070162745</v>
      </c>
      <c r="Q417" s="47" t="str">
        <f>VLOOKUP($C417,'Hub coords'!$A$14:$E$118,1,TRUE)</f>
        <v>5A</v>
      </c>
    </row>
    <row r="418" spans="1:19" s="45" customFormat="1" x14ac:dyDescent="0.3">
      <c r="A418" s="45" t="s">
        <v>130</v>
      </c>
      <c r="B418" s="45">
        <v>0</v>
      </c>
      <c r="C418" s="45" t="s">
        <v>169</v>
      </c>
      <c r="D418" s="45">
        <v>901</v>
      </c>
      <c r="E418" s="45">
        <v>319.78199999999998</v>
      </c>
      <c r="F418" s="45">
        <v>0.1</v>
      </c>
      <c r="G418" s="45">
        <v>0.1</v>
      </c>
      <c r="H418" s="18">
        <v>0.76708699999999996</v>
      </c>
      <c r="I418" s="18">
        <v>5189806.227</v>
      </c>
      <c r="J418" s="18">
        <v>488059.32799999998</v>
      </c>
      <c r="K418" s="18">
        <f>VLOOKUP($C418,'Hub coords'!$A$14:$E$119,4,TRUE)</f>
        <v>488059.60840000003</v>
      </c>
      <c r="L418" s="18">
        <f>VLOOKUP($C418,'Hub coords'!$A$14:$E$119,5,TRUE)</f>
        <v>5189806.1515000006</v>
      </c>
      <c r="M418" s="18">
        <f t="shared" si="24"/>
        <v>0.28040000004693866</v>
      </c>
      <c r="N418" s="18">
        <f t="shared" si="25"/>
        <v>7.5499999336898327E-2</v>
      </c>
      <c r="O418" s="46">
        <f t="shared" si="26"/>
        <v>0.29038665590242757</v>
      </c>
      <c r="P418" s="18">
        <f t="shared" si="27"/>
        <v>8.4324409926194874E-2</v>
      </c>
      <c r="Q418" s="47" t="str">
        <f>VLOOKUP($C418,'Hub coords'!$A$14:$E$118,1,TRUE)</f>
        <v>5A</v>
      </c>
    </row>
    <row r="419" spans="1:19" s="45" customFormat="1" x14ac:dyDescent="0.3">
      <c r="A419" s="45" t="s">
        <v>130</v>
      </c>
      <c r="B419" s="45">
        <v>0</v>
      </c>
      <c r="C419" s="45" t="s">
        <v>196</v>
      </c>
      <c r="D419" s="45">
        <v>901</v>
      </c>
      <c r="E419" s="45">
        <v>319.94900000000001</v>
      </c>
      <c r="F419" s="45">
        <v>0.1</v>
      </c>
      <c r="G419" s="45">
        <v>0.1</v>
      </c>
      <c r="H419" s="18">
        <v>0.37516899999999997</v>
      </c>
      <c r="I419" s="18">
        <v>5189806.1229999997</v>
      </c>
      <c r="J419" s="18">
        <v>488059.47399999999</v>
      </c>
      <c r="K419" s="18">
        <f>VLOOKUP($C419,'Hub coords'!$A$14:$E$119,4,TRUE)</f>
        <v>488059.60840000003</v>
      </c>
      <c r="L419" s="18">
        <f>VLOOKUP($C419,'Hub coords'!$A$14:$E$119,5,TRUE)</f>
        <v>5189806.1515000006</v>
      </c>
      <c r="M419" s="18">
        <f t="shared" si="24"/>
        <v>0.13440000003902242</v>
      </c>
      <c r="N419" s="18">
        <f t="shared" si="25"/>
        <v>2.8500000946223736E-2</v>
      </c>
      <c r="O419" s="46">
        <f t="shared" si="26"/>
        <v>0.13738853687416566</v>
      </c>
      <c r="P419" s="18">
        <f t="shared" si="27"/>
        <v>1.8875610064423978E-2</v>
      </c>
      <c r="Q419" s="47" t="str">
        <f>VLOOKUP($C419,'Hub coords'!$A$14:$E$118,1,TRUE)</f>
        <v>5A</v>
      </c>
    </row>
    <row r="420" spans="1:19" s="45" customFormat="1" x14ac:dyDescent="0.3">
      <c r="A420" s="45" t="s">
        <v>130</v>
      </c>
      <c r="B420" s="45">
        <v>0</v>
      </c>
      <c r="C420" s="45" t="s">
        <v>170</v>
      </c>
      <c r="D420" s="45">
        <v>901</v>
      </c>
      <c r="E420" s="45">
        <v>320.07</v>
      </c>
      <c r="F420" s="45">
        <v>0.2</v>
      </c>
      <c r="G420" s="45">
        <v>0.2</v>
      </c>
      <c r="H420" s="18">
        <v>0.73629500000000003</v>
      </c>
      <c r="I420" s="18">
        <v>5189806.091</v>
      </c>
      <c r="J420" s="18">
        <v>488059.67</v>
      </c>
      <c r="K420" s="18">
        <f>VLOOKUP($C420,'Hub coords'!$A$14:$E$119,4,TRUE)</f>
        <v>488059.60840000003</v>
      </c>
      <c r="L420" s="18">
        <f>VLOOKUP($C420,'Hub coords'!$A$14:$E$119,5,TRUE)</f>
        <v>5189806.1515000006</v>
      </c>
      <c r="M420" s="18">
        <f t="shared" si="24"/>
        <v>6.1599999957252294E-2</v>
      </c>
      <c r="N420" s="18">
        <f t="shared" si="25"/>
        <v>6.0500000603497028E-2</v>
      </c>
      <c r="O420" s="46">
        <f t="shared" si="26"/>
        <v>8.6341241986414713E-2</v>
      </c>
      <c r="P420" s="18">
        <f t="shared" si="27"/>
        <v>7.4548100677566233E-3</v>
      </c>
      <c r="Q420" s="47" t="str">
        <f>VLOOKUP($C420,'Hub coords'!$A$14:$E$118,1,TRUE)</f>
        <v>5A</v>
      </c>
      <c r="R420" s="45" t="s">
        <v>5112</v>
      </c>
      <c r="S420" s="48">
        <f>COUNT(D396:D425)</f>
        <v>30</v>
      </c>
    </row>
    <row r="421" spans="1:19" s="45" customFormat="1" x14ac:dyDescent="0.3">
      <c r="A421" s="45" t="s">
        <v>130</v>
      </c>
      <c r="B421" s="45">
        <v>0</v>
      </c>
      <c r="C421" s="45" t="s">
        <v>171</v>
      </c>
      <c r="D421" s="45">
        <v>901</v>
      </c>
      <c r="E421" s="45">
        <v>319.92500000000001</v>
      </c>
      <c r="F421" s="45">
        <v>0.1</v>
      </c>
      <c r="G421" s="45">
        <v>0.1</v>
      </c>
      <c r="H421" s="18">
        <v>0.34393000000000001</v>
      </c>
      <c r="I421" s="18">
        <v>5189806.1349999998</v>
      </c>
      <c r="J421" s="18">
        <v>488059.451</v>
      </c>
      <c r="K421" s="18">
        <f>VLOOKUP($C421,'Hub coords'!$A$14:$E$119,4,TRUE)</f>
        <v>488059.60840000003</v>
      </c>
      <c r="L421" s="18">
        <f>VLOOKUP($C421,'Hub coords'!$A$14:$E$119,5,TRUE)</f>
        <v>5189806.1515000006</v>
      </c>
      <c r="M421" s="18">
        <f t="shared" si="24"/>
        <v>0.15740000002551824</v>
      </c>
      <c r="N421" s="18">
        <f t="shared" si="25"/>
        <v>1.6500000841915607E-2</v>
      </c>
      <c r="O421" s="46">
        <f t="shared" si="26"/>
        <v>0.15826247197556456</v>
      </c>
      <c r="P421" s="18">
        <f t="shared" si="27"/>
        <v>2.5047010035816358E-2</v>
      </c>
      <c r="Q421" s="47" t="str">
        <f>VLOOKUP($C421,'Hub coords'!$A$14:$E$118,1,TRUE)</f>
        <v>5A</v>
      </c>
      <c r="R421" s="45" t="s">
        <v>5111</v>
      </c>
      <c r="S421" s="18">
        <f>AVERAGE(O396:O425)</f>
        <v>0.25288626914987872</v>
      </c>
    </row>
    <row r="422" spans="1:19" s="45" customFormat="1" x14ac:dyDescent="0.3">
      <c r="A422" s="45" t="s">
        <v>130</v>
      </c>
      <c r="B422" s="45">
        <v>0</v>
      </c>
      <c r="C422" s="45" t="s">
        <v>172</v>
      </c>
      <c r="D422" s="45">
        <v>901</v>
      </c>
      <c r="E422" s="45">
        <v>319.80200000000002</v>
      </c>
      <c r="F422" s="45">
        <v>0.1</v>
      </c>
      <c r="G422" s="45">
        <v>0.1</v>
      </c>
      <c r="H422" s="18">
        <v>0.41459200000000002</v>
      </c>
      <c r="I422" s="18">
        <v>5189806.2079999996</v>
      </c>
      <c r="J422" s="18">
        <v>488059.41399999999</v>
      </c>
      <c r="K422" s="18">
        <f>VLOOKUP($C422,'Hub coords'!$A$14:$E$119,4,TRUE)</f>
        <v>488059.60840000003</v>
      </c>
      <c r="L422" s="18">
        <f>VLOOKUP($C422,'Hub coords'!$A$14:$E$119,5,TRUE)</f>
        <v>5189806.1515000006</v>
      </c>
      <c r="M422" s="18">
        <f t="shared" si="24"/>
        <v>0.19440000003669411</v>
      </c>
      <c r="N422" s="18">
        <f t="shared" si="25"/>
        <v>5.6499999016523361E-2</v>
      </c>
      <c r="O422" s="46">
        <f t="shared" si="26"/>
        <v>0.20244409080813847</v>
      </c>
      <c r="P422" s="18">
        <f t="shared" si="27"/>
        <v>4.0983609903133815E-2</v>
      </c>
      <c r="Q422" s="47" t="str">
        <f>VLOOKUP($C422,'Hub coords'!$A$14:$E$118,1,TRUE)</f>
        <v>5A</v>
      </c>
      <c r="R422" s="45" t="s">
        <v>5110</v>
      </c>
      <c r="S422" s="18">
        <f>_xlfn.STDEV.S(O396:O425)</f>
        <v>0.31768587561289074</v>
      </c>
    </row>
    <row r="423" spans="1:19" s="45" customFormat="1" x14ac:dyDescent="0.3">
      <c r="A423" s="45" t="s">
        <v>130</v>
      </c>
      <c r="B423" s="45">
        <v>0</v>
      </c>
      <c r="C423" s="45" t="s">
        <v>173</v>
      </c>
      <c r="D423" s="45">
        <v>901</v>
      </c>
      <c r="E423" s="45">
        <v>320.024</v>
      </c>
      <c r="F423" s="45">
        <v>0.2</v>
      </c>
      <c r="G423" s="45">
        <v>0.2</v>
      </c>
      <c r="H423" s="18">
        <v>0.39036100000000001</v>
      </c>
      <c r="I423" s="18">
        <v>5189806.0970000001</v>
      </c>
      <c r="J423" s="18">
        <v>488059.56699999998</v>
      </c>
      <c r="K423" s="18">
        <f>VLOOKUP($C423,'Hub coords'!$A$14:$E$119,4,TRUE)</f>
        <v>488059.60840000003</v>
      </c>
      <c r="L423" s="18">
        <f>VLOOKUP($C423,'Hub coords'!$A$14:$E$119,5,TRUE)</f>
        <v>5189806.1515000006</v>
      </c>
      <c r="M423" s="18">
        <f t="shared" si="24"/>
        <v>4.1400000045541674E-2</v>
      </c>
      <c r="N423" s="18">
        <f t="shared" si="25"/>
        <v>5.4500000551342964E-2</v>
      </c>
      <c r="O423" s="46">
        <f t="shared" si="26"/>
        <v>6.8441289174497835E-2</v>
      </c>
      <c r="P423" s="18">
        <f t="shared" si="27"/>
        <v>4.6842100638672347E-3</v>
      </c>
      <c r="Q423" s="47" t="str">
        <f>VLOOKUP($C423,'Hub coords'!$A$14:$E$118,1,TRUE)</f>
        <v>5A</v>
      </c>
      <c r="R423" s="45" t="s">
        <v>5109</v>
      </c>
      <c r="S423" s="18">
        <f>MIN(O396:O425)</f>
        <v>1.5498710171698758E-2</v>
      </c>
    </row>
    <row r="424" spans="1:19" s="45" customFormat="1" x14ac:dyDescent="0.3">
      <c r="A424" s="45" t="s">
        <v>130</v>
      </c>
      <c r="B424" s="45">
        <v>0</v>
      </c>
      <c r="C424" s="45" t="s">
        <v>174</v>
      </c>
      <c r="D424" s="45">
        <v>901</v>
      </c>
      <c r="E424" s="45">
        <v>320.13900000000001</v>
      </c>
      <c r="F424" s="45">
        <v>0.2</v>
      </c>
      <c r="G424" s="45">
        <v>0.2</v>
      </c>
      <c r="H424" s="18">
        <v>0.85013499999999997</v>
      </c>
      <c r="I424" s="18">
        <v>5189806.0439999998</v>
      </c>
      <c r="J424" s="18">
        <v>488059.701</v>
      </c>
      <c r="K424" s="18">
        <f>VLOOKUP($C424,'Hub coords'!$A$14:$E$119,4,TRUE)</f>
        <v>488059.60840000003</v>
      </c>
      <c r="L424" s="18">
        <f>VLOOKUP($C424,'Hub coords'!$A$14:$E$119,5,TRUE)</f>
        <v>5189806.1515000006</v>
      </c>
      <c r="M424" s="18">
        <f t="shared" ref="M424:M487" si="28">ABS(K424-J424)</f>
        <v>9.2599999974481761E-2</v>
      </c>
      <c r="N424" s="18">
        <f t="shared" ref="N424:N487" si="29">ABS(L424-I424)</f>
        <v>0.10750000085681677</v>
      </c>
      <c r="O424" s="46">
        <f t="shared" ref="O424:O487" si="30">SQRT(M424^2+N424^2)</f>
        <v>0.14188379110909613</v>
      </c>
      <c r="P424" s="18">
        <f t="shared" ref="P424:P487" si="31">O424*O424</f>
        <v>2.0131010179489626E-2</v>
      </c>
      <c r="Q424" s="47" t="str">
        <f>VLOOKUP($C424,'Hub coords'!$A$14:$E$118,1,TRUE)</f>
        <v>5A</v>
      </c>
      <c r="R424" s="45" t="s">
        <v>5108</v>
      </c>
      <c r="S424" s="18">
        <f>MAX(O396:O425)</f>
        <v>1.3501668831275917</v>
      </c>
    </row>
    <row r="425" spans="1:19" s="45" customFormat="1" x14ac:dyDescent="0.3">
      <c r="A425" s="45" t="s">
        <v>130</v>
      </c>
      <c r="B425" s="45">
        <v>0</v>
      </c>
      <c r="C425" s="45" t="s">
        <v>175</v>
      </c>
      <c r="D425" s="45">
        <v>901</v>
      </c>
      <c r="E425" s="45">
        <v>319.89600000000002</v>
      </c>
      <c r="F425" s="45">
        <v>0.2</v>
      </c>
      <c r="G425" s="45">
        <v>0.2</v>
      </c>
      <c r="H425" s="18">
        <v>0.18871099999999999</v>
      </c>
      <c r="I425" s="18">
        <v>5189806.1430000002</v>
      </c>
      <c r="J425" s="18">
        <v>488059.55099999998</v>
      </c>
      <c r="K425" s="18">
        <f>VLOOKUP($C425,'Hub coords'!$A$14:$E$119,4,TRUE)</f>
        <v>488059.60840000003</v>
      </c>
      <c r="L425" s="18">
        <f>VLOOKUP($C425,'Hub coords'!$A$14:$E$119,5,TRUE)</f>
        <v>5189806.1515000006</v>
      </c>
      <c r="M425" s="18">
        <f t="shared" si="28"/>
        <v>5.7400000048801303E-2</v>
      </c>
      <c r="N425" s="18">
        <f t="shared" si="29"/>
        <v>8.500000461935997E-3</v>
      </c>
      <c r="O425" s="46">
        <f t="shared" si="30"/>
        <v>5.8025942589976953E-2</v>
      </c>
      <c r="P425" s="18">
        <f t="shared" si="31"/>
        <v>3.3670100134553013E-3</v>
      </c>
      <c r="Q425" s="47" t="str">
        <f>VLOOKUP($C425,'Hub coords'!$A$14:$E$118,1,TRUE)</f>
        <v>5A</v>
      </c>
      <c r="R425" s="45" t="s">
        <v>5107</v>
      </c>
      <c r="S425" s="18">
        <f>SQRT(SUM(P396:P425)/S420)</f>
        <v>0.40188510402395239</v>
      </c>
    </row>
    <row r="426" spans="1:19" ht="15" thickBot="1" x14ac:dyDescent="0.35">
      <c r="A426" s="30" t="s">
        <v>126</v>
      </c>
      <c r="B426" s="30">
        <v>0</v>
      </c>
      <c r="C426" s="30" t="s">
        <v>260</v>
      </c>
      <c r="D426" s="30">
        <v>901</v>
      </c>
      <c r="E426" s="30">
        <v>322.40499999999997</v>
      </c>
      <c r="F426" s="30">
        <v>0.3</v>
      </c>
      <c r="G426" s="30">
        <v>0.2</v>
      </c>
      <c r="H426" s="34">
        <v>1.3788689999999999</v>
      </c>
      <c r="I426" s="34">
        <v>5189816.1279999996</v>
      </c>
      <c r="J426" s="34">
        <v>488049.63099999999</v>
      </c>
      <c r="K426" s="18">
        <f>VLOOKUP($C426,'Hub coords'!$A$14:$E$119,4,TRUE)</f>
        <v>488048.62240000005</v>
      </c>
      <c r="L426" s="18">
        <f>VLOOKUP($C426,'Hub coords'!$A$14:$E$119,5,TRUE)</f>
        <v>5189815.9575000005</v>
      </c>
      <c r="M426" s="34">
        <f t="shared" si="28"/>
        <v>1.0085999999428168</v>
      </c>
      <c r="N426" s="34">
        <f t="shared" si="29"/>
        <v>0.17049999907612801</v>
      </c>
      <c r="O426" s="35">
        <f t="shared" si="30"/>
        <v>1.0229096781092697</v>
      </c>
      <c r="P426" s="34">
        <f t="shared" si="31"/>
        <v>1.0463442095696098</v>
      </c>
      <c r="Q426" s="36" t="str">
        <f>VLOOKUP($C426,'Hub coords'!$A$14:$E$118,1,TRUE)</f>
        <v>6A</v>
      </c>
      <c r="R426" s="30"/>
    </row>
    <row r="427" spans="1:19" x14ac:dyDescent="0.3">
      <c r="A427" s="30" t="s">
        <v>130</v>
      </c>
      <c r="B427" s="30">
        <v>0</v>
      </c>
      <c r="C427" s="30" t="s">
        <v>269</v>
      </c>
      <c r="D427" s="30">
        <v>901</v>
      </c>
      <c r="E427" s="30">
        <v>324.05700000000002</v>
      </c>
      <c r="F427" s="30">
        <v>0.4</v>
      </c>
      <c r="G427" s="30">
        <v>0.2</v>
      </c>
      <c r="H427" s="34">
        <v>1.9314990000000001</v>
      </c>
      <c r="I427" s="34">
        <v>5189815.59</v>
      </c>
      <c r="J427" s="34">
        <v>488049.58899999998</v>
      </c>
      <c r="K427" s="18">
        <f>VLOOKUP($C427,'Hub coords'!$A$14:$E$119,4,TRUE)</f>
        <v>488048.62240000005</v>
      </c>
      <c r="L427" s="18">
        <f>VLOOKUP($C427,'Hub coords'!$A$14:$E$119,5,TRUE)</f>
        <v>5189815.9575000005</v>
      </c>
      <c r="M427" s="34">
        <f t="shared" si="28"/>
        <v>0.96659999992698431</v>
      </c>
      <c r="N427" s="34">
        <f t="shared" si="29"/>
        <v>0.36750000063329935</v>
      </c>
      <c r="O427" s="35">
        <f t="shared" si="30"/>
        <v>1.0341043517577522</v>
      </c>
      <c r="P427" s="34">
        <f t="shared" si="31"/>
        <v>1.0693718103243208</v>
      </c>
      <c r="Q427" s="36" t="str">
        <f>VLOOKUP($C427,'Hub coords'!$A$14:$E$118,1,TRUE)</f>
        <v>6A</v>
      </c>
      <c r="R427" s="20" t="s">
        <v>166</v>
      </c>
      <c r="S427" s="20" t="s">
        <v>165</v>
      </c>
    </row>
    <row r="428" spans="1:19" x14ac:dyDescent="0.3">
      <c r="A428" s="30" t="s">
        <v>130</v>
      </c>
      <c r="B428" s="30">
        <v>0</v>
      </c>
      <c r="C428" s="30" t="s">
        <v>270</v>
      </c>
      <c r="D428" s="30">
        <v>901</v>
      </c>
      <c r="E428" s="30">
        <v>320.52600000000001</v>
      </c>
      <c r="F428" s="30">
        <v>0.2</v>
      </c>
      <c r="G428" s="30">
        <v>0.2</v>
      </c>
      <c r="H428" s="34">
        <v>1.0204599999999999</v>
      </c>
      <c r="I428" s="34">
        <v>5189815.6320000002</v>
      </c>
      <c r="J428" s="34">
        <v>488049.77600000001</v>
      </c>
      <c r="K428" s="18">
        <f>VLOOKUP($C428,'Hub coords'!$A$14:$E$119,4,TRUE)</f>
        <v>488048.62240000005</v>
      </c>
      <c r="L428" s="18">
        <f>VLOOKUP($C428,'Hub coords'!$A$14:$E$119,5,TRUE)</f>
        <v>5189815.9575000005</v>
      </c>
      <c r="M428" s="34">
        <f t="shared" si="28"/>
        <v>1.1535999999614432</v>
      </c>
      <c r="N428" s="34">
        <f t="shared" si="29"/>
        <v>0.3255000002682209</v>
      </c>
      <c r="O428" s="35">
        <f t="shared" si="30"/>
        <v>1.1986422360678159</v>
      </c>
      <c r="P428" s="34">
        <f t="shared" si="31"/>
        <v>1.4367432100856539</v>
      </c>
      <c r="Q428" s="36" t="str">
        <f>VLOOKUP($C428,'Hub coords'!$A$14:$E$118,1,TRUE)</f>
        <v>6A</v>
      </c>
      <c r="R428" s="40">
        <v>1</v>
      </c>
      <c r="S428" s="15">
        <v>5</v>
      </c>
    </row>
    <row r="429" spans="1:19" x14ac:dyDescent="0.3">
      <c r="A429" s="30" t="s">
        <v>130</v>
      </c>
      <c r="B429" s="30">
        <v>0</v>
      </c>
      <c r="C429" s="30" t="s">
        <v>271</v>
      </c>
      <c r="D429" s="30">
        <v>901</v>
      </c>
      <c r="E429" s="30">
        <v>324.14600000000002</v>
      </c>
      <c r="F429" s="30">
        <v>0.3</v>
      </c>
      <c r="G429" s="30">
        <v>0.3</v>
      </c>
      <c r="H429" s="34">
        <v>1.4044209999999999</v>
      </c>
      <c r="I429" s="34">
        <v>5189815.7649999997</v>
      </c>
      <c r="J429" s="34">
        <v>488050.18199999997</v>
      </c>
      <c r="K429" s="18">
        <f>VLOOKUP($C429,'Hub coords'!$A$14:$E$119,4,TRUE)</f>
        <v>488048.62240000005</v>
      </c>
      <c r="L429" s="18">
        <f>VLOOKUP($C429,'Hub coords'!$A$14:$E$119,5,TRUE)</f>
        <v>5189815.9575000005</v>
      </c>
      <c r="M429" s="34">
        <f t="shared" si="28"/>
        <v>1.5595999999204651</v>
      </c>
      <c r="N429" s="34">
        <f t="shared" si="29"/>
        <v>0.19250000081956387</v>
      </c>
      <c r="O429" s="35">
        <f t="shared" si="30"/>
        <v>1.5714351434492759</v>
      </c>
      <c r="P429" s="34">
        <f t="shared" si="31"/>
        <v>2.4694084100674463</v>
      </c>
      <c r="Q429" s="36" t="str">
        <f>VLOOKUP($C429,'Hub coords'!$A$14:$E$118,1,TRUE)</f>
        <v>6A</v>
      </c>
      <c r="R429" s="40">
        <v>2</v>
      </c>
      <c r="S429" s="15">
        <v>19</v>
      </c>
    </row>
    <row r="430" spans="1:19" x14ac:dyDescent="0.3">
      <c r="A430" s="30" t="s">
        <v>130</v>
      </c>
      <c r="B430" s="30">
        <v>0</v>
      </c>
      <c r="C430" s="30" t="s">
        <v>272</v>
      </c>
      <c r="D430" s="30">
        <v>900</v>
      </c>
      <c r="E430" s="30">
        <v>321.03300000000002</v>
      </c>
      <c r="F430" s="30">
        <v>0.3</v>
      </c>
      <c r="G430" s="30">
        <v>0.2</v>
      </c>
      <c r="H430" s="34">
        <v>1.583572</v>
      </c>
      <c r="I430" s="34">
        <v>5189815.8289999999</v>
      </c>
      <c r="J430" s="34">
        <v>488049.45199999999</v>
      </c>
      <c r="K430" s="18">
        <f>VLOOKUP($C430,'Hub coords'!$A$14:$E$119,4,TRUE)</f>
        <v>488048.62240000005</v>
      </c>
      <c r="L430" s="18">
        <f>VLOOKUP($C430,'Hub coords'!$A$14:$E$119,5,TRUE)</f>
        <v>5189815.9575000005</v>
      </c>
      <c r="M430" s="34">
        <f t="shared" si="28"/>
        <v>0.8295999999390915</v>
      </c>
      <c r="N430" s="34">
        <f t="shared" si="29"/>
        <v>0.12850000057369471</v>
      </c>
      <c r="O430" s="35">
        <f t="shared" si="30"/>
        <v>0.83949294818144848</v>
      </c>
      <c r="P430" s="34">
        <f t="shared" si="31"/>
        <v>0.70474841004638011</v>
      </c>
      <c r="Q430" s="36" t="str">
        <f>VLOOKUP($C430,'Hub coords'!$A$14:$E$118,1,TRUE)</f>
        <v>6A</v>
      </c>
      <c r="R430" s="40">
        <v>3</v>
      </c>
      <c r="S430" s="15">
        <v>6</v>
      </c>
    </row>
    <row r="431" spans="1:19" x14ac:dyDescent="0.3">
      <c r="A431" s="30" t="s">
        <v>126</v>
      </c>
      <c r="B431" s="30">
        <v>0</v>
      </c>
      <c r="C431" s="30" t="s">
        <v>273</v>
      </c>
      <c r="D431" s="30">
        <v>901</v>
      </c>
      <c r="E431" s="30">
        <v>324.57</v>
      </c>
      <c r="F431" s="30">
        <v>0.3</v>
      </c>
      <c r="G431" s="30">
        <v>0.3</v>
      </c>
      <c r="H431" s="34">
        <v>1.907289</v>
      </c>
      <c r="I431" s="34">
        <v>5189815.18</v>
      </c>
      <c r="J431" s="34">
        <v>488049.25599999999</v>
      </c>
      <c r="K431" s="18">
        <f>VLOOKUP($C431,'Hub coords'!$A$14:$E$119,4,TRUE)</f>
        <v>488048.62240000005</v>
      </c>
      <c r="L431" s="18">
        <f>VLOOKUP($C431,'Hub coords'!$A$14:$E$119,5,TRUE)</f>
        <v>5189815.9575000005</v>
      </c>
      <c r="M431" s="34">
        <f t="shared" si="28"/>
        <v>0.63359999994281679</v>
      </c>
      <c r="N431" s="34">
        <f t="shared" si="29"/>
        <v>0.77750000078231096</v>
      </c>
      <c r="O431" s="35">
        <f t="shared" si="30"/>
        <v>1.0029731856555444</v>
      </c>
      <c r="P431" s="34">
        <f t="shared" si="31"/>
        <v>1.0059552111440311</v>
      </c>
      <c r="Q431" s="36" t="str">
        <f>VLOOKUP($C431,'Hub coords'!$A$14:$E$118,1,TRUE)</f>
        <v>6A</v>
      </c>
      <c r="R431" s="40">
        <v>4</v>
      </c>
      <c r="S431" s="15">
        <v>0</v>
      </c>
    </row>
    <row r="432" spans="1:19" x14ac:dyDescent="0.3">
      <c r="A432" s="30" t="s">
        <v>126</v>
      </c>
      <c r="B432" s="30">
        <v>0</v>
      </c>
      <c r="C432" s="30" t="s">
        <v>274</v>
      </c>
      <c r="D432" s="30">
        <v>901</v>
      </c>
      <c r="E432" s="30">
        <v>319.041</v>
      </c>
      <c r="F432" s="30">
        <v>0.3</v>
      </c>
      <c r="G432" s="30">
        <v>0.2</v>
      </c>
      <c r="H432" s="34">
        <v>1.035876</v>
      </c>
      <c r="I432" s="34">
        <v>5189815.784</v>
      </c>
      <c r="J432" s="34">
        <v>488049.22499999998</v>
      </c>
      <c r="K432" s="18">
        <f>VLOOKUP($C432,'Hub coords'!$A$14:$E$119,4,TRUE)</f>
        <v>488048.62240000005</v>
      </c>
      <c r="L432" s="18">
        <f>VLOOKUP($C432,'Hub coords'!$A$14:$E$119,5,TRUE)</f>
        <v>5189815.9575000005</v>
      </c>
      <c r="M432" s="34">
        <f t="shared" si="28"/>
        <v>0.60259999992558733</v>
      </c>
      <c r="N432" s="34">
        <f t="shared" si="29"/>
        <v>0.1735000004991889</v>
      </c>
      <c r="O432" s="35">
        <f t="shared" si="30"/>
        <v>0.62707974778614595</v>
      </c>
      <c r="P432" s="34">
        <f t="shared" si="31"/>
        <v>0.39322901008353639</v>
      </c>
      <c r="Q432" s="36" t="str">
        <f>VLOOKUP($C432,'Hub coords'!$A$14:$E$118,1,TRUE)</f>
        <v>6A</v>
      </c>
      <c r="R432" s="40">
        <v>5</v>
      </c>
      <c r="S432" s="15">
        <v>0</v>
      </c>
    </row>
    <row r="433" spans="1:19" x14ac:dyDescent="0.3">
      <c r="A433" s="30" t="s">
        <v>130</v>
      </c>
      <c r="B433" s="30">
        <v>0</v>
      </c>
      <c r="C433" s="30" t="s">
        <v>275</v>
      </c>
      <c r="D433" s="30">
        <v>901</v>
      </c>
      <c r="E433" s="30">
        <v>324.08</v>
      </c>
      <c r="F433" s="30">
        <v>0.4</v>
      </c>
      <c r="G433" s="30">
        <v>0.3</v>
      </c>
      <c r="H433" s="34">
        <v>1.9571810000000001</v>
      </c>
      <c r="I433" s="34">
        <v>5189815.01</v>
      </c>
      <c r="J433" s="34">
        <v>488049.81400000001</v>
      </c>
      <c r="K433" s="18">
        <f>VLOOKUP($C433,'Hub coords'!$A$14:$E$119,4,TRUE)</f>
        <v>488048.62240000005</v>
      </c>
      <c r="L433" s="18">
        <f>VLOOKUP($C433,'Hub coords'!$A$14:$E$119,5,TRUE)</f>
        <v>5189815.9575000005</v>
      </c>
      <c r="M433" s="34">
        <f t="shared" si="28"/>
        <v>1.1915999999619089</v>
      </c>
      <c r="N433" s="34">
        <f t="shared" si="29"/>
        <v>0.94750000070780516</v>
      </c>
      <c r="O433" s="35">
        <f t="shared" si="30"/>
        <v>1.5223885217809914</v>
      </c>
      <c r="P433" s="34">
        <f t="shared" si="31"/>
        <v>2.3176668112505121</v>
      </c>
      <c r="Q433" s="36" t="str">
        <f>VLOOKUP($C433,'Hub coords'!$A$14:$E$118,1,TRUE)</f>
        <v>6A</v>
      </c>
      <c r="R433" s="40">
        <v>6</v>
      </c>
      <c r="S433" s="15">
        <v>0</v>
      </c>
    </row>
    <row r="434" spans="1:19" x14ac:dyDescent="0.3">
      <c r="A434" s="30" t="s">
        <v>130</v>
      </c>
      <c r="B434" s="30">
        <v>0</v>
      </c>
      <c r="C434" s="30" t="s">
        <v>276</v>
      </c>
      <c r="D434" s="30">
        <v>901</v>
      </c>
      <c r="E434" s="30">
        <v>327.30900000000003</v>
      </c>
      <c r="F434" s="30">
        <v>0.4</v>
      </c>
      <c r="G434" s="30">
        <v>0.4</v>
      </c>
      <c r="H434" s="34">
        <v>2.180688</v>
      </c>
      <c r="I434" s="34">
        <v>5189814.9970000004</v>
      </c>
      <c r="J434" s="34">
        <v>488050.50199999998</v>
      </c>
      <c r="K434" s="18">
        <f>VLOOKUP($C434,'Hub coords'!$A$14:$E$119,4,TRUE)</f>
        <v>488048.62240000005</v>
      </c>
      <c r="L434" s="18">
        <f>VLOOKUP($C434,'Hub coords'!$A$14:$E$119,5,TRUE)</f>
        <v>5189815.9575000005</v>
      </c>
      <c r="M434" s="34">
        <f t="shared" si="28"/>
        <v>1.87959999992745</v>
      </c>
      <c r="N434" s="34">
        <f t="shared" si="29"/>
        <v>0.96050000004470348</v>
      </c>
      <c r="O434" s="35">
        <f t="shared" si="30"/>
        <v>2.1107952079283163</v>
      </c>
      <c r="P434" s="34">
        <f t="shared" si="31"/>
        <v>4.4554564098131442</v>
      </c>
      <c r="Q434" s="36" t="str">
        <f>VLOOKUP($C434,'Hub coords'!$A$14:$E$118,1,TRUE)</f>
        <v>6A</v>
      </c>
      <c r="R434" s="40">
        <v>7</v>
      </c>
      <c r="S434" s="15">
        <v>0</v>
      </c>
    </row>
    <row r="435" spans="1:19" x14ac:dyDescent="0.3">
      <c r="A435" s="30" t="s">
        <v>126</v>
      </c>
      <c r="B435" s="30">
        <v>0</v>
      </c>
      <c r="C435" s="30" t="s">
        <v>277</v>
      </c>
      <c r="D435" s="30">
        <v>901</v>
      </c>
      <c r="E435" s="30">
        <v>320.91300000000001</v>
      </c>
      <c r="F435" s="30">
        <v>0.3</v>
      </c>
      <c r="G435" s="30">
        <v>0.2</v>
      </c>
      <c r="H435" s="34">
        <v>1.951166</v>
      </c>
      <c r="I435" s="34">
        <v>5189815.1509999996</v>
      </c>
      <c r="J435" s="34">
        <v>488049.55800000002</v>
      </c>
      <c r="K435" s="18">
        <f>VLOOKUP($C435,'Hub coords'!$A$14:$E$119,4,TRUE)</f>
        <v>488048.62240000005</v>
      </c>
      <c r="L435" s="18">
        <f>VLOOKUP($C435,'Hub coords'!$A$14:$E$119,5,TRUE)</f>
        <v>5189815.9575000005</v>
      </c>
      <c r="M435" s="34">
        <f t="shared" si="28"/>
        <v>0.9355999999679625</v>
      </c>
      <c r="N435" s="34">
        <f t="shared" si="29"/>
        <v>0.80650000087916851</v>
      </c>
      <c r="O435" s="35">
        <f t="shared" si="30"/>
        <v>1.235228566443535</v>
      </c>
      <c r="P435" s="34">
        <f t="shared" si="31"/>
        <v>1.5257896113581504</v>
      </c>
      <c r="Q435" s="36" t="str">
        <f>VLOOKUP($C435,'Hub coords'!$A$14:$E$118,1,TRUE)</f>
        <v>6A</v>
      </c>
      <c r="R435" s="40">
        <v>8</v>
      </c>
      <c r="S435" s="15">
        <v>0</v>
      </c>
    </row>
    <row r="436" spans="1:19" ht="15" thickBot="1" x14ac:dyDescent="0.35">
      <c r="A436" s="30" t="s">
        <v>130</v>
      </c>
      <c r="B436" s="30">
        <v>0</v>
      </c>
      <c r="C436" s="30" t="s">
        <v>278</v>
      </c>
      <c r="D436" s="30">
        <v>901</v>
      </c>
      <c r="E436" s="30">
        <v>321.774</v>
      </c>
      <c r="F436" s="30">
        <v>0.4</v>
      </c>
      <c r="G436" s="30">
        <v>0.4</v>
      </c>
      <c r="H436" s="34">
        <v>1.524831</v>
      </c>
      <c r="I436" s="34">
        <v>5189816.1179999998</v>
      </c>
      <c r="J436" s="34">
        <v>488050.09399999998</v>
      </c>
      <c r="K436" s="18">
        <f>VLOOKUP($C436,'Hub coords'!$A$14:$E$119,4,TRUE)</f>
        <v>488048.62240000005</v>
      </c>
      <c r="L436" s="18">
        <f>VLOOKUP($C436,'Hub coords'!$A$14:$E$119,5,TRUE)</f>
        <v>5189815.9575000005</v>
      </c>
      <c r="M436" s="34">
        <f t="shared" si="28"/>
        <v>1.4715999999316409</v>
      </c>
      <c r="N436" s="34">
        <f t="shared" si="29"/>
        <v>0.16049999929964542</v>
      </c>
      <c r="O436" s="35">
        <f t="shared" si="30"/>
        <v>1.480326588822207</v>
      </c>
      <c r="P436" s="34">
        <f t="shared" si="31"/>
        <v>2.1913668095739918</v>
      </c>
      <c r="Q436" s="36" t="str">
        <f>VLOOKUP($C436,'Hub coords'!$A$14:$E$118,1,TRUE)</f>
        <v>6A</v>
      </c>
      <c r="R436" s="38" t="s">
        <v>2123</v>
      </c>
      <c r="S436" s="38">
        <v>0</v>
      </c>
    </row>
    <row r="437" spans="1:19" x14ac:dyDescent="0.3">
      <c r="A437" s="30" t="s">
        <v>130</v>
      </c>
      <c r="B437" s="30">
        <v>0</v>
      </c>
      <c r="C437" s="30" t="s">
        <v>261</v>
      </c>
      <c r="D437" s="30">
        <v>901</v>
      </c>
      <c r="E437" s="30">
        <v>320.29300000000001</v>
      </c>
      <c r="F437" s="30">
        <v>0.2</v>
      </c>
      <c r="G437" s="30">
        <v>0.2</v>
      </c>
      <c r="H437" s="34">
        <v>1.1638090000000001</v>
      </c>
      <c r="I437" s="34">
        <v>5189815.4160000002</v>
      </c>
      <c r="J437" s="34">
        <v>488049.96100000001</v>
      </c>
      <c r="K437" s="18">
        <f>VLOOKUP($C437,'Hub coords'!$A$14:$E$119,4,TRUE)</f>
        <v>488048.62240000005</v>
      </c>
      <c r="L437" s="18">
        <f>VLOOKUP($C437,'Hub coords'!$A$14:$E$119,5,TRUE)</f>
        <v>5189815.9575000005</v>
      </c>
      <c r="M437" s="34">
        <f t="shared" si="28"/>
        <v>1.3385999999591149</v>
      </c>
      <c r="N437" s="34">
        <f t="shared" si="29"/>
        <v>0.54150000028312206</v>
      </c>
      <c r="O437" s="35">
        <f t="shared" si="30"/>
        <v>1.4439779119491971</v>
      </c>
      <c r="P437" s="34">
        <f t="shared" si="31"/>
        <v>2.085072210197163</v>
      </c>
      <c r="Q437" s="36" t="str">
        <f>VLOOKUP($C437,'Hub coords'!$A$14:$E$118,1,TRUE)</f>
        <v>6A</v>
      </c>
      <c r="R437" s="30"/>
    </row>
    <row r="438" spans="1:19" x14ac:dyDescent="0.3">
      <c r="A438" s="30" t="s">
        <v>126</v>
      </c>
      <c r="B438" s="30">
        <v>0</v>
      </c>
      <c r="C438" s="30" t="s">
        <v>279</v>
      </c>
      <c r="D438" s="30">
        <v>901</v>
      </c>
      <c r="E438" s="30">
        <v>323.58300000000003</v>
      </c>
      <c r="F438" s="30">
        <v>0.3</v>
      </c>
      <c r="G438" s="30">
        <v>0.2</v>
      </c>
      <c r="H438" s="34">
        <v>1.9649220000000001</v>
      </c>
      <c r="I438" s="34">
        <v>5189815.6979999999</v>
      </c>
      <c r="J438" s="34">
        <v>488049.16700000002</v>
      </c>
      <c r="K438" s="18">
        <f>VLOOKUP($C438,'Hub coords'!$A$14:$E$119,4,TRUE)</f>
        <v>488048.62240000005</v>
      </c>
      <c r="L438" s="18">
        <f>VLOOKUP($C438,'Hub coords'!$A$14:$E$119,5,TRUE)</f>
        <v>5189815.9575000005</v>
      </c>
      <c r="M438" s="34">
        <f t="shared" si="28"/>
        <v>0.54459999996470287</v>
      </c>
      <c r="N438" s="34">
        <f t="shared" si="29"/>
        <v>0.25950000062584877</v>
      </c>
      <c r="O438" s="35">
        <f t="shared" si="30"/>
        <v>0.60326562166790998</v>
      </c>
      <c r="P438" s="34">
        <f t="shared" si="31"/>
        <v>0.36392941028636988</v>
      </c>
      <c r="Q438" s="36" t="str">
        <f>VLOOKUP($C438,'Hub coords'!$A$14:$E$118,1,TRUE)</f>
        <v>6A</v>
      </c>
      <c r="R438" s="30"/>
    </row>
    <row r="439" spans="1:19" x14ac:dyDescent="0.3">
      <c r="A439" s="30" t="s">
        <v>126</v>
      </c>
      <c r="B439" s="30">
        <v>0</v>
      </c>
      <c r="C439" s="30" t="s">
        <v>280</v>
      </c>
      <c r="D439" s="30">
        <v>901</v>
      </c>
      <c r="E439" s="30">
        <v>326.11799999999999</v>
      </c>
      <c r="F439" s="30">
        <v>0.4</v>
      </c>
      <c r="G439" s="30">
        <v>0.3</v>
      </c>
      <c r="H439" s="34">
        <v>1.615491</v>
      </c>
      <c r="I439" s="34">
        <v>5189816.0829999996</v>
      </c>
      <c r="J439" s="34">
        <v>488050.342</v>
      </c>
      <c r="K439" s="18">
        <f>VLOOKUP($C439,'Hub coords'!$A$14:$E$119,4,TRUE)</f>
        <v>488048.62240000005</v>
      </c>
      <c r="L439" s="18">
        <f>VLOOKUP($C439,'Hub coords'!$A$14:$E$119,5,TRUE)</f>
        <v>5189815.9575000005</v>
      </c>
      <c r="M439" s="34">
        <f t="shared" si="28"/>
        <v>1.7195999999530613</v>
      </c>
      <c r="N439" s="34">
        <f t="shared" si="29"/>
        <v>0.12549999915063381</v>
      </c>
      <c r="O439" s="35">
        <f t="shared" si="30"/>
        <v>1.7241735439407999</v>
      </c>
      <c r="P439" s="34">
        <f t="shared" si="31"/>
        <v>2.9727744096253774</v>
      </c>
      <c r="Q439" s="36" t="str">
        <f>VLOOKUP($C439,'Hub coords'!$A$14:$E$118,1,TRUE)</f>
        <v>6A</v>
      </c>
      <c r="R439" s="30"/>
    </row>
    <row r="440" spans="1:19" x14ac:dyDescent="0.3">
      <c r="A440" s="30" t="s">
        <v>126</v>
      </c>
      <c r="B440" s="30">
        <v>0</v>
      </c>
      <c r="C440" s="30" t="s">
        <v>281</v>
      </c>
      <c r="D440" s="30">
        <v>901</v>
      </c>
      <c r="E440" s="30">
        <v>323.04300000000001</v>
      </c>
      <c r="F440" s="30">
        <v>0.3</v>
      </c>
      <c r="G440" s="30">
        <v>0.2</v>
      </c>
      <c r="H440" s="34">
        <v>1.918639</v>
      </c>
      <c r="I440" s="34">
        <v>5189814.9510000004</v>
      </c>
      <c r="J440" s="34">
        <v>488049.4</v>
      </c>
      <c r="K440" s="18">
        <f>VLOOKUP($C440,'Hub coords'!$A$14:$E$119,4,TRUE)</f>
        <v>488048.62240000005</v>
      </c>
      <c r="L440" s="18">
        <f>VLOOKUP($C440,'Hub coords'!$A$14:$E$119,5,TRUE)</f>
        <v>5189815.9575000005</v>
      </c>
      <c r="M440" s="34">
        <f t="shared" si="28"/>
        <v>0.77759999997215346</v>
      </c>
      <c r="N440" s="34">
        <f t="shared" si="29"/>
        <v>1.0065000001341105</v>
      </c>
      <c r="O440" s="35">
        <f t="shared" si="30"/>
        <v>1.2718899363650369</v>
      </c>
      <c r="P440" s="34">
        <f t="shared" si="31"/>
        <v>1.6177040102266576</v>
      </c>
      <c r="Q440" s="36" t="str">
        <f>VLOOKUP($C440,'Hub coords'!$A$14:$E$118,1,TRUE)</f>
        <v>6A</v>
      </c>
      <c r="R440" s="30"/>
    </row>
    <row r="441" spans="1:19" x14ac:dyDescent="0.3">
      <c r="A441" s="30" t="s">
        <v>126</v>
      </c>
      <c r="B441" s="30">
        <v>0</v>
      </c>
      <c r="C441" s="30" t="s">
        <v>282</v>
      </c>
      <c r="D441" s="30">
        <v>901</v>
      </c>
      <c r="E441" s="30">
        <v>322.31200000000001</v>
      </c>
      <c r="F441" s="30">
        <v>0.4</v>
      </c>
      <c r="G441" s="30">
        <v>0.3</v>
      </c>
      <c r="H441" s="34">
        <v>1.7593700000000001</v>
      </c>
      <c r="I441" s="34">
        <v>5189814.5539999995</v>
      </c>
      <c r="J441" s="34">
        <v>488049.783</v>
      </c>
      <c r="K441" s="18">
        <f>VLOOKUP($C441,'Hub coords'!$A$14:$E$119,4,TRUE)</f>
        <v>488048.62240000005</v>
      </c>
      <c r="L441" s="18">
        <f>VLOOKUP($C441,'Hub coords'!$A$14:$E$119,5,TRUE)</f>
        <v>5189815.9575000005</v>
      </c>
      <c r="M441" s="34">
        <f t="shared" si="28"/>
        <v>1.1605999999446794</v>
      </c>
      <c r="N441" s="34">
        <f t="shared" si="29"/>
        <v>1.4035000009462237</v>
      </c>
      <c r="O441" s="35">
        <f t="shared" si="30"/>
        <v>1.8212096563898512</v>
      </c>
      <c r="P441" s="34">
        <f t="shared" si="31"/>
        <v>3.31680461252764</v>
      </c>
      <c r="Q441" s="36" t="str">
        <f>VLOOKUP($C441,'Hub coords'!$A$14:$E$118,1,TRUE)</f>
        <v>6A</v>
      </c>
      <c r="R441" s="30"/>
    </row>
    <row r="442" spans="1:19" x14ac:dyDescent="0.3">
      <c r="A442" s="30" t="s">
        <v>126</v>
      </c>
      <c r="B442" s="30">
        <v>0</v>
      </c>
      <c r="C442" s="30" t="s">
        <v>283</v>
      </c>
      <c r="D442" s="30">
        <v>901</v>
      </c>
      <c r="E442" s="30">
        <v>322.57499999999999</v>
      </c>
      <c r="F442" s="30">
        <v>0.3</v>
      </c>
      <c r="G442" s="30">
        <v>0.2</v>
      </c>
      <c r="H442" s="34">
        <v>1.968367</v>
      </c>
      <c r="I442" s="34">
        <v>5189815.32</v>
      </c>
      <c r="J442" s="34">
        <v>488049.342</v>
      </c>
      <c r="K442" s="18">
        <f>VLOOKUP($C442,'Hub coords'!$A$14:$E$119,4,TRUE)</f>
        <v>488048.62240000005</v>
      </c>
      <c r="L442" s="18">
        <f>VLOOKUP($C442,'Hub coords'!$A$14:$E$119,5,TRUE)</f>
        <v>5189815.9575000005</v>
      </c>
      <c r="M442" s="34">
        <f t="shared" si="28"/>
        <v>0.71959999995306134</v>
      </c>
      <c r="N442" s="34">
        <f t="shared" si="29"/>
        <v>0.63750000018626451</v>
      </c>
      <c r="O442" s="35">
        <f t="shared" si="30"/>
        <v>0.96136902912977873</v>
      </c>
      <c r="P442" s="34">
        <f t="shared" si="31"/>
        <v>0.92423041016993335</v>
      </c>
      <c r="Q442" s="36" t="str">
        <f>VLOOKUP($C442,'Hub coords'!$A$14:$E$118,1,TRUE)</f>
        <v>6A</v>
      </c>
      <c r="R442" s="30"/>
    </row>
    <row r="443" spans="1:19" x14ac:dyDescent="0.3">
      <c r="A443" s="30" t="s">
        <v>126</v>
      </c>
      <c r="B443" s="30">
        <v>0</v>
      </c>
      <c r="C443" s="30" t="s">
        <v>284</v>
      </c>
      <c r="D443" s="30">
        <v>901</v>
      </c>
      <c r="E443" s="30">
        <v>320.202</v>
      </c>
      <c r="F443" s="30">
        <v>0.3</v>
      </c>
      <c r="G443" s="30">
        <v>0.2</v>
      </c>
      <c r="H443" s="34">
        <v>1.0541229999999999</v>
      </c>
      <c r="I443" s="34">
        <v>5189815.3210000005</v>
      </c>
      <c r="J443" s="34">
        <v>488049.77399999998</v>
      </c>
      <c r="K443" s="18">
        <f>VLOOKUP($C443,'Hub coords'!$A$14:$E$119,4,TRUE)</f>
        <v>488048.62240000005</v>
      </c>
      <c r="L443" s="18">
        <f>VLOOKUP($C443,'Hub coords'!$A$14:$E$119,5,TRUE)</f>
        <v>5189815.9575000005</v>
      </c>
      <c r="M443" s="34">
        <f t="shared" si="28"/>
        <v>1.151599999924656</v>
      </c>
      <c r="N443" s="34">
        <f t="shared" si="29"/>
        <v>0.63650000002235174</v>
      </c>
      <c r="O443" s="35">
        <f t="shared" si="30"/>
        <v>1.3157943645778856</v>
      </c>
      <c r="P443" s="34">
        <f t="shared" si="31"/>
        <v>1.7313148098549216</v>
      </c>
      <c r="Q443" s="36" t="str">
        <f>VLOOKUP($C443,'Hub coords'!$A$14:$E$118,1,TRUE)</f>
        <v>6A</v>
      </c>
      <c r="R443" s="30"/>
    </row>
    <row r="444" spans="1:19" x14ac:dyDescent="0.3">
      <c r="A444" s="30" t="s">
        <v>126</v>
      </c>
      <c r="B444" s="30">
        <v>0</v>
      </c>
      <c r="C444" s="30" t="s">
        <v>285</v>
      </c>
      <c r="D444" s="30">
        <v>901</v>
      </c>
      <c r="E444" s="30">
        <v>329.94900000000001</v>
      </c>
      <c r="F444" s="30">
        <v>0.3</v>
      </c>
      <c r="G444" s="30">
        <v>0.2</v>
      </c>
      <c r="H444" s="34">
        <v>1.4719279999999999</v>
      </c>
      <c r="I444" s="34">
        <v>5189815.0429999996</v>
      </c>
      <c r="J444" s="34">
        <v>488050.45299999998</v>
      </c>
      <c r="K444" s="18">
        <f>VLOOKUP($C444,'Hub coords'!$A$14:$E$119,4,TRUE)</f>
        <v>488048.62240000005</v>
      </c>
      <c r="L444" s="18">
        <f>VLOOKUP($C444,'Hub coords'!$A$14:$E$119,5,TRUE)</f>
        <v>5189815.9575000005</v>
      </c>
      <c r="M444" s="34">
        <f t="shared" si="28"/>
        <v>1.8305999999283813</v>
      </c>
      <c r="N444" s="34">
        <f t="shared" si="29"/>
        <v>0.91450000088661909</v>
      </c>
      <c r="O444" s="35">
        <f t="shared" si="30"/>
        <v>2.0463153743642293</v>
      </c>
      <c r="P444" s="34">
        <f t="shared" si="31"/>
        <v>4.1874066113594157</v>
      </c>
      <c r="Q444" s="36" t="str">
        <f>VLOOKUP($C444,'Hub coords'!$A$14:$E$118,1,TRUE)</f>
        <v>6A</v>
      </c>
      <c r="R444" s="30"/>
    </row>
    <row r="445" spans="1:19" x14ac:dyDescent="0.3">
      <c r="A445" s="30" t="s">
        <v>126</v>
      </c>
      <c r="B445" s="30">
        <v>0</v>
      </c>
      <c r="C445" s="30" t="s">
        <v>286</v>
      </c>
      <c r="D445" s="30">
        <v>901</v>
      </c>
      <c r="E445" s="30">
        <v>321.27699999999999</v>
      </c>
      <c r="F445" s="30">
        <v>0.4</v>
      </c>
      <c r="G445" s="30">
        <v>0.5</v>
      </c>
      <c r="H445" s="34">
        <v>1.9291430000000001</v>
      </c>
      <c r="I445" s="34">
        <v>5189816.2640000004</v>
      </c>
      <c r="J445" s="34">
        <v>488050.842</v>
      </c>
      <c r="K445" s="18">
        <f>VLOOKUP($C445,'Hub coords'!$A$14:$E$119,4,TRUE)</f>
        <v>488048.62240000005</v>
      </c>
      <c r="L445" s="18">
        <f>VLOOKUP($C445,'Hub coords'!$A$14:$E$119,5,TRUE)</f>
        <v>5189815.9575000005</v>
      </c>
      <c r="M445" s="34">
        <f t="shared" si="28"/>
        <v>2.2195999999530613</v>
      </c>
      <c r="N445" s="34">
        <f t="shared" si="29"/>
        <v>0.30649999994784594</v>
      </c>
      <c r="O445" s="35">
        <f t="shared" si="30"/>
        <v>2.2406620471993675</v>
      </c>
      <c r="P445" s="34">
        <f t="shared" si="31"/>
        <v>5.0205664097596605</v>
      </c>
      <c r="Q445" s="36" t="str">
        <f>VLOOKUP($C445,'Hub coords'!$A$14:$E$118,1,TRUE)</f>
        <v>6A</v>
      </c>
      <c r="R445" s="30"/>
    </row>
    <row r="446" spans="1:19" x14ac:dyDescent="0.3">
      <c r="A446" s="30" t="s">
        <v>126</v>
      </c>
      <c r="B446" s="30">
        <v>0</v>
      </c>
      <c r="C446" s="30" t="s">
        <v>287</v>
      </c>
      <c r="D446" s="30">
        <v>901</v>
      </c>
      <c r="E446" s="30">
        <v>322.41300000000001</v>
      </c>
      <c r="F446" s="30">
        <v>0.3</v>
      </c>
      <c r="G446" s="30">
        <v>0.3</v>
      </c>
      <c r="H446" s="34">
        <v>2.1087690000000001</v>
      </c>
      <c r="I446" s="34">
        <v>5189815.9469999997</v>
      </c>
      <c r="J446" s="34">
        <v>488050.90399999998</v>
      </c>
      <c r="K446" s="18">
        <f>VLOOKUP($C446,'Hub coords'!$A$14:$E$119,4,TRUE)</f>
        <v>488048.62240000005</v>
      </c>
      <c r="L446" s="18">
        <f>VLOOKUP($C446,'Hub coords'!$A$14:$E$119,5,TRUE)</f>
        <v>5189815.9575000005</v>
      </c>
      <c r="M446" s="34">
        <f t="shared" si="28"/>
        <v>2.2815999999293126</v>
      </c>
      <c r="N446" s="34">
        <f t="shared" si="29"/>
        <v>1.0500000789761543E-2</v>
      </c>
      <c r="O446" s="35">
        <f t="shared" si="30"/>
        <v>2.2816241604817442</v>
      </c>
      <c r="P446" s="34">
        <f t="shared" si="31"/>
        <v>5.205808809694024</v>
      </c>
      <c r="Q446" s="36" t="str">
        <f>VLOOKUP($C446,'Hub coords'!$A$14:$E$118,1,TRUE)</f>
        <v>6A</v>
      </c>
      <c r="R446" s="30"/>
    </row>
    <row r="447" spans="1:19" x14ac:dyDescent="0.3">
      <c r="A447" s="30" t="s">
        <v>126</v>
      </c>
      <c r="B447" s="30">
        <v>0</v>
      </c>
      <c r="C447" s="30" t="s">
        <v>288</v>
      </c>
      <c r="D447" s="30">
        <v>901</v>
      </c>
      <c r="E447" s="30">
        <v>324.15899999999999</v>
      </c>
      <c r="F447" s="30">
        <v>0.3</v>
      </c>
      <c r="G447" s="30">
        <v>0.3</v>
      </c>
      <c r="H447" s="34">
        <v>1.676372</v>
      </c>
      <c r="I447" s="34">
        <v>5189816.9390000002</v>
      </c>
      <c r="J447" s="34">
        <v>488049.80499999999</v>
      </c>
      <c r="K447" s="18">
        <f>VLOOKUP($C447,'Hub coords'!$A$14:$E$119,4,TRUE)</f>
        <v>488048.62240000005</v>
      </c>
      <c r="L447" s="18">
        <f>VLOOKUP($C447,'Hub coords'!$A$14:$E$119,5,TRUE)</f>
        <v>5189815.9575000005</v>
      </c>
      <c r="M447" s="34">
        <f t="shared" si="28"/>
        <v>1.1825999999418855</v>
      </c>
      <c r="N447" s="34">
        <f t="shared" si="29"/>
        <v>0.98149999976158142</v>
      </c>
      <c r="O447" s="35">
        <f t="shared" si="30"/>
        <v>1.5368425454139836</v>
      </c>
      <c r="P447" s="34">
        <f t="shared" si="31"/>
        <v>2.3618850093945323</v>
      </c>
      <c r="Q447" s="36" t="str">
        <f>VLOOKUP($C447,'Hub coords'!$A$14:$E$118,1,TRUE)</f>
        <v>6A</v>
      </c>
      <c r="R447" s="30"/>
    </row>
    <row r="448" spans="1:19" x14ac:dyDescent="0.3">
      <c r="A448" s="30" t="s">
        <v>126</v>
      </c>
      <c r="B448" s="30">
        <v>0</v>
      </c>
      <c r="C448" s="30" t="s">
        <v>262</v>
      </c>
      <c r="D448" s="30">
        <v>901</v>
      </c>
      <c r="E448" s="30">
        <v>318.57299999999998</v>
      </c>
      <c r="F448" s="30">
        <v>0.2</v>
      </c>
      <c r="G448" s="30">
        <v>0.2</v>
      </c>
      <c r="H448" s="34">
        <v>1.242351</v>
      </c>
      <c r="I448" s="34">
        <v>5189815.79</v>
      </c>
      <c r="J448" s="34">
        <v>488049.03</v>
      </c>
      <c r="K448" s="18">
        <f>VLOOKUP($C448,'Hub coords'!$A$14:$E$119,4,TRUE)</f>
        <v>488048.62240000005</v>
      </c>
      <c r="L448" s="18">
        <f>VLOOKUP($C448,'Hub coords'!$A$14:$E$119,5,TRUE)</f>
        <v>5189815.9575000005</v>
      </c>
      <c r="M448" s="34">
        <f t="shared" si="28"/>
        <v>0.40759999997681007</v>
      </c>
      <c r="N448" s="34">
        <f t="shared" si="29"/>
        <v>0.16750000044703484</v>
      </c>
      <c r="O448" s="35">
        <f t="shared" si="30"/>
        <v>0.44067449453179414</v>
      </c>
      <c r="P448" s="34">
        <f t="shared" si="31"/>
        <v>0.19419401013085227</v>
      </c>
      <c r="Q448" s="36" t="str">
        <f>VLOOKUP($C448,'Hub coords'!$A$14:$E$118,1,TRUE)</f>
        <v>6A</v>
      </c>
      <c r="R448" s="30"/>
    </row>
    <row r="449" spans="1:19" x14ac:dyDescent="0.3">
      <c r="A449" s="30" t="s">
        <v>130</v>
      </c>
      <c r="B449" s="30">
        <v>0</v>
      </c>
      <c r="C449" s="30" t="s">
        <v>289</v>
      </c>
      <c r="D449" s="30">
        <v>900</v>
      </c>
      <c r="E449" s="30">
        <v>320.88400000000001</v>
      </c>
      <c r="F449" s="30">
        <v>0.3</v>
      </c>
      <c r="G449" s="30">
        <v>0.2</v>
      </c>
      <c r="H449" s="34">
        <v>1.436477</v>
      </c>
      <c r="I449" s="34">
        <v>5189815.909</v>
      </c>
      <c r="J449" s="34">
        <v>488049.69199999998</v>
      </c>
      <c r="K449" s="18">
        <f>VLOOKUP($C449,'Hub coords'!$A$14:$E$119,4,TRUE)</f>
        <v>488048.62240000005</v>
      </c>
      <c r="L449" s="18">
        <f>VLOOKUP($C449,'Hub coords'!$A$14:$E$119,5,TRUE)</f>
        <v>5189815.9575000005</v>
      </c>
      <c r="M449" s="34">
        <f t="shared" si="28"/>
        <v>1.0695999999297783</v>
      </c>
      <c r="N449" s="34">
        <f t="shared" si="29"/>
        <v>4.85000004991889E-2</v>
      </c>
      <c r="O449" s="35">
        <f t="shared" si="30"/>
        <v>1.0706990286248528</v>
      </c>
      <c r="P449" s="34">
        <f t="shared" si="31"/>
        <v>1.1463964098982034</v>
      </c>
      <c r="Q449" s="36" t="str">
        <f>VLOOKUP($C449,'Hub coords'!$A$14:$E$118,1,TRUE)</f>
        <v>6A</v>
      </c>
      <c r="R449" s="30"/>
    </row>
    <row r="450" spans="1:19" x14ac:dyDescent="0.3">
      <c r="A450" s="30" t="s">
        <v>126</v>
      </c>
      <c r="B450" s="30">
        <v>0</v>
      </c>
      <c r="C450" s="30" t="s">
        <v>263</v>
      </c>
      <c r="D450" s="30">
        <v>901</v>
      </c>
      <c r="E450" s="30">
        <v>322.85199999999998</v>
      </c>
      <c r="F450" s="30">
        <v>0.5</v>
      </c>
      <c r="G450" s="30">
        <v>0.3</v>
      </c>
      <c r="H450" s="34">
        <v>1.927081</v>
      </c>
      <c r="I450" s="34">
        <v>5189814.6629999997</v>
      </c>
      <c r="J450" s="34">
        <v>488049.42300000001</v>
      </c>
      <c r="K450" s="18">
        <f>VLOOKUP($C450,'Hub coords'!$A$14:$E$119,4,TRUE)</f>
        <v>488048.62240000005</v>
      </c>
      <c r="L450" s="18">
        <f>VLOOKUP($C450,'Hub coords'!$A$14:$E$119,5,TRUE)</f>
        <v>5189815.9575000005</v>
      </c>
      <c r="M450" s="34">
        <f t="shared" si="28"/>
        <v>0.80059999995864928</v>
      </c>
      <c r="N450" s="34">
        <f t="shared" si="29"/>
        <v>1.2945000007748604</v>
      </c>
      <c r="O450" s="35">
        <f t="shared" si="30"/>
        <v>1.5220678736311015</v>
      </c>
      <c r="P450" s="34">
        <f t="shared" si="31"/>
        <v>2.3166906119399027</v>
      </c>
      <c r="Q450" s="36" t="str">
        <f>VLOOKUP($C450,'Hub coords'!$A$14:$E$118,1,TRUE)</f>
        <v>6A</v>
      </c>
      <c r="R450" s="30" t="s">
        <v>5112</v>
      </c>
      <c r="S450" s="37">
        <f>COUNT(D426:D455)</f>
        <v>30</v>
      </c>
    </row>
    <row r="451" spans="1:19" x14ac:dyDescent="0.3">
      <c r="A451" s="30" t="s">
        <v>130</v>
      </c>
      <c r="B451" s="30">
        <v>0</v>
      </c>
      <c r="C451" s="30" t="s">
        <v>264</v>
      </c>
      <c r="D451" s="30">
        <v>901</v>
      </c>
      <c r="E451" s="30">
        <v>320.89800000000002</v>
      </c>
      <c r="F451" s="30">
        <v>0.2</v>
      </c>
      <c r="G451" s="30">
        <v>0.2</v>
      </c>
      <c r="H451" s="34">
        <v>1.0599860000000001</v>
      </c>
      <c r="I451" s="34">
        <v>5189815.5820000004</v>
      </c>
      <c r="J451" s="34">
        <v>488049.14</v>
      </c>
      <c r="K451" s="18">
        <f>VLOOKUP($C451,'Hub coords'!$A$14:$E$119,4,TRUE)</f>
        <v>488048.62240000005</v>
      </c>
      <c r="L451" s="18">
        <f>VLOOKUP($C451,'Hub coords'!$A$14:$E$119,5,TRUE)</f>
        <v>5189815.9575000005</v>
      </c>
      <c r="M451" s="34">
        <f t="shared" si="28"/>
        <v>0.51759999996284023</v>
      </c>
      <c r="N451" s="34">
        <f t="shared" si="29"/>
        <v>0.37550000008195639</v>
      </c>
      <c r="O451" s="35">
        <f t="shared" si="30"/>
        <v>0.63946071812354621</v>
      </c>
      <c r="P451" s="34">
        <f t="shared" si="31"/>
        <v>0.40891001002308142</v>
      </c>
      <c r="Q451" s="36" t="str">
        <f>VLOOKUP($C451,'Hub coords'!$A$14:$E$118,1,TRUE)</f>
        <v>6A</v>
      </c>
      <c r="R451" s="30" t="s">
        <v>5111</v>
      </c>
      <c r="S451" s="34">
        <f>AVERAGE(O426:O455)</f>
        <v>1.4153631513543761</v>
      </c>
    </row>
    <row r="452" spans="1:19" x14ac:dyDescent="0.3">
      <c r="A452" s="30" t="s">
        <v>126</v>
      </c>
      <c r="B452" s="30">
        <v>0</v>
      </c>
      <c r="C452" s="30" t="s">
        <v>265</v>
      </c>
      <c r="D452" s="30">
        <v>901</v>
      </c>
      <c r="E452" s="30">
        <v>330.94099999999997</v>
      </c>
      <c r="F452" s="30">
        <v>0.3</v>
      </c>
      <c r="G452" s="30">
        <v>0.2</v>
      </c>
      <c r="H452" s="34">
        <v>1.6751769999999999</v>
      </c>
      <c r="I452" s="34">
        <v>5189815.07</v>
      </c>
      <c r="J452" s="34">
        <v>488050.10800000001</v>
      </c>
      <c r="K452" s="18">
        <f>VLOOKUP($C452,'Hub coords'!$A$14:$E$119,4,TRUE)</f>
        <v>488048.62240000005</v>
      </c>
      <c r="L452" s="18">
        <f>VLOOKUP($C452,'Hub coords'!$A$14:$E$119,5,TRUE)</f>
        <v>5189815.9575000005</v>
      </c>
      <c r="M452" s="34">
        <f t="shared" si="28"/>
        <v>1.485599999956321</v>
      </c>
      <c r="N452" s="34">
        <f t="shared" si="29"/>
        <v>0.88750000018626451</v>
      </c>
      <c r="O452" s="35">
        <f t="shared" si="30"/>
        <v>1.7305096388638928</v>
      </c>
      <c r="P452" s="34">
        <f t="shared" si="31"/>
        <v>2.9946636102008406</v>
      </c>
      <c r="Q452" s="36" t="str">
        <f>VLOOKUP($C452,'Hub coords'!$A$14:$E$118,1,TRUE)</f>
        <v>6A</v>
      </c>
      <c r="R452" s="30" t="s">
        <v>5110</v>
      </c>
      <c r="S452" s="34">
        <f>_xlfn.STDEV.S(O426:O455)</f>
        <v>0.55243047312217963</v>
      </c>
    </row>
    <row r="453" spans="1:19" x14ac:dyDescent="0.3">
      <c r="A453" s="30" t="s">
        <v>126</v>
      </c>
      <c r="B453" s="30">
        <v>0</v>
      </c>
      <c r="C453" s="30" t="s">
        <v>266</v>
      </c>
      <c r="D453" s="30">
        <v>901</v>
      </c>
      <c r="E453" s="30">
        <v>321.17700000000002</v>
      </c>
      <c r="F453" s="30">
        <v>0.5</v>
      </c>
      <c r="G453" s="30">
        <v>0.6</v>
      </c>
      <c r="H453" s="34">
        <v>1.601294</v>
      </c>
      <c r="I453" s="34">
        <v>5189815.9649999999</v>
      </c>
      <c r="J453" s="34">
        <v>488050.84499999997</v>
      </c>
      <c r="K453" s="18">
        <f>VLOOKUP($C453,'Hub coords'!$A$14:$E$119,4,TRUE)</f>
        <v>488048.62240000005</v>
      </c>
      <c r="L453" s="18">
        <f>VLOOKUP($C453,'Hub coords'!$A$14:$E$119,5,TRUE)</f>
        <v>5189815.9575000005</v>
      </c>
      <c r="M453" s="34">
        <f t="shared" si="28"/>
        <v>2.2225999999209307</v>
      </c>
      <c r="N453" s="34">
        <f t="shared" si="29"/>
        <v>7.4999993667006493E-3</v>
      </c>
      <c r="O453" s="35">
        <f t="shared" si="30"/>
        <v>2.2226126539815754</v>
      </c>
      <c r="P453" s="34">
        <f t="shared" si="31"/>
        <v>4.9400070096390225</v>
      </c>
      <c r="Q453" s="36" t="str">
        <f>VLOOKUP($C453,'Hub coords'!$A$14:$E$118,1,TRUE)</f>
        <v>6A</v>
      </c>
      <c r="R453" s="30" t="s">
        <v>5109</v>
      </c>
      <c r="S453" s="34">
        <f>MIN(O426:O455)</f>
        <v>0.44067449453179414</v>
      </c>
    </row>
    <row r="454" spans="1:19" x14ac:dyDescent="0.3">
      <c r="A454" s="30" t="s">
        <v>130</v>
      </c>
      <c r="B454" s="30">
        <v>0</v>
      </c>
      <c r="C454" s="30" t="s">
        <v>267</v>
      </c>
      <c r="D454" s="30">
        <v>901</v>
      </c>
      <c r="E454" s="30">
        <v>323.87700000000001</v>
      </c>
      <c r="F454" s="30">
        <v>0.3</v>
      </c>
      <c r="G454" s="30">
        <v>0.2</v>
      </c>
      <c r="H454" s="34">
        <v>1.8523540000000001</v>
      </c>
      <c r="I454" s="34">
        <v>5189815.5190000003</v>
      </c>
      <c r="J454" s="34">
        <v>488049.89899999998</v>
      </c>
      <c r="K454" s="18">
        <f>VLOOKUP($C454,'Hub coords'!$A$14:$E$119,4,TRUE)</f>
        <v>488048.62240000005</v>
      </c>
      <c r="L454" s="18">
        <f>VLOOKUP($C454,'Hub coords'!$A$14:$E$119,5,TRUE)</f>
        <v>5189815.9575000005</v>
      </c>
      <c r="M454" s="34">
        <f t="shared" si="28"/>
        <v>1.276599999924656</v>
      </c>
      <c r="N454" s="34">
        <f t="shared" si="29"/>
        <v>0.43850000016391277</v>
      </c>
      <c r="O454" s="35">
        <f t="shared" si="30"/>
        <v>1.3498110274965838</v>
      </c>
      <c r="P454" s="34">
        <f t="shared" si="31"/>
        <v>1.8219898099513832</v>
      </c>
      <c r="Q454" s="36" t="str">
        <f>VLOOKUP($C454,'Hub coords'!$A$14:$E$118,1,TRUE)</f>
        <v>6A</v>
      </c>
      <c r="R454" s="30" t="s">
        <v>5108</v>
      </c>
      <c r="S454" s="34">
        <f>MAX(O426:O455)</f>
        <v>2.5925587379158461</v>
      </c>
    </row>
    <row r="455" spans="1:19" x14ac:dyDescent="0.3">
      <c r="A455" s="30" t="s">
        <v>126</v>
      </c>
      <c r="B455" s="30">
        <v>0</v>
      </c>
      <c r="C455" s="30" t="s">
        <v>268</v>
      </c>
      <c r="D455" s="30">
        <v>901</v>
      </c>
      <c r="E455" s="30">
        <v>320.84300000000002</v>
      </c>
      <c r="F455" s="30">
        <v>0.3</v>
      </c>
      <c r="G455" s="30">
        <v>0.3</v>
      </c>
      <c r="H455" s="34">
        <v>2.2373249999999998</v>
      </c>
      <c r="I455" s="34">
        <v>5189816.0279999999</v>
      </c>
      <c r="J455" s="34">
        <v>488051.21399999998</v>
      </c>
      <c r="K455" s="18">
        <f>VLOOKUP($C455,'Hub coords'!$A$14:$E$119,4,TRUE)</f>
        <v>488048.62240000005</v>
      </c>
      <c r="L455" s="18">
        <f>VLOOKUP($C455,'Hub coords'!$A$14:$E$119,5,TRUE)</f>
        <v>5189815.9575000005</v>
      </c>
      <c r="M455" s="34">
        <f t="shared" si="28"/>
        <v>2.5915999999269843</v>
      </c>
      <c r="N455" s="34">
        <f t="shared" si="29"/>
        <v>7.0499999448657036E-2</v>
      </c>
      <c r="O455" s="35">
        <f t="shared" si="30"/>
        <v>2.5925587379158461</v>
      </c>
      <c r="P455" s="34">
        <f t="shared" si="31"/>
        <v>6.7213608095438051</v>
      </c>
      <c r="Q455" s="36" t="str">
        <f>VLOOKUP($C455,'Hub coords'!$A$14:$E$118,1,TRUE)</f>
        <v>6A</v>
      </c>
      <c r="R455" s="30" t="s">
        <v>5107</v>
      </c>
      <c r="S455" s="34">
        <f>SQRT(SUM(P426:P455)/S450)</f>
        <v>1.5160011973141663</v>
      </c>
    </row>
    <row r="456" spans="1:19" s="45" customFormat="1" ht="15" thickBot="1" x14ac:dyDescent="0.35">
      <c r="A456" s="45" t="s">
        <v>126</v>
      </c>
      <c r="B456" s="45">
        <v>0</v>
      </c>
      <c r="C456" s="45" t="s">
        <v>290</v>
      </c>
      <c r="D456" s="45">
        <v>901</v>
      </c>
      <c r="E456" s="45">
        <v>360.61599999999999</v>
      </c>
      <c r="F456" s="45">
        <v>0.2</v>
      </c>
      <c r="G456" s="45">
        <v>0.2</v>
      </c>
      <c r="H456" s="18">
        <v>1.740726</v>
      </c>
      <c r="I456" s="18">
        <v>5189164.9950000001</v>
      </c>
      <c r="J456" s="18">
        <v>487756.37900000002</v>
      </c>
      <c r="K456" s="18">
        <f>VLOOKUP($C456,'Hub coords'!$A$14:$E$119,4,TRUE)</f>
        <v>487756.00940000004</v>
      </c>
      <c r="L456" s="18">
        <f>VLOOKUP($C456,'Hub coords'!$A$14:$E$119,5,TRUE)</f>
        <v>5189165.6335000005</v>
      </c>
      <c r="M456" s="18">
        <f t="shared" si="28"/>
        <v>0.36959999997634441</v>
      </c>
      <c r="N456" s="18">
        <f t="shared" si="29"/>
        <v>0.63850000035017729</v>
      </c>
      <c r="O456" s="46">
        <f t="shared" si="30"/>
        <v>0.7377576908644804</v>
      </c>
      <c r="P456" s="18">
        <f t="shared" si="31"/>
        <v>0.54428641042969017</v>
      </c>
      <c r="Q456" s="47" t="str">
        <f>VLOOKUP($C456,'Hub coords'!$A$14:$E$118,1,TRUE)</f>
        <v>6B</v>
      </c>
    </row>
    <row r="457" spans="1:19" s="45" customFormat="1" x14ac:dyDescent="0.3">
      <c r="A457" s="45" t="s">
        <v>130</v>
      </c>
      <c r="B457" s="45">
        <v>0</v>
      </c>
      <c r="C457" s="45" t="s">
        <v>299</v>
      </c>
      <c r="D457" s="45">
        <v>901</v>
      </c>
      <c r="E457" s="45">
        <v>358.976</v>
      </c>
      <c r="F457" s="45">
        <v>0.4</v>
      </c>
      <c r="G457" s="45">
        <v>0.3</v>
      </c>
      <c r="H457" s="18">
        <v>1.0120979999999999</v>
      </c>
      <c r="I457" s="18">
        <v>5189165.1900000004</v>
      </c>
      <c r="J457" s="18">
        <v>487756.663</v>
      </c>
      <c r="K457" s="18">
        <f>VLOOKUP($C457,'Hub coords'!$A$14:$E$119,4,TRUE)</f>
        <v>487756.00940000004</v>
      </c>
      <c r="L457" s="18">
        <f>VLOOKUP($C457,'Hub coords'!$A$14:$E$119,5,TRUE)</f>
        <v>5189165.6335000005</v>
      </c>
      <c r="M457" s="18">
        <f t="shared" si="28"/>
        <v>0.65359999996144325</v>
      </c>
      <c r="N457" s="18">
        <f t="shared" si="29"/>
        <v>0.44350000005215406</v>
      </c>
      <c r="O457" s="46">
        <f t="shared" si="30"/>
        <v>0.78986404526086595</v>
      </c>
      <c r="P457" s="18">
        <f t="shared" si="31"/>
        <v>0.62388520999585928</v>
      </c>
      <c r="Q457" s="47" t="str">
        <f>VLOOKUP($C457,'Hub coords'!$A$14:$E$118,1,TRUE)</f>
        <v>6B</v>
      </c>
      <c r="R457" s="20" t="s">
        <v>166</v>
      </c>
      <c r="S457" s="20" t="s">
        <v>165</v>
      </c>
    </row>
    <row r="458" spans="1:19" s="45" customFormat="1" x14ac:dyDescent="0.3">
      <c r="A458" s="45" t="s">
        <v>130</v>
      </c>
      <c r="B458" s="45">
        <v>0</v>
      </c>
      <c r="C458" s="45" t="s">
        <v>300</v>
      </c>
      <c r="D458" s="45">
        <v>901</v>
      </c>
      <c r="E458" s="45">
        <v>359.89400000000001</v>
      </c>
      <c r="F458" s="45">
        <v>0.4</v>
      </c>
      <c r="G458" s="45">
        <v>0.3</v>
      </c>
      <c r="H458" s="18">
        <v>1.1299049999999999</v>
      </c>
      <c r="I458" s="18">
        <v>5189165.0130000003</v>
      </c>
      <c r="J458" s="18">
        <v>487756.41200000001</v>
      </c>
      <c r="K458" s="18">
        <f>VLOOKUP($C458,'Hub coords'!$A$14:$E$119,4,TRUE)</f>
        <v>487756.00940000004</v>
      </c>
      <c r="L458" s="18">
        <f>VLOOKUP($C458,'Hub coords'!$A$14:$E$119,5,TRUE)</f>
        <v>5189165.6335000005</v>
      </c>
      <c r="M458" s="18">
        <f t="shared" si="28"/>
        <v>0.40259999997215346</v>
      </c>
      <c r="N458" s="18">
        <f t="shared" si="29"/>
        <v>0.6205000001937151</v>
      </c>
      <c r="O458" s="46">
        <f t="shared" si="30"/>
        <v>0.73966682379161652</v>
      </c>
      <c r="P458" s="18">
        <f t="shared" si="31"/>
        <v>0.54710701021797825</v>
      </c>
      <c r="Q458" s="47" t="str">
        <f>VLOOKUP($C458,'Hub coords'!$A$14:$E$118,1,TRUE)</f>
        <v>6B</v>
      </c>
      <c r="R458" s="40">
        <v>1</v>
      </c>
      <c r="S458" s="15">
        <v>21</v>
      </c>
    </row>
    <row r="459" spans="1:19" s="45" customFormat="1" x14ac:dyDescent="0.3">
      <c r="A459" s="45" t="s">
        <v>130</v>
      </c>
      <c r="B459" s="45">
        <v>0</v>
      </c>
      <c r="C459" s="45" t="s">
        <v>301</v>
      </c>
      <c r="D459" s="45">
        <v>901</v>
      </c>
      <c r="E459" s="45">
        <v>360.56700000000001</v>
      </c>
      <c r="F459" s="45">
        <v>0.4</v>
      </c>
      <c r="G459" s="45">
        <v>0.3</v>
      </c>
      <c r="H459" s="18">
        <v>1.109659</v>
      </c>
      <c r="I459" s="18">
        <v>5189165.5880000005</v>
      </c>
      <c r="J459" s="18">
        <v>487756.22399999999</v>
      </c>
      <c r="K459" s="18">
        <f>VLOOKUP($C459,'Hub coords'!$A$14:$E$119,4,TRUE)</f>
        <v>487756.00940000004</v>
      </c>
      <c r="L459" s="18">
        <f>VLOOKUP($C459,'Hub coords'!$A$14:$E$119,5,TRUE)</f>
        <v>5189165.6335000005</v>
      </c>
      <c r="M459" s="18">
        <f t="shared" si="28"/>
        <v>0.21459999994840473</v>
      </c>
      <c r="N459" s="18">
        <f t="shared" si="29"/>
        <v>4.5500000007450581E-2</v>
      </c>
      <c r="O459" s="46">
        <f t="shared" si="30"/>
        <v>0.21937048565961034</v>
      </c>
      <c r="P459" s="18">
        <f t="shared" si="31"/>
        <v>4.8123409978533309E-2</v>
      </c>
      <c r="Q459" s="47" t="str">
        <f>VLOOKUP($C459,'Hub coords'!$A$14:$E$118,1,TRUE)</f>
        <v>6B</v>
      </c>
      <c r="R459" s="40">
        <v>2</v>
      </c>
      <c r="S459" s="15">
        <v>7</v>
      </c>
    </row>
    <row r="460" spans="1:19" s="45" customFormat="1" x14ac:dyDescent="0.3">
      <c r="A460" s="45" t="s">
        <v>130</v>
      </c>
      <c r="B460" s="45">
        <v>0</v>
      </c>
      <c r="C460" s="45" t="s">
        <v>302</v>
      </c>
      <c r="D460" s="45">
        <v>901</v>
      </c>
      <c r="E460" s="45">
        <v>359.50700000000001</v>
      </c>
      <c r="F460" s="45">
        <v>0.2</v>
      </c>
      <c r="G460" s="45">
        <v>0.2</v>
      </c>
      <c r="H460" s="18">
        <v>1.389092</v>
      </c>
      <c r="I460" s="18">
        <v>5189164.6270000003</v>
      </c>
      <c r="J460" s="18">
        <v>487756.25400000002</v>
      </c>
      <c r="K460" s="18">
        <f>VLOOKUP($C460,'Hub coords'!$A$14:$E$119,4,TRUE)</f>
        <v>487756.00940000004</v>
      </c>
      <c r="L460" s="18">
        <f>VLOOKUP($C460,'Hub coords'!$A$14:$E$119,5,TRUE)</f>
        <v>5189165.6335000005</v>
      </c>
      <c r="M460" s="18">
        <f t="shared" si="28"/>
        <v>0.24459999997634441</v>
      </c>
      <c r="N460" s="18">
        <f t="shared" si="29"/>
        <v>1.0065000001341105</v>
      </c>
      <c r="O460" s="46">
        <f t="shared" si="30"/>
        <v>1.0357950619009497</v>
      </c>
      <c r="P460" s="18">
        <f t="shared" si="31"/>
        <v>1.0728714102583923</v>
      </c>
      <c r="Q460" s="47" t="str">
        <f>VLOOKUP($C460,'Hub coords'!$A$14:$E$118,1,TRUE)</f>
        <v>6B</v>
      </c>
      <c r="R460" s="40">
        <v>3</v>
      </c>
      <c r="S460" s="15">
        <v>2</v>
      </c>
    </row>
    <row r="461" spans="1:19" s="45" customFormat="1" x14ac:dyDescent="0.3">
      <c r="A461" s="45" t="s">
        <v>130</v>
      </c>
      <c r="B461" s="45">
        <v>0</v>
      </c>
      <c r="C461" s="45" t="s">
        <v>303</v>
      </c>
      <c r="D461" s="45">
        <v>901</v>
      </c>
      <c r="E461" s="45">
        <v>360.423</v>
      </c>
      <c r="F461" s="45">
        <v>0.3</v>
      </c>
      <c r="G461" s="45">
        <v>0.2</v>
      </c>
      <c r="H461" s="18">
        <v>1.5939399999999999</v>
      </c>
      <c r="I461" s="18">
        <v>5189164.2549999999</v>
      </c>
      <c r="J461" s="18">
        <v>487756.647</v>
      </c>
      <c r="K461" s="18">
        <f>VLOOKUP($C461,'Hub coords'!$A$14:$E$119,4,TRUE)</f>
        <v>487756.00940000004</v>
      </c>
      <c r="L461" s="18">
        <f>VLOOKUP($C461,'Hub coords'!$A$14:$E$119,5,TRUE)</f>
        <v>5189165.6335000005</v>
      </c>
      <c r="M461" s="18">
        <f t="shared" si="28"/>
        <v>0.63759999995818362</v>
      </c>
      <c r="N461" s="18">
        <f t="shared" si="29"/>
        <v>1.3785000005736947</v>
      </c>
      <c r="O461" s="46">
        <f t="shared" si="30"/>
        <v>1.5188140147919205</v>
      </c>
      <c r="P461" s="18">
        <f t="shared" si="31"/>
        <v>2.3067960115283519</v>
      </c>
      <c r="Q461" s="47" t="str">
        <f>VLOOKUP($C461,'Hub coords'!$A$14:$E$118,1,TRUE)</f>
        <v>6B</v>
      </c>
      <c r="R461" s="40">
        <v>4</v>
      </c>
      <c r="S461" s="15">
        <v>0</v>
      </c>
    </row>
    <row r="462" spans="1:19" s="45" customFormat="1" x14ac:dyDescent="0.3">
      <c r="A462" s="45" t="s">
        <v>130</v>
      </c>
      <c r="B462" s="45">
        <v>0</v>
      </c>
      <c r="C462" s="45" t="s">
        <v>304</v>
      </c>
      <c r="D462" s="45">
        <v>901</v>
      </c>
      <c r="E462" s="45">
        <v>360.96800000000002</v>
      </c>
      <c r="F462" s="45">
        <v>0.4</v>
      </c>
      <c r="G462" s="45">
        <v>0.2</v>
      </c>
      <c r="H462" s="18">
        <v>1.123861</v>
      </c>
      <c r="I462" s="18">
        <v>5189165.6579999998</v>
      </c>
      <c r="J462" s="18">
        <v>487756.24099999998</v>
      </c>
      <c r="K462" s="18">
        <f>VLOOKUP($C462,'Hub coords'!$A$14:$E$119,4,TRUE)</f>
        <v>487756.00940000004</v>
      </c>
      <c r="L462" s="18">
        <f>VLOOKUP($C462,'Hub coords'!$A$14:$E$119,5,TRUE)</f>
        <v>5189165.6335000005</v>
      </c>
      <c r="M462" s="18">
        <f t="shared" si="28"/>
        <v>0.23159999994095415</v>
      </c>
      <c r="N462" s="18">
        <f t="shared" si="29"/>
        <v>2.4499999359250069E-2</v>
      </c>
      <c r="O462" s="46">
        <f t="shared" si="30"/>
        <v>0.23289227110673555</v>
      </c>
      <c r="P462" s="18">
        <f t="shared" si="31"/>
        <v>5.4238809941253213E-2</v>
      </c>
      <c r="Q462" s="47" t="str">
        <f>VLOOKUP($C462,'Hub coords'!$A$14:$E$118,1,TRUE)</f>
        <v>6B</v>
      </c>
      <c r="R462" s="40">
        <v>5</v>
      </c>
      <c r="S462" s="15">
        <v>0</v>
      </c>
    </row>
    <row r="463" spans="1:19" s="45" customFormat="1" x14ac:dyDescent="0.3">
      <c r="A463" s="45" t="s">
        <v>130</v>
      </c>
      <c r="B463" s="45">
        <v>0</v>
      </c>
      <c r="C463" s="45" t="s">
        <v>305</v>
      </c>
      <c r="D463" s="45">
        <v>901</v>
      </c>
      <c r="E463" s="45">
        <v>359.70800000000003</v>
      </c>
      <c r="F463" s="45">
        <v>0.5</v>
      </c>
      <c r="G463" s="45">
        <v>0.3</v>
      </c>
      <c r="H463" s="18">
        <v>0.92022199999999998</v>
      </c>
      <c r="I463" s="18">
        <v>5189165.2130000005</v>
      </c>
      <c r="J463" s="18">
        <v>487756.73599999998</v>
      </c>
      <c r="K463" s="18">
        <f>VLOOKUP($C463,'Hub coords'!$A$14:$E$119,4,TRUE)</f>
        <v>487756.00940000004</v>
      </c>
      <c r="L463" s="18">
        <f>VLOOKUP($C463,'Hub coords'!$A$14:$E$119,5,TRUE)</f>
        <v>5189165.6335000005</v>
      </c>
      <c r="M463" s="18">
        <f t="shared" si="28"/>
        <v>0.72659999993629754</v>
      </c>
      <c r="N463" s="18">
        <f t="shared" si="29"/>
        <v>0.42050000000745058</v>
      </c>
      <c r="O463" s="46">
        <f t="shared" si="30"/>
        <v>0.83950450261668852</v>
      </c>
      <c r="P463" s="18">
        <f t="shared" si="31"/>
        <v>0.70476780991369359</v>
      </c>
      <c r="Q463" s="47" t="str">
        <f>VLOOKUP($C463,'Hub coords'!$A$14:$E$118,1,TRUE)</f>
        <v>6B</v>
      </c>
      <c r="R463" s="40">
        <v>6</v>
      </c>
      <c r="S463" s="15">
        <v>0</v>
      </c>
    </row>
    <row r="464" spans="1:19" s="45" customFormat="1" x14ac:dyDescent="0.3">
      <c r="A464" s="45" t="s">
        <v>130</v>
      </c>
      <c r="B464" s="45">
        <v>0</v>
      </c>
      <c r="C464" s="45" t="s">
        <v>306</v>
      </c>
      <c r="D464" s="45">
        <v>901</v>
      </c>
      <c r="E464" s="45">
        <v>358.89800000000002</v>
      </c>
      <c r="F464" s="45">
        <v>0.2</v>
      </c>
      <c r="G464" s="45">
        <v>0.2</v>
      </c>
      <c r="H464" s="18">
        <v>1.4185650000000001</v>
      </c>
      <c r="I464" s="18">
        <v>5189165.3679999998</v>
      </c>
      <c r="J464" s="18">
        <v>487756.01799999998</v>
      </c>
      <c r="K464" s="18">
        <f>VLOOKUP($C464,'Hub coords'!$A$14:$E$119,4,TRUE)</f>
        <v>487756.00940000004</v>
      </c>
      <c r="L464" s="18">
        <f>VLOOKUP($C464,'Hub coords'!$A$14:$E$119,5,TRUE)</f>
        <v>5189165.6335000005</v>
      </c>
      <c r="M464" s="18">
        <f t="shared" si="28"/>
        <v>8.5999999428167939E-3</v>
      </c>
      <c r="N464" s="18">
        <f t="shared" si="29"/>
        <v>0.26550000067800283</v>
      </c>
      <c r="O464" s="46">
        <f t="shared" si="30"/>
        <v>0.26563924852897014</v>
      </c>
      <c r="P464" s="18">
        <f t="shared" si="31"/>
        <v>7.056421035903597E-2</v>
      </c>
      <c r="Q464" s="47" t="str">
        <f>VLOOKUP($C464,'Hub coords'!$A$14:$E$118,1,TRUE)</f>
        <v>6B</v>
      </c>
      <c r="R464" s="40">
        <v>7</v>
      </c>
      <c r="S464" s="15">
        <v>0</v>
      </c>
    </row>
    <row r="465" spans="1:19" s="45" customFormat="1" x14ac:dyDescent="0.3">
      <c r="A465" s="45" t="s">
        <v>130</v>
      </c>
      <c r="B465" s="45">
        <v>0</v>
      </c>
      <c r="C465" s="45" t="s">
        <v>307</v>
      </c>
      <c r="D465" s="45">
        <v>901</v>
      </c>
      <c r="E465" s="45">
        <v>359.14</v>
      </c>
      <c r="F465" s="45">
        <v>0.4</v>
      </c>
      <c r="G465" s="45">
        <v>0.2</v>
      </c>
      <c r="H465" s="18">
        <v>1.036143</v>
      </c>
      <c r="I465" s="18">
        <v>5189165.1500000004</v>
      </c>
      <c r="J465" s="18">
        <v>487756.61900000001</v>
      </c>
      <c r="K465" s="18">
        <f>VLOOKUP($C465,'Hub coords'!$A$14:$E$119,4,TRUE)</f>
        <v>487756.00940000004</v>
      </c>
      <c r="L465" s="18">
        <f>VLOOKUP($C465,'Hub coords'!$A$14:$E$119,5,TRUE)</f>
        <v>5189165.6335000005</v>
      </c>
      <c r="M465" s="18">
        <f t="shared" si="28"/>
        <v>0.60959999996703118</v>
      </c>
      <c r="N465" s="18">
        <f t="shared" si="29"/>
        <v>0.48350000008940697</v>
      </c>
      <c r="O465" s="46">
        <f t="shared" si="30"/>
        <v>0.77806452820203853</v>
      </c>
      <c r="P465" s="18">
        <f t="shared" si="31"/>
        <v>0.60538441004626076</v>
      </c>
      <c r="Q465" s="47" t="str">
        <f>VLOOKUP($C465,'Hub coords'!$A$14:$E$118,1,TRUE)</f>
        <v>6B</v>
      </c>
      <c r="R465" s="40">
        <v>8</v>
      </c>
      <c r="S465" s="15">
        <v>0</v>
      </c>
    </row>
    <row r="466" spans="1:19" s="45" customFormat="1" ht="15" thickBot="1" x14ac:dyDescent="0.35">
      <c r="A466" s="45" t="s">
        <v>130</v>
      </c>
      <c r="B466" s="45">
        <v>0</v>
      </c>
      <c r="C466" s="45" t="s">
        <v>308</v>
      </c>
      <c r="D466" s="45">
        <v>901</v>
      </c>
      <c r="E466" s="45">
        <v>358.76299999999998</v>
      </c>
      <c r="F466" s="45">
        <v>0.2</v>
      </c>
      <c r="G466" s="45">
        <v>0.2</v>
      </c>
      <c r="H466" s="18">
        <v>1.3116639999999999</v>
      </c>
      <c r="I466" s="18">
        <v>5189165.2960000001</v>
      </c>
      <c r="J466" s="18">
        <v>487756.01799999998</v>
      </c>
      <c r="K466" s="18">
        <f>VLOOKUP($C466,'Hub coords'!$A$14:$E$119,4,TRUE)</f>
        <v>487756.00940000004</v>
      </c>
      <c r="L466" s="18">
        <f>VLOOKUP($C466,'Hub coords'!$A$14:$E$119,5,TRUE)</f>
        <v>5189165.6335000005</v>
      </c>
      <c r="M466" s="18">
        <f t="shared" si="28"/>
        <v>8.5999999428167939E-3</v>
      </c>
      <c r="N466" s="18">
        <f t="shared" si="29"/>
        <v>0.33750000037252903</v>
      </c>
      <c r="O466" s="46">
        <f t="shared" si="30"/>
        <v>0.33760955296092193</v>
      </c>
      <c r="P466" s="18">
        <f t="shared" si="31"/>
        <v>0.11398021025047356</v>
      </c>
      <c r="Q466" s="47" t="str">
        <f>VLOOKUP($C466,'Hub coords'!$A$14:$E$118,1,TRUE)</f>
        <v>6B</v>
      </c>
      <c r="R466" s="38" t="s">
        <v>2123</v>
      </c>
      <c r="S466" s="38">
        <v>0</v>
      </c>
    </row>
    <row r="467" spans="1:19" s="45" customFormat="1" x14ac:dyDescent="0.3">
      <c r="A467" s="45" t="s">
        <v>130</v>
      </c>
      <c r="B467" s="45">
        <v>0</v>
      </c>
      <c r="C467" s="45" t="s">
        <v>291</v>
      </c>
      <c r="D467" s="45">
        <v>901</v>
      </c>
      <c r="E467" s="45">
        <v>363.07799999999997</v>
      </c>
      <c r="F467" s="45">
        <v>0.3</v>
      </c>
      <c r="G467" s="45">
        <v>0.2</v>
      </c>
      <c r="H467" s="18">
        <v>1.524483</v>
      </c>
      <c r="I467" s="18">
        <v>5189163.7139999997</v>
      </c>
      <c r="J467" s="18">
        <v>487755.06800000003</v>
      </c>
      <c r="K467" s="18">
        <f>VLOOKUP($C467,'Hub coords'!$A$14:$E$119,4,TRUE)</f>
        <v>487756.00940000004</v>
      </c>
      <c r="L467" s="18">
        <f>VLOOKUP($C467,'Hub coords'!$A$14:$E$119,5,TRUE)</f>
        <v>5189165.6335000005</v>
      </c>
      <c r="M467" s="18">
        <f t="shared" si="28"/>
        <v>0.94140000001061708</v>
      </c>
      <c r="N467" s="18">
        <f t="shared" si="29"/>
        <v>1.9195000007748604</v>
      </c>
      <c r="O467" s="46">
        <f t="shared" si="30"/>
        <v>2.1379228734906874</v>
      </c>
      <c r="P467" s="18">
        <f t="shared" si="31"/>
        <v>4.5707142129946776</v>
      </c>
      <c r="Q467" s="47" t="str">
        <f>VLOOKUP($C467,'Hub coords'!$A$14:$E$118,1,TRUE)</f>
        <v>6B</v>
      </c>
    </row>
    <row r="468" spans="1:19" s="45" customFormat="1" x14ac:dyDescent="0.3">
      <c r="A468" s="45" t="s">
        <v>130</v>
      </c>
      <c r="B468" s="45">
        <v>0</v>
      </c>
      <c r="C468" s="45" t="s">
        <v>309</v>
      </c>
      <c r="D468" s="45">
        <v>901</v>
      </c>
      <c r="E468" s="45">
        <v>361.33100000000002</v>
      </c>
      <c r="F468" s="45">
        <v>0.3</v>
      </c>
      <c r="G468" s="45">
        <v>0.2</v>
      </c>
      <c r="H468" s="18">
        <v>1.359586</v>
      </c>
      <c r="I468" s="18">
        <v>5189164.4680000003</v>
      </c>
      <c r="J468" s="18">
        <v>487756.114</v>
      </c>
      <c r="K468" s="18">
        <f>VLOOKUP($C468,'Hub coords'!$A$14:$E$119,4,TRUE)</f>
        <v>487756.00940000004</v>
      </c>
      <c r="L468" s="18">
        <f>VLOOKUP($C468,'Hub coords'!$A$14:$E$119,5,TRUE)</f>
        <v>5189165.6335000005</v>
      </c>
      <c r="M468" s="18">
        <f t="shared" si="28"/>
        <v>0.10459999996237457</v>
      </c>
      <c r="N468" s="18">
        <f t="shared" si="29"/>
        <v>1.1655000001192093</v>
      </c>
      <c r="O468" s="46">
        <f t="shared" si="30"/>
        <v>1.1701843488399619</v>
      </c>
      <c r="P468" s="18">
        <f t="shared" si="31"/>
        <v>1.3693314102700056</v>
      </c>
      <c r="Q468" s="47" t="str">
        <f>VLOOKUP($C468,'Hub coords'!$A$14:$E$118,1,TRUE)</f>
        <v>6B</v>
      </c>
    </row>
    <row r="469" spans="1:19" s="45" customFormat="1" x14ac:dyDescent="0.3">
      <c r="A469" s="45" t="s">
        <v>126</v>
      </c>
      <c r="B469" s="45">
        <v>0</v>
      </c>
      <c r="C469" s="45" t="s">
        <v>310</v>
      </c>
      <c r="D469" s="45">
        <v>901</v>
      </c>
      <c r="E469" s="45">
        <v>363.21300000000002</v>
      </c>
      <c r="F469" s="45">
        <v>0.3</v>
      </c>
      <c r="G469" s="45">
        <v>0.2</v>
      </c>
      <c r="H469" s="18">
        <v>1.7485120000000001</v>
      </c>
      <c r="I469" s="18">
        <v>5189164.9230000004</v>
      </c>
      <c r="J469" s="18">
        <v>487756.57299999997</v>
      </c>
      <c r="K469" s="18">
        <f>VLOOKUP($C469,'Hub coords'!$A$14:$E$119,4,TRUE)</f>
        <v>487756.00940000004</v>
      </c>
      <c r="L469" s="18">
        <f>VLOOKUP($C469,'Hub coords'!$A$14:$E$119,5,TRUE)</f>
        <v>5189165.6335000005</v>
      </c>
      <c r="M469" s="18">
        <f t="shared" si="28"/>
        <v>0.56359999993583187</v>
      </c>
      <c r="N469" s="18">
        <f t="shared" si="29"/>
        <v>0.71050000004470348</v>
      </c>
      <c r="O469" s="46">
        <f t="shared" si="30"/>
        <v>0.90689316349346971</v>
      </c>
      <c r="P469" s="18">
        <f t="shared" si="31"/>
        <v>0.82245520999119315</v>
      </c>
      <c r="Q469" s="47" t="str">
        <f>VLOOKUP($C469,'Hub coords'!$A$14:$E$118,1,TRUE)</f>
        <v>6B</v>
      </c>
    </row>
    <row r="470" spans="1:19" s="45" customFormat="1" x14ac:dyDescent="0.3">
      <c r="A470" s="45" t="s">
        <v>130</v>
      </c>
      <c r="B470" s="45">
        <v>0</v>
      </c>
      <c r="C470" s="45" t="s">
        <v>311</v>
      </c>
      <c r="D470" s="45">
        <v>901</v>
      </c>
      <c r="E470" s="45">
        <v>361.61799999999999</v>
      </c>
      <c r="F470" s="45">
        <v>0.2</v>
      </c>
      <c r="G470" s="45">
        <v>0.2</v>
      </c>
      <c r="H470" s="18">
        <v>2.022526</v>
      </c>
      <c r="I470" s="18">
        <v>5189165.6689999998</v>
      </c>
      <c r="J470" s="18">
        <v>487756.72200000001</v>
      </c>
      <c r="K470" s="18">
        <f>VLOOKUP($C470,'Hub coords'!$A$14:$E$119,4,TRUE)</f>
        <v>487756.00940000004</v>
      </c>
      <c r="L470" s="18">
        <f>VLOOKUP($C470,'Hub coords'!$A$14:$E$119,5,TRUE)</f>
        <v>5189165.6335000005</v>
      </c>
      <c r="M470" s="18">
        <f t="shared" si="28"/>
        <v>0.71259999996982515</v>
      </c>
      <c r="N470" s="18">
        <f t="shared" si="29"/>
        <v>3.5499999299645424E-2</v>
      </c>
      <c r="O470" s="46">
        <f t="shared" si="30"/>
        <v>0.71348371383463938</v>
      </c>
      <c r="P470" s="18">
        <f t="shared" si="31"/>
        <v>0.5090590099072696</v>
      </c>
      <c r="Q470" s="47" t="str">
        <f>VLOOKUP($C470,'Hub coords'!$A$14:$E$118,1,TRUE)</f>
        <v>6B</v>
      </c>
    </row>
    <row r="471" spans="1:19" s="45" customFormat="1" x14ac:dyDescent="0.3">
      <c r="A471" s="45" t="s">
        <v>126</v>
      </c>
      <c r="B471" s="45">
        <v>0</v>
      </c>
      <c r="C471" s="45" t="s">
        <v>312</v>
      </c>
      <c r="D471" s="45">
        <v>901</v>
      </c>
      <c r="E471" s="45">
        <v>360.541</v>
      </c>
      <c r="F471" s="45">
        <v>0.3</v>
      </c>
      <c r="G471" s="45">
        <v>0.2</v>
      </c>
      <c r="H471" s="18">
        <v>1.1918839999999999</v>
      </c>
      <c r="I471" s="18">
        <v>5189164.8380000005</v>
      </c>
      <c r="J471" s="18">
        <v>487757.13199999998</v>
      </c>
      <c r="K471" s="18">
        <f>VLOOKUP($C471,'Hub coords'!$A$14:$E$119,4,TRUE)</f>
        <v>487756.00940000004</v>
      </c>
      <c r="L471" s="18">
        <f>VLOOKUP($C471,'Hub coords'!$A$14:$E$119,5,TRUE)</f>
        <v>5189165.6335000005</v>
      </c>
      <c r="M471" s="18">
        <f t="shared" si="28"/>
        <v>1.1225999999442138</v>
      </c>
      <c r="N471" s="18">
        <f t="shared" si="29"/>
        <v>0.79550000000745058</v>
      </c>
      <c r="O471" s="46">
        <f t="shared" si="30"/>
        <v>1.3758819025943334</v>
      </c>
      <c r="P471" s="18">
        <f t="shared" si="31"/>
        <v>1.8930510098866027</v>
      </c>
      <c r="Q471" s="47" t="str">
        <f>VLOOKUP($C471,'Hub coords'!$A$14:$E$118,1,TRUE)</f>
        <v>6B</v>
      </c>
    </row>
    <row r="472" spans="1:19" s="45" customFormat="1" x14ac:dyDescent="0.3">
      <c r="A472" s="45" t="s">
        <v>130</v>
      </c>
      <c r="B472" s="45">
        <v>0</v>
      </c>
      <c r="C472" s="45" t="s">
        <v>313</v>
      </c>
      <c r="D472" s="45">
        <v>901</v>
      </c>
      <c r="E472" s="45">
        <v>362.25599999999997</v>
      </c>
      <c r="F472" s="45">
        <v>0.2</v>
      </c>
      <c r="G472" s="45">
        <v>0.2</v>
      </c>
      <c r="H472" s="18">
        <v>1.463606</v>
      </c>
      <c r="I472" s="18">
        <v>5189163.5310000004</v>
      </c>
      <c r="J472" s="18">
        <v>487754.99800000002</v>
      </c>
      <c r="K472" s="18">
        <f>VLOOKUP($C472,'Hub coords'!$A$14:$E$119,4,TRUE)</f>
        <v>487756.00940000004</v>
      </c>
      <c r="L472" s="18">
        <f>VLOOKUP($C472,'Hub coords'!$A$14:$E$119,5,TRUE)</f>
        <v>5189165.6335000005</v>
      </c>
      <c r="M472" s="18">
        <f t="shared" si="28"/>
        <v>1.011400000017602</v>
      </c>
      <c r="N472" s="18">
        <f t="shared" si="29"/>
        <v>2.1025000000372529</v>
      </c>
      <c r="O472" s="46">
        <f t="shared" si="30"/>
        <v>2.3331172731331473</v>
      </c>
      <c r="P472" s="18">
        <f t="shared" si="31"/>
        <v>5.4434362101922531</v>
      </c>
      <c r="Q472" s="47" t="str">
        <f>VLOOKUP($C472,'Hub coords'!$A$14:$E$118,1,TRUE)</f>
        <v>6B</v>
      </c>
    </row>
    <row r="473" spans="1:19" s="45" customFormat="1" x14ac:dyDescent="0.3">
      <c r="A473" s="45" t="s">
        <v>126</v>
      </c>
      <c r="B473" s="45">
        <v>0</v>
      </c>
      <c r="C473" s="45" t="s">
        <v>314</v>
      </c>
      <c r="D473" s="45">
        <v>901</v>
      </c>
      <c r="E473" s="45">
        <v>360.75099999999998</v>
      </c>
      <c r="F473" s="45">
        <v>0.2</v>
      </c>
      <c r="G473" s="45">
        <v>0.2</v>
      </c>
      <c r="H473" s="18">
        <v>1.702831</v>
      </c>
      <c r="I473" s="18">
        <v>5189164.8449999997</v>
      </c>
      <c r="J473" s="18">
        <v>487756.31400000001</v>
      </c>
      <c r="K473" s="18">
        <f>VLOOKUP($C473,'Hub coords'!$A$14:$E$119,4,TRUE)</f>
        <v>487756.00940000004</v>
      </c>
      <c r="L473" s="18">
        <f>VLOOKUP($C473,'Hub coords'!$A$14:$E$119,5,TRUE)</f>
        <v>5189165.6335000005</v>
      </c>
      <c r="M473" s="18">
        <f t="shared" si="28"/>
        <v>0.3045999999740161</v>
      </c>
      <c r="N473" s="18">
        <f t="shared" si="29"/>
        <v>0.78850000072270632</v>
      </c>
      <c r="O473" s="46">
        <f t="shared" si="30"/>
        <v>0.8452889512609747</v>
      </c>
      <c r="P473" s="18">
        <f t="shared" si="31"/>
        <v>0.71451341112387845</v>
      </c>
      <c r="Q473" s="47" t="str">
        <f>VLOOKUP($C473,'Hub coords'!$A$14:$E$118,1,TRUE)</f>
        <v>6B</v>
      </c>
    </row>
    <row r="474" spans="1:19" s="45" customFormat="1" x14ac:dyDescent="0.3">
      <c r="A474" s="45" t="s">
        <v>130</v>
      </c>
      <c r="B474" s="45">
        <v>0</v>
      </c>
      <c r="C474" s="45" t="s">
        <v>315</v>
      </c>
      <c r="D474" s="45">
        <v>901</v>
      </c>
      <c r="E474" s="45">
        <v>361.87200000000001</v>
      </c>
      <c r="F474" s="45">
        <v>0.3</v>
      </c>
      <c r="G474" s="45">
        <v>0.2</v>
      </c>
      <c r="H474" s="18">
        <v>1.980745</v>
      </c>
      <c r="I474" s="18">
        <v>5189165.0530000003</v>
      </c>
      <c r="J474" s="18">
        <v>487756.15</v>
      </c>
      <c r="K474" s="18">
        <f>VLOOKUP($C474,'Hub coords'!$A$14:$E$119,4,TRUE)</f>
        <v>487756.00940000004</v>
      </c>
      <c r="L474" s="18">
        <f>VLOOKUP($C474,'Hub coords'!$A$14:$E$119,5,TRUE)</f>
        <v>5189165.6335000005</v>
      </c>
      <c r="M474" s="18">
        <f t="shared" si="28"/>
        <v>0.14059999998426065</v>
      </c>
      <c r="N474" s="18">
        <f t="shared" si="29"/>
        <v>0.58050000015646219</v>
      </c>
      <c r="O474" s="46">
        <f t="shared" si="30"/>
        <v>0.59728436291035336</v>
      </c>
      <c r="P474" s="18">
        <f t="shared" si="31"/>
        <v>0.3567486101772267</v>
      </c>
      <c r="Q474" s="47" t="str">
        <f>VLOOKUP($C474,'Hub coords'!$A$14:$E$118,1,TRUE)</f>
        <v>6B</v>
      </c>
    </row>
    <row r="475" spans="1:19" s="45" customFormat="1" x14ac:dyDescent="0.3">
      <c r="A475" s="45" t="s">
        <v>130</v>
      </c>
      <c r="B475" s="45">
        <v>0</v>
      </c>
      <c r="C475" s="45" t="s">
        <v>316</v>
      </c>
      <c r="D475" s="45">
        <v>901</v>
      </c>
      <c r="E475" s="45">
        <v>361.68099999999998</v>
      </c>
      <c r="F475" s="45">
        <v>0.2</v>
      </c>
      <c r="G475" s="45">
        <v>0.2</v>
      </c>
      <c r="H475" s="18">
        <v>1.571124</v>
      </c>
      <c r="I475" s="18">
        <v>5189165.4330000002</v>
      </c>
      <c r="J475" s="18">
        <v>487756.734</v>
      </c>
      <c r="K475" s="18">
        <f>VLOOKUP($C475,'Hub coords'!$A$14:$E$119,4,TRUE)</f>
        <v>487756.00940000004</v>
      </c>
      <c r="L475" s="18">
        <f>VLOOKUP($C475,'Hub coords'!$A$14:$E$119,5,TRUE)</f>
        <v>5189165.6335000005</v>
      </c>
      <c r="M475" s="18">
        <f t="shared" si="28"/>
        <v>0.72459999995771796</v>
      </c>
      <c r="N475" s="18">
        <f t="shared" si="29"/>
        <v>0.2005000002682209</v>
      </c>
      <c r="O475" s="46">
        <f t="shared" si="30"/>
        <v>0.7518280455305465</v>
      </c>
      <c r="P475" s="18">
        <f t="shared" si="31"/>
        <v>0.56524541004628148</v>
      </c>
      <c r="Q475" s="47" t="str">
        <f>VLOOKUP($C475,'Hub coords'!$A$14:$E$118,1,TRUE)</f>
        <v>6B</v>
      </c>
    </row>
    <row r="476" spans="1:19" s="45" customFormat="1" x14ac:dyDescent="0.3">
      <c r="A476" s="45" t="s">
        <v>130</v>
      </c>
      <c r="B476" s="45">
        <v>0</v>
      </c>
      <c r="C476" s="45" t="s">
        <v>317</v>
      </c>
      <c r="D476" s="45">
        <v>901</v>
      </c>
      <c r="E476" s="45">
        <v>362.78699999999998</v>
      </c>
      <c r="F476" s="45">
        <v>0.2</v>
      </c>
      <c r="G476" s="45">
        <v>0.2</v>
      </c>
      <c r="H476" s="18">
        <v>1.4946429999999999</v>
      </c>
      <c r="I476" s="18">
        <v>5189163.818</v>
      </c>
      <c r="J476" s="18">
        <v>487755.45600000001</v>
      </c>
      <c r="K476" s="18">
        <f>VLOOKUP($C476,'Hub coords'!$A$14:$E$119,4,TRUE)</f>
        <v>487756.00940000004</v>
      </c>
      <c r="L476" s="18">
        <f>VLOOKUP($C476,'Hub coords'!$A$14:$E$119,5,TRUE)</f>
        <v>5189165.6335000005</v>
      </c>
      <c r="M476" s="18">
        <f t="shared" si="28"/>
        <v>0.55340000003343448</v>
      </c>
      <c r="N476" s="18">
        <f t="shared" si="29"/>
        <v>1.8155000004917383</v>
      </c>
      <c r="O476" s="46">
        <f t="shared" si="30"/>
        <v>1.8979704454554889</v>
      </c>
      <c r="P476" s="18">
        <f t="shared" si="31"/>
        <v>3.6022918118225067</v>
      </c>
      <c r="Q476" s="47" t="str">
        <f>VLOOKUP($C476,'Hub coords'!$A$14:$E$118,1,TRUE)</f>
        <v>6B</v>
      </c>
    </row>
    <row r="477" spans="1:19" s="45" customFormat="1" x14ac:dyDescent="0.3">
      <c r="A477" s="45" t="s">
        <v>130</v>
      </c>
      <c r="B477" s="45">
        <v>0</v>
      </c>
      <c r="C477" s="45" t="s">
        <v>318</v>
      </c>
      <c r="D477" s="45">
        <v>901</v>
      </c>
      <c r="E477" s="45">
        <v>361.05500000000001</v>
      </c>
      <c r="F477" s="45">
        <v>0.3</v>
      </c>
      <c r="G477" s="45">
        <v>0.2</v>
      </c>
      <c r="H477" s="18">
        <v>1.29582</v>
      </c>
      <c r="I477" s="18">
        <v>5189164.7740000002</v>
      </c>
      <c r="J477" s="18">
        <v>487755.565</v>
      </c>
      <c r="K477" s="18">
        <f>VLOOKUP($C477,'Hub coords'!$A$14:$E$119,4,TRUE)</f>
        <v>487756.00940000004</v>
      </c>
      <c r="L477" s="18">
        <f>VLOOKUP($C477,'Hub coords'!$A$14:$E$119,5,TRUE)</f>
        <v>5189165.6335000005</v>
      </c>
      <c r="M477" s="18">
        <f t="shared" si="28"/>
        <v>0.44440000003669411</v>
      </c>
      <c r="N477" s="18">
        <f t="shared" si="29"/>
        <v>0.85950000025331974</v>
      </c>
      <c r="O477" s="46">
        <f t="shared" si="30"/>
        <v>0.96759062132085094</v>
      </c>
      <c r="P477" s="18">
        <f t="shared" si="31"/>
        <v>0.93623161046807035</v>
      </c>
      <c r="Q477" s="47" t="str">
        <f>VLOOKUP($C477,'Hub coords'!$A$14:$E$118,1,TRUE)</f>
        <v>6B</v>
      </c>
    </row>
    <row r="478" spans="1:19" s="45" customFormat="1" x14ac:dyDescent="0.3">
      <c r="A478" s="45" t="s">
        <v>130</v>
      </c>
      <c r="B478" s="45">
        <v>0</v>
      </c>
      <c r="C478" s="45" t="s">
        <v>292</v>
      </c>
      <c r="D478" s="45">
        <v>901</v>
      </c>
      <c r="E478" s="45">
        <v>360.08699999999999</v>
      </c>
      <c r="F478" s="45">
        <v>0.2</v>
      </c>
      <c r="G478" s="45">
        <v>0.2</v>
      </c>
      <c r="H478" s="18">
        <v>1.6229910000000001</v>
      </c>
      <c r="I478" s="18">
        <v>5189164.227</v>
      </c>
      <c r="J478" s="18">
        <v>487755.84</v>
      </c>
      <c r="K478" s="18">
        <f>VLOOKUP($C478,'Hub coords'!$A$14:$E$119,4,TRUE)</f>
        <v>487756.00940000004</v>
      </c>
      <c r="L478" s="18">
        <f>VLOOKUP($C478,'Hub coords'!$A$14:$E$119,5,TRUE)</f>
        <v>5189165.6335000005</v>
      </c>
      <c r="M478" s="18">
        <f t="shared" si="28"/>
        <v>0.16940000001341105</v>
      </c>
      <c r="N478" s="18">
        <f t="shared" si="29"/>
        <v>1.4065000005066395</v>
      </c>
      <c r="O478" s="46">
        <f t="shared" si="30"/>
        <v>1.4166646079540917</v>
      </c>
      <c r="P478" s="18">
        <f t="shared" si="31"/>
        <v>2.0069386114297201</v>
      </c>
      <c r="Q478" s="47" t="str">
        <f>VLOOKUP($C478,'Hub coords'!$A$14:$E$118,1,TRUE)</f>
        <v>6B</v>
      </c>
    </row>
    <row r="479" spans="1:19" s="45" customFormat="1" x14ac:dyDescent="0.3">
      <c r="A479" s="45" t="s">
        <v>130</v>
      </c>
      <c r="B479" s="45">
        <v>0</v>
      </c>
      <c r="C479" s="45" t="s">
        <v>319</v>
      </c>
      <c r="D479" s="45">
        <v>901</v>
      </c>
      <c r="E479" s="45">
        <v>359.17899999999997</v>
      </c>
      <c r="F479" s="45">
        <v>0.3</v>
      </c>
      <c r="G479" s="45">
        <v>0.2</v>
      </c>
      <c r="H479" s="18">
        <v>1.176463</v>
      </c>
      <c r="I479" s="18">
        <v>5189164.7970000003</v>
      </c>
      <c r="J479" s="18">
        <v>487755.96500000003</v>
      </c>
      <c r="K479" s="18">
        <f>VLOOKUP($C479,'Hub coords'!$A$14:$E$119,4,TRUE)</f>
        <v>487756.00940000004</v>
      </c>
      <c r="L479" s="18">
        <f>VLOOKUP($C479,'Hub coords'!$A$14:$E$119,5,TRUE)</f>
        <v>5189165.6335000005</v>
      </c>
      <c r="M479" s="18">
        <f t="shared" si="28"/>
        <v>4.4400000013411045E-2</v>
      </c>
      <c r="N479" s="18">
        <f t="shared" si="29"/>
        <v>0.83650000020861626</v>
      </c>
      <c r="O479" s="46">
        <f t="shared" si="30"/>
        <v>0.83767750975551791</v>
      </c>
      <c r="P479" s="18">
        <f t="shared" si="31"/>
        <v>0.70170361035020579</v>
      </c>
      <c r="Q479" s="47" t="str">
        <f>VLOOKUP($C479,'Hub coords'!$A$14:$E$118,1,TRUE)</f>
        <v>6B</v>
      </c>
    </row>
    <row r="480" spans="1:19" s="45" customFormat="1" x14ac:dyDescent="0.3">
      <c r="A480" s="45" t="s">
        <v>130</v>
      </c>
      <c r="B480" s="45">
        <v>0</v>
      </c>
      <c r="C480" s="45" t="s">
        <v>293</v>
      </c>
      <c r="D480" s="45">
        <v>901</v>
      </c>
      <c r="E480" s="45">
        <v>362.786</v>
      </c>
      <c r="F480" s="45">
        <v>0.2</v>
      </c>
      <c r="G480" s="45">
        <v>0.2</v>
      </c>
      <c r="H480" s="18">
        <v>1.8312440000000001</v>
      </c>
      <c r="I480" s="18">
        <v>5189165.085</v>
      </c>
      <c r="J480" s="18">
        <v>487756.72</v>
      </c>
      <c r="K480" s="18">
        <f>VLOOKUP($C480,'Hub coords'!$A$14:$E$119,4,TRUE)</f>
        <v>487756.00940000004</v>
      </c>
      <c r="L480" s="18">
        <f>VLOOKUP($C480,'Hub coords'!$A$14:$E$119,5,TRUE)</f>
        <v>5189165.6335000005</v>
      </c>
      <c r="M480" s="18">
        <f t="shared" si="28"/>
        <v>0.71059999993303791</v>
      </c>
      <c r="N480" s="18">
        <f t="shared" si="29"/>
        <v>0.5485000004991889</v>
      </c>
      <c r="O480" s="46">
        <f t="shared" si="30"/>
        <v>0.89766620213331172</v>
      </c>
      <c r="P480" s="18">
        <f t="shared" si="31"/>
        <v>0.80580461045244367</v>
      </c>
      <c r="Q480" s="47" t="str">
        <f>VLOOKUP($C480,'Hub coords'!$A$14:$E$118,1,TRUE)</f>
        <v>6B</v>
      </c>
      <c r="R480" s="45" t="s">
        <v>5112</v>
      </c>
      <c r="S480" s="48">
        <f>COUNT(D456:D485)</f>
        <v>30</v>
      </c>
    </row>
    <row r="481" spans="1:19" s="45" customFormat="1" x14ac:dyDescent="0.3">
      <c r="A481" s="45" t="s">
        <v>130</v>
      </c>
      <c r="B481" s="45">
        <v>0</v>
      </c>
      <c r="C481" s="45" t="s">
        <v>294</v>
      </c>
      <c r="D481" s="45">
        <v>901</v>
      </c>
      <c r="E481" s="45">
        <v>361.971</v>
      </c>
      <c r="F481" s="45">
        <v>0.2</v>
      </c>
      <c r="G481" s="45">
        <v>0.2</v>
      </c>
      <c r="H481" s="18">
        <v>1.921983</v>
      </c>
      <c r="I481" s="18">
        <v>5189165.6119999997</v>
      </c>
      <c r="J481" s="18">
        <v>487756.68300000002</v>
      </c>
      <c r="K481" s="18">
        <f>VLOOKUP($C481,'Hub coords'!$A$14:$E$119,4,TRUE)</f>
        <v>487756.00940000004</v>
      </c>
      <c r="L481" s="18">
        <f>VLOOKUP($C481,'Hub coords'!$A$14:$E$119,5,TRUE)</f>
        <v>5189165.6335000005</v>
      </c>
      <c r="M481" s="18">
        <f t="shared" si="28"/>
        <v>0.6735999999800697</v>
      </c>
      <c r="N481" s="18">
        <f t="shared" si="29"/>
        <v>2.1500000730156898E-2</v>
      </c>
      <c r="O481" s="46">
        <f t="shared" si="30"/>
        <v>0.67394303172044645</v>
      </c>
      <c r="P481" s="18">
        <f t="shared" si="31"/>
        <v>0.45419921000454672</v>
      </c>
      <c r="Q481" s="47" t="str">
        <f>VLOOKUP($C481,'Hub coords'!$A$14:$E$118,1,TRUE)</f>
        <v>6B</v>
      </c>
      <c r="R481" s="45" t="s">
        <v>5111</v>
      </c>
      <c r="S481" s="18">
        <f>AVERAGE(O456:O485)</f>
        <v>0.94835975294916797</v>
      </c>
    </row>
    <row r="482" spans="1:19" s="45" customFormat="1" x14ac:dyDescent="0.3">
      <c r="A482" s="45" t="s">
        <v>126</v>
      </c>
      <c r="B482" s="45">
        <v>0</v>
      </c>
      <c r="C482" s="45" t="s">
        <v>295</v>
      </c>
      <c r="D482" s="45">
        <v>901</v>
      </c>
      <c r="E482" s="45">
        <v>361.85399999999998</v>
      </c>
      <c r="F482" s="45">
        <v>0.2</v>
      </c>
      <c r="G482" s="45">
        <v>0.2</v>
      </c>
      <c r="H482" s="18">
        <v>1.5753299999999999</v>
      </c>
      <c r="I482" s="18">
        <v>5189164.6519999998</v>
      </c>
      <c r="J482" s="18">
        <v>487756.71600000001</v>
      </c>
      <c r="K482" s="18">
        <f>VLOOKUP($C482,'Hub coords'!$A$14:$E$119,4,TRUE)</f>
        <v>487756.00940000004</v>
      </c>
      <c r="L482" s="18">
        <f>VLOOKUP($C482,'Hub coords'!$A$14:$E$119,5,TRUE)</f>
        <v>5189165.6335000005</v>
      </c>
      <c r="M482" s="18">
        <f t="shared" si="28"/>
        <v>0.70659999997587875</v>
      </c>
      <c r="N482" s="18">
        <f t="shared" si="29"/>
        <v>0.981500000692904</v>
      </c>
      <c r="O482" s="46">
        <f t="shared" si="30"/>
        <v>1.2093906777076142</v>
      </c>
      <c r="P482" s="18">
        <f t="shared" si="31"/>
        <v>1.4626258113260824</v>
      </c>
      <c r="Q482" s="47" t="str">
        <f>VLOOKUP($C482,'Hub coords'!$A$14:$E$118,1,TRUE)</f>
        <v>6B</v>
      </c>
      <c r="R482" s="45" t="s">
        <v>5110</v>
      </c>
      <c r="S482" s="18">
        <f>_xlfn.STDEV.S(O456:O485)</f>
        <v>0.51611132470188703</v>
      </c>
    </row>
    <row r="483" spans="1:19" s="45" customFormat="1" x14ac:dyDescent="0.3">
      <c r="A483" s="45" t="s">
        <v>130</v>
      </c>
      <c r="B483" s="45">
        <v>0</v>
      </c>
      <c r="C483" s="45" t="s">
        <v>296</v>
      </c>
      <c r="D483" s="45">
        <v>901</v>
      </c>
      <c r="E483" s="45">
        <v>361.76299999999998</v>
      </c>
      <c r="F483" s="45">
        <v>0.2</v>
      </c>
      <c r="G483" s="45">
        <v>0.2</v>
      </c>
      <c r="H483" s="18">
        <v>1.9479409999999999</v>
      </c>
      <c r="I483" s="18">
        <v>5189165.3640000001</v>
      </c>
      <c r="J483" s="18">
        <v>487756.34100000001</v>
      </c>
      <c r="K483" s="18">
        <f>VLOOKUP($C483,'Hub coords'!$A$14:$E$119,4,TRUE)</f>
        <v>487756.00940000004</v>
      </c>
      <c r="L483" s="18">
        <f>VLOOKUP($C483,'Hub coords'!$A$14:$E$119,5,TRUE)</f>
        <v>5189165.6335000005</v>
      </c>
      <c r="M483" s="18">
        <f t="shared" si="28"/>
        <v>0.33159999997587875</v>
      </c>
      <c r="N483" s="18">
        <f t="shared" si="29"/>
        <v>0.26950000040233135</v>
      </c>
      <c r="O483" s="46">
        <f t="shared" si="30"/>
        <v>0.42730411910120802</v>
      </c>
      <c r="P483" s="18">
        <f t="shared" si="31"/>
        <v>0.18258881020085937</v>
      </c>
      <c r="Q483" s="47" t="str">
        <f>VLOOKUP($C483,'Hub coords'!$A$14:$E$118,1,TRUE)</f>
        <v>6B</v>
      </c>
      <c r="R483" s="45" t="s">
        <v>5109</v>
      </c>
      <c r="S483" s="18">
        <f>MIN(O456:O485)</f>
        <v>0.21937048565961034</v>
      </c>
    </row>
    <row r="484" spans="1:19" s="45" customFormat="1" x14ac:dyDescent="0.3">
      <c r="A484" s="45" t="s">
        <v>130</v>
      </c>
      <c r="B484" s="45">
        <v>0</v>
      </c>
      <c r="C484" s="45" t="s">
        <v>297</v>
      </c>
      <c r="D484" s="45">
        <v>901</v>
      </c>
      <c r="E484" s="45">
        <v>361.95299999999997</v>
      </c>
      <c r="F484" s="45">
        <v>0.2</v>
      </c>
      <c r="G484" s="45">
        <v>0.2</v>
      </c>
      <c r="H484" s="18">
        <v>1.999152</v>
      </c>
      <c r="I484" s="18">
        <v>5189164.7949999999</v>
      </c>
      <c r="J484" s="18">
        <v>487756.13199999998</v>
      </c>
      <c r="K484" s="18">
        <f>VLOOKUP($C484,'Hub coords'!$A$14:$E$119,4,TRUE)</f>
        <v>487756.00940000004</v>
      </c>
      <c r="L484" s="18">
        <f>VLOOKUP($C484,'Hub coords'!$A$14:$E$119,5,TRUE)</f>
        <v>5189165.6335000005</v>
      </c>
      <c r="M484" s="18">
        <f t="shared" si="28"/>
        <v>0.12259999994421378</v>
      </c>
      <c r="N484" s="18">
        <f t="shared" si="29"/>
        <v>0.8385000005364418</v>
      </c>
      <c r="O484" s="46">
        <f t="shared" si="30"/>
        <v>0.84741548893440344</v>
      </c>
      <c r="P484" s="18">
        <f t="shared" si="31"/>
        <v>0.71811301088593404</v>
      </c>
      <c r="Q484" s="47" t="str">
        <f>VLOOKUP($C484,'Hub coords'!$A$14:$E$118,1,TRUE)</f>
        <v>6B</v>
      </c>
      <c r="R484" s="45" t="s">
        <v>5108</v>
      </c>
      <c r="S484" s="18">
        <f>MAX(O456:O485)</f>
        <v>2.3331172731331473</v>
      </c>
    </row>
    <row r="485" spans="1:19" s="45" customFormat="1" x14ac:dyDescent="0.3">
      <c r="A485" s="45" t="s">
        <v>126</v>
      </c>
      <c r="B485" s="45">
        <v>0</v>
      </c>
      <c r="C485" s="45" t="s">
        <v>298</v>
      </c>
      <c r="D485" s="45">
        <v>901</v>
      </c>
      <c r="E485" s="45">
        <v>360.947</v>
      </c>
      <c r="F485" s="45">
        <v>0.3</v>
      </c>
      <c r="G485" s="45">
        <v>0.2</v>
      </c>
      <c r="H485" s="18">
        <v>1.3116939999999999</v>
      </c>
      <c r="I485" s="18">
        <v>5189164.7889999999</v>
      </c>
      <c r="J485" s="18">
        <v>487755.57799999998</v>
      </c>
      <c r="K485" s="18">
        <f>VLOOKUP($C485,'Hub coords'!$A$14:$E$119,4,TRUE)</f>
        <v>487756.00940000004</v>
      </c>
      <c r="L485" s="18">
        <f>VLOOKUP($C485,'Hub coords'!$A$14:$E$119,5,TRUE)</f>
        <v>5189165.6335000005</v>
      </c>
      <c r="M485" s="18">
        <f t="shared" si="28"/>
        <v>0.43140000005951151</v>
      </c>
      <c r="N485" s="18">
        <f t="shared" si="29"/>
        <v>0.84450000058859587</v>
      </c>
      <c r="O485" s="46">
        <f t="shared" si="30"/>
        <v>0.94830702361918895</v>
      </c>
      <c r="P485" s="18">
        <f t="shared" si="31"/>
        <v>0.89928621104548501</v>
      </c>
      <c r="Q485" s="47" t="str">
        <f>VLOOKUP($C485,'Hub coords'!$A$14:$E$118,1,TRUE)</f>
        <v>6B</v>
      </c>
      <c r="R485" s="45" t="s">
        <v>5107</v>
      </c>
      <c r="S485" s="18">
        <f>SQRT(SUM(P456:P485)/S480)</f>
        <v>1.0755826748867297</v>
      </c>
    </row>
    <row r="486" spans="1:19" ht="15" thickBot="1" x14ac:dyDescent="0.35">
      <c r="A486" s="30" t="s">
        <v>126</v>
      </c>
      <c r="B486" s="30">
        <v>0</v>
      </c>
      <c r="C486" s="30" t="s">
        <v>320</v>
      </c>
      <c r="D486" s="30">
        <v>901</v>
      </c>
      <c r="E486" s="30">
        <v>319.87900000000002</v>
      </c>
      <c r="F486" s="30">
        <v>0.6</v>
      </c>
      <c r="G486" s="30">
        <v>0.5</v>
      </c>
      <c r="H486" s="34">
        <v>1.542918</v>
      </c>
      <c r="I486" s="34">
        <v>5189842.0039999997</v>
      </c>
      <c r="J486" s="34">
        <v>488048</v>
      </c>
      <c r="K486" s="18">
        <f>VLOOKUP($C486,'Hub coords'!$A$14:$E$119,4,TRUE)</f>
        <v>488047.29640000005</v>
      </c>
      <c r="L486" s="18">
        <f>VLOOKUP($C486,'Hub coords'!$A$14:$E$119,5,TRUE)</f>
        <v>5189841.7215</v>
      </c>
      <c r="M486" s="34">
        <f t="shared" si="28"/>
        <v>0.70359999994980171</v>
      </c>
      <c r="N486" s="34">
        <f t="shared" si="29"/>
        <v>0.28249999973922968</v>
      </c>
      <c r="O486" s="35">
        <f t="shared" si="30"/>
        <v>0.75819470440120174</v>
      </c>
      <c r="P486" s="34">
        <f t="shared" si="31"/>
        <v>0.57485920978202565</v>
      </c>
      <c r="Q486" s="36" t="str">
        <f>VLOOKUP($C486,'Hub coords'!$A$14:$E$118,1,TRUE)</f>
        <v>7A</v>
      </c>
      <c r="R486" s="30"/>
    </row>
    <row r="487" spans="1:19" x14ac:dyDescent="0.3">
      <c r="A487" s="30" t="s">
        <v>126</v>
      </c>
      <c r="B487" s="30">
        <v>0</v>
      </c>
      <c r="C487" s="30" t="s">
        <v>329</v>
      </c>
      <c r="D487" s="30">
        <v>901</v>
      </c>
      <c r="E487" s="30">
        <v>321.88600000000002</v>
      </c>
      <c r="F487" s="30">
        <v>0.6</v>
      </c>
      <c r="G487" s="30">
        <v>0.3</v>
      </c>
      <c r="H487" s="34">
        <v>1.5082819999999999</v>
      </c>
      <c r="I487" s="34">
        <v>5189842.84</v>
      </c>
      <c r="J487" s="34">
        <v>488046.43900000001</v>
      </c>
      <c r="K487" s="18">
        <f>VLOOKUP($C487,'Hub coords'!$A$14:$E$119,4,TRUE)</f>
        <v>488047.29640000005</v>
      </c>
      <c r="L487" s="18">
        <f>VLOOKUP($C487,'Hub coords'!$A$14:$E$119,5,TRUE)</f>
        <v>5189841.7215</v>
      </c>
      <c r="M487" s="34">
        <f t="shared" si="28"/>
        <v>0.85740000003715977</v>
      </c>
      <c r="N487" s="34">
        <f t="shared" si="29"/>
        <v>1.1184999998658895</v>
      </c>
      <c r="O487" s="35">
        <f t="shared" si="30"/>
        <v>1.4093179235941464</v>
      </c>
      <c r="P487" s="34">
        <f t="shared" si="31"/>
        <v>1.9861770097637164</v>
      </c>
      <c r="Q487" s="36" t="str">
        <f>VLOOKUP($C487,'Hub coords'!$A$14:$E$118,1,TRUE)</f>
        <v>7A</v>
      </c>
      <c r="R487" s="20" t="s">
        <v>166</v>
      </c>
      <c r="S487" s="20" t="s">
        <v>165</v>
      </c>
    </row>
    <row r="488" spans="1:19" x14ac:dyDescent="0.3">
      <c r="A488" s="30" t="s">
        <v>126</v>
      </c>
      <c r="B488" s="30">
        <v>0</v>
      </c>
      <c r="C488" s="30" t="s">
        <v>330</v>
      </c>
      <c r="D488" s="30">
        <v>901</v>
      </c>
      <c r="E488" s="30">
        <v>322.45999999999998</v>
      </c>
      <c r="F488" s="30">
        <v>0.3</v>
      </c>
      <c r="G488" s="30">
        <v>0.2</v>
      </c>
      <c r="H488" s="34">
        <v>1.5562100000000001</v>
      </c>
      <c r="I488" s="34">
        <v>5189843.2659999998</v>
      </c>
      <c r="J488" s="34">
        <v>488047.424</v>
      </c>
      <c r="K488" s="18">
        <f>VLOOKUP($C488,'Hub coords'!$A$14:$E$119,4,TRUE)</f>
        <v>488047.29640000005</v>
      </c>
      <c r="L488" s="18">
        <f>VLOOKUP($C488,'Hub coords'!$A$14:$E$119,5,TRUE)</f>
        <v>5189841.7215</v>
      </c>
      <c r="M488" s="34">
        <f t="shared" ref="M488:M551" si="32">ABS(K488-J488)</f>
        <v>0.12759999994887039</v>
      </c>
      <c r="N488" s="34">
        <f t="shared" ref="N488:N551" si="33">ABS(L488-I488)</f>
        <v>1.5444999998435378</v>
      </c>
      <c r="O488" s="35">
        <f t="shared" ref="O488:O551" si="34">SQRT(M488^2+N488^2)</f>
        <v>1.5497619202650581</v>
      </c>
      <c r="P488" s="34">
        <f t="shared" ref="P488:P551" si="35">O488*O488</f>
        <v>2.4017620095036403</v>
      </c>
      <c r="Q488" s="36" t="str">
        <f>VLOOKUP($C488,'Hub coords'!$A$14:$E$118,1,TRUE)</f>
        <v>7A</v>
      </c>
      <c r="R488" s="40">
        <v>1</v>
      </c>
      <c r="S488" s="15">
        <v>12</v>
      </c>
    </row>
    <row r="489" spans="1:19" x14ac:dyDescent="0.3">
      <c r="A489" s="30" t="s">
        <v>130</v>
      </c>
      <c r="B489" s="30">
        <v>0</v>
      </c>
      <c r="C489" s="30" t="s">
        <v>331</v>
      </c>
      <c r="D489" s="30">
        <v>901</v>
      </c>
      <c r="E489" s="30">
        <v>324.10599999999999</v>
      </c>
      <c r="F489" s="30">
        <v>0.8</v>
      </c>
      <c r="G489" s="30">
        <v>0.6</v>
      </c>
      <c r="H489" s="34">
        <v>1.7004090000000001</v>
      </c>
      <c r="I489" s="34">
        <v>5189840.9570000004</v>
      </c>
      <c r="J489" s="34">
        <v>488048.20199999999</v>
      </c>
      <c r="K489" s="18">
        <f>VLOOKUP($C489,'Hub coords'!$A$14:$E$119,4,TRUE)</f>
        <v>488047.29640000005</v>
      </c>
      <c r="L489" s="18">
        <f>VLOOKUP($C489,'Hub coords'!$A$14:$E$119,5,TRUE)</f>
        <v>5189841.7215</v>
      </c>
      <c r="M489" s="34">
        <f t="shared" si="32"/>
        <v>0.90559999994002283</v>
      </c>
      <c r="N489" s="34">
        <f t="shared" si="33"/>
        <v>0.76449999958276749</v>
      </c>
      <c r="O489" s="35">
        <f t="shared" si="34"/>
        <v>1.1851462396064971</v>
      </c>
      <c r="P489" s="34">
        <f t="shared" si="35"/>
        <v>1.4045716092534206</v>
      </c>
      <c r="Q489" s="36" t="str">
        <f>VLOOKUP($C489,'Hub coords'!$A$14:$E$118,1,TRUE)</f>
        <v>7A</v>
      </c>
      <c r="R489" s="40">
        <v>2</v>
      </c>
      <c r="S489" s="15">
        <v>17</v>
      </c>
    </row>
    <row r="490" spans="1:19" x14ac:dyDescent="0.3">
      <c r="A490" s="30" t="s">
        <v>130</v>
      </c>
      <c r="B490" s="30">
        <v>0</v>
      </c>
      <c r="C490" s="30" t="s">
        <v>332</v>
      </c>
      <c r="D490" s="30">
        <v>901</v>
      </c>
      <c r="E490" s="30">
        <v>318.62900000000002</v>
      </c>
      <c r="F490" s="30">
        <v>0.5</v>
      </c>
      <c r="G490" s="30">
        <v>0.4</v>
      </c>
      <c r="H490" s="34">
        <v>1.2468509999999999</v>
      </c>
      <c r="I490" s="34">
        <v>5189842.4239999996</v>
      </c>
      <c r="J490" s="34">
        <v>488047.92800000001</v>
      </c>
      <c r="K490" s="18">
        <f>VLOOKUP($C490,'Hub coords'!$A$14:$E$119,4,TRUE)</f>
        <v>488047.29640000005</v>
      </c>
      <c r="L490" s="18">
        <f>VLOOKUP($C490,'Hub coords'!$A$14:$E$119,5,TRUE)</f>
        <v>5189841.7215</v>
      </c>
      <c r="M490" s="34">
        <f t="shared" si="32"/>
        <v>0.63159999996423721</v>
      </c>
      <c r="N490" s="34">
        <f t="shared" si="33"/>
        <v>0.70249999966472387</v>
      </c>
      <c r="O490" s="35">
        <f t="shared" si="34"/>
        <v>0.94468238550518213</v>
      </c>
      <c r="P490" s="34">
        <f t="shared" si="35"/>
        <v>0.89242480948376157</v>
      </c>
      <c r="Q490" s="36" t="str">
        <f>VLOOKUP($C490,'Hub coords'!$A$14:$E$118,1,TRUE)</f>
        <v>7A</v>
      </c>
      <c r="R490" s="40">
        <v>3</v>
      </c>
      <c r="S490" s="15">
        <v>1</v>
      </c>
    </row>
    <row r="491" spans="1:19" x14ac:dyDescent="0.3">
      <c r="A491" s="30" t="s">
        <v>130</v>
      </c>
      <c r="B491" s="30">
        <v>0</v>
      </c>
      <c r="C491" s="30" t="s">
        <v>333</v>
      </c>
      <c r="D491" s="30">
        <v>901</v>
      </c>
      <c r="E491" s="30">
        <v>319.53100000000001</v>
      </c>
      <c r="F491" s="30">
        <v>0.4</v>
      </c>
      <c r="G491" s="30">
        <v>0.3</v>
      </c>
      <c r="H491" s="34">
        <v>1.302508</v>
      </c>
      <c r="I491" s="34">
        <v>5189842.4989999998</v>
      </c>
      <c r="J491" s="34">
        <v>488048.39399999997</v>
      </c>
      <c r="K491" s="18">
        <f>VLOOKUP($C491,'Hub coords'!$A$14:$E$119,4,TRUE)</f>
        <v>488047.29640000005</v>
      </c>
      <c r="L491" s="18">
        <f>VLOOKUP($C491,'Hub coords'!$A$14:$E$119,5,TRUE)</f>
        <v>5189841.7215</v>
      </c>
      <c r="M491" s="34">
        <f t="shared" si="32"/>
        <v>1.0975999999209307</v>
      </c>
      <c r="N491" s="34">
        <f t="shared" si="33"/>
        <v>0.77749999985098839</v>
      </c>
      <c r="O491" s="35">
        <f t="shared" si="34"/>
        <v>1.3450769530382691</v>
      </c>
      <c r="P491" s="34">
        <f t="shared" si="35"/>
        <v>1.8092320095947141</v>
      </c>
      <c r="Q491" s="36" t="str">
        <f>VLOOKUP($C491,'Hub coords'!$A$14:$E$118,1,TRUE)</f>
        <v>7A</v>
      </c>
      <c r="R491" s="40">
        <v>4</v>
      </c>
      <c r="S491" s="15">
        <v>0</v>
      </c>
    </row>
    <row r="492" spans="1:19" x14ac:dyDescent="0.3">
      <c r="A492" s="30" t="s">
        <v>130</v>
      </c>
      <c r="B492" s="30">
        <v>0</v>
      </c>
      <c r="C492" s="30" t="s">
        <v>334</v>
      </c>
      <c r="D492" s="30">
        <v>901</v>
      </c>
      <c r="E492" s="30">
        <v>327.78899999999999</v>
      </c>
      <c r="F492" s="30">
        <v>0.3</v>
      </c>
      <c r="G492" s="30">
        <v>0.2</v>
      </c>
      <c r="H492" s="34">
        <v>2.46408</v>
      </c>
      <c r="I492" s="34">
        <v>5189841.45</v>
      </c>
      <c r="J492" s="34">
        <v>488046.06900000002</v>
      </c>
      <c r="K492" s="18">
        <f>VLOOKUP($C492,'Hub coords'!$A$14:$E$119,4,TRUE)</f>
        <v>488047.29640000005</v>
      </c>
      <c r="L492" s="18">
        <f>VLOOKUP($C492,'Hub coords'!$A$14:$E$119,5,TRUE)</f>
        <v>5189841.7215</v>
      </c>
      <c r="M492" s="34">
        <f t="shared" si="32"/>
        <v>1.2274000000325032</v>
      </c>
      <c r="N492" s="34">
        <f t="shared" si="33"/>
        <v>0.27149999979883432</v>
      </c>
      <c r="O492" s="35">
        <f t="shared" si="34"/>
        <v>1.2570692144709279</v>
      </c>
      <c r="P492" s="34">
        <f t="shared" si="35"/>
        <v>1.5802230099705556</v>
      </c>
      <c r="Q492" s="36" t="str">
        <f>VLOOKUP($C492,'Hub coords'!$A$14:$E$118,1,TRUE)</f>
        <v>7A</v>
      </c>
      <c r="R492" s="40">
        <v>5</v>
      </c>
      <c r="S492" s="15">
        <v>0</v>
      </c>
    </row>
    <row r="493" spans="1:19" x14ac:dyDescent="0.3">
      <c r="A493" s="30" t="s">
        <v>130</v>
      </c>
      <c r="B493" s="30">
        <v>0</v>
      </c>
      <c r="C493" s="30" t="s">
        <v>335</v>
      </c>
      <c r="D493" s="30">
        <v>901</v>
      </c>
      <c r="E493" s="30">
        <v>324.245</v>
      </c>
      <c r="F493" s="30">
        <v>0.5</v>
      </c>
      <c r="G493" s="30">
        <v>0.3</v>
      </c>
      <c r="H493" s="34">
        <v>2.1323089999999998</v>
      </c>
      <c r="I493" s="34">
        <v>5189841.4359999998</v>
      </c>
      <c r="J493" s="34">
        <v>488046.84700000001</v>
      </c>
      <c r="K493" s="18">
        <f>VLOOKUP($C493,'Hub coords'!$A$14:$E$119,4,TRUE)</f>
        <v>488047.29640000005</v>
      </c>
      <c r="L493" s="18">
        <f>VLOOKUP($C493,'Hub coords'!$A$14:$E$119,5,TRUE)</f>
        <v>5189841.7215</v>
      </c>
      <c r="M493" s="34">
        <f t="shared" si="32"/>
        <v>0.44940000004135072</v>
      </c>
      <c r="N493" s="34">
        <f t="shared" si="33"/>
        <v>0.285500000230968</v>
      </c>
      <c r="O493" s="35">
        <f t="shared" si="34"/>
        <v>0.53241958094067943</v>
      </c>
      <c r="P493" s="34">
        <f t="shared" si="35"/>
        <v>0.28347061016904868</v>
      </c>
      <c r="Q493" s="36" t="str">
        <f>VLOOKUP($C493,'Hub coords'!$A$14:$E$118,1,TRUE)</f>
        <v>7A</v>
      </c>
      <c r="R493" s="40">
        <v>6</v>
      </c>
      <c r="S493" s="15">
        <v>0</v>
      </c>
    </row>
    <row r="494" spans="1:19" x14ac:dyDescent="0.3">
      <c r="A494" s="30" t="s">
        <v>130</v>
      </c>
      <c r="B494" s="30">
        <v>0</v>
      </c>
      <c r="C494" s="30" t="s">
        <v>336</v>
      </c>
      <c r="D494" s="30">
        <v>901</v>
      </c>
      <c r="E494" s="30">
        <v>323.048</v>
      </c>
      <c r="F494" s="30">
        <v>0.9</v>
      </c>
      <c r="G494" s="30">
        <v>0.5</v>
      </c>
      <c r="H494" s="34">
        <v>1.7814669999999999</v>
      </c>
      <c r="I494" s="34">
        <v>5189840.5829999996</v>
      </c>
      <c r="J494" s="34">
        <v>488048.20799999998</v>
      </c>
      <c r="K494" s="18">
        <f>VLOOKUP($C494,'Hub coords'!$A$14:$E$119,4,TRUE)</f>
        <v>488047.29640000005</v>
      </c>
      <c r="L494" s="18">
        <f>VLOOKUP($C494,'Hub coords'!$A$14:$E$119,5,TRUE)</f>
        <v>5189841.7215</v>
      </c>
      <c r="M494" s="34">
        <f t="shared" si="32"/>
        <v>0.91159999993396923</v>
      </c>
      <c r="N494" s="34">
        <f t="shared" si="33"/>
        <v>1.1385000003501773</v>
      </c>
      <c r="O494" s="35">
        <f t="shared" si="34"/>
        <v>1.458491278917007</v>
      </c>
      <c r="P494" s="34">
        <f t="shared" si="35"/>
        <v>2.127196810676967</v>
      </c>
      <c r="Q494" s="36" t="str">
        <f>VLOOKUP($C494,'Hub coords'!$A$14:$E$118,1,TRUE)</f>
        <v>7A</v>
      </c>
      <c r="R494" s="40">
        <v>7</v>
      </c>
      <c r="S494" s="15">
        <v>0</v>
      </c>
    </row>
    <row r="495" spans="1:19" x14ac:dyDescent="0.3">
      <c r="A495" s="30" t="s">
        <v>130</v>
      </c>
      <c r="B495" s="30">
        <v>0</v>
      </c>
      <c r="C495" s="30" t="s">
        <v>337</v>
      </c>
      <c r="D495" s="30">
        <v>901</v>
      </c>
      <c r="E495" s="30">
        <v>319.86799999999999</v>
      </c>
      <c r="F495" s="30">
        <v>0.3</v>
      </c>
      <c r="G495" s="30">
        <v>0.2</v>
      </c>
      <c r="H495" s="34">
        <v>1.861146</v>
      </c>
      <c r="I495" s="34">
        <v>5189841.449</v>
      </c>
      <c r="J495" s="34">
        <v>488046.41600000003</v>
      </c>
      <c r="K495" s="18">
        <f>VLOOKUP($C495,'Hub coords'!$A$14:$E$119,4,TRUE)</f>
        <v>488047.29640000005</v>
      </c>
      <c r="L495" s="18">
        <f>VLOOKUP($C495,'Hub coords'!$A$14:$E$119,5,TRUE)</f>
        <v>5189841.7215</v>
      </c>
      <c r="M495" s="34">
        <f t="shared" si="32"/>
        <v>0.88040000002365559</v>
      </c>
      <c r="N495" s="34">
        <f t="shared" si="33"/>
        <v>0.2724999999627471</v>
      </c>
      <c r="O495" s="35">
        <f t="shared" si="34"/>
        <v>0.92160751408685349</v>
      </c>
      <c r="P495" s="34">
        <f t="shared" si="35"/>
        <v>0.84936041002134988</v>
      </c>
      <c r="Q495" s="36" t="str">
        <f>VLOOKUP($C495,'Hub coords'!$A$14:$E$118,1,TRUE)</f>
        <v>7A</v>
      </c>
      <c r="R495" s="40">
        <v>8</v>
      </c>
      <c r="S495" s="15">
        <v>0</v>
      </c>
    </row>
    <row r="496" spans="1:19" ht="15" thickBot="1" x14ac:dyDescent="0.35">
      <c r="A496" s="30" t="s">
        <v>126</v>
      </c>
      <c r="B496" s="30">
        <v>0</v>
      </c>
      <c r="C496" s="30" t="s">
        <v>338</v>
      </c>
      <c r="D496" s="30">
        <v>901</v>
      </c>
      <c r="E496" s="30">
        <v>317.74700000000001</v>
      </c>
      <c r="F496" s="30">
        <v>0.3</v>
      </c>
      <c r="G496" s="30">
        <v>0.3</v>
      </c>
      <c r="H496" s="34">
        <v>1.472979</v>
      </c>
      <c r="I496" s="34">
        <v>5189841.1629999997</v>
      </c>
      <c r="J496" s="34">
        <v>488046.79700000002</v>
      </c>
      <c r="K496" s="18">
        <f>VLOOKUP($C496,'Hub coords'!$A$14:$E$119,4,TRUE)</f>
        <v>488047.29640000005</v>
      </c>
      <c r="L496" s="18">
        <f>VLOOKUP($C496,'Hub coords'!$A$14:$E$119,5,TRUE)</f>
        <v>5189841.7215</v>
      </c>
      <c r="M496" s="34">
        <f t="shared" si="32"/>
        <v>0.49940000002970919</v>
      </c>
      <c r="N496" s="34">
        <f t="shared" si="33"/>
        <v>0.55850000027567148</v>
      </c>
      <c r="O496" s="35">
        <f t="shared" si="34"/>
        <v>0.74921466238828949</v>
      </c>
      <c r="P496" s="34">
        <f t="shared" si="35"/>
        <v>0.56132261033759856</v>
      </c>
      <c r="Q496" s="36" t="str">
        <f>VLOOKUP($C496,'Hub coords'!$A$14:$E$118,1,TRUE)</f>
        <v>7A</v>
      </c>
      <c r="R496" s="38" t="s">
        <v>2123</v>
      </c>
      <c r="S496" s="38">
        <v>0</v>
      </c>
    </row>
    <row r="497" spans="1:19" x14ac:dyDescent="0.3">
      <c r="A497" s="30" t="s">
        <v>130</v>
      </c>
      <c r="B497" s="30">
        <v>0</v>
      </c>
      <c r="C497" s="30" t="s">
        <v>321</v>
      </c>
      <c r="D497" s="30">
        <v>901</v>
      </c>
      <c r="E497" s="30">
        <v>323.024</v>
      </c>
      <c r="F497" s="30">
        <v>1.1000000000000001</v>
      </c>
      <c r="G497" s="30">
        <v>0.6</v>
      </c>
      <c r="H497" s="34">
        <v>1.781487</v>
      </c>
      <c r="I497" s="34">
        <v>5189841.3289999999</v>
      </c>
      <c r="J497" s="34">
        <v>488047.61300000001</v>
      </c>
      <c r="K497" s="18">
        <f>VLOOKUP($C497,'Hub coords'!$A$14:$E$119,4,TRUE)</f>
        <v>488047.29640000005</v>
      </c>
      <c r="L497" s="18">
        <f>VLOOKUP($C497,'Hub coords'!$A$14:$E$119,5,TRUE)</f>
        <v>5189841.7215</v>
      </c>
      <c r="M497" s="34">
        <f t="shared" si="32"/>
        <v>0.31659999996190891</v>
      </c>
      <c r="N497" s="34">
        <f t="shared" si="33"/>
        <v>0.39250000007450581</v>
      </c>
      <c r="O497" s="35">
        <f t="shared" si="34"/>
        <v>0.50427354683184378</v>
      </c>
      <c r="P497" s="34">
        <f t="shared" si="35"/>
        <v>0.25429181003436774</v>
      </c>
      <c r="Q497" s="36" t="str">
        <f>VLOOKUP($C497,'Hub coords'!$A$14:$E$118,1,TRUE)</f>
        <v>7A</v>
      </c>
      <c r="R497" s="30"/>
    </row>
    <row r="498" spans="1:19" x14ac:dyDescent="0.3">
      <c r="A498" s="30" t="s">
        <v>130</v>
      </c>
      <c r="B498" s="30">
        <v>0</v>
      </c>
      <c r="C498" s="30" t="s">
        <v>339</v>
      </c>
      <c r="D498" s="30">
        <v>901</v>
      </c>
      <c r="E498" s="30">
        <v>318.23</v>
      </c>
      <c r="F498" s="30">
        <v>0.6</v>
      </c>
      <c r="G498" s="30">
        <v>0.4</v>
      </c>
      <c r="H498" s="34">
        <v>1.7399290000000001</v>
      </c>
      <c r="I498" s="34">
        <v>5189841.9869999997</v>
      </c>
      <c r="J498" s="34">
        <v>488047.94500000001</v>
      </c>
      <c r="K498" s="18">
        <f>VLOOKUP($C498,'Hub coords'!$A$14:$E$119,4,TRUE)</f>
        <v>488047.29640000005</v>
      </c>
      <c r="L498" s="18">
        <f>VLOOKUP($C498,'Hub coords'!$A$14:$E$119,5,TRUE)</f>
        <v>5189841.7215</v>
      </c>
      <c r="M498" s="34">
        <f t="shared" si="32"/>
        <v>0.64859999995678663</v>
      </c>
      <c r="N498" s="34">
        <f t="shared" si="33"/>
        <v>0.26549999974668026</v>
      </c>
      <c r="O498" s="35">
        <f t="shared" si="34"/>
        <v>0.70083679256259857</v>
      </c>
      <c r="P498" s="34">
        <f t="shared" si="35"/>
        <v>0.49117220980943083</v>
      </c>
      <c r="Q498" s="36" t="str">
        <f>VLOOKUP($C498,'Hub coords'!$A$14:$E$118,1,TRUE)</f>
        <v>7A</v>
      </c>
      <c r="R498" s="30"/>
    </row>
    <row r="499" spans="1:19" x14ac:dyDescent="0.3">
      <c r="A499" s="30" t="s">
        <v>130</v>
      </c>
      <c r="B499" s="30">
        <v>0</v>
      </c>
      <c r="C499" s="30" t="s">
        <v>340</v>
      </c>
      <c r="D499" s="30">
        <v>901</v>
      </c>
      <c r="E499" s="30">
        <v>324.36799999999999</v>
      </c>
      <c r="F499" s="30">
        <v>0.8</v>
      </c>
      <c r="G499" s="30">
        <v>0.5</v>
      </c>
      <c r="H499" s="34">
        <v>1.9013279999999999</v>
      </c>
      <c r="I499" s="34">
        <v>5189841.3679999998</v>
      </c>
      <c r="J499" s="34">
        <v>488047.89899999998</v>
      </c>
      <c r="K499" s="18">
        <f>VLOOKUP($C499,'Hub coords'!$A$14:$E$119,4,TRUE)</f>
        <v>488047.29640000005</v>
      </c>
      <c r="L499" s="18">
        <f>VLOOKUP($C499,'Hub coords'!$A$14:$E$119,5,TRUE)</f>
        <v>5189841.7215</v>
      </c>
      <c r="M499" s="34">
        <f t="shared" si="32"/>
        <v>0.60259999992558733</v>
      </c>
      <c r="N499" s="34">
        <f t="shared" si="33"/>
        <v>0.35350000020116568</v>
      </c>
      <c r="O499" s="35">
        <f t="shared" si="34"/>
        <v>0.69863367371788054</v>
      </c>
      <c r="P499" s="34">
        <f t="shared" si="35"/>
        <v>0.48808901005254196</v>
      </c>
      <c r="Q499" s="36" t="str">
        <f>VLOOKUP($C499,'Hub coords'!$A$14:$E$118,1,TRUE)</f>
        <v>7A</v>
      </c>
      <c r="R499" s="30"/>
    </row>
    <row r="500" spans="1:19" x14ac:dyDescent="0.3">
      <c r="A500" s="30" t="s">
        <v>126</v>
      </c>
      <c r="B500" s="30">
        <v>0</v>
      </c>
      <c r="C500" s="30" t="s">
        <v>341</v>
      </c>
      <c r="D500" s="30">
        <v>901</v>
      </c>
      <c r="E500" s="30">
        <v>320.76799999999997</v>
      </c>
      <c r="F500" s="30">
        <v>0.4</v>
      </c>
      <c r="G500" s="30">
        <v>0.4</v>
      </c>
      <c r="H500" s="34">
        <v>1.1933119999999999</v>
      </c>
      <c r="I500" s="34">
        <v>5189842.4029999999</v>
      </c>
      <c r="J500" s="34">
        <v>488047.739</v>
      </c>
      <c r="K500" s="18">
        <f>VLOOKUP($C500,'Hub coords'!$A$14:$E$119,4,TRUE)</f>
        <v>488047.29640000005</v>
      </c>
      <c r="L500" s="18">
        <f>VLOOKUP($C500,'Hub coords'!$A$14:$E$119,5,TRUE)</f>
        <v>5189841.7215</v>
      </c>
      <c r="M500" s="34">
        <f t="shared" si="32"/>
        <v>0.4425999999511987</v>
      </c>
      <c r="N500" s="34">
        <f t="shared" si="33"/>
        <v>0.68149999994784594</v>
      </c>
      <c r="O500" s="35">
        <f t="shared" si="34"/>
        <v>0.812611229239244</v>
      </c>
      <c r="P500" s="34">
        <f t="shared" si="35"/>
        <v>0.6603370098857152</v>
      </c>
      <c r="Q500" s="36" t="str">
        <f>VLOOKUP($C500,'Hub coords'!$A$14:$E$118,1,TRUE)</f>
        <v>7A</v>
      </c>
      <c r="R500" s="30"/>
    </row>
    <row r="501" spans="1:19" x14ac:dyDescent="0.3">
      <c r="A501" s="30" t="s">
        <v>130</v>
      </c>
      <c r="B501" s="30">
        <v>0</v>
      </c>
      <c r="C501" s="30" t="s">
        <v>342</v>
      </c>
      <c r="D501" s="30">
        <v>901</v>
      </c>
      <c r="E501" s="30">
        <v>326.29000000000002</v>
      </c>
      <c r="F501" s="30">
        <v>0.5</v>
      </c>
      <c r="G501" s="30">
        <v>0.3</v>
      </c>
      <c r="H501" s="34">
        <v>2.2395640000000001</v>
      </c>
      <c r="I501" s="34">
        <v>5189841.3310000002</v>
      </c>
      <c r="J501" s="34">
        <v>488045.86099999998</v>
      </c>
      <c r="K501" s="18">
        <f>VLOOKUP($C501,'Hub coords'!$A$14:$E$119,4,TRUE)</f>
        <v>488047.29640000005</v>
      </c>
      <c r="L501" s="18">
        <f>VLOOKUP($C501,'Hub coords'!$A$14:$E$119,5,TRUE)</f>
        <v>5189841.7215</v>
      </c>
      <c r="M501" s="34">
        <f t="shared" si="32"/>
        <v>1.4354000000748783</v>
      </c>
      <c r="N501" s="34">
        <f t="shared" si="33"/>
        <v>0.39049999974668026</v>
      </c>
      <c r="O501" s="35">
        <f t="shared" si="34"/>
        <v>1.4875696319894132</v>
      </c>
      <c r="P501" s="34">
        <f t="shared" si="35"/>
        <v>2.2128634100171181</v>
      </c>
      <c r="Q501" s="36" t="str">
        <f>VLOOKUP($C501,'Hub coords'!$A$14:$E$118,1,TRUE)</f>
        <v>7A</v>
      </c>
      <c r="R501" s="30"/>
    </row>
    <row r="502" spans="1:19" x14ac:dyDescent="0.3">
      <c r="A502" s="30" t="s">
        <v>130</v>
      </c>
      <c r="B502" s="30">
        <v>0</v>
      </c>
      <c r="C502" s="30" t="s">
        <v>343</v>
      </c>
      <c r="D502" s="30">
        <v>901</v>
      </c>
      <c r="E502" s="30">
        <v>326.07299999999998</v>
      </c>
      <c r="F502" s="30">
        <v>0.4</v>
      </c>
      <c r="G502" s="30">
        <v>0.3</v>
      </c>
      <c r="H502" s="34">
        <v>2.211182</v>
      </c>
      <c r="I502" s="34">
        <v>5189841.5360000003</v>
      </c>
      <c r="J502" s="34">
        <v>488045.74400000001</v>
      </c>
      <c r="K502" s="18">
        <f>VLOOKUP($C502,'Hub coords'!$A$14:$E$119,4,TRUE)</f>
        <v>488047.29640000005</v>
      </c>
      <c r="L502" s="18">
        <f>VLOOKUP($C502,'Hub coords'!$A$14:$E$119,5,TRUE)</f>
        <v>5189841.7215</v>
      </c>
      <c r="M502" s="34">
        <f t="shared" si="32"/>
        <v>1.5524000000441447</v>
      </c>
      <c r="N502" s="34">
        <f t="shared" si="33"/>
        <v>0.18549999967217445</v>
      </c>
      <c r="O502" s="35">
        <f t="shared" si="34"/>
        <v>1.563443638259927</v>
      </c>
      <c r="P502" s="34">
        <f t="shared" si="35"/>
        <v>2.4443560100154378</v>
      </c>
      <c r="Q502" s="36" t="str">
        <f>VLOOKUP($C502,'Hub coords'!$A$14:$E$118,1,TRUE)</f>
        <v>7A</v>
      </c>
      <c r="R502" s="30"/>
    </row>
    <row r="503" spans="1:19" x14ac:dyDescent="0.3">
      <c r="A503" s="30" t="s">
        <v>126</v>
      </c>
      <c r="B503" s="30">
        <v>0</v>
      </c>
      <c r="C503" s="30" t="s">
        <v>344</v>
      </c>
      <c r="D503" s="30">
        <v>901</v>
      </c>
      <c r="E503" s="30">
        <v>323.31299999999999</v>
      </c>
      <c r="F503" s="30">
        <v>1.1000000000000001</v>
      </c>
      <c r="G503" s="30">
        <v>0.7</v>
      </c>
      <c r="H503" s="34">
        <v>1.62209</v>
      </c>
      <c r="I503" s="34">
        <v>5189840.8760000002</v>
      </c>
      <c r="J503" s="34">
        <v>488047.91899999999</v>
      </c>
      <c r="K503" s="18">
        <f>VLOOKUP($C503,'Hub coords'!$A$14:$E$119,4,TRUE)</f>
        <v>488047.29640000005</v>
      </c>
      <c r="L503" s="18">
        <f>VLOOKUP($C503,'Hub coords'!$A$14:$E$119,5,TRUE)</f>
        <v>5189841.7215</v>
      </c>
      <c r="M503" s="34">
        <f t="shared" si="32"/>
        <v>0.62259999994421378</v>
      </c>
      <c r="N503" s="34">
        <f t="shared" si="33"/>
        <v>0.84549999982118607</v>
      </c>
      <c r="O503" s="35">
        <f t="shared" si="34"/>
        <v>1.0500004807752046</v>
      </c>
      <c r="P503" s="34">
        <f t="shared" si="35"/>
        <v>1.1025010096281607</v>
      </c>
      <c r="Q503" s="36" t="str">
        <f>VLOOKUP($C503,'Hub coords'!$A$14:$E$118,1,TRUE)</f>
        <v>7A</v>
      </c>
      <c r="R503" s="30"/>
    </row>
    <row r="504" spans="1:19" x14ac:dyDescent="0.3">
      <c r="A504" s="30" t="s">
        <v>130</v>
      </c>
      <c r="B504" s="30">
        <v>0</v>
      </c>
      <c r="C504" s="30" t="s">
        <v>345</v>
      </c>
      <c r="D504" s="30">
        <v>901</v>
      </c>
      <c r="E504" s="30">
        <v>322.24299999999999</v>
      </c>
      <c r="F504" s="30">
        <v>0.5</v>
      </c>
      <c r="G504" s="30">
        <v>0.3</v>
      </c>
      <c r="H504" s="34">
        <v>1.658112</v>
      </c>
      <c r="I504" s="34">
        <v>5189842.9529999997</v>
      </c>
      <c r="J504" s="34">
        <v>488046.69099999999</v>
      </c>
      <c r="K504" s="18">
        <f>VLOOKUP($C504,'Hub coords'!$A$14:$E$119,4,TRUE)</f>
        <v>488047.29640000005</v>
      </c>
      <c r="L504" s="18">
        <f>VLOOKUP($C504,'Hub coords'!$A$14:$E$119,5,TRUE)</f>
        <v>5189841.7215</v>
      </c>
      <c r="M504" s="34">
        <f t="shared" si="32"/>
        <v>0.60540000005858019</v>
      </c>
      <c r="N504" s="34">
        <f t="shared" si="33"/>
        <v>1.2314999997615814</v>
      </c>
      <c r="O504" s="35">
        <f t="shared" si="34"/>
        <v>1.3722614216991251</v>
      </c>
      <c r="P504" s="34">
        <f t="shared" si="35"/>
        <v>1.8831014094837042</v>
      </c>
      <c r="Q504" s="36" t="str">
        <f>VLOOKUP($C504,'Hub coords'!$A$14:$E$118,1,TRUE)</f>
        <v>7A</v>
      </c>
      <c r="R504" s="30"/>
    </row>
    <row r="505" spans="1:19" x14ac:dyDescent="0.3">
      <c r="A505" s="30" t="s">
        <v>126</v>
      </c>
      <c r="B505" s="30">
        <v>0</v>
      </c>
      <c r="C505" s="30" t="s">
        <v>346</v>
      </c>
      <c r="D505" s="30">
        <v>901</v>
      </c>
      <c r="E505" s="30">
        <v>328.25599999999997</v>
      </c>
      <c r="F505" s="30">
        <v>0.6</v>
      </c>
      <c r="G505" s="30">
        <v>0.5</v>
      </c>
      <c r="H505" s="34">
        <v>1.94367</v>
      </c>
      <c r="I505" s="34">
        <v>5189841.3720000004</v>
      </c>
      <c r="J505" s="34">
        <v>488045.53600000002</v>
      </c>
      <c r="K505" s="18">
        <f>VLOOKUP($C505,'Hub coords'!$A$14:$E$119,4,TRUE)</f>
        <v>488047.29640000005</v>
      </c>
      <c r="L505" s="18">
        <f>VLOOKUP($C505,'Hub coords'!$A$14:$E$119,5,TRUE)</f>
        <v>5189841.7215</v>
      </c>
      <c r="M505" s="34">
        <f t="shared" si="32"/>
        <v>1.7604000000283122</v>
      </c>
      <c r="N505" s="34">
        <f t="shared" si="33"/>
        <v>0.34949999954551458</v>
      </c>
      <c r="O505" s="35">
        <f t="shared" si="34"/>
        <v>1.7947585937339863</v>
      </c>
      <c r="P505" s="34">
        <f t="shared" si="35"/>
        <v>3.2211584097819959</v>
      </c>
      <c r="Q505" s="36" t="str">
        <f>VLOOKUP($C505,'Hub coords'!$A$14:$E$118,1,TRUE)</f>
        <v>7A</v>
      </c>
      <c r="R505" s="30"/>
    </row>
    <row r="506" spans="1:19" x14ac:dyDescent="0.3">
      <c r="A506" s="30" t="s">
        <v>130</v>
      </c>
      <c r="B506" s="30">
        <v>0</v>
      </c>
      <c r="C506" s="30" t="s">
        <v>347</v>
      </c>
      <c r="D506" s="30">
        <v>901</v>
      </c>
      <c r="E506" s="30">
        <v>321.63200000000001</v>
      </c>
      <c r="F506" s="30">
        <v>0.5</v>
      </c>
      <c r="G506" s="30">
        <v>0.3</v>
      </c>
      <c r="H506" s="34">
        <v>1.752413</v>
      </c>
      <c r="I506" s="34">
        <v>5189842.8949999996</v>
      </c>
      <c r="J506" s="34">
        <v>488048.80599999998</v>
      </c>
      <c r="K506" s="18">
        <f>VLOOKUP($C506,'Hub coords'!$A$14:$E$119,4,TRUE)</f>
        <v>488047.29640000005</v>
      </c>
      <c r="L506" s="18">
        <f>VLOOKUP($C506,'Hub coords'!$A$14:$E$119,5,TRUE)</f>
        <v>5189841.7215</v>
      </c>
      <c r="M506" s="34">
        <f t="shared" si="32"/>
        <v>1.5095999999321066</v>
      </c>
      <c r="N506" s="34">
        <f t="shared" si="33"/>
        <v>1.1734999995678663</v>
      </c>
      <c r="O506" s="35">
        <f t="shared" si="34"/>
        <v>1.9120654823464593</v>
      </c>
      <c r="P506" s="34">
        <f t="shared" si="35"/>
        <v>3.6559944087807983</v>
      </c>
      <c r="Q506" s="36" t="str">
        <f>VLOOKUP($C506,'Hub coords'!$A$14:$E$118,1,TRUE)</f>
        <v>7A</v>
      </c>
      <c r="R506" s="30"/>
    </row>
    <row r="507" spans="1:19" x14ac:dyDescent="0.3">
      <c r="A507" s="30" t="s">
        <v>130</v>
      </c>
      <c r="B507" s="30">
        <v>0</v>
      </c>
      <c r="C507" s="30" t="s">
        <v>348</v>
      </c>
      <c r="D507" s="30">
        <v>901</v>
      </c>
      <c r="E507" s="30">
        <v>319.85899999999998</v>
      </c>
      <c r="F507" s="30">
        <v>0.4</v>
      </c>
      <c r="G507" s="30">
        <v>0.3</v>
      </c>
      <c r="H507" s="34">
        <v>1.24458</v>
      </c>
      <c r="I507" s="34">
        <v>5189842.5020000003</v>
      </c>
      <c r="J507" s="34">
        <v>488047.61800000002</v>
      </c>
      <c r="K507" s="18">
        <f>VLOOKUP($C507,'Hub coords'!$A$14:$E$119,4,TRUE)</f>
        <v>488047.29640000005</v>
      </c>
      <c r="L507" s="18">
        <f>VLOOKUP($C507,'Hub coords'!$A$14:$E$119,5,TRUE)</f>
        <v>5189841.7215</v>
      </c>
      <c r="M507" s="34">
        <f t="shared" si="32"/>
        <v>0.32159999996656552</v>
      </c>
      <c r="N507" s="34">
        <f t="shared" si="33"/>
        <v>0.78050000034272671</v>
      </c>
      <c r="O507" s="35">
        <f t="shared" si="34"/>
        <v>0.84416041752352455</v>
      </c>
      <c r="P507" s="34">
        <f t="shared" si="35"/>
        <v>0.71260681051349128</v>
      </c>
      <c r="Q507" s="36" t="str">
        <f>VLOOKUP($C507,'Hub coords'!$A$14:$E$118,1,TRUE)</f>
        <v>7A</v>
      </c>
      <c r="R507" s="30"/>
    </row>
    <row r="508" spans="1:19" x14ac:dyDescent="0.3">
      <c r="A508" s="30" t="s">
        <v>130</v>
      </c>
      <c r="B508" s="30">
        <v>0</v>
      </c>
      <c r="C508" s="30" t="s">
        <v>322</v>
      </c>
      <c r="D508" s="30">
        <v>901</v>
      </c>
      <c r="E508" s="30">
        <v>320.26100000000002</v>
      </c>
      <c r="F508" s="30">
        <v>0.4</v>
      </c>
      <c r="G508" s="30">
        <v>0.3</v>
      </c>
      <c r="H508" s="34">
        <v>1.388673</v>
      </c>
      <c r="I508" s="34">
        <v>5189843.0669999998</v>
      </c>
      <c r="J508" s="34">
        <v>488047.47100000002</v>
      </c>
      <c r="K508" s="18">
        <f>VLOOKUP($C508,'Hub coords'!$A$14:$E$119,4,TRUE)</f>
        <v>488047.29640000005</v>
      </c>
      <c r="L508" s="18">
        <f>VLOOKUP($C508,'Hub coords'!$A$14:$E$119,5,TRUE)</f>
        <v>5189841.7215</v>
      </c>
      <c r="M508" s="34">
        <f t="shared" si="32"/>
        <v>0.17459999996935949</v>
      </c>
      <c r="N508" s="34">
        <f t="shared" si="33"/>
        <v>1.3454999998211861</v>
      </c>
      <c r="O508" s="35">
        <f t="shared" si="34"/>
        <v>1.3567812681151343</v>
      </c>
      <c r="P508" s="34">
        <f t="shared" si="35"/>
        <v>1.840855409508112</v>
      </c>
      <c r="Q508" s="36" t="str">
        <f>VLOOKUP($C508,'Hub coords'!$A$14:$E$118,1,TRUE)</f>
        <v>7A</v>
      </c>
      <c r="R508" s="30"/>
    </row>
    <row r="509" spans="1:19" x14ac:dyDescent="0.3">
      <c r="A509" s="30" t="s">
        <v>130</v>
      </c>
      <c r="B509" s="30">
        <v>0</v>
      </c>
      <c r="C509" s="30" t="s">
        <v>349</v>
      </c>
      <c r="D509" s="30">
        <v>901</v>
      </c>
      <c r="E509" s="30">
        <v>323.98</v>
      </c>
      <c r="F509" s="30">
        <v>0.2</v>
      </c>
      <c r="G509" s="30">
        <v>0.2</v>
      </c>
      <c r="H509" s="34">
        <v>1.9338550000000001</v>
      </c>
      <c r="I509" s="34">
        <v>5189841.0240000002</v>
      </c>
      <c r="J509" s="34">
        <v>488045.41</v>
      </c>
      <c r="K509" s="18">
        <f>VLOOKUP($C509,'Hub coords'!$A$14:$E$119,4,TRUE)</f>
        <v>488047.29640000005</v>
      </c>
      <c r="L509" s="18">
        <f>VLOOKUP($C509,'Hub coords'!$A$14:$E$119,5,TRUE)</f>
        <v>5189841.7215</v>
      </c>
      <c r="M509" s="34">
        <f t="shared" si="32"/>
        <v>1.8864000000758097</v>
      </c>
      <c r="N509" s="34">
        <f t="shared" si="33"/>
        <v>0.69749999977648258</v>
      </c>
      <c r="O509" s="35">
        <f t="shared" si="34"/>
        <v>2.0112213229712457</v>
      </c>
      <c r="P509" s="34">
        <f t="shared" si="35"/>
        <v>4.0450112099742075</v>
      </c>
      <c r="Q509" s="36" t="str">
        <f>VLOOKUP($C509,'Hub coords'!$A$14:$E$118,1,TRUE)</f>
        <v>7A</v>
      </c>
      <c r="R509" s="30"/>
    </row>
    <row r="510" spans="1:19" x14ac:dyDescent="0.3">
      <c r="A510" s="30" t="s">
        <v>130</v>
      </c>
      <c r="B510" s="30">
        <v>0</v>
      </c>
      <c r="C510" s="30" t="s">
        <v>323</v>
      </c>
      <c r="D510" s="30">
        <v>901</v>
      </c>
      <c r="E510" s="30">
        <v>319.64299999999997</v>
      </c>
      <c r="F510" s="30">
        <v>0.4</v>
      </c>
      <c r="G510" s="30">
        <v>0.4</v>
      </c>
      <c r="H510" s="34">
        <v>1.6408180000000001</v>
      </c>
      <c r="I510" s="34">
        <v>5189841.8600000003</v>
      </c>
      <c r="J510" s="34">
        <v>488047.86499999999</v>
      </c>
      <c r="K510" s="18">
        <f>VLOOKUP($C510,'Hub coords'!$A$14:$E$119,4,TRUE)</f>
        <v>488047.29640000005</v>
      </c>
      <c r="L510" s="18">
        <f>VLOOKUP($C510,'Hub coords'!$A$14:$E$119,5,TRUE)</f>
        <v>5189841.7215</v>
      </c>
      <c r="M510" s="34">
        <f t="shared" si="32"/>
        <v>0.56859999994048849</v>
      </c>
      <c r="N510" s="34">
        <f t="shared" si="33"/>
        <v>0.13850000035017729</v>
      </c>
      <c r="O510" s="35">
        <f t="shared" si="34"/>
        <v>0.5852249225975622</v>
      </c>
      <c r="P510" s="34">
        <f t="shared" si="35"/>
        <v>0.34248821002932267</v>
      </c>
      <c r="Q510" s="36" t="str">
        <f>VLOOKUP($C510,'Hub coords'!$A$14:$E$118,1,TRUE)</f>
        <v>7A</v>
      </c>
      <c r="R510" s="30" t="s">
        <v>5112</v>
      </c>
      <c r="S510" s="37">
        <f>COUNT(D486:D515)</f>
        <v>30</v>
      </c>
    </row>
    <row r="511" spans="1:19" x14ac:dyDescent="0.3">
      <c r="A511" s="30" t="s">
        <v>130</v>
      </c>
      <c r="B511" s="30">
        <v>0</v>
      </c>
      <c r="C511" s="30" t="s">
        <v>324</v>
      </c>
      <c r="D511" s="30">
        <v>901</v>
      </c>
      <c r="E511" s="30">
        <v>319.85399999999998</v>
      </c>
      <c r="F511" s="30">
        <v>0.6</v>
      </c>
      <c r="G511" s="30">
        <v>0.5</v>
      </c>
      <c r="H511" s="34">
        <v>1.452548</v>
      </c>
      <c r="I511" s="34">
        <v>5189841.7170000002</v>
      </c>
      <c r="J511" s="34">
        <v>488048.31099999999</v>
      </c>
      <c r="K511" s="18">
        <f>VLOOKUP($C511,'Hub coords'!$A$14:$E$119,4,TRUE)</f>
        <v>488047.29640000005</v>
      </c>
      <c r="L511" s="18">
        <f>VLOOKUP($C511,'Hub coords'!$A$14:$E$119,5,TRUE)</f>
        <v>5189841.7215</v>
      </c>
      <c r="M511" s="34">
        <f t="shared" si="32"/>
        <v>1.0145999999367632</v>
      </c>
      <c r="N511" s="34">
        <f t="shared" si="33"/>
        <v>4.4999998062849045E-3</v>
      </c>
      <c r="O511" s="35">
        <f t="shared" si="34"/>
        <v>1.0146099791890164</v>
      </c>
      <c r="P511" s="34">
        <f t="shared" si="35"/>
        <v>1.0294334098699363</v>
      </c>
      <c r="Q511" s="36" t="str">
        <f>VLOOKUP($C511,'Hub coords'!$A$14:$E$118,1,TRUE)</f>
        <v>7A</v>
      </c>
      <c r="R511" s="30" t="s">
        <v>5111</v>
      </c>
      <c r="S511" s="34">
        <f>AVERAGE(O486:O515)</f>
        <v>1.1854940024369298</v>
      </c>
    </row>
    <row r="512" spans="1:19" x14ac:dyDescent="0.3">
      <c r="A512" s="30" t="s">
        <v>126</v>
      </c>
      <c r="B512" s="30">
        <v>0</v>
      </c>
      <c r="C512" s="30" t="s">
        <v>325</v>
      </c>
      <c r="D512" s="30">
        <v>901</v>
      </c>
      <c r="E512" s="30">
        <v>323.12099999999998</v>
      </c>
      <c r="F512" s="30">
        <v>1</v>
      </c>
      <c r="G512" s="30">
        <v>0.7</v>
      </c>
      <c r="H512" s="34">
        <v>1.7266429999999999</v>
      </c>
      <c r="I512" s="34">
        <v>5189840.7029999997</v>
      </c>
      <c r="J512" s="34">
        <v>488048.05699999997</v>
      </c>
      <c r="K512" s="18">
        <f>VLOOKUP($C512,'Hub coords'!$A$14:$E$119,4,TRUE)</f>
        <v>488047.29640000005</v>
      </c>
      <c r="L512" s="18">
        <f>VLOOKUP($C512,'Hub coords'!$A$14:$E$119,5,TRUE)</f>
        <v>5189841.7215</v>
      </c>
      <c r="M512" s="34">
        <f t="shared" si="32"/>
        <v>0.76059999992139637</v>
      </c>
      <c r="N512" s="34">
        <f t="shared" si="33"/>
        <v>1.0185000002384186</v>
      </c>
      <c r="O512" s="35">
        <f t="shared" si="34"/>
        <v>1.2711627001946237</v>
      </c>
      <c r="P512" s="34">
        <f t="shared" si="35"/>
        <v>1.6158546103660869</v>
      </c>
      <c r="Q512" s="36" t="str">
        <f>VLOOKUP($C512,'Hub coords'!$A$14:$E$118,1,TRUE)</f>
        <v>7A</v>
      </c>
      <c r="R512" s="30" t="s">
        <v>5110</v>
      </c>
      <c r="S512" s="34">
        <f>_xlfn.STDEV.S(O486:O515)</f>
        <v>0.4468590536377906</v>
      </c>
    </row>
    <row r="513" spans="1:19" x14ac:dyDescent="0.3">
      <c r="A513" s="30" t="s">
        <v>130</v>
      </c>
      <c r="B513" s="30">
        <v>0</v>
      </c>
      <c r="C513" s="30" t="s">
        <v>326</v>
      </c>
      <c r="D513" s="30">
        <v>901</v>
      </c>
      <c r="E513" s="30">
        <v>322.613</v>
      </c>
      <c r="F513" s="30">
        <v>0.9</v>
      </c>
      <c r="G513" s="30">
        <v>0.5</v>
      </c>
      <c r="H513" s="34">
        <v>1.738863</v>
      </c>
      <c r="I513" s="34">
        <v>5189840.6160000004</v>
      </c>
      <c r="J513" s="34">
        <v>488048.43599999999</v>
      </c>
      <c r="K513" s="18">
        <f>VLOOKUP($C513,'Hub coords'!$A$14:$E$119,4,TRUE)</f>
        <v>488047.29640000005</v>
      </c>
      <c r="L513" s="18">
        <f>VLOOKUP($C513,'Hub coords'!$A$14:$E$119,5,TRUE)</f>
        <v>5189841.7215</v>
      </c>
      <c r="M513" s="34">
        <f t="shared" si="32"/>
        <v>1.1395999999367632</v>
      </c>
      <c r="N513" s="34">
        <f t="shared" si="33"/>
        <v>1.1054999995976686</v>
      </c>
      <c r="O513" s="35">
        <f t="shared" si="34"/>
        <v>1.5877085403077973</v>
      </c>
      <c r="P513" s="34">
        <f t="shared" si="35"/>
        <v>2.5208184089663161</v>
      </c>
      <c r="Q513" s="36" t="str">
        <f>VLOOKUP($C513,'Hub coords'!$A$14:$E$118,1,TRUE)</f>
        <v>7A</v>
      </c>
      <c r="R513" s="30" t="s">
        <v>5109</v>
      </c>
      <c r="S513" s="34">
        <f>MIN(O486:O515)</f>
        <v>0.50427354683184378</v>
      </c>
    </row>
    <row r="514" spans="1:19" x14ac:dyDescent="0.3">
      <c r="A514" s="30" t="s">
        <v>130</v>
      </c>
      <c r="B514" s="30">
        <v>0</v>
      </c>
      <c r="C514" s="30" t="s">
        <v>327</v>
      </c>
      <c r="D514" s="30">
        <v>901</v>
      </c>
      <c r="E514" s="30">
        <v>317.62299999999999</v>
      </c>
      <c r="F514" s="30">
        <v>0.5</v>
      </c>
      <c r="G514" s="30">
        <v>0.4</v>
      </c>
      <c r="H514" s="34">
        <v>1.6706529999999999</v>
      </c>
      <c r="I514" s="34">
        <v>5189841.7350000003</v>
      </c>
      <c r="J514" s="34">
        <v>488048.109</v>
      </c>
      <c r="K514" s="18">
        <f>VLOOKUP($C514,'Hub coords'!$A$14:$E$119,4,TRUE)</f>
        <v>488047.29640000005</v>
      </c>
      <c r="L514" s="18">
        <f>VLOOKUP($C514,'Hub coords'!$A$14:$E$119,5,TRUE)</f>
        <v>5189841.7215</v>
      </c>
      <c r="M514" s="34">
        <f t="shared" si="32"/>
        <v>0.81259999994654208</v>
      </c>
      <c r="N514" s="34">
        <f t="shared" si="33"/>
        <v>1.3500000350177288E-2</v>
      </c>
      <c r="O514" s="35">
        <f t="shared" si="34"/>
        <v>0.81271213225998729</v>
      </c>
      <c r="P514" s="34">
        <f t="shared" si="35"/>
        <v>0.6605010099225751</v>
      </c>
      <c r="Q514" s="36" t="str">
        <f>VLOOKUP($C514,'Hub coords'!$A$14:$E$118,1,TRUE)</f>
        <v>7A</v>
      </c>
      <c r="R514" s="30" t="s">
        <v>5108</v>
      </c>
      <c r="S514" s="34">
        <f>MAX(O486:O515)</f>
        <v>2.0738019215792094</v>
      </c>
    </row>
    <row r="515" spans="1:19" x14ac:dyDescent="0.3">
      <c r="A515" s="30" t="s">
        <v>126</v>
      </c>
      <c r="B515" s="30">
        <v>0</v>
      </c>
      <c r="C515" s="30" t="s">
        <v>328</v>
      </c>
      <c r="D515" s="30">
        <v>901</v>
      </c>
      <c r="E515" s="30">
        <v>326.33300000000003</v>
      </c>
      <c r="F515" s="30">
        <v>0.2</v>
      </c>
      <c r="G515" s="30">
        <v>0.1</v>
      </c>
      <c r="H515" s="34">
        <v>2.1198779999999999</v>
      </c>
      <c r="I515" s="34">
        <v>5189842.5959999999</v>
      </c>
      <c r="J515" s="34">
        <v>488045.41600000003</v>
      </c>
      <c r="K515" s="18">
        <f>VLOOKUP($C515,'Hub coords'!$A$14:$E$119,4,TRUE)</f>
        <v>488047.29640000005</v>
      </c>
      <c r="L515" s="18">
        <f>VLOOKUP($C515,'Hub coords'!$A$14:$E$119,5,TRUE)</f>
        <v>5189841.7215</v>
      </c>
      <c r="M515" s="34">
        <f t="shared" si="32"/>
        <v>1.8804000000236556</v>
      </c>
      <c r="N515" s="34">
        <f t="shared" si="33"/>
        <v>0.87449999991804361</v>
      </c>
      <c r="O515" s="35">
        <f t="shared" si="34"/>
        <v>2.0738019215792094</v>
      </c>
      <c r="P515" s="34">
        <f t="shared" si="35"/>
        <v>4.3006544099456212</v>
      </c>
      <c r="Q515" s="36" t="str">
        <f>VLOOKUP($C515,'Hub coords'!$A$14:$E$118,1,TRUE)</f>
        <v>7A</v>
      </c>
      <c r="R515" s="30" t="s">
        <v>5107</v>
      </c>
      <c r="S515" s="34">
        <f>SQRT(SUM(P486:P515)/S510)</f>
        <v>1.2642875239325078</v>
      </c>
    </row>
    <row r="516" spans="1:19" s="45" customFormat="1" ht="15" thickBot="1" x14ac:dyDescent="0.35">
      <c r="A516" s="45" t="s">
        <v>126</v>
      </c>
      <c r="B516" s="45">
        <v>0</v>
      </c>
      <c r="C516" s="45" t="s">
        <v>7099</v>
      </c>
      <c r="D516" s="45">
        <v>901</v>
      </c>
      <c r="E516" s="45">
        <v>309.04500000000002</v>
      </c>
      <c r="F516" s="45">
        <v>1.8</v>
      </c>
      <c r="G516" s="45">
        <v>1.2</v>
      </c>
      <c r="H516" s="18">
        <v>1.1280110000000001</v>
      </c>
      <c r="I516" s="18">
        <v>5189868.6909999996</v>
      </c>
      <c r="J516" s="18">
        <v>488015.58500000002</v>
      </c>
      <c r="K516" s="18">
        <f>VLOOKUP($C516,'Hub coords'!$A$14:$E$119,4,TRUE)</f>
        <v>488015.69576465449</v>
      </c>
      <c r="L516" s="18">
        <f>VLOOKUP($C516,'Hub coords'!$A$14:$E$119,5,TRUE)</f>
        <v>5189870.846538106</v>
      </c>
      <c r="M516" s="18">
        <f t="shared" si="32"/>
        <v>0.11076465446967632</v>
      </c>
      <c r="N516" s="18">
        <f t="shared" si="33"/>
        <v>2.1555381063371897</v>
      </c>
      <c r="O516" s="46">
        <f t="shared" si="34"/>
        <v>2.1583821108764556</v>
      </c>
      <c r="P516" s="18">
        <f t="shared" si="35"/>
        <v>4.6586133365515039</v>
      </c>
      <c r="Q516" s="47" t="str">
        <f>VLOOKUP($C516,'Hub coords'!$A$14:$E$118,1,TRUE)</f>
        <v>8APIN</v>
      </c>
    </row>
    <row r="517" spans="1:19" s="45" customFormat="1" x14ac:dyDescent="0.3">
      <c r="A517" s="45" t="s">
        <v>130</v>
      </c>
      <c r="B517" s="45">
        <v>0</v>
      </c>
      <c r="C517" s="45" t="s">
        <v>7100</v>
      </c>
      <c r="D517" s="45">
        <v>901</v>
      </c>
      <c r="E517" s="45">
        <v>314.12200000000001</v>
      </c>
      <c r="F517" s="45">
        <v>0.7</v>
      </c>
      <c r="G517" s="45">
        <v>0.4</v>
      </c>
      <c r="H517" s="18">
        <v>1.840063</v>
      </c>
      <c r="I517" s="18">
        <v>5189869.2439999999</v>
      </c>
      <c r="J517" s="18">
        <v>488014.815</v>
      </c>
      <c r="K517" s="18">
        <f>VLOOKUP($C517,'Hub coords'!$A$14:$E$119,4,TRUE)</f>
        <v>488015.69576465449</v>
      </c>
      <c r="L517" s="18">
        <f>VLOOKUP($C517,'Hub coords'!$A$14:$E$119,5,TRUE)</f>
        <v>5189870.846538106</v>
      </c>
      <c r="M517" s="18">
        <f t="shared" si="32"/>
        <v>0.88076465448830277</v>
      </c>
      <c r="N517" s="18">
        <f t="shared" si="33"/>
        <v>1.6025381060317159</v>
      </c>
      <c r="O517" s="46">
        <f t="shared" si="34"/>
        <v>1.8286264675651007</v>
      </c>
      <c r="P517" s="18">
        <f t="shared" si="35"/>
        <v>3.3438747578796182</v>
      </c>
      <c r="Q517" s="47" t="str">
        <f>VLOOKUP($C517,'Hub coords'!$A$14:$E$118,1,TRUE)</f>
        <v>8APIN</v>
      </c>
      <c r="R517" s="20" t="s">
        <v>166</v>
      </c>
      <c r="S517" s="20" t="s">
        <v>165</v>
      </c>
    </row>
    <row r="518" spans="1:19" s="45" customFormat="1" x14ac:dyDescent="0.3">
      <c r="A518" s="45" t="s">
        <v>126</v>
      </c>
      <c r="B518" s="45">
        <v>0</v>
      </c>
      <c r="C518" s="45" t="s">
        <v>7101</v>
      </c>
      <c r="D518" s="45">
        <v>901</v>
      </c>
      <c r="E518" s="45">
        <v>317.52699999999999</v>
      </c>
      <c r="F518" s="45">
        <v>0.4</v>
      </c>
      <c r="G518" s="45">
        <v>0.3</v>
      </c>
      <c r="H518" s="18">
        <v>1.47177</v>
      </c>
      <c r="I518" s="18">
        <v>5189868.0829999996</v>
      </c>
      <c r="J518" s="18">
        <v>488016.06199999998</v>
      </c>
      <c r="K518" s="18">
        <f>VLOOKUP($C518,'Hub coords'!$A$14:$E$119,4,TRUE)</f>
        <v>488015.69576465449</v>
      </c>
      <c r="L518" s="18">
        <f>VLOOKUP($C518,'Hub coords'!$A$14:$E$119,5,TRUE)</f>
        <v>5189870.846538106</v>
      </c>
      <c r="M518" s="18">
        <f t="shared" si="32"/>
        <v>0.3662353454856202</v>
      </c>
      <c r="N518" s="18">
        <f t="shared" si="33"/>
        <v>2.7635381063446403</v>
      </c>
      <c r="O518" s="46">
        <f t="shared" si="34"/>
        <v>2.787699982692164</v>
      </c>
      <c r="P518" s="18">
        <f t="shared" si="35"/>
        <v>7.7712711935018914</v>
      </c>
      <c r="Q518" s="47" t="str">
        <f>VLOOKUP($C518,'Hub coords'!$A$14:$E$118,1,TRUE)</f>
        <v>8APIN</v>
      </c>
      <c r="R518" s="40">
        <v>1</v>
      </c>
      <c r="S518" s="15">
        <v>8</v>
      </c>
    </row>
    <row r="519" spans="1:19" s="45" customFormat="1" x14ac:dyDescent="0.3">
      <c r="A519" s="45" t="s">
        <v>126</v>
      </c>
      <c r="B519" s="45">
        <v>0</v>
      </c>
      <c r="C519" s="45" t="s">
        <v>7102</v>
      </c>
      <c r="D519" s="45">
        <v>901</v>
      </c>
      <c r="E519" s="45">
        <v>312.71699999999998</v>
      </c>
      <c r="F519" s="45">
        <v>0.4</v>
      </c>
      <c r="G519" s="45">
        <v>0.3</v>
      </c>
      <c r="H519" s="18">
        <v>2.0129489999999999</v>
      </c>
      <c r="I519" s="18">
        <v>5189869.3640000001</v>
      </c>
      <c r="J519" s="18">
        <v>488015.701</v>
      </c>
      <c r="K519" s="18">
        <f>VLOOKUP($C519,'Hub coords'!$A$14:$E$119,4,TRUE)</f>
        <v>488015.69576465449</v>
      </c>
      <c r="L519" s="18">
        <f>VLOOKUP($C519,'Hub coords'!$A$14:$E$119,5,TRUE)</f>
        <v>5189870.846538106</v>
      </c>
      <c r="M519" s="18">
        <f t="shared" si="32"/>
        <v>5.2353455103002489E-3</v>
      </c>
      <c r="N519" s="18">
        <f t="shared" si="33"/>
        <v>1.4825381059199572</v>
      </c>
      <c r="O519" s="46">
        <f t="shared" si="34"/>
        <v>1.4825473497825783</v>
      </c>
      <c r="P519" s="18">
        <f t="shared" si="35"/>
        <v>2.1979466443473465</v>
      </c>
      <c r="Q519" s="47" t="str">
        <f>VLOOKUP($C519,'Hub coords'!$A$14:$E$118,1,TRUE)</f>
        <v>8APIN</v>
      </c>
      <c r="R519" s="40">
        <v>2</v>
      </c>
      <c r="S519" s="15">
        <v>9</v>
      </c>
    </row>
    <row r="520" spans="1:19" s="45" customFormat="1" x14ac:dyDescent="0.3">
      <c r="A520" s="45" t="s">
        <v>126</v>
      </c>
      <c r="B520" s="45">
        <v>0</v>
      </c>
      <c r="C520" s="45" t="s">
        <v>7103</v>
      </c>
      <c r="D520" s="45">
        <v>899</v>
      </c>
      <c r="E520" s="45">
        <v>311.34199999999998</v>
      </c>
      <c r="F520" s="45">
        <v>0.3</v>
      </c>
      <c r="G520" s="45">
        <v>0.2</v>
      </c>
      <c r="H520" s="18">
        <v>2.3207309999999999</v>
      </c>
      <c r="I520" s="18">
        <v>5189870.8609999996</v>
      </c>
      <c r="J520" s="18">
        <v>488016.98100000003</v>
      </c>
      <c r="K520" s="18">
        <f>VLOOKUP($C520,'Hub coords'!$A$14:$E$119,4,TRUE)</f>
        <v>488015.69576465449</v>
      </c>
      <c r="L520" s="18">
        <f>VLOOKUP($C520,'Hub coords'!$A$14:$E$119,5,TRUE)</f>
        <v>5189870.846538106</v>
      </c>
      <c r="M520" s="18">
        <f t="shared" si="32"/>
        <v>1.2852353455382399</v>
      </c>
      <c r="N520" s="18">
        <f t="shared" si="33"/>
        <v>1.446189358830452E-2</v>
      </c>
      <c r="O520" s="46">
        <f t="shared" si="34"/>
        <v>1.2853167079700467</v>
      </c>
      <c r="P520" s="18">
        <f t="shared" si="35"/>
        <v>1.6520390397869584</v>
      </c>
      <c r="Q520" s="47" t="str">
        <f>VLOOKUP($C520,'Hub coords'!$A$14:$E$118,1,TRUE)</f>
        <v>8APIN</v>
      </c>
      <c r="R520" s="40">
        <v>3</v>
      </c>
      <c r="S520" s="15">
        <v>9</v>
      </c>
    </row>
    <row r="521" spans="1:19" s="45" customFormat="1" x14ac:dyDescent="0.3">
      <c r="A521" s="45" t="s">
        <v>126</v>
      </c>
      <c r="B521" s="45">
        <v>0</v>
      </c>
      <c r="C521" s="45" t="s">
        <v>7104</v>
      </c>
      <c r="D521" s="45">
        <v>901</v>
      </c>
      <c r="E521" s="45">
        <v>313.39299999999997</v>
      </c>
      <c r="F521" s="45">
        <v>0.8</v>
      </c>
      <c r="G521" s="45">
        <v>0.9</v>
      </c>
      <c r="H521" s="18">
        <v>2.5768610000000001</v>
      </c>
      <c r="I521" s="18">
        <v>5189869.0480000004</v>
      </c>
      <c r="J521" s="18">
        <v>488014.68599999999</v>
      </c>
      <c r="K521" s="18">
        <f>VLOOKUP($C521,'Hub coords'!$A$14:$E$119,4,TRUE)</f>
        <v>488015.69576465449</v>
      </c>
      <c r="L521" s="18">
        <f>VLOOKUP($C521,'Hub coords'!$A$14:$E$119,5,TRUE)</f>
        <v>5189870.846538106</v>
      </c>
      <c r="M521" s="18">
        <f t="shared" si="32"/>
        <v>1.0097646545036696</v>
      </c>
      <c r="N521" s="18">
        <f t="shared" si="33"/>
        <v>1.7985381055623293</v>
      </c>
      <c r="O521" s="46">
        <f t="shared" si="34"/>
        <v>2.0626109605654306</v>
      </c>
      <c r="P521" s="18">
        <f t="shared" si="35"/>
        <v>4.2543639746446482</v>
      </c>
      <c r="Q521" s="47" t="str">
        <f>VLOOKUP($C521,'Hub coords'!$A$14:$E$118,1,TRUE)</f>
        <v>8APIN</v>
      </c>
      <c r="R521" s="40">
        <v>4</v>
      </c>
      <c r="S521" s="15">
        <v>4</v>
      </c>
    </row>
    <row r="522" spans="1:19" s="45" customFormat="1" x14ac:dyDescent="0.3">
      <c r="A522" s="45" t="s">
        <v>126</v>
      </c>
      <c r="B522" s="45">
        <v>0</v>
      </c>
      <c r="C522" s="45" t="s">
        <v>7105</v>
      </c>
      <c r="D522" s="45">
        <v>899</v>
      </c>
      <c r="E522" s="45">
        <v>311.7</v>
      </c>
      <c r="F522" s="45">
        <v>0.7</v>
      </c>
      <c r="G522" s="45">
        <v>0.6</v>
      </c>
      <c r="H522" s="18">
        <v>1.579717</v>
      </c>
      <c r="I522" s="18">
        <v>5189870.8859999999</v>
      </c>
      <c r="J522" s="18">
        <v>488017.67700000003</v>
      </c>
      <c r="K522" s="18">
        <f>VLOOKUP($C522,'Hub coords'!$A$14:$E$119,4,TRUE)</f>
        <v>488015.69576465449</v>
      </c>
      <c r="L522" s="18">
        <f>VLOOKUP($C522,'Hub coords'!$A$14:$E$119,5,TRUE)</f>
        <v>5189870.846538106</v>
      </c>
      <c r="M522" s="18">
        <f t="shared" si="32"/>
        <v>1.9812353455345146</v>
      </c>
      <c r="N522" s="18">
        <f t="shared" si="33"/>
        <v>3.9461893960833549E-2</v>
      </c>
      <c r="O522" s="46">
        <f t="shared" si="34"/>
        <v>1.981628304064676</v>
      </c>
      <c r="P522" s="18">
        <f t="shared" si="35"/>
        <v>3.9268507354702442</v>
      </c>
      <c r="Q522" s="47" t="str">
        <f>VLOOKUP($C522,'Hub coords'!$A$14:$E$118,1,TRUE)</f>
        <v>8APIN</v>
      </c>
      <c r="R522" s="40">
        <v>5</v>
      </c>
      <c r="S522" s="15">
        <v>0</v>
      </c>
    </row>
    <row r="523" spans="1:19" s="45" customFormat="1" x14ac:dyDescent="0.3">
      <c r="A523" s="45" t="s">
        <v>126</v>
      </c>
      <c r="B523" s="45">
        <v>0</v>
      </c>
      <c r="C523" s="45" t="s">
        <v>7106</v>
      </c>
      <c r="D523" s="45">
        <v>901</v>
      </c>
      <c r="E523" s="45">
        <v>310.82799999999997</v>
      </c>
      <c r="F523" s="45">
        <v>1.1000000000000001</v>
      </c>
      <c r="G523" s="45">
        <v>0.5</v>
      </c>
      <c r="H523" s="18">
        <v>0.81550199999999995</v>
      </c>
      <c r="I523" s="18">
        <v>5189869.4069999997</v>
      </c>
      <c r="J523" s="18">
        <v>488014.23499999999</v>
      </c>
      <c r="K523" s="18">
        <f>VLOOKUP($C523,'Hub coords'!$A$14:$E$119,4,TRUE)</f>
        <v>488015.69576465449</v>
      </c>
      <c r="L523" s="18">
        <f>VLOOKUP($C523,'Hub coords'!$A$14:$E$119,5,TRUE)</f>
        <v>5189870.846538106</v>
      </c>
      <c r="M523" s="18">
        <f t="shared" si="32"/>
        <v>1.4607646545046009</v>
      </c>
      <c r="N523" s="18">
        <f t="shared" si="33"/>
        <v>1.4395381063222885</v>
      </c>
      <c r="O523" s="46">
        <f t="shared" si="34"/>
        <v>2.0508786739843745</v>
      </c>
      <c r="P523" s="18">
        <f t="shared" si="35"/>
        <v>4.2061033354039061</v>
      </c>
      <c r="Q523" s="47" t="str">
        <f>VLOOKUP($C523,'Hub coords'!$A$14:$E$118,1,TRUE)</f>
        <v>8APIN</v>
      </c>
      <c r="R523" s="40">
        <v>6</v>
      </c>
      <c r="S523" s="15">
        <v>0</v>
      </c>
    </row>
    <row r="524" spans="1:19" s="45" customFormat="1" x14ac:dyDescent="0.3">
      <c r="A524" s="45" t="s">
        <v>126</v>
      </c>
      <c r="B524" s="45">
        <v>0</v>
      </c>
      <c r="C524" s="45" t="s">
        <v>7107</v>
      </c>
      <c r="D524" s="45">
        <v>901</v>
      </c>
      <c r="E524" s="45">
        <v>312.13499999999999</v>
      </c>
      <c r="F524" s="45">
        <v>0.3</v>
      </c>
      <c r="G524" s="45">
        <v>0.2</v>
      </c>
      <c r="H524" s="18">
        <v>2.0853009999999998</v>
      </c>
      <c r="I524" s="18">
        <v>5189868.84</v>
      </c>
      <c r="J524" s="18">
        <v>488015.32199999999</v>
      </c>
      <c r="K524" s="18">
        <f>VLOOKUP($C524,'Hub coords'!$A$14:$E$119,4,TRUE)</f>
        <v>488015.69576465449</v>
      </c>
      <c r="L524" s="18">
        <f>VLOOKUP($C524,'Hub coords'!$A$14:$E$119,5,TRUE)</f>
        <v>5189870.846538106</v>
      </c>
      <c r="M524" s="18">
        <f t="shared" si="32"/>
        <v>0.37376465450506657</v>
      </c>
      <c r="N524" s="18">
        <f t="shared" si="33"/>
        <v>2.0065381061285734</v>
      </c>
      <c r="O524" s="46">
        <f t="shared" si="34"/>
        <v>2.0410524707374216</v>
      </c>
      <c r="P524" s="18">
        <f t="shared" si="35"/>
        <v>4.1658951883033328</v>
      </c>
      <c r="Q524" s="47" t="str">
        <f>VLOOKUP($C524,'Hub coords'!$A$14:$E$118,1,TRUE)</f>
        <v>8APIN</v>
      </c>
      <c r="R524" s="40">
        <v>7</v>
      </c>
      <c r="S524" s="15">
        <v>0</v>
      </c>
    </row>
    <row r="525" spans="1:19" s="45" customFormat="1" x14ac:dyDescent="0.3">
      <c r="A525" s="45" t="s">
        <v>126</v>
      </c>
      <c r="B525" s="45">
        <v>0</v>
      </c>
      <c r="C525" s="45" t="s">
        <v>7108</v>
      </c>
      <c r="D525" s="45">
        <v>901</v>
      </c>
      <c r="E525" s="45">
        <v>310.82100000000003</v>
      </c>
      <c r="F525" s="45">
        <v>0.6</v>
      </c>
      <c r="G525" s="45">
        <v>0.6</v>
      </c>
      <c r="H525" s="18">
        <v>1.3640909999999999</v>
      </c>
      <c r="I525" s="18">
        <v>5189871.6030000001</v>
      </c>
      <c r="J525" s="18">
        <v>488016.13199999998</v>
      </c>
      <c r="K525" s="18">
        <f>VLOOKUP($C525,'Hub coords'!$A$14:$E$119,4,TRUE)</f>
        <v>488015.69576465449</v>
      </c>
      <c r="L525" s="18">
        <f>VLOOKUP($C525,'Hub coords'!$A$14:$E$119,5,TRUE)</f>
        <v>5189870.846538106</v>
      </c>
      <c r="M525" s="18">
        <f t="shared" si="32"/>
        <v>0.43623534549260512</v>
      </c>
      <c r="N525" s="18">
        <f t="shared" si="33"/>
        <v>0.75646189413964748</v>
      </c>
      <c r="O525" s="46">
        <f t="shared" si="34"/>
        <v>0.87323300094670941</v>
      </c>
      <c r="P525" s="18">
        <f t="shared" si="35"/>
        <v>0.76253587394239586</v>
      </c>
      <c r="Q525" s="47" t="str">
        <f>VLOOKUP($C525,'Hub coords'!$A$14:$E$118,1,TRUE)</f>
        <v>8APIN</v>
      </c>
      <c r="R525" s="40">
        <v>8</v>
      </c>
      <c r="S525" s="15">
        <v>0</v>
      </c>
    </row>
    <row r="526" spans="1:19" s="45" customFormat="1" ht="15" thickBot="1" x14ac:dyDescent="0.35">
      <c r="A526" s="45" t="s">
        <v>126</v>
      </c>
      <c r="B526" s="45">
        <v>0</v>
      </c>
      <c r="C526" s="45" t="s">
        <v>7109</v>
      </c>
      <c r="D526" s="45">
        <v>901</v>
      </c>
      <c r="E526" s="45">
        <v>309.577</v>
      </c>
      <c r="F526" s="45">
        <v>1.9</v>
      </c>
      <c r="G526" s="45">
        <v>1.3</v>
      </c>
      <c r="H526" s="18">
        <v>1.1641079999999999</v>
      </c>
      <c r="I526" s="18">
        <v>5189868.6349999998</v>
      </c>
      <c r="J526" s="18">
        <v>488015.65700000001</v>
      </c>
      <c r="K526" s="18">
        <f>VLOOKUP($C526,'Hub coords'!$A$14:$E$119,4,TRUE)</f>
        <v>488015.69576465449</v>
      </c>
      <c r="L526" s="18">
        <f>VLOOKUP($C526,'Hub coords'!$A$14:$E$119,5,TRUE)</f>
        <v>5189870.846538106</v>
      </c>
      <c r="M526" s="18">
        <f t="shared" si="32"/>
        <v>3.8764654484111816E-2</v>
      </c>
      <c r="N526" s="18">
        <f t="shared" si="33"/>
        <v>2.2115381062030792</v>
      </c>
      <c r="O526" s="46">
        <f t="shared" si="34"/>
        <v>2.2118778206821403</v>
      </c>
      <c r="P526" s="18">
        <f t="shared" si="35"/>
        <v>4.8924034936255749</v>
      </c>
      <c r="Q526" s="47" t="str">
        <f>VLOOKUP($C526,'Hub coords'!$A$14:$E$118,1,TRUE)</f>
        <v>8APIN</v>
      </c>
      <c r="R526" s="38" t="s">
        <v>2123</v>
      </c>
      <c r="S526" s="38">
        <v>0</v>
      </c>
    </row>
    <row r="527" spans="1:19" s="45" customFormat="1" x14ac:dyDescent="0.3">
      <c r="A527" s="45" t="s">
        <v>126</v>
      </c>
      <c r="B527" s="45">
        <v>0</v>
      </c>
      <c r="C527" s="45" t="s">
        <v>7110</v>
      </c>
      <c r="D527" s="45">
        <v>901</v>
      </c>
      <c r="E527" s="45">
        <v>314.71699999999998</v>
      </c>
      <c r="F527" s="45">
        <v>0.7</v>
      </c>
      <c r="G527" s="45">
        <v>0.4</v>
      </c>
      <c r="H527" s="18">
        <v>2.0750150000000001</v>
      </c>
      <c r="I527" s="18">
        <v>5189868.8509999998</v>
      </c>
      <c r="J527" s="18">
        <v>488015.42599999998</v>
      </c>
      <c r="K527" s="18">
        <f>VLOOKUP($C527,'Hub coords'!$A$14:$E$119,4,TRUE)</f>
        <v>488015.69576465449</v>
      </c>
      <c r="L527" s="18">
        <f>VLOOKUP($C527,'Hub coords'!$A$14:$E$119,5,TRUE)</f>
        <v>5189870.846538106</v>
      </c>
      <c r="M527" s="18">
        <f t="shared" si="32"/>
        <v>0.26976465451298282</v>
      </c>
      <c r="N527" s="18">
        <f t="shared" si="33"/>
        <v>1.9955381061881781</v>
      </c>
      <c r="O527" s="46">
        <f t="shared" si="34"/>
        <v>2.013689475086367</v>
      </c>
      <c r="P527" s="18">
        <f t="shared" si="35"/>
        <v>4.0549453020736079</v>
      </c>
      <c r="Q527" s="47" t="str">
        <f>VLOOKUP($C527,'Hub coords'!$A$14:$E$118,1,TRUE)</f>
        <v>8APIN</v>
      </c>
    </row>
    <row r="528" spans="1:19" s="45" customFormat="1" x14ac:dyDescent="0.3">
      <c r="A528" s="45" t="s">
        <v>126</v>
      </c>
      <c r="B528" s="45">
        <v>0</v>
      </c>
      <c r="C528" s="45" t="s">
        <v>7111</v>
      </c>
      <c r="D528" s="45">
        <v>901</v>
      </c>
      <c r="E528" s="45">
        <v>312.21199999999999</v>
      </c>
      <c r="F528" s="45">
        <v>0.5</v>
      </c>
      <c r="G528" s="45">
        <v>0.4</v>
      </c>
      <c r="H528" s="18">
        <v>1.571483</v>
      </c>
      <c r="I528" s="18">
        <v>5189871.4419999998</v>
      </c>
      <c r="J528" s="18">
        <v>488017.848</v>
      </c>
      <c r="K528" s="18">
        <f>VLOOKUP($C528,'Hub coords'!$A$14:$E$119,4,TRUE)</f>
        <v>488015.69576465449</v>
      </c>
      <c r="L528" s="18">
        <f>VLOOKUP($C528,'Hub coords'!$A$14:$E$119,5,TRUE)</f>
        <v>5189870.846538106</v>
      </c>
      <c r="M528" s="18">
        <f t="shared" si="32"/>
        <v>2.1522353455075063</v>
      </c>
      <c r="N528" s="18">
        <f t="shared" si="33"/>
        <v>0.5954618938267231</v>
      </c>
      <c r="O528" s="46">
        <f t="shared" si="34"/>
        <v>2.2330902018170971</v>
      </c>
      <c r="P528" s="18">
        <f t="shared" si="35"/>
        <v>4.9866918494515229</v>
      </c>
      <c r="Q528" s="47" t="str">
        <f>VLOOKUP($C528,'Hub coords'!$A$14:$E$118,1,TRUE)</f>
        <v>8APIN</v>
      </c>
    </row>
    <row r="529" spans="1:19" s="45" customFormat="1" x14ac:dyDescent="0.3">
      <c r="A529" s="45" t="s">
        <v>126</v>
      </c>
      <c r="B529" s="45">
        <v>0</v>
      </c>
      <c r="C529" s="45" t="s">
        <v>7112</v>
      </c>
      <c r="D529" s="45">
        <v>901</v>
      </c>
      <c r="E529" s="45">
        <v>310.97500000000002</v>
      </c>
      <c r="F529" s="45">
        <v>0.6</v>
      </c>
      <c r="G529" s="45">
        <v>0.5</v>
      </c>
      <c r="H529" s="18">
        <v>1.4754890000000001</v>
      </c>
      <c r="I529" s="18">
        <v>5189870.9349999996</v>
      </c>
      <c r="J529" s="18">
        <v>488017.359</v>
      </c>
      <c r="K529" s="18">
        <f>VLOOKUP($C529,'Hub coords'!$A$14:$E$119,4,TRUE)</f>
        <v>488015.69576465449</v>
      </c>
      <c r="L529" s="18">
        <f>VLOOKUP($C529,'Hub coords'!$A$14:$E$119,5,TRUE)</f>
        <v>5189870.846538106</v>
      </c>
      <c r="M529" s="18">
        <f t="shared" si="32"/>
        <v>1.6632353455061093</v>
      </c>
      <c r="N529" s="18">
        <f t="shared" si="33"/>
        <v>8.8461893610656261E-2</v>
      </c>
      <c r="O529" s="46">
        <f t="shared" si="34"/>
        <v>1.6655861794461462</v>
      </c>
      <c r="P529" s="18">
        <f t="shared" si="35"/>
        <v>2.7741773211620098</v>
      </c>
      <c r="Q529" s="47" t="str">
        <f>VLOOKUP($C529,'Hub coords'!$A$14:$E$118,1,TRUE)</f>
        <v>8APIN</v>
      </c>
    </row>
    <row r="530" spans="1:19" s="45" customFormat="1" x14ac:dyDescent="0.3">
      <c r="A530" s="45" t="s">
        <v>130</v>
      </c>
      <c r="B530" s="45">
        <v>0</v>
      </c>
      <c r="C530" s="45" t="s">
        <v>7113</v>
      </c>
      <c r="D530" s="45">
        <v>901</v>
      </c>
      <c r="E530" s="45">
        <v>316.33</v>
      </c>
      <c r="F530" s="45">
        <v>0.6</v>
      </c>
      <c r="G530" s="45">
        <v>0.4</v>
      </c>
      <c r="H530" s="18">
        <v>1.936547</v>
      </c>
      <c r="I530" s="18">
        <v>5189868.8729999997</v>
      </c>
      <c r="J530" s="18">
        <v>488015.28200000001</v>
      </c>
      <c r="K530" s="18">
        <f>VLOOKUP($C530,'Hub coords'!$A$14:$E$119,4,TRUE)</f>
        <v>488015.69576465449</v>
      </c>
      <c r="L530" s="18">
        <f>VLOOKUP($C530,'Hub coords'!$A$14:$E$119,5,TRUE)</f>
        <v>5189870.846538106</v>
      </c>
      <c r="M530" s="18">
        <f t="shared" si="32"/>
        <v>0.41376465448411182</v>
      </c>
      <c r="N530" s="18">
        <f t="shared" si="33"/>
        <v>1.9735381063073874</v>
      </c>
      <c r="O530" s="46">
        <f t="shared" si="34"/>
        <v>2.0164458451314049</v>
      </c>
      <c r="P530" s="18">
        <f t="shared" si="35"/>
        <v>4.0660538463477058</v>
      </c>
      <c r="Q530" s="47" t="str">
        <f>VLOOKUP($C530,'Hub coords'!$A$14:$E$118,1,TRUE)</f>
        <v>8APIN</v>
      </c>
    </row>
    <row r="531" spans="1:19" s="45" customFormat="1" x14ac:dyDescent="0.3">
      <c r="A531" s="45" t="s">
        <v>126</v>
      </c>
      <c r="B531" s="45">
        <v>0</v>
      </c>
      <c r="C531" s="45" t="s">
        <v>7114</v>
      </c>
      <c r="D531" s="45">
        <v>899</v>
      </c>
      <c r="E531" s="45">
        <v>311.37400000000002</v>
      </c>
      <c r="F531" s="45">
        <v>0.6</v>
      </c>
      <c r="G531" s="45">
        <v>0.5</v>
      </c>
      <c r="H531" s="18">
        <v>1.85578</v>
      </c>
      <c r="I531" s="18">
        <v>5189870.7869999995</v>
      </c>
      <c r="J531" s="18">
        <v>488017.29700000002</v>
      </c>
      <c r="K531" s="18">
        <f>VLOOKUP($C531,'Hub coords'!$A$14:$E$119,4,TRUE)</f>
        <v>488015.69576465449</v>
      </c>
      <c r="L531" s="18">
        <f>VLOOKUP($C531,'Hub coords'!$A$14:$E$119,5,TRUE)</f>
        <v>5189870.846538106</v>
      </c>
      <c r="M531" s="18">
        <f t="shared" si="32"/>
        <v>1.601235345529858</v>
      </c>
      <c r="N531" s="18">
        <f t="shared" si="33"/>
        <v>5.9538106434047222E-2</v>
      </c>
      <c r="O531" s="46">
        <f t="shared" si="34"/>
        <v>1.6023418542532915</v>
      </c>
      <c r="P531" s="18">
        <f t="shared" si="35"/>
        <v>2.5674994178918764</v>
      </c>
      <c r="Q531" s="47" t="str">
        <f>VLOOKUP($C531,'Hub coords'!$A$14:$E$118,1,TRUE)</f>
        <v>8APIN</v>
      </c>
    </row>
    <row r="532" spans="1:19" s="45" customFormat="1" x14ac:dyDescent="0.3">
      <c r="A532" s="45" t="s">
        <v>126</v>
      </c>
      <c r="B532" s="45">
        <v>0</v>
      </c>
      <c r="C532" s="45" t="s">
        <v>7115</v>
      </c>
      <c r="D532" s="45">
        <v>901</v>
      </c>
      <c r="E532" s="45">
        <v>313.55700000000002</v>
      </c>
      <c r="F532" s="45">
        <v>0.5</v>
      </c>
      <c r="G532" s="45">
        <v>0.3</v>
      </c>
      <c r="H532" s="18">
        <v>2.1120369999999999</v>
      </c>
      <c r="I532" s="18">
        <v>5189868.4979999997</v>
      </c>
      <c r="J532" s="18">
        <v>488016.15399999998</v>
      </c>
      <c r="K532" s="18">
        <f>VLOOKUP($C532,'Hub coords'!$A$14:$E$119,4,TRUE)</f>
        <v>488015.69576465449</v>
      </c>
      <c r="L532" s="18">
        <f>VLOOKUP($C532,'Hub coords'!$A$14:$E$119,5,TRUE)</f>
        <v>5189870.846538106</v>
      </c>
      <c r="M532" s="18">
        <f t="shared" si="32"/>
        <v>0.45823534548981115</v>
      </c>
      <c r="N532" s="18">
        <f t="shared" si="33"/>
        <v>2.3485381063073874</v>
      </c>
      <c r="O532" s="46">
        <f t="shared" si="34"/>
        <v>2.392824872119574</v>
      </c>
      <c r="P532" s="18">
        <f t="shared" si="35"/>
        <v>5.7256108686340559</v>
      </c>
      <c r="Q532" s="47" t="str">
        <f>VLOOKUP($C532,'Hub coords'!$A$14:$E$118,1,TRUE)</f>
        <v>8APIN</v>
      </c>
    </row>
    <row r="533" spans="1:19" s="45" customFormat="1" x14ac:dyDescent="0.3">
      <c r="A533" s="45" t="s">
        <v>126</v>
      </c>
      <c r="B533" s="45">
        <v>0</v>
      </c>
      <c r="C533" s="45" t="s">
        <v>7116</v>
      </c>
      <c r="D533" s="45">
        <v>901</v>
      </c>
      <c r="E533" s="45">
        <v>312.56099999999998</v>
      </c>
      <c r="F533" s="45">
        <v>0.8</v>
      </c>
      <c r="G533" s="45">
        <v>0.4</v>
      </c>
      <c r="H533" s="18">
        <v>1.592991</v>
      </c>
      <c r="I533" s="18">
        <v>5189869.8959999997</v>
      </c>
      <c r="J533" s="18">
        <v>488015.37800000003</v>
      </c>
      <c r="K533" s="18">
        <f>VLOOKUP($C533,'Hub coords'!$A$14:$E$119,4,TRUE)</f>
        <v>488015.69576465449</v>
      </c>
      <c r="L533" s="18">
        <f>VLOOKUP($C533,'Hub coords'!$A$14:$E$119,5,TRUE)</f>
        <v>5189870.846538106</v>
      </c>
      <c r="M533" s="18">
        <f t="shared" si="32"/>
        <v>0.31776465446455404</v>
      </c>
      <c r="N533" s="18">
        <f t="shared" si="33"/>
        <v>0.95053810626268387</v>
      </c>
      <c r="O533" s="46">
        <f t="shared" si="34"/>
        <v>1.0022460112589258</v>
      </c>
      <c r="P533" s="18">
        <f t="shared" si="35"/>
        <v>1.0044970670844267</v>
      </c>
      <c r="Q533" s="47" t="str">
        <f>VLOOKUP($C533,'Hub coords'!$A$14:$E$118,1,TRUE)</f>
        <v>8APIN</v>
      </c>
    </row>
    <row r="534" spans="1:19" s="45" customFormat="1" x14ac:dyDescent="0.3">
      <c r="A534" s="45" t="s">
        <v>126</v>
      </c>
      <c r="B534" s="45">
        <v>0</v>
      </c>
      <c r="C534" s="45" t="s">
        <v>7117</v>
      </c>
      <c r="D534" s="45">
        <v>899</v>
      </c>
      <c r="E534" s="45">
        <v>312.42500000000001</v>
      </c>
      <c r="F534" s="45">
        <v>0.5</v>
      </c>
      <c r="G534" s="45">
        <v>0.5</v>
      </c>
      <c r="H534" s="18">
        <v>1.9351259999999999</v>
      </c>
      <c r="I534" s="18">
        <v>5189871.82</v>
      </c>
      <c r="J534" s="18">
        <v>488017.25199999998</v>
      </c>
      <c r="K534" s="18">
        <f>VLOOKUP($C534,'Hub coords'!$A$14:$E$119,4,TRUE)</f>
        <v>488015.69576465449</v>
      </c>
      <c r="L534" s="18">
        <f>VLOOKUP($C534,'Hub coords'!$A$14:$E$119,5,TRUE)</f>
        <v>5189870.846538106</v>
      </c>
      <c r="M534" s="18">
        <f t="shared" si="32"/>
        <v>1.5562353454879485</v>
      </c>
      <c r="N534" s="18">
        <f t="shared" si="33"/>
        <v>0.97346189431846142</v>
      </c>
      <c r="O534" s="46">
        <f t="shared" si="34"/>
        <v>1.8356188357706733</v>
      </c>
      <c r="P534" s="18">
        <f t="shared" si="35"/>
        <v>3.3694965102360821</v>
      </c>
      <c r="Q534" s="47" t="str">
        <f>VLOOKUP($C534,'Hub coords'!$A$14:$E$118,1,TRUE)</f>
        <v>8APIN</v>
      </c>
    </row>
    <row r="535" spans="1:19" s="45" customFormat="1" x14ac:dyDescent="0.3">
      <c r="A535" s="45" t="s">
        <v>126</v>
      </c>
      <c r="B535" s="45">
        <v>0</v>
      </c>
      <c r="C535" s="45" t="s">
        <v>7118</v>
      </c>
      <c r="D535" s="45">
        <v>901</v>
      </c>
      <c r="E535" s="45">
        <v>309.03899999999999</v>
      </c>
      <c r="F535" s="45">
        <v>1.8</v>
      </c>
      <c r="G535" s="45">
        <v>1.3</v>
      </c>
      <c r="H535" s="18">
        <v>1.1065480000000001</v>
      </c>
      <c r="I535" s="18">
        <v>5189868.6579999998</v>
      </c>
      <c r="J535" s="18">
        <v>488015.57900000003</v>
      </c>
      <c r="K535" s="18">
        <f>VLOOKUP($C535,'Hub coords'!$A$14:$E$119,4,TRUE)</f>
        <v>488015.69576465449</v>
      </c>
      <c r="L535" s="18">
        <f>VLOOKUP($C535,'Hub coords'!$A$14:$E$119,5,TRUE)</f>
        <v>5189870.846538106</v>
      </c>
      <c r="M535" s="18">
        <f t="shared" si="32"/>
        <v>0.11676465446362272</v>
      </c>
      <c r="N535" s="18">
        <f t="shared" si="33"/>
        <v>2.1885381061583757</v>
      </c>
      <c r="O535" s="46">
        <f t="shared" si="34"/>
        <v>2.1916507538016403</v>
      </c>
      <c r="P535" s="18">
        <f t="shared" si="35"/>
        <v>4.8033330266392982</v>
      </c>
      <c r="Q535" s="47" t="str">
        <f>VLOOKUP($C535,'Hub coords'!$A$14:$E$118,1,TRUE)</f>
        <v>8APIN</v>
      </c>
    </row>
    <row r="536" spans="1:19" s="45" customFormat="1" x14ac:dyDescent="0.3">
      <c r="A536" s="45" t="s">
        <v>126</v>
      </c>
      <c r="B536" s="45">
        <v>0</v>
      </c>
      <c r="C536" s="45" t="s">
        <v>7119</v>
      </c>
      <c r="D536" s="45">
        <v>901</v>
      </c>
      <c r="E536" s="45">
        <v>311.56400000000002</v>
      </c>
      <c r="F536" s="45">
        <v>0.6</v>
      </c>
      <c r="G536" s="45">
        <v>0.6</v>
      </c>
      <c r="H536" s="18">
        <v>1.471822</v>
      </c>
      <c r="I536" s="18">
        <v>5189871.682</v>
      </c>
      <c r="J536" s="18">
        <v>488017.18900000001</v>
      </c>
      <c r="K536" s="18">
        <f>VLOOKUP($C536,'Hub coords'!$A$14:$E$119,4,TRUE)</f>
        <v>488015.69576465449</v>
      </c>
      <c r="L536" s="18">
        <f>VLOOKUP($C536,'Hub coords'!$A$14:$E$119,5,TRUE)</f>
        <v>5189870.846538106</v>
      </c>
      <c r="M536" s="18">
        <f t="shared" si="32"/>
        <v>1.4932353455224074</v>
      </c>
      <c r="N536" s="18">
        <f t="shared" si="33"/>
        <v>0.83546189405024052</v>
      </c>
      <c r="O536" s="46">
        <f t="shared" si="34"/>
        <v>1.711066443340947</v>
      </c>
      <c r="P536" s="18">
        <f t="shared" si="35"/>
        <v>2.9277483735274381</v>
      </c>
      <c r="Q536" s="47" t="str">
        <f>VLOOKUP($C536,'Hub coords'!$A$14:$E$118,1,TRUE)</f>
        <v>8APIN</v>
      </c>
    </row>
    <row r="537" spans="1:19" s="45" customFormat="1" x14ac:dyDescent="0.3">
      <c r="A537" s="45" t="s">
        <v>126</v>
      </c>
      <c r="B537" s="45">
        <v>0</v>
      </c>
      <c r="C537" s="45" t="s">
        <v>7120</v>
      </c>
      <c r="D537" s="45">
        <v>901</v>
      </c>
      <c r="E537" s="45">
        <v>309.62700000000001</v>
      </c>
      <c r="F537" s="45">
        <v>1.8</v>
      </c>
      <c r="G537" s="45">
        <v>1.3</v>
      </c>
      <c r="H537" s="18">
        <v>1.2568889999999999</v>
      </c>
      <c r="I537" s="18">
        <v>5189868.7759999996</v>
      </c>
      <c r="J537" s="18">
        <v>488015.73300000001</v>
      </c>
      <c r="K537" s="18">
        <f>VLOOKUP($C537,'Hub coords'!$A$14:$E$119,4,TRUE)</f>
        <v>488015.69576465449</v>
      </c>
      <c r="L537" s="18">
        <f>VLOOKUP($C537,'Hub coords'!$A$14:$E$119,5,TRUE)</f>
        <v>5189870.846538106</v>
      </c>
      <c r="M537" s="18">
        <f t="shared" si="32"/>
        <v>3.7235345516819507E-2</v>
      </c>
      <c r="N537" s="18">
        <f t="shared" si="33"/>
        <v>2.0705381063744426</v>
      </c>
      <c r="O537" s="46">
        <f t="shared" si="34"/>
        <v>2.0708728886400585</v>
      </c>
      <c r="P537" s="18">
        <f t="shared" si="35"/>
        <v>4.2885145209044202</v>
      </c>
      <c r="Q537" s="47" t="str">
        <f>VLOOKUP($C537,'Hub coords'!$A$14:$E$118,1,TRUE)</f>
        <v>8APIN</v>
      </c>
    </row>
    <row r="538" spans="1:19" s="45" customFormat="1" x14ac:dyDescent="0.3">
      <c r="A538" s="45" t="s">
        <v>126</v>
      </c>
      <c r="B538" s="45">
        <v>0</v>
      </c>
      <c r="C538" s="45" t="s">
        <v>7121</v>
      </c>
      <c r="D538" s="45">
        <v>899</v>
      </c>
      <c r="E538" s="45">
        <v>312.23200000000003</v>
      </c>
      <c r="F538" s="45">
        <v>0.5</v>
      </c>
      <c r="G538" s="45">
        <v>0.5</v>
      </c>
      <c r="H538" s="18">
        <v>1.8939239999999999</v>
      </c>
      <c r="I538" s="18">
        <v>5189870.835</v>
      </c>
      <c r="J538" s="18">
        <v>488017.32799999998</v>
      </c>
      <c r="K538" s="18">
        <f>VLOOKUP($C538,'Hub coords'!$A$14:$E$119,4,TRUE)</f>
        <v>488015.69576465449</v>
      </c>
      <c r="L538" s="18">
        <f>VLOOKUP($C538,'Hub coords'!$A$14:$E$119,5,TRUE)</f>
        <v>5189870.846538106</v>
      </c>
      <c r="M538" s="18">
        <f t="shared" si="32"/>
        <v>1.6322353454888798</v>
      </c>
      <c r="N538" s="18">
        <f t="shared" si="33"/>
        <v>1.1538106016814709E-2</v>
      </c>
      <c r="O538" s="46">
        <f t="shared" si="34"/>
        <v>1.6322761258297134</v>
      </c>
      <c r="P538" s="18">
        <f t="shared" si="35"/>
        <v>2.6643253509536584</v>
      </c>
      <c r="Q538" s="47" t="str">
        <f>VLOOKUP($C538,'Hub coords'!$A$14:$E$118,1,TRUE)</f>
        <v>8APIN</v>
      </c>
    </row>
    <row r="539" spans="1:19" s="45" customFormat="1" x14ac:dyDescent="0.3">
      <c r="A539" s="45" t="s">
        <v>126</v>
      </c>
      <c r="B539" s="45">
        <v>0</v>
      </c>
      <c r="C539" s="45" t="s">
        <v>7122</v>
      </c>
      <c r="D539" s="45">
        <v>901</v>
      </c>
      <c r="E539" s="45">
        <v>315.29300000000001</v>
      </c>
      <c r="F539" s="45">
        <v>0.3</v>
      </c>
      <c r="G539" s="45">
        <v>0.2</v>
      </c>
      <c r="H539" s="18">
        <v>1.9748479999999999</v>
      </c>
      <c r="I539" s="18">
        <v>5189869.1059999997</v>
      </c>
      <c r="J539" s="18">
        <v>488016.10499999998</v>
      </c>
      <c r="K539" s="18">
        <f>VLOOKUP($C539,'Hub coords'!$A$14:$E$119,4,TRUE)</f>
        <v>488015.69576465449</v>
      </c>
      <c r="L539" s="18">
        <f>VLOOKUP($C539,'Hub coords'!$A$14:$E$119,5,TRUE)</f>
        <v>5189870.846538106</v>
      </c>
      <c r="M539" s="18">
        <f t="shared" si="32"/>
        <v>0.40923534549074247</v>
      </c>
      <c r="N539" s="18">
        <f t="shared" si="33"/>
        <v>1.7405381062999368</v>
      </c>
      <c r="O539" s="46">
        <f t="shared" si="34"/>
        <v>1.7880006900113594</v>
      </c>
      <c r="P539" s="18">
        <f t="shared" si="35"/>
        <v>3.1969464674810975</v>
      </c>
      <c r="Q539" s="47" t="str">
        <f>VLOOKUP($C539,'Hub coords'!$A$14:$E$118,1,TRUE)</f>
        <v>8APIN</v>
      </c>
    </row>
    <row r="540" spans="1:19" s="45" customFormat="1" x14ac:dyDescent="0.3">
      <c r="A540" s="45" t="s">
        <v>126</v>
      </c>
      <c r="B540" s="45">
        <v>0</v>
      </c>
      <c r="C540" s="45" t="s">
        <v>7123</v>
      </c>
      <c r="D540" s="45">
        <v>901</v>
      </c>
      <c r="E540" s="45">
        <v>317.43200000000002</v>
      </c>
      <c r="F540" s="45">
        <v>0.5</v>
      </c>
      <c r="G540" s="45">
        <v>0.3</v>
      </c>
      <c r="H540" s="18">
        <v>1.5593950000000001</v>
      </c>
      <c r="I540" s="18">
        <v>5189868.0580000002</v>
      </c>
      <c r="J540" s="18">
        <v>488016.20400000003</v>
      </c>
      <c r="K540" s="18">
        <f>VLOOKUP($C540,'Hub coords'!$A$14:$E$119,4,TRUE)</f>
        <v>488015.69576465449</v>
      </c>
      <c r="L540" s="18">
        <f>VLOOKUP($C540,'Hub coords'!$A$14:$E$119,5,TRUE)</f>
        <v>5189870.846538106</v>
      </c>
      <c r="M540" s="18">
        <f t="shared" si="32"/>
        <v>0.50823534553637728</v>
      </c>
      <c r="N540" s="18">
        <f t="shared" si="33"/>
        <v>2.7885381057858467</v>
      </c>
      <c r="O540" s="46">
        <f t="shared" si="34"/>
        <v>2.8344748956150938</v>
      </c>
      <c r="P540" s="18">
        <f t="shared" si="35"/>
        <v>8.0342479338721962</v>
      </c>
      <c r="Q540" s="47" t="str">
        <f>VLOOKUP($C540,'Hub coords'!$A$14:$E$118,1,TRUE)</f>
        <v>8APIN</v>
      </c>
      <c r="R540" s="45" t="s">
        <v>5112</v>
      </c>
      <c r="S540" s="48">
        <f>COUNT(D516:D545)</f>
        <v>30</v>
      </c>
    </row>
    <row r="541" spans="1:19" s="45" customFormat="1" x14ac:dyDescent="0.3">
      <c r="A541" s="45" t="s">
        <v>126</v>
      </c>
      <c r="B541" s="45">
        <v>0</v>
      </c>
      <c r="C541" s="45" t="s">
        <v>7124</v>
      </c>
      <c r="D541" s="45">
        <v>901</v>
      </c>
      <c r="E541" s="45">
        <v>314.26799999999997</v>
      </c>
      <c r="F541" s="45">
        <v>0.6</v>
      </c>
      <c r="G541" s="45">
        <v>0.5</v>
      </c>
      <c r="H541" s="18">
        <v>1.6731830000000001</v>
      </c>
      <c r="I541" s="18">
        <v>5189868.2170000002</v>
      </c>
      <c r="J541" s="18">
        <v>488016.337</v>
      </c>
      <c r="K541" s="18">
        <f>VLOOKUP($C541,'Hub coords'!$A$14:$E$119,4,TRUE)</f>
        <v>488015.69576465449</v>
      </c>
      <c r="L541" s="18">
        <f>VLOOKUP($C541,'Hub coords'!$A$14:$E$119,5,TRUE)</f>
        <v>5189870.846538106</v>
      </c>
      <c r="M541" s="18">
        <f t="shared" si="32"/>
        <v>0.64123534550890326</v>
      </c>
      <c r="N541" s="18">
        <f t="shared" si="33"/>
        <v>2.6295381058007479</v>
      </c>
      <c r="O541" s="46">
        <f t="shared" si="34"/>
        <v>2.706594431788425</v>
      </c>
      <c r="P541" s="18">
        <f t="shared" si="35"/>
        <v>7.3256534181881072</v>
      </c>
      <c r="Q541" s="47" t="str">
        <f>VLOOKUP($C541,'Hub coords'!$A$14:$E$118,1,TRUE)</f>
        <v>8APIN</v>
      </c>
      <c r="R541" s="45" t="s">
        <v>5111</v>
      </c>
      <c r="S541" s="18">
        <f>AVERAGE(O516:O545)</f>
        <v>1.9580527754505281</v>
      </c>
    </row>
    <row r="542" spans="1:19" s="45" customFormat="1" x14ac:dyDescent="0.3">
      <c r="A542" s="45" t="s">
        <v>126</v>
      </c>
      <c r="B542" s="45">
        <v>0</v>
      </c>
      <c r="C542" s="45" t="s">
        <v>7125</v>
      </c>
      <c r="D542" s="45">
        <v>901</v>
      </c>
      <c r="E542" s="45">
        <v>310.61399999999998</v>
      </c>
      <c r="F542" s="45">
        <v>0.7</v>
      </c>
      <c r="G542" s="45">
        <v>0.8</v>
      </c>
      <c r="H542" s="18">
        <v>1.4049</v>
      </c>
      <c r="I542" s="18">
        <v>5189871.2149999999</v>
      </c>
      <c r="J542" s="18">
        <v>488016.38299999997</v>
      </c>
      <c r="K542" s="18">
        <f>VLOOKUP($C542,'Hub coords'!$A$14:$E$119,4,TRUE)</f>
        <v>488015.69576465449</v>
      </c>
      <c r="L542" s="18">
        <f>VLOOKUP($C542,'Hub coords'!$A$14:$E$119,5,TRUE)</f>
        <v>5189870.846538106</v>
      </c>
      <c r="M542" s="18">
        <f t="shared" si="32"/>
        <v>0.68723534548189491</v>
      </c>
      <c r="N542" s="18">
        <f t="shared" si="33"/>
        <v>0.36846189387142658</v>
      </c>
      <c r="O542" s="46">
        <f t="shared" si="34"/>
        <v>0.77977983259054473</v>
      </c>
      <c r="P542" s="18">
        <f t="shared" si="35"/>
        <v>0.60805658731493795</v>
      </c>
      <c r="Q542" s="47" t="str">
        <f>VLOOKUP($C542,'Hub coords'!$A$14:$E$118,1,TRUE)</f>
        <v>8APIN</v>
      </c>
      <c r="R542" s="45" t="s">
        <v>5110</v>
      </c>
      <c r="S542" s="18">
        <f>_xlfn.STDEV.S(O516:O545)</f>
        <v>0.54786307472927676</v>
      </c>
    </row>
    <row r="543" spans="1:19" s="45" customFormat="1" x14ac:dyDescent="0.3">
      <c r="A543" s="45" t="s">
        <v>130</v>
      </c>
      <c r="B543" s="45">
        <v>0</v>
      </c>
      <c r="C543" s="45" t="s">
        <v>7126</v>
      </c>
      <c r="D543" s="45">
        <v>901</v>
      </c>
      <c r="E543" s="45">
        <v>315.90100000000001</v>
      </c>
      <c r="F543" s="45">
        <v>0.6</v>
      </c>
      <c r="G543" s="45">
        <v>0.4</v>
      </c>
      <c r="H543" s="18">
        <v>1.462442</v>
      </c>
      <c r="I543" s="18">
        <v>5189868.1129999999</v>
      </c>
      <c r="J543" s="18">
        <v>488016.00099999999</v>
      </c>
      <c r="K543" s="18">
        <f>VLOOKUP($C543,'Hub coords'!$A$14:$E$119,4,TRUE)</f>
        <v>488015.69576465449</v>
      </c>
      <c r="L543" s="18">
        <f>VLOOKUP($C543,'Hub coords'!$A$14:$E$119,5,TRUE)</f>
        <v>5189870.846538106</v>
      </c>
      <c r="M543" s="18">
        <f t="shared" si="32"/>
        <v>0.30523534549865872</v>
      </c>
      <c r="N543" s="18">
        <f t="shared" si="33"/>
        <v>2.7335381060838699</v>
      </c>
      <c r="O543" s="46">
        <f t="shared" si="34"/>
        <v>2.7505270755901088</v>
      </c>
      <c r="P543" s="18">
        <f t="shared" si="35"/>
        <v>7.5653991935542759</v>
      </c>
      <c r="Q543" s="47" t="str">
        <f>VLOOKUP($C543,'Hub coords'!$A$14:$E$118,1,TRUE)</f>
        <v>8APIN</v>
      </c>
      <c r="R543" s="45" t="s">
        <v>5109</v>
      </c>
      <c r="S543" s="18">
        <f>MIN(O516:O545)</f>
        <v>0.77977983259054473</v>
      </c>
    </row>
    <row r="544" spans="1:19" s="45" customFormat="1" x14ac:dyDescent="0.3">
      <c r="A544" s="45" t="s">
        <v>130</v>
      </c>
      <c r="B544" s="45">
        <v>0</v>
      </c>
      <c r="C544" s="45" t="s">
        <v>7127</v>
      </c>
      <c r="D544" s="45">
        <v>901</v>
      </c>
      <c r="E544" s="45">
        <v>315.815</v>
      </c>
      <c r="F544" s="45">
        <v>0.6</v>
      </c>
      <c r="G544" s="45">
        <v>0.4</v>
      </c>
      <c r="H544" s="18">
        <v>2.342527</v>
      </c>
      <c r="I544" s="18">
        <v>5189868.2220000001</v>
      </c>
      <c r="J544" s="18">
        <v>488017.027</v>
      </c>
      <c r="K544" s="18">
        <f>VLOOKUP($C544,'Hub coords'!$A$14:$E$119,4,TRUE)</f>
        <v>488015.69576465449</v>
      </c>
      <c r="L544" s="18">
        <f>VLOOKUP($C544,'Hub coords'!$A$14:$E$119,5,TRUE)</f>
        <v>5189870.846538106</v>
      </c>
      <c r="M544" s="18">
        <f t="shared" si="32"/>
        <v>1.3312353455112316</v>
      </c>
      <c r="N544" s="18">
        <f t="shared" si="33"/>
        <v>2.6245381059125066</v>
      </c>
      <c r="O544" s="46">
        <f t="shared" si="34"/>
        <v>2.9428536855449026</v>
      </c>
      <c r="P544" s="18">
        <f t="shared" si="35"/>
        <v>8.6603878145252171</v>
      </c>
      <c r="Q544" s="47" t="str">
        <f>VLOOKUP($C544,'Hub coords'!$A$14:$E$118,1,TRUE)</f>
        <v>8APIN</v>
      </c>
      <c r="R544" s="45" t="s">
        <v>5108</v>
      </c>
      <c r="S544" s="18">
        <f>MAX(O516:O545)</f>
        <v>2.9428536855449026</v>
      </c>
    </row>
    <row r="545" spans="1:19" s="45" customFormat="1" x14ac:dyDescent="0.3">
      <c r="A545" s="45" t="s">
        <v>126</v>
      </c>
      <c r="B545" s="45">
        <v>0</v>
      </c>
      <c r="C545" s="45" t="s">
        <v>7128</v>
      </c>
      <c r="D545" s="45">
        <v>901</v>
      </c>
      <c r="E545" s="45">
        <v>313.17099999999999</v>
      </c>
      <c r="F545" s="45">
        <v>0.7</v>
      </c>
      <c r="G545" s="45">
        <v>0.5</v>
      </c>
      <c r="H545" s="18">
        <v>2.3102770000000001</v>
      </c>
      <c r="I545" s="18">
        <v>5189869.0729999999</v>
      </c>
      <c r="J545" s="18">
        <v>488016.04599999997</v>
      </c>
      <c r="K545" s="18">
        <f>VLOOKUP($C545,'Hub coords'!$A$14:$E$119,4,TRUE)</f>
        <v>488015.69576465449</v>
      </c>
      <c r="L545" s="18">
        <f>VLOOKUP($C545,'Hub coords'!$A$14:$E$119,5,TRUE)</f>
        <v>5189870.846538106</v>
      </c>
      <c r="M545" s="18">
        <f t="shared" si="32"/>
        <v>0.35023534548236057</v>
      </c>
      <c r="N545" s="18">
        <f t="shared" si="33"/>
        <v>1.7735381061211228</v>
      </c>
      <c r="O545" s="46">
        <f t="shared" si="34"/>
        <v>1.8077893160124736</v>
      </c>
      <c r="P545" s="18">
        <f t="shared" si="35"/>
        <v>3.2681022110888471</v>
      </c>
      <c r="Q545" s="47" t="str">
        <f>VLOOKUP($C545,'Hub coords'!$A$14:$E$118,1,TRUE)</f>
        <v>8APIN</v>
      </c>
      <c r="R545" s="45" t="s">
        <v>5107</v>
      </c>
      <c r="S545" s="18">
        <f>SQRT(SUM(P516:P545)/S540)</f>
        <v>2.0307928226383916</v>
      </c>
    </row>
    <row r="546" spans="1:19" ht="15" thickBot="1" x14ac:dyDescent="0.35">
      <c r="A546" s="30" t="s">
        <v>126</v>
      </c>
      <c r="B546" s="30">
        <v>0</v>
      </c>
      <c r="C546" s="30" t="s">
        <v>380</v>
      </c>
      <c r="D546" s="30">
        <v>901</v>
      </c>
      <c r="E546" s="30">
        <v>356.91399999999999</v>
      </c>
      <c r="F546" s="30">
        <v>0.4</v>
      </c>
      <c r="G546" s="30">
        <v>0.2</v>
      </c>
      <c r="H546" s="34">
        <v>0.83313999999999999</v>
      </c>
      <c r="I546" s="34">
        <v>5189137.3030000003</v>
      </c>
      <c r="J546" s="34">
        <v>487770.51899999997</v>
      </c>
      <c r="K546" s="18">
        <f>VLOOKUP($C546,'Hub coords'!$A$14:$E$119,4,TRUE)</f>
        <v>487770.48440000002</v>
      </c>
      <c r="L546" s="18">
        <f>VLOOKUP($C546,'Hub coords'!$A$14:$E$119,5,TRUE)</f>
        <v>5189137.1405000007</v>
      </c>
      <c r="M546" s="34">
        <f t="shared" si="32"/>
        <v>3.4599999955389649E-2</v>
      </c>
      <c r="N546" s="34">
        <f t="shared" si="33"/>
        <v>0.16249999962747097</v>
      </c>
      <c r="O546" s="35">
        <f t="shared" si="34"/>
        <v>0.16614273946170813</v>
      </c>
      <c r="P546" s="34">
        <f t="shared" si="35"/>
        <v>2.7603409875841027E-2</v>
      </c>
      <c r="Q546" s="36" t="str">
        <f>VLOOKUP($C546,'Hub coords'!$A$14:$E$118,1,TRUE)</f>
        <v>8B</v>
      </c>
      <c r="R546" s="30"/>
    </row>
    <row r="547" spans="1:19" x14ac:dyDescent="0.3">
      <c r="A547" s="30" t="s">
        <v>126</v>
      </c>
      <c r="B547" s="30">
        <v>0</v>
      </c>
      <c r="C547" s="30" t="s">
        <v>389</v>
      </c>
      <c r="D547" s="30">
        <v>901</v>
      </c>
      <c r="E547" s="30">
        <v>355.26499999999999</v>
      </c>
      <c r="F547" s="30">
        <v>0.2</v>
      </c>
      <c r="G547" s="30">
        <v>0.2</v>
      </c>
      <c r="H547" s="34">
        <v>1.1638360000000001</v>
      </c>
      <c r="I547" s="34">
        <v>5189137.5810000002</v>
      </c>
      <c r="J547" s="34">
        <v>487770.24200000003</v>
      </c>
      <c r="K547" s="18">
        <f>VLOOKUP($C547,'Hub coords'!$A$14:$E$119,4,TRUE)</f>
        <v>487770.48440000002</v>
      </c>
      <c r="L547" s="18">
        <f>VLOOKUP($C547,'Hub coords'!$A$14:$E$119,5,TRUE)</f>
        <v>5189137.1405000007</v>
      </c>
      <c r="M547" s="34">
        <f t="shared" si="32"/>
        <v>0.24239999998826534</v>
      </c>
      <c r="N547" s="34">
        <f t="shared" si="33"/>
        <v>0.44049999956041574</v>
      </c>
      <c r="O547" s="35">
        <f t="shared" si="34"/>
        <v>0.50279022425564057</v>
      </c>
      <c r="P547" s="34">
        <f t="shared" si="35"/>
        <v>0.25279800960703736</v>
      </c>
      <c r="Q547" s="36" t="str">
        <f>VLOOKUP($C547,'Hub coords'!$A$14:$E$118,1,TRUE)</f>
        <v>8B</v>
      </c>
      <c r="R547" s="20" t="s">
        <v>166</v>
      </c>
      <c r="S547" s="20" t="s">
        <v>165</v>
      </c>
    </row>
    <row r="548" spans="1:19" x14ac:dyDescent="0.3">
      <c r="A548" s="30" t="s">
        <v>130</v>
      </c>
      <c r="B548" s="30">
        <v>0</v>
      </c>
      <c r="C548" s="30" t="s">
        <v>390</v>
      </c>
      <c r="D548" s="30">
        <v>901</v>
      </c>
      <c r="E548" s="30">
        <v>355.21100000000001</v>
      </c>
      <c r="F548" s="30">
        <v>0.3</v>
      </c>
      <c r="G548" s="30">
        <v>0.3</v>
      </c>
      <c r="H548" s="34">
        <v>1.429754</v>
      </c>
      <c r="I548" s="34">
        <v>5189137.9890000001</v>
      </c>
      <c r="J548" s="34">
        <v>487769.31900000002</v>
      </c>
      <c r="K548" s="18">
        <f>VLOOKUP($C548,'Hub coords'!$A$14:$E$119,4,TRUE)</f>
        <v>487770.48440000002</v>
      </c>
      <c r="L548" s="18">
        <f>VLOOKUP($C548,'Hub coords'!$A$14:$E$119,5,TRUE)</f>
        <v>5189137.1405000007</v>
      </c>
      <c r="M548" s="34">
        <f t="shared" si="32"/>
        <v>1.1653999999980442</v>
      </c>
      <c r="N548" s="34">
        <f t="shared" si="33"/>
        <v>0.84849999938160181</v>
      </c>
      <c r="O548" s="35">
        <f t="shared" si="34"/>
        <v>1.4415649166603701</v>
      </c>
      <c r="P548" s="34">
        <f t="shared" si="35"/>
        <v>2.0781094089460197</v>
      </c>
      <c r="Q548" s="36" t="str">
        <f>VLOOKUP($C548,'Hub coords'!$A$14:$E$118,1,TRUE)</f>
        <v>8B</v>
      </c>
      <c r="R548" s="40">
        <v>1</v>
      </c>
      <c r="S548" s="15">
        <v>25</v>
      </c>
    </row>
    <row r="549" spans="1:19" x14ac:dyDescent="0.3">
      <c r="A549" s="30" t="s">
        <v>130</v>
      </c>
      <c r="B549" s="30">
        <v>0</v>
      </c>
      <c r="C549" s="30" t="s">
        <v>391</v>
      </c>
      <c r="D549" s="30">
        <v>901</v>
      </c>
      <c r="E549" s="30">
        <v>355.87299999999999</v>
      </c>
      <c r="F549" s="30">
        <v>0.3</v>
      </c>
      <c r="G549" s="30">
        <v>0.2</v>
      </c>
      <c r="H549" s="34">
        <v>0.71155400000000002</v>
      </c>
      <c r="I549" s="34">
        <v>5189137.324</v>
      </c>
      <c r="J549" s="34">
        <v>487770.674</v>
      </c>
      <c r="K549" s="18">
        <f>VLOOKUP($C549,'Hub coords'!$A$14:$E$119,4,TRUE)</f>
        <v>487770.48440000002</v>
      </c>
      <c r="L549" s="18">
        <f>VLOOKUP($C549,'Hub coords'!$A$14:$E$119,5,TRUE)</f>
        <v>5189137.1405000007</v>
      </c>
      <c r="M549" s="34">
        <f t="shared" si="32"/>
        <v>0.18959999998332933</v>
      </c>
      <c r="N549" s="34">
        <f t="shared" si="33"/>
        <v>0.18349999934434891</v>
      </c>
      <c r="O549" s="35">
        <f t="shared" si="34"/>
        <v>0.26385679781475124</v>
      </c>
      <c r="P549" s="34">
        <f t="shared" si="35"/>
        <v>6.9620409753054516E-2</v>
      </c>
      <c r="Q549" s="36" t="str">
        <f>VLOOKUP($C549,'Hub coords'!$A$14:$E$118,1,TRUE)</f>
        <v>8B</v>
      </c>
      <c r="R549" s="40">
        <v>2</v>
      </c>
      <c r="S549" s="15">
        <v>5</v>
      </c>
    </row>
    <row r="550" spans="1:19" x14ac:dyDescent="0.3">
      <c r="A550" s="30" t="s">
        <v>130</v>
      </c>
      <c r="B550" s="30">
        <v>0</v>
      </c>
      <c r="C550" s="30" t="s">
        <v>392</v>
      </c>
      <c r="D550" s="30">
        <v>901</v>
      </c>
      <c r="E550" s="30">
        <v>355.33300000000003</v>
      </c>
      <c r="F550" s="30">
        <v>0.3</v>
      </c>
      <c r="G550" s="30">
        <v>0.2</v>
      </c>
      <c r="H550" s="34">
        <v>0.97095100000000001</v>
      </c>
      <c r="I550" s="34">
        <v>5189136.97</v>
      </c>
      <c r="J550" s="34">
        <v>487770.435</v>
      </c>
      <c r="K550" s="18">
        <f>VLOOKUP($C550,'Hub coords'!$A$14:$E$119,4,TRUE)</f>
        <v>487770.48440000002</v>
      </c>
      <c r="L550" s="18">
        <f>VLOOKUP($C550,'Hub coords'!$A$14:$E$119,5,TRUE)</f>
        <v>5189137.1405000007</v>
      </c>
      <c r="M550" s="34">
        <f t="shared" si="32"/>
        <v>4.9400000018067658E-2</v>
      </c>
      <c r="N550" s="34">
        <f t="shared" si="33"/>
        <v>0.17050000093877316</v>
      </c>
      <c r="O550" s="35">
        <f t="shared" si="34"/>
        <v>0.17751228217198586</v>
      </c>
      <c r="P550" s="34">
        <f t="shared" si="35"/>
        <v>3.1510610321906732E-2</v>
      </c>
      <c r="Q550" s="36" t="str">
        <f>VLOOKUP($C550,'Hub coords'!$A$14:$E$118,1,TRUE)</f>
        <v>8B</v>
      </c>
      <c r="R550" s="40">
        <v>3</v>
      </c>
      <c r="S550" s="15">
        <v>0</v>
      </c>
    </row>
    <row r="551" spans="1:19" x14ac:dyDescent="0.3">
      <c r="A551" s="30" t="s">
        <v>130</v>
      </c>
      <c r="B551" s="30">
        <v>0</v>
      </c>
      <c r="C551" s="30" t="s">
        <v>393</v>
      </c>
      <c r="D551" s="30">
        <v>901</v>
      </c>
      <c r="E551" s="30">
        <v>356.959</v>
      </c>
      <c r="F551" s="30">
        <v>0.5</v>
      </c>
      <c r="G551" s="30">
        <v>0.2</v>
      </c>
      <c r="H551" s="34">
        <v>0.93689100000000003</v>
      </c>
      <c r="I551" s="34">
        <v>5189136.8260000004</v>
      </c>
      <c r="J551" s="34">
        <v>487770.93300000002</v>
      </c>
      <c r="K551" s="18">
        <f>VLOOKUP($C551,'Hub coords'!$A$14:$E$119,4,TRUE)</f>
        <v>487770.48440000002</v>
      </c>
      <c r="L551" s="18">
        <f>VLOOKUP($C551,'Hub coords'!$A$14:$E$119,5,TRUE)</f>
        <v>5189137.1405000007</v>
      </c>
      <c r="M551" s="34">
        <f t="shared" si="32"/>
        <v>0.44860000000335276</v>
      </c>
      <c r="N551" s="34">
        <f t="shared" si="33"/>
        <v>0.31450000032782555</v>
      </c>
      <c r="O551" s="35">
        <f t="shared" si="34"/>
        <v>0.54786148816029256</v>
      </c>
      <c r="P551" s="34">
        <f t="shared" si="35"/>
        <v>0.3001522102092104</v>
      </c>
      <c r="Q551" s="36" t="str">
        <f>VLOOKUP($C551,'Hub coords'!$A$14:$E$118,1,TRUE)</f>
        <v>8B</v>
      </c>
      <c r="R551" s="40">
        <v>4</v>
      </c>
      <c r="S551" s="15">
        <v>0</v>
      </c>
    </row>
    <row r="552" spans="1:19" x14ac:dyDescent="0.3">
      <c r="A552" s="30" t="s">
        <v>130</v>
      </c>
      <c r="B552" s="30">
        <v>0</v>
      </c>
      <c r="C552" s="30" t="s">
        <v>394</v>
      </c>
      <c r="D552" s="30">
        <v>901</v>
      </c>
      <c r="E552" s="30">
        <v>355.38900000000001</v>
      </c>
      <c r="F552" s="30">
        <v>0.3</v>
      </c>
      <c r="G552" s="30">
        <v>0.2</v>
      </c>
      <c r="H552" s="34">
        <v>1.0724119999999999</v>
      </c>
      <c r="I552" s="34">
        <v>5189136.95</v>
      </c>
      <c r="J552" s="34">
        <v>487770.462</v>
      </c>
      <c r="K552" s="18">
        <f>VLOOKUP($C552,'Hub coords'!$A$14:$E$119,4,TRUE)</f>
        <v>487770.48440000002</v>
      </c>
      <c r="L552" s="18">
        <f>VLOOKUP($C552,'Hub coords'!$A$14:$E$119,5,TRUE)</f>
        <v>5189137.1405000007</v>
      </c>
      <c r="M552" s="34">
        <f t="shared" ref="M552:M605" si="36">ABS(K552-J552)</f>
        <v>2.2400000016205013E-2</v>
      </c>
      <c r="N552" s="34">
        <f t="shared" ref="N552:N605" si="37">ABS(L552-I552)</f>
        <v>0.19050000049173832</v>
      </c>
      <c r="O552" s="35">
        <f t="shared" ref="O552:O605" si="38">SQRT(M552^2+N552^2)</f>
        <v>0.19181243491514902</v>
      </c>
      <c r="P552" s="34">
        <f t="shared" ref="P552:P605" si="39">O552*O552</f>
        <v>3.6792010188078275E-2</v>
      </c>
      <c r="Q552" s="36" t="str">
        <f>VLOOKUP($C552,'Hub coords'!$A$14:$E$118,1,TRUE)</f>
        <v>8B</v>
      </c>
      <c r="R552" s="40">
        <v>5</v>
      </c>
      <c r="S552" s="15">
        <v>0</v>
      </c>
    </row>
    <row r="553" spans="1:19" x14ac:dyDescent="0.3">
      <c r="A553" s="30" t="s">
        <v>130</v>
      </c>
      <c r="B553" s="30">
        <v>0</v>
      </c>
      <c r="C553" s="30" t="s">
        <v>395</v>
      </c>
      <c r="D553" s="30">
        <v>901</v>
      </c>
      <c r="E553" s="30">
        <v>356.048</v>
      </c>
      <c r="F553" s="30">
        <v>0.3</v>
      </c>
      <c r="G553" s="30">
        <v>0.2</v>
      </c>
      <c r="H553" s="34">
        <v>0.849804</v>
      </c>
      <c r="I553" s="34">
        <v>5189137.1030000001</v>
      </c>
      <c r="J553" s="34">
        <v>487770.30699999997</v>
      </c>
      <c r="K553" s="18">
        <f>VLOOKUP($C553,'Hub coords'!$A$14:$E$119,4,TRUE)</f>
        <v>487770.48440000002</v>
      </c>
      <c r="L553" s="18">
        <f>VLOOKUP($C553,'Hub coords'!$A$14:$E$119,5,TRUE)</f>
        <v>5189137.1405000007</v>
      </c>
      <c r="M553" s="34">
        <f t="shared" si="36"/>
        <v>0.17740000004414469</v>
      </c>
      <c r="N553" s="34">
        <f t="shared" si="37"/>
        <v>3.7500000558793545E-2</v>
      </c>
      <c r="O553" s="35">
        <f t="shared" si="38"/>
        <v>0.18132018656942764</v>
      </c>
      <c r="P553" s="34">
        <f t="shared" si="39"/>
        <v>3.2877010057572049E-2</v>
      </c>
      <c r="Q553" s="36" t="str">
        <f>VLOOKUP($C553,'Hub coords'!$A$14:$E$118,1,TRUE)</f>
        <v>8B</v>
      </c>
      <c r="R553" s="40">
        <v>6</v>
      </c>
      <c r="S553" s="15">
        <v>0</v>
      </c>
    </row>
    <row r="554" spans="1:19" x14ac:dyDescent="0.3">
      <c r="A554" s="30" t="s">
        <v>126</v>
      </c>
      <c r="B554" s="30">
        <v>0</v>
      </c>
      <c r="C554" s="30" t="s">
        <v>396</v>
      </c>
      <c r="D554" s="30">
        <v>901</v>
      </c>
      <c r="E554" s="30">
        <v>355.33100000000002</v>
      </c>
      <c r="F554" s="30">
        <v>0.2</v>
      </c>
      <c r="G554" s="30">
        <v>0.1</v>
      </c>
      <c r="H554" s="34">
        <v>1.1744969999999999</v>
      </c>
      <c r="I554" s="34">
        <v>5189137.5650000004</v>
      </c>
      <c r="J554" s="34">
        <v>487770.23599999998</v>
      </c>
      <c r="K554" s="18">
        <f>VLOOKUP($C554,'Hub coords'!$A$14:$E$119,4,TRUE)</f>
        <v>487770.48440000002</v>
      </c>
      <c r="L554" s="18">
        <f>VLOOKUP($C554,'Hub coords'!$A$14:$E$119,5,TRUE)</f>
        <v>5189137.1405000007</v>
      </c>
      <c r="M554" s="34">
        <f t="shared" si="36"/>
        <v>0.2484000000404194</v>
      </c>
      <c r="N554" s="34">
        <f t="shared" si="37"/>
        <v>0.4244999997317791</v>
      </c>
      <c r="O554" s="35">
        <f t="shared" si="38"/>
        <v>0.49183616153385956</v>
      </c>
      <c r="P554" s="34">
        <f t="shared" si="39"/>
        <v>0.24190280979236078</v>
      </c>
      <c r="Q554" s="36" t="str">
        <f>VLOOKUP($C554,'Hub coords'!$A$14:$E$118,1,TRUE)</f>
        <v>8B</v>
      </c>
      <c r="R554" s="40">
        <v>7</v>
      </c>
      <c r="S554" s="15">
        <v>0</v>
      </c>
    </row>
    <row r="555" spans="1:19" x14ac:dyDescent="0.3">
      <c r="A555" s="30" t="s">
        <v>130</v>
      </c>
      <c r="B555" s="30">
        <v>0</v>
      </c>
      <c r="C555" s="30" t="s">
        <v>397</v>
      </c>
      <c r="D555" s="30">
        <v>901</v>
      </c>
      <c r="E555" s="30">
        <v>356.66</v>
      </c>
      <c r="F555" s="30">
        <v>0.3</v>
      </c>
      <c r="G555" s="30">
        <v>0.2</v>
      </c>
      <c r="H555" s="34">
        <v>0.79075899999999999</v>
      </c>
      <c r="I555" s="34">
        <v>5189137.2699999996</v>
      </c>
      <c r="J555" s="34">
        <v>487770.99099999998</v>
      </c>
      <c r="K555" s="18">
        <f>VLOOKUP($C555,'Hub coords'!$A$14:$E$119,4,TRUE)</f>
        <v>487770.48440000002</v>
      </c>
      <c r="L555" s="18">
        <f>VLOOKUP($C555,'Hub coords'!$A$14:$E$119,5,TRUE)</f>
        <v>5189137.1405000007</v>
      </c>
      <c r="M555" s="34">
        <f t="shared" si="36"/>
        <v>0.50659999996423721</v>
      </c>
      <c r="N555" s="34">
        <f t="shared" si="37"/>
        <v>0.12949999887496233</v>
      </c>
      <c r="O555" s="35">
        <f t="shared" si="38"/>
        <v>0.52288986380726521</v>
      </c>
      <c r="P555" s="34">
        <f t="shared" si="39"/>
        <v>0.27341380967238038</v>
      </c>
      <c r="Q555" s="36" t="str">
        <f>VLOOKUP($C555,'Hub coords'!$A$14:$E$118,1,TRUE)</f>
        <v>8B</v>
      </c>
      <c r="R555" s="40">
        <v>8</v>
      </c>
      <c r="S555" s="15">
        <v>0</v>
      </c>
    </row>
    <row r="556" spans="1:19" ht="15" thickBot="1" x14ac:dyDescent="0.35">
      <c r="A556" s="30" t="s">
        <v>130</v>
      </c>
      <c r="B556" s="30">
        <v>0</v>
      </c>
      <c r="C556" s="30" t="s">
        <v>398</v>
      </c>
      <c r="D556" s="30">
        <v>901</v>
      </c>
      <c r="E556" s="30">
        <v>356.14299999999997</v>
      </c>
      <c r="F556" s="30">
        <v>0.2</v>
      </c>
      <c r="G556" s="30">
        <v>0.2</v>
      </c>
      <c r="H556" s="34">
        <v>1.0402229999999999</v>
      </c>
      <c r="I556" s="34">
        <v>5189136.5020000003</v>
      </c>
      <c r="J556" s="34">
        <v>487769.88699999999</v>
      </c>
      <c r="K556" s="18">
        <f>VLOOKUP($C556,'Hub coords'!$A$14:$E$119,4,TRUE)</f>
        <v>487770.48440000002</v>
      </c>
      <c r="L556" s="18">
        <f>VLOOKUP($C556,'Hub coords'!$A$14:$E$119,5,TRUE)</f>
        <v>5189137.1405000007</v>
      </c>
      <c r="M556" s="34">
        <f t="shared" si="36"/>
        <v>0.59740000002784654</v>
      </c>
      <c r="N556" s="34">
        <f t="shared" si="37"/>
        <v>0.63850000035017729</v>
      </c>
      <c r="O556" s="35">
        <f t="shared" si="38"/>
        <v>0.87439636920589248</v>
      </c>
      <c r="P556" s="34">
        <f t="shared" si="39"/>
        <v>0.76456901048044745</v>
      </c>
      <c r="Q556" s="36" t="str">
        <f>VLOOKUP($C556,'Hub coords'!$A$14:$E$118,1,TRUE)</f>
        <v>8B</v>
      </c>
      <c r="R556" s="38" t="s">
        <v>2123</v>
      </c>
      <c r="S556" s="38">
        <v>0</v>
      </c>
    </row>
    <row r="557" spans="1:19" x14ac:dyDescent="0.3">
      <c r="A557" s="30" t="s">
        <v>130</v>
      </c>
      <c r="B557" s="30">
        <v>0</v>
      </c>
      <c r="C557" s="30" t="s">
        <v>381</v>
      </c>
      <c r="D557" s="30">
        <v>901</v>
      </c>
      <c r="E557" s="30">
        <v>355.72399999999999</v>
      </c>
      <c r="F557" s="30">
        <v>0.3</v>
      </c>
      <c r="G557" s="30">
        <v>0.2</v>
      </c>
      <c r="H557" s="34">
        <v>0.76313500000000001</v>
      </c>
      <c r="I557" s="34">
        <v>5189137.1770000001</v>
      </c>
      <c r="J557" s="34">
        <v>487770.46399999998</v>
      </c>
      <c r="K557" s="18">
        <f>VLOOKUP($C557,'Hub coords'!$A$14:$E$119,4,TRUE)</f>
        <v>487770.48440000002</v>
      </c>
      <c r="L557" s="18">
        <f>VLOOKUP($C557,'Hub coords'!$A$14:$E$119,5,TRUE)</f>
        <v>5189137.1405000007</v>
      </c>
      <c r="M557" s="34">
        <f t="shared" si="36"/>
        <v>2.0400000037625432E-2</v>
      </c>
      <c r="N557" s="34">
        <f t="shared" si="37"/>
        <v>3.6499999463558197E-2</v>
      </c>
      <c r="O557" s="35">
        <f t="shared" si="38"/>
        <v>4.1813992423288954E-2</v>
      </c>
      <c r="P557" s="34">
        <f t="shared" si="39"/>
        <v>1.748409962374866E-3</v>
      </c>
      <c r="Q557" s="36" t="str">
        <f>VLOOKUP($C557,'Hub coords'!$A$14:$E$118,1,TRUE)</f>
        <v>8B</v>
      </c>
      <c r="R557" s="30"/>
    </row>
    <row r="558" spans="1:19" x14ac:dyDescent="0.3">
      <c r="A558" s="30" t="s">
        <v>130</v>
      </c>
      <c r="B558" s="30">
        <v>0</v>
      </c>
      <c r="C558" s="30" t="s">
        <v>399</v>
      </c>
      <c r="D558" s="30">
        <v>901</v>
      </c>
      <c r="E558" s="30">
        <v>357.93599999999998</v>
      </c>
      <c r="F558" s="30">
        <v>0.3</v>
      </c>
      <c r="G558" s="30">
        <v>0.2</v>
      </c>
      <c r="H558" s="34">
        <v>0.93212200000000001</v>
      </c>
      <c r="I558" s="34">
        <v>5189137.2419999996</v>
      </c>
      <c r="J558" s="34">
        <v>487771.10700000002</v>
      </c>
      <c r="K558" s="18">
        <f>VLOOKUP($C558,'Hub coords'!$A$14:$E$119,4,TRUE)</f>
        <v>487770.48440000002</v>
      </c>
      <c r="L558" s="18">
        <f>VLOOKUP($C558,'Hub coords'!$A$14:$E$119,5,TRUE)</f>
        <v>5189137.1405000007</v>
      </c>
      <c r="M558" s="34">
        <f t="shared" si="36"/>
        <v>0.62260000000242144</v>
      </c>
      <c r="N558" s="34">
        <f t="shared" si="37"/>
        <v>0.10149999894201756</v>
      </c>
      <c r="O558" s="35">
        <f t="shared" si="38"/>
        <v>0.6308193162770499</v>
      </c>
      <c r="P558" s="34">
        <f t="shared" si="39"/>
        <v>0.3979330097882447</v>
      </c>
      <c r="Q558" s="36" t="str">
        <f>VLOOKUP($C558,'Hub coords'!$A$14:$E$118,1,TRUE)</f>
        <v>8B</v>
      </c>
      <c r="R558" s="30"/>
    </row>
    <row r="559" spans="1:19" x14ac:dyDescent="0.3">
      <c r="A559" s="30" t="s">
        <v>130</v>
      </c>
      <c r="B559" s="30">
        <v>0</v>
      </c>
      <c r="C559" s="30" t="s">
        <v>400</v>
      </c>
      <c r="D559" s="30">
        <v>901</v>
      </c>
      <c r="E559" s="30">
        <v>356.50700000000001</v>
      </c>
      <c r="F559" s="30">
        <v>0.3</v>
      </c>
      <c r="G559" s="30">
        <v>0.2</v>
      </c>
      <c r="H559" s="34">
        <v>0.78107499999999996</v>
      </c>
      <c r="I559" s="34">
        <v>5189137.3269999996</v>
      </c>
      <c r="J559" s="34">
        <v>487770.87699999998</v>
      </c>
      <c r="K559" s="18">
        <f>VLOOKUP($C559,'Hub coords'!$A$14:$E$119,4,TRUE)</f>
        <v>487770.48440000002</v>
      </c>
      <c r="L559" s="18">
        <f>VLOOKUP($C559,'Hub coords'!$A$14:$E$119,5,TRUE)</f>
        <v>5189137.1405000007</v>
      </c>
      <c r="M559" s="34">
        <f t="shared" si="36"/>
        <v>0.39259999996284023</v>
      </c>
      <c r="N559" s="34">
        <f t="shared" si="37"/>
        <v>0.18649999890476465</v>
      </c>
      <c r="O559" s="35">
        <f t="shared" si="38"/>
        <v>0.43464584383414889</v>
      </c>
      <c r="P559" s="34">
        <f t="shared" si="39"/>
        <v>0.18891700956229934</v>
      </c>
      <c r="Q559" s="36" t="str">
        <f>VLOOKUP($C559,'Hub coords'!$A$14:$E$118,1,TRUE)</f>
        <v>8B</v>
      </c>
      <c r="R559" s="30"/>
    </row>
    <row r="560" spans="1:19" x14ac:dyDescent="0.3">
      <c r="A560" s="30" t="s">
        <v>126</v>
      </c>
      <c r="B560" s="30">
        <v>0</v>
      </c>
      <c r="C560" s="30" t="s">
        <v>401</v>
      </c>
      <c r="D560" s="30">
        <v>901</v>
      </c>
      <c r="E560" s="30">
        <v>357.49</v>
      </c>
      <c r="F560" s="30">
        <v>0.4</v>
      </c>
      <c r="G560" s="30">
        <v>0.3</v>
      </c>
      <c r="H560" s="34">
        <v>1.5734410000000001</v>
      </c>
      <c r="I560" s="34">
        <v>5189136.3370000003</v>
      </c>
      <c r="J560" s="34">
        <v>487769.34100000001</v>
      </c>
      <c r="K560" s="18">
        <f>VLOOKUP($C560,'Hub coords'!$A$14:$E$119,4,TRUE)</f>
        <v>487770.48440000002</v>
      </c>
      <c r="L560" s="18">
        <f>VLOOKUP($C560,'Hub coords'!$A$14:$E$119,5,TRUE)</f>
        <v>5189137.1405000007</v>
      </c>
      <c r="M560" s="34">
        <f t="shared" si="36"/>
        <v>1.1434000000008382</v>
      </c>
      <c r="N560" s="34">
        <f t="shared" si="37"/>
        <v>0.80350000038743019</v>
      </c>
      <c r="O560" s="35">
        <f t="shared" si="38"/>
        <v>1.3974891093044399</v>
      </c>
      <c r="P560" s="34">
        <f t="shared" si="39"/>
        <v>1.9529758106245168</v>
      </c>
      <c r="Q560" s="36" t="str">
        <f>VLOOKUP($C560,'Hub coords'!$A$14:$E$118,1,TRUE)</f>
        <v>8B</v>
      </c>
      <c r="R560" s="30"/>
    </row>
    <row r="561" spans="1:19" x14ac:dyDescent="0.3">
      <c r="A561" s="30" t="s">
        <v>126</v>
      </c>
      <c r="B561" s="30">
        <v>0</v>
      </c>
      <c r="C561" s="30" t="s">
        <v>402</v>
      </c>
      <c r="D561" s="30">
        <v>901</v>
      </c>
      <c r="E561" s="30">
        <v>354.31</v>
      </c>
      <c r="F561" s="30">
        <v>0.3</v>
      </c>
      <c r="G561" s="30">
        <v>0.2</v>
      </c>
      <c r="H561" s="34">
        <v>1.440496</v>
      </c>
      <c r="I561" s="34">
        <v>5189137.6500000004</v>
      </c>
      <c r="J561" s="34">
        <v>487769.33399999997</v>
      </c>
      <c r="K561" s="18">
        <f>VLOOKUP($C561,'Hub coords'!$A$14:$E$119,4,TRUE)</f>
        <v>487770.48440000002</v>
      </c>
      <c r="L561" s="18">
        <f>VLOOKUP($C561,'Hub coords'!$A$14:$E$119,5,TRUE)</f>
        <v>5189137.1405000007</v>
      </c>
      <c r="M561" s="34">
        <f t="shared" si="36"/>
        <v>1.150400000042282</v>
      </c>
      <c r="N561" s="34">
        <f t="shared" si="37"/>
        <v>0.5094999996945262</v>
      </c>
      <c r="O561" s="35">
        <f t="shared" si="38"/>
        <v>1.2581774158623278</v>
      </c>
      <c r="P561" s="34">
        <f t="shared" si="39"/>
        <v>1.5830104097860049</v>
      </c>
      <c r="Q561" s="36" t="str">
        <f>VLOOKUP($C561,'Hub coords'!$A$14:$E$118,1,TRUE)</f>
        <v>8B</v>
      </c>
      <c r="R561" s="30"/>
    </row>
    <row r="562" spans="1:19" x14ac:dyDescent="0.3">
      <c r="A562" s="30" t="s">
        <v>126</v>
      </c>
      <c r="B562" s="30">
        <v>0</v>
      </c>
      <c r="C562" s="30" t="s">
        <v>403</v>
      </c>
      <c r="D562" s="30">
        <v>901</v>
      </c>
      <c r="E562" s="30">
        <v>356.48099999999999</v>
      </c>
      <c r="F562" s="30">
        <v>0.2</v>
      </c>
      <c r="G562" s="30">
        <v>0.2</v>
      </c>
      <c r="H562" s="34">
        <v>1.200518</v>
      </c>
      <c r="I562" s="34">
        <v>5189136.6610000003</v>
      </c>
      <c r="J562" s="34">
        <v>487769.745</v>
      </c>
      <c r="K562" s="18">
        <f>VLOOKUP($C562,'Hub coords'!$A$14:$E$119,4,TRUE)</f>
        <v>487770.48440000002</v>
      </c>
      <c r="L562" s="18">
        <f>VLOOKUP($C562,'Hub coords'!$A$14:$E$119,5,TRUE)</f>
        <v>5189137.1405000007</v>
      </c>
      <c r="M562" s="34">
        <f t="shared" si="36"/>
        <v>0.73940000002039596</v>
      </c>
      <c r="N562" s="34">
        <f t="shared" si="37"/>
        <v>0.47950000036507845</v>
      </c>
      <c r="O562" s="35">
        <f t="shared" si="38"/>
        <v>0.88126761564253098</v>
      </c>
      <c r="P562" s="34">
        <f t="shared" si="39"/>
        <v>0.77663261038027176</v>
      </c>
      <c r="Q562" s="36" t="str">
        <f>VLOOKUP($C562,'Hub coords'!$A$14:$E$118,1,TRUE)</f>
        <v>8B</v>
      </c>
      <c r="R562" s="30"/>
    </row>
    <row r="563" spans="1:19" x14ac:dyDescent="0.3">
      <c r="A563" s="30" t="s">
        <v>130</v>
      </c>
      <c r="B563" s="30">
        <v>0</v>
      </c>
      <c r="C563" s="30" t="s">
        <v>404</v>
      </c>
      <c r="D563" s="30">
        <v>901</v>
      </c>
      <c r="E563" s="30">
        <v>355.548</v>
      </c>
      <c r="F563" s="30">
        <v>0.2</v>
      </c>
      <c r="G563" s="30">
        <v>0.2</v>
      </c>
      <c r="H563" s="34">
        <v>1.1769179999999999</v>
      </c>
      <c r="I563" s="34">
        <v>5189137.5580000002</v>
      </c>
      <c r="J563" s="34">
        <v>487770.30200000003</v>
      </c>
      <c r="K563" s="18">
        <f>VLOOKUP($C563,'Hub coords'!$A$14:$E$119,4,TRUE)</f>
        <v>487770.48440000002</v>
      </c>
      <c r="L563" s="18">
        <f>VLOOKUP($C563,'Hub coords'!$A$14:$E$119,5,TRUE)</f>
        <v>5189137.1405000007</v>
      </c>
      <c r="M563" s="34">
        <f t="shared" si="36"/>
        <v>0.18239999999059364</v>
      </c>
      <c r="N563" s="34">
        <f t="shared" si="37"/>
        <v>0.41749999951571226</v>
      </c>
      <c r="O563" s="35">
        <f t="shared" si="38"/>
        <v>0.45560510268453785</v>
      </c>
      <c r="P563" s="34">
        <f t="shared" si="39"/>
        <v>0.20757600959218828</v>
      </c>
      <c r="Q563" s="36" t="str">
        <f>VLOOKUP($C563,'Hub coords'!$A$14:$E$118,1,TRUE)</f>
        <v>8B</v>
      </c>
      <c r="R563" s="30"/>
    </row>
    <row r="564" spans="1:19" x14ac:dyDescent="0.3">
      <c r="A564" s="30" t="s">
        <v>130</v>
      </c>
      <c r="B564" s="30">
        <v>0</v>
      </c>
      <c r="C564" s="30" t="s">
        <v>405</v>
      </c>
      <c r="D564" s="30">
        <v>901</v>
      </c>
      <c r="E564" s="30">
        <v>355.56400000000002</v>
      </c>
      <c r="F564" s="30">
        <v>0.3</v>
      </c>
      <c r="G564" s="30">
        <v>0.2</v>
      </c>
      <c r="H564" s="34">
        <v>0.867456</v>
      </c>
      <c r="I564" s="34">
        <v>5189137.193</v>
      </c>
      <c r="J564" s="34">
        <v>487770.386</v>
      </c>
      <c r="K564" s="18">
        <f>VLOOKUP($C564,'Hub coords'!$A$14:$E$119,4,TRUE)</f>
        <v>487770.48440000002</v>
      </c>
      <c r="L564" s="18">
        <f>VLOOKUP($C564,'Hub coords'!$A$14:$E$119,5,TRUE)</f>
        <v>5189137.1405000007</v>
      </c>
      <c r="M564" s="34">
        <f t="shared" si="36"/>
        <v>9.8400000017136335E-2</v>
      </c>
      <c r="N564" s="34">
        <f t="shared" si="37"/>
        <v>5.2499999292194843E-2</v>
      </c>
      <c r="O564" s="35">
        <f t="shared" si="38"/>
        <v>0.11152941284276936</v>
      </c>
      <c r="P564" s="34">
        <f t="shared" si="39"/>
        <v>1.2438809929052887E-2</v>
      </c>
      <c r="Q564" s="36" t="str">
        <f>VLOOKUP($C564,'Hub coords'!$A$14:$E$118,1,TRUE)</f>
        <v>8B</v>
      </c>
      <c r="R564" s="30"/>
    </row>
    <row r="565" spans="1:19" x14ac:dyDescent="0.3">
      <c r="A565" s="30" t="s">
        <v>130</v>
      </c>
      <c r="B565" s="30">
        <v>0</v>
      </c>
      <c r="C565" s="30" t="s">
        <v>406</v>
      </c>
      <c r="D565" s="30">
        <v>901</v>
      </c>
      <c r="E565" s="30">
        <v>355.745</v>
      </c>
      <c r="F565" s="30">
        <v>0.2</v>
      </c>
      <c r="G565" s="30">
        <v>0.1</v>
      </c>
      <c r="H565" s="34">
        <v>0.93097700000000005</v>
      </c>
      <c r="I565" s="34">
        <v>5189136.7620000001</v>
      </c>
      <c r="J565" s="34">
        <v>487770.39399999997</v>
      </c>
      <c r="K565" s="18">
        <f>VLOOKUP($C565,'Hub coords'!$A$14:$E$119,4,TRUE)</f>
        <v>487770.48440000002</v>
      </c>
      <c r="L565" s="18">
        <f>VLOOKUP($C565,'Hub coords'!$A$14:$E$119,5,TRUE)</f>
        <v>5189137.1405000007</v>
      </c>
      <c r="M565" s="34">
        <f t="shared" si="36"/>
        <v>9.0400000044610351E-2</v>
      </c>
      <c r="N565" s="34">
        <f t="shared" si="37"/>
        <v>0.37850000057369471</v>
      </c>
      <c r="O565" s="35">
        <f t="shared" si="38"/>
        <v>0.38914574447416544</v>
      </c>
      <c r="P565" s="34">
        <f t="shared" si="39"/>
        <v>0.15143441044235248</v>
      </c>
      <c r="Q565" s="36" t="str">
        <f>VLOOKUP($C565,'Hub coords'!$A$14:$E$118,1,TRUE)</f>
        <v>8B</v>
      </c>
      <c r="R565" s="30"/>
    </row>
    <row r="566" spans="1:19" x14ac:dyDescent="0.3">
      <c r="A566" s="30" t="s">
        <v>130</v>
      </c>
      <c r="B566" s="30">
        <v>0</v>
      </c>
      <c r="C566" s="30" t="s">
        <v>407</v>
      </c>
      <c r="D566" s="30">
        <v>901</v>
      </c>
      <c r="E566" s="30">
        <v>355.84199999999998</v>
      </c>
      <c r="F566" s="30">
        <v>0.3</v>
      </c>
      <c r="G566" s="30">
        <v>0.2</v>
      </c>
      <c r="H566" s="34">
        <v>1.2158340000000001</v>
      </c>
      <c r="I566" s="34">
        <v>5189137.0990000004</v>
      </c>
      <c r="J566" s="34">
        <v>487769.15399999998</v>
      </c>
      <c r="K566" s="18">
        <f>VLOOKUP($C566,'Hub coords'!$A$14:$E$119,4,TRUE)</f>
        <v>487770.48440000002</v>
      </c>
      <c r="L566" s="18">
        <f>VLOOKUP($C566,'Hub coords'!$A$14:$E$119,5,TRUE)</f>
        <v>5189137.1405000007</v>
      </c>
      <c r="M566" s="34">
        <f t="shared" si="36"/>
        <v>1.3304000000352971</v>
      </c>
      <c r="N566" s="34">
        <f t="shared" si="37"/>
        <v>4.1500000283122063E-2</v>
      </c>
      <c r="O566" s="35">
        <f t="shared" si="38"/>
        <v>1.331047110404969</v>
      </c>
      <c r="P566" s="34">
        <f t="shared" si="39"/>
        <v>1.7716864101174179</v>
      </c>
      <c r="Q566" s="36" t="str">
        <f>VLOOKUP($C566,'Hub coords'!$A$14:$E$118,1,TRUE)</f>
        <v>8B</v>
      </c>
      <c r="R566" s="30"/>
    </row>
    <row r="567" spans="1:19" x14ac:dyDescent="0.3">
      <c r="A567" s="30" t="s">
        <v>130</v>
      </c>
      <c r="B567" s="30">
        <v>0</v>
      </c>
      <c r="C567" s="30" t="s">
        <v>408</v>
      </c>
      <c r="D567" s="30">
        <v>901</v>
      </c>
      <c r="E567" s="30">
        <v>355.73</v>
      </c>
      <c r="F567" s="30">
        <v>0.3</v>
      </c>
      <c r="G567" s="30">
        <v>0.2</v>
      </c>
      <c r="H567" s="34">
        <v>1.058524</v>
      </c>
      <c r="I567" s="34">
        <v>5189136.8099999996</v>
      </c>
      <c r="J567" s="34">
        <v>487770.46</v>
      </c>
      <c r="K567" s="18">
        <f>VLOOKUP($C567,'Hub coords'!$A$14:$E$119,4,TRUE)</f>
        <v>487770.48440000002</v>
      </c>
      <c r="L567" s="18">
        <f>VLOOKUP($C567,'Hub coords'!$A$14:$E$119,5,TRUE)</f>
        <v>5189137.1405000007</v>
      </c>
      <c r="M567" s="34">
        <f t="shared" si="36"/>
        <v>2.4399999994784594E-2</v>
      </c>
      <c r="N567" s="34">
        <f t="shared" si="37"/>
        <v>0.33050000108778477</v>
      </c>
      <c r="O567" s="35">
        <f t="shared" si="38"/>
        <v>0.3313994730212636</v>
      </c>
      <c r="P567" s="34">
        <f t="shared" si="39"/>
        <v>0.10982561071877123</v>
      </c>
      <c r="Q567" s="36" t="str">
        <f>VLOOKUP($C567,'Hub coords'!$A$14:$E$118,1,TRUE)</f>
        <v>8B</v>
      </c>
      <c r="R567" s="30"/>
    </row>
    <row r="568" spans="1:19" x14ac:dyDescent="0.3">
      <c r="A568" s="30" t="s">
        <v>126</v>
      </c>
      <c r="B568" s="30">
        <v>0</v>
      </c>
      <c r="C568" s="30" t="s">
        <v>382</v>
      </c>
      <c r="D568" s="30">
        <v>901</v>
      </c>
      <c r="E568" s="30">
        <v>357.17099999999999</v>
      </c>
      <c r="F568" s="30">
        <v>0.4</v>
      </c>
      <c r="G568" s="30">
        <v>0.2</v>
      </c>
      <c r="H568" s="34">
        <v>1.025042</v>
      </c>
      <c r="I568" s="34">
        <v>5189136.5959999999</v>
      </c>
      <c r="J568" s="34">
        <v>487770.897</v>
      </c>
      <c r="K568" s="18">
        <f>VLOOKUP($C568,'Hub coords'!$A$14:$E$119,4,TRUE)</f>
        <v>487770.48440000002</v>
      </c>
      <c r="L568" s="18">
        <f>VLOOKUP($C568,'Hub coords'!$A$14:$E$119,5,TRUE)</f>
        <v>5189137.1405000007</v>
      </c>
      <c r="M568" s="34">
        <f t="shared" si="36"/>
        <v>0.41259999998146668</v>
      </c>
      <c r="N568" s="34">
        <f t="shared" si="37"/>
        <v>0.54450000077486038</v>
      </c>
      <c r="O568" s="35">
        <f t="shared" si="38"/>
        <v>0.68316836199324193</v>
      </c>
      <c r="P568" s="34">
        <f t="shared" si="39"/>
        <v>0.46671901082852923</v>
      </c>
      <c r="Q568" s="36" t="str">
        <f>VLOOKUP($C568,'Hub coords'!$A$14:$E$118,1,TRUE)</f>
        <v>8B</v>
      </c>
      <c r="R568" s="30"/>
    </row>
    <row r="569" spans="1:19" x14ac:dyDescent="0.3">
      <c r="A569" s="30" t="s">
        <v>126</v>
      </c>
      <c r="B569" s="30">
        <v>0</v>
      </c>
      <c r="C569" s="30" t="s">
        <v>409</v>
      </c>
      <c r="D569" s="30">
        <v>901</v>
      </c>
      <c r="E569" s="30">
        <v>357.18</v>
      </c>
      <c r="F569" s="30">
        <v>0.5</v>
      </c>
      <c r="G569" s="30">
        <v>0.3</v>
      </c>
      <c r="H569" s="34">
        <v>0.99655000000000005</v>
      </c>
      <c r="I569" s="34">
        <v>5189136.3830000004</v>
      </c>
      <c r="J569" s="34">
        <v>487770.74</v>
      </c>
      <c r="K569" s="18">
        <f>VLOOKUP($C569,'Hub coords'!$A$14:$E$119,4,TRUE)</f>
        <v>487770.48440000002</v>
      </c>
      <c r="L569" s="18">
        <f>VLOOKUP($C569,'Hub coords'!$A$14:$E$119,5,TRUE)</f>
        <v>5189137.1405000007</v>
      </c>
      <c r="M569" s="34">
        <f t="shared" si="36"/>
        <v>0.25559999997494742</v>
      </c>
      <c r="N569" s="34">
        <f t="shared" si="37"/>
        <v>0.75750000029802322</v>
      </c>
      <c r="O569" s="35">
        <f t="shared" si="38"/>
        <v>0.79946082483052172</v>
      </c>
      <c r="P569" s="34">
        <f t="shared" si="39"/>
        <v>0.6391376104386981</v>
      </c>
      <c r="Q569" s="36" t="str">
        <f>VLOOKUP($C569,'Hub coords'!$A$14:$E$118,1,TRUE)</f>
        <v>8B</v>
      </c>
      <c r="R569" s="30"/>
    </row>
    <row r="570" spans="1:19" x14ac:dyDescent="0.3">
      <c r="A570" s="30" t="s">
        <v>130</v>
      </c>
      <c r="B570" s="30">
        <v>0</v>
      </c>
      <c r="C570" s="30" t="s">
        <v>383</v>
      </c>
      <c r="D570" s="30">
        <v>901</v>
      </c>
      <c r="E570" s="30">
        <v>356.238</v>
      </c>
      <c r="F570" s="30">
        <v>0.3</v>
      </c>
      <c r="G570" s="30">
        <v>0.2</v>
      </c>
      <c r="H570" s="34">
        <v>1.1769019999999999</v>
      </c>
      <c r="I570" s="34">
        <v>5189136.0769999996</v>
      </c>
      <c r="J570" s="34">
        <v>487769.48599999998</v>
      </c>
      <c r="K570" s="18">
        <f>VLOOKUP($C570,'Hub coords'!$A$14:$E$119,4,TRUE)</f>
        <v>487770.48440000002</v>
      </c>
      <c r="L570" s="18">
        <f>VLOOKUP($C570,'Hub coords'!$A$14:$E$119,5,TRUE)</f>
        <v>5189137.1405000007</v>
      </c>
      <c r="M570" s="34">
        <f t="shared" si="36"/>
        <v>0.9984000000404194</v>
      </c>
      <c r="N570" s="34">
        <f t="shared" si="37"/>
        <v>1.0635000010952353</v>
      </c>
      <c r="O570" s="35">
        <f t="shared" si="38"/>
        <v>1.4587099822823848</v>
      </c>
      <c r="P570" s="34">
        <f t="shared" si="39"/>
        <v>2.1278348124102755</v>
      </c>
      <c r="Q570" s="36" t="str">
        <f>VLOOKUP($C570,'Hub coords'!$A$14:$E$118,1,TRUE)</f>
        <v>8B</v>
      </c>
      <c r="R570" s="30" t="s">
        <v>5112</v>
      </c>
      <c r="S570" s="37">
        <f>COUNT(D546:D575)</f>
        <v>30</v>
      </c>
    </row>
    <row r="571" spans="1:19" x14ac:dyDescent="0.3">
      <c r="A571" s="30" t="s">
        <v>130</v>
      </c>
      <c r="B571" s="30">
        <v>0</v>
      </c>
      <c r="C571" s="30" t="s">
        <v>384</v>
      </c>
      <c r="D571" s="30">
        <v>901</v>
      </c>
      <c r="E571" s="30">
        <v>355.52600000000001</v>
      </c>
      <c r="F571" s="30">
        <v>0.3</v>
      </c>
      <c r="G571" s="30">
        <v>0.2</v>
      </c>
      <c r="H571" s="34">
        <v>1.45706</v>
      </c>
      <c r="I571" s="34">
        <v>5189137.7220000001</v>
      </c>
      <c r="J571" s="34">
        <v>487769.66800000001</v>
      </c>
      <c r="K571" s="18">
        <f>VLOOKUP($C571,'Hub coords'!$A$14:$E$119,4,TRUE)</f>
        <v>487770.48440000002</v>
      </c>
      <c r="L571" s="18">
        <f>VLOOKUP($C571,'Hub coords'!$A$14:$E$119,5,TRUE)</f>
        <v>5189137.1405000007</v>
      </c>
      <c r="M571" s="34">
        <f t="shared" si="36"/>
        <v>0.81640000001061708</v>
      </c>
      <c r="N571" s="34">
        <f t="shared" si="37"/>
        <v>0.58149999938905239</v>
      </c>
      <c r="O571" s="35">
        <f t="shared" si="38"/>
        <v>1.0023229067056203</v>
      </c>
      <c r="P571" s="34">
        <f t="shared" si="39"/>
        <v>1.0046512093068036</v>
      </c>
      <c r="Q571" s="36" t="str">
        <f>VLOOKUP($C571,'Hub coords'!$A$14:$E$118,1,TRUE)</f>
        <v>8B</v>
      </c>
      <c r="R571" s="30" t="s">
        <v>5111</v>
      </c>
      <c r="S571" s="34">
        <f>AVERAGE(O546:O575)</f>
        <v>0.63807148318921614</v>
      </c>
    </row>
    <row r="572" spans="1:19" x14ac:dyDescent="0.3">
      <c r="A572" s="30" t="s">
        <v>126</v>
      </c>
      <c r="B572" s="30">
        <v>0</v>
      </c>
      <c r="C572" s="30" t="s">
        <v>385</v>
      </c>
      <c r="D572" s="30">
        <v>901</v>
      </c>
      <c r="E572" s="30">
        <v>356.33100000000002</v>
      </c>
      <c r="F572" s="30">
        <v>0.2</v>
      </c>
      <c r="G572" s="30">
        <v>0.2</v>
      </c>
      <c r="H572" s="34">
        <v>1.2840800000000001</v>
      </c>
      <c r="I572" s="34">
        <v>5189136.5630000001</v>
      </c>
      <c r="J572" s="34">
        <v>487769.73</v>
      </c>
      <c r="K572" s="18">
        <f>VLOOKUP($C572,'Hub coords'!$A$14:$E$119,4,TRUE)</f>
        <v>487770.48440000002</v>
      </c>
      <c r="L572" s="18">
        <f>VLOOKUP($C572,'Hub coords'!$A$14:$E$119,5,TRUE)</f>
        <v>5189137.1405000007</v>
      </c>
      <c r="M572" s="34">
        <f t="shared" si="36"/>
        <v>0.7544000000343658</v>
      </c>
      <c r="N572" s="34">
        <f t="shared" si="37"/>
        <v>0.57750000059604645</v>
      </c>
      <c r="O572" s="35">
        <f t="shared" si="38"/>
        <v>0.95006610861575569</v>
      </c>
      <c r="P572" s="34">
        <f t="shared" si="39"/>
        <v>0.90262561074028491</v>
      </c>
      <c r="Q572" s="36" t="str">
        <f>VLOOKUP($C572,'Hub coords'!$A$14:$E$118,1,TRUE)</f>
        <v>8B</v>
      </c>
      <c r="R572" s="30" t="s">
        <v>5110</v>
      </c>
      <c r="S572" s="34">
        <f>_xlfn.STDEV.S(O546:O575)</f>
        <v>0.42271343410368772</v>
      </c>
    </row>
    <row r="573" spans="1:19" x14ac:dyDescent="0.3">
      <c r="A573" s="30" t="s">
        <v>130</v>
      </c>
      <c r="B573" s="30">
        <v>0</v>
      </c>
      <c r="C573" s="30" t="s">
        <v>386</v>
      </c>
      <c r="D573" s="30">
        <v>901</v>
      </c>
      <c r="E573" s="30">
        <v>356.59699999999998</v>
      </c>
      <c r="F573" s="30">
        <v>0.5</v>
      </c>
      <c r="G573" s="30">
        <v>0.3</v>
      </c>
      <c r="H573" s="34">
        <v>1.157027</v>
      </c>
      <c r="I573" s="34">
        <v>5189136.4000000004</v>
      </c>
      <c r="J573" s="34">
        <v>487770.16499999998</v>
      </c>
      <c r="K573" s="18">
        <f>VLOOKUP($C573,'Hub coords'!$A$14:$E$119,4,TRUE)</f>
        <v>487770.48440000002</v>
      </c>
      <c r="L573" s="18">
        <f>VLOOKUP($C573,'Hub coords'!$A$14:$E$119,5,TRUE)</f>
        <v>5189137.1405000007</v>
      </c>
      <c r="M573" s="34">
        <f t="shared" si="36"/>
        <v>0.31940000003669411</v>
      </c>
      <c r="N573" s="34">
        <f t="shared" si="37"/>
        <v>0.7405000003054738</v>
      </c>
      <c r="O573" s="35">
        <f t="shared" si="38"/>
        <v>0.80644690493289573</v>
      </c>
      <c r="P573" s="34">
        <f t="shared" si="39"/>
        <v>0.65035661047584692</v>
      </c>
      <c r="Q573" s="36" t="str">
        <f>VLOOKUP($C573,'Hub coords'!$A$14:$E$118,1,TRUE)</f>
        <v>8B</v>
      </c>
      <c r="R573" s="30" t="s">
        <v>5109</v>
      </c>
      <c r="S573" s="34">
        <f>MIN(O546:O575)</f>
        <v>4.1813992423288954E-2</v>
      </c>
    </row>
    <row r="574" spans="1:19" x14ac:dyDescent="0.3">
      <c r="A574" s="30" t="s">
        <v>130</v>
      </c>
      <c r="B574" s="30">
        <v>0</v>
      </c>
      <c r="C574" s="30" t="s">
        <v>387</v>
      </c>
      <c r="D574" s="30">
        <v>901</v>
      </c>
      <c r="E574" s="30">
        <v>357.04300000000001</v>
      </c>
      <c r="F574" s="30">
        <v>0.3</v>
      </c>
      <c r="G574" s="30">
        <v>0.2</v>
      </c>
      <c r="H574" s="34">
        <v>0.81553799999999999</v>
      </c>
      <c r="I574" s="34">
        <v>5189137.2359999996</v>
      </c>
      <c r="J574" s="34">
        <v>487770.81900000002</v>
      </c>
      <c r="K574" s="18">
        <f>VLOOKUP($C574,'Hub coords'!$A$14:$E$119,4,TRUE)</f>
        <v>487770.48440000002</v>
      </c>
      <c r="L574" s="18">
        <f>VLOOKUP($C574,'Hub coords'!$A$14:$E$119,5,TRUE)</f>
        <v>5189137.1405000007</v>
      </c>
      <c r="M574" s="34">
        <f t="shared" si="36"/>
        <v>0.33460000000195578</v>
      </c>
      <c r="N574" s="34">
        <f t="shared" si="37"/>
        <v>9.5499998889863491E-2</v>
      </c>
      <c r="O574" s="35">
        <f t="shared" si="38"/>
        <v>0.34796179357692814</v>
      </c>
      <c r="P574" s="34">
        <f t="shared" si="39"/>
        <v>0.12107740978927274</v>
      </c>
      <c r="Q574" s="36" t="str">
        <f>VLOOKUP($C574,'Hub coords'!$A$14:$E$118,1,TRUE)</f>
        <v>8B</v>
      </c>
      <c r="R574" s="30" t="s">
        <v>5108</v>
      </c>
      <c r="S574" s="34">
        <f>MAX(O546:O575)</f>
        <v>1.4587099822823848</v>
      </c>
    </row>
    <row r="575" spans="1:19" x14ac:dyDescent="0.3">
      <c r="A575" s="30" t="s">
        <v>130</v>
      </c>
      <c r="B575" s="30">
        <v>0</v>
      </c>
      <c r="C575" s="30" t="s">
        <v>388</v>
      </c>
      <c r="D575" s="30">
        <v>901</v>
      </c>
      <c r="E575" s="30">
        <v>357.20100000000002</v>
      </c>
      <c r="F575" s="30">
        <v>0.3</v>
      </c>
      <c r="G575" s="30">
        <v>0.2</v>
      </c>
      <c r="H575" s="34">
        <v>0.75105599999999995</v>
      </c>
      <c r="I575" s="34">
        <v>5189137.2479999997</v>
      </c>
      <c r="J575" s="34">
        <v>487770.94099999999</v>
      </c>
      <c r="K575" s="18">
        <f>VLOOKUP($C575,'Hub coords'!$A$14:$E$119,4,TRUE)</f>
        <v>487770.48440000002</v>
      </c>
      <c r="L575" s="18">
        <f>VLOOKUP($C575,'Hub coords'!$A$14:$E$119,5,TRUE)</f>
        <v>5189137.1405000007</v>
      </c>
      <c r="M575" s="34">
        <f t="shared" si="36"/>
        <v>0.45659999997587875</v>
      </c>
      <c r="N575" s="34">
        <f t="shared" si="37"/>
        <v>0.10749999899417162</v>
      </c>
      <c r="O575" s="35">
        <f t="shared" si="38"/>
        <v>0.4690840114113029</v>
      </c>
      <c r="P575" s="34">
        <f t="shared" si="39"/>
        <v>0.22003980976171936</v>
      </c>
      <c r="Q575" s="36" t="str">
        <f>VLOOKUP($C575,'Hub coords'!$A$14:$E$118,1,TRUE)</f>
        <v>8B</v>
      </c>
      <c r="R575" s="30" t="s">
        <v>5107</v>
      </c>
      <c r="S575" s="34">
        <f>SQRT(SUM(P546:P575)/S570)</f>
        <v>0.76148909608211801</v>
      </c>
    </row>
    <row r="576" spans="1:19" s="45" customFormat="1" ht="15" thickBot="1" x14ac:dyDescent="0.35">
      <c r="A576" s="45" t="s">
        <v>126</v>
      </c>
      <c r="B576" s="45">
        <v>0</v>
      </c>
      <c r="C576" s="45" t="s">
        <v>410</v>
      </c>
      <c r="D576" s="45">
        <v>901</v>
      </c>
      <c r="E576" s="45">
        <v>325.79300000000001</v>
      </c>
      <c r="F576" s="45">
        <v>0.3</v>
      </c>
      <c r="G576" s="45">
        <v>0.3</v>
      </c>
      <c r="H576" s="18">
        <v>1.43571</v>
      </c>
      <c r="I576" s="18">
        <v>5189855.4610000001</v>
      </c>
      <c r="J576" s="18">
        <v>487976.761</v>
      </c>
      <c r="K576" s="18">
        <f>VLOOKUP($C576,'Hub coords'!$A$14:$E$119,4,TRUE)</f>
        <v>487975.32740000001</v>
      </c>
      <c r="L576" s="18">
        <f>VLOOKUP($C576,'Hub coords'!$A$14:$E$119,5,TRUE)</f>
        <v>5189856.6405000007</v>
      </c>
      <c r="M576" s="18">
        <f t="shared" si="36"/>
        <v>1.4335999999893829</v>
      </c>
      <c r="N576" s="18">
        <f t="shared" si="37"/>
        <v>1.179500000551343</v>
      </c>
      <c r="O576" s="46">
        <f t="shared" si="38"/>
        <v>1.8564560892383575</v>
      </c>
      <c r="P576" s="18">
        <f t="shared" si="39"/>
        <v>3.4464292112701762</v>
      </c>
      <c r="Q576" s="47" t="str">
        <f>VLOOKUP($C576,'Hub coords'!$A$14:$E$118,1,TRUE)</f>
        <v>9A</v>
      </c>
    </row>
    <row r="577" spans="1:19" s="45" customFormat="1" x14ac:dyDescent="0.3">
      <c r="A577" s="45" t="s">
        <v>126</v>
      </c>
      <c r="B577" s="45">
        <v>0</v>
      </c>
      <c r="C577" s="45" t="s">
        <v>419</v>
      </c>
      <c r="D577" s="45">
        <v>901</v>
      </c>
      <c r="E577" s="45">
        <v>325.36799999999999</v>
      </c>
      <c r="F577" s="45">
        <v>0.3</v>
      </c>
      <c r="G577" s="45">
        <v>0.3</v>
      </c>
      <c r="H577" s="18">
        <v>1.7669079999999999</v>
      </c>
      <c r="I577" s="18">
        <v>5189857.6519999998</v>
      </c>
      <c r="J577" s="18">
        <v>487977.97899999999</v>
      </c>
      <c r="K577" s="18">
        <f>VLOOKUP($C577,'Hub coords'!$A$14:$E$119,4,TRUE)</f>
        <v>487975.32740000001</v>
      </c>
      <c r="L577" s="18">
        <f>VLOOKUP($C577,'Hub coords'!$A$14:$E$119,5,TRUE)</f>
        <v>5189856.6405000007</v>
      </c>
      <c r="M577" s="18">
        <f t="shared" si="36"/>
        <v>2.6515999999828637</v>
      </c>
      <c r="N577" s="18">
        <f t="shared" si="37"/>
        <v>1.0114999990910292</v>
      </c>
      <c r="O577" s="46">
        <f t="shared" si="38"/>
        <v>2.837977238821741</v>
      </c>
      <c r="P577" s="18">
        <f t="shared" si="39"/>
        <v>8.054114808070274</v>
      </c>
      <c r="Q577" s="47" t="str">
        <f>VLOOKUP($C577,'Hub coords'!$A$14:$E$118,1,TRUE)</f>
        <v>9A</v>
      </c>
      <c r="R577" s="20" t="s">
        <v>166</v>
      </c>
      <c r="S577" s="20" t="s">
        <v>165</v>
      </c>
    </row>
    <row r="578" spans="1:19" s="45" customFormat="1" x14ac:dyDescent="0.3">
      <c r="A578" s="45" t="s">
        <v>126</v>
      </c>
      <c r="B578" s="45">
        <v>0</v>
      </c>
      <c r="C578" s="45" t="s">
        <v>420</v>
      </c>
      <c r="D578" s="45">
        <v>901</v>
      </c>
      <c r="E578" s="45">
        <v>326.23399999999998</v>
      </c>
      <c r="F578" s="45">
        <v>0.6</v>
      </c>
      <c r="G578" s="45">
        <v>0.5</v>
      </c>
      <c r="H578" s="18">
        <v>1.3765000000000001</v>
      </c>
      <c r="I578" s="18">
        <v>5189854.8150000004</v>
      </c>
      <c r="J578" s="18">
        <v>487976.88699999999</v>
      </c>
      <c r="K578" s="18">
        <f>VLOOKUP($C578,'Hub coords'!$A$14:$E$119,4,TRUE)</f>
        <v>487975.32740000001</v>
      </c>
      <c r="L578" s="18">
        <f>VLOOKUP($C578,'Hub coords'!$A$14:$E$119,5,TRUE)</f>
        <v>5189856.6405000007</v>
      </c>
      <c r="M578" s="18">
        <f t="shared" si="36"/>
        <v>1.5595999999786727</v>
      </c>
      <c r="N578" s="18">
        <f t="shared" si="37"/>
        <v>1.8255000002682209</v>
      </c>
      <c r="O578" s="46">
        <f t="shared" si="38"/>
        <v>2.4010002938177144</v>
      </c>
      <c r="P578" s="18">
        <f t="shared" si="39"/>
        <v>5.7648024109127505</v>
      </c>
      <c r="Q578" s="47" t="str">
        <f>VLOOKUP($C578,'Hub coords'!$A$14:$E$118,1,TRUE)</f>
        <v>9A</v>
      </c>
      <c r="R578" s="40">
        <v>1</v>
      </c>
      <c r="S578" s="15">
        <v>2</v>
      </c>
    </row>
    <row r="579" spans="1:19" s="45" customFormat="1" x14ac:dyDescent="0.3">
      <c r="A579" s="45" t="s">
        <v>130</v>
      </c>
      <c r="B579" s="45">
        <v>0</v>
      </c>
      <c r="C579" s="45" t="s">
        <v>421</v>
      </c>
      <c r="D579" s="45">
        <v>901</v>
      </c>
      <c r="E579" s="45">
        <v>327.13799999999998</v>
      </c>
      <c r="F579" s="45">
        <v>0.2</v>
      </c>
      <c r="G579" s="45">
        <v>0.2</v>
      </c>
      <c r="H579" s="18">
        <v>2.2590400000000002</v>
      </c>
      <c r="I579" s="18">
        <v>5189858.074</v>
      </c>
      <c r="J579" s="18">
        <v>487977.30800000002</v>
      </c>
      <c r="K579" s="18">
        <f>VLOOKUP($C579,'Hub coords'!$A$14:$E$119,4,TRUE)</f>
        <v>487975.32740000001</v>
      </c>
      <c r="L579" s="18">
        <f>VLOOKUP($C579,'Hub coords'!$A$14:$E$119,5,TRUE)</f>
        <v>5189856.6405000007</v>
      </c>
      <c r="M579" s="18">
        <f t="shared" si="36"/>
        <v>1.980600000009872</v>
      </c>
      <c r="N579" s="18">
        <f t="shared" si="37"/>
        <v>1.4334999993443489</v>
      </c>
      <c r="O579" s="46">
        <f t="shared" si="38"/>
        <v>2.4449332522912264</v>
      </c>
      <c r="P579" s="18">
        <f t="shared" si="39"/>
        <v>5.9776986081593533</v>
      </c>
      <c r="Q579" s="47" t="str">
        <f>VLOOKUP($C579,'Hub coords'!$A$14:$E$118,1,TRUE)</f>
        <v>9A</v>
      </c>
      <c r="R579" s="40">
        <v>2</v>
      </c>
      <c r="S579" s="15">
        <v>13</v>
      </c>
    </row>
    <row r="580" spans="1:19" s="45" customFormat="1" x14ac:dyDescent="0.3">
      <c r="A580" s="45" t="s">
        <v>126</v>
      </c>
      <c r="B580" s="45">
        <v>0</v>
      </c>
      <c r="C580" s="45" t="s">
        <v>422</v>
      </c>
      <c r="D580" s="45">
        <v>901</v>
      </c>
      <c r="E580" s="45">
        <v>324.61799999999999</v>
      </c>
      <c r="F580" s="45">
        <v>0.3</v>
      </c>
      <c r="G580" s="45">
        <v>0.3</v>
      </c>
      <c r="H580" s="18">
        <v>1.3264609999999999</v>
      </c>
      <c r="I580" s="18">
        <v>5189855.0990000004</v>
      </c>
      <c r="J580" s="18">
        <v>487976.43599999999</v>
      </c>
      <c r="K580" s="18">
        <f>VLOOKUP($C580,'Hub coords'!$A$14:$E$119,4,TRUE)</f>
        <v>487975.32740000001</v>
      </c>
      <c r="L580" s="18">
        <f>VLOOKUP($C580,'Hub coords'!$A$14:$E$119,5,TRUE)</f>
        <v>5189856.6405000007</v>
      </c>
      <c r="M580" s="18">
        <f t="shared" si="36"/>
        <v>1.1085999999777414</v>
      </c>
      <c r="N580" s="18">
        <f t="shared" si="37"/>
        <v>1.5415000002831221</v>
      </c>
      <c r="O580" s="46">
        <f t="shared" si="38"/>
        <v>1.898740690779948</v>
      </c>
      <c r="P580" s="18">
        <f t="shared" si="39"/>
        <v>3.6052162108235142</v>
      </c>
      <c r="Q580" s="47" t="str">
        <f>VLOOKUP($C580,'Hub coords'!$A$14:$E$118,1,TRUE)</f>
        <v>9A</v>
      </c>
      <c r="R580" s="40">
        <v>3</v>
      </c>
      <c r="S580" s="15">
        <v>11</v>
      </c>
    </row>
    <row r="581" spans="1:19" s="45" customFormat="1" x14ac:dyDescent="0.3">
      <c r="A581" s="45" t="s">
        <v>126</v>
      </c>
      <c r="B581" s="45">
        <v>0</v>
      </c>
      <c r="C581" s="45" t="s">
        <v>423</v>
      </c>
      <c r="D581" s="45">
        <v>901</v>
      </c>
      <c r="E581" s="45">
        <v>327.13400000000001</v>
      </c>
      <c r="F581" s="45">
        <v>0.3</v>
      </c>
      <c r="G581" s="45">
        <v>0.2</v>
      </c>
      <c r="H581" s="18">
        <v>2.1724100000000002</v>
      </c>
      <c r="I581" s="18">
        <v>5189856.3710000003</v>
      </c>
      <c r="J581" s="18">
        <v>487976.30499999999</v>
      </c>
      <c r="K581" s="18">
        <f>VLOOKUP($C581,'Hub coords'!$A$14:$E$119,4,TRUE)</f>
        <v>487975.32740000001</v>
      </c>
      <c r="L581" s="18">
        <f>VLOOKUP($C581,'Hub coords'!$A$14:$E$119,5,TRUE)</f>
        <v>5189856.6405000007</v>
      </c>
      <c r="M581" s="18">
        <f t="shared" si="36"/>
        <v>0.97759999998379499</v>
      </c>
      <c r="N581" s="18">
        <f t="shared" si="37"/>
        <v>0.26950000040233135</v>
      </c>
      <c r="O581" s="46">
        <f t="shared" si="38"/>
        <v>1.0140670639485203</v>
      </c>
      <c r="P581" s="18">
        <f t="shared" si="39"/>
        <v>1.0283320101851723</v>
      </c>
      <c r="Q581" s="47" t="str">
        <f>VLOOKUP($C581,'Hub coords'!$A$14:$E$118,1,TRUE)</f>
        <v>9A</v>
      </c>
      <c r="R581" s="40">
        <v>4</v>
      </c>
      <c r="S581" s="15">
        <v>4</v>
      </c>
    </row>
    <row r="582" spans="1:19" s="45" customFormat="1" x14ac:dyDescent="0.3">
      <c r="A582" s="45" t="s">
        <v>126</v>
      </c>
      <c r="B582" s="45">
        <v>0</v>
      </c>
      <c r="C582" s="45" t="s">
        <v>424</v>
      </c>
      <c r="D582" s="45">
        <v>901</v>
      </c>
      <c r="E582" s="45">
        <v>324.10000000000002</v>
      </c>
      <c r="F582" s="45">
        <v>0.6</v>
      </c>
      <c r="G582" s="45">
        <v>0.5</v>
      </c>
      <c r="H582" s="18">
        <v>1.214011</v>
      </c>
      <c r="I582" s="18">
        <v>5189853.6789999995</v>
      </c>
      <c r="J582" s="18">
        <v>487976.37099999998</v>
      </c>
      <c r="K582" s="18">
        <f>VLOOKUP($C582,'Hub coords'!$A$14:$E$119,4,TRUE)</f>
        <v>487975.32740000001</v>
      </c>
      <c r="L582" s="18">
        <f>VLOOKUP($C582,'Hub coords'!$A$14:$E$119,5,TRUE)</f>
        <v>5189856.6405000007</v>
      </c>
      <c r="M582" s="18">
        <f t="shared" si="36"/>
        <v>1.0435999999754131</v>
      </c>
      <c r="N582" s="18">
        <f t="shared" si="37"/>
        <v>2.9615000011399388</v>
      </c>
      <c r="O582" s="46">
        <f t="shared" si="38"/>
        <v>3.139997327498949</v>
      </c>
      <c r="P582" s="18">
        <f t="shared" si="39"/>
        <v>9.8595832167005426</v>
      </c>
      <c r="Q582" s="47" t="str">
        <f>VLOOKUP($C582,'Hub coords'!$A$14:$E$118,1,TRUE)</f>
        <v>9A</v>
      </c>
      <c r="R582" s="40">
        <v>5</v>
      </c>
      <c r="S582" s="15">
        <v>0</v>
      </c>
    </row>
    <row r="583" spans="1:19" s="45" customFormat="1" x14ac:dyDescent="0.3">
      <c r="A583" s="45" t="s">
        <v>130</v>
      </c>
      <c r="B583" s="45">
        <v>0</v>
      </c>
      <c r="C583" s="45" t="s">
        <v>425</v>
      </c>
      <c r="D583" s="45">
        <v>901</v>
      </c>
      <c r="E583" s="45">
        <v>326.21300000000002</v>
      </c>
      <c r="F583" s="45">
        <v>0.3</v>
      </c>
      <c r="G583" s="45">
        <v>0.2</v>
      </c>
      <c r="H583" s="18">
        <v>1.7257100000000001</v>
      </c>
      <c r="I583" s="18">
        <v>5189858.4170000004</v>
      </c>
      <c r="J583" s="18">
        <v>487977.34499999997</v>
      </c>
      <c r="K583" s="18">
        <f>VLOOKUP($C583,'Hub coords'!$A$14:$E$119,4,TRUE)</f>
        <v>487975.32740000001</v>
      </c>
      <c r="L583" s="18">
        <f>VLOOKUP($C583,'Hub coords'!$A$14:$E$119,5,TRUE)</f>
        <v>5189856.6405000007</v>
      </c>
      <c r="M583" s="18">
        <f t="shared" si="36"/>
        <v>2.0175999999628402</v>
      </c>
      <c r="N583" s="18">
        <f t="shared" si="37"/>
        <v>1.7764999996870756</v>
      </c>
      <c r="O583" s="46">
        <f t="shared" si="38"/>
        <v>2.6882451541364736</v>
      </c>
      <c r="P583" s="18">
        <f t="shared" si="39"/>
        <v>7.2266620087382325</v>
      </c>
      <c r="Q583" s="47" t="str">
        <f>VLOOKUP($C583,'Hub coords'!$A$14:$E$118,1,TRUE)</f>
        <v>9A</v>
      </c>
      <c r="R583" s="40">
        <v>6</v>
      </c>
      <c r="S583" s="15">
        <v>0</v>
      </c>
    </row>
    <row r="584" spans="1:19" s="45" customFormat="1" x14ac:dyDescent="0.3">
      <c r="A584" s="45" t="s">
        <v>126</v>
      </c>
      <c r="B584" s="45">
        <v>0</v>
      </c>
      <c r="C584" s="45" t="s">
        <v>426</v>
      </c>
      <c r="D584" s="45">
        <v>901</v>
      </c>
      <c r="E584" s="45">
        <v>327.12099999999998</v>
      </c>
      <c r="F584" s="45">
        <v>0.3</v>
      </c>
      <c r="G584" s="45">
        <v>0.2</v>
      </c>
      <c r="H584" s="18">
        <v>2.2850700000000002</v>
      </c>
      <c r="I584" s="18">
        <v>5189856.3890000004</v>
      </c>
      <c r="J584" s="18">
        <v>487976.65600000002</v>
      </c>
      <c r="K584" s="18">
        <f>VLOOKUP($C584,'Hub coords'!$A$14:$E$119,4,TRUE)</f>
        <v>487975.32740000001</v>
      </c>
      <c r="L584" s="18">
        <f>VLOOKUP($C584,'Hub coords'!$A$14:$E$119,5,TRUE)</f>
        <v>5189856.6405000007</v>
      </c>
      <c r="M584" s="18">
        <f t="shared" si="36"/>
        <v>1.3286000000080094</v>
      </c>
      <c r="N584" s="18">
        <f t="shared" si="37"/>
        <v>0.25150000024586916</v>
      </c>
      <c r="O584" s="46">
        <f t="shared" si="38"/>
        <v>1.3521945903400718</v>
      </c>
      <c r="P584" s="18">
        <f t="shared" si="39"/>
        <v>1.8284302101449548</v>
      </c>
      <c r="Q584" s="47" t="str">
        <f>VLOOKUP($C584,'Hub coords'!$A$14:$E$118,1,TRUE)</f>
        <v>9A</v>
      </c>
      <c r="R584" s="40">
        <v>7</v>
      </c>
      <c r="S584" s="15">
        <v>0</v>
      </c>
    </row>
    <row r="585" spans="1:19" s="45" customFormat="1" x14ac:dyDescent="0.3">
      <c r="A585" s="45" t="s">
        <v>126</v>
      </c>
      <c r="B585" s="45">
        <v>0</v>
      </c>
      <c r="C585" s="45" t="s">
        <v>427</v>
      </c>
      <c r="D585" s="45">
        <v>901</v>
      </c>
      <c r="E585" s="45">
        <v>325.25900000000001</v>
      </c>
      <c r="F585" s="45">
        <v>0.3</v>
      </c>
      <c r="G585" s="45">
        <v>0.3</v>
      </c>
      <c r="H585" s="18">
        <v>1.5855410000000001</v>
      </c>
      <c r="I585" s="18">
        <v>5189855.9720000001</v>
      </c>
      <c r="J585" s="18">
        <v>487976.68699999998</v>
      </c>
      <c r="K585" s="18">
        <f>VLOOKUP($C585,'Hub coords'!$A$14:$E$119,4,TRUE)</f>
        <v>487975.32740000001</v>
      </c>
      <c r="L585" s="18">
        <f>VLOOKUP($C585,'Hub coords'!$A$14:$E$119,5,TRUE)</f>
        <v>5189856.6405000007</v>
      </c>
      <c r="M585" s="18">
        <f t="shared" si="36"/>
        <v>1.3595999999670312</v>
      </c>
      <c r="N585" s="18">
        <f t="shared" si="37"/>
        <v>0.66850000061094761</v>
      </c>
      <c r="O585" s="46">
        <f t="shared" si="38"/>
        <v>1.5150592103040688</v>
      </c>
      <c r="P585" s="18">
        <f t="shared" si="39"/>
        <v>2.2954044107271883</v>
      </c>
      <c r="Q585" s="47" t="str">
        <f>VLOOKUP($C585,'Hub coords'!$A$14:$E$118,1,TRUE)</f>
        <v>9A</v>
      </c>
      <c r="R585" s="40">
        <v>8</v>
      </c>
      <c r="S585" s="15">
        <v>0</v>
      </c>
    </row>
    <row r="586" spans="1:19" s="45" customFormat="1" ht="15" thickBot="1" x14ac:dyDescent="0.35">
      <c r="A586" s="45" t="s">
        <v>126</v>
      </c>
      <c r="B586" s="45">
        <v>0</v>
      </c>
      <c r="C586" s="45" t="s">
        <v>428</v>
      </c>
      <c r="D586" s="45">
        <v>901</v>
      </c>
      <c r="E586" s="45">
        <v>324.33699999999999</v>
      </c>
      <c r="F586" s="45">
        <v>0.5</v>
      </c>
      <c r="G586" s="45">
        <v>0.5</v>
      </c>
      <c r="H586" s="18">
        <v>1.3716839999999999</v>
      </c>
      <c r="I586" s="18">
        <v>5189854.6229999997</v>
      </c>
      <c r="J586" s="18">
        <v>487976.66399999999</v>
      </c>
      <c r="K586" s="18">
        <f>VLOOKUP($C586,'Hub coords'!$A$14:$E$119,4,TRUE)</f>
        <v>487975.32740000001</v>
      </c>
      <c r="L586" s="18">
        <f>VLOOKUP($C586,'Hub coords'!$A$14:$E$119,5,TRUE)</f>
        <v>5189856.6405000007</v>
      </c>
      <c r="M586" s="18">
        <f t="shared" si="36"/>
        <v>1.3365999999805354</v>
      </c>
      <c r="N586" s="18">
        <f t="shared" si="37"/>
        <v>2.0175000010058284</v>
      </c>
      <c r="O586" s="46">
        <f t="shared" si="38"/>
        <v>2.4200838444166526</v>
      </c>
      <c r="P586" s="18">
        <f t="shared" si="39"/>
        <v>5.8568058140064849</v>
      </c>
      <c r="Q586" s="47" t="str">
        <f>VLOOKUP($C586,'Hub coords'!$A$14:$E$118,1,TRUE)</f>
        <v>9A</v>
      </c>
      <c r="R586" s="38" t="s">
        <v>2123</v>
      </c>
      <c r="S586" s="38">
        <v>0</v>
      </c>
    </row>
    <row r="587" spans="1:19" s="45" customFormat="1" x14ac:dyDescent="0.3">
      <c r="A587" s="45" t="s">
        <v>130</v>
      </c>
      <c r="B587" s="45">
        <v>0</v>
      </c>
      <c r="C587" s="45" t="s">
        <v>411</v>
      </c>
      <c r="D587" s="45">
        <v>901</v>
      </c>
      <c r="E587" s="45">
        <v>327.27699999999999</v>
      </c>
      <c r="F587" s="45">
        <v>0.2</v>
      </c>
      <c r="G587" s="45">
        <v>0.2</v>
      </c>
      <c r="H587" s="18">
        <v>1.4236120000000001</v>
      </c>
      <c r="I587" s="18">
        <v>5189855.9390000002</v>
      </c>
      <c r="J587" s="18">
        <v>487976.66399999999</v>
      </c>
      <c r="K587" s="18">
        <f>VLOOKUP($C587,'Hub coords'!$A$14:$E$119,4,TRUE)</f>
        <v>487975.32740000001</v>
      </c>
      <c r="L587" s="18">
        <f>VLOOKUP($C587,'Hub coords'!$A$14:$E$119,5,TRUE)</f>
        <v>5189856.6405000007</v>
      </c>
      <c r="M587" s="18">
        <f t="shared" si="36"/>
        <v>1.3365999999805354</v>
      </c>
      <c r="N587" s="18">
        <f t="shared" si="37"/>
        <v>0.70150000043213367</v>
      </c>
      <c r="O587" s="46">
        <f t="shared" si="38"/>
        <v>1.5095038292612082</v>
      </c>
      <c r="P587" s="18">
        <f t="shared" si="39"/>
        <v>2.2786018105542509</v>
      </c>
      <c r="Q587" s="47" t="str">
        <f>VLOOKUP($C587,'Hub coords'!$A$14:$E$118,1,TRUE)</f>
        <v>9A</v>
      </c>
    </row>
    <row r="588" spans="1:19" s="45" customFormat="1" x14ac:dyDescent="0.3">
      <c r="A588" s="45" t="s">
        <v>126</v>
      </c>
      <c r="B588" s="45">
        <v>0</v>
      </c>
      <c r="C588" s="45" t="s">
        <v>429</v>
      </c>
      <c r="D588" s="45">
        <v>901</v>
      </c>
      <c r="E588" s="45">
        <v>324.33300000000003</v>
      </c>
      <c r="F588" s="45">
        <v>0.7</v>
      </c>
      <c r="G588" s="45">
        <v>0.5</v>
      </c>
      <c r="H588" s="18">
        <v>1.8204659999999999</v>
      </c>
      <c r="I588" s="18">
        <v>5189855.6950000003</v>
      </c>
      <c r="J588" s="18">
        <v>487976.08899999998</v>
      </c>
      <c r="K588" s="18">
        <f>VLOOKUP($C588,'Hub coords'!$A$14:$E$119,4,TRUE)</f>
        <v>487975.32740000001</v>
      </c>
      <c r="L588" s="18">
        <f>VLOOKUP($C588,'Hub coords'!$A$14:$E$119,5,TRUE)</f>
        <v>5189856.6405000007</v>
      </c>
      <c r="M588" s="18">
        <f t="shared" si="36"/>
        <v>0.76159999996889383</v>
      </c>
      <c r="N588" s="18">
        <f t="shared" si="37"/>
        <v>0.94550000037997961</v>
      </c>
      <c r="O588" s="46">
        <f t="shared" si="38"/>
        <v>1.2140859980541578</v>
      </c>
      <c r="P588" s="18">
        <f t="shared" si="39"/>
        <v>1.4740048106711605</v>
      </c>
      <c r="Q588" s="47" t="str">
        <f>VLOOKUP($C588,'Hub coords'!$A$14:$E$118,1,TRUE)</f>
        <v>9A</v>
      </c>
    </row>
    <row r="589" spans="1:19" s="45" customFormat="1" x14ac:dyDescent="0.3">
      <c r="A589" s="45" t="s">
        <v>126</v>
      </c>
      <c r="B589" s="45">
        <v>0</v>
      </c>
      <c r="C589" s="45" t="s">
        <v>430</v>
      </c>
      <c r="D589" s="45">
        <v>901</v>
      </c>
      <c r="E589" s="45">
        <v>324.91899999999998</v>
      </c>
      <c r="F589" s="45">
        <v>0.3</v>
      </c>
      <c r="G589" s="45">
        <v>0.2</v>
      </c>
      <c r="H589" s="18">
        <v>1.6964250000000001</v>
      </c>
      <c r="I589" s="18">
        <v>5189857.5880000005</v>
      </c>
      <c r="J589" s="18">
        <v>487978.04200000002</v>
      </c>
      <c r="K589" s="18">
        <f>VLOOKUP($C589,'Hub coords'!$A$14:$E$119,4,TRUE)</f>
        <v>487975.32740000001</v>
      </c>
      <c r="L589" s="18">
        <f>VLOOKUP($C589,'Hub coords'!$A$14:$E$119,5,TRUE)</f>
        <v>5189856.6405000007</v>
      </c>
      <c r="M589" s="18">
        <f t="shared" si="36"/>
        <v>2.7146000000066124</v>
      </c>
      <c r="N589" s="18">
        <f t="shared" si="37"/>
        <v>0.94749999977648258</v>
      </c>
      <c r="O589" s="46">
        <f t="shared" si="38"/>
        <v>2.8752059769018872</v>
      </c>
      <c r="P589" s="18">
        <f t="shared" si="39"/>
        <v>8.2668094096123355</v>
      </c>
      <c r="Q589" s="47" t="str">
        <f>VLOOKUP($C589,'Hub coords'!$A$14:$E$118,1,TRUE)</f>
        <v>9A</v>
      </c>
    </row>
    <row r="590" spans="1:19" s="45" customFormat="1" x14ac:dyDescent="0.3">
      <c r="A590" s="45" t="s">
        <v>126</v>
      </c>
      <c r="B590" s="45">
        <v>0</v>
      </c>
      <c r="C590" s="45" t="s">
        <v>431</v>
      </c>
      <c r="D590" s="45">
        <v>901</v>
      </c>
      <c r="E590" s="45">
        <v>328.24</v>
      </c>
      <c r="F590" s="45">
        <v>0.3</v>
      </c>
      <c r="G590" s="45">
        <v>0.3</v>
      </c>
      <c r="H590" s="18">
        <v>1.844104</v>
      </c>
      <c r="I590" s="18">
        <v>5189858.3490000004</v>
      </c>
      <c r="J590" s="18">
        <v>487977.86700000003</v>
      </c>
      <c r="K590" s="18">
        <f>VLOOKUP($C590,'Hub coords'!$A$14:$E$119,4,TRUE)</f>
        <v>487975.32740000001</v>
      </c>
      <c r="L590" s="18">
        <f>VLOOKUP($C590,'Hub coords'!$A$14:$E$119,5,TRUE)</f>
        <v>5189856.6405000007</v>
      </c>
      <c r="M590" s="18">
        <f t="shared" si="36"/>
        <v>2.5396000000182539</v>
      </c>
      <c r="N590" s="18">
        <f t="shared" si="37"/>
        <v>1.7084999997168779</v>
      </c>
      <c r="O590" s="46">
        <f t="shared" si="38"/>
        <v>3.0608071499402389</v>
      </c>
      <c r="P590" s="18">
        <f t="shared" si="39"/>
        <v>9.3685404091252877</v>
      </c>
      <c r="Q590" s="47" t="str">
        <f>VLOOKUP($C590,'Hub coords'!$A$14:$E$118,1,TRUE)</f>
        <v>9A</v>
      </c>
    </row>
    <row r="591" spans="1:19" s="45" customFormat="1" x14ac:dyDescent="0.3">
      <c r="A591" s="45" t="s">
        <v>130</v>
      </c>
      <c r="B591" s="45">
        <v>0</v>
      </c>
      <c r="C591" s="45" t="s">
        <v>432</v>
      </c>
      <c r="D591" s="45">
        <v>901</v>
      </c>
      <c r="E591" s="45">
        <v>326.99599999999998</v>
      </c>
      <c r="F591" s="45">
        <v>0.2</v>
      </c>
      <c r="G591" s="45">
        <v>0.2</v>
      </c>
      <c r="H591" s="18">
        <v>1.496319</v>
      </c>
      <c r="I591" s="18">
        <v>5189856.2759999996</v>
      </c>
      <c r="J591" s="18">
        <v>487976.52100000001</v>
      </c>
      <c r="K591" s="18">
        <f>VLOOKUP($C591,'Hub coords'!$A$14:$E$119,4,TRUE)</f>
        <v>487975.32740000001</v>
      </c>
      <c r="L591" s="18">
        <f>VLOOKUP($C591,'Hub coords'!$A$14:$E$119,5,TRUE)</f>
        <v>5189856.6405000007</v>
      </c>
      <c r="M591" s="18">
        <f t="shared" si="36"/>
        <v>1.1935999999986961</v>
      </c>
      <c r="N591" s="18">
        <f t="shared" si="37"/>
        <v>0.36450000107288361</v>
      </c>
      <c r="O591" s="46">
        <f t="shared" si="38"/>
        <v>1.2480149080756286</v>
      </c>
      <c r="P591" s="18">
        <f t="shared" si="39"/>
        <v>1.5575412107790199</v>
      </c>
      <c r="Q591" s="47" t="str">
        <f>VLOOKUP($C591,'Hub coords'!$A$14:$E$118,1,TRUE)</f>
        <v>9A</v>
      </c>
    </row>
    <row r="592" spans="1:19" s="45" customFormat="1" x14ac:dyDescent="0.3">
      <c r="A592" s="45" t="s">
        <v>130</v>
      </c>
      <c r="B592" s="45">
        <v>0</v>
      </c>
      <c r="C592" s="45" t="s">
        <v>433</v>
      </c>
      <c r="D592" s="45">
        <v>901</v>
      </c>
      <c r="E592" s="45">
        <v>322.86500000000001</v>
      </c>
      <c r="F592" s="45">
        <v>0.3</v>
      </c>
      <c r="G592" s="45">
        <v>0.3</v>
      </c>
      <c r="H592" s="18">
        <v>1.7365349999999999</v>
      </c>
      <c r="I592" s="18">
        <v>5189856.2369999997</v>
      </c>
      <c r="J592" s="18">
        <v>487976.576</v>
      </c>
      <c r="K592" s="18">
        <f>VLOOKUP($C592,'Hub coords'!$A$14:$E$119,4,TRUE)</f>
        <v>487975.32740000001</v>
      </c>
      <c r="L592" s="18">
        <f>VLOOKUP($C592,'Hub coords'!$A$14:$E$119,5,TRUE)</f>
        <v>5189856.6405000007</v>
      </c>
      <c r="M592" s="18">
        <f t="shared" si="36"/>
        <v>1.2485999999917112</v>
      </c>
      <c r="N592" s="18">
        <f t="shared" si="37"/>
        <v>0.40350000094622374</v>
      </c>
      <c r="O592" s="46">
        <f t="shared" si="38"/>
        <v>1.312179183931411</v>
      </c>
      <c r="P592" s="18">
        <f t="shared" si="39"/>
        <v>1.7218142107429038</v>
      </c>
      <c r="Q592" s="47" t="str">
        <f>VLOOKUP($C592,'Hub coords'!$A$14:$E$118,1,TRUE)</f>
        <v>9A</v>
      </c>
    </row>
    <row r="593" spans="1:19" s="45" customFormat="1" x14ac:dyDescent="0.3">
      <c r="A593" s="45" t="s">
        <v>130</v>
      </c>
      <c r="B593" s="45">
        <v>0</v>
      </c>
      <c r="C593" s="45" t="s">
        <v>434</v>
      </c>
      <c r="D593" s="45">
        <v>901</v>
      </c>
      <c r="E593" s="45">
        <v>327.392</v>
      </c>
      <c r="F593" s="45">
        <v>0.2</v>
      </c>
      <c r="G593" s="45">
        <v>0.2</v>
      </c>
      <c r="H593" s="18">
        <v>1.397519</v>
      </c>
      <c r="I593" s="18">
        <v>5189856.1009999998</v>
      </c>
      <c r="J593" s="18">
        <v>487976.34100000001</v>
      </c>
      <c r="K593" s="18">
        <f>VLOOKUP($C593,'Hub coords'!$A$14:$E$119,4,TRUE)</f>
        <v>487975.32740000001</v>
      </c>
      <c r="L593" s="18">
        <f>VLOOKUP($C593,'Hub coords'!$A$14:$E$119,5,TRUE)</f>
        <v>5189856.6405000007</v>
      </c>
      <c r="M593" s="18">
        <f t="shared" si="36"/>
        <v>1.0136000000056811</v>
      </c>
      <c r="N593" s="18">
        <f t="shared" si="37"/>
        <v>0.53950000088661909</v>
      </c>
      <c r="O593" s="46">
        <f t="shared" si="38"/>
        <v>1.1482356948676429</v>
      </c>
      <c r="P593" s="18">
        <f t="shared" si="39"/>
        <v>1.3184452109681786</v>
      </c>
      <c r="Q593" s="47" t="str">
        <f>VLOOKUP($C593,'Hub coords'!$A$14:$E$118,1,TRUE)</f>
        <v>9A</v>
      </c>
    </row>
    <row r="594" spans="1:19" s="45" customFormat="1" x14ac:dyDescent="0.3">
      <c r="A594" s="45" t="s">
        <v>126</v>
      </c>
      <c r="B594" s="45">
        <v>0</v>
      </c>
      <c r="C594" s="45" t="s">
        <v>435</v>
      </c>
      <c r="D594" s="45">
        <v>901</v>
      </c>
      <c r="E594" s="45">
        <v>326.10700000000003</v>
      </c>
      <c r="F594" s="45">
        <v>0.4</v>
      </c>
      <c r="G594" s="45">
        <v>0.3</v>
      </c>
      <c r="H594" s="18">
        <v>1.909594</v>
      </c>
      <c r="I594" s="18">
        <v>5189857.7680000002</v>
      </c>
      <c r="J594" s="18">
        <v>487978.30499999999</v>
      </c>
      <c r="K594" s="18">
        <f>VLOOKUP($C594,'Hub coords'!$A$14:$E$119,4,TRUE)</f>
        <v>487975.32740000001</v>
      </c>
      <c r="L594" s="18">
        <f>VLOOKUP($C594,'Hub coords'!$A$14:$E$119,5,TRUE)</f>
        <v>5189856.6405000007</v>
      </c>
      <c r="M594" s="18">
        <f t="shared" si="36"/>
        <v>2.977599999983795</v>
      </c>
      <c r="N594" s="18">
        <f t="shared" si="37"/>
        <v>1.1274999994784594</v>
      </c>
      <c r="O594" s="46">
        <f t="shared" si="38"/>
        <v>3.1839217968925402</v>
      </c>
      <c r="P594" s="18">
        <f t="shared" si="39"/>
        <v>10.137358008727421</v>
      </c>
      <c r="Q594" s="47" t="str">
        <f>VLOOKUP($C594,'Hub coords'!$A$14:$E$118,1,TRUE)</f>
        <v>9A</v>
      </c>
    </row>
    <row r="595" spans="1:19" s="45" customFormat="1" x14ac:dyDescent="0.3">
      <c r="A595" s="45" t="s">
        <v>130</v>
      </c>
      <c r="B595" s="45">
        <v>0</v>
      </c>
      <c r="C595" s="45" t="s">
        <v>436</v>
      </c>
      <c r="D595" s="45">
        <v>901</v>
      </c>
      <c r="E595" s="45">
        <v>326.82799999999997</v>
      </c>
      <c r="F595" s="45">
        <v>0.2</v>
      </c>
      <c r="G595" s="45">
        <v>0.2</v>
      </c>
      <c r="H595" s="18">
        <v>1.8071759999999999</v>
      </c>
      <c r="I595" s="18">
        <v>5189858.2259999998</v>
      </c>
      <c r="J595" s="18">
        <v>487977.56599999999</v>
      </c>
      <c r="K595" s="18">
        <f>VLOOKUP($C595,'Hub coords'!$A$14:$E$119,4,TRUE)</f>
        <v>487975.32740000001</v>
      </c>
      <c r="L595" s="18">
        <f>VLOOKUP($C595,'Hub coords'!$A$14:$E$119,5,TRUE)</f>
        <v>5189856.6405000007</v>
      </c>
      <c r="M595" s="18">
        <f t="shared" si="36"/>
        <v>2.238599999982398</v>
      </c>
      <c r="N595" s="18">
        <f t="shared" si="37"/>
        <v>1.5854999991133809</v>
      </c>
      <c r="O595" s="46">
        <f t="shared" si="38"/>
        <v>2.7431989003916075</v>
      </c>
      <c r="P595" s="18">
        <f t="shared" si="39"/>
        <v>7.5251402071097244</v>
      </c>
      <c r="Q595" s="47" t="str">
        <f>VLOOKUP($C595,'Hub coords'!$A$14:$E$118,1,TRUE)</f>
        <v>9A</v>
      </c>
    </row>
    <row r="596" spans="1:19" s="45" customFormat="1" x14ac:dyDescent="0.3">
      <c r="A596" s="45" t="s">
        <v>130</v>
      </c>
      <c r="B596" s="45">
        <v>0</v>
      </c>
      <c r="C596" s="45" t="s">
        <v>437</v>
      </c>
      <c r="D596" s="45">
        <v>901</v>
      </c>
      <c r="E596" s="45">
        <v>324.31900000000002</v>
      </c>
      <c r="F596" s="45">
        <v>0.3</v>
      </c>
      <c r="G596" s="45">
        <v>0.3</v>
      </c>
      <c r="H596" s="18">
        <v>1.760421</v>
      </c>
      <c r="I596" s="18">
        <v>5189858.0659999996</v>
      </c>
      <c r="J596" s="18">
        <v>487977.95400000003</v>
      </c>
      <c r="K596" s="18">
        <f>VLOOKUP($C596,'Hub coords'!$A$14:$E$119,4,TRUE)</f>
        <v>487975.32740000001</v>
      </c>
      <c r="L596" s="18">
        <f>VLOOKUP($C596,'Hub coords'!$A$14:$E$119,5,TRUE)</f>
        <v>5189856.6405000007</v>
      </c>
      <c r="M596" s="18">
        <f t="shared" si="36"/>
        <v>2.6266000000177883</v>
      </c>
      <c r="N596" s="18">
        <f t="shared" si="37"/>
        <v>1.4254999989643693</v>
      </c>
      <c r="O596" s="46">
        <f t="shared" si="38"/>
        <v>2.988490891259477</v>
      </c>
      <c r="P596" s="18">
        <f t="shared" si="39"/>
        <v>8.9310778071408627</v>
      </c>
      <c r="Q596" s="47" t="str">
        <f>VLOOKUP($C596,'Hub coords'!$A$14:$E$118,1,TRUE)</f>
        <v>9A</v>
      </c>
    </row>
    <row r="597" spans="1:19" s="45" customFormat="1" x14ac:dyDescent="0.3">
      <c r="A597" s="45" t="s">
        <v>126</v>
      </c>
      <c r="B597" s="45">
        <v>0</v>
      </c>
      <c r="C597" s="45" t="s">
        <v>438</v>
      </c>
      <c r="D597" s="45">
        <v>901</v>
      </c>
      <c r="E597" s="45">
        <v>324.70600000000002</v>
      </c>
      <c r="F597" s="45">
        <v>0.6</v>
      </c>
      <c r="G597" s="45">
        <v>0.5</v>
      </c>
      <c r="H597" s="18">
        <v>1.5752010000000001</v>
      </c>
      <c r="I597" s="18">
        <v>5189854.5939999996</v>
      </c>
      <c r="J597" s="18">
        <v>487976.44500000001</v>
      </c>
      <c r="K597" s="18">
        <f>VLOOKUP($C597,'Hub coords'!$A$14:$E$119,4,TRUE)</f>
        <v>487975.32740000001</v>
      </c>
      <c r="L597" s="18">
        <f>VLOOKUP($C597,'Hub coords'!$A$14:$E$119,5,TRUE)</f>
        <v>5189856.6405000007</v>
      </c>
      <c r="M597" s="18">
        <f t="shared" si="36"/>
        <v>1.1175999999977648</v>
      </c>
      <c r="N597" s="18">
        <f t="shared" si="37"/>
        <v>2.0465000011026859</v>
      </c>
      <c r="O597" s="46">
        <f t="shared" si="38"/>
        <v>2.3317787233158076</v>
      </c>
      <c r="P597" s="18">
        <f t="shared" si="39"/>
        <v>5.4371920145082973</v>
      </c>
      <c r="Q597" s="47" t="str">
        <f>VLOOKUP($C597,'Hub coords'!$A$14:$E$118,1,TRUE)</f>
        <v>9A</v>
      </c>
    </row>
    <row r="598" spans="1:19" s="45" customFormat="1" x14ac:dyDescent="0.3">
      <c r="A598" s="45" t="s">
        <v>130</v>
      </c>
      <c r="B598" s="45">
        <v>0</v>
      </c>
      <c r="C598" s="45" t="s">
        <v>412</v>
      </c>
      <c r="D598" s="45">
        <v>901</v>
      </c>
      <c r="E598" s="45">
        <v>326.52600000000001</v>
      </c>
      <c r="F598" s="45">
        <v>0.5</v>
      </c>
      <c r="G598" s="45">
        <v>0.4</v>
      </c>
      <c r="H598" s="18">
        <v>1.463746</v>
      </c>
      <c r="I598" s="18">
        <v>5189854.7249999996</v>
      </c>
      <c r="J598" s="18">
        <v>487977.20400000003</v>
      </c>
      <c r="K598" s="18">
        <f>VLOOKUP($C598,'Hub coords'!$A$14:$E$119,4,TRUE)</f>
        <v>487975.32740000001</v>
      </c>
      <c r="L598" s="18">
        <f>VLOOKUP($C598,'Hub coords'!$A$14:$E$119,5,TRUE)</f>
        <v>5189856.6405000007</v>
      </c>
      <c r="M598" s="18">
        <f t="shared" si="36"/>
        <v>1.8766000000177883</v>
      </c>
      <c r="N598" s="18">
        <f t="shared" si="37"/>
        <v>1.9155000010505319</v>
      </c>
      <c r="O598" s="46">
        <f t="shared" si="38"/>
        <v>2.6815607049051398</v>
      </c>
      <c r="P598" s="18">
        <f t="shared" si="39"/>
        <v>7.19076781409135</v>
      </c>
      <c r="Q598" s="47" t="str">
        <f>VLOOKUP($C598,'Hub coords'!$A$14:$E$118,1,TRUE)</f>
        <v>9A</v>
      </c>
    </row>
    <row r="599" spans="1:19" s="45" customFormat="1" x14ac:dyDescent="0.3">
      <c r="A599" s="45" t="s">
        <v>130</v>
      </c>
      <c r="B599" s="45">
        <v>0</v>
      </c>
      <c r="C599" s="45" t="s">
        <v>439</v>
      </c>
      <c r="D599" s="45">
        <v>901</v>
      </c>
      <c r="E599" s="45">
        <v>325.18099999999998</v>
      </c>
      <c r="F599" s="45">
        <v>0.4</v>
      </c>
      <c r="G599" s="45">
        <v>0.3</v>
      </c>
      <c r="H599" s="18">
        <v>1.7492479999999999</v>
      </c>
      <c r="I599" s="18">
        <v>5189856.398</v>
      </c>
      <c r="J599" s="18">
        <v>487977.22200000001</v>
      </c>
      <c r="K599" s="18">
        <f>VLOOKUP($C599,'Hub coords'!$A$14:$E$119,4,TRUE)</f>
        <v>487975.32740000001</v>
      </c>
      <c r="L599" s="18">
        <f>VLOOKUP($C599,'Hub coords'!$A$14:$E$119,5,TRUE)</f>
        <v>5189856.6405000007</v>
      </c>
      <c r="M599" s="18">
        <f t="shared" si="36"/>
        <v>1.8945999999996275</v>
      </c>
      <c r="N599" s="18">
        <f t="shared" si="37"/>
        <v>0.24250000063329935</v>
      </c>
      <c r="O599" s="46">
        <f t="shared" si="38"/>
        <v>1.9100563892999962</v>
      </c>
      <c r="P599" s="18">
        <f t="shared" si="39"/>
        <v>3.6483154103057389</v>
      </c>
      <c r="Q599" s="47" t="str">
        <f>VLOOKUP($C599,'Hub coords'!$A$14:$E$118,1,TRUE)</f>
        <v>9A</v>
      </c>
    </row>
    <row r="600" spans="1:19" s="45" customFormat="1" x14ac:dyDescent="0.3">
      <c r="A600" s="45" t="s">
        <v>126</v>
      </c>
      <c r="B600" s="45">
        <v>0</v>
      </c>
      <c r="C600" s="45" t="s">
        <v>413</v>
      </c>
      <c r="D600" s="45">
        <v>901</v>
      </c>
      <c r="E600" s="45">
        <v>323</v>
      </c>
      <c r="F600" s="45">
        <v>0.3</v>
      </c>
      <c r="G600" s="45">
        <v>0.2</v>
      </c>
      <c r="H600" s="18">
        <v>1.5249919999999999</v>
      </c>
      <c r="I600" s="18">
        <v>5189857.32</v>
      </c>
      <c r="J600" s="18">
        <v>487976.91499999998</v>
      </c>
      <c r="K600" s="18">
        <f>VLOOKUP($C600,'Hub coords'!$A$14:$E$119,4,TRUE)</f>
        <v>487975.32740000001</v>
      </c>
      <c r="L600" s="18">
        <f>VLOOKUP($C600,'Hub coords'!$A$14:$E$119,5,TRUE)</f>
        <v>5189856.6405000007</v>
      </c>
      <c r="M600" s="18">
        <f t="shared" si="36"/>
        <v>1.5875999999698251</v>
      </c>
      <c r="N600" s="18">
        <f t="shared" si="37"/>
        <v>0.67949999962002039</v>
      </c>
      <c r="O600" s="46">
        <f t="shared" si="38"/>
        <v>1.7269030109962158</v>
      </c>
      <c r="P600" s="18">
        <f t="shared" si="39"/>
        <v>2.9821940093877961</v>
      </c>
      <c r="Q600" s="47" t="str">
        <f>VLOOKUP($C600,'Hub coords'!$A$14:$E$118,1,TRUE)</f>
        <v>9A</v>
      </c>
      <c r="R600" s="45" t="s">
        <v>5112</v>
      </c>
      <c r="S600" s="48">
        <f>COUNT(D576:D605)</f>
        <v>30</v>
      </c>
    </row>
    <row r="601" spans="1:19" s="45" customFormat="1" x14ac:dyDescent="0.3">
      <c r="A601" s="45" t="s">
        <v>126</v>
      </c>
      <c r="B601" s="45">
        <v>0</v>
      </c>
      <c r="C601" s="45" t="s">
        <v>414</v>
      </c>
      <c r="D601" s="45">
        <v>901</v>
      </c>
      <c r="E601" s="45">
        <v>325.24900000000002</v>
      </c>
      <c r="F601" s="45">
        <v>0.9</v>
      </c>
      <c r="G601" s="45">
        <v>0.6</v>
      </c>
      <c r="H601" s="18">
        <v>2.2082199999999998</v>
      </c>
      <c r="I601" s="18">
        <v>5189854.7580000004</v>
      </c>
      <c r="J601" s="18">
        <v>487976.28</v>
      </c>
      <c r="K601" s="18">
        <f>VLOOKUP($C601,'Hub coords'!$A$14:$E$119,4,TRUE)</f>
        <v>487975.32740000001</v>
      </c>
      <c r="L601" s="18">
        <f>VLOOKUP($C601,'Hub coords'!$A$14:$E$119,5,TRUE)</f>
        <v>5189856.6405000007</v>
      </c>
      <c r="M601" s="18">
        <f t="shared" si="36"/>
        <v>0.95260000001871958</v>
      </c>
      <c r="N601" s="18">
        <f t="shared" si="37"/>
        <v>1.8825000002980232</v>
      </c>
      <c r="O601" s="46">
        <f t="shared" si="38"/>
        <v>2.1097992821967027</v>
      </c>
      <c r="P601" s="18">
        <f t="shared" si="39"/>
        <v>4.4512530111577213</v>
      </c>
      <c r="Q601" s="47" t="str">
        <f>VLOOKUP($C601,'Hub coords'!$A$14:$E$118,1,TRUE)</f>
        <v>9A</v>
      </c>
      <c r="R601" s="45" t="s">
        <v>5111</v>
      </c>
      <c r="S601" s="18">
        <f>AVERAGE(O576:O605)</f>
        <v>2.0381729360215792</v>
      </c>
    </row>
    <row r="602" spans="1:19" s="45" customFormat="1" x14ac:dyDescent="0.3">
      <c r="A602" s="45" t="s">
        <v>126</v>
      </c>
      <c r="B602" s="45">
        <v>0</v>
      </c>
      <c r="C602" s="45" t="s">
        <v>415</v>
      </c>
      <c r="D602" s="45">
        <v>901</v>
      </c>
      <c r="E602" s="45">
        <v>324.29500000000002</v>
      </c>
      <c r="F602" s="45">
        <v>0.6</v>
      </c>
      <c r="G602" s="45">
        <v>0.6</v>
      </c>
      <c r="H602" s="18">
        <v>1.3623339999999999</v>
      </c>
      <c r="I602" s="18">
        <v>5189854.4740000004</v>
      </c>
      <c r="J602" s="18">
        <v>487976.46600000001</v>
      </c>
      <c r="K602" s="18">
        <f>VLOOKUP($C602,'Hub coords'!$A$14:$E$119,4,TRUE)</f>
        <v>487975.32740000001</v>
      </c>
      <c r="L602" s="18">
        <f>VLOOKUP($C602,'Hub coords'!$A$14:$E$119,5,TRUE)</f>
        <v>5189856.6405000007</v>
      </c>
      <c r="M602" s="18">
        <f t="shared" si="36"/>
        <v>1.1386000000056811</v>
      </c>
      <c r="N602" s="18">
        <f t="shared" si="37"/>
        <v>2.1665000002831221</v>
      </c>
      <c r="O602" s="46">
        <f t="shared" si="38"/>
        <v>2.4474746599790782</v>
      </c>
      <c r="P602" s="18">
        <f t="shared" si="39"/>
        <v>5.9901322112397049</v>
      </c>
      <c r="Q602" s="47" t="str">
        <f>VLOOKUP($C602,'Hub coords'!$A$14:$E$118,1,TRUE)</f>
        <v>9A</v>
      </c>
      <c r="R602" s="45" t="s">
        <v>5110</v>
      </c>
      <c r="S602" s="18">
        <f>_xlfn.STDEV.S(O576:O605)</f>
        <v>0.74725524432303625</v>
      </c>
    </row>
    <row r="603" spans="1:19" s="45" customFormat="1" x14ac:dyDescent="0.3">
      <c r="A603" s="45" t="s">
        <v>126</v>
      </c>
      <c r="B603" s="45">
        <v>0</v>
      </c>
      <c r="C603" s="45" t="s">
        <v>416</v>
      </c>
      <c r="D603" s="45">
        <v>901</v>
      </c>
      <c r="E603" s="45">
        <v>324.56900000000002</v>
      </c>
      <c r="F603" s="45">
        <v>0.8</v>
      </c>
      <c r="G603" s="45">
        <v>0.4</v>
      </c>
      <c r="H603" s="18">
        <v>2.1485850000000002</v>
      </c>
      <c r="I603" s="18">
        <v>5189855.2719999999</v>
      </c>
      <c r="J603" s="18">
        <v>487976.07299999997</v>
      </c>
      <c r="K603" s="18">
        <f>VLOOKUP($C603,'Hub coords'!$A$14:$E$119,4,TRUE)</f>
        <v>487975.32740000001</v>
      </c>
      <c r="L603" s="18">
        <f>VLOOKUP($C603,'Hub coords'!$A$14:$E$119,5,TRUE)</f>
        <v>5189856.6405000007</v>
      </c>
      <c r="M603" s="18">
        <f t="shared" si="36"/>
        <v>0.7455999999656342</v>
      </c>
      <c r="N603" s="18">
        <f t="shared" si="37"/>
        <v>1.3685000007972121</v>
      </c>
      <c r="O603" s="46">
        <f t="shared" si="38"/>
        <v>1.5584324214192682</v>
      </c>
      <c r="P603" s="18">
        <f t="shared" si="39"/>
        <v>2.4287116121307237</v>
      </c>
      <c r="Q603" s="47" t="str">
        <f>VLOOKUP($C603,'Hub coords'!$A$14:$E$118,1,TRUE)</f>
        <v>9A</v>
      </c>
      <c r="R603" s="45" t="s">
        <v>5109</v>
      </c>
      <c r="S603" s="18">
        <f>MIN(O576:O605)</f>
        <v>0.74245593139322319</v>
      </c>
    </row>
    <row r="604" spans="1:19" s="45" customFormat="1" x14ac:dyDescent="0.3">
      <c r="A604" s="45" t="s">
        <v>126</v>
      </c>
      <c r="B604" s="45">
        <v>0</v>
      </c>
      <c r="C604" s="45" t="s">
        <v>417</v>
      </c>
      <c r="D604" s="45">
        <v>901</v>
      </c>
      <c r="E604" s="45">
        <v>327.00900000000001</v>
      </c>
      <c r="F604" s="45">
        <v>0.2</v>
      </c>
      <c r="G604" s="45">
        <v>0.2</v>
      </c>
      <c r="H604" s="18">
        <v>1.62625</v>
      </c>
      <c r="I604" s="18">
        <v>5189856.2649999997</v>
      </c>
      <c r="J604" s="18">
        <v>487976.016</v>
      </c>
      <c r="K604" s="18">
        <f>VLOOKUP($C604,'Hub coords'!$A$14:$E$119,4,TRUE)</f>
        <v>487975.32740000001</v>
      </c>
      <c r="L604" s="18">
        <f>VLOOKUP($C604,'Hub coords'!$A$14:$E$119,5,TRUE)</f>
        <v>5189856.6405000007</v>
      </c>
      <c r="M604" s="18">
        <f t="shared" si="36"/>
        <v>0.68859999999403954</v>
      </c>
      <c r="N604" s="18">
        <f t="shared" si="37"/>
        <v>0.37550000101327896</v>
      </c>
      <c r="O604" s="46">
        <f t="shared" si="38"/>
        <v>0.7843278719724065</v>
      </c>
      <c r="P604" s="18">
        <f t="shared" si="39"/>
        <v>0.61517021075276368</v>
      </c>
      <c r="Q604" s="47" t="str">
        <f>VLOOKUP($C604,'Hub coords'!$A$14:$E$118,1,TRUE)</f>
        <v>9A</v>
      </c>
      <c r="R604" s="45" t="s">
        <v>5108</v>
      </c>
      <c r="S604" s="18">
        <f>MAX(O576:O605)</f>
        <v>3.1839217968925402</v>
      </c>
    </row>
    <row r="605" spans="1:19" s="45" customFormat="1" x14ac:dyDescent="0.3">
      <c r="A605" s="45" t="s">
        <v>126</v>
      </c>
      <c r="B605" s="45">
        <v>0</v>
      </c>
      <c r="C605" s="45" t="s">
        <v>418</v>
      </c>
      <c r="D605" s="45">
        <v>901</v>
      </c>
      <c r="E605" s="45">
        <v>325.42500000000001</v>
      </c>
      <c r="F605" s="45">
        <v>0.8</v>
      </c>
      <c r="G605" s="45">
        <v>0.5</v>
      </c>
      <c r="H605" s="18">
        <v>2.0161280000000001</v>
      </c>
      <c r="I605" s="18">
        <v>5189856.5140000004</v>
      </c>
      <c r="J605" s="18">
        <v>487976.05900000001</v>
      </c>
      <c r="K605" s="18">
        <f>VLOOKUP($C605,'Hub coords'!$A$14:$E$119,4,TRUE)</f>
        <v>487975.32740000001</v>
      </c>
      <c r="L605" s="18">
        <f>VLOOKUP($C605,'Hub coords'!$A$14:$E$119,5,TRUE)</f>
        <v>5189856.6405000007</v>
      </c>
      <c r="M605" s="18">
        <f t="shared" si="36"/>
        <v>0.73159999999916181</v>
      </c>
      <c r="N605" s="18">
        <f t="shared" si="37"/>
        <v>0.12650000024586916</v>
      </c>
      <c r="O605" s="46">
        <f t="shared" si="38"/>
        <v>0.74245593139322319</v>
      </c>
      <c r="P605" s="18">
        <f t="shared" si="39"/>
        <v>0.55124081006097858</v>
      </c>
      <c r="Q605" s="47" t="str">
        <f>VLOOKUP($C605,'Hub coords'!$A$14:$E$118,1,TRUE)</f>
        <v>9A</v>
      </c>
      <c r="R605" s="45" t="s">
        <v>5107</v>
      </c>
      <c r="S605" s="18">
        <f>SQRT(SUM(P576:P605)/S600)</f>
        <v>2.1665470924861436</v>
      </c>
    </row>
    <row r="606" spans="1:19" s="176" customFormat="1" ht="15" thickBot="1" x14ac:dyDescent="0.35">
      <c r="A606" s="176" t="s">
        <v>130</v>
      </c>
      <c r="B606" s="176">
        <v>0</v>
      </c>
      <c r="C606" s="176" t="s">
        <v>830</v>
      </c>
      <c r="D606" s="176">
        <v>901</v>
      </c>
      <c r="E606" s="176">
        <v>358.81299999999999</v>
      </c>
      <c r="F606" s="176">
        <v>0.3</v>
      </c>
      <c r="G606" s="176">
        <v>0.2</v>
      </c>
      <c r="H606" s="178">
        <v>1.4955050000000001</v>
      </c>
      <c r="I606" s="178">
        <v>5189138.8969999999</v>
      </c>
      <c r="J606" s="178">
        <v>487822.31400000001</v>
      </c>
      <c r="K606" s="18">
        <f>VLOOKUP($C606,'Hub coords'!$A$14:$E$119,4,TRUE)</f>
        <v>487822.16540000006</v>
      </c>
      <c r="L606" s="18">
        <f>VLOOKUP($C606,'Hub coords'!$A$14:$E$119,5,TRUE)</f>
        <v>5189140.4065000005</v>
      </c>
      <c r="M606" s="178">
        <f t="shared" ref="M606:M649" si="40">ABS(K606-J606)</f>
        <v>0.14859999995678663</v>
      </c>
      <c r="N606" s="178">
        <f t="shared" ref="N606:N649" si="41">ABS(L606-I606)</f>
        <v>1.5095000006258488</v>
      </c>
      <c r="O606" s="179">
        <f t="shared" ref="O606:O649" si="42">SQRT(M606^2+N606^2)</f>
        <v>1.5167966943122584</v>
      </c>
      <c r="P606" s="178">
        <f t="shared" ref="P606:P649" si="43">O606*O606</f>
        <v>2.3006722118765945</v>
      </c>
      <c r="Q606" s="180" t="str">
        <f>VLOOKUP($C606,'Hub coords'!$A$14:$E$118,1,TRUE)</f>
        <v>T5P4</v>
      </c>
    </row>
    <row r="607" spans="1:19" s="176" customFormat="1" x14ac:dyDescent="0.3">
      <c r="A607" s="176" t="s">
        <v>130</v>
      </c>
      <c r="B607" s="176">
        <v>0</v>
      </c>
      <c r="C607" s="176" t="s">
        <v>839</v>
      </c>
      <c r="D607" s="176">
        <v>901</v>
      </c>
      <c r="E607" s="176">
        <v>361.21</v>
      </c>
      <c r="F607" s="176">
        <v>0.2</v>
      </c>
      <c r="G607" s="176">
        <v>0.2</v>
      </c>
      <c r="H607" s="178">
        <v>1.461112</v>
      </c>
      <c r="I607" s="178">
        <v>5189138.7149999999</v>
      </c>
      <c r="J607" s="178">
        <v>487821.56900000002</v>
      </c>
      <c r="K607" s="18">
        <f>VLOOKUP($C607,'Hub coords'!$A$14:$E$119,4,TRUE)</f>
        <v>487822.16540000006</v>
      </c>
      <c r="L607" s="18">
        <f>VLOOKUP($C607,'Hub coords'!$A$14:$E$119,5,TRUE)</f>
        <v>5189140.4065000005</v>
      </c>
      <c r="M607" s="178">
        <f t="shared" si="40"/>
        <v>0.59640000003855675</v>
      </c>
      <c r="N607" s="178">
        <f t="shared" si="41"/>
        <v>1.6915000006556511</v>
      </c>
      <c r="O607" s="179">
        <f t="shared" si="42"/>
        <v>1.7935621573461171</v>
      </c>
      <c r="P607" s="178">
        <f t="shared" si="43"/>
        <v>3.2168652122640577</v>
      </c>
      <c r="Q607" s="180" t="str">
        <f>VLOOKUP($C607,'Hub coords'!$A$14:$E$118,1,TRUE)</f>
        <v>T5P4</v>
      </c>
      <c r="R607" s="181" t="s">
        <v>166</v>
      </c>
      <c r="S607" s="181" t="s">
        <v>165</v>
      </c>
    </row>
    <row r="608" spans="1:19" s="176" customFormat="1" x14ac:dyDescent="0.3">
      <c r="A608" s="176" t="s">
        <v>130</v>
      </c>
      <c r="B608" s="176">
        <v>0</v>
      </c>
      <c r="C608" s="176" t="s">
        <v>840</v>
      </c>
      <c r="D608" s="176">
        <v>901</v>
      </c>
      <c r="E608" s="176">
        <v>363.423</v>
      </c>
      <c r="F608" s="176">
        <v>0.3</v>
      </c>
      <c r="G608" s="176">
        <v>0.2</v>
      </c>
      <c r="H608" s="178">
        <v>2.392782</v>
      </c>
      <c r="I608" s="178">
        <v>5189135.9709999999</v>
      </c>
      <c r="J608" s="178">
        <v>487822.80800000002</v>
      </c>
      <c r="K608" s="18">
        <f>VLOOKUP($C608,'Hub coords'!$A$14:$E$119,4,TRUE)</f>
        <v>487822.16540000006</v>
      </c>
      <c r="L608" s="18">
        <f>VLOOKUP($C608,'Hub coords'!$A$14:$E$119,5,TRUE)</f>
        <v>5189140.4065000005</v>
      </c>
      <c r="M608" s="178">
        <f t="shared" si="40"/>
        <v>0.64259999996284023</v>
      </c>
      <c r="N608" s="178">
        <f t="shared" si="41"/>
        <v>4.435500000603497</v>
      </c>
      <c r="O608" s="179">
        <f t="shared" si="42"/>
        <v>4.4818071149153509</v>
      </c>
      <c r="P608" s="178">
        <f t="shared" si="43"/>
        <v>20.086595015305861</v>
      </c>
      <c r="Q608" s="180" t="str">
        <f>VLOOKUP($C608,'Hub coords'!$A$14:$E$118,1,TRUE)</f>
        <v>T5P4</v>
      </c>
      <c r="R608" s="186">
        <v>1</v>
      </c>
      <c r="S608" s="183">
        <v>5</v>
      </c>
    </row>
    <row r="609" spans="1:19" s="176" customFormat="1" x14ac:dyDescent="0.3">
      <c r="A609" s="176" t="s">
        <v>130</v>
      </c>
      <c r="B609" s="176">
        <v>0</v>
      </c>
      <c r="C609" s="176" t="s">
        <v>841</v>
      </c>
      <c r="D609" s="176">
        <v>901</v>
      </c>
      <c r="E609" s="176">
        <v>361.4</v>
      </c>
      <c r="F609" s="176">
        <v>0.3</v>
      </c>
      <c r="G609" s="176">
        <v>0.3</v>
      </c>
      <c r="H609" s="178">
        <v>2.3986179999999999</v>
      </c>
      <c r="I609" s="178">
        <v>5189137.9670000002</v>
      </c>
      <c r="J609" s="178">
        <v>487823.34700000001</v>
      </c>
      <c r="K609" s="18">
        <f>VLOOKUP($C609,'Hub coords'!$A$14:$E$119,4,TRUE)</f>
        <v>487822.16540000006</v>
      </c>
      <c r="L609" s="18">
        <f>VLOOKUP($C609,'Hub coords'!$A$14:$E$119,5,TRUE)</f>
        <v>5189140.4065000005</v>
      </c>
      <c r="M609" s="178">
        <f t="shared" si="40"/>
        <v>1.1815999999525957</v>
      </c>
      <c r="N609" s="178">
        <f t="shared" si="41"/>
        <v>2.4395000003278255</v>
      </c>
      <c r="O609" s="179">
        <f t="shared" si="42"/>
        <v>2.7105975008266046</v>
      </c>
      <c r="P609" s="178">
        <f t="shared" si="43"/>
        <v>7.3473388114874343</v>
      </c>
      <c r="Q609" s="180" t="str">
        <f>VLOOKUP($C609,'Hub coords'!$A$14:$E$118,1,TRUE)</f>
        <v>T5P4</v>
      </c>
      <c r="R609" s="186">
        <v>2</v>
      </c>
      <c r="S609" s="183">
        <v>13</v>
      </c>
    </row>
    <row r="610" spans="1:19" s="176" customFormat="1" x14ac:dyDescent="0.3">
      <c r="A610" s="176" t="s">
        <v>126</v>
      </c>
      <c r="B610" s="176">
        <v>0</v>
      </c>
      <c r="C610" s="176" t="s">
        <v>842</v>
      </c>
      <c r="D610" s="176">
        <v>901</v>
      </c>
      <c r="E610" s="176">
        <v>359.98700000000002</v>
      </c>
      <c r="F610" s="176">
        <v>0.2</v>
      </c>
      <c r="G610" s="176">
        <v>0.2</v>
      </c>
      <c r="H610" s="178">
        <v>1.704072</v>
      </c>
      <c r="I610" s="178">
        <v>5189138.1880000001</v>
      </c>
      <c r="J610" s="178">
        <v>487821.848</v>
      </c>
      <c r="K610" s="18">
        <f>VLOOKUP($C610,'Hub coords'!$A$14:$E$119,4,TRUE)</f>
        <v>487822.16540000006</v>
      </c>
      <c r="L610" s="18">
        <f>VLOOKUP($C610,'Hub coords'!$A$14:$E$119,5,TRUE)</f>
        <v>5189140.4065000005</v>
      </c>
      <c r="M610" s="178">
        <f t="shared" si="40"/>
        <v>0.31740000005811453</v>
      </c>
      <c r="N610" s="178">
        <f t="shared" si="41"/>
        <v>2.2185000004246831</v>
      </c>
      <c r="O610" s="179">
        <f t="shared" si="42"/>
        <v>2.2410901391780764</v>
      </c>
      <c r="P610" s="178">
        <f t="shared" si="43"/>
        <v>5.0224850119212103</v>
      </c>
      <c r="Q610" s="180" t="str">
        <f>VLOOKUP($C610,'Hub coords'!$A$14:$E$118,1,TRUE)</f>
        <v>T5P4</v>
      </c>
      <c r="R610" s="186">
        <v>3</v>
      </c>
      <c r="S610" s="183">
        <v>3</v>
      </c>
    </row>
    <row r="611" spans="1:19" s="176" customFormat="1" x14ac:dyDescent="0.3">
      <c r="A611" s="176" t="s">
        <v>126</v>
      </c>
      <c r="B611" s="176">
        <v>0</v>
      </c>
      <c r="C611" s="176" t="s">
        <v>843</v>
      </c>
      <c r="D611" s="176">
        <v>901</v>
      </c>
      <c r="E611" s="176">
        <v>360.495</v>
      </c>
      <c r="F611" s="176">
        <v>0.4</v>
      </c>
      <c r="G611" s="176">
        <v>0.3</v>
      </c>
      <c r="H611" s="178">
        <v>1.68889</v>
      </c>
      <c r="I611" s="178">
        <v>5189136.2429999998</v>
      </c>
      <c r="J611" s="178">
        <v>487822.74400000001</v>
      </c>
      <c r="K611" s="18">
        <f>VLOOKUP($C611,'Hub coords'!$A$14:$E$119,4,TRUE)</f>
        <v>487822.16540000006</v>
      </c>
      <c r="L611" s="18">
        <f>VLOOKUP($C611,'Hub coords'!$A$14:$E$119,5,TRUE)</f>
        <v>5189140.4065000005</v>
      </c>
      <c r="M611" s="178">
        <f t="shared" si="40"/>
        <v>0.57859999994980171</v>
      </c>
      <c r="N611" s="178">
        <f t="shared" si="41"/>
        <v>4.1635000007227063</v>
      </c>
      <c r="O611" s="179">
        <f t="shared" si="42"/>
        <v>4.2035116528873671</v>
      </c>
      <c r="P611" s="178">
        <f t="shared" si="43"/>
        <v>17.669510215959885</v>
      </c>
      <c r="Q611" s="180" t="str">
        <f>VLOOKUP($C611,'Hub coords'!$A$14:$E$118,1,TRUE)</f>
        <v>T5P4</v>
      </c>
      <c r="R611" s="186">
        <v>4</v>
      </c>
      <c r="S611" s="183">
        <v>2</v>
      </c>
    </row>
    <row r="612" spans="1:19" s="176" customFormat="1" x14ac:dyDescent="0.3">
      <c r="A612" s="176" t="s">
        <v>130</v>
      </c>
      <c r="B612" s="176">
        <v>0</v>
      </c>
      <c r="C612" s="176" t="s">
        <v>844</v>
      </c>
      <c r="D612" s="176">
        <v>901</v>
      </c>
      <c r="E612" s="176">
        <v>359.98099999999999</v>
      </c>
      <c r="F612" s="176">
        <v>0.3</v>
      </c>
      <c r="G612" s="176">
        <v>0.3</v>
      </c>
      <c r="H612" s="178">
        <v>1.883713</v>
      </c>
      <c r="I612" s="178">
        <v>5189138.7690000003</v>
      </c>
      <c r="J612" s="178">
        <v>487822.83799999999</v>
      </c>
      <c r="K612" s="18">
        <f>VLOOKUP($C612,'Hub coords'!$A$14:$E$119,4,TRUE)</f>
        <v>487822.16540000006</v>
      </c>
      <c r="L612" s="18">
        <f>VLOOKUP($C612,'Hub coords'!$A$14:$E$119,5,TRUE)</f>
        <v>5189140.4065000005</v>
      </c>
      <c r="M612" s="178">
        <f t="shared" si="40"/>
        <v>0.67259999993257225</v>
      </c>
      <c r="N612" s="178">
        <f t="shared" si="41"/>
        <v>1.6375000001862645</v>
      </c>
      <c r="O612" s="179">
        <f t="shared" si="42"/>
        <v>1.7702533746668336</v>
      </c>
      <c r="P612" s="178">
        <f t="shared" si="43"/>
        <v>3.1337970105193129</v>
      </c>
      <c r="Q612" s="180" t="str">
        <f>VLOOKUP($C612,'Hub coords'!$A$14:$E$118,1,TRUE)</f>
        <v>T5P4</v>
      </c>
      <c r="R612" s="186">
        <v>5</v>
      </c>
      <c r="S612" s="183">
        <v>6</v>
      </c>
    </row>
    <row r="613" spans="1:19" s="176" customFormat="1" x14ac:dyDescent="0.3">
      <c r="A613" s="176" t="s">
        <v>130</v>
      </c>
      <c r="B613" s="176">
        <v>0</v>
      </c>
      <c r="C613" s="176" t="s">
        <v>845</v>
      </c>
      <c r="D613" s="176">
        <v>901</v>
      </c>
      <c r="E613" s="176">
        <v>360.173</v>
      </c>
      <c r="F613" s="176">
        <v>0.3</v>
      </c>
      <c r="G613" s="176">
        <v>0.2</v>
      </c>
      <c r="H613" s="178">
        <v>2.044921</v>
      </c>
      <c r="I613" s="178">
        <v>5189139.34</v>
      </c>
      <c r="J613" s="178">
        <v>487821.19</v>
      </c>
      <c r="K613" s="18">
        <f>VLOOKUP($C613,'Hub coords'!$A$14:$E$119,4,TRUE)</f>
        <v>487822.16540000006</v>
      </c>
      <c r="L613" s="18">
        <f>VLOOKUP($C613,'Hub coords'!$A$14:$E$119,5,TRUE)</f>
        <v>5189140.4065000005</v>
      </c>
      <c r="M613" s="178">
        <f t="shared" si="40"/>
        <v>0.97540000005392358</v>
      </c>
      <c r="N613" s="178">
        <f t="shared" si="41"/>
        <v>1.0665000006556511</v>
      </c>
      <c r="O613" s="179">
        <f t="shared" si="42"/>
        <v>1.4452776243696912</v>
      </c>
      <c r="P613" s="178">
        <f t="shared" si="43"/>
        <v>2.0888274115036984</v>
      </c>
      <c r="Q613" s="180" t="str">
        <f>VLOOKUP($C613,'Hub coords'!$A$14:$E$118,1,TRUE)</f>
        <v>T5P4</v>
      </c>
      <c r="R613" s="186">
        <v>6</v>
      </c>
      <c r="S613" s="183">
        <v>1</v>
      </c>
    </row>
    <row r="614" spans="1:19" s="176" customFormat="1" x14ac:dyDescent="0.3">
      <c r="A614" s="176" t="s">
        <v>126</v>
      </c>
      <c r="B614" s="176">
        <v>0</v>
      </c>
      <c r="C614" s="176" t="s">
        <v>846</v>
      </c>
      <c r="D614" s="176">
        <v>901</v>
      </c>
      <c r="E614" s="176">
        <v>359.976</v>
      </c>
      <c r="F614" s="176">
        <v>0.3</v>
      </c>
      <c r="G614" s="176">
        <v>0.2</v>
      </c>
      <c r="H614" s="178">
        <v>1.5527960000000001</v>
      </c>
      <c r="I614" s="178">
        <v>5189137.3470000001</v>
      </c>
      <c r="J614" s="178">
        <v>487822.95</v>
      </c>
      <c r="K614" s="18">
        <f>VLOOKUP($C614,'Hub coords'!$A$14:$E$119,4,TRUE)</f>
        <v>487822.16540000006</v>
      </c>
      <c r="L614" s="18">
        <f>VLOOKUP($C614,'Hub coords'!$A$14:$E$119,5,TRUE)</f>
        <v>5189140.4065000005</v>
      </c>
      <c r="M614" s="178">
        <f t="shared" si="40"/>
        <v>0.78459999995538965</v>
      </c>
      <c r="N614" s="178">
        <f t="shared" si="41"/>
        <v>3.0595000004395843</v>
      </c>
      <c r="O614" s="179">
        <f t="shared" si="42"/>
        <v>3.15850240028717</v>
      </c>
      <c r="P614" s="178">
        <f t="shared" si="43"/>
        <v>9.9761374126198135</v>
      </c>
      <c r="Q614" s="180" t="str">
        <f>VLOOKUP($C614,'Hub coords'!$A$14:$E$118,1,TRUE)</f>
        <v>T5P4</v>
      </c>
      <c r="R614" s="186">
        <v>7</v>
      </c>
      <c r="S614" s="183">
        <v>0</v>
      </c>
    </row>
    <row r="615" spans="1:19" s="176" customFormat="1" x14ac:dyDescent="0.3">
      <c r="A615" s="176" t="s">
        <v>130</v>
      </c>
      <c r="B615" s="176">
        <v>0</v>
      </c>
      <c r="C615" s="176" t="s">
        <v>847</v>
      </c>
      <c r="D615" s="176">
        <v>901</v>
      </c>
      <c r="E615" s="176">
        <v>358.54</v>
      </c>
      <c r="F615" s="176">
        <v>0.2</v>
      </c>
      <c r="G615" s="176">
        <v>0.2</v>
      </c>
      <c r="H615" s="178">
        <v>1.9390320000000001</v>
      </c>
      <c r="I615" s="178">
        <v>5189139.5389999999</v>
      </c>
      <c r="J615" s="178">
        <v>487821.75900000002</v>
      </c>
      <c r="K615" s="18">
        <f>VLOOKUP($C615,'Hub coords'!$A$14:$E$119,4,TRUE)</f>
        <v>487822.16540000006</v>
      </c>
      <c r="L615" s="18">
        <f>VLOOKUP($C615,'Hub coords'!$A$14:$E$119,5,TRUE)</f>
        <v>5189140.4065000005</v>
      </c>
      <c r="M615" s="178">
        <f t="shared" si="40"/>
        <v>0.40640000003622845</v>
      </c>
      <c r="N615" s="178">
        <f t="shared" si="41"/>
        <v>0.86750000063329935</v>
      </c>
      <c r="O615" s="179">
        <f t="shared" si="42"/>
        <v>0.95797557960953306</v>
      </c>
      <c r="P615" s="178">
        <f t="shared" si="43"/>
        <v>0.9177172111282208</v>
      </c>
      <c r="Q615" s="180" t="str">
        <f>VLOOKUP($C615,'Hub coords'!$A$14:$E$118,1,TRUE)</f>
        <v>T5P4</v>
      </c>
      <c r="R615" s="186">
        <v>8</v>
      </c>
      <c r="S615" s="183">
        <v>0</v>
      </c>
    </row>
    <row r="616" spans="1:19" s="176" customFormat="1" ht="15" thickBot="1" x14ac:dyDescent="0.35">
      <c r="A616" s="176" t="s">
        <v>130</v>
      </c>
      <c r="B616" s="176">
        <v>0</v>
      </c>
      <c r="C616" s="176" t="s">
        <v>848</v>
      </c>
      <c r="D616" s="176">
        <v>901</v>
      </c>
      <c r="E616" s="176">
        <v>365.12099999999998</v>
      </c>
      <c r="F616" s="176">
        <v>0.2</v>
      </c>
      <c r="G616" s="176">
        <v>0.2</v>
      </c>
      <c r="H616" s="178">
        <v>2.16771</v>
      </c>
      <c r="I616" s="178">
        <v>5189138.2609999999</v>
      </c>
      <c r="J616" s="178">
        <v>487821.587</v>
      </c>
      <c r="K616" s="18">
        <f>VLOOKUP($C616,'Hub coords'!$A$14:$E$119,4,TRUE)</f>
        <v>487822.16540000006</v>
      </c>
      <c r="L616" s="18">
        <f>VLOOKUP($C616,'Hub coords'!$A$14:$E$119,5,TRUE)</f>
        <v>5189140.4065000005</v>
      </c>
      <c r="M616" s="178">
        <f t="shared" si="40"/>
        <v>0.57840000005671754</v>
      </c>
      <c r="N616" s="178">
        <f t="shared" si="41"/>
        <v>2.1455000005662441</v>
      </c>
      <c r="O616" s="179">
        <f t="shared" si="42"/>
        <v>2.2220973904163976</v>
      </c>
      <c r="P616" s="178">
        <f t="shared" si="43"/>
        <v>4.9377168124953643</v>
      </c>
      <c r="Q616" s="180" t="str">
        <f>VLOOKUP($C616,'Hub coords'!$A$14:$E$118,1,TRUE)</f>
        <v>T5P4</v>
      </c>
      <c r="R616" s="184" t="s">
        <v>2123</v>
      </c>
      <c r="S616" s="184">
        <v>0</v>
      </c>
    </row>
    <row r="617" spans="1:19" s="176" customFormat="1" x14ac:dyDescent="0.3">
      <c r="A617" s="176" t="s">
        <v>130</v>
      </c>
      <c r="B617" s="176">
        <v>0</v>
      </c>
      <c r="C617" s="176" t="s">
        <v>831</v>
      </c>
      <c r="D617" s="176">
        <v>901</v>
      </c>
      <c r="E617" s="176">
        <v>359.63200000000001</v>
      </c>
      <c r="F617" s="176">
        <v>0.3</v>
      </c>
      <c r="G617" s="176">
        <v>0.2</v>
      </c>
      <c r="H617" s="178">
        <v>1.712475</v>
      </c>
      <c r="I617" s="178">
        <v>5189139.0080000004</v>
      </c>
      <c r="J617" s="178">
        <v>487821.913</v>
      </c>
      <c r="K617" s="18">
        <f>VLOOKUP($C617,'Hub coords'!$A$14:$E$119,4,TRUE)</f>
        <v>487822.16540000006</v>
      </c>
      <c r="L617" s="18">
        <f>VLOOKUP($C617,'Hub coords'!$A$14:$E$119,5,TRUE)</f>
        <v>5189140.4065000005</v>
      </c>
      <c r="M617" s="178">
        <f t="shared" si="40"/>
        <v>0.25240000005578622</v>
      </c>
      <c r="N617" s="178">
        <f t="shared" si="41"/>
        <v>1.3985000001266599</v>
      </c>
      <c r="O617" s="179">
        <f t="shared" si="42"/>
        <v>1.4210939484715388</v>
      </c>
      <c r="P617" s="178">
        <f t="shared" si="43"/>
        <v>2.0195080103824288</v>
      </c>
      <c r="Q617" s="180" t="str">
        <f>VLOOKUP($C617,'Hub coords'!$A$14:$E$118,1,TRUE)</f>
        <v>T5P4</v>
      </c>
    </row>
    <row r="618" spans="1:19" s="176" customFormat="1" x14ac:dyDescent="0.3">
      <c r="A618" s="176" t="s">
        <v>130</v>
      </c>
      <c r="B618" s="176">
        <v>0</v>
      </c>
      <c r="C618" s="176" t="s">
        <v>849</v>
      </c>
      <c r="D618" s="176">
        <v>901</v>
      </c>
      <c r="E618" s="176">
        <v>363.26299999999998</v>
      </c>
      <c r="F618" s="176">
        <v>0.3</v>
      </c>
      <c r="G618" s="176">
        <v>0.3</v>
      </c>
      <c r="H618" s="178">
        <v>1.860328</v>
      </c>
      <c r="I618" s="178">
        <v>5189135.72</v>
      </c>
      <c r="J618" s="178">
        <v>487822.82500000001</v>
      </c>
      <c r="K618" s="18">
        <f>VLOOKUP($C618,'Hub coords'!$A$14:$E$119,4,TRUE)</f>
        <v>487822.16540000006</v>
      </c>
      <c r="L618" s="18">
        <f>VLOOKUP($C618,'Hub coords'!$A$14:$E$119,5,TRUE)</f>
        <v>5189140.4065000005</v>
      </c>
      <c r="M618" s="178">
        <f t="shared" si="40"/>
        <v>0.65959999995538965</v>
      </c>
      <c r="N618" s="178">
        <f t="shared" si="41"/>
        <v>4.6865000007674098</v>
      </c>
      <c r="O618" s="179">
        <f t="shared" si="42"/>
        <v>4.732689976866653</v>
      </c>
      <c r="P618" s="178">
        <f t="shared" si="43"/>
        <v>22.39835441713408</v>
      </c>
      <c r="Q618" s="180" t="str">
        <f>VLOOKUP($C618,'Hub coords'!$A$14:$E$118,1,TRUE)</f>
        <v>T5P4</v>
      </c>
    </row>
    <row r="619" spans="1:19" s="176" customFormat="1" x14ac:dyDescent="0.3">
      <c r="A619" s="176" t="s">
        <v>130</v>
      </c>
      <c r="B619" s="176">
        <v>0</v>
      </c>
      <c r="C619" s="176" t="s">
        <v>850</v>
      </c>
      <c r="D619" s="176">
        <v>901</v>
      </c>
      <c r="E619" s="176">
        <v>363.00900000000001</v>
      </c>
      <c r="F619" s="176">
        <v>0.3</v>
      </c>
      <c r="G619" s="176">
        <v>0.2</v>
      </c>
      <c r="H619" s="178">
        <v>2.2206890000000001</v>
      </c>
      <c r="I619" s="178">
        <v>5189135.2209999999</v>
      </c>
      <c r="J619" s="178">
        <v>487822.61599999998</v>
      </c>
      <c r="K619" s="18">
        <f>VLOOKUP($C619,'Hub coords'!$A$14:$E$119,4,TRUE)</f>
        <v>487822.16540000006</v>
      </c>
      <c r="L619" s="18">
        <f>VLOOKUP($C619,'Hub coords'!$A$14:$E$119,5,TRUE)</f>
        <v>5189140.4065000005</v>
      </c>
      <c r="M619" s="178">
        <f t="shared" si="40"/>
        <v>0.45059999992372468</v>
      </c>
      <c r="N619" s="178">
        <f t="shared" si="41"/>
        <v>5.185500000603497</v>
      </c>
      <c r="O619" s="179">
        <f t="shared" si="42"/>
        <v>5.2050408851602814</v>
      </c>
      <c r="P619" s="178">
        <f t="shared" si="43"/>
        <v>27.092450616190124</v>
      </c>
      <c r="Q619" s="180" t="str">
        <f>VLOOKUP($C619,'Hub coords'!$A$14:$E$118,1,TRUE)</f>
        <v>T5P4</v>
      </c>
    </row>
    <row r="620" spans="1:19" s="176" customFormat="1" x14ac:dyDescent="0.3">
      <c r="A620" s="176" t="s">
        <v>130</v>
      </c>
      <c r="B620" s="176">
        <v>0</v>
      </c>
      <c r="C620" s="176" t="s">
        <v>851</v>
      </c>
      <c r="D620" s="176">
        <v>901</v>
      </c>
      <c r="E620" s="176">
        <v>360.97699999999998</v>
      </c>
      <c r="F620" s="176">
        <v>0.3</v>
      </c>
      <c r="G620" s="176">
        <v>0.2</v>
      </c>
      <c r="H620" s="178">
        <v>1.441244</v>
      </c>
      <c r="I620" s="178">
        <v>5189138.858</v>
      </c>
      <c r="J620" s="178">
        <v>487821.41700000002</v>
      </c>
      <c r="K620" s="18">
        <f>VLOOKUP($C620,'Hub coords'!$A$14:$E$119,4,TRUE)</f>
        <v>487822.16540000006</v>
      </c>
      <c r="L620" s="18">
        <f>VLOOKUP($C620,'Hub coords'!$A$14:$E$119,5,TRUE)</f>
        <v>5189140.4065000005</v>
      </c>
      <c r="M620" s="178">
        <f t="shared" si="40"/>
        <v>0.7484000000404194</v>
      </c>
      <c r="N620" s="178">
        <f t="shared" si="41"/>
        <v>1.5485000004991889</v>
      </c>
      <c r="O620" s="179">
        <f t="shared" si="42"/>
        <v>1.7198705799002691</v>
      </c>
      <c r="P620" s="178">
        <f t="shared" si="43"/>
        <v>2.9579548116064882</v>
      </c>
      <c r="Q620" s="180" t="str">
        <f>VLOOKUP($C620,'Hub coords'!$A$14:$E$118,1,TRUE)</f>
        <v>T5P4</v>
      </c>
    </row>
    <row r="621" spans="1:19" s="176" customFormat="1" x14ac:dyDescent="0.3">
      <c r="A621" s="176" t="s">
        <v>126</v>
      </c>
      <c r="B621" s="176">
        <v>0</v>
      </c>
      <c r="C621" s="176" t="s">
        <v>852</v>
      </c>
      <c r="D621" s="176">
        <v>901</v>
      </c>
      <c r="E621" s="176">
        <v>363.90699999999998</v>
      </c>
      <c r="F621" s="176">
        <v>0.3</v>
      </c>
      <c r="G621" s="176">
        <v>0.2</v>
      </c>
      <c r="H621" s="178">
        <v>2.0741209999999999</v>
      </c>
      <c r="I621" s="178">
        <v>5189135.6030000001</v>
      </c>
      <c r="J621" s="178">
        <v>487823.29300000001</v>
      </c>
      <c r="K621" s="18">
        <f>VLOOKUP($C621,'Hub coords'!$A$14:$E$119,4,TRUE)</f>
        <v>487822.16540000006</v>
      </c>
      <c r="L621" s="18">
        <f>VLOOKUP($C621,'Hub coords'!$A$14:$E$119,5,TRUE)</f>
        <v>5189140.4065000005</v>
      </c>
      <c r="M621" s="178">
        <f t="shared" si="40"/>
        <v>1.1275999999488704</v>
      </c>
      <c r="N621" s="178">
        <f t="shared" si="41"/>
        <v>4.8035000003874302</v>
      </c>
      <c r="O621" s="179">
        <f t="shared" si="42"/>
        <v>4.9340747880029889</v>
      </c>
      <c r="P621" s="178">
        <f t="shared" si="43"/>
        <v>24.34509401360674</v>
      </c>
      <c r="Q621" s="180" t="str">
        <f>VLOOKUP($C621,'Hub coords'!$A$14:$E$118,1,TRUE)</f>
        <v>T5P4</v>
      </c>
    </row>
    <row r="622" spans="1:19" s="176" customFormat="1" x14ac:dyDescent="0.3">
      <c r="A622" s="176" t="s">
        <v>130</v>
      </c>
      <c r="B622" s="176">
        <v>0</v>
      </c>
      <c r="C622" s="176" t="s">
        <v>853</v>
      </c>
      <c r="D622" s="176">
        <v>901</v>
      </c>
      <c r="E622" s="176">
        <v>358.798</v>
      </c>
      <c r="F622" s="176">
        <v>0.3</v>
      </c>
      <c r="G622" s="176">
        <v>0.3</v>
      </c>
      <c r="H622" s="178">
        <v>1.1517120000000001</v>
      </c>
      <c r="I622" s="178">
        <v>5189139.4989999998</v>
      </c>
      <c r="J622" s="178">
        <v>487822.39199999999</v>
      </c>
      <c r="K622" s="18">
        <f>VLOOKUP($C622,'Hub coords'!$A$14:$E$119,4,TRUE)</f>
        <v>487822.16540000006</v>
      </c>
      <c r="L622" s="18">
        <f>VLOOKUP($C622,'Hub coords'!$A$14:$E$119,5,TRUE)</f>
        <v>5189140.4065000005</v>
      </c>
      <c r="M622" s="178">
        <f t="shared" si="40"/>
        <v>0.22659999993629754</v>
      </c>
      <c r="N622" s="178">
        <f t="shared" si="41"/>
        <v>0.90750000067055225</v>
      </c>
      <c r="O622" s="179">
        <f t="shared" si="42"/>
        <v>0.93536293019778283</v>
      </c>
      <c r="P622" s="178">
        <f t="shared" si="43"/>
        <v>0.87490381118818239</v>
      </c>
      <c r="Q622" s="180" t="str">
        <f>VLOOKUP($C622,'Hub coords'!$A$14:$E$118,1,TRUE)</f>
        <v>T5P4</v>
      </c>
    </row>
    <row r="623" spans="1:19" s="176" customFormat="1" x14ac:dyDescent="0.3">
      <c r="A623" s="176" t="s">
        <v>130</v>
      </c>
      <c r="B623" s="176">
        <v>0</v>
      </c>
      <c r="C623" s="176" t="s">
        <v>854</v>
      </c>
      <c r="D623" s="176">
        <v>901</v>
      </c>
      <c r="E623" s="176">
        <v>360.45299999999997</v>
      </c>
      <c r="F623" s="176">
        <v>0.3</v>
      </c>
      <c r="G623" s="176">
        <v>0.2</v>
      </c>
      <c r="H623" s="178">
        <v>1.2002360000000001</v>
      </c>
      <c r="I623" s="178">
        <v>5189139.5789999999</v>
      </c>
      <c r="J623" s="178">
        <v>487822.46799999999</v>
      </c>
      <c r="K623" s="18">
        <f>VLOOKUP($C623,'Hub coords'!$A$14:$E$119,4,TRUE)</f>
        <v>487822.16540000006</v>
      </c>
      <c r="L623" s="18">
        <f>VLOOKUP($C623,'Hub coords'!$A$14:$E$119,5,TRUE)</f>
        <v>5189140.4065000005</v>
      </c>
      <c r="M623" s="178">
        <f t="shared" si="40"/>
        <v>0.30259999993722886</v>
      </c>
      <c r="N623" s="178">
        <f t="shared" si="41"/>
        <v>0.82750000059604645</v>
      </c>
      <c r="O623" s="179">
        <f t="shared" si="42"/>
        <v>0.88109194239220445</v>
      </c>
      <c r="P623" s="178">
        <f t="shared" si="43"/>
        <v>0.77632301094846778</v>
      </c>
      <c r="Q623" s="180" t="str">
        <f>VLOOKUP($C623,'Hub coords'!$A$14:$E$118,1,TRUE)</f>
        <v>T5P4</v>
      </c>
    </row>
    <row r="624" spans="1:19" s="176" customFormat="1" x14ac:dyDescent="0.3">
      <c r="A624" s="176" t="s">
        <v>126</v>
      </c>
      <c r="B624" s="176">
        <v>0</v>
      </c>
      <c r="C624" s="176" t="s">
        <v>855</v>
      </c>
      <c r="D624" s="176">
        <v>901</v>
      </c>
      <c r="E624" s="176">
        <v>359.32</v>
      </c>
      <c r="F624" s="176">
        <v>0.2</v>
      </c>
      <c r="G624" s="176">
        <v>0.2</v>
      </c>
      <c r="H624" s="178">
        <v>1.2722800000000001</v>
      </c>
      <c r="I624" s="178">
        <v>5189139.0369999995</v>
      </c>
      <c r="J624" s="178">
        <v>487822.58</v>
      </c>
      <c r="K624" s="18">
        <f>VLOOKUP($C624,'Hub coords'!$A$14:$E$119,4,TRUE)</f>
        <v>487822.16540000006</v>
      </c>
      <c r="L624" s="18">
        <f>VLOOKUP($C624,'Hub coords'!$A$14:$E$119,5,TRUE)</f>
        <v>5189140.4065000005</v>
      </c>
      <c r="M624" s="178">
        <f t="shared" si="40"/>
        <v>0.41459999996004626</v>
      </c>
      <c r="N624" s="178">
        <f t="shared" si="41"/>
        <v>1.3695000009611249</v>
      </c>
      <c r="O624" s="179">
        <f t="shared" si="42"/>
        <v>1.4308820400715747</v>
      </c>
      <c r="P624" s="178">
        <f t="shared" si="43"/>
        <v>2.0474234125993918</v>
      </c>
      <c r="Q624" s="180" t="str">
        <f>VLOOKUP($C624,'Hub coords'!$A$14:$E$118,1,TRUE)</f>
        <v>T5P4</v>
      </c>
    </row>
    <row r="625" spans="1:19" s="176" customFormat="1" x14ac:dyDescent="0.3">
      <c r="A625" s="176" t="s">
        <v>126</v>
      </c>
      <c r="B625" s="176">
        <v>0</v>
      </c>
      <c r="C625" s="176" t="s">
        <v>856</v>
      </c>
      <c r="D625" s="176">
        <v>901</v>
      </c>
      <c r="E625" s="176">
        <v>360.99299999999999</v>
      </c>
      <c r="F625" s="176">
        <v>0.2</v>
      </c>
      <c r="G625" s="176">
        <v>0.2</v>
      </c>
      <c r="H625" s="178">
        <v>1.9523410000000001</v>
      </c>
      <c r="I625" s="178">
        <v>5189139.2850000001</v>
      </c>
      <c r="J625" s="178">
        <v>487821.25900000002</v>
      </c>
      <c r="K625" s="18">
        <f>VLOOKUP($C625,'Hub coords'!$A$14:$E$119,4,TRUE)</f>
        <v>487822.16540000006</v>
      </c>
      <c r="L625" s="18">
        <f>VLOOKUP($C625,'Hub coords'!$A$14:$E$119,5,TRUE)</f>
        <v>5189140.4065000005</v>
      </c>
      <c r="M625" s="178">
        <f t="shared" si="40"/>
        <v>0.90640000003622845</v>
      </c>
      <c r="N625" s="178">
        <f t="shared" si="41"/>
        <v>1.1215000003576279</v>
      </c>
      <c r="O625" s="179">
        <f t="shared" si="42"/>
        <v>1.4419858566809296</v>
      </c>
      <c r="P625" s="178">
        <f t="shared" si="43"/>
        <v>2.0793232108678343</v>
      </c>
      <c r="Q625" s="180" t="str">
        <f>VLOOKUP($C625,'Hub coords'!$A$14:$E$118,1,TRUE)</f>
        <v>T5P4</v>
      </c>
    </row>
    <row r="626" spans="1:19" s="176" customFormat="1" x14ac:dyDescent="0.3">
      <c r="A626" s="176" t="s">
        <v>126</v>
      </c>
      <c r="B626" s="176">
        <v>0</v>
      </c>
      <c r="C626" s="176" t="s">
        <v>857</v>
      </c>
      <c r="D626" s="176">
        <v>901</v>
      </c>
      <c r="E626" s="176">
        <v>363.80900000000003</v>
      </c>
      <c r="F626" s="176">
        <v>0.3</v>
      </c>
      <c r="G626" s="176">
        <v>0.2</v>
      </c>
      <c r="H626" s="178">
        <v>2.0833140000000001</v>
      </c>
      <c r="I626" s="178">
        <v>5189139.125</v>
      </c>
      <c r="J626" s="178">
        <v>487821.16899999999</v>
      </c>
      <c r="K626" s="18">
        <f>VLOOKUP($C626,'Hub coords'!$A$14:$E$119,4,TRUE)</f>
        <v>487822.16540000006</v>
      </c>
      <c r="L626" s="18">
        <f>VLOOKUP($C626,'Hub coords'!$A$14:$E$119,5,TRUE)</f>
        <v>5189140.4065000005</v>
      </c>
      <c r="M626" s="178">
        <f t="shared" si="40"/>
        <v>0.99640000006183982</v>
      </c>
      <c r="N626" s="178">
        <f t="shared" si="41"/>
        <v>1.2815000005066395</v>
      </c>
      <c r="O626" s="179">
        <f t="shared" si="42"/>
        <v>1.6232853142383046</v>
      </c>
      <c r="P626" s="178">
        <f t="shared" si="43"/>
        <v>2.6350552114217511</v>
      </c>
      <c r="Q626" s="180" t="str">
        <f>VLOOKUP($C626,'Hub coords'!$A$14:$E$118,1,TRUE)</f>
        <v>T5P4</v>
      </c>
    </row>
    <row r="627" spans="1:19" s="176" customFormat="1" x14ac:dyDescent="0.3">
      <c r="A627" s="176" t="s">
        <v>130</v>
      </c>
      <c r="B627" s="176">
        <v>0</v>
      </c>
      <c r="C627" s="176" t="s">
        <v>858</v>
      </c>
      <c r="D627" s="176">
        <v>901</v>
      </c>
      <c r="E627" s="176">
        <v>359.31400000000002</v>
      </c>
      <c r="F627" s="176">
        <v>0.3</v>
      </c>
      <c r="G627" s="176">
        <v>0.2</v>
      </c>
      <c r="H627" s="178">
        <v>2.2328130000000002</v>
      </c>
      <c r="I627" s="178">
        <v>5189138.8470000001</v>
      </c>
      <c r="J627" s="178">
        <v>487822.88099999999</v>
      </c>
      <c r="K627" s="18">
        <f>VLOOKUP($C627,'Hub coords'!$A$14:$E$119,4,TRUE)</f>
        <v>487822.16540000006</v>
      </c>
      <c r="L627" s="18">
        <f>VLOOKUP($C627,'Hub coords'!$A$14:$E$119,5,TRUE)</f>
        <v>5189140.4065000005</v>
      </c>
      <c r="M627" s="178">
        <f t="shared" si="40"/>
        <v>0.71559999993769452</v>
      </c>
      <c r="N627" s="178">
        <f t="shared" si="41"/>
        <v>1.5595000004395843</v>
      </c>
      <c r="O627" s="179">
        <f t="shared" si="42"/>
        <v>1.715844868069923</v>
      </c>
      <c r="P627" s="178">
        <f t="shared" si="43"/>
        <v>2.9441236112818916</v>
      </c>
      <c r="Q627" s="180" t="str">
        <f>VLOOKUP($C627,'Hub coords'!$A$14:$E$118,1,TRUE)</f>
        <v>T5P4</v>
      </c>
    </row>
    <row r="628" spans="1:19" s="176" customFormat="1" x14ac:dyDescent="0.3">
      <c r="A628" s="176" t="s">
        <v>130</v>
      </c>
      <c r="B628" s="176">
        <v>0</v>
      </c>
      <c r="C628" s="176" t="s">
        <v>832</v>
      </c>
      <c r="D628" s="176">
        <v>901</v>
      </c>
      <c r="E628" s="176">
        <v>357.78699999999998</v>
      </c>
      <c r="F628" s="176">
        <v>0.2</v>
      </c>
      <c r="G628" s="176">
        <v>0.2</v>
      </c>
      <c r="H628" s="178">
        <v>1.489609</v>
      </c>
      <c r="I628" s="178">
        <v>5189139.05</v>
      </c>
      <c r="J628" s="178">
        <v>487822.27299999999</v>
      </c>
      <c r="K628" s="18">
        <f>VLOOKUP($C628,'Hub coords'!$A$14:$E$119,4,TRUE)</f>
        <v>487822.16540000006</v>
      </c>
      <c r="L628" s="18">
        <f>VLOOKUP($C628,'Hub coords'!$A$14:$E$119,5,TRUE)</f>
        <v>5189140.4065000005</v>
      </c>
      <c r="M628" s="178">
        <f t="shared" si="40"/>
        <v>0.10759999993024394</v>
      </c>
      <c r="N628" s="178">
        <f t="shared" si="41"/>
        <v>1.356500000692904</v>
      </c>
      <c r="O628" s="179">
        <f t="shared" si="42"/>
        <v>1.3607608209618753</v>
      </c>
      <c r="P628" s="178">
        <f t="shared" si="43"/>
        <v>1.851670011864837</v>
      </c>
      <c r="Q628" s="180" t="str">
        <f>VLOOKUP($C628,'Hub coords'!$A$14:$E$118,1,TRUE)</f>
        <v>T5P4</v>
      </c>
    </row>
    <row r="629" spans="1:19" s="176" customFormat="1" x14ac:dyDescent="0.3">
      <c r="A629" s="176" t="s">
        <v>130</v>
      </c>
      <c r="B629" s="176">
        <v>0</v>
      </c>
      <c r="C629" s="176" t="s">
        <v>859</v>
      </c>
      <c r="D629" s="176">
        <v>901</v>
      </c>
      <c r="E629" s="176">
        <v>358.73</v>
      </c>
      <c r="F629" s="176">
        <v>0.3</v>
      </c>
      <c r="G629" s="176">
        <v>0.2</v>
      </c>
      <c r="H629" s="178">
        <v>1.5355399999999999</v>
      </c>
      <c r="I629" s="178">
        <v>5189139.0930000003</v>
      </c>
      <c r="J629" s="178">
        <v>487822.29700000002</v>
      </c>
      <c r="K629" s="18">
        <f>VLOOKUP($C629,'Hub coords'!$A$14:$E$119,4,TRUE)</f>
        <v>487822.16540000006</v>
      </c>
      <c r="L629" s="18">
        <f>VLOOKUP($C629,'Hub coords'!$A$14:$E$119,5,TRUE)</f>
        <v>5189140.4065000005</v>
      </c>
      <c r="M629" s="178">
        <f t="shared" si="40"/>
        <v>0.13159999996423721</v>
      </c>
      <c r="N629" s="178">
        <f t="shared" si="41"/>
        <v>1.3135000001639128</v>
      </c>
      <c r="O629" s="179">
        <f t="shared" si="42"/>
        <v>1.3200760623620087</v>
      </c>
      <c r="P629" s="178">
        <f t="shared" si="43"/>
        <v>1.7426008104211859</v>
      </c>
      <c r="Q629" s="180" t="str">
        <f>VLOOKUP($C629,'Hub coords'!$A$14:$E$118,1,TRUE)</f>
        <v>T5P4</v>
      </c>
    </row>
    <row r="630" spans="1:19" s="176" customFormat="1" x14ac:dyDescent="0.3">
      <c r="A630" s="176" t="s">
        <v>126</v>
      </c>
      <c r="B630" s="176">
        <v>0</v>
      </c>
      <c r="C630" s="176" t="s">
        <v>833</v>
      </c>
      <c r="D630" s="176">
        <v>901</v>
      </c>
      <c r="E630" s="176">
        <v>363.12700000000001</v>
      </c>
      <c r="F630" s="176">
        <v>0.3</v>
      </c>
      <c r="G630" s="176">
        <v>0.2</v>
      </c>
      <c r="H630" s="178">
        <v>2.099796</v>
      </c>
      <c r="I630" s="178">
        <v>5189139.534</v>
      </c>
      <c r="J630" s="178">
        <v>487822.05699999997</v>
      </c>
      <c r="K630" s="18">
        <f>VLOOKUP($C630,'Hub coords'!$A$14:$E$119,4,TRUE)</f>
        <v>487822.16540000006</v>
      </c>
      <c r="L630" s="18">
        <f>VLOOKUP($C630,'Hub coords'!$A$14:$E$119,5,TRUE)</f>
        <v>5189140.4065000005</v>
      </c>
      <c r="M630" s="178">
        <f t="shared" si="40"/>
        <v>0.10840000008465722</v>
      </c>
      <c r="N630" s="178">
        <f t="shared" si="41"/>
        <v>0.87250000052154064</v>
      </c>
      <c r="O630" s="179">
        <f t="shared" si="42"/>
        <v>0.87920805895330723</v>
      </c>
      <c r="P630" s="178">
        <f t="shared" si="43"/>
        <v>0.77300681092844215</v>
      </c>
      <c r="Q630" s="180" t="str">
        <f>VLOOKUP($C630,'Hub coords'!$A$14:$E$118,1,TRUE)</f>
        <v>T5P4</v>
      </c>
      <c r="R630" s="176" t="s">
        <v>5112</v>
      </c>
      <c r="S630" s="185">
        <f>COUNT(D606:D635)</f>
        <v>30</v>
      </c>
    </row>
    <row r="631" spans="1:19" s="176" customFormat="1" x14ac:dyDescent="0.3">
      <c r="A631" s="176" t="s">
        <v>130</v>
      </c>
      <c r="B631" s="176">
        <v>0</v>
      </c>
      <c r="C631" s="176" t="s">
        <v>834</v>
      </c>
      <c r="D631" s="176">
        <v>901</v>
      </c>
      <c r="E631" s="176">
        <v>358.38600000000002</v>
      </c>
      <c r="F631" s="176">
        <v>0.3</v>
      </c>
      <c r="G631" s="176">
        <v>0.2</v>
      </c>
      <c r="H631" s="178">
        <v>1.7441869999999999</v>
      </c>
      <c r="I631" s="178">
        <v>5189139.4709999999</v>
      </c>
      <c r="J631" s="178">
        <v>487822.01899999997</v>
      </c>
      <c r="K631" s="18">
        <f>VLOOKUP($C631,'Hub coords'!$A$14:$E$119,4,TRUE)</f>
        <v>487822.16540000006</v>
      </c>
      <c r="L631" s="18">
        <f>VLOOKUP($C631,'Hub coords'!$A$14:$E$119,5,TRUE)</f>
        <v>5189140.4065000005</v>
      </c>
      <c r="M631" s="178">
        <f t="shared" si="40"/>
        <v>0.14640000008512288</v>
      </c>
      <c r="N631" s="178">
        <f t="shared" si="41"/>
        <v>0.93550000060349703</v>
      </c>
      <c r="O631" s="179">
        <f t="shared" si="42"/>
        <v>0.94688606028078526</v>
      </c>
      <c r="P631" s="178">
        <f t="shared" si="43"/>
        <v>0.89659321115406687</v>
      </c>
      <c r="Q631" s="180" t="str">
        <f>VLOOKUP($C631,'Hub coords'!$A$14:$E$118,1,TRUE)</f>
        <v>T5P4</v>
      </c>
      <c r="R631" s="176" t="s">
        <v>5111</v>
      </c>
      <c r="S631" s="178">
        <f>AVERAGE(O606:O635)</f>
        <v>2.3477644389146195</v>
      </c>
    </row>
    <row r="632" spans="1:19" s="176" customFormat="1" x14ac:dyDescent="0.3">
      <c r="A632" s="176" t="s">
        <v>126</v>
      </c>
      <c r="B632" s="176">
        <v>0</v>
      </c>
      <c r="C632" s="176" t="s">
        <v>835</v>
      </c>
      <c r="D632" s="176">
        <v>901</v>
      </c>
      <c r="E632" s="176">
        <v>360.06</v>
      </c>
      <c r="F632" s="176">
        <v>0.3</v>
      </c>
      <c r="G632" s="176">
        <v>0.3</v>
      </c>
      <c r="H632" s="178">
        <v>1.4401980000000001</v>
      </c>
      <c r="I632" s="178">
        <v>5189137.3190000001</v>
      </c>
      <c r="J632" s="178">
        <v>487823.06900000002</v>
      </c>
      <c r="K632" s="18">
        <f>VLOOKUP($C632,'Hub coords'!$A$14:$E$119,4,TRUE)</f>
        <v>487822.16540000006</v>
      </c>
      <c r="L632" s="18">
        <f>VLOOKUP($C632,'Hub coords'!$A$14:$E$119,5,TRUE)</f>
        <v>5189140.4065000005</v>
      </c>
      <c r="M632" s="178">
        <f t="shared" si="40"/>
        <v>0.90359999996144325</v>
      </c>
      <c r="N632" s="178">
        <f t="shared" si="41"/>
        <v>3.087500000372529</v>
      </c>
      <c r="O632" s="179">
        <f t="shared" si="42"/>
        <v>3.2170093584306971</v>
      </c>
      <c r="P632" s="178">
        <f t="shared" si="43"/>
        <v>10.349149212230685</v>
      </c>
      <c r="Q632" s="180" t="str">
        <f>VLOOKUP($C632,'Hub coords'!$A$14:$E$118,1,TRUE)</f>
        <v>T5P4</v>
      </c>
      <c r="R632" s="176" t="s">
        <v>5110</v>
      </c>
      <c r="S632" s="178">
        <f>_xlfn.STDEV.S(O606:O635)</f>
        <v>1.3970078067560439</v>
      </c>
    </row>
    <row r="633" spans="1:19" s="176" customFormat="1" x14ac:dyDescent="0.3">
      <c r="A633" s="176" t="s">
        <v>130</v>
      </c>
      <c r="B633" s="176">
        <v>0</v>
      </c>
      <c r="C633" s="176" t="s">
        <v>836</v>
      </c>
      <c r="D633" s="176">
        <v>901</v>
      </c>
      <c r="E633" s="176">
        <v>358.75</v>
      </c>
      <c r="F633" s="176">
        <v>0.3</v>
      </c>
      <c r="G633" s="176">
        <v>0.2</v>
      </c>
      <c r="H633" s="178">
        <v>1.635211</v>
      </c>
      <c r="I633" s="178">
        <v>5189138.9170000004</v>
      </c>
      <c r="J633" s="178">
        <v>487822.62400000001</v>
      </c>
      <c r="K633" s="18">
        <f>VLOOKUP($C633,'Hub coords'!$A$14:$E$119,4,TRUE)</f>
        <v>487822.16540000006</v>
      </c>
      <c r="L633" s="18">
        <f>VLOOKUP($C633,'Hub coords'!$A$14:$E$119,5,TRUE)</f>
        <v>5189140.4065000005</v>
      </c>
      <c r="M633" s="178">
        <f t="shared" si="40"/>
        <v>0.45859999995445833</v>
      </c>
      <c r="N633" s="178">
        <f t="shared" si="41"/>
        <v>1.489500000141561</v>
      </c>
      <c r="O633" s="179">
        <f t="shared" si="42"/>
        <v>1.5585006289315189</v>
      </c>
      <c r="P633" s="178">
        <f t="shared" si="43"/>
        <v>2.42892421037994</v>
      </c>
      <c r="Q633" s="180" t="str">
        <f>VLOOKUP($C633,'Hub coords'!$A$14:$E$118,1,TRUE)</f>
        <v>T5P4</v>
      </c>
      <c r="R633" s="176" t="s">
        <v>5109</v>
      </c>
      <c r="S633" s="178">
        <f>MIN(O606:O635)</f>
        <v>0.87920805895330723</v>
      </c>
    </row>
    <row r="634" spans="1:19" s="176" customFormat="1" x14ac:dyDescent="0.3">
      <c r="A634" s="176" t="s">
        <v>126</v>
      </c>
      <c r="B634" s="176">
        <v>0</v>
      </c>
      <c r="C634" s="176" t="s">
        <v>837</v>
      </c>
      <c r="D634" s="176">
        <v>901</v>
      </c>
      <c r="E634" s="176">
        <v>360.96199999999999</v>
      </c>
      <c r="F634" s="176">
        <v>0.4</v>
      </c>
      <c r="G634" s="176">
        <v>0.3</v>
      </c>
      <c r="H634" s="178">
        <v>1.7562709999999999</v>
      </c>
      <c r="I634" s="178">
        <v>5189136.1689999998</v>
      </c>
      <c r="J634" s="178">
        <v>487822.9</v>
      </c>
      <c r="K634" s="18">
        <f>VLOOKUP($C634,'Hub coords'!$A$14:$E$119,4,TRUE)</f>
        <v>487822.16540000006</v>
      </c>
      <c r="L634" s="18">
        <f>VLOOKUP($C634,'Hub coords'!$A$14:$E$119,5,TRUE)</f>
        <v>5189140.4065000005</v>
      </c>
      <c r="M634" s="178">
        <f t="shared" si="40"/>
        <v>0.73459999996703118</v>
      </c>
      <c r="N634" s="178">
        <f t="shared" si="41"/>
        <v>4.2375000007450581</v>
      </c>
      <c r="O634" s="179">
        <f t="shared" si="42"/>
        <v>4.3007026654101459</v>
      </c>
      <c r="P634" s="178">
        <f t="shared" si="43"/>
        <v>18.496043416265934</v>
      </c>
      <c r="Q634" s="180" t="str">
        <f>VLOOKUP($C634,'Hub coords'!$A$14:$E$118,1,TRUE)</f>
        <v>T5P4</v>
      </c>
      <c r="R634" s="176" t="s">
        <v>5108</v>
      </c>
      <c r="S634" s="178">
        <f>MAX(O606:O635)</f>
        <v>5.2050408851602814</v>
      </c>
    </row>
    <row r="635" spans="1:19" s="176" customFormat="1" x14ac:dyDescent="0.3">
      <c r="A635" s="176" t="s">
        <v>126</v>
      </c>
      <c r="B635" s="176">
        <v>0</v>
      </c>
      <c r="C635" s="176" t="s">
        <v>838</v>
      </c>
      <c r="D635" s="176">
        <v>901</v>
      </c>
      <c r="E635" s="176">
        <v>361.51100000000002</v>
      </c>
      <c r="F635" s="176">
        <v>0.3</v>
      </c>
      <c r="G635" s="176">
        <v>0.2</v>
      </c>
      <c r="H635" s="178">
        <v>1.7637480000000001</v>
      </c>
      <c r="I635" s="178">
        <v>5189136.1540000001</v>
      </c>
      <c r="J635" s="178">
        <v>487822.84899999999</v>
      </c>
      <c r="K635" s="18">
        <f>VLOOKUP($C635,'Hub coords'!$A$14:$E$119,4,TRUE)</f>
        <v>487822.16540000006</v>
      </c>
      <c r="L635" s="18">
        <f>VLOOKUP($C635,'Hub coords'!$A$14:$E$119,5,TRUE)</f>
        <v>5189140.4065000005</v>
      </c>
      <c r="M635" s="178">
        <f t="shared" si="40"/>
        <v>0.68359999993117526</v>
      </c>
      <c r="N635" s="178">
        <f t="shared" si="41"/>
        <v>4.2525000004097819</v>
      </c>
      <c r="O635" s="179">
        <f t="shared" si="42"/>
        <v>4.3070947532404134</v>
      </c>
      <c r="P635" s="178">
        <f t="shared" si="43"/>
        <v>18.551065213391098</v>
      </c>
      <c r="Q635" s="180" t="str">
        <f>VLOOKUP($C635,'Hub coords'!$A$14:$E$118,1,TRUE)</f>
        <v>T5P4</v>
      </c>
      <c r="R635" s="176" t="s">
        <v>5107</v>
      </c>
      <c r="S635" s="178">
        <f>SQRT(SUM(P606:P635)/S630)</f>
        <v>2.7200320425253879</v>
      </c>
    </row>
    <row r="636" spans="1:19" ht="15" thickBot="1" x14ac:dyDescent="0.35">
      <c r="A636" s="30" t="s">
        <v>130</v>
      </c>
      <c r="B636" s="30">
        <v>0</v>
      </c>
      <c r="C636" s="30" t="s">
        <v>860</v>
      </c>
      <c r="D636" s="30">
        <v>901</v>
      </c>
      <c r="E636" s="30">
        <v>357.98099999999999</v>
      </c>
      <c r="F636" s="30">
        <v>0.3</v>
      </c>
      <c r="G636" s="30">
        <v>0.2</v>
      </c>
      <c r="H636" s="34">
        <v>1.314651</v>
      </c>
      <c r="I636" s="34">
        <v>5189139.8370000003</v>
      </c>
      <c r="J636" s="34">
        <v>487738.37099999998</v>
      </c>
      <c r="K636" s="18">
        <f>VLOOKUP($C636,'Hub coords'!$A$14:$E$119,4,TRUE)</f>
        <v>487738.36340000003</v>
      </c>
      <c r="L636" s="18">
        <f>VLOOKUP($C636,'Hub coords'!$A$14:$E$119,5,TRUE)</f>
        <v>5189139.6984999999</v>
      </c>
      <c r="M636" s="34">
        <f t="shared" si="40"/>
        <v>7.5999999535270035E-3</v>
      </c>
      <c r="N636" s="34">
        <f t="shared" si="41"/>
        <v>0.13850000035017729</v>
      </c>
      <c r="O636" s="35">
        <f t="shared" si="42"/>
        <v>0.13870836346916043</v>
      </c>
      <c r="P636" s="34">
        <f t="shared" si="43"/>
        <v>1.9240010096292722E-2</v>
      </c>
      <c r="Q636" s="36" t="str">
        <f>VLOOKUP($C636,'Hub coords'!$A$14:$E$118,1,TRUE)</f>
        <v>T5P5</v>
      </c>
      <c r="R636" s="30"/>
    </row>
    <row r="637" spans="1:19" x14ac:dyDescent="0.3">
      <c r="A637" s="30" t="s">
        <v>130</v>
      </c>
      <c r="B637" s="30">
        <v>0</v>
      </c>
      <c r="C637" s="30" t="s">
        <v>869</v>
      </c>
      <c r="D637" s="30">
        <v>901</v>
      </c>
      <c r="E637" s="30">
        <v>358.97</v>
      </c>
      <c r="F637" s="30">
        <v>0.3</v>
      </c>
      <c r="G637" s="30">
        <v>0.2</v>
      </c>
      <c r="H637" s="34">
        <v>1.361192</v>
      </c>
      <c r="I637" s="34">
        <v>5189136.9630000005</v>
      </c>
      <c r="J637" s="34">
        <v>487736.63299999997</v>
      </c>
      <c r="K637" s="18">
        <f>VLOOKUP($C637,'Hub coords'!$A$14:$E$119,4,TRUE)</f>
        <v>487738.36340000003</v>
      </c>
      <c r="L637" s="18">
        <f>VLOOKUP($C637,'Hub coords'!$A$14:$E$119,5,TRUE)</f>
        <v>5189139.6984999999</v>
      </c>
      <c r="M637" s="34">
        <f t="shared" si="40"/>
        <v>1.7304000000585802</v>
      </c>
      <c r="N637" s="34">
        <f t="shared" si="41"/>
        <v>2.7354999994859099</v>
      </c>
      <c r="O637" s="35">
        <f t="shared" si="42"/>
        <v>3.2368571805673088</v>
      </c>
      <c r="P637" s="34">
        <f t="shared" si="43"/>
        <v>10.477244407390147</v>
      </c>
      <c r="Q637" s="36" t="str">
        <f>VLOOKUP($C637,'Hub coords'!$A$14:$E$118,1,TRUE)</f>
        <v>T5P5</v>
      </c>
      <c r="R637" s="20" t="s">
        <v>166</v>
      </c>
      <c r="S637" s="20" t="s">
        <v>165</v>
      </c>
    </row>
    <row r="638" spans="1:19" x14ac:dyDescent="0.3">
      <c r="A638" s="30" t="s">
        <v>126</v>
      </c>
      <c r="B638" s="30">
        <v>0</v>
      </c>
      <c r="C638" s="30" t="s">
        <v>870</v>
      </c>
      <c r="D638" s="30">
        <v>901</v>
      </c>
      <c r="E638" s="30">
        <v>359.20400000000001</v>
      </c>
      <c r="F638" s="30">
        <v>0.3</v>
      </c>
      <c r="G638" s="30">
        <v>0.2</v>
      </c>
      <c r="H638" s="34">
        <v>1.2518389999999999</v>
      </c>
      <c r="I638" s="34">
        <v>5189136.8880000003</v>
      </c>
      <c r="J638" s="34">
        <v>487736.79499999998</v>
      </c>
      <c r="K638" s="18">
        <f>VLOOKUP($C638,'Hub coords'!$A$14:$E$119,4,TRUE)</f>
        <v>487738.36340000003</v>
      </c>
      <c r="L638" s="18">
        <f>VLOOKUP($C638,'Hub coords'!$A$14:$E$119,5,TRUE)</f>
        <v>5189139.6984999999</v>
      </c>
      <c r="M638" s="34">
        <f t="shared" si="40"/>
        <v>1.5684000000474043</v>
      </c>
      <c r="N638" s="34">
        <f t="shared" si="41"/>
        <v>2.8104999996721745</v>
      </c>
      <c r="O638" s="35">
        <f t="shared" si="42"/>
        <v>3.2185072329118651</v>
      </c>
      <c r="P638" s="34">
        <f t="shared" si="43"/>
        <v>10.358788808305992</v>
      </c>
      <c r="Q638" s="36" t="str">
        <f>VLOOKUP($C638,'Hub coords'!$A$14:$E$118,1,TRUE)</f>
        <v>T5P5</v>
      </c>
      <c r="R638" s="40">
        <v>1</v>
      </c>
      <c r="S638" s="15">
        <v>20</v>
      </c>
    </row>
    <row r="639" spans="1:19" x14ac:dyDescent="0.3">
      <c r="A639" s="30" t="s">
        <v>130</v>
      </c>
      <c r="B639" s="30">
        <v>0</v>
      </c>
      <c r="C639" s="30" t="s">
        <v>871</v>
      </c>
      <c r="D639" s="30">
        <v>901</v>
      </c>
      <c r="E639" s="30">
        <v>355.18400000000003</v>
      </c>
      <c r="F639" s="30">
        <v>0.3</v>
      </c>
      <c r="G639" s="30">
        <v>0.2</v>
      </c>
      <c r="H639" s="34">
        <v>1.572362</v>
      </c>
      <c r="I639" s="34">
        <v>5189139.5010000002</v>
      </c>
      <c r="J639" s="34">
        <v>487738.98</v>
      </c>
      <c r="K639" s="18">
        <f>VLOOKUP($C639,'Hub coords'!$A$14:$E$119,4,TRUE)</f>
        <v>487738.36340000003</v>
      </c>
      <c r="L639" s="18">
        <f>VLOOKUP($C639,'Hub coords'!$A$14:$E$119,5,TRUE)</f>
        <v>5189139.6984999999</v>
      </c>
      <c r="M639" s="34">
        <f t="shared" si="40"/>
        <v>0.61659999995026737</v>
      </c>
      <c r="N639" s="34">
        <f t="shared" si="41"/>
        <v>0.19749999977648258</v>
      </c>
      <c r="O639" s="35">
        <f t="shared" si="42"/>
        <v>0.64745795990966115</v>
      </c>
      <c r="P639" s="34">
        <f t="shared" si="43"/>
        <v>0.41920180985038041</v>
      </c>
      <c r="Q639" s="36" t="str">
        <f>VLOOKUP($C639,'Hub coords'!$A$14:$E$118,1,TRUE)</f>
        <v>T5P5</v>
      </c>
      <c r="R639" s="40">
        <v>2</v>
      </c>
      <c r="S639" s="15">
        <v>5</v>
      </c>
    </row>
    <row r="640" spans="1:19" x14ac:dyDescent="0.3">
      <c r="A640" s="30" t="s">
        <v>126</v>
      </c>
      <c r="B640" s="30">
        <v>0</v>
      </c>
      <c r="C640" s="30" t="s">
        <v>872</v>
      </c>
      <c r="D640" s="30">
        <v>901</v>
      </c>
      <c r="E640" s="30">
        <v>355.928</v>
      </c>
      <c r="F640" s="30">
        <v>0.3</v>
      </c>
      <c r="G640" s="30">
        <v>0.2</v>
      </c>
      <c r="H640" s="34">
        <v>1.1223339999999999</v>
      </c>
      <c r="I640" s="34">
        <v>5189140.3109999998</v>
      </c>
      <c r="J640" s="34">
        <v>487738.51400000002</v>
      </c>
      <c r="K640" s="18">
        <f>VLOOKUP($C640,'Hub coords'!$A$14:$E$119,4,TRUE)</f>
        <v>487738.36340000003</v>
      </c>
      <c r="L640" s="18">
        <f>VLOOKUP($C640,'Hub coords'!$A$14:$E$119,5,TRUE)</f>
        <v>5189139.6984999999</v>
      </c>
      <c r="M640" s="34">
        <f t="shared" si="40"/>
        <v>0.15059999999357387</v>
      </c>
      <c r="N640" s="34">
        <f t="shared" si="41"/>
        <v>0.61249999981373549</v>
      </c>
      <c r="O640" s="35">
        <f t="shared" si="42"/>
        <v>0.63074290306739911</v>
      </c>
      <c r="P640" s="34">
        <f t="shared" si="43"/>
        <v>0.39783660976989044</v>
      </c>
      <c r="Q640" s="36" t="str">
        <f>VLOOKUP($C640,'Hub coords'!$A$14:$E$118,1,TRUE)</f>
        <v>T5P5</v>
      </c>
      <c r="R640" s="40">
        <v>3</v>
      </c>
      <c r="S640" s="15">
        <v>2</v>
      </c>
    </row>
    <row r="641" spans="1:19" x14ac:dyDescent="0.3">
      <c r="A641" s="30" t="s">
        <v>126</v>
      </c>
      <c r="B641" s="30">
        <v>0</v>
      </c>
      <c r="C641" s="30" t="s">
        <v>873</v>
      </c>
      <c r="D641" s="30">
        <v>901</v>
      </c>
      <c r="E641" s="30">
        <v>355.79300000000001</v>
      </c>
      <c r="F641" s="30">
        <v>0.3</v>
      </c>
      <c r="G641" s="30">
        <v>0.2</v>
      </c>
      <c r="H641" s="34">
        <v>1.8443579999999999</v>
      </c>
      <c r="I641" s="34">
        <v>5189137.8320000004</v>
      </c>
      <c r="J641" s="34">
        <v>487737.50799999997</v>
      </c>
      <c r="K641" s="18">
        <f>VLOOKUP($C641,'Hub coords'!$A$14:$E$119,4,TRUE)</f>
        <v>487738.36340000003</v>
      </c>
      <c r="L641" s="18">
        <f>VLOOKUP($C641,'Hub coords'!$A$14:$E$119,5,TRUE)</f>
        <v>5189139.6984999999</v>
      </c>
      <c r="M641" s="34">
        <f t="shared" si="40"/>
        <v>0.85540000005858019</v>
      </c>
      <c r="N641" s="34">
        <f t="shared" si="41"/>
        <v>1.866499999538064</v>
      </c>
      <c r="O641" s="35">
        <f t="shared" si="42"/>
        <v>2.0531759321538452</v>
      </c>
      <c r="P641" s="34">
        <f t="shared" si="43"/>
        <v>4.2155314083758109</v>
      </c>
      <c r="Q641" s="36" t="str">
        <f>VLOOKUP($C641,'Hub coords'!$A$14:$E$118,1,TRUE)</f>
        <v>T5P5</v>
      </c>
      <c r="R641" s="40">
        <v>4</v>
      </c>
      <c r="S641" s="15">
        <v>3</v>
      </c>
    </row>
    <row r="642" spans="1:19" x14ac:dyDescent="0.3">
      <c r="A642" s="30" t="s">
        <v>130</v>
      </c>
      <c r="B642" s="30">
        <v>0</v>
      </c>
      <c r="C642" s="30" t="s">
        <v>874</v>
      </c>
      <c r="D642" s="30">
        <v>901</v>
      </c>
      <c r="E642" s="30">
        <v>355.839</v>
      </c>
      <c r="F642" s="30">
        <v>0.3</v>
      </c>
      <c r="G642" s="30">
        <v>0.2</v>
      </c>
      <c r="H642" s="34">
        <v>1.7530840000000001</v>
      </c>
      <c r="I642" s="34">
        <v>5189139.59</v>
      </c>
      <c r="J642" s="34">
        <v>487738.94500000001</v>
      </c>
      <c r="K642" s="18">
        <f>VLOOKUP($C642,'Hub coords'!$A$14:$E$119,4,TRUE)</f>
        <v>487738.36340000003</v>
      </c>
      <c r="L642" s="18">
        <f>VLOOKUP($C642,'Hub coords'!$A$14:$E$119,5,TRUE)</f>
        <v>5189139.6984999999</v>
      </c>
      <c r="M642" s="34">
        <f t="shared" si="40"/>
        <v>0.58159999997587875</v>
      </c>
      <c r="N642" s="34">
        <f t="shared" si="41"/>
        <v>0.10850000008940697</v>
      </c>
      <c r="O642" s="35">
        <f t="shared" si="42"/>
        <v>0.59163401693221074</v>
      </c>
      <c r="P642" s="34">
        <f t="shared" si="43"/>
        <v>0.35003080999134339</v>
      </c>
      <c r="Q642" s="36" t="str">
        <f>VLOOKUP($C642,'Hub coords'!$A$14:$E$118,1,TRUE)</f>
        <v>T5P5</v>
      </c>
      <c r="R642" s="40">
        <v>5</v>
      </c>
      <c r="S642" s="15">
        <v>0</v>
      </c>
    </row>
    <row r="643" spans="1:19" x14ac:dyDescent="0.3">
      <c r="A643" s="30" t="s">
        <v>130</v>
      </c>
      <c r="B643" s="30">
        <v>0</v>
      </c>
      <c r="C643" s="30" t="s">
        <v>875</v>
      </c>
      <c r="D643" s="30">
        <v>901</v>
      </c>
      <c r="E643" s="30">
        <v>355.69799999999998</v>
      </c>
      <c r="F643" s="30">
        <v>0.3</v>
      </c>
      <c r="G643" s="30">
        <v>0.2</v>
      </c>
      <c r="H643" s="34">
        <v>1.122018</v>
      </c>
      <c r="I643" s="34">
        <v>5189139.8459999999</v>
      </c>
      <c r="J643" s="34">
        <v>487738.62699999998</v>
      </c>
      <c r="K643" s="18">
        <f>VLOOKUP($C643,'Hub coords'!$A$14:$E$119,4,TRUE)</f>
        <v>487738.36340000003</v>
      </c>
      <c r="L643" s="18">
        <f>VLOOKUP($C643,'Hub coords'!$A$14:$E$119,5,TRUE)</f>
        <v>5189139.6984999999</v>
      </c>
      <c r="M643" s="34">
        <f t="shared" si="40"/>
        <v>0.26359999994747341</v>
      </c>
      <c r="N643" s="34">
        <f t="shared" si="41"/>
        <v>0.1474999999627471</v>
      </c>
      <c r="O643" s="35">
        <f t="shared" si="42"/>
        <v>0.3020615996139171</v>
      </c>
      <c r="P643" s="34">
        <f t="shared" si="43"/>
        <v>9.1241209961318362E-2</v>
      </c>
      <c r="Q643" s="36" t="str">
        <f>VLOOKUP($C643,'Hub coords'!$A$14:$E$118,1,TRUE)</f>
        <v>T5P5</v>
      </c>
      <c r="R643" s="40">
        <v>6</v>
      </c>
      <c r="S643" s="15">
        <v>0</v>
      </c>
    </row>
    <row r="644" spans="1:19" x14ac:dyDescent="0.3">
      <c r="A644" s="30" t="s">
        <v>130</v>
      </c>
      <c r="B644" s="30">
        <v>0</v>
      </c>
      <c r="C644" s="30" t="s">
        <v>876</v>
      </c>
      <c r="D644" s="30">
        <v>901</v>
      </c>
      <c r="E644" s="30">
        <v>355.92399999999998</v>
      </c>
      <c r="F644" s="30">
        <v>0.4</v>
      </c>
      <c r="G644" s="30">
        <v>0.3</v>
      </c>
      <c r="H644" s="34">
        <v>1.79447</v>
      </c>
      <c r="I644" s="34">
        <v>5189139.7580000004</v>
      </c>
      <c r="J644" s="34">
        <v>487738.995</v>
      </c>
      <c r="K644" s="18">
        <f>VLOOKUP($C644,'Hub coords'!$A$14:$E$119,4,TRUE)</f>
        <v>487738.36340000003</v>
      </c>
      <c r="L644" s="18">
        <f>VLOOKUP($C644,'Hub coords'!$A$14:$E$119,5,TRUE)</f>
        <v>5189139.6984999999</v>
      </c>
      <c r="M644" s="34">
        <f t="shared" si="40"/>
        <v>0.63159999996423721</v>
      </c>
      <c r="N644" s="34">
        <f t="shared" si="41"/>
        <v>5.9500000439584255E-2</v>
      </c>
      <c r="O644" s="35">
        <f t="shared" si="42"/>
        <v>0.63439641392991419</v>
      </c>
      <c r="P644" s="34">
        <f t="shared" si="43"/>
        <v>0.40245881000713501</v>
      </c>
      <c r="Q644" s="36" t="str">
        <f>VLOOKUP($C644,'Hub coords'!$A$14:$E$118,1,TRUE)</f>
        <v>T5P5</v>
      </c>
      <c r="R644" s="40">
        <v>7</v>
      </c>
      <c r="S644" s="15">
        <v>0</v>
      </c>
    </row>
    <row r="645" spans="1:19" x14ac:dyDescent="0.3">
      <c r="A645" s="30" t="s">
        <v>126</v>
      </c>
      <c r="B645" s="30">
        <v>0</v>
      </c>
      <c r="C645" s="30" t="s">
        <v>877</v>
      </c>
      <c r="D645" s="30">
        <v>901</v>
      </c>
      <c r="E645" s="30">
        <v>356.18700000000001</v>
      </c>
      <c r="F645" s="30">
        <v>0.3</v>
      </c>
      <c r="G645" s="30">
        <v>0.2</v>
      </c>
      <c r="H645" s="34">
        <v>0.91975399999999996</v>
      </c>
      <c r="I645" s="34">
        <v>5189138.2829999998</v>
      </c>
      <c r="J645" s="34">
        <v>487737.80300000001</v>
      </c>
      <c r="K645" s="18">
        <f>VLOOKUP($C645,'Hub coords'!$A$14:$E$119,4,TRUE)</f>
        <v>487738.36340000003</v>
      </c>
      <c r="L645" s="18">
        <f>VLOOKUP($C645,'Hub coords'!$A$14:$E$119,5,TRUE)</f>
        <v>5189139.6984999999</v>
      </c>
      <c r="M645" s="34">
        <f t="shared" si="40"/>
        <v>0.56040000001667067</v>
      </c>
      <c r="N645" s="34">
        <f t="shared" si="41"/>
        <v>1.4155000001192093</v>
      </c>
      <c r="O645" s="35">
        <f t="shared" si="42"/>
        <v>1.5223956155862266</v>
      </c>
      <c r="P645" s="34">
        <f t="shared" si="43"/>
        <v>2.3176884103561659</v>
      </c>
      <c r="Q645" s="36" t="str">
        <f>VLOOKUP($C645,'Hub coords'!$A$14:$E$118,1,TRUE)</f>
        <v>T5P5</v>
      </c>
      <c r="R645" s="40">
        <v>8</v>
      </c>
      <c r="S645" s="15">
        <v>0</v>
      </c>
    </row>
    <row r="646" spans="1:19" ht="15" thickBot="1" x14ac:dyDescent="0.35">
      <c r="A646" s="30" t="s">
        <v>130</v>
      </c>
      <c r="B646" s="30">
        <v>0</v>
      </c>
      <c r="C646" s="30" t="s">
        <v>878</v>
      </c>
      <c r="D646" s="30">
        <v>901</v>
      </c>
      <c r="E646" s="30">
        <v>356.03</v>
      </c>
      <c r="F646" s="30">
        <v>0.4</v>
      </c>
      <c r="G646" s="30">
        <v>0.3</v>
      </c>
      <c r="H646" s="34">
        <v>1.8615330000000001</v>
      </c>
      <c r="I646" s="34">
        <v>5189139.767</v>
      </c>
      <c r="J646" s="34">
        <v>487739.00799999997</v>
      </c>
      <c r="K646" s="18">
        <f>VLOOKUP($C646,'Hub coords'!$A$14:$E$119,4,TRUE)</f>
        <v>487738.36340000003</v>
      </c>
      <c r="L646" s="18">
        <f>VLOOKUP($C646,'Hub coords'!$A$14:$E$119,5,TRUE)</f>
        <v>5189139.6984999999</v>
      </c>
      <c r="M646" s="34">
        <f t="shared" si="40"/>
        <v>0.64459999994141981</v>
      </c>
      <c r="N646" s="34">
        <f t="shared" si="41"/>
        <v>6.8500000052154064E-2</v>
      </c>
      <c r="O646" s="35">
        <f t="shared" si="42"/>
        <v>0.64822944235172131</v>
      </c>
      <c r="P646" s="34">
        <f t="shared" si="43"/>
        <v>0.42020140993162358</v>
      </c>
      <c r="Q646" s="36" t="str">
        <f>VLOOKUP($C646,'Hub coords'!$A$14:$E$118,1,TRUE)</f>
        <v>T5P5</v>
      </c>
      <c r="R646" s="38" t="s">
        <v>2123</v>
      </c>
      <c r="S646" s="38">
        <v>0</v>
      </c>
    </row>
    <row r="647" spans="1:19" x14ac:dyDescent="0.3">
      <c r="A647" s="30" t="s">
        <v>126</v>
      </c>
      <c r="B647" s="30">
        <v>0</v>
      </c>
      <c r="C647" s="30" t="s">
        <v>861</v>
      </c>
      <c r="D647" s="30">
        <v>901</v>
      </c>
      <c r="E647" s="30">
        <v>356.21300000000002</v>
      </c>
      <c r="F647" s="30">
        <v>0.4</v>
      </c>
      <c r="G647" s="30">
        <v>0.3</v>
      </c>
      <c r="H647" s="34">
        <v>1.0182329999999999</v>
      </c>
      <c r="I647" s="34">
        <v>5189138.3669999996</v>
      </c>
      <c r="J647" s="34">
        <v>487737.685</v>
      </c>
      <c r="K647" s="18">
        <f>VLOOKUP($C647,'Hub coords'!$A$14:$E$119,4,TRUE)</f>
        <v>487738.36340000003</v>
      </c>
      <c r="L647" s="18">
        <f>VLOOKUP($C647,'Hub coords'!$A$14:$E$119,5,TRUE)</f>
        <v>5189139.6984999999</v>
      </c>
      <c r="M647" s="34">
        <f t="shared" si="40"/>
        <v>0.67840000003343448</v>
      </c>
      <c r="N647" s="34">
        <f t="shared" si="41"/>
        <v>1.331500000320375</v>
      </c>
      <c r="O647" s="35">
        <f t="shared" si="42"/>
        <v>1.4943623425724173</v>
      </c>
      <c r="P647" s="34">
        <f t="shared" si="43"/>
        <v>2.2331188108985227</v>
      </c>
      <c r="Q647" s="36" t="str">
        <f>VLOOKUP($C647,'Hub coords'!$A$14:$E$118,1,TRUE)</f>
        <v>T5P5</v>
      </c>
      <c r="R647" s="30"/>
    </row>
    <row r="648" spans="1:19" x14ac:dyDescent="0.3">
      <c r="A648" s="30" t="s">
        <v>130</v>
      </c>
      <c r="B648" s="30">
        <v>0</v>
      </c>
      <c r="C648" s="30" t="s">
        <v>879</v>
      </c>
      <c r="D648" s="30">
        <v>901</v>
      </c>
      <c r="E648" s="30">
        <v>355.68099999999998</v>
      </c>
      <c r="F648" s="30">
        <v>0.3</v>
      </c>
      <c r="G648" s="30">
        <v>0.3</v>
      </c>
      <c r="H648" s="34">
        <v>1.0820149999999999</v>
      </c>
      <c r="I648" s="34">
        <v>5189139.6960000005</v>
      </c>
      <c r="J648" s="34">
        <v>487738.68400000001</v>
      </c>
      <c r="K648" s="18">
        <f>VLOOKUP($C648,'Hub coords'!$A$14:$E$119,4,TRUE)</f>
        <v>487738.36340000003</v>
      </c>
      <c r="L648" s="18">
        <f>VLOOKUP($C648,'Hub coords'!$A$14:$E$119,5,TRUE)</f>
        <v>5189139.6984999999</v>
      </c>
      <c r="M648" s="34">
        <f t="shared" si="40"/>
        <v>0.32059999997727573</v>
      </c>
      <c r="N648" s="34">
        <f t="shared" si="41"/>
        <v>2.4999994784593582E-3</v>
      </c>
      <c r="O648" s="35">
        <f t="shared" si="42"/>
        <v>0.32060974717375873</v>
      </c>
      <c r="P648" s="34">
        <f t="shared" si="43"/>
        <v>0.1027906099828215</v>
      </c>
      <c r="Q648" s="36" t="str">
        <f>VLOOKUP($C648,'Hub coords'!$A$14:$E$118,1,TRUE)</f>
        <v>T5P5</v>
      </c>
      <c r="R648" s="30"/>
    </row>
    <row r="649" spans="1:19" x14ac:dyDescent="0.3">
      <c r="A649" s="30" t="s">
        <v>126</v>
      </c>
      <c r="B649" s="30">
        <v>0</v>
      </c>
      <c r="C649" s="30" t="s">
        <v>880</v>
      </c>
      <c r="D649" s="30">
        <v>901</v>
      </c>
      <c r="E649" s="30">
        <v>356.04300000000001</v>
      </c>
      <c r="F649" s="30">
        <v>0.3</v>
      </c>
      <c r="G649" s="30">
        <v>0.2</v>
      </c>
      <c r="H649" s="34">
        <v>1.06199</v>
      </c>
      <c r="I649" s="34">
        <v>5189140.2029999997</v>
      </c>
      <c r="J649" s="34">
        <v>487738.37300000002</v>
      </c>
      <c r="K649" s="18">
        <f>VLOOKUP($C649,'Hub coords'!$A$14:$E$119,4,TRUE)</f>
        <v>487738.36340000003</v>
      </c>
      <c r="L649" s="18">
        <f>VLOOKUP($C649,'Hub coords'!$A$14:$E$119,5,TRUE)</f>
        <v>5189139.6984999999</v>
      </c>
      <c r="M649" s="34">
        <f t="shared" si="40"/>
        <v>9.5999999903142452E-3</v>
      </c>
      <c r="N649" s="34">
        <f t="shared" si="41"/>
        <v>0.5044999998062849</v>
      </c>
      <c r="O649" s="35">
        <f t="shared" si="42"/>
        <v>0.50459132949779817</v>
      </c>
      <c r="P649" s="34">
        <f t="shared" si="43"/>
        <v>0.25461240980435551</v>
      </c>
      <c r="Q649" s="36" t="str">
        <f>VLOOKUP($C649,'Hub coords'!$A$14:$E$118,1,TRUE)</f>
        <v>T5P5</v>
      </c>
      <c r="R649" s="30"/>
    </row>
    <row r="650" spans="1:19" x14ac:dyDescent="0.3">
      <c r="A650" s="30" t="s">
        <v>130</v>
      </c>
      <c r="B650" s="30">
        <v>0</v>
      </c>
      <c r="C650" s="30" t="s">
        <v>881</v>
      </c>
      <c r="D650" s="30">
        <v>901</v>
      </c>
      <c r="E650" s="30">
        <v>355.262</v>
      </c>
      <c r="F650" s="30">
        <v>0.3</v>
      </c>
      <c r="G650" s="30">
        <v>0.2</v>
      </c>
      <c r="H650" s="34">
        <v>1.0134989999999999</v>
      </c>
      <c r="I650" s="34">
        <v>5189139.915</v>
      </c>
      <c r="J650" s="34">
        <v>487738.96399999998</v>
      </c>
      <c r="K650" s="18">
        <f>VLOOKUP($C650,'Hub coords'!$A$14:$E$119,4,TRUE)</f>
        <v>487738.36340000003</v>
      </c>
      <c r="L650" s="18">
        <f>VLOOKUP($C650,'Hub coords'!$A$14:$E$119,5,TRUE)</f>
        <v>5189139.6984999999</v>
      </c>
      <c r="M650" s="34">
        <f t="shared" ref="M650:M695" si="44">ABS(K650-J650)</f>
        <v>0.60059999994700775</v>
      </c>
      <c r="N650" s="34">
        <f t="shared" ref="N650:N695" si="45">ABS(L650-I650)</f>
        <v>0.21650000009685755</v>
      </c>
      <c r="O650" s="35">
        <f t="shared" ref="O650:O695" si="46">SQRT(M650^2+N650^2)</f>
        <v>0.63842980035261909</v>
      </c>
      <c r="P650" s="34">
        <f t="shared" ref="P650:P695" si="47">O650*O650</f>
        <v>0.40759260997828506</v>
      </c>
      <c r="Q650" s="36" t="str">
        <f>VLOOKUP($C650,'Hub coords'!$A$14:$E$118,1,TRUE)</f>
        <v>T5P5</v>
      </c>
      <c r="R650" s="30"/>
    </row>
    <row r="651" spans="1:19" x14ac:dyDescent="0.3">
      <c r="A651" s="30" t="s">
        <v>126</v>
      </c>
      <c r="B651" s="30">
        <v>0</v>
      </c>
      <c r="C651" s="30" t="s">
        <v>882</v>
      </c>
      <c r="D651" s="30">
        <v>901</v>
      </c>
      <c r="E651" s="30">
        <v>356.86200000000002</v>
      </c>
      <c r="F651" s="30">
        <v>0.4</v>
      </c>
      <c r="G651" s="30">
        <v>0.3</v>
      </c>
      <c r="H651" s="34">
        <v>1.9043890000000001</v>
      </c>
      <c r="I651" s="34">
        <v>5189138.023</v>
      </c>
      <c r="J651" s="34">
        <v>487738.08199999999</v>
      </c>
      <c r="K651" s="18">
        <f>VLOOKUP($C651,'Hub coords'!$A$14:$E$119,4,TRUE)</f>
        <v>487738.36340000003</v>
      </c>
      <c r="L651" s="18">
        <f>VLOOKUP($C651,'Hub coords'!$A$14:$E$119,5,TRUE)</f>
        <v>5189139.6984999999</v>
      </c>
      <c r="M651" s="34">
        <f t="shared" si="44"/>
        <v>0.28140000003622845</v>
      </c>
      <c r="N651" s="34">
        <f t="shared" si="45"/>
        <v>1.6754999998956919</v>
      </c>
      <c r="O651" s="35">
        <f t="shared" si="46"/>
        <v>1.6989662179310254</v>
      </c>
      <c r="P651" s="34">
        <f t="shared" si="47"/>
        <v>2.8864862096708528</v>
      </c>
      <c r="Q651" s="36" t="str">
        <f>VLOOKUP($C651,'Hub coords'!$A$14:$E$118,1,TRUE)</f>
        <v>T5P5</v>
      </c>
      <c r="R651" s="30"/>
    </row>
    <row r="652" spans="1:19" x14ac:dyDescent="0.3">
      <c r="A652" s="30" t="s">
        <v>130</v>
      </c>
      <c r="B652" s="30">
        <v>0</v>
      </c>
      <c r="C652" s="30" t="s">
        <v>883</v>
      </c>
      <c r="D652" s="30">
        <v>901</v>
      </c>
      <c r="E652" s="30">
        <v>355.798</v>
      </c>
      <c r="F652" s="30">
        <v>0.3</v>
      </c>
      <c r="G652" s="30">
        <v>0.3</v>
      </c>
      <c r="H652" s="34">
        <v>1.369729</v>
      </c>
      <c r="I652" s="34">
        <v>5189139.4749999996</v>
      </c>
      <c r="J652" s="34">
        <v>487738.576</v>
      </c>
      <c r="K652" s="18">
        <f>VLOOKUP($C652,'Hub coords'!$A$14:$E$119,4,TRUE)</f>
        <v>487738.36340000003</v>
      </c>
      <c r="L652" s="18">
        <f>VLOOKUP($C652,'Hub coords'!$A$14:$E$119,5,TRUE)</f>
        <v>5189139.6984999999</v>
      </c>
      <c r="M652" s="34">
        <f t="shared" si="44"/>
        <v>0.21259999996982515</v>
      </c>
      <c r="N652" s="34">
        <f t="shared" si="45"/>
        <v>0.22350000031292439</v>
      </c>
      <c r="O652" s="35">
        <f t="shared" si="46"/>
        <v>0.30846557364971355</v>
      </c>
      <c r="P652" s="34">
        <f t="shared" si="47"/>
        <v>9.5151010127046853E-2</v>
      </c>
      <c r="Q652" s="36" t="str">
        <f>VLOOKUP($C652,'Hub coords'!$A$14:$E$118,1,TRUE)</f>
        <v>T5P5</v>
      </c>
      <c r="R652" s="30"/>
    </row>
    <row r="653" spans="1:19" x14ac:dyDescent="0.3">
      <c r="A653" s="30" t="s">
        <v>130</v>
      </c>
      <c r="B653" s="30">
        <v>0</v>
      </c>
      <c r="C653" s="30" t="s">
        <v>884</v>
      </c>
      <c r="D653" s="30">
        <v>901</v>
      </c>
      <c r="E653" s="30">
        <v>359.16899999999998</v>
      </c>
      <c r="F653" s="30">
        <v>0.3</v>
      </c>
      <c r="G653" s="30">
        <v>0.2</v>
      </c>
      <c r="H653" s="34">
        <v>1.307688</v>
      </c>
      <c r="I653" s="34">
        <v>5189136.8890000004</v>
      </c>
      <c r="J653" s="34">
        <v>487736.772</v>
      </c>
      <c r="K653" s="18">
        <f>VLOOKUP($C653,'Hub coords'!$A$14:$E$119,4,TRUE)</f>
        <v>487738.36340000003</v>
      </c>
      <c r="L653" s="18">
        <f>VLOOKUP($C653,'Hub coords'!$A$14:$E$119,5,TRUE)</f>
        <v>5189139.6984999999</v>
      </c>
      <c r="M653" s="34">
        <f t="shared" si="44"/>
        <v>1.5914000000339001</v>
      </c>
      <c r="N653" s="34">
        <f t="shared" si="45"/>
        <v>2.8094999995082617</v>
      </c>
      <c r="O653" s="35">
        <f t="shared" si="46"/>
        <v>3.2289075873033002</v>
      </c>
      <c r="P653" s="34">
        <f t="shared" si="47"/>
        <v>10.425844207344818</v>
      </c>
      <c r="Q653" s="36" t="str">
        <f>VLOOKUP($C653,'Hub coords'!$A$14:$E$118,1,TRUE)</f>
        <v>T5P5</v>
      </c>
      <c r="R653" s="30"/>
    </row>
    <row r="654" spans="1:19" x14ac:dyDescent="0.3">
      <c r="A654" s="30" t="s">
        <v>130</v>
      </c>
      <c r="B654" s="30">
        <v>0</v>
      </c>
      <c r="C654" s="30" t="s">
        <v>885</v>
      </c>
      <c r="D654" s="30">
        <v>901</v>
      </c>
      <c r="E654" s="30">
        <v>357.255</v>
      </c>
      <c r="F654" s="30">
        <v>0.3</v>
      </c>
      <c r="G654" s="30">
        <v>0.3</v>
      </c>
      <c r="H654" s="34">
        <v>1.374701</v>
      </c>
      <c r="I654" s="34">
        <v>5189137.9570000004</v>
      </c>
      <c r="J654" s="34">
        <v>487736.91100000002</v>
      </c>
      <c r="K654" s="18">
        <f>VLOOKUP($C654,'Hub coords'!$A$14:$E$119,4,TRUE)</f>
        <v>487738.36340000003</v>
      </c>
      <c r="L654" s="18">
        <f>VLOOKUP($C654,'Hub coords'!$A$14:$E$119,5,TRUE)</f>
        <v>5189139.6984999999</v>
      </c>
      <c r="M654" s="34">
        <f t="shared" si="44"/>
        <v>1.4524000000092201</v>
      </c>
      <c r="N654" s="34">
        <f t="shared" si="45"/>
        <v>1.741499999538064</v>
      </c>
      <c r="O654" s="35">
        <f t="shared" si="46"/>
        <v>2.2676613522344686</v>
      </c>
      <c r="P654" s="34">
        <f t="shared" si="47"/>
        <v>5.142288008417859</v>
      </c>
      <c r="Q654" s="36" t="str">
        <f>VLOOKUP($C654,'Hub coords'!$A$14:$E$118,1,TRUE)</f>
        <v>T5P5</v>
      </c>
      <c r="R654" s="30"/>
    </row>
    <row r="655" spans="1:19" x14ac:dyDescent="0.3">
      <c r="A655" s="30" t="s">
        <v>130</v>
      </c>
      <c r="B655" s="30">
        <v>0</v>
      </c>
      <c r="C655" s="30" t="s">
        <v>886</v>
      </c>
      <c r="D655" s="30">
        <v>901</v>
      </c>
      <c r="E655" s="30">
        <v>358.52100000000002</v>
      </c>
      <c r="F655" s="30">
        <v>0.4</v>
      </c>
      <c r="G655" s="30">
        <v>0.3</v>
      </c>
      <c r="H655" s="34">
        <v>1.5193559999999999</v>
      </c>
      <c r="I655" s="34">
        <v>5189139.0530000003</v>
      </c>
      <c r="J655" s="34">
        <v>487738.005</v>
      </c>
      <c r="K655" s="18">
        <f>VLOOKUP($C655,'Hub coords'!$A$14:$E$119,4,TRUE)</f>
        <v>487738.36340000003</v>
      </c>
      <c r="L655" s="18">
        <f>VLOOKUP($C655,'Hub coords'!$A$14:$E$119,5,TRUE)</f>
        <v>5189139.6984999999</v>
      </c>
      <c r="M655" s="34">
        <f t="shared" si="44"/>
        <v>0.35840000002644956</v>
      </c>
      <c r="N655" s="34">
        <f t="shared" si="45"/>
        <v>0.64549999963492155</v>
      </c>
      <c r="O655" s="35">
        <f t="shared" si="46"/>
        <v>0.73832297102802025</v>
      </c>
      <c r="P655" s="34">
        <f t="shared" si="47"/>
        <v>0.54512080954764286</v>
      </c>
      <c r="Q655" s="36" t="str">
        <f>VLOOKUP($C655,'Hub coords'!$A$14:$E$118,1,TRUE)</f>
        <v>T5P5</v>
      </c>
      <c r="R655" s="30"/>
    </row>
    <row r="656" spans="1:19" x14ac:dyDescent="0.3">
      <c r="A656" s="30" t="s">
        <v>130</v>
      </c>
      <c r="B656" s="30">
        <v>0</v>
      </c>
      <c r="C656" s="30" t="s">
        <v>887</v>
      </c>
      <c r="D656" s="30">
        <v>901</v>
      </c>
      <c r="E656" s="30">
        <v>356.28699999999998</v>
      </c>
      <c r="F656" s="30">
        <v>0.3</v>
      </c>
      <c r="G656" s="30">
        <v>0.3</v>
      </c>
      <c r="H656" s="34">
        <v>1.1790670000000001</v>
      </c>
      <c r="I656" s="34">
        <v>5189138.2249999996</v>
      </c>
      <c r="J656" s="34">
        <v>487737.12900000002</v>
      </c>
      <c r="K656" s="18">
        <f>VLOOKUP($C656,'Hub coords'!$A$14:$E$119,4,TRUE)</f>
        <v>487738.36340000003</v>
      </c>
      <c r="L656" s="18">
        <f>VLOOKUP($C656,'Hub coords'!$A$14:$E$119,5,TRUE)</f>
        <v>5189139.6984999999</v>
      </c>
      <c r="M656" s="34">
        <f t="shared" si="44"/>
        <v>1.2344000000157394</v>
      </c>
      <c r="N656" s="34">
        <f t="shared" si="45"/>
        <v>1.4735000003129244</v>
      </c>
      <c r="O656" s="35">
        <f t="shared" si="46"/>
        <v>1.9222241313023425</v>
      </c>
      <c r="P656" s="34">
        <f t="shared" si="47"/>
        <v>3.694945610961045</v>
      </c>
      <c r="Q656" s="36" t="str">
        <f>VLOOKUP($C656,'Hub coords'!$A$14:$E$118,1,TRUE)</f>
        <v>T5P5</v>
      </c>
      <c r="R656" s="30"/>
    </row>
    <row r="657" spans="1:19" x14ac:dyDescent="0.3">
      <c r="A657" s="30" t="s">
        <v>130</v>
      </c>
      <c r="B657" s="30">
        <v>0</v>
      </c>
      <c r="C657" s="30" t="s">
        <v>888</v>
      </c>
      <c r="D657" s="30">
        <v>901</v>
      </c>
      <c r="E657" s="30">
        <v>358.43</v>
      </c>
      <c r="F657" s="30">
        <v>0.3</v>
      </c>
      <c r="G657" s="30">
        <v>0.3</v>
      </c>
      <c r="H657" s="34">
        <v>1.5218039999999999</v>
      </c>
      <c r="I657" s="34">
        <v>5189139.5389999999</v>
      </c>
      <c r="J657" s="34">
        <v>487738.15299999999</v>
      </c>
      <c r="K657" s="18">
        <f>VLOOKUP($C657,'Hub coords'!$A$14:$E$119,4,TRUE)</f>
        <v>487738.36340000003</v>
      </c>
      <c r="L657" s="18">
        <f>VLOOKUP($C657,'Hub coords'!$A$14:$E$119,5,TRUE)</f>
        <v>5189139.6984999999</v>
      </c>
      <c r="M657" s="34">
        <f t="shared" si="44"/>
        <v>0.21040000003995374</v>
      </c>
      <c r="N657" s="34">
        <f t="shared" si="45"/>
        <v>0.15950000006705523</v>
      </c>
      <c r="O657" s="35">
        <f t="shared" si="46"/>
        <v>0.26402350281405468</v>
      </c>
      <c r="P657" s="34">
        <f t="shared" si="47"/>
        <v>6.9708410038203134E-2</v>
      </c>
      <c r="Q657" s="36" t="str">
        <f>VLOOKUP($C657,'Hub coords'!$A$14:$E$118,1,TRUE)</f>
        <v>T5P5</v>
      </c>
      <c r="R657" s="30"/>
    </row>
    <row r="658" spans="1:19" x14ac:dyDescent="0.3">
      <c r="A658" s="30" t="s">
        <v>130</v>
      </c>
      <c r="B658" s="30">
        <v>0</v>
      </c>
      <c r="C658" s="30" t="s">
        <v>862</v>
      </c>
      <c r="D658" s="30">
        <v>901</v>
      </c>
      <c r="E658" s="30">
        <v>355.69200000000001</v>
      </c>
      <c r="F658" s="30">
        <v>0.4</v>
      </c>
      <c r="G658" s="30">
        <v>0.3</v>
      </c>
      <c r="H658" s="34">
        <v>1.458717</v>
      </c>
      <c r="I658" s="34">
        <v>5189139.5269999998</v>
      </c>
      <c r="J658" s="34">
        <v>487739.07299999997</v>
      </c>
      <c r="K658" s="18">
        <f>VLOOKUP($C658,'Hub coords'!$A$14:$E$119,4,TRUE)</f>
        <v>487738.36340000003</v>
      </c>
      <c r="L658" s="18">
        <f>VLOOKUP($C658,'Hub coords'!$A$14:$E$119,5,TRUE)</f>
        <v>5189139.6984999999</v>
      </c>
      <c r="M658" s="34">
        <f t="shared" si="44"/>
        <v>0.70959999994374812</v>
      </c>
      <c r="N658" s="34">
        <f t="shared" si="45"/>
        <v>0.17150000017136335</v>
      </c>
      <c r="O658" s="35">
        <f t="shared" si="46"/>
        <v>0.73003041716009687</v>
      </c>
      <c r="P658" s="34">
        <f t="shared" si="47"/>
        <v>0.5329444099789451</v>
      </c>
      <c r="Q658" s="36" t="str">
        <f>VLOOKUP($C658,'Hub coords'!$A$14:$E$118,1,TRUE)</f>
        <v>T5P5</v>
      </c>
      <c r="R658" s="30"/>
    </row>
    <row r="659" spans="1:19" x14ac:dyDescent="0.3">
      <c r="A659" s="30" t="s">
        <v>130</v>
      </c>
      <c r="B659" s="30">
        <v>0</v>
      </c>
      <c r="C659" s="30" t="s">
        <v>889</v>
      </c>
      <c r="D659" s="30">
        <v>901</v>
      </c>
      <c r="E659" s="30">
        <v>358.06299999999999</v>
      </c>
      <c r="F659" s="30">
        <v>0.3</v>
      </c>
      <c r="G659" s="30">
        <v>0.3</v>
      </c>
      <c r="H659" s="34">
        <v>1.5203180000000001</v>
      </c>
      <c r="I659" s="34">
        <v>5189139.3959999997</v>
      </c>
      <c r="J659" s="34">
        <v>487738.31</v>
      </c>
      <c r="K659" s="18">
        <f>VLOOKUP($C659,'Hub coords'!$A$14:$E$119,4,TRUE)</f>
        <v>487738.36340000003</v>
      </c>
      <c r="L659" s="18">
        <f>VLOOKUP($C659,'Hub coords'!$A$14:$E$119,5,TRUE)</f>
        <v>5189139.6984999999</v>
      </c>
      <c r="M659" s="34">
        <f t="shared" si="44"/>
        <v>5.340000003343448E-2</v>
      </c>
      <c r="N659" s="34">
        <f t="shared" si="45"/>
        <v>0.30250000022351742</v>
      </c>
      <c r="O659" s="35">
        <f t="shared" si="46"/>
        <v>0.30717716409069024</v>
      </c>
      <c r="P659" s="34">
        <f t="shared" si="47"/>
        <v>9.4357810138798834E-2</v>
      </c>
      <c r="Q659" s="36" t="str">
        <f>VLOOKUP($C659,'Hub coords'!$A$14:$E$118,1,TRUE)</f>
        <v>T5P5</v>
      </c>
      <c r="R659" s="30"/>
    </row>
    <row r="660" spans="1:19" x14ac:dyDescent="0.3">
      <c r="A660" s="30" t="s">
        <v>126</v>
      </c>
      <c r="B660" s="30">
        <v>0</v>
      </c>
      <c r="C660" s="30" t="s">
        <v>863</v>
      </c>
      <c r="D660" s="30">
        <v>901</v>
      </c>
      <c r="E660" s="30">
        <v>358.34699999999998</v>
      </c>
      <c r="F660" s="30">
        <v>0.3</v>
      </c>
      <c r="G660" s="30">
        <v>0.2</v>
      </c>
      <c r="H660" s="34">
        <v>1.399238</v>
      </c>
      <c r="I660" s="34">
        <v>5189139.6619999995</v>
      </c>
      <c r="J660" s="34">
        <v>487738.10700000002</v>
      </c>
      <c r="K660" s="18">
        <f>VLOOKUP($C660,'Hub coords'!$A$14:$E$119,4,TRUE)</f>
        <v>487738.36340000003</v>
      </c>
      <c r="L660" s="18">
        <f>VLOOKUP($C660,'Hub coords'!$A$14:$E$119,5,TRUE)</f>
        <v>5189139.6984999999</v>
      </c>
      <c r="M660" s="34">
        <f t="shared" si="44"/>
        <v>0.25640000001294538</v>
      </c>
      <c r="N660" s="34">
        <f t="shared" si="45"/>
        <v>3.6500000394880772E-2</v>
      </c>
      <c r="O660" s="35">
        <f t="shared" si="46"/>
        <v>0.25898496102180274</v>
      </c>
      <c r="P660" s="34">
        <f t="shared" si="47"/>
        <v>6.7073210035464681E-2</v>
      </c>
      <c r="Q660" s="36" t="str">
        <f>VLOOKUP($C660,'Hub coords'!$A$14:$E$118,1,TRUE)</f>
        <v>T5P5</v>
      </c>
      <c r="R660" s="30" t="s">
        <v>5112</v>
      </c>
      <c r="S660" s="37">
        <f>COUNT(D636:D665)</f>
        <v>30</v>
      </c>
    </row>
    <row r="661" spans="1:19" x14ac:dyDescent="0.3">
      <c r="A661" s="30" t="s">
        <v>126</v>
      </c>
      <c r="B661" s="30">
        <v>0</v>
      </c>
      <c r="C661" s="30" t="s">
        <v>864</v>
      </c>
      <c r="D661" s="30">
        <v>901</v>
      </c>
      <c r="E661" s="30">
        <v>356.96499999999997</v>
      </c>
      <c r="F661" s="30">
        <v>0.3</v>
      </c>
      <c r="G661" s="30">
        <v>0.2</v>
      </c>
      <c r="H661" s="34">
        <v>1.302225</v>
      </c>
      <c r="I661" s="34">
        <v>5189139.9979999997</v>
      </c>
      <c r="J661" s="34">
        <v>487738.038</v>
      </c>
      <c r="K661" s="18">
        <f>VLOOKUP($C661,'Hub coords'!$A$14:$E$119,4,TRUE)</f>
        <v>487738.36340000003</v>
      </c>
      <c r="L661" s="18">
        <f>VLOOKUP($C661,'Hub coords'!$A$14:$E$119,5,TRUE)</f>
        <v>5189139.6984999999</v>
      </c>
      <c r="M661" s="34">
        <f t="shared" si="44"/>
        <v>0.32540000003064051</v>
      </c>
      <c r="N661" s="34">
        <f t="shared" si="45"/>
        <v>0.2994999997317791</v>
      </c>
      <c r="O661" s="35">
        <f t="shared" si="46"/>
        <v>0.44225039271805799</v>
      </c>
      <c r="P661" s="34">
        <f t="shared" si="47"/>
        <v>0.19558540985927653</v>
      </c>
      <c r="Q661" s="36" t="str">
        <f>VLOOKUP($C661,'Hub coords'!$A$14:$E$118,1,TRUE)</f>
        <v>T5P5</v>
      </c>
      <c r="R661" s="30" t="s">
        <v>5111</v>
      </c>
      <c r="S661" s="34">
        <f>AVERAGE(O636:O665)</f>
        <v>1.0692503436151599</v>
      </c>
    </row>
    <row r="662" spans="1:19" x14ac:dyDescent="0.3">
      <c r="A662" s="30" t="s">
        <v>126</v>
      </c>
      <c r="B662" s="30">
        <v>0</v>
      </c>
      <c r="C662" s="30" t="s">
        <v>865</v>
      </c>
      <c r="D662" s="30">
        <v>901</v>
      </c>
      <c r="E662" s="30">
        <v>357.95400000000001</v>
      </c>
      <c r="F662" s="30">
        <v>0.3</v>
      </c>
      <c r="G662" s="30">
        <v>0.2</v>
      </c>
      <c r="H662" s="34">
        <v>1.3476189999999999</v>
      </c>
      <c r="I662" s="34">
        <v>5189140.0190000003</v>
      </c>
      <c r="J662" s="34">
        <v>487738.25400000002</v>
      </c>
      <c r="K662" s="18">
        <f>VLOOKUP($C662,'Hub coords'!$A$14:$E$119,4,TRUE)</f>
        <v>487738.36340000003</v>
      </c>
      <c r="L662" s="18">
        <f>VLOOKUP($C662,'Hub coords'!$A$14:$E$119,5,TRUE)</f>
        <v>5189139.6984999999</v>
      </c>
      <c r="M662" s="34">
        <f t="shared" si="44"/>
        <v>0.10940000001573935</v>
      </c>
      <c r="N662" s="34">
        <f t="shared" si="45"/>
        <v>0.32050000037997961</v>
      </c>
      <c r="O662" s="35">
        <f t="shared" si="46"/>
        <v>0.33865706879823237</v>
      </c>
      <c r="P662" s="34">
        <f t="shared" si="47"/>
        <v>0.1146886102470107</v>
      </c>
      <c r="Q662" s="36" t="str">
        <f>VLOOKUP($C662,'Hub coords'!$A$14:$E$118,1,TRUE)</f>
        <v>T5P5</v>
      </c>
      <c r="R662" s="30" t="s">
        <v>5110</v>
      </c>
      <c r="S662" s="34">
        <f>_xlfn.STDEV.S(O636:O665)</f>
        <v>0.94838724030893695</v>
      </c>
    </row>
    <row r="663" spans="1:19" x14ac:dyDescent="0.3">
      <c r="A663" s="30" t="s">
        <v>130</v>
      </c>
      <c r="B663" s="30">
        <v>0</v>
      </c>
      <c r="C663" s="30" t="s">
        <v>866</v>
      </c>
      <c r="D663" s="30">
        <v>901</v>
      </c>
      <c r="E663" s="30">
        <v>355.601</v>
      </c>
      <c r="F663" s="30">
        <v>0.2</v>
      </c>
      <c r="G663" s="30">
        <v>0.2</v>
      </c>
      <c r="H663" s="34">
        <v>1.0830329999999999</v>
      </c>
      <c r="I663" s="34">
        <v>5189139.7280000001</v>
      </c>
      <c r="J663" s="34">
        <v>487738.989</v>
      </c>
      <c r="K663" s="18">
        <f>VLOOKUP($C663,'Hub coords'!$A$14:$E$119,4,TRUE)</f>
        <v>487738.36340000003</v>
      </c>
      <c r="L663" s="18">
        <f>VLOOKUP($C663,'Hub coords'!$A$14:$E$119,5,TRUE)</f>
        <v>5189139.6984999999</v>
      </c>
      <c r="M663" s="34">
        <f t="shared" si="44"/>
        <v>0.62559999997029081</v>
      </c>
      <c r="N663" s="34">
        <f t="shared" si="45"/>
        <v>2.9500000178813934E-2</v>
      </c>
      <c r="O663" s="35">
        <f t="shared" si="46"/>
        <v>0.62629514605605707</v>
      </c>
      <c r="P663" s="34">
        <f t="shared" si="47"/>
        <v>0.39224560997337787</v>
      </c>
      <c r="Q663" s="36" t="str">
        <f>VLOOKUP($C663,'Hub coords'!$A$14:$E$118,1,TRUE)</f>
        <v>T5P5</v>
      </c>
      <c r="R663" s="30" t="s">
        <v>5109</v>
      </c>
      <c r="S663" s="34">
        <f>MIN(O636:O665)</f>
        <v>0.13870836346916043</v>
      </c>
    </row>
    <row r="664" spans="1:19" x14ac:dyDescent="0.3">
      <c r="A664" s="30" t="s">
        <v>130</v>
      </c>
      <c r="B664" s="30">
        <v>0</v>
      </c>
      <c r="C664" s="30" t="s">
        <v>867</v>
      </c>
      <c r="D664" s="30">
        <v>901</v>
      </c>
      <c r="E664" s="30">
        <v>357.59500000000003</v>
      </c>
      <c r="F664" s="30">
        <v>0.4</v>
      </c>
      <c r="G664" s="30">
        <v>0.3</v>
      </c>
      <c r="H664" s="34">
        <v>1.2954540000000001</v>
      </c>
      <c r="I664" s="34">
        <v>5189140.1919999998</v>
      </c>
      <c r="J664" s="34">
        <v>487738.18800000002</v>
      </c>
      <c r="K664" s="18">
        <f>VLOOKUP($C664,'Hub coords'!$A$14:$E$119,4,TRUE)</f>
        <v>487738.36340000003</v>
      </c>
      <c r="L664" s="18">
        <f>VLOOKUP($C664,'Hub coords'!$A$14:$E$119,5,TRUE)</f>
        <v>5189139.6984999999</v>
      </c>
      <c r="M664" s="34">
        <f t="shared" si="44"/>
        <v>0.17540000000735745</v>
      </c>
      <c r="N664" s="34">
        <f t="shared" si="45"/>
        <v>0.49349999986588955</v>
      </c>
      <c r="O664" s="35">
        <f t="shared" si="46"/>
        <v>0.52374364900227088</v>
      </c>
      <c r="P664" s="34">
        <f t="shared" si="47"/>
        <v>0.2743074098702139</v>
      </c>
      <c r="Q664" s="36" t="str">
        <f>VLOOKUP($C664,'Hub coords'!$A$14:$E$118,1,TRUE)</f>
        <v>T5P5</v>
      </c>
      <c r="R664" s="30" t="s">
        <v>5108</v>
      </c>
      <c r="S664" s="34">
        <f>MAX(O636:O665)</f>
        <v>3.2368571805673088</v>
      </c>
    </row>
    <row r="665" spans="1:19" x14ac:dyDescent="0.3">
      <c r="A665" s="30" t="s">
        <v>126</v>
      </c>
      <c r="B665" s="30">
        <v>0</v>
      </c>
      <c r="C665" s="30" t="s">
        <v>868</v>
      </c>
      <c r="D665" s="30">
        <v>901</v>
      </c>
      <c r="E665" s="30">
        <v>356.78</v>
      </c>
      <c r="F665" s="30">
        <v>0.4</v>
      </c>
      <c r="G665" s="30">
        <v>0.3</v>
      </c>
      <c r="H665" s="34">
        <v>1.797728</v>
      </c>
      <c r="I665" s="34">
        <v>5189137.9340000004</v>
      </c>
      <c r="J665" s="34">
        <v>487737.84299999999</v>
      </c>
      <c r="K665" s="18">
        <f>VLOOKUP($C665,'Hub coords'!$A$14:$E$119,4,TRUE)</f>
        <v>487738.36340000003</v>
      </c>
      <c r="L665" s="18">
        <f>VLOOKUP($C665,'Hub coords'!$A$14:$E$119,5,TRUE)</f>
        <v>5189139.6984999999</v>
      </c>
      <c r="M665" s="34">
        <f t="shared" si="44"/>
        <v>0.52040000003762543</v>
      </c>
      <c r="N665" s="34">
        <f t="shared" si="45"/>
        <v>1.7644999995827675</v>
      </c>
      <c r="O665" s="35">
        <f t="shared" si="46"/>
        <v>1.8396402932548381</v>
      </c>
      <c r="P665" s="34">
        <f t="shared" si="47"/>
        <v>3.3842764085667469</v>
      </c>
      <c r="Q665" s="36" t="str">
        <f>VLOOKUP($C665,'Hub coords'!$A$14:$E$118,1,TRUE)</f>
        <v>T5P5</v>
      </c>
      <c r="R665" s="30" t="s">
        <v>5107</v>
      </c>
      <c r="S665" s="34">
        <f>SQRT(SUM(P636:P665)/S660)</f>
        <v>1.418715396517537</v>
      </c>
    </row>
    <row r="666" spans="1:19" s="45" customFormat="1" ht="15" thickBot="1" x14ac:dyDescent="0.35">
      <c r="A666" s="45" t="s">
        <v>126</v>
      </c>
      <c r="B666" s="45">
        <v>0</v>
      </c>
      <c r="C666" s="45" t="s">
        <v>890</v>
      </c>
      <c r="D666" s="45">
        <v>901</v>
      </c>
      <c r="E666" s="45">
        <v>317.60399999999998</v>
      </c>
      <c r="F666" s="45">
        <v>0.4</v>
      </c>
      <c r="G666" s="45">
        <v>0.3</v>
      </c>
      <c r="H666" s="18">
        <v>2.0422099999999999</v>
      </c>
      <c r="I666" s="18">
        <v>5189812.0159999998</v>
      </c>
      <c r="J666" s="18">
        <v>488033.28399999999</v>
      </c>
      <c r="K666" s="18">
        <f>VLOOKUP($C666,'Hub coords'!$A$14:$E$119,4,TRUE)</f>
        <v>488032.34240000002</v>
      </c>
      <c r="L666" s="18">
        <f>VLOOKUP($C666,'Hub coords'!$A$14:$E$119,5,TRUE)</f>
        <v>5189812.1225000005</v>
      </c>
      <c r="M666" s="18">
        <f t="shared" si="44"/>
        <v>0.94159999996190891</v>
      </c>
      <c r="N666" s="18">
        <f t="shared" si="45"/>
        <v>0.106500000692904</v>
      </c>
      <c r="O666" s="46">
        <f t="shared" si="46"/>
        <v>0.94760371995674197</v>
      </c>
      <c r="P666" s="18">
        <f t="shared" si="47"/>
        <v>0.89795281007585548</v>
      </c>
      <c r="Q666" s="47" t="str">
        <f>VLOOKUP($C666,'Hub coords'!$A$14:$E$118,1,TRUE)</f>
        <v>T6P1</v>
      </c>
    </row>
    <row r="667" spans="1:19" s="45" customFormat="1" x14ac:dyDescent="0.3">
      <c r="A667" s="45" t="s">
        <v>126</v>
      </c>
      <c r="B667" s="45">
        <v>0</v>
      </c>
      <c r="C667" s="45" t="s">
        <v>899</v>
      </c>
      <c r="D667" s="45">
        <v>901</v>
      </c>
      <c r="E667" s="45">
        <v>319.01400000000001</v>
      </c>
      <c r="F667" s="45">
        <v>0.3</v>
      </c>
      <c r="G667" s="45">
        <v>0.2</v>
      </c>
      <c r="H667" s="18">
        <v>1.461435</v>
      </c>
      <c r="I667" s="18">
        <v>5189812.4689999996</v>
      </c>
      <c r="J667" s="18">
        <v>488032.97899999999</v>
      </c>
      <c r="K667" s="18">
        <f>VLOOKUP($C667,'Hub coords'!$A$14:$E$119,4,TRUE)</f>
        <v>488032.34240000002</v>
      </c>
      <c r="L667" s="18">
        <f>VLOOKUP($C667,'Hub coords'!$A$14:$E$119,5,TRUE)</f>
        <v>5189812.1225000005</v>
      </c>
      <c r="M667" s="18">
        <f t="shared" si="44"/>
        <v>0.63659999996889383</v>
      </c>
      <c r="N667" s="18">
        <f t="shared" si="45"/>
        <v>0.34649999905377626</v>
      </c>
      <c r="O667" s="46">
        <f t="shared" si="46"/>
        <v>0.72479087280722743</v>
      </c>
      <c r="P667" s="18">
        <f t="shared" si="47"/>
        <v>0.52532180930466255</v>
      </c>
      <c r="Q667" s="47" t="str">
        <f>VLOOKUP($C667,'Hub coords'!$A$14:$E$118,1,TRUE)</f>
        <v>T6P1</v>
      </c>
      <c r="R667" s="20" t="s">
        <v>166</v>
      </c>
      <c r="S667" s="20" t="s">
        <v>165</v>
      </c>
    </row>
    <row r="668" spans="1:19" s="45" customFormat="1" x14ac:dyDescent="0.3">
      <c r="A668" s="45" t="s">
        <v>126</v>
      </c>
      <c r="B668" s="45">
        <v>0</v>
      </c>
      <c r="C668" s="45" t="s">
        <v>900</v>
      </c>
      <c r="D668" s="45">
        <v>901</v>
      </c>
      <c r="E668" s="45">
        <v>318</v>
      </c>
      <c r="F668" s="45">
        <v>0.4</v>
      </c>
      <c r="G668" s="45">
        <v>0.3</v>
      </c>
      <c r="H668" s="18">
        <v>2.2603230000000001</v>
      </c>
      <c r="I668" s="18">
        <v>5189813.0250000004</v>
      </c>
      <c r="J668" s="18">
        <v>488032.11599999998</v>
      </c>
      <c r="K668" s="18">
        <f>VLOOKUP($C668,'Hub coords'!$A$14:$E$119,4,TRUE)</f>
        <v>488032.34240000002</v>
      </c>
      <c r="L668" s="18">
        <f>VLOOKUP($C668,'Hub coords'!$A$14:$E$119,5,TRUE)</f>
        <v>5189812.1225000005</v>
      </c>
      <c r="M668" s="18">
        <f t="shared" si="44"/>
        <v>0.22640000004321337</v>
      </c>
      <c r="N668" s="18">
        <f t="shared" si="45"/>
        <v>0.90249999985098839</v>
      </c>
      <c r="O668" s="46">
        <f t="shared" si="46"/>
        <v>0.93046397552543703</v>
      </c>
      <c r="P668" s="18">
        <f t="shared" si="47"/>
        <v>0.86576320975060106</v>
      </c>
      <c r="Q668" s="47" t="str">
        <f>VLOOKUP($C668,'Hub coords'!$A$14:$E$118,1,TRUE)</f>
        <v>T6P1</v>
      </c>
      <c r="R668" s="40">
        <v>1</v>
      </c>
      <c r="S668" s="15">
        <v>20</v>
      </c>
    </row>
    <row r="669" spans="1:19" s="45" customFormat="1" x14ac:dyDescent="0.3">
      <c r="A669" s="45" t="s">
        <v>130</v>
      </c>
      <c r="B669" s="45">
        <v>0</v>
      </c>
      <c r="C669" s="45" t="s">
        <v>901</v>
      </c>
      <c r="D669" s="45">
        <v>901</v>
      </c>
      <c r="E669" s="45">
        <v>321.90499999999997</v>
      </c>
      <c r="F669" s="45">
        <v>0.3</v>
      </c>
      <c r="G669" s="45">
        <v>0.3</v>
      </c>
      <c r="H669" s="18">
        <v>2.3853589999999998</v>
      </c>
      <c r="I669" s="18">
        <v>5189812.8530000001</v>
      </c>
      <c r="J669" s="18">
        <v>488032.54200000002</v>
      </c>
      <c r="K669" s="18">
        <f>VLOOKUP($C669,'Hub coords'!$A$14:$E$119,4,TRUE)</f>
        <v>488032.34240000002</v>
      </c>
      <c r="L669" s="18">
        <f>VLOOKUP($C669,'Hub coords'!$A$14:$E$119,5,TRUE)</f>
        <v>5189812.1225000005</v>
      </c>
      <c r="M669" s="18">
        <f t="shared" si="44"/>
        <v>0.19959999999264255</v>
      </c>
      <c r="N669" s="18">
        <f t="shared" si="45"/>
        <v>0.73049999959766865</v>
      </c>
      <c r="O669" s="46">
        <f t="shared" si="46"/>
        <v>0.75727829059682994</v>
      </c>
      <c r="P669" s="18">
        <f t="shared" si="47"/>
        <v>0.57347040940925686</v>
      </c>
      <c r="Q669" s="47" t="str">
        <f>VLOOKUP($C669,'Hub coords'!$A$14:$E$118,1,TRUE)</f>
        <v>T6P1</v>
      </c>
      <c r="R669" s="40">
        <v>2</v>
      </c>
      <c r="S669" s="15">
        <v>9</v>
      </c>
    </row>
    <row r="670" spans="1:19" s="45" customFormat="1" x14ac:dyDescent="0.3">
      <c r="A670" s="45" t="s">
        <v>126</v>
      </c>
      <c r="B670" s="45">
        <v>0</v>
      </c>
      <c r="C670" s="45" t="s">
        <v>902</v>
      </c>
      <c r="D670" s="45">
        <v>901</v>
      </c>
      <c r="E670" s="45">
        <v>331.84300000000002</v>
      </c>
      <c r="F670" s="45">
        <v>0.6</v>
      </c>
      <c r="G670" s="45">
        <v>0.4</v>
      </c>
      <c r="H670" s="18">
        <v>2.0979860000000001</v>
      </c>
      <c r="I670" s="18">
        <v>5189817.6629999997</v>
      </c>
      <c r="J670" s="18">
        <v>488033.28700000001</v>
      </c>
      <c r="K670" s="18">
        <f>VLOOKUP($C670,'Hub coords'!$A$14:$E$119,4,TRUE)</f>
        <v>488032.34240000002</v>
      </c>
      <c r="L670" s="18">
        <f>VLOOKUP($C670,'Hub coords'!$A$14:$E$119,5,TRUE)</f>
        <v>5189812.1225000005</v>
      </c>
      <c r="M670" s="18">
        <f t="shared" si="44"/>
        <v>0.94459999998798594</v>
      </c>
      <c r="N670" s="18">
        <f t="shared" si="45"/>
        <v>5.5404999991878867</v>
      </c>
      <c r="O670" s="46">
        <f t="shared" si="46"/>
        <v>5.6204456585735505</v>
      </c>
      <c r="P670" s="18">
        <f t="shared" si="47"/>
        <v>31.589409400978273</v>
      </c>
      <c r="Q670" s="47" t="str">
        <f>VLOOKUP($C670,'Hub coords'!$A$14:$E$118,1,TRUE)</f>
        <v>T6P1</v>
      </c>
      <c r="R670" s="40">
        <v>3</v>
      </c>
      <c r="S670" s="15">
        <v>0</v>
      </c>
    </row>
    <row r="671" spans="1:19" s="45" customFormat="1" x14ac:dyDescent="0.3">
      <c r="A671" s="45" t="s">
        <v>126</v>
      </c>
      <c r="B671" s="45">
        <v>0</v>
      </c>
      <c r="C671" s="45" t="s">
        <v>903</v>
      </c>
      <c r="D671" s="45">
        <v>901</v>
      </c>
      <c r="E671" s="45">
        <v>321.77300000000002</v>
      </c>
      <c r="F671" s="45">
        <v>0.4</v>
      </c>
      <c r="G671" s="45">
        <v>0.3</v>
      </c>
      <c r="H671" s="18">
        <v>1.588212</v>
      </c>
      <c r="I671" s="18">
        <v>5189812.0710000005</v>
      </c>
      <c r="J671" s="18">
        <v>488032.58100000001</v>
      </c>
      <c r="K671" s="18">
        <f>VLOOKUP($C671,'Hub coords'!$A$14:$E$119,4,TRUE)</f>
        <v>488032.34240000002</v>
      </c>
      <c r="L671" s="18">
        <f>VLOOKUP($C671,'Hub coords'!$A$14:$E$119,5,TRUE)</f>
        <v>5189812.1225000005</v>
      </c>
      <c r="M671" s="18">
        <f t="shared" si="44"/>
        <v>0.238599999982398</v>
      </c>
      <c r="N671" s="18">
        <f t="shared" si="45"/>
        <v>5.1500000059604645E-2</v>
      </c>
      <c r="O671" s="46">
        <f t="shared" si="46"/>
        <v>0.24409467425107742</v>
      </c>
      <c r="P671" s="18">
        <f t="shared" si="47"/>
        <v>5.9582209997739596E-2</v>
      </c>
      <c r="Q671" s="47" t="str">
        <f>VLOOKUP($C671,'Hub coords'!$A$14:$E$118,1,TRUE)</f>
        <v>T6P1</v>
      </c>
      <c r="R671" s="40">
        <v>4</v>
      </c>
      <c r="S671" s="15">
        <v>0</v>
      </c>
    </row>
    <row r="672" spans="1:19" s="45" customFormat="1" x14ac:dyDescent="0.3">
      <c r="A672" s="45" t="s">
        <v>130</v>
      </c>
      <c r="B672" s="45">
        <v>0</v>
      </c>
      <c r="C672" s="45" t="s">
        <v>904</v>
      </c>
      <c r="D672" s="45">
        <v>901</v>
      </c>
      <c r="E672" s="45">
        <v>317.28399999999999</v>
      </c>
      <c r="F672" s="45">
        <v>0.3</v>
      </c>
      <c r="G672" s="45">
        <v>0.3</v>
      </c>
      <c r="H672" s="18">
        <v>2.1020940000000001</v>
      </c>
      <c r="I672" s="18">
        <v>5189812.5939999996</v>
      </c>
      <c r="J672" s="18">
        <v>488032.13900000002</v>
      </c>
      <c r="K672" s="18">
        <f>VLOOKUP($C672,'Hub coords'!$A$14:$E$119,4,TRUE)</f>
        <v>488032.34240000002</v>
      </c>
      <c r="L672" s="18">
        <f>VLOOKUP($C672,'Hub coords'!$A$14:$E$119,5,TRUE)</f>
        <v>5189812.1225000005</v>
      </c>
      <c r="M672" s="18">
        <f t="shared" si="44"/>
        <v>0.20339999999850988</v>
      </c>
      <c r="N672" s="18">
        <f t="shared" si="45"/>
        <v>0.47149999905377626</v>
      </c>
      <c r="O672" s="46">
        <f t="shared" si="46"/>
        <v>0.5135015181156769</v>
      </c>
      <c r="P672" s="18">
        <f t="shared" si="47"/>
        <v>0.26368380910710487</v>
      </c>
      <c r="Q672" s="47" t="str">
        <f>VLOOKUP($C672,'Hub coords'!$A$14:$E$118,1,TRUE)</f>
        <v>T6P1</v>
      </c>
      <c r="R672" s="40">
        <v>5</v>
      </c>
      <c r="S672" s="15">
        <v>0</v>
      </c>
    </row>
    <row r="673" spans="1:19" s="45" customFormat="1" x14ac:dyDescent="0.3">
      <c r="A673" s="45" t="s">
        <v>130</v>
      </c>
      <c r="B673" s="45">
        <v>0</v>
      </c>
      <c r="C673" s="45" t="s">
        <v>905</v>
      </c>
      <c r="D673" s="45">
        <v>901</v>
      </c>
      <c r="E673" s="45">
        <v>316.49799999999999</v>
      </c>
      <c r="F673" s="45">
        <v>0.4</v>
      </c>
      <c r="G673" s="45">
        <v>0.3</v>
      </c>
      <c r="H673" s="18">
        <v>1.9609760000000001</v>
      </c>
      <c r="I673" s="18">
        <v>5189813.193</v>
      </c>
      <c r="J673" s="18">
        <v>488032.31300000002</v>
      </c>
      <c r="K673" s="18">
        <f>VLOOKUP($C673,'Hub coords'!$A$14:$E$119,4,TRUE)</f>
        <v>488032.34240000002</v>
      </c>
      <c r="L673" s="18">
        <f>VLOOKUP($C673,'Hub coords'!$A$14:$E$119,5,TRUE)</f>
        <v>5189812.1225000005</v>
      </c>
      <c r="M673" s="18">
        <f t="shared" si="44"/>
        <v>2.9399999999441206E-2</v>
      </c>
      <c r="N673" s="18">
        <f t="shared" si="45"/>
        <v>1.070499999448657</v>
      </c>
      <c r="O673" s="46">
        <f t="shared" si="46"/>
        <v>1.0709036412392769</v>
      </c>
      <c r="P673" s="18">
        <f t="shared" si="47"/>
        <v>1.146834608819542</v>
      </c>
      <c r="Q673" s="47" t="str">
        <f>VLOOKUP($C673,'Hub coords'!$A$14:$E$118,1,TRUE)</f>
        <v>T6P1</v>
      </c>
      <c r="R673" s="40">
        <v>6</v>
      </c>
      <c r="S673" s="15">
        <v>1</v>
      </c>
    </row>
    <row r="674" spans="1:19" s="45" customFormat="1" x14ac:dyDescent="0.3">
      <c r="A674" s="45" t="s">
        <v>126</v>
      </c>
      <c r="B674" s="45">
        <v>0</v>
      </c>
      <c r="C674" s="45" t="s">
        <v>906</v>
      </c>
      <c r="D674" s="45">
        <v>901</v>
      </c>
      <c r="E674" s="45">
        <v>317.81900000000002</v>
      </c>
      <c r="F674" s="45">
        <v>0.4</v>
      </c>
      <c r="G674" s="45">
        <v>0.4</v>
      </c>
      <c r="H674" s="18">
        <v>2.3001610000000001</v>
      </c>
      <c r="I674" s="18">
        <v>5189811.8710000003</v>
      </c>
      <c r="J674" s="18">
        <v>488033.92800000001</v>
      </c>
      <c r="K674" s="18">
        <f>VLOOKUP($C674,'Hub coords'!$A$14:$E$119,4,TRUE)</f>
        <v>488032.34240000002</v>
      </c>
      <c r="L674" s="18">
        <f>VLOOKUP($C674,'Hub coords'!$A$14:$E$119,5,TRUE)</f>
        <v>5189812.1225000005</v>
      </c>
      <c r="M674" s="18">
        <f t="shared" si="44"/>
        <v>1.5855999999912456</v>
      </c>
      <c r="N674" s="18">
        <f t="shared" si="45"/>
        <v>0.25150000024586916</v>
      </c>
      <c r="O674" s="46">
        <f t="shared" si="46"/>
        <v>1.6054219414521249</v>
      </c>
      <c r="P674" s="18">
        <f t="shared" si="47"/>
        <v>2.5773796100959099</v>
      </c>
      <c r="Q674" s="47" t="str">
        <f>VLOOKUP($C674,'Hub coords'!$A$14:$E$118,1,TRUE)</f>
        <v>T6P1</v>
      </c>
      <c r="R674" s="40">
        <v>7</v>
      </c>
      <c r="S674" s="15">
        <v>0</v>
      </c>
    </row>
    <row r="675" spans="1:19" s="45" customFormat="1" x14ac:dyDescent="0.3">
      <c r="A675" s="45" t="s">
        <v>130</v>
      </c>
      <c r="B675" s="45">
        <v>0</v>
      </c>
      <c r="C675" s="45" t="s">
        <v>907</v>
      </c>
      <c r="D675" s="45">
        <v>901</v>
      </c>
      <c r="E675" s="45">
        <v>318.27699999999999</v>
      </c>
      <c r="F675" s="45">
        <v>0.4</v>
      </c>
      <c r="G675" s="45">
        <v>0.3</v>
      </c>
      <c r="H675" s="18">
        <v>1.7909189999999999</v>
      </c>
      <c r="I675" s="18">
        <v>5189812.5599999996</v>
      </c>
      <c r="J675" s="18">
        <v>488032.27899999998</v>
      </c>
      <c r="K675" s="18">
        <f>VLOOKUP($C675,'Hub coords'!$A$14:$E$119,4,TRUE)</f>
        <v>488032.34240000002</v>
      </c>
      <c r="L675" s="18">
        <f>VLOOKUP($C675,'Hub coords'!$A$14:$E$119,5,TRUE)</f>
        <v>5189812.1225000005</v>
      </c>
      <c r="M675" s="18">
        <f t="shared" si="44"/>
        <v>6.3400000042747706E-2</v>
      </c>
      <c r="N675" s="18">
        <f t="shared" si="45"/>
        <v>0.43749999906867743</v>
      </c>
      <c r="O675" s="46">
        <f t="shared" si="46"/>
        <v>0.44206991436933724</v>
      </c>
      <c r="P675" s="18">
        <f t="shared" si="47"/>
        <v>0.19542580919051317</v>
      </c>
      <c r="Q675" s="47" t="str">
        <f>VLOOKUP($C675,'Hub coords'!$A$14:$E$118,1,TRUE)</f>
        <v>T6P1</v>
      </c>
      <c r="R675" s="40">
        <v>8</v>
      </c>
      <c r="S675" s="15">
        <v>0</v>
      </c>
    </row>
    <row r="676" spans="1:19" s="45" customFormat="1" ht="15" thickBot="1" x14ac:dyDescent="0.35">
      <c r="A676" s="45" t="s">
        <v>126</v>
      </c>
      <c r="B676" s="45">
        <v>0</v>
      </c>
      <c r="C676" s="45" t="s">
        <v>908</v>
      </c>
      <c r="D676" s="45">
        <v>901</v>
      </c>
      <c r="E676" s="45">
        <v>317.75299999999999</v>
      </c>
      <c r="F676" s="45">
        <v>0.3</v>
      </c>
      <c r="G676" s="45">
        <v>0.2</v>
      </c>
      <c r="H676" s="18">
        <v>2.0382389999999999</v>
      </c>
      <c r="I676" s="18">
        <v>5189812.8049999997</v>
      </c>
      <c r="J676" s="18">
        <v>488032.25599999999</v>
      </c>
      <c r="K676" s="18">
        <f>VLOOKUP($C676,'Hub coords'!$A$14:$E$119,4,TRUE)</f>
        <v>488032.34240000002</v>
      </c>
      <c r="L676" s="18">
        <f>VLOOKUP($C676,'Hub coords'!$A$14:$E$119,5,TRUE)</f>
        <v>5189812.1225000005</v>
      </c>
      <c r="M676" s="18">
        <f t="shared" si="44"/>
        <v>8.6400000029243529E-2</v>
      </c>
      <c r="N676" s="18">
        <f t="shared" si="45"/>
        <v>0.68249999918043613</v>
      </c>
      <c r="O676" s="46">
        <f t="shared" si="46"/>
        <v>0.68794709744743354</v>
      </c>
      <c r="P676" s="18">
        <f t="shared" si="47"/>
        <v>0.4732712088863486</v>
      </c>
      <c r="Q676" s="47" t="str">
        <f>VLOOKUP($C676,'Hub coords'!$A$14:$E$118,1,TRUE)</f>
        <v>T6P1</v>
      </c>
      <c r="R676" s="38" t="s">
        <v>2123</v>
      </c>
      <c r="S676" s="38">
        <v>0</v>
      </c>
    </row>
    <row r="677" spans="1:19" s="45" customFormat="1" x14ac:dyDescent="0.3">
      <c r="A677" s="45" t="s">
        <v>126</v>
      </c>
      <c r="B677" s="45">
        <v>0</v>
      </c>
      <c r="C677" s="45" t="s">
        <v>891</v>
      </c>
      <c r="D677" s="45">
        <v>901</v>
      </c>
      <c r="E677" s="45">
        <v>318.44</v>
      </c>
      <c r="F677" s="45">
        <v>0.5</v>
      </c>
      <c r="G677" s="45">
        <v>0.3</v>
      </c>
      <c r="H677" s="18">
        <v>2.0230670000000002</v>
      </c>
      <c r="I677" s="18">
        <v>5189812.6610000003</v>
      </c>
      <c r="J677" s="18">
        <v>488032.67200000002</v>
      </c>
      <c r="K677" s="18">
        <f>VLOOKUP($C677,'Hub coords'!$A$14:$E$119,4,TRUE)</f>
        <v>488032.34240000002</v>
      </c>
      <c r="L677" s="18">
        <f>VLOOKUP($C677,'Hub coords'!$A$14:$E$119,5,TRUE)</f>
        <v>5189812.1225000005</v>
      </c>
      <c r="M677" s="18">
        <f t="shared" si="44"/>
        <v>0.32959999999729916</v>
      </c>
      <c r="N677" s="18">
        <f t="shared" si="45"/>
        <v>0.53849999979138374</v>
      </c>
      <c r="O677" s="46">
        <f t="shared" si="46"/>
        <v>0.6313623442790518</v>
      </c>
      <c r="P677" s="18">
        <f t="shared" si="47"/>
        <v>0.39861840977353996</v>
      </c>
      <c r="Q677" s="47" t="str">
        <f>VLOOKUP($C677,'Hub coords'!$A$14:$E$118,1,TRUE)</f>
        <v>T6P1</v>
      </c>
    </row>
    <row r="678" spans="1:19" s="45" customFormat="1" x14ac:dyDescent="0.3">
      <c r="A678" s="45" t="s">
        <v>126</v>
      </c>
      <c r="B678" s="45">
        <v>0</v>
      </c>
      <c r="C678" s="45" t="s">
        <v>909</v>
      </c>
      <c r="D678" s="45">
        <v>901</v>
      </c>
      <c r="E678" s="45">
        <v>318.036</v>
      </c>
      <c r="F678" s="45">
        <v>0.3</v>
      </c>
      <c r="G678" s="45">
        <v>0.2</v>
      </c>
      <c r="H678" s="18">
        <v>1.927157</v>
      </c>
      <c r="I678" s="18">
        <v>5189812.2989999996</v>
      </c>
      <c r="J678" s="18">
        <v>488033.58399999997</v>
      </c>
      <c r="K678" s="18">
        <f>VLOOKUP($C678,'Hub coords'!$A$14:$E$119,4,TRUE)</f>
        <v>488032.34240000002</v>
      </c>
      <c r="L678" s="18">
        <f>VLOOKUP($C678,'Hub coords'!$A$14:$E$119,5,TRUE)</f>
        <v>5189812.1225000005</v>
      </c>
      <c r="M678" s="18">
        <f t="shared" si="44"/>
        <v>1.2415999999502674</v>
      </c>
      <c r="N678" s="18">
        <f t="shared" si="45"/>
        <v>0.17649999912828207</v>
      </c>
      <c r="O678" s="46">
        <f t="shared" si="46"/>
        <v>1.2540824572446532</v>
      </c>
      <c r="P678" s="18">
        <f t="shared" si="47"/>
        <v>1.5727228095687873</v>
      </c>
      <c r="Q678" s="47" t="str">
        <f>VLOOKUP($C678,'Hub coords'!$A$14:$E$118,1,TRUE)</f>
        <v>T6P1</v>
      </c>
    </row>
    <row r="679" spans="1:19" s="45" customFormat="1" x14ac:dyDescent="0.3">
      <c r="A679" s="45" t="s">
        <v>126</v>
      </c>
      <c r="B679" s="45">
        <v>0</v>
      </c>
      <c r="C679" s="45" t="s">
        <v>910</v>
      </c>
      <c r="D679" s="45">
        <v>901</v>
      </c>
      <c r="E679" s="45">
        <v>319.07799999999997</v>
      </c>
      <c r="F679" s="45">
        <v>0.4</v>
      </c>
      <c r="G679" s="45">
        <v>0.3</v>
      </c>
      <c r="H679" s="18">
        <v>1.589717</v>
      </c>
      <c r="I679" s="18">
        <v>5189812.2630000003</v>
      </c>
      <c r="J679" s="18">
        <v>488032.73599999998</v>
      </c>
      <c r="K679" s="18">
        <f>VLOOKUP($C679,'Hub coords'!$A$14:$E$119,4,TRUE)</f>
        <v>488032.34240000002</v>
      </c>
      <c r="L679" s="18">
        <f>VLOOKUP($C679,'Hub coords'!$A$14:$E$119,5,TRUE)</f>
        <v>5189812.1225000005</v>
      </c>
      <c r="M679" s="18">
        <f t="shared" si="44"/>
        <v>0.39359999995213002</v>
      </c>
      <c r="N679" s="18">
        <f t="shared" si="45"/>
        <v>0.14049999974668026</v>
      </c>
      <c r="O679" s="46">
        <f t="shared" si="46"/>
        <v>0.41792488546523993</v>
      </c>
      <c r="P679" s="18">
        <f t="shared" si="47"/>
        <v>0.1746612098911339</v>
      </c>
      <c r="Q679" s="47" t="str">
        <f>VLOOKUP($C679,'Hub coords'!$A$14:$E$118,1,TRUE)</f>
        <v>T6P1</v>
      </c>
    </row>
    <row r="680" spans="1:19" s="45" customFormat="1" x14ac:dyDescent="0.3">
      <c r="A680" s="45" t="s">
        <v>126</v>
      </c>
      <c r="B680" s="45">
        <v>0</v>
      </c>
      <c r="C680" s="45" t="s">
        <v>911</v>
      </c>
      <c r="D680" s="45">
        <v>901</v>
      </c>
      <c r="E680" s="45">
        <v>319.10700000000003</v>
      </c>
      <c r="F680" s="45">
        <v>0.2</v>
      </c>
      <c r="G680" s="45">
        <v>0.2</v>
      </c>
      <c r="H680" s="18">
        <v>1.9230210000000001</v>
      </c>
      <c r="I680" s="18">
        <v>5189810.966</v>
      </c>
      <c r="J680" s="18">
        <v>488032.78399999999</v>
      </c>
      <c r="K680" s="18">
        <f>VLOOKUP($C680,'Hub coords'!$A$14:$E$119,4,TRUE)</f>
        <v>488032.34240000002</v>
      </c>
      <c r="L680" s="18">
        <f>VLOOKUP($C680,'Hub coords'!$A$14:$E$119,5,TRUE)</f>
        <v>5189812.1225000005</v>
      </c>
      <c r="M680" s="18">
        <f t="shared" si="44"/>
        <v>0.44159999996190891</v>
      </c>
      <c r="N680" s="18">
        <f t="shared" si="45"/>
        <v>1.1565000005066395</v>
      </c>
      <c r="O680" s="46">
        <f t="shared" si="46"/>
        <v>1.2379429757215052</v>
      </c>
      <c r="P680" s="18">
        <f t="shared" si="47"/>
        <v>1.5325028111382153</v>
      </c>
      <c r="Q680" s="47" t="str">
        <f>VLOOKUP($C680,'Hub coords'!$A$14:$E$118,1,TRUE)</f>
        <v>T6P1</v>
      </c>
    </row>
    <row r="681" spans="1:19" s="45" customFormat="1" x14ac:dyDescent="0.3">
      <c r="A681" s="45" t="s">
        <v>130</v>
      </c>
      <c r="B681" s="45">
        <v>0</v>
      </c>
      <c r="C681" s="45" t="s">
        <v>912</v>
      </c>
      <c r="D681" s="45">
        <v>901</v>
      </c>
      <c r="E681" s="45">
        <v>317.19200000000001</v>
      </c>
      <c r="F681" s="45">
        <v>0.4</v>
      </c>
      <c r="G681" s="45">
        <v>0.3</v>
      </c>
      <c r="H681" s="18">
        <v>1.834292</v>
      </c>
      <c r="I681" s="18">
        <v>5189813.3080000002</v>
      </c>
      <c r="J681" s="18">
        <v>488032.48499999999</v>
      </c>
      <c r="K681" s="18">
        <f>VLOOKUP($C681,'Hub coords'!$A$14:$E$119,4,TRUE)</f>
        <v>488032.34240000002</v>
      </c>
      <c r="L681" s="18">
        <f>VLOOKUP($C681,'Hub coords'!$A$14:$E$119,5,TRUE)</f>
        <v>5189812.1225000005</v>
      </c>
      <c r="M681" s="18">
        <f t="shared" si="44"/>
        <v>0.14259999996284023</v>
      </c>
      <c r="N681" s="18">
        <f t="shared" si="45"/>
        <v>1.1854999996721745</v>
      </c>
      <c r="O681" s="46">
        <f t="shared" si="46"/>
        <v>1.194045647876214</v>
      </c>
      <c r="P681" s="18">
        <f t="shared" si="47"/>
        <v>1.4257450092121278</v>
      </c>
      <c r="Q681" s="47" t="str">
        <f>VLOOKUP($C681,'Hub coords'!$A$14:$E$118,1,TRUE)</f>
        <v>T6P1</v>
      </c>
    </row>
    <row r="682" spans="1:19" s="45" customFormat="1" x14ac:dyDescent="0.3">
      <c r="A682" s="45" t="s">
        <v>126</v>
      </c>
      <c r="B682" s="45">
        <v>0</v>
      </c>
      <c r="C682" s="45" t="s">
        <v>913</v>
      </c>
      <c r="D682" s="45">
        <v>901</v>
      </c>
      <c r="E682" s="45">
        <v>316.33999999999997</v>
      </c>
      <c r="F682" s="45">
        <v>0.4</v>
      </c>
      <c r="G682" s="45">
        <v>0.3</v>
      </c>
      <c r="H682" s="18">
        <v>1.825502</v>
      </c>
      <c r="I682" s="18">
        <v>5189813.0389999999</v>
      </c>
      <c r="J682" s="18">
        <v>488032.766</v>
      </c>
      <c r="K682" s="18">
        <f>VLOOKUP($C682,'Hub coords'!$A$14:$E$119,4,TRUE)</f>
        <v>488032.34240000002</v>
      </c>
      <c r="L682" s="18">
        <f>VLOOKUP($C682,'Hub coords'!$A$14:$E$119,5,TRUE)</f>
        <v>5189812.1225000005</v>
      </c>
      <c r="M682" s="18">
        <f t="shared" si="44"/>
        <v>0.4235999999800697</v>
      </c>
      <c r="N682" s="18">
        <f t="shared" si="45"/>
        <v>0.91649999935179949</v>
      </c>
      <c r="O682" s="46">
        <f t="shared" si="46"/>
        <v>1.0096579662415206</v>
      </c>
      <c r="P682" s="18">
        <f t="shared" si="47"/>
        <v>1.0194092087949636</v>
      </c>
      <c r="Q682" s="47" t="str">
        <f>VLOOKUP($C682,'Hub coords'!$A$14:$E$118,1,TRUE)</f>
        <v>T6P1</v>
      </c>
    </row>
    <row r="683" spans="1:19" s="45" customFormat="1" x14ac:dyDescent="0.3">
      <c r="A683" s="45" t="s">
        <v>130</v>
      </c>
      <c r="B683" s="45">
        <v>0</v>
      </c>
      <c r="C683" s="45" t="s">
        <v>914</v>
      </c>
      <c r="D683" s="45">
        <v>901</v>
      </c>
      <c r="E683" s="45">
        <v>317.529</v>
      </c>
      <c r="F683" s="45">
        <v>0.3</v>
      </c>
      <c r="G683" s="45">
        <v>0.3</v>
      </c>
      <c r="H683" s="18">
        <v>1.9775240000000001</v>
      </c>
      <c r="I683" s="18">
        <v>5189812.6349999998</v>
      </c>
      <c r="J683" s="18">
        <v>488032.51400000002</v>
      </c>
      <c r="K683" s="18">
        <f>VLOOKUP($C683,'Hub coords'!$A$14:$E$119,4,TRUE)</f>
        <v>488032.34240000002</v>
      </c>
      <c r="L683" s="18">
        <f>VLOOKUP($C683,'Hub coords'!$A$14:$E$119,5,TRUE)</f>
        <v>5189812.1225000005</v>
      </c>
      <c r="M683" s="18">
        <f t="shared" si="44"/>
        <v>0.17160000000149012</v>
      </c>
      <c r="N683" s="18">
        <f t="shared" si="45"/>
        <v>0.51249999925494194</v>
      </c>
      <c r="O683" s="46">
        <f t="shared" si="46"/>
        <v>0.54046536358662878</v>
      </c>
      <c r="P683" s="18">
        <f t="shared" si="47"/>
        <v>0.29210280923682685</v>
      </c>
      <c r="Q683" s="47" t="str">
        <f>VLOOKUP($C683,'Hub coords'!$A$14:$E$118,1,TRUE)</f>
        <v>T6P1</v>
      </c>
    </row>
    <row r="684" spans="1:19" s="45" customFormat="1" x14ac:dyDescent="0.3">
      <c r="A684" s="45" t="s">
        <v>126</v>
      </c>
      <c r="B684" s="45">
        <v>0</v>
      </c>
      <c r="C684" s="45" t="s">
        <v>915</v>
      </c>
      <c r="D684" s="45">
        <v>901</v>
      </c>
      <c r="E684" s="45">
        <v>317.46600000000001</v>
      </c>
      <c r="F684" s="45">
        <v>0.3</v>
      </c>
      <c r="G684" s="45">
        <v>0.2</v>
      </c>
      <c r="H684" s="18">
        <v>2.5121560000000001</v>
      </c>
      <c r="I684" s="18">
        <v>5189813.7220000001</v>
      </c>
      <c r="J684" s="18">
        <v>488031.76500000001</v>
      </c>
      <c r="K684" s="18">
        <f>VLOOKUP($C684,'Hub coords'!$A$14:$E$119,4,TRUE)</f>
        <v>488032.34240000002</v>
      </c>
      <c r="L684" s="18">
        <f>VLOOKUP($C684,'Hub coords'!$A$14:$E$119,5,TRUE)</f>
        <v>5189812.1225000005</v>
      </c>
      <c r="M684" s="18">
        <f t="shared" si="44"/>
        <v>0.57740000000922009</v>
      </c>
      <c r="N684" s="18">
        <f t="shared" si="45"/>
        <v>1.5994999995455146</v>
      </c>
      <c r="O684" s="46">
        <f t="shared" si="46"/>
        <v>1.7005266856349972</v>
      </c>
      <c r="P684" s="18">
        <f t="shared" si="47"/>
        <v>2.8917910085567486</v>
      </c>
      <c r="Q684" s="47" t="str">
        <f>VLOOKUP($C684,'Hub coords'!$A$14:$E$118,1,TRUE)</f>
        <v>T6P1</v>
      </c>
    </row>
    <row r="685" spans="1:19" s="45" customFormat="1" x14ac:dyDescent="0.3">
      <c r="A685" s="45" t="s">
        <v>126</v>
      </c>
      <c r="B685" s="45">
        <v>0</v>
      </c>
      <c r="C685" s="45" t="s">
        <v>916</v>
      </c>
      <c r="D685" s="45">
        <v>901</v>
      </c>
      <c r="E685" s="45">
        <v>321.56799999999998</v>
      </c>
      <c r="F685" s="45">
        <v>0.3</v>
      </c>
      <c r="G685" s="45">
        <v>0.3</v>
      </c>
      <c r="H685" s="18">
        <v>1.9848920000000001</v>
      </c>
      <c r="I685" s="18">
        <v>5189812.0820000004</v>
      </c>
      <c r="J685" s="18">
        <v>488032.67499999999</v>
      </c>
      <c r="K685" s="18">
        <f>VLOOKUP($C685,'Hub coords'!$A$14:$E$119,4,TRUE)</f>
        <v>488032.34240000002</v>
      </c>
      <c r="L685" s="18">
        <f>VLOOKUP($C685,'Hub coords'!$A$14:$E$119,5,TRUE)</f>
        <v>5189812.1225000005</v>
      </c>
      <c r="M685" s="18">
        <f t="shared" si="44"/>
        <v>0.33259999996516854</v>
      </c>
      <c r="N685" s="18">
        <f t="shared" si="45"/>
        <v>4.050000011920929E-2</v>
      </c>
      <c r="O685" s="46">
        <f t="shared" si="46"/>
        <v>0.33505672652028051</v>
      </c>
      <c r="P685" s="18">
        <f t="shared" si="47"/>
        <v>0.11226300998648604</v>
      </c>
      <c r="Q685" s="47" t="str">
        <f>VLOOKUP($C685,'Hub coords'!$A$14:$E$118,1,TRUE)</f>
        <v>T6P1</v>
      </c>
    </row>
    <row r="686" spans="1:19" s="45" customFormat="1" x14ac:dyDescent="0.3">
      <c r="A686" s="45" t="s">
        <v>126</v>
      </c>
      <c r="B686" s="45">
        <v>0</v>
      </c>
      <c r="C686" s="45" t="s">
        <v>917</v>
      </c>
      <c r="D686" s="45">
        <v>901</v>
      </c>
      <c r="E686" s="45">
        <v>317.928</v>
      </c>
      <c r="F686" s="45">
        <v>0.4</v>
      </c>
      <c r="G686" s="45">
        <v>0.3</v>
      </c>
      <c r="H686" s="18">
        <v>1.7576799999999999</v>
      </c>
      <c r="I686" s="18">
        <v>5189812.33</v>
      </c>
      <c r="J686" s="18">
        <v>488032.62300000002</v>
      </c>
      <c r="K686" s="18">
        <f>VLOOKUP($C686,'Hub coords'!$A$14:$E$119,4,TRUE)</f>
        <v>488032.34240000002</v>
      </c>
      <c r="L686" s="18">
        <f>VLOOKUP($C686,'Hub coords'!$A$14:$E$119,5,TRUE)</f>
        <v>5189812.1225000005</v>
      </c>
      <c r="M686" s="18">
        <f t="shared" si="44"/>
        <v>0.28059999999823049</v>
      </c>
      <c r="N686" s="18">
        <f t="shared" si="45"/>
        <v>0.20749999955296516</v>
      </c>
      <c r="O686" s="46">
        <f t="shared" si="46"/>
        <v>0.34898797946847321</v>
      </c>
      <c r="P686" s="18">
        <f t="shared" si="47"/>
        <v>0.12179260981348748</v>
      </c>
      <c r="Q686" s="47" t="str">
        <f>VLOOKUP($C686,'Hub coords'!$A$14:$E$118,1,TRUE)</f>
        <v>T6P1</v>
      </c>
    </row>
    <row r="687" spans="1:19" s="45" customFormat="1" x14ac:dyDescent="0.3">
      <c r="A687" s="45" t="s">
        <v>126</v>
      </c>
      <c r="B687" s="45">
        <v>0</v>
      </c>
      <c r="C687" s="45" t="s">
        <v>918</v>
      </c>
      <c r="D687" s="45">
        <v>901</v>
      </c>
      <c r="E687" s="45">
        <v>318.00900000000001</v>
      </c>
      <c r="F687" s="45">
        <v>0.7</v>
      </c>
      <c r="G687" s="45">
        <v>0.5</v>
      </c>
      <c r="H687" s="18">
        <v>1.8744190000000001</v>
      </c>
      <c r="I687" s="18">
        <v>5189812.9800000004</v>
      </c>
      <c r="J687" s="18">
        <v>488033.12300000002</v>
      </c>
      <c r="K687" s="18">
        <f>VLOOKUP($C687,'Hub coords'!$A$14:$E$119,4,TRUE)</f>
        <v>488032.34240000002</v>
      </c>
      <c r="L687" s="18">
        <f>VLOOKUP($C687,'Hub coords'!$A$14:$E$119,5,TRUE)</f>
        <v>5189812.1225000005</v>
      </c>
      <c r="M687" s="18">
        <f t="shared" si="44"/>
        <v>0.78059999999823049</v>
      </c>
      <c r="N687" s="18">
        <f t="shared" si="45"/>
        <v>0.85749999992549419</v>
      </c>
      <c r="O687" s="46">
        <f t="shared" si="46"/>
        <v>1.1595872584111384</v>
      </c>
      <c r="P687" s="18">
        <f t="shared" si="47"/>
        <v>1.3446426098694604</v>
      </c>
      <c r="Q687" s="47" t="str">
        <f>VLOOKUP($C687,'Hub coords'!$A$14:$E$118,1,TRUE)</f>
        <v>T6P1</v>
      </c>
    </row>
    <row r="688" spans="1:19" s="45" customFormat="1" x14ac:dyDescent="0.3">
      <c r="A688" s="45" t="s">
        <v>126</v>
      </c>
      <c r="B688" s="45">
        <v>0</v>
      </c>
      <c r="C688" s="45" t="s">
        <v>892</v>
      </c>
      <c r="D688" s="45">
        <v>901</v>
      </c>
      <c r="E688" s="45">
        <v>317.39499999999998</v>
      </c>
      <c r="F688" s="45">
        <v>0.4</v>
      </c>
      <c r="G688" s="45">
        <v>0.3</v>
      </c>
      <c r="H688" s="18">
        <v>2.019476</v>
      </c>
      <c r="I688" s="18">
        <v>5189812.8890000004</v>
      </c>
      <c r="J688" s="18">
        <v>488032.32500000001</v>
      </c>
      <c r="K688" s="18">
        <f>VLOOKUP($C688,'Hub coords'!$A$14:$E$119,4,TRUE)</f>
        <v>488032.34240000002</v>
      </c>
      <c r="L688" s="18">
        <f>VLOOKUP($C688,'Hub coords'!$A$14:$E$119,5,TRUE)</f>
        <v>5189812.1225000005</v>
      </c>
      <c r="M688" s="18">
        <f t="shared" si="44"/>
        <v>1.74000000115484E-2</v>
      </c>
      <c r="N688" s="18">
        <f t="shared" si="45"/>
        <v>0.76649999991059303</v>
      </c>
      <c r="O688" s="46">
        <f t="shared" si="46"/>
        <v>0.76669746958193419</v>
      </c>
      <c r="P688" s="18">
        <f t="shared" si="47"/>
        <v>0.58782500986334085</v>
      </c>
      <c r="Q688" s="47" t="str">
        <f>VLOOKUP($C688,'Hub coords'!$A$14:$E$118,1,TRUE)</f>
        <v>T6P1</v>
      </c>
    </row>
    <row r="689" spans="1:19" s="45" customFormat="1" x14ac:dyDescent="0.3">
      <c r="A689" s="45" t="s">
        <v>130</v>
      </c>
      <c r="B689" s="45">
        <v>0</v>
      </c>
      <c r="C689" s="45" t="s">
        <v>919</v>
      </c>
      <c r="D689" s="45">
        <v>901</v>
      </c>
      <c r="E689" s="45">
        <v>319.67</v>
      </c>
      <c r="F689" s="45">
        <v>0.4</v>
      </c>
      <c r="G689" s="45">
        <v>0.3</v>
      </c>
      <c r="H689" s="18">
        <v>1.6612</v>
      </c>
      <c r="I689" s="18">
        <v>5189812.7860000003</v>
      </c>
      <c r="J689" s="18">
        <v>488032.53899999999</v>
      </c>
      <c r="K689" s="18">
        <f>VLOOKUP($C689,'Hub coords'!$A$14:$E$119,4,TRUE)</f>
        <v>488032.34240000002</v>
      </c>
      <c r="L689" s="18">
        <f>VLOOKUP($C689,'Hub coords'!$A$14:$E$119,5,TRUE)</f>
        <v>5189812.1225000005</v>
      </c>
      <c r="M689" s="18">
        <f t="shared" si="44"/>
        <v>0.19659999996656552</v>
      </c>
      <c r="N689" s="18">
        <f t="shared" si="45"/>
        <v>0.66349999979138374</v>
      </c>
      <c r="O689" s="46">
        <f t="shared" si="46"/>
        <v>0.69201431322626539</v>
      </c>
      <c r="P689" s="18">
        <f t="shared" si="47"/>
        <v>0.47888380971001976</v>
      </c>
      <c r="Q689" s="47" t="str">
        <f>VLOOKUP($C689,'Hub coords'!$A$14:$E$118,1,TRUE)</f>
        <v>T6P1</v>
      </c>
    </row>
    <row r="690" spans="1:19" s="45" customFormat="1" x14ac:dyDescent="0.3">
      <c r="A690" s="45" t="s">
        <v>126</v>
      </c>
      <c r="B690" s="45">
        <v>0</v>
      </c>
      <c r="C690" s="45" t="s">
        <v>893</v>
      </c>
      <c r="D690" s="45">
        <v>901</v>
      </c>
      <c r="E690" s="45">
        <v>320.96300000000002</v>
      </c>
      <c r="F690" s="45">
        <v>0.6</v>
      </c>
      <c r="G690" s="45">
        <v>0.3</v>
      </c>
      <c r="H690" s="18">
        <v>2.1431179999999999</v>
      </c>
      <c r="I690" s="18">
        <v>5189814.068</v>
      </c>
      <c r="J690" s="18">
        <v>488032.66700000002</v>
      </c>
      <c r="K690" s="18">
        <f>VLOOKUP($C690,'Hub coords'!$A$14:$E$119,4,TRUE)</f>
        <v>488032.34240000002</v>
      </c>
      <c r="L690" s="18">
        <f>VLOOKUP($C690,'Hub coords'!$A$14:$E$119,5,TRUE)</f>
        <v>5189812.1225000005</v>
      </c>
      <c r="M690" s="18">
        <f t="shared" si="44"/>
        <v>0.32459999999264255</v>
      </c>
      <c r="N690" s="18">
        <f t="shared" si="45"/>
        <v>1.945499999448657</v>
      </c>
      <c r="O690" s="46">
        <f t="shared" si="46"/>
        <v>1.9723933197640748</v>
      </c>
      <c r="P690" s="18">
        <f t="shared" si="47"/>
        <v>3.8903354078499479</v>
      </c>
      <c r="Q690" s="47" t="str">
        <f>VLOOKUP($C690,'Hub coords'!$A$14:$E$118,1,TRUE)</f>
        <v>T6P1</v>
      </c>
      <c r="R690" s="45" t="s">
        <v>5112</v>
      </c>
      <c r="S690" s="48">
        <f>COUNT(D666:D695)</f>
        <v>30</v>
      </c>
    </row>
    <row r="691" spans="1:19" s="45" customFormat="1" x14ac:dyDescent="0.3">
      <c r="A691" s="45" t="s">
        <v>126</v>
      </c>
      <c r="B691" s="45">
        <v>0</v>
      </c>
      <c r="C691" s="45" t="s">
        <v>894</v>
      </c>
      <c r="D691" s="45">
        <v>901</v>
      </c>
      <c r="E691" s="45">
        <v>317.233</v>
      </c>
      <c r="F691" s="45">
        <v>0.4</v>
      </c>
      <c r="G691" s="45">
        <v>0.3</v>
      </c>
      <c r="H691" s="18">
        <v>1.84172</v>
      </c>
      <c r="I691" s="18">
        <v>5189812.5930000003</v>
      </c>
      <c r="J691" s="18">
        <v>488032.67599999998</v>
      </c>
      <c r="K691" s="18">
        <f>VLOOKUP($C691,'Hub coords'!$A$14:$E$119,4,TRUE)</f>
        <v>488032.34240000002</v>
      </c>
      <c r="L691" s="18">
        <f>VLOOKUP($C691,'Hub coords'!$A$14:$E$119,5,TRUE)</f>
        <v>5189812.1225000005</v>
      </c>
      <c r="M691" s="18">
        <f t="shared" si="44"/>
        <v>0.33359999995445833</v>
      </c>
      <c r="N691" s="18">
        <f t="shared" si="45"/>
        <v>0.47049999982118607</v>
      </c>
      <c r="O691" s="46">
        <f t="shared" si="46"/>
        <v>0.57676616561770566</v>
      </c>
      <c r="P691" s="18">
        <f t="shared" si="47"/>
        <v>0.33265920980135066</v>
      </c>
      <c r="Q691" s="47" t="str">
        <f>VLOOKUP($C691,'Hub coords'!$A$14:$E$118,1,TRUE)</f>
        <v>T6P1</v>
      </c>
      <c r="R691" s="45" t="s">
        <v>5111</v>
      </c>
      <c r="S691" s="18">
        <f>AVERAGE(O666:O695)</f>
        <v>0.97941083554206265</v>
      </c>
    </row>
    <row r="692" spans="1:19" s="45" customFormat="1" x14ac:dyDescent="0.3">
      <c r="A692" s="45" t="s">
        <v>126</v>
      </c>
      <c r="B692" s="45">
        <v>0</v>
      </c>
      <c r="C692" s="45" t="s">
        <v>895</v>
      </c>
      <c r="D692" s="45">
        <v>901</v>
      </c>
      <c r="E692" s="45">
        <v>321.99900000000002</v>
      </c>
      <c r="F692" s="45">
        <v>0.4</v>
      </c>
      <c r="G692" s="45">
        <v>0.4</v>
      </c>
      <c r="H692" s="18">
        <v>1.685983</v>
      </c>
      <c r="I692" s="18">
        <v>5189812.8640000001</v>
      </c>
      <c r="J692" s="18">
        <v>488032.49</v>
      </c>
      <c r="K692" s="18">
        <f>VLOOKUP($C692,'Hub coords'!$A$14:$E$119,4,TRUE)</f>
        <v>488032.34240000002</v>
      </c>
      <c r="L692" s="18">
        <f>VLOOKUP($C692,'Hub coords'!$A$14:$E$119,5,TRUE)</f>
        <v>5189812.1225000005</v>
      </c>
      <c r="M692" s="18">
        <f t="shared" si="44"/>
        <v>0.14759999996749684</v>
      </c>
      <c r="N692" s="18">
        <f t="shared" si="45"/>
        <v>0.741499999538064</v>
      </c>
      <c r="O692" s="46">
        <f t="shared" si="46"/>
        <v>0.75604762370194245</v>
      </c>
      <c r="P692" s="18">
        <f t="shared" si="47"/>
        <v>0.57160800930535394</v>
      </c>
      <c r="Q692" s="47" t="str">
        <f>VLOOKUP($C692,'Hub coords'!$A$14:$E$118,1,TRUE)</f>
        <v>T6P1</v>
      </c>
      <c r="R692" s="45" t="s">
        <v>5110</v>
      </c>
      <c r="S692" s="18">
        <f>_xlfn.STDEV.S(O666:O695)</f>
        <v>0.97813055566800644</v>
      </c>
    </row>
    <row r="693" spans="1:19" s="45" customFormat="1" x14ac:dyDescent="0.3">
      <c r="A693" s="45" t="s">
        <v>126</v>
      </c>
      <c r="B693" s="45">
        <v>0</v>
      </c>
      <c r="C693" s="45" t="s">
        <v>896</v>
      </c>
      <c r="D693" s="45">
        <v>901</v>
      </c>
      <c r="E693" s="45">
        <v>318.65100000000001</v>
      </c>
      <c r="F693" s="45">
        <v>0.4</v>
      </c>
      <c r="G693" s="45">
        <v>0.3</v>
      </c>
      <c r="H693" s="18">
        <v>1.5981970000000001</v>
      </c>
      <c r="I693" s="18">
        <v>5189812.1789999995</v>
      </c>
      <c r="J693" s="18">
        <v>488032.99200000003</v>
      </c>
      <c r="K693" s="18">
        <f>VLOOKUP($C693,'Hub coords'!$A$14:$E$119,4,TRUE)</f>
        <v>488032.34240000002</v>
      </c>
      <c r="L693" s="18">
        <f>VLOOKUP($C693,'Hub coords'!$A$14:$E$119,5,TRUE)</f>
        <v>5189812.1225000005</v>
      </c>
      <c r="M693" s="18">
        <f t="shared" si="44"/>
        <v>0.64960000000428408</v>
      </c>
      <c r="N693" s="18">
        <f t="shared" si="45"/>
        <v>5.6499999016523361E-2</v>
      </c>
      <c r="O693" s="46">
        <f t="shared" si="46"/>
        <v>0.65205245946505941</v>
      </c>
      <c r="P693" s="18">
        <f t="shared" si="47"/>
        <v>0.42517240989443295</v>
      </c>
      <c r="Q693" s="47" t="str">
        <f>VLOOKUP($C693,'Hub coords'!$A$14:$E$118,1,TRUE)</f>
        <v>T6P1</v>
      </c>
      <c r="R693" s="45" t="s">
        <v>5109</v>
      </c>
      <c r="S693" s="18">
        <f>MIN(O666:O695)</f>
        <v>0.23850410802567021</v>
      </c>
    </row>
    <row r="694" spans="1:19" s="45" customFormat="1" x14ac:dyDescent="0.3">
      <c r="A694" s="45" t="s">
        <v>126</v>
      </c>
      <c r="B694" s="45">
        <v>0</v>
      </c>
      <c r="C694" s="45" t="s">
        <v>897</v>
      </c>
      <c r="D694" s="45">
        <v>901</v>
      </c>
      <c r="E694" s="45">
        <v>319.98099999999999</v>
      </c>
      <c r="F694" s="45">
        <v>0.3</v>
      </c>
      <c r="G694" s="45">
        <v>0.3</v>
      </c>
      <c r="H694" s="18">
        <v>1.755323</v>
      </c>
      <c r="I694" s="18">
        <v>5189812.3609999996</v>
      </c>
      <c r="J694" s="18">
        <v>488032.34100000001</v>
      </c>
      <c r="K694" s="18">
        <f>VLOOKUP($C694,'Hub coords'!$A$14:$E$119,4,TRUE)</f>
        <v>488032.34240000002</v>
      </c>
      <c r="L694" s="18">
        <f>VLOOKUP($C694,'Hub coords'!$A$14:$E$119,5,TRUE)</f>
        <v>5189812.1225000005</v>
      </c>
      <c r="M694" s="18">
        <f t="shared" si="44"/>
        <v>1.4000000082887709E-3</v>
      </c>
      <c r="N694" s="18">
        <f t="shared" si="45"/>
        <v>0.23849999904632568</v>
      </c>
      <c r="O694" s="46">
        <f t="shared" si="46"/>
        <v>0.23850410802567021</v>
      </c>
      <c r="P694" s="18">
        <f t="shared" si="47"/>
        <v>5.6884209545120565E-2</v>
      </c>
      <c r="Q694" s="47" t="str">
        <f>VLOOKUP($C694,'Hub coords'!$A$14:$E$118,1,TRUE)</f>
        <v>T6P1</v>
      </c>
      <c r="R694" s="45" t="s">
        <v>5108</v>
      </c>
      <c r="S694" s="18">
        <f>MAX(O666:O695)</f>
        <v>5.6204456585735505</v>
      </c>
    </row>
    <row r="695" spans="1:19" s="45" customFormat="1" x14ac:dyDescent="0.3">
      <c r="A695" s="45" t="s">
        <v>126</v>
      </c>
      <c r="B695" s="45">
        <v>0</v>
      </c>
      <c r="C695" s="45" t="s">
        <v>898</v>
      </c>
      <c r="D695" s="45">
        <v>901</v>
      </c>
      <c r="E695" s="45">
        <v>320.70499999999998</v>
      </c>
      <c r="F695" s="45">
        <v>0.4</v>
      </c>
      <c r="G695" s="45">
        <v>0.2</v>
      </c>
      <c r="H695" s="18">
        <v>1.6024149999999999</v>
      </c>
      <c r="I695" s="18">
        <v>5189812.24</v>
      </c>
      <c r="J695" s="18">
        <v>488032.67599999998</v>
      </c>
      <c r="K695" s="18">
        <f>VLOOKUP($C695,'Hub coords'!$A$14:$E$119,4,TRUE)</f>
        <v>488032.34240000002</v>
      </c>
      <c r="L695" s="18">
        <f>VLOOKUP($C695,'Hub coords'!$A$14:$E$119,5,TRUE)</f>
        <v>5189812.1225000005</v>
      </c>
      <c r="M695" s="18">
        <f t="shared" si="44"/>
        <v>0.33359999995445833</v>
      </c>
      <c r="N695" s="18">
        <f t="shared" si="45"/>
        <v>0.11749999970197678</v>
      </c>
      <c r="O695" s="46">
        <f t="shared" si="46"/>
        <v>0.35368801209481093</v>
      </c>
      <c r="P695" s="18">
        <f t="shared" si="47"/>
        <v>0.12509520989957912</v>
      </c>
      <c r="Q695" s="47" t="str">
        <f>VLOOKUP($C695,'Hub coords'!$A$14:$E$118,1,TRUE)</f>
        <v>T6P1</v>
      </c>
      <c r="R695" s="45" t="s">
        <v>5107</v>
      </c>
      <c r="S695" s="18">
        <f>SQRT(SUM(P666:P695)/S690)</f>
        <v>1.3726229110396237</v>
      </c>
    </row>
    <row r="696" spans="1:19" s="176" customFormat="1" ht="15" thickBot="1" x14ac:dyDescent="0.35">
      <c r="A696" s="176" t="s">
        <v>130</v>
      </c>
      <c r="B696" s="176">
        <v>0</v>
      </c>
      <c r="C696" s="176" t="s">
        <v>1100</v>
      </c>
      <c r="D696" s="176">
        <v>901</v>
      </c>
      <c r="E696" s="176">
        <v>341.78199999999998</v>
      </c>
      <c r="F696" s="176">
        <v>0.2</v>
      </c>
      <c r="G696" s="176">
        <v>0.2</v>
      </c>
      <c r="H696" s="178">
        <v>1.5260290000000001</v>
      </c>
      <c r="I696" s="178">
        <v>5189582.0120000001</v>
      </c>
      <c r="J696" s="178">
        <v>487874.52500000002</v>
      </c>
      <c r="K696" s="18">
        <f>VLOOKUP($C696,'Hub coords'!$A$14:$E$119,4,TRUE)</f>
        <v>487871.8934</v>
      </c>
      <c r="L696" s="18">
        <f>VLOOKUP($C696,'Hub coords'!$A$14:$E$119,5,TRUE)</f>
        <v>5189581.3425000003</v>
      </c>
      <c r="M696" s="178">
        <f t="shared" ref="M696:M747" si="48">ABS(K696-J696)</f>
        <v>2.6316000000224449</v>
      </c>
      <c r="N696" s="178">
        <f t="shared" ref="N696:N747" si="49">ABS(L696-I696)</f>
        <v>0.66949999984353781</v>
      </c>
      <c r="O696" s="179">
        <f t="shared" ref="O696:O747" si="50">SQRT(M696^2+N696^2)</f>
        <v>2.7154279239023507</v>
      </c>
      <c r="P696" s="178">
        <f t="shared" ref="P696:P747" si="51">O696*O696</f>
        <v>7.3735488099086304</v>
      </c>
      <c r="Q696" s="180" t="str">
        <f>VLOOKUP($C696,'Hub coords'!$A$14:$E$118,1,TRUE)</f>
        <v>T6P11</v>
      </c>
    </row>
    <row r="697" spans="1:19" s="176" customFormat="1" x14ac:dyDescent="0.3">
      <c r="A697" s="176" t="s">
        <v>126</v>
      </c>
      <c r="B697" s="176">
        <v>0</v>
      </c>
      <c r="C697" s="176" t="s">
        <v>1109</v>
      </c>
      <c r="D697" s="176">
        <v>901</v>
      </c>
      <c r="E697" s="176">
        <v>340.49599999999998</v>
      </c>
      <c r="F697" s="176">
        <v>0.3</v>
      </c>
      <c r="G697" s="176">
        <v>0.3</v>
      </c>
      <c r="H697" s="178">
        <v>1.554843</v>
      </c>
      <c r="I697" s="178">
        <v>5189582.1770000001</v>
      </c>
      <c r="J697" s="178">
        <v>487873.755</v>
      </c>
      <c r="K697" s="18">
        <f>VLOOKUP($C697,'Hub coords'!$A$14:$E$119,4,TRUE)</f>
        <v>487871.8934</v>
      </c>
      <c r="L697" s="18">
        <f>VLOOKUP($C697,'Hub coords'!$A$14:$E$119,5,TRUE)</f>
        <v>5189581.3425000003</v>
      </c>
      <c r="M697" s="178">
        <f t="shared" si="48"/>
        <v>1.8616000000038184</v>
      </c>
      <c r="N697" s="178">
        <f t="shared" si="49"/>
        <v>0.83449999988079071</v>
      </c>
      <c r="O697" s="179">
        <f t="shared" si="50"/>
        <v>2.0400845104591272</v>
      </c>
      <c r="P697" s="178">
        <f t="shared" si="51"/>
        <v>4.1619448098152567</v>
      </c>
      <c r="Q697" s="180" t="str">
        <f>VLOOKUP($C697,'Hub coords'!$A$14:$E$118,1,TRUE)</f>
        <v>T6P11</v>
      </c>
      <c r="R697" s="181" t="s">
        <v>166</v>
      </c>
      <c r="S697" s="181" t="s">
        <v>165</v>
      </c>
    </row>
    <row r="698" spans="1:19" s="176" customFormat="1" x14ac:dyDescent="0.3">
      <c r="A698" s="176" t="s">
        <v>126</v>
      </c>
      <c r="B698" s="176">
        <v>0</v>
      </c>
      <c r="C698" s="176" t="s">
        <v>1110</v>
      </c>
      <c r="D698" s="176">
        <v>901</v>
      </c>
      <c r="E698" s="176">
        <v>339.87700000000001</v>
      </c>
      <c r="F698" s="176">
        <v>0.3</v>
      </c>
      <c r="G698" s="176">
        <v>0.4</v>
      </c>
      <c r="H698" s="178">
        <v>1.5815140000000001</v>
      </c>
      <c r="I698" s="178">
        <v>5189581.9330000002</v>
      </c>
      <c r="J698" s="178">
        <v>487873.364</v>
      </c>
      <c r="K698" s="18">
        <f>VLOOKUP($C698,'Hub coords'!$A$14:$E$119,4,TRUE)</f>
        <v>487871.8934</v>
      </c>
      <c r="L698" s="18">
        <f>VLOOKUP($C698,'Hub coords'!$A$14:$E$119,5,TRUE)</f>
        <v>5189581.3425000003</v>
      </c>
      <c r="M698" s="178">
        <f t="shared" si="48"/>
        <v>1.4706000000005588</v>
      </c>
      <c r="N698" s="178">
        <f t="shared" si="49"/>
        <v>0.59049999993294477</v>
      </c>
      <c r="O698" s="179">
        <f t="shared" si="50"/>
        <v>1.5847254052114048</v>
      </c>
      <c r="P698" s="178">
        <f t="shared" si="51"/>
        <v>2.5113546099224511</v>
      </c>
      <c r="Q698" s="180" t="str">
        <f>VLOOKUP($C698,'Hub coords'!$A$14:$E$118,1,TRUE)</f>
        <v>T6P11</v>
      </c>
      <c r="R698" s="186">
        <v>1</v>
      </c>
      <c r="S698" s="183">
        <v>0</v>
      </c>
    </row>
    <row r="699" spans="1:19" s="176" customFormat="1" x14ac:dyDescent="0.3">
      <c r="A699" s="176" t="s">
        <v>126</v>
      </c>
      <c r="B699" s="176">
        <v>0</v>
      </c>
      <c r="C699" s="176" t="s">
        <v>1111</v>
      </c>
      <c r="D699" s="176">
        <v>901</v>
      </c>
      <c r="E699" s="176">
        <v>342.03300000000002</v>
      </c>
      <c r="F699" s="176">
        <v>0.2</v>
      </c>
      <c r="G699" s="176">
        <v>0.2</v>
      </c>
      <c r="H699" s="178">
        <v>2.1358549999999998</v>
      </c>
      <c r="I699" s="178">
        <v>5189579.3210000005</v>
      </c>
      <c r="J699" s="178">
        <v>487874.29800000001</v>
      </c>
      <c r="K699" s="18">
        <f>VLOOKUP($C699,'Hub coords'!$A$14:$E$119,4,TRUE)</f>
        <v>487871.8934</v>
      </c>
      <c r="L699" s="18">
        <f>VLOOKUP($C699,'Hub coords'!$A$14:$E$119,5,TRUE)</f>
        <v>5189581.3425000003</v>
      </c>
      <c r="M699" s="178">
        <f t="shared" si="48"/>
        <v>2.4046000000089407</v>
      </c>
      <c r="N699" s="178">
        <f t="shared" si="49"/>
        <v>2.0214999997988343</v>
      </c>
      <c r="O699" s="179">
        <f t="shared" si="50"/>
        <v>3.1414269702206488</v>
      </c>
      <c r="P699" s="178">
        <f t="shared" si="51"/>
        <v>9.8685634092296848</v>
      </c>
      <c r="Q699" s="180" t="str">
        <f>VLOOKUP($C699,'Hub coords'!$A$14:$E$118,1,TRUE)</f>
        <v>T6P11</v>
      </c>
      <c r="R699" s="186">
        <v>2</v>
      </c>
      <c r="S699" s="183">
        <v>4</v>
      </c>
    </row>
    <row r="700" spans="1:19" s="176" customFormat="1" x14ac:dyDescent="0.3">
      <c r="A700" s="176" t="s">
        <v>126</v>
      </c>
      <c r="B700" s="176">
        <v>0</v>
      </c>
      <c r="C700" s="176" t="s">
        <v>1112</v>
      </c>
      <c r="D700" s="176">
        <v>901</v>
      </c>
      <c r="E700" s="176">
        <v>347.21</v>
      </c>
      <c r="F700" s="176">
        <v>0.3</v>
      </c>
      <c r="G700" s="176">
        <v>0.4</v>
      </c>
      <c r="H700" s="178">
        <v>2.4985119999999998</v>
      </c>
      <c r="I700" s="178">
        <v>5189581.4730000002</v>
      </c>
      <c r="J700" s="178">
        <v>487874.033</v>
      </c>
      <c r="K700" s="18">
        <f>VLOOKUP($C700,'Hub coords'!$A$14:$E$119,4,TRUE)</f>
        <v>487871.8934</v>
      </c>
      <c r="L700" s="18">
        <f>VLOOKUP($C700,'Hub coords'!$A$14:$E$119,5,TRUE)</f>
        <v>5189581.3425000003</v>
      </c>
      <c r="M700" s="178">
        <f t="shared" si="48"/>
        <v>2.1395999999949709</v>
      </c>
      <c r="N700" s="178">
        <f t="shared" si="49"/>
        <v>0.13049999997019768</v>
      </c>
      <c r="O700" s="179">
        <f t="shared" si="50"/>
        <v>2.1435760798186521</v>
      </c>
      <c r="P700" s="178">
        <f t="shared" si="51"/>
        <v>4.5949184099706999</v>
      </c>
      <c r="Q700" s="180" t="str">
        <f>VLOOKUP($C700,'Hub coords'!$A$14:$E$118,1,TRUE)</f>
        <v>T6P11</v>
      </c>
      <c r="R700" s="186">
        <v>3</v>
      </c>
      <c r="S700" s="183">
        <v>18</v>
      </c>
    </row>
    <row r="701" spans="1:19" s="176" customFormat="1" x14ac:dyDescent="0.3">
      <c r="A701" s="176" t="s">
        <v>130</v>
      </c>
      <c r="B701" s="176">
        <v>0</v>
      </c>
      <c r="C701" s="176" t="s">
        <v>1113</v>
      </c>
      <c r="D701" s="176">
        <v>901</v>
      </c>
      <c r="E701" s="176">
        <v>340.90699999999998</v>
      </c>
      <c r="F701" s="176">
        <v>0.3</v>
      </c>
      <c r="G701" s="176">
        <v>0.2</v>
      </c>
      <c r="H701" s="178">
        <v>1.6553929999999999</v>
      </c>
      <c r="I701" s="178">
        <v>5189582.0369999995</v>
      </c>
      <c r="J701" s="178">
        <v>487874.26</v>
      </c>
      <c r="K701" s="18">
        <f>VLOOKUP($C701,'Hub coords'!$A$14:$E$119,4,TRUE)</f>
        <v>487871.8934</v>
      </c>
      <c r="L701" s="18">
        <f>VLOOKUP($C701,'Hub coords'!$A$14:$E$119,5,TRUE)</f>
        <v>5189581.3425000003</v>
      </c>
      <c r="M701" s="178">
        <f t="shared" si="48"/>
        <v>2.366600000008475</v>
      </c>
      <c r="N701" s="178">
        <f t="shared" si="49"/>
        <v>0.69449999928474426</v>
      </c>
      <c r="O701" s="179">
        <f t="shared" si="50"/>
        <v>2.4663993612240951</v>
      </c>
      <c r="P701" s="178">
        <f t="shared" si="51"/>
        <v>6.0831258090466243</v>
      </c>
      <c r="Q701" s="180" t="str">
        <f>VLOOKUP($C701,'Hub coords'!$A$14:$E$118,1,TRUE)</f>
        <v>T6P11</v>
      </c>
      <c r="R701" s="186">
        <v>4</v>
      </c>
      <c r="S701" s="183">
        <v>8</v>
      </c>
    </row>
    <row r="702" spans="1:19" s="176" customFormat="1" x14ac:dyDescent="0.3">
      <c r="A702" s="176" t="s">
        <v>130</v>
      </c>
      <c r="B702" s="176">
        <v>0</v>
      </c>
      <c r="C702" s="176" t="s">
        <v>1114</v>
      </c>
      <c r="D702" s="176">
        <v>901</v>
      </c>
      <c r="E702" s="176">
        <v>340.94499999999999</v>
      </c>
      <c r="F702" s="176">
        <v>0.2</v>
      </c>
      <c r="G702" s="176">
        <v>0.2</v>
      </c>
      <c r="H702" s="178">
        <v>1.477533</v>
      </c>
      <c r="I702" s="178">
        <v>5189582.0690000001</v>
      </c>
      <c r="J702" s="178">
        <v>487874.45600000001</v>
      </c>
      <c r="K702" s="18">
        <f>VLOOKUP($C702,'Hub coords'!$A$14:$E$119,4,TRUE)</f>
        <v>487871.8934</v>
      </c>
      <c r="L702" s="18">
        <f>VLOOKUP($C702,'Hub coords'!$A$14:$E$119,5,TRUE)</f>
        <v>5189581.3425000003</v>
      </c>
      <c r="M702" s="178">
        <f t="shared" si="48"/>
        <v>2.5626000000047497</v>
      </c>
      <c r="N702" s="178">
        <f t="shared" si="49"/>
        <v>0.72649999987334013</v>
      </c>
      <c r="O702" s="179">
        <f t="shared" si="50"/>
        <v>2.6635917498446164</v>
      </c>
      <c r="P702" s="178">
        <f t="shared" si="51"/>
        <v>7.0947210098403062</v>
      </c>
      <c r="Q702" s="180" t="str">
        <f>VLOOKUP($C702,'Hub coords'!$A$14:$E$118,1,TRUE)</f>
        <v>T6P11</v>
      </c>
      <c r="R702" s="186">
        <v>5</v>
      </c>
      <c r="S702" s="183">
        <v>0</v>
      </c>
    </row>
    <row r="703" spans="1:19" s="176" customFormat="1" x14ac:dyDescent="0.3">
      <c r="A703" s="176" t="s">
        <v>126</v>
      </c>
      <c r="B703" s="176">
        <v>0</v>
      </c>
      <c r="C703" s="176" t="s">
        <v>1115</v>
      </c>
      <c r="D703" s="176">
        <v>901</v>
      </c>
      <c r="E703" s="176">
        <v>340.89800000000002</v>
      </c>
      <c r="F703" s="176">
        <v>0.4</v>
      </c>
      <c r="G703" s="176">
        <v>0.3</v>
      </c>
      <c r="H703" s="178">
        <v>1.5110840000000001</v>
      </c>
      <c r="I703" s="178">
        <v>5189581.909</v>
      </c>
      <c r="J703" s="178">
        <v>487874.08299999998</v>
      </c>
      <c r="K703" s="18">
        <f>VLOOKUP($C703,'Hub coords'!$A$14:$E$119,4,TRUE)</f>
        <v>487871.8934</v>
      </c>
      <c r="L703" s="18">
        <f>VLOOKUP($C703,'Hub coords'!$A$14:$E$119,5,TRUE)</f>
        <v>5189581.3425000003</v>
      </c>
      <c r="M703" s="178">
        <f t="shared" si="48"/>
        <v>2.1895999999833293</v>
      </c>
      <c r="N703" s="178">
        <f t="shared" si="49"/>
        <v>0.56649999972432852</v>
      </c>
      <c r="O703" s="179">
        <f t="shared" si="50"/>
        <v>2.2616963566346961</v>
      </c>
      <c r="P703" s="178">
        <f t="shared" si="51"/>
        <v>5.1152704096146584</v>
      </c>
      <c r="Q703" s="180" t="str">
        <f>VLOOKUP($C703,'Hub coords'!$A$14:$E$118,1,TRUE)</f>
        <v>T6P11</v>
      </c>
      <c r="R703" s="186">
        <v>6</v>
      </c>
      <c r="S703" s="183">
        <v>0</v>
      </c>
    </row>
    <row r="704" spans="1:19" s="176" customFormat="1" x14ac:dyDescent="0.3">
      <c r="A704" s="176" t="s">
        <v>130</v>
      </c>
      <c r="B704" s="176">
        <v>0</v>
      </c>
      <c r="C704" s="176" t="s">
        <v>1116</v>
      </c>
      <c r="D704" s="176">
        <v>901</v>
      </c>
      <c r="E704" s="176">
        <v>340.798</v>
      </c>
      <c r="F704" s="176">
        <v>0.2</v>
      </c>
      <c r="G704" s="176">
        <v>0.2</v>
      </c>
      <c r="H704" s="178">
        <v>1.8527260000000001</v>
      </c>
      <c r="I704" s="178">
        <v>5189582.1409999998</v>
      </c>
      <c r="J704" s="178">
        <v>487874.66200000001</v>
      </c>
      <c r="K704" s="18">
        <f>VLOOKUP($C704,'Hub coords'!$A$14:$E$119,4,TRUE)</f>
        <v>487871.8934</v>
      </c>
      <c r="L704" s="18">
        <f>VLOOKUP($C704,'Hub coords'!$A$14:$E$119,5,TRUE)</f>
        <v>5189581.3425000003</v>
      </c>
      <c r="M704" s="178">
        <f t="shared" si="48"/>
        <v>2.7686000000103377</v>
      </c>
      <c r="N704" s="178">
        <f t="shared" si="49"/>
        <v>0.79849999956786633</v>
      </c>
      <c r="O704" s="179">
        <f t="shared" si="50"/>
        <v>2.8814489774013219</v>
      </c>
      <c r="P704" s="178">
        <f t="shared" si="51"/>
        <v>8.3027482093671239</v>
      </c>
      <c r="Q704" s="180" t="str">
        <f>VLOOKUP($C704,'Hub coords'!$A$14:$E$118,1,TRUE)</f>
        <v>T6P11</v>
      </c>
      <c r="R704" s="186">
        <v>7</v>
      </c>
      <c r="S704" s="183">
        <v>0</v>
      </c>
    </row>
    <row r="705" spans="1:19" s="176" customFormat="1" x14ac:dyDescent="0.3">
      <c r="A705" s="176" t="s">
        <v>126</v>
      </c>
      <c r="B705" s="176">
        <v>0</v>
      </c>
      <c r="C705" s="176" t="s">
        <v>1117</v>
      </c>
      <c r="D705" s="176">
        <v>901</v>
      </c>
      <c r="E705" s="176">
        <v>340.09500000000003</v>
      </c>
      <c r="F705" s="176">
        <v>0.3</v>
      </c>
      <c r="G705" s="176">
        <v>0.3</v>
      </c>
      <c r="H705" s="178">
        <v>1.618795</v>
      </c>
      <c r="I705" s="178">
        <v>5189581.9060000004</v>
      </c>
      <c r="J705" s="178">
        <v>487873.38900000002</v>
      </c>
      <c r="K705" s="18">
        <f>VLOOKUP($C705,'Hub coords'!$A$14:$E$119,4,TRUE)</f>
        <v>487871.8934</v>
      </c>
      <c r="L705" s="18">
        <f>VLOOKUP($C705,'Hub coords'!$A$14:$E$119,5,TRUE)</f>
        <v>5189581.3425000003</v>
      </c>
      <c r="M705" s="178">
        <f t="shared" si="48"/>
        <v>1.4956000000238419</v>
      </c>
      <c r="N705" s="178">
        <f t="shared" si="49"/>
        <v>0.56350000016391277</v>
      </c>
      <c r="O705" s="179">
        <f t="shared" si="50"/>
        <v>1.5982339034872353</v>
      </c>
      <c r="P705" s="178">
        <f t="shared" si="51"/>
        <v>2.5543516102560453</v>
      </c>
      <c r="Q705" s="180" t="str">
        <f>VLOOKUP($C705,'Hub coords'!$A$14:$E$118,1,TRUE)</f>
        <v>T6P11</v>
      </c>
      <c r="R705" s="186">
        <v>8</v>
      </c>
      <c r="S705" s="183">
        <v>0</v>
      </c>
    </row>
    <row r="706" spans="1:19" s="176" customFormat="1" ht="15" thickBot="1" x14ac:dyDescent="0.35">
      <c r="A706" s="176" t="s">
        <v>126</v>
      </c>
      <c r="B706" s="176">
        <v>0</v>
      </c>
      <c r="C706" s="176" t="s">
        <v>1118</v>
      </c>
      <c r="D706" s="176">
        <v>901</v>
      </c>
      <c r="E706" s="176">
        <v>346.202</v>
      </c>
      <c r="F706" s="176">
        <v>0.3</v>
      </c>
      <c r="G706" s="176">
        <v>0.3</v>
      </c>
      <c r="H706" s="178">
        <v>2.4119459999999999</v>
      </c>
      <c r="I706" s="178">
        <v>5189578.8130000001</v>
      </c>
      <c r="J706" s="178">
        <v>487874.12300000002</v>
      </c>
      <c r="K706" s="18">
        <f>VLOOKUP($C706,'Hub coords'!$A$14:$E$119,4,TRUE)</f>
        <v>487871.8934</v>
      </c>
      <c r="L706" s="18">
        <f>VLOOKUP($C706,'Hub coords'!$A$14:$E$119,5,TRUE)</f>
        <v>5189581.3425000003</v>
      </c>
      <c r="M706" s="178">
        <f t="shared" si="48"/>
        <v>2.2296000000205822</v>
      </c>
      <c r="N706" s="178">
        <f t="shared" si="49"/>
        <v>2.5295000001788139</v>
      </c>
      <c r="O706" s="179">
        <f t="shared" si="50"/>
        <v>3.3718669029183816</v>
      </c>
      <c r="P706" s="178">
        <f t="shared" si="51"/>
        <v>11.3694864109964</v>
      </c>
      <c r="Q706" s="180" t="str">
        <f>VLOOKUP($C706,'Hub coords'!$A$14:$E$118,1,TRUE)</f>
        <v>T6P11</v>
      </c>
      <c r="R706" s="184" t="s">
        <v>2123</v>
      </c>
      <c r="S706" s="184">
        <v>0</v>
      </c>
    </row>
    <row r="707" spans="1:19" s="176" customFormat="1" x14ac:dyDescent="0.3">
      <c r="A707" s="176" t="s">
        <v>126</v>
      </c>
      <c r="B707" s="176">
        <v>0</v>
      </c>
      <c r="C707" s="176" t="s">
        <v>1101</v>
      </c>
      <c r="D707" s="176">
        <v>901</v>
      </c>
      <c r="E707" s="176">
        <v>345.85199999999998</v>
      </c>
      <c r="F707" s="176">
        <v>0.3</v>
      </c>
      <c r="G707" s="176">
        <v>0.2</v>
      </c>
      <c r="H707" s="178">
        <v>1.7979099999999999</v>
      </c>
      <c r="I707" s="178">
        <v>5189580.1739999996</v>
      </c>
      <c r="J707" s="178">
        <v>487875.16899999999</v>
      </c>
      <c r="K707" s="18">
        <f>VLOOKUP($C707,'Hub coords'!$A$14:$E$119,4,TRUE)</f>
        <v>487871.8934</v>
      </c>
      <c r="L707" s="18">
        <f>VLOOKUP($C707,'Hub coords'!$A$14:$E$119,5,TRUE)</f>
        <v>5189581.3425000003</v>
      </c>
      <c r="M707" s="178">
        <f t="shared" si="48"/>
        <v>3.2755999999935739</v>
      </c>
      <c r="N707" s="178">
        <f t="shared" si="49"/>
        <v>1.1685000006109476</v>
      </c>
      <c r="O707" s="179">
        <f t="shared" si="50"/>
        <v>3.4777791205574982</v>
      </c>
      <c r="P707" s="178">
        <f t="shared" si="51"/>
        <v>12.094947611385685</v>
      </c>
      <c r="Q707" s="180" t="str">
        <f>VLOOKUP($C707,'Hub coords'!$A$14:$E$118,1,TRUE)</f>
        <v>T6P11</v>
      </c>
    </row>
    <row r="708" spans="1:19" s="176" customFormat="1" x14ac:dyDescent="0.3">
      <c r="A708" s="176" t="s">
        <v>126</v>
      </c>
      <c r="B708" s="176">
        <v>0</v>
      </c>
      <c r="C708" s="176" t="s">
        <v>1119</v>
      </c>
      <c r="D708" s="176">
        <v>901</v>
      </c>
      <c r="E708" s="176">
        <v>347.34800000000001</v>
      </c>
      <c r="F708" s="176">
        <v>0.4</v>
      </c>
      <c r="G708" s="176">
        <v>0.3</v>
      </c>
      <c r="H708" s="178">
        <v>1.7984230000000001</v>
      </c>
      <c r="I708" s="178">
        <v>5189579.46</v>
      </c>
      <c r="J708" s="178">
        <v>487874.46299999999</v>
      </c>
      <c r="K708" s="18">
        <f>VLOOKUP($C708,'Hub coords'!$A$14:$E$119,4,TRUE)</f>
        <v>487871.8934</v>
      </c>
      <c r="L708" s="18">
        <f>VLOOKUP($C708,'Hub coords'!$A$14:$E$119,5,TRUE)</f>
        <v>5189581.3425000003</v>
      </c>
      <c r="M708" s="178">
        <f t="shared" si="48"/>
        <v>2.5695999999879859</v>
      </c>
      <c r="N708" s="178">
        <f t="shared" si="49"/>
        <v>1.8825000002980232</v>
      </c>
      <c r="O708" s="179">
        <f t="shared" si="50"/>
        <v>3.1853807325122556</v>
      </c>
      <c r="P708" s="178">
        <f t="shared" si="51"/>
        <v>10.146650411060314</v>
      </c>
      <c r="Q708" s="180" t="str">
        <f>VLOOKUP($C708,'Hub coords'!$A$14:$E$118,1,TRUE)</f>
        <v>T6P11</v>
      </c>
    </row>
    <row r="709" spans="1:19" s="176" customFormat="1" x14ac:dyDescent="0.3">
      <c r="A709" s="176" t="s">
        <v>126</v>
      </c>
      <c r="B709" s="176">
        <v>0</v>
      </c>
      <c r="C709" s="176" t="s">
        <v>1120</v>
      </c>
      <c r="D709" s="176">
        <v>901</v>
      </c>
      <c r="E709" s="176">
        <v>346.84</v>
      </c>
      <c r="F709" s="176">
        <v>0.3</v>
      </c>
      <c r="G709" s="176">
        <v>0.3</v>
      </c>
      <c r="H709" s="178">
        <v>2.5616029999999999</v>
      </c>
      <c r="I709" s="178">
        <v>5189581.1529999999</v>
      </c>
      <c r="J709" s="178">
        <v>487874.69799999997</v>
      </c>
      <c r="K709" s="18">
        <f>VLOOKUP($C709,'Hub coords'!$A$14:$E$119,4,TRUE)</f>
        <v>487871.8934</v>
      </c>
      <c r="L709" s="18">
        <f>VLOOKUP($C709,'Hub coords'!$A$14:$E$119,5,TRUE)</f>
        <v>5189581.3425000003</v>
      </c>
      <c r="M709" s="178">
        <f t="shared" si="48"/>
        <v>2.8045999999740161</v>
      </c>
      <c r="N709" s="178">
        <f t="shared" si="49"/>
        <v>0.18950000032782555</v>
      </c>
      <c r="O709" s="179">
        <f t="shared" si="50"/>
        <v>2.8109947367397359</v>
      </c>
      <c r="P709" s="178">
        <f t="shared" si="51"/>
        <v>7.9016914099784969</v>
      </c>
      <c r="Q709" s="180" t="str">
        <f>VLOOKUP($C709,'Hub coords'!$A$14:$E$118,1,TRUE)</f>
        <v>T6P11</v>
      </c>
    </row>
    <row r="710" spans="1:19" s="176" customFormat="1" x14ac:dyDescent="0.3">
      <c r="A710" s="176" t="s">
        <v>130</v>
      </c>
      <c r="B710" s="176">
        <v>0</v>
      </c>
      <c r="C710" s="176" t="s">
        <v>1121</v>
      </c>
      <c r="D710" s="176">
        <v>901</v>
      </c>
      <c r="E710" s="176">
        <v>340.36799999999999</v>
      </c>
      <c r="F710" s="176">
        <v>0.3</v>
      </c>
      <c r="G710" s="176">
        <v>0.3</v>
      </c>
      <c r="H710" s="178">
        <v>1.495179</v>
      </c>
      <c r="I710" s="178">
        <v>5189582.05</v>
      </c>
      <c r="J710" s="178">
        <v>487874.08899999998</v>
      </c>
      <c r="K710" s="18">
        <f>VLOOKUP($C710,'Hub coords'!$A$14:$E$119,4,TRUE)</f>
        <v>487871.8934</v>
      </c>
      <c r="L710" s="18">
        <f>VLOOKUP($C710,'Hub coords'!$A$14:$E$119,5,TRUE)</f>
        <v>5189581.3425000003</v>
      </c>
      <c r="M710" s="178">
        <f t="shared" si="48"/>
        <v>2.1955999999772757</v>
      </c>
      <c r="N710" s="178">
        <f t="shared" si="49"/>
        <v>0.70749999955296516</v>
      </c>
      <c r="O710" s="179">
        <f t="shared" si="50"/>
        <v>2.3067760206113768</v>
      </c>
      <c r="P710" s="178">
        <f t="shared" si="51"/>
        <v>5.321215609267659</v>
      </c>
      <c r="Q710" s="180" t="str">
        <f>VLOOKUP($C710,'Hub coords'!$A$14:$E$118,1,TRUE)</f>
        <v>T6P11</v>
      </c>
    </row>
    <row r="711" spans="1:19" s="176" customFormat="1" x14ac:dyDescent="0.3">
      <c r="A711" s="176" t="s">
        <v>130</v>
      </c>
      <c r="B711" s="176">
        <v>0</v>
      </c>
      <c r="C711" s="176" t="s">
        <v>1122</v>
      </c>
      <c r="D711" s="176">
        <v>901</v>
      </c>
      <c r="E711" s="176">
        <v>340.37400000000002</v>
      </c>
      <c r="F711" s="176">
        <v>0.2</v>
      </c>
      <c r="G711" s="176">
        <v>0.2</v>
      </c>
      <c r="H711" s="178">
        <v>1.5204249999999999</v>
      </c>
      <c r="I711" s="178">
        <v>5189581.97</v>
      </c>
      <c r="J711" s="178">
        <v>487874.18699999998</v>
      </c>
      <c r="K711" s="18">
        <f>VLOOKUP($C711,'Hub coords'!$A$14:$E$119,4,TRUE)</f>
        <v>487871.8934</v>
      </c>
      <c r="L711" s="18">
        <f>VLOOKUP($C711,'Hub coords'!$A$14:$E$119,5,TRUE)</f>
        <v>5189581.3425000003</v>
      </c>
      <c r="M711" s="178">
        <f t="shared" si="48"/>
        <v>2.2935999999754131</v>
      </c>
      <c r="N711" s="178">
        <f t="shared" si="49"/>
        <v>0.62749999947845936</v>
      </c>
      <c r="O711" s="179">
        <f t="shared" si="50"/>
        <v>2.3778892340125268</v>
      </c>
      <c r="P711" s="178">
        <f t="shared" si="51"/>
        <v>5.6543572092326819</v>
      </c>
      <c r="Q711" s="180" t="str">
        <f>VLOOKUP($C711,'Hub coords'!$A$14:$E$118,1,TRUE)</f>
        <v>T6P11</v>
      </c>
    </row>
    <row r="712" spans="1:19" s="176" customFormat="1" x14ac:dyDescent="0.3">
      <c r="A712" s="176" t="s">
        <v>130</v>
      </c>
      <c r="B712" s="176">
        <v>0</v>
      </c>
      <c r="C712" s="176" t="s">
        <v>1123</v>
      </c>
      <c r="D712" s="176">
        <v>901</v>
      </c>
      <c r="E712" s="176">
        <v>341.54</v>
      </c>
      <c r="F712" s="176">
        <v>0.2</v>
      </c>
      <c r="G712" s="176">
        <v>0.2</v>
      </c>
      <c r="H712" s="178">
        <v>1.3703860000000001</v>
      </c>
      <c r="I712" s="178">
        <v>5189582.2470000004</v>
      </c>
      <c r="J712" s="178">
        <v>487874.55900000001</v>
      </c>
      <c r="K712" s="18">
        <f>VLOOKUP($C712,'Hub coords'!$A$14:$E$119,4,TRUE)</f>
        <v>487871.8934</v>
      </c>
      <c r="L712" s="18">
        <f>VLOOKUP($C712,'Hub coords'!$A$14:$E$119,5,TRUE)</f>
        <v>5189581.3425000003</v>
      </c>
      <c r="M712" s="178">
        <f t="shared" si="48"/>
        <v>2.6656000000075437</v>
      </c>
      <c r="N712" s="178">
        <f t="shared" si="49"/>
        <v>0.90450000017881393</v>
      </c>
      <c r="O712" s="179">
        <f t="shared" si="50"/>
        <v>2.8148789690435523</v>
      </c>
      <c r="P712" s="178">
        <f t="shared" si="51"/>
        <v>7.9235436103636916</v>
      </c>
      <c r="Q712" s="180" t="str">
        <f>VLOOKUP($C712,'Hub coords'!$A$14:$E$118,1,TRUE)</f>
        <v>T6P11</v>
      </c>
    </row>
    <row r="713" spans="1:19" s="176" customFormat="1" x14ac:dyDescent="0.3">
      <c r="A713" s="176" t="s">
        <v>126</v>
      </c>
      <c r="B713" s="176">
        <v>0</v>
      </c>
      <c r="C713" s="176" t="s">
        <v>1124</v>
      </c>
      <c r="D713" s="176">
        <v>901</v>
      </c>
      <c r="E713" s="176">
        <v>341.09</v>
      </c>
      <c r="F713" s="176">
        <v>0.3</v>
      </c>
      <c r="G713" s="176">
        <v>0.3</v>
      </c>
      <c r="H713" s="178">
        <v>1.836419</v>
      </c>
      <c r="I713" s="178">
        <v>5189581.301</v>
      </c>
      <c r="J713" s="178">
        <v>487873.571</v>
      </c>
      <c r="K713" s="18">
        <f>VLOOKUP($C713,'Hub coords'!$A$14:$E$119,4,TRUE)</f>
        <v>487871.8934</v>
      </c>
      <c r="L713" s="18">
        <f>VLOOKUP($C713,'Hub coords'!$A$14:$E$119,5,TRUE)</f>
        <v>5189581.3425000003</v>
      </c>
      <c r="M713" s="178">
        <f t="shared" si="48"/>
        <v>1.6775999999954365</v>
      </c>
      <c r="N713" s="178">
        <f t="shared" si="49"/>
        <v>4.1500000283122063E-2</v>
      </c>
      <c r="O713" s="179">
        <f t="shared" si="50"/>
        <v>1.678113229197657</v>
      </c>
      <c r="P713" s="178">
        <f t="shared" si="51"/>
        <v>2.8160640100081884</v>
      </c>
      <c r="Q713" s="180" t="str">
        <f>VLOOKUP($C713,'Hub coords'!$A$14:$E$118,1,TRUE)</f>
        <v>T6P11</v>
      </c>
    </row>
    <row r="714" spans="1:19" s="176" customFormat="1" x14ac:dyDescent="0.3">
      <c r="A714" s="176" t="s">
        <v>126</v>
      </c>
      <c r="B714" s="176">
        <v>0</v>
      </c>
      <c r="C714" s="176" t="s">
        <v>1125</v>
      </c>
      <c r="D714" s="176">
        <v>901</v>
      </c>
      <c r="E714" s="176">
        <v>348.80500000000001</v>
      </c>
      <c r="F714" s="176">
        <v>0.3</v>
      </c>
      <c r="G714" s="176">
        <v>0.2</v>
      </c>
      <c r="H714" s="178">
        <v>2.9771570000000001</v>
      </c>
      <c r="I714" s="178">
        <v>5189580.4689999996</v>
      </c>
      <c r="J714" s="178">
        <v>487874.58199999999</v>
      </c>
      <c r="K714" s="18">
        <f>VLOOKUP($C714,'Hub coords'!$A$14:$E$119,4,TRUE)</f>
        <v>487871.8934</v>
      </c>
      <c r="L714" s="18">
        <f>VLOOKUP($C714,'Hub coords'!$A$14:$E$119,5,TRUE)</f>
        <v>5189581.3425000003</v>
      </c>
      <c r="M714" s="178">
        <f t="shared" si="48"/>
        <v>2.6885999999940395</v>
      </c>
      <c r="N714" s="178">
        <f t="shared" si="49"/>
        <v>0.87350000068545341</v>
      </c>
      <c r="O714" s="179">
        <f t="shared" si="50"/>
        <v>2.8269368955046446</v>
      </c>
      <c r="P714" s="178">
        <f t="shared" si="51"/>
        <v>7.9915722111654377</v>
      </c>
      <c r="Q714" s="180" t="str">
        <f>VLOOKUP($C714,'Hub coords'!$A$14:$E$118,1,TRUE)</f>
        <v>T6P11</v>
      </c>
    </row>
    <row r="715" spans="1:19" s="176" customFormat="1" x14ac:dyDescent="0.3">
      <c r="A715" s="176" t="s">
        <v>126</v>
      </c>
      <c r="B715" s="176">
        <v>0</v>
      </c>
      <c r="C715" s="176" t="s">
        <v>1126</v>
      </c>
      <c r="D715" s="176">
        <v>901</v>
      </c>
      <c r="E715" s="176">
        <v>339.54399999999998</v>
      </c>
      <c r="F715" s="176">
        <v>0.2</v>
      </c>
      <c r="G715" s="176">
        <v>0.2</v>
      </c>
      <c r="H715" s="178">
        <v>1.5966419999999999</v>
      </c>
      <c r="I715" s="178">
        <v>5189581.9129999997</v>
      </c>
      <c r="J715" s="178">
        <v>487874.71899999998</v>
      </c>
      <c r="K715" s="18">
        <f>VLOOKUP($C715,'Hub coords'!$A$14:$E$119,4,TRUE)</f>
        <v>487871.8934</v>
      </c>
      <c r="L715" s="18">
        <f>VLOOKUP($C715,'Hub coords'!$A$14:$E$119,5,TRUE)</f>
        <v>5189581.3425000003</v>
      </c>
      <c r="M715" s="178">
        <f t="shared" si="48"/>
        <v>2.8255999999819323</v>
      </c>
      <c r="N715" s="178">
        <f t="shared" si="49"/>
        <v>0.57049999944865704</v>
      </c>
      <c r="O715" s="179">
        <f t="shared" si="50"/>
        <v>2.8826178396153752</v>
      </c>
      <c r="P715" s="178">
        <f t="shared" si="51"/>
        <v>8.3094856092688136</v>
      </c>
      <c r="Q715" s="180" t="str">
        <f>VLOOKUP($C715,'Hub coords'!$A$14:$E$118,1,TRUE)</f>
        <v>T6P11</v>
      </c>
    </row>
    <row r="716" spans="1:19" s="176" customFormat="1" x14ac:dyDescent="0.3">
      <c r="A716" s="176" t="s">
        <v>126</v>
      </c>
      <c r="B716" s="176">
        <v>0</v>
      </c>
      <c r="C716" s="176" t="s">
        <v>1127</v>
      </c>
      <c r="D716" s="176">
        <v>901</v>
      </c>
      <c r="E716" s="176">
        <v>348.33300000000003</v>
      </c>
      <c r="F716" s="176">
        <v>0.3</v>
      </c>
      <c r="G716" s="176">
        <v>0.3</v>
      </c>
      <c r="H716" s="178">
        <v>2.9004650000000001</v>
      </c>
      <c r="I716" s="178">
        <v>5189582.5630000001</v>
      </c>
      <c r="J716" s="178">
        <v>487873.80699999997</v>
      </c>
      <c r="K716" s="18">
        <f>VLOOKUP($C716,'Hub coords'!$A$14:$E$119,4,TRUE)</f>
        <v>487871.8934</v>
      </c>
      <c r="L716" s="18">
        <f>VLOOKUP($C716,'Hub coords'!$A$14:$E$119,5,TRUE)</f>
        <v>5189581.3425000003</v>
      </c>
      <c r="M716" s="178">
        <f t="shared" si="48"/>
        <v>1.9135999999707565</v>
      </c>
      <c r="N716" s="178">
        <f t="shared" si="49"/>
        <v>1.2204999998211861</v>
      </c>
      <c r="O716" s="179">
        <f t="shared" si="50"/>
        <v>2.2696883507326717</v>
      </c>
      <c r="P716" s="178">
        <f t="shared" si="51"/>
        <v>5.1514852094515957</v>
      </c>
      <c r="Q716" s="180" t="str">
        <f>VLOOKUP($C716,'Hub coords'!$A$14:$E$118,1,TRUE)</f>
        <v>T6P11</v>
      </c>
    </row>
    <row r="717" spans="1:19" s="176" customFormat="1" x14ac:dyDescent="0.3">
      <c r="A717" s="176" t="s">
        <v>130</v>
      </c>
      <c r="B717" s="176">
        <v>0</v>
      </c>
      <c r="C717" s="176" t="s">
        <v>1128</v>
      </c>
      <c r="D717" s="176">
        <v>901</v>
      </c>
      <c r="E717" s="176">
        <v>341.18400000000003</v>
      </c>
      <c r="F717" s="176">
        <v>0.2</v>
      </c>
      <c r="G717" s="176">
        <v>0.2</v>
      </c>
      <c r="H717" s="178">
        <v>2.0746869999999999</v>
      </c>
      <c r="I717" s="178">
        <v>5189579.534</v>
      </c>
      <c r="J717" s="178">
        <v>487874.58899999998</v>
      </c>
      <c r="K717" s="18">
        <f>VLOOKUP($C717,'Hub coords'!$A$14:$E$119,4,TRUE)</f>
        <v>487871.8934</v>
      </c>
      <c r="L717" s="18">
        <f>VLOOKUP($C717,'Hub coords'!$A$14:$E$119,5,TRUE)</f>
        <v>5189581.3425000003</v>
      </c>
      <c r="M717" s="178">
        <f t="shared" si="48"/>
        <v>2.6955999999772757</v>
      </c>
      <c r="N717" s="178">
        <f t="shared" si="49"/>
        <v>1.8085000002756715</v>
      </c>
      <c r="O717" s="179">
        <f t="shared" si="50"/>
        <v>3.2460640182957872</v>
      </c>
      <c r="P717" s="178">
        <f t="shared" si="51"/>
        <v>10.536931610874593</v>
      </c>
      <c r="Q717" s="180" t="str">
        <f>VLOOKUP($C717,'Hub coords'!$A$14:$E$118,1,TRUE)</f>
        <v>T6P11</v>
      </c>
    </row>
    <row r="718" spans="1:19" s="176" customFormat="1" x14ac:dyDescent="0.3">
      <c r="A718" s="176" t="s">
        <v>130</v>
      </c>
      <c r="B718" s="176">
        <v>0</v>
      </c>
      <c r="C718" s="176" t="s">
        <v>1102</v>
      </c>
      <c r="D718" s="176">
        <v>901</v>
      </c>
      <c r="E718" s="176">
        <v>344.49599999999998</v>
      </c>
      <c r="F718" s="176">
        <v>0.3</v>
      </c>
      <c r="G718" s="176">
        <v>0.3</v>
      </c>
      <c r="H718" s="178">
        <v>1.959338</v>
      </c>
      <c r="I718" s="178">
        <v>5189582.5650000004</v>
      </c>
      <c r="J718" s="178">
        <v>487874.51299999998</v>
      </c>
      <c r="K718" s="18">
        <f>VLOOKUP($C718,'Hub coords'!$A$14:$E$119,4,TRUE)</f>
        <v>487871.8934</v>
      </c>
      <c r="L718" s="18">
        <f>VLOOKUP($C718,'Hub coords'!$A$14:$E$119,5,TRUE)</f>
        <v>5189581.3425000003</v>
      </c>
      <c r="M718" s="178">
        <f t="shared" si="48"/>
        <v>2.6195999999763444</v>
      </c>
      <c r="N718" s="178">
        <f t="shared" si="49"/>
        <v>1.2225000001490116</v>
      </c>
      <c r="O718" s="179">
        <f t="shared" si="50"/>
        <v>2.890814834997288</v>
      </c>
      <c r="P718" s="178">
        <f t="shared" si="51"/>
        <v>8.3568104102403975</v>
      </c>
      <c r="Q718" s="180" t="str">
        <f>VLOOKUP($C718,'Hub coords'!$A$14:$E$118,1,TRUE)</f>
        <v>T6P11</v>
      </c>
    </row>
    <row r="719" spans="1:19" s="176" customFormat="1" x14ac:dyDescent="0.3">
      <c r="A719" s="176" t="s">
        <v>126</v>
      </c>
      <c r="B719" s="176">
        <v>0</v>
      </c>
      <c r="C719" s="176" t="s">
        <v>1129</v>
      </c>
      <c r="D719" s="176">
        <v>901</v>
      </c>
      <c r="E719" s="176">
        <v>339.50400000000002</v>
      </c>
      <c r="F719" s="176">
        <v>0.2</v>
      </c>
      <c r="G719" s="176">
        <v>0.3</v>
      </c>
      <c r="H719" s="178">
        <v>1.8056319999999999</v>
      </c>
      <c r="I719" s="178">
        <v>5189582.1189999999</v>
      </c>
      <c r="J719" s="178">
        <v>487874.87699999998</v>
      </c>
      <c r="K719" s="18">
        <f>VLOOKUP($C719,'Hub coords'!$A$14:$E$119,4,TRUE)</f>
        <v>487871.8934</v>
      </c>
      <c r="L719" s="18">
        <f>VLOOKUP($C719,'Hub coords'!$A$14:$E$119,5,TRUE)</f>
        <v>5189581.3425000003</v>
      </c>
      <c r="M719" s="178">
        <f t="shared" si="48"/>
        <v>2.9835999999777414</v>
      </c>
      <c r="N719" s="178">
        <f t="shared" si="49"/>
        <v>0.77649999968707561</v>
      </c>
      <c r="O719" s="179">
        <f t="shared" si="50"/>
        <v>3.0829890057185101</v>
      </c>
      <c r="P719" s="178">
        <f t="shared" si="51"/>
        <v>9.5048212093812072</v>
      </c>
      <c r="Q719" s="180" t="str">
        <f>VLOOKUP($C719,'Hub coords'!$A$14:$E$118,1,TRUE)</f>
        <v>T6P11</v>
      </c>
    </row>
    <row r="720" spans="1:19" s="176" customFormat="1" x14ac:dyDescent="0.3">
      <c r="A720" s="176" t="s">
        <v>126</v>
      </c>
      <c r="B720" s="176">
        <v>0</v>
      </c>
      <c r="C720" s="176" t="s">
        <v>1103</v>
      </c>
      <c r="D720" s="176">
        <v>901</v>
      </c>
      <c r="E720" s="176">
        <v>339.49400000000003</v>
      </c>
      <c r="F720" s="176">
        <v>0.2</v>
      </c>
      <c r="G720" s="176">
        <v>0.3</v>
      </c>
      <c r="H720" s="178">
        <v>1.4891300000000001</v>
      </c>
      <c r="I720" s="178">
        <v>5189581.8059999999</v>
      </c>
      <c r="J720" s="178">
        <v>487874.09600000002</v>
      </c>
      <c r="K720" s="18">
        <f>VLOOKUP($C720,'Hub coords'!$A$14:$E$119,4,TRUE)</f>
        <v>487871.8934</v>
      </c>
      <c r="L720" s="18">
        <f>VLOOKUP($C720,'Hub coords'!$A$14:$E$119,5,TRUE)</f>
        <v>5189581.3425000003</v>
      </c>
      <c r="M720" s="178">
        <f t="shared" si="48"/>
        <v>2.2026000000187196</v>
      </c>
      <c r="N720" s="178">
        <f t="shared" si="49"/>
        <v>0.46349999960511923</v>
      </c>
      <c r="O720" s="179">
        <f t="shared" si="50"/>
        <v>2.2508396232775914</v>
      </c>
      <c r="P720" s="178">
        <f t="shared" si="51"/>
        <v>5.0662790097164097</v>
      </c>
      <c r="Q720" s="180" t="str">
        <f>VLOOKUP($C720,'Hub coords'!$A$14:$E$118,1,TRUE)</f>
        <v>T6P11</v>
      </c>
      <c r="R720" s="176" t="s">
        <v>5112</v>
      </c>
      <c r="S720" s="185">
        <f>COUNT(D696:D725)</f>
        <v>30</v>
      </c>
    </row>
    <row r="721" spans="1:19" s="176" customFormat="1" x14ac:dyDescent="0.3">
      <c r="A721" s="176" t="s">
        <v>130</v>
      </c>
      <c r="B721" s="176">
        <v>0</v>
      </c>
      <c r="C721" s="176" t="s">
        <v>1104</v>
      </c>
      <c r="D721" s="176">
        <v>901</v>
      </c>
      <c r="E721" s="176">
        <v>341.51499999999999</v>
      </c>
      <c r="F721" s="176">
        <v>0.2</v>
      </c>
      <c r="G721" s="176">
        <v>0.2</v>
      </c>
      <c r="H721" s="178">
        <v>1.5322880000000001</v>
      </c>
      <c r="I721" s="178">
        <v>5189581.9720000001</v>
      </c>
      <c r="J721" s="178">
        <v>487874.36099999998</v>
      </c>
      <c r="K721" s="18">
        <f>VLOOKUP($C721,'Hub coords'!$A$14:$E$119,4,TRUE)</f>
        <v>487871.8934</v>
      </c>
      <c r="L721" s="18">
        <f>VLOOKUP($C721,'Hub coords'!$A$14:$E$119,5,TRUE)</f>
        <v>5189581.3425000003</v>
      </c>
      <c r="M721" s="178">
        <f t="shared" si="48"/>
        <v>2.4675999999744818</v>
      </c>
      <c r="N721" s="178">
        <f t="shared" si="49"/>
        <v>0.6294999998062849</v>
      </c>
      <c r="O721" s="179">
        <f t="shared" si="50"/>
        <v>2.5466291464660054</v>
      </c>
      <c r="P721" s="178">
        <f t="shared" si="51"/>
        <v>6.4853200096301746</v>
      </c>
      <c r="Q721" s="180" t="str">
        <f>VLOOKUP($C721,'Hub coords'!$A$14:$E$118,1,TRUE)</f>
        <v>T6P11</v>
      </c>
      <c r="R721" s="176" t="s">
        <v>5111</v>
      </c>
      <c r="S721" s="178">
        <f>AVERAGE(O696:O725)</f>
        <v>2.6217922192354921</v>
      </c>
    </row>
    <row r="722" spans="1:19" s="176" customFormat="1" x14ac:dyDescent="0.3">
      <c r="A722" s="176" t="s">
        <v>130</v>
      </c>
      <c r="B722" s="176">
        <v>0</v>
      </c>
      <c r="C722" s="176" t="s">
        <v>1105</v>
      </c>
      <c r="D722" s="176">
        <v>901</v>
      </c>
      <c r="E722" s="176">
        <v>340.80099999999999</v>
      </c>
      <c r="F722" s="176">
        <v>0.2</v>
      </c>
      <c r="G722" s="176">
        <v>0.3</v>
      </c>
      <c r="H722" s="178">
        <v>1.7331430000000001</v>
      </c>
      <c r="I722" s="178">
        <v>5189582.0449999999</v>
      </c>
      <c r="J722" s="178">
        <v>487874.67700000003</v>
      </c>
      <c r="K722" s="18">
        <f>VLOOKUP($C722,'Hub coords'!$A$14:$E$119,4,TRUE)</f>
        <v>487871.8934</v>
      </c>
      <c r="L722" s="18">
        <f>VLOOKUP($C722,'Hub coords'!$A$14:$E$119,5,TRUE)</f>
        <v>5189581.3425000003</v>
      </c>
      <c r="M722" s="178">
        <f t="shared" si="48"/>
        <v>2.7836000000243075</v>
      </c>
      <c r="N722" s="178">
        <f t="shared" si="49"/>
        <v>0.70249999966472387</v>
      </c>
      <c r="O722" s="179">
        <f t="shared" si="50"/>
        <v>2.8708770802081136</v>
      </c>
      <c r="P722" s="178">
        <f t="shared" si="51"/>
        <v>8.2419352096642644</v>
      </c>
      <c r="Q722" s="180" t="str">
        <f>VLOOKUP($C722,'Hub coords'!$A$14:$E$118,1,TRUE)</f>
        <v>T6P11</v>
      </c>
      <c r="R722" s="176" t="s">
        <v>5110</v>
      </c>
      <c r="S722" s="178">
        <f>_xlfn.STDEV.S(O696:O725)</f>
        <v>0.52821419619596122</v>
      </c>
    </row>
    <row r="723" spans="1:19" s="176" customFormat="1" x14ac:dyDescent="0.3">
      <c r="A723" s="176" t="s">
        <v>126</v>
      </c>
      <c r="B723" s="176">
        <v>0</v>
      </c>
      <c r="C723" s="176" t="s">
        <v>1106</v>
      </c>
      <c r="D723" s="176">
        <v>901</v>
      </c>
      <c r="E723" s="176">
        <v>340.81200000000001</v>
      </c>
      <c r="F723" s="176">
        <v>0.3</v>
      </c>
      <c r="G723" s="176">
        <v>0.3</v>
      </c>
      <c r="H723" s="178">
        <v>1.5660510000000001</v>
      </c>
      <c r="I723" s="178">
        <v>5189581.9409999996</v>
      </c>
      <c r="J723" s="178">
        <v>487873.75900000002</v>
      </c>
      <c r="K723" s="18">
        <f>VLOOKUP($C723,'Hub coords'!$A$14:$E$119,4,TRUE)</f>
        <v>487871.8934</v>
      </c>
      <c r="L723" s="18">
        <f>VLOOKUP($C723,'Hub coords'!$A$14:$E$119,5,TRUE)</f>
        <v>5189581.3425000003</v>
      </c>
      <c r="M723" s="178">
        <f t="shared" si="48"/>
        <v>1.8656000000191852</v>
      </c>
      <c r="N723" s="178">
        <f t="shared" si="49"/>
        <v>0.59849999938160181</v>
      </c>
      <c r="O723" s="179">
        <f t="shared" si="50"/>
        <v>1.9592512879493944</v>
      </c>
      <c r="P723" s="178">
        <f t="shared" si="51"/>
        <v>3.8386656093313607</v>
      </c>
      <c r="Q723" s="180" t="str">
        <f>VLOOKUP($C723,'Hub coords'!$A$14:$E$118,1,TRUE)</f>
        <v>T6P11</v>
      </c>
      <c r="R723" s="176" t="s">
        <v>5109</v>
      </c>
      <c r="S723" s="178">
        <f>MIN(O696:O725)</f>
        <v>1.5847254052114048</v>
      </c>
    </row>
    <row r="724" spans="1:19" s="176" customFormat="1" x14ac:dyDescent="0.3">
      <c r="A724" s="176" t="s">
        <v>126</v>
      </c>
      <c r="B724" s="176">
        <v>0</v>
      </c>
      <c r="C724" s="176" t="s">
        <v>1107</v>
      </c>
      <c r="D724" s="176">
        <v>901</v>
      </c>
      <c r="E724" s="176">
        <v>347.73899999999998</v>
      </c>
      <c r="F724" s="176">
        <v>0.3</v>
      </c>
      <c r="G724" s="176">
        <v>0.3</v>
      </c>
      <c r="H724" s="178">
        <v>1.7383550000000001</v>
      </c>
      <c r="I724" s="178">
        <v>5189579.38</v>
      </c>
      <c r="J724" s="178">
        <v>487874.55200000003</v>
      </c>
      <c r="K724" s="18">
        <f>VLOOKUP($C724,'Hub coords'!$A$14:$E$119,4,TRUE)</f>
        <v>487871.8934</v>
      </c>
      <c r="L724" s="18">
        <f>VLOOKUP($C724,'Hub coords'!$A$14:$E$119,5,TRUE)</f>
        <v>5189581.3425000003</v>
      </c>
      <c r="M724" s="178">
        <f t="shared" si="48"/>
        <v>2.6586000000243075</v>
      </c>
      <c r="N724" s="178">
        <f t="shared" si="49"/>
        <v>1.962500000372529</v>
      </c>
      <c r="O724" s="179">
        <f t="shared" si="50"/>
        <v>3.3044757846883104</v>
      </c>
      <c r="P724" s="178">
        <f t="shared" si="51"/>
        <v>10.919560211591424</v>
      </c>
      <c r="Q724" s="180" t="str">
        <f>VLOOKUP($C724,'Hub coords'!$A$14:$E$118,1,TRUE)</f>
        <v>T6P11</v>
      </c>
      <c r="R724" s="176" t="s">
        <v>5108</v>
      </c>
      <c r="S724" s="178">
        <f>MAX(O696:O725)</f>
        <v>3.4777791205574982</v>
      </c>
    </row>
    <row r="725" spans="1:19" s="176" customFormat="1" x14ac:dyDescent="0.3">
      <c r="A725" s="176" t="s">
        <v>130</v>
      </c>
      <c r="B725" s="176">
        <v>0</v>
      </c>
      <c r="C725" s="176" t="s">
        <v>1108</v>
      </c>
      <c r="D725" s="176">
        <v>901</v>
      </c>
      <c r="E725" s="176">
        <v>347.69600000000003</v>
      </c>
      <c r="F725" s="176">
        <v>0.3</v>
      </c>
      <c r="G725" s="176">
        <v>0.3</v>
      </c>
      <c r="H725" s="178">
        <v>2.1782149999999998</v>
      </c>
      <c r="I725" s="178">
        <v>5189579.1030000001</v>
      </c>
      <c r="J725" s="178">
        <v>487873.89299999998</v>
      </c>
      <c r="K725" s="18">
        <f>VLOOKUP($C725,'Hub coords'!$A$14:$E$119,4,TRUE)</f>
        <v>487871.8934</v>
      </c>
      <c r="L725" s="18">
        <f>VLOOKUP($C725,'Hub coords'!$A$14:$E$119,5,TRUE)</f>
        <v>5189581.3425000003</v>
      </c>
      <c r="M725" s="178">
        <f t="shared" si="48"/>
        <v>1.999599999981001</v>
      </c>
      <c r="N725" s="178">
        <f t="shared" si="49"/>
        <v>2.239500000141561</v>
      </c>
      <c r="O725" s="179">
        <f t="shared" si="50"/>
        <v>3.0022925258139104</v>
      </c>
      <c r="P725" s="178">
        <f t="shared" si="51"/>
        <v>9.0137604105580689</v>
      </c>
      <c r="Q725" s="180" t="str">
        <f>VLOOKUP($C725,'Hub coords'!$A$14:$E$118,1,TRUE)</f>
        <v>T6P11</v>
      </c>
      <c r="R725" s="176" t="s">
        <v>5107</v>
      </c>
      <c r="S725" s="178">
        <f>SQRT(SUM(P696:P725)/S720)</f>
        <v>2.6727334952574826</v>
      </c>
    </row>
    <row r="726" spans="1:19" ht="15" thickBot="1" x14ac:dyDescent="0.35">
      <c r="A726" s="30" t="s">
        <v>126</v>
      </c>
      <c r="B726" s="30">
        <v>0</v>
      </c>
      <c r="C726" s="30" t="s">
        <v>1130</v>
      </c>
      <c r="D726" s="30">
        <v>901</v>
      </c>
      <c r="E726" s="30">
        <v>343.17200000000003</v>
      </c>
      <c r="F726" s="30">
        <v>0.5</v>
      </c>
      <c r="G726" s="30">
        <v>0.3</v>
      </c>
      <c r="H726" s="34">
        <v>2.1431200000000001</v>
      </c>
      <c r="I726" s="34">
        <v>5189653.432</v>
      </c>
      <c r="J726" s="34">
        <v>487872.34299999999</v>
      </c>
      <c r="K726" s="18">
        <f>VLOOKUP($C726,'Hub coords'!$A$14:$E$119,4,TRUE)</f>
        <v>487871.70540000004</v>
      </c>
      <c r="L726" s="18">
        <f>VLOOKUP($C726,'Hub coords'!$A$14:$E$119,5,TRUE)</f>
        <v>5189657.7755000005</v>
      </c>
      <c r="M726" s="34">
        <f t="shared" si="48"/>
        <v>0.63759999995818362</v>
      </c>
      <c r="N726" s="34">
        <f t="shared" si="49"/>
        <v>4.3435000004246831</v>
      </c>
      <c r="O726" s="35">
        <f t="shared" si="50"/>
        <v>4.3900485206471123</v>
      </c>
      <c r="P726" s="34">
        <f t="shared" si="51"/>
        <v>19.2725260136359</v>
      </c>
      <c r="Q726" s="36" t="str">
        <f>VLOOKUP($C726,'Hub coords'!$A$14:$E$118,1,TRUE)</f>
        <v>T6P12</v>
      </c>
      <c r="R726" s="30"/>
    </row>
    <row r="727" spans="1:19" x14ac:dyDescent="0.3">
      <c r="A727" s="30" t="s">
        <v>126</v>
      </c>
      <c r="B727" s="30">
        <v>0</v>
      </c>
      <c r="C727" s="30" t="s">
        <v>1139</v>
      </c>
      <c r="D727" s="30">
        <v>901</v>
      </c>
      <c r="E727" s="30">
        <v>338.6</v>
      </c>
      <c r="F727" s="30">
        <v>0.4</v>
      </c>
      <c r="G727" s="30">
        <v>0.4</v>
      </c>
      <c r="H727" s="34">
        <v>2.0884849999999999</v>
      </c>
      <c r="I727" s="34">
        <v>5189657.9019999998</v>
      </c>
      <c r="J727" s="34">
        <v>487871.77299999999</v>
      </c>
      <c r="K727" s="18">
        <f>VLOOKUP($C727,'Hub coords'!$A$14:$E$119,4,TRUE)</f>
        <v>487871.70540000004</v>
      </c>
      <c r="L727" s="18">
        <f>VLOOKUP($C727,'Hub coords'!$A$14:$E$119,5,TRUE)</f>
        <v>5189657.7755000005</v>
      </c>
      <c r="M727" s="34">
        <f t="shared" si="48"/>
        <v>6.7599999951198697E-2</v>
      </c>
      <c r="N727" s="34">
        <f t="shared" si="49"/>
        <v>0.12649999931454659</v>
      </c>
      <c r="O727" s="35">
        <f t="shared" si="50"/>
        <v>0.14342945938677434</v>
      </c>
      <c r="P727" s="34">
        <f t="shared" si="51"/>
        <v>2.0572009819982352E-2</v>
      </c>
      <c r="Q727" s="36" t="str">
        <f>VLOOKUP($C727,'Hub coords'!$A$14:$E$118,1,TRUE)</f>
        <v>T6P12</v>
      </c>
      <c r="R727" s="20" t="s">
        <v>166</v>
      </c>
      <c r="S727" s="20" t="s">
        <v>165</v>
      </c>
    </row>
    <row r="728" spans="1:19" x14ac:dyDescent="0.3">
      <c r="A728" s="30" t="s">
        <v>130</v>
      </c>
      <c r="B728" s="30">
        <v>0</v>
      </c>
      <c r="C728" s="30" t="s">
        <v>1140</v>
      </c>
      <c r="D728" s="30">
        <v>901</v>
      </c>
      <c r="E728" s="30">
        <v>337.19099999999997</v>
      </c>
      <c r="F728" s="30">
        <v>0.5</v>
      </c>
      <c r="G728" s="30">
        <v>0.5</v>
      </c>
      <c r="H728" s="34">
        <v>1.9557329999999999</v>
      </c>
      <c r="I728" s="34">
        <v>5189658.7560000001</v>
      </c>
      <c r="J728" s="34">
        <v>487871.65100000001</v>
      </c>
      <c r="K728" s="18">
        <f>VLOOKUP($C728,'Hub coords'!$A$14:$E$119,4,TRUE)</f>
        <v>487871.70540000004</v>
      </c>
      <c r="L728" s="18">
        <f>VLOOKUP($C728,'Hub coords'!$A$14:$E$119,5,TRUE)</f>
        <v>5189657.7755000005</v>
      </c>
      <c r="M728" s="34">
        <f t="shared" si="48"/>
        <v>5.4400000022724271E-2</v>
      </c>
      <c r="N728" s="34">
        <f t="shared" si="49"/>
        <v>0.98049999959766865</v>
      </c>
      <c r="O728" s="35">
        <f t="shared" si="50"/>
        <v>0.98200794763255383</v>
      </c>
      <c r="P728" s="34">
        <f t="shared" si="51"/>
        <v>0.96433960921350059</v>
      </c>
      <c r="Q728" s="36" t="str">
        <f>VLOOKUP($C728,'Hub coords'!$A$14:$E$118,1,TRUE)</f>
        <v>T6P12</v>
      </c>
      <c r="R728" s="40">
        <v>1</v>
      </c>
      <c r="S728" s="15">
        <v>7</v>
      </c>
    </row>
    <row r="729" spans="1:19" x14ac:dyDescent="0.3">
      <c r="A729" s="30" t="s">
        <v>126</v>
      </c>
      <c r="B729" s="30">
        <v>0</v>
      </c>
      <c r="C729" s="30" t="s">
        <v>1141</v>
      </c>
      <c r="D729" s="30">
        <v>901</v>
      </c>
      <c r="E729" s="30">
        <v>348.024</v>
      </c>
      <c r="F729" s="30">
        <v>0.3</v>
      </c>
      <c r="G729" s="30">
        <v>0.2</v>
      </c>
      <c r="H729" s="34">
        <v>2.1031179999999998</v>
      </c>
      <c r="I729" s="34">
        <v>5189653.2970000003</v>
      </c>
      <c r="J729" s="34">
        <v>487872.33100000001</v>
      </c>
      <c r="K729" s="18">
        <f>VLOOKUP($C729,'Hub coords'!$A$14:$E$119,4,TRUE)</f>
        <v>487871.70540000004</v>
      </c>
      <c r="L729" s="18">
        <f>VLOOKUP($C729,'Hub coords'!$A$14:$E$119,5,TRUE)</f>
        <v>5189657.7755000005</v>
      </c>
      <c r="M729" s="34">
        <f t="shared" si="48"/>
        <v>0.62559999997029081</v>
      </c>
      <c r="N729" s="34">
        <f t="shared" si="49"/>
        <v>4.4785000002011657</v>
      </c>
      <c r="O729" s="35">
        <f t="shared" si="50"/>
        <v>4.5219838137442148</v>
      </c>
      <c r="P729" s="34">
        <f t="shared" si="51"/>
        <v>20.448337611764675</v>
      </c>
      <c r="Q729" s="36" t="str">
        <f>VLOOKUP($C729,'Hub coords'!$A$14:$E$118,1,TRUE)</f>
        <v>T6P12</v>
      </c>
      <c r="R729" s="40">
        <v>2</v>
      </c>
      <c r="S729" s="15">
        <v>8</v>
      </c>
    </row>
    <row r="730" spans="1:19" x14ac:dyDescent="0.3">
      <c r="A730" s="30" t="s">
        <v>126</v>
      </c>
      <c r="B730" s="30">
        <v>0</v>
      </c>
      <c r="C730" s="30" t="s">
        <v>1142</v>
      </c>
      <c r="D730" s="30">
        <v>901</v>
      </c>
      <c r="E730" s="30">
        <v>334.23899999999998</v>
      </c>
      <c r="F730" s="30">
        <v>0.5</v>
      </c>
      <c r="G730" s="30">
        <v>0.4</v>
      </c>
      <c r="H730" s="34">
        <v>1.6832180000000001</v>
      </c>
      <c r="I730" s="34">
        <v>5189657.3329999996</v>
      </c>
      <c r="J730" s="34">
        <v>487871.62099999998</v>
      </c>
      <c r="K730" s="18">
        <f>VLOOKUP($C730,'Hub coords'!$A$14:$E$119,4,TRUE)</f>
        <v>487871.70540000004</v>
      </c>
      <c r="L730" s="18">
        <f>VLOOKUP($C730,'Hub coords'!$A$14:$E$119,5,TRUE)</f>
        <v>5189657.7755000005</v>
      </c>
      <c r="M730" s="34">
        <f t="shared" si="48"/>
        <v>8.4400000050663948E-2</v>
      </c>
      <c r="N730" s="34">
        <f t="shared" si="49"/>
        <v>0.44250000081956387</v>
      </c>
      <c r="O730" s="35">
        <f t="shared" si="50"/>
        <v>0.45047709235194866</v>
      </c>
      <c r="P730" s="34">
        <f t="shared" si="51"/>
        <v>0.20292961073386609</v>
      </c>
      <c r="Q730" s="36" t="str">
        <f>VLOOKUP($C730,'Hub coords'!$A$14:$E$118,1,TRUE)</f>
        <v>T6P12</v>
      </c>
      <c r="R730" s="40">
        <v>3</v>
      </c>
      <c r="S730" s="15">
        <v>3</v>
      </c>
    </row>
    <row r="731" spans="1:19" x14ac:dyDescent="0.3">
      <c r="A731" s="30" t="s">
        <v>130</v>
      </c>
      <c r="B731" s="30">
        <v>0</v>
      </c>
      <c r="C731" s="30" t="s">
        <v>1143</v>
      </c>
      <c r="D731" s="30">
        <v>901</v>
      </c>
      <c r="E731" s="30">
        <v>335.48399999999998</v>
      </c>
      <c r="F731" s="30">
        <v>0.5</v>
      </c>
      <c r="G731" s="30">
        <v>0.3</v>
      </c>
      <c r="H731" s="34">
        <v>2.1215079999999999</v>
      </c>
      <c r="I731" s="34">
        <v>5189657.7379999999</v>
      </c>
      <c r="J731" s="34">
        <v>487872.473</v>
      </c>
      <c r="K731" s="18">
        <f>VLOOKUP($C731,'Hub coords'!$A$14:$E$119,4,TRUE)</f>
        <v>487871.70540000004</v>
      </c>
      <c r="L731" s="18">
        <f>VLOOKUP($C731,'Hub coords'!$A$14:$E$119,5,TRUE)</f>
        <v>5189657.7755000005</v>
      </c>
      <c r="M731" s="34">
        <f t="shared" si="48"/>
        <v>0.76759999996284023</v>
      </c>
      <c r="N731" s="34">
        <f t="shared" si="49"/>
        <v>3.7500000558793545E-2</v>
      </c>
      <c r="O731" s="35">
        <f t="shared" si="50"/>
        <v>0.7685154585204268</v>
      </c>
      <c r="P731" s="34">
        <f t="shared" si="51"/>
        <v>0.59061600998486186</v>
      </c>
      <c r="Q731" s="36" t="str">
        <f>VLOOKUP($C731,'Hub coords'!$A$14:$E$118,1,TRUE)</f>
        <v>T6P12</v>
      </c>
      <c r="R731" s="40">
        <v>4</v>
      </c>
      <c r="S731" s="15">
        <v>5</v>
      </c>
    </row>
    <row r="732" spans="1:19" x14ac:dyDescent="0.3">
      <c r="A732" s="30" t="s">
        <v>130</v>
      </c>
      <c r="B732" s="30">
        <v>0</v>
      </c>
      <c r="C732" s="30" t="s">
        <v>1144</v>
      </c>
      <c r="D732" s="30">
        <v>901</v>
      </c>
      <c r="E732" s="30">
        <v>339.25700000000001</v>
      </c>
      <c r="F732" s="30">
        <v>0.4</v>
      </c>
      <c r="G732" s="30">
        <v>0.3</v>
      </c>
      <c r="H732" s="34">
        <v>2.2532920000000001</v>
      </c>
      <c r="I732" s="34">
        <v>5189660.483</v>
      </c>
      <c r="J732" s="34">
        <v>487873.01299999998</v>
      </c>
      <c r="K732" s="18">
        <f>VLOOKUP($C732,'Hub coords'!$A$14:$E$119,4,TRUE)</f>
        <v>487871.70540000004</v>
      </c>
      <c r="L732" s="18">
        <f>VLOOKUP($C732,'Hub coords'!$A$14:$E$119,5,TRUE)</f>
        <v>5189657.7755000005</v>
      </c>
      <c r="M732" s="34">
        <f t="shared" si="48"/>
        <v>1.3075999999418855</v>
      </c>
      <c r="N732" s="34">
        <f t="shared" si="49"/>
        <v>2.7074999995529652</v>
      </c>
      <c r="O732" s="35">
        <f t="shared" si="50"/>
        <v>3.0067214715412742</v>
      </c>
      <c r="P732" s="34">
        <f t="shared" si="51"/>
        <v>9.0403740074273262</v>
      </c>
      <c r="Q732" s="36" t="str">
        <f>VLOOKUP($C732,'Hub coords'!$A$14:$E$118,1,TRUE)</f>
        <v>T6P12</v>
      </c>
      <c r="R732" s="40">
        <v>5</v>
      </c>
      <c r="S732" s="15">
        <v>7</v>
      </c>
    </row>
    <row r="733" spans="1:19" x14ac:dyDescent="0.3">
      <c r="A733" s="30" t="s">
        <v>130</v>
      </c>
      <c r="B733" s="30">
        <v>0</v>
      </c>
      <c r="C733" s="30" t="s">
        <v>1145</v>
      </c>
      <c r="D733" s="30">
        <v>901</v>
      </c>
      <c r="E733" s="30">
        <v>337.089</v>
      </c>
      <c r="F733" s="30">
        <v>0.3</v>
      </c>
      <c r="G733" s="30">
        <v>0.3</v>
      </c>
      <c r="H733" s="34">
        <v>1.993725</v>
      </c>
      <c r="I733" s="34">
        <v>5189659.4390000002</v>
      </c>
      <c r="J733" s="34">
        <v>487872.16700000002</v>
      </c>
      <c r="K733" s="18">
        <f>VLOOKUP($C733,'Hub coords'!$A$14:$E$119,4,TRUE)</f>
        <v>487871.70540000004</v>
      </c>
      <c r="L733" s="18">
        <f>VLOOKUP($C733,'Hub coords'!$A$14:$E$119,5,TRUE)</f>
        <v>5189657.7755000005</v>
      </c>
      <c r="M733" s="34">
        <f t="shared" si="48"/>
        <v>0.46159999998053536</v>
      </c>
      <c r="N733" s="34">
        <f t="shared" si="49"/>
        <v>1.6634999997913837</v>
      </c>
      <c r="O733" s="35">
        <f t="shared" si="50"/>
        <v>1.726356512800286</v>
      </c>
      <c r="P733" s="34">
        <f t="shared" si="51"/>
        <v>2.9803068092879639</v>
      </c>
      <c r="Q733" s="36" t="str">
        <f>VLOOKUP($C733,'Hub coords'!$A$14:$E$118,1,TRUE)</f>
        <v>T6P12</v>
      </c>
      <c r="R733" s="40">
        <v>6</v>
      </c>
      <c r="S733" s="15">
        <v>0</v>
      </c>
    </row>
    <row r="734" spans="1:19" x14ac:dyDescent="0.3">
      <c r="A734" s="30" t="s">
        <v>130</v>
      </c>
      <c r="B734" s="30">
        <v>0</v>
      </c>
      <c r="C734" s="30" t="s">
        <v>1146</v>
      </c>
      <c r="D734" s="30">
        <v>901</v>
      </c>
      <c r="E734" s="30">
        <v>334.608</v>
      </c>
      <c r="F734" s="30">
        <v>0.3</v>
      </c>
      <c r="G734" s="30">
        <v>0.2</v>
      </c>
      <c r="H734" s="34">
        <v>2.1051630000000001</v>
      </c>
      <c r="I734" s="34">
        <v>5189658.3679999998</v>
      </c>
      <c r="J734" s="34">
        <v>487872.18099999998</v>
      </c>
      <c r="K734" s="18">
        <f>VLOOKUP($C734,'Hub coords'!$A$14:$E$119,4,TRUE)</f>
        <v>487871.70540000004</v>
      </c>
      <c r="L734" s="18">
        <f>VLOOKUP($C734,'Hub coords'!$A$14:$E$119,5,TRUE)</f>
        <v>5189657.7755000005</v>
      </c>
      <c r="M734" s="34">
        <f t="shared" si="48"/>
        <v>0.47559999994700775</v>
      </c>
      <c r="N734" s="34">
        <f t="shared" si="49"/>
        <v>0.59249999932944775</v>
      </c>
      <c r="O734" s="35">
        <f t="shared" si="50"/>
        <v>0.75977076092397056</v>
      </c>
      <c r="P734" s="34">
        <f t="shared" si="51"/>
        <v>0.57725160915498919</v>
      </c>
      <c r="Q734" s="36" t="str">
        <f>VLOOKUP($C734,'Hub coords'!$A$14:$E$118,1,TRUE)</f>
        <v>T6P12</v>
      </c>
      <c r="R734" s="40">
        <v>7</v>
      </c>
      <c r="S734" s="15">
        <v>0</v>
      </c>
    </row>
    <row r="735" spans="1:19" x14ac:dyDescent="0.3">
      <c r="A735" s="30" t="s">
        <v>126</v>
      </c>
      <c r="B735" s="30">
        <v>0</v>
      </c>
      <c r="C735" s="30" t="s">
        <v>1147</v>
      </c>
      <c r="D735" s="30">
        <v>901</v>
      </c>
      <c r="E735" s="30">
        <v>337.50799999999998</v>
      </c>
      <c r="F735" s="30">
        <v>0.3</v>
      </c>
      <c r="G735" s="30">
        <v>0.2</v>
      </c>
      <c r="H735" s="34">
        <v>2.103367</v>
      </c>
      <c r="I735" s="34">
        <v>5189655.6050000004</v>
      </c>
      <c r="J735" s="34">
        <v>487872.087</v>
      </c>
      <c r="K735" s="18">
        <f>VLOOKUP($C735,'Hub coords'!$A$14:$E$119,4,TRUE)</f>
        <v>487871.70540000004</v>
      </c>
      <c r="L735" s="18">
        <f>VLOOKUP($C735,'Hub coords'!$A$14:$E$119,5,TRUE)</f>
        <v>5189657.7755000005</v>
      </c>
      <c r="M735" s="34">
        <f t="shared" si="48"/>
        <v>0.38159999996423721</v>
      </c>
      <c r="N735" s="34">
        <f t="shared" si="49"/>
        <v>2.1705000000074506</v>
      </c>
      <c r="O735" s="35">
        <f t="shared" si="50"/>
        <v>2.2037896474040006</v>
      </c>
      <c r="P735" s="34">
        <f t="shared" si="51"/>
        <v>4.8566888100050498</v>
      </c>
      <c r="Q735" s="36" t="str">
        <f>VLOOKUP($C735,'Hub coords'!$A$14:$E$118,1,TRUE)</f>
        <v>T6P12</v>
      </c>
      <c r="R735" s="40">
        <v>8</v>
      </c>
      <c r="S735" s="15">
        <v>0</v>
      </c>
    </row>
    <row r="736" spans="1:19" ht="15" thickBot="1" x14ac:dyDescent="0.35">
      <c r="A736" s="30" t="s">
        <v>126</v>
      </c>
      <c r="B736" s="30">
        <v>0</v>
      </c>
      <c r="C736" s="30" t="s">
        <v>1148</v>
      </c>
      <c r="D736" s="30">
        <v>901</v>
      </c>
      <c r="E736" s="30">
        <v>332.66899999999998</v>
      </c>
      <c r="F736" s="30">
        <v>0.4</v>
      </c>
      <c r="G736" s="30">
        <v>0.3</v>
      </c>
      <c r="H736" s="34">
        <v>1.9233819999999999</v>
      </c>
      <c r="I736" s="34">
        <v>5189653.6140000001</v>
      </c>
      <c r="J736" s="34">
        <v>487871.80800000002</v>
      </c>
      <c r="K736" s="18">
        <f>VLOOKUP($C736,'Hub coords'!$A$14:$E$119,4,TRUE)</f>
        <v>487871.70540000004</v>
      </c>
      <c r="L736" s="18">
        <f>VLOOKUP($C736,'Hub coords'!$A$14:$E$119,5,TRUE)</f>
        <v>5189657.7755000005</v>
      </c>
      <c r="M736" s="34">
        <f t="shared" si="48"/>
        <v>0.10259999998379499</v>
      </c>
      <c r="N736" s="34">
        <f t="shared" si="49"/>
        <v>4.1615000003948808</v>
      </c>
      <c r="O736" s="35">
        <f t="shared" si="50"/>
        <v>4.1627645877809698</v>
      </c>
      <c r="P736" s="34">
        <f t="shared" si="51"/>
        <v>17.328609013283266</v>
      </c>
      <c r="Q736" s="36" t="str">
        <f>VLOOKUP($C736,'Hub coords'!$A$14:$E$118,1,TRUE)</f>
        <v>T6P12</v>
      </c>
      <c r="R736" s="38" t="s">
        <v>2123</v>
      </c>
      <c r="S736" s="38">
        <v>0</v>
      </c>
    </row>
    <row r="737" spans="1:19" x14ac:dyDescent="0.3">
      <c r="A737" s="30" t="s">
        <v>126</v>
      </c>
      <c r="B737" s="30">
        <v>0</v>
      </c>
      <c r="C737" s="30" t="s">
        <v>1131</v>
      </c>
      <c r="D737" s="30">
        <v>901</v>
      </c>
      <c r="E737" s="30">
        <v>340.49</v>
      </c>
      <c r="F737" s="30">
        <v>0.5</v>
      </c>
      <c r="G737" s="30">
        <v>0.3</v>
      </c>
      <c r="H737" s="34">
        <v>2.0787770000000001</v>
      </c>
      <c r="I737" s="34">
        <v>5189653.8059999999</v>
      </c>
      <c r="J737" s="34">
        <v>487872.49599999998</v>
      </c>
      <c r="K737" s="18">
        <f>VLOOKUP($C737,'Hub coords'!$A$14:$E$119,4,TRUE)</f>
        <v>487871.70540000004</v>
      </c>
      <c r="L737" s="18">
        <f>VLOOKUP($C737,'Hub coords'!$A$14:$E$119,5,TRUE)</f>
        <v>5189657.7755000005</v>
      </c>
      <c r="M737" s="34">
        <f t="shared" si="48"/>
        <v>0.79059999994933605</v>
      </c>
      <c r="N737" s="34">
        <f t="shared" si="49"/>
        <v>3.9695000005885959</v>
      </c>
      <c r="O737" s="35">
        <f t="shared" si="50"/>
        <v>4.0474657027074059</v>
      </c>
      <c r="P737" s="34">
        <f t="shared" si="51"/>
        <v>16.381978614592754</v>
      </c>
      <c r="Q737" s="36" t="str">
        <f>VLOOKUP($C737,'Hub coords'!$A$14:$E$118,1,TRUE)</f>
        <v>T6P12</v>
      </c>
      <c r="R737" s="30"/>
    </row>
    <row r="738" spans="1:19" x14ac:dyDescent="0.3">
      <c r="A738" s="30" t="s">
        <v>126</v>
      </c>
      <c r="B738" s="30">
        <v>0</v>
      </c>
      <c r="C738" s="30" t="s">
        <v>1149</v>
      </c>
      <c r="D738" s="30">
        <v>901</v>
      </c>
      <c r="E738" s="30">
        <v>336.86</v>
      </c>
      <c r="F738" s="30">
        <v>0.8</v>
      </c>
      <c r="G738" s="30">
        <v>0.7</v>
      </c>
      <c r="H738" s="34">
        <v>2.2279870000000002</v>
      </c>
      <c r="I738" s="34">
        <v>5189656.5360000003</v>
      </c>
      <c r="J738" s="34">
        <v>487872.32400000002</v>
      </c>
      <c r="K738" s="18">
        <f>VLOOKUP($C738,'Hub coords'!$A$14:$E$119,4,TRUE)</f>
        <v>487871.70540000004</v>
      </c>
      <c r="L738" s="18">
        <f>VLOOKUP($C738,'Hub coords'!$A$14:$E$119,5,TRUE)</f>
        <v>5189657.7755000005</v>
      </c>
      <c r="M738" s="34">
        <f t="shared" si="48"/>
        <v>0.61859999998705462</v>
      </c>
      <c r="N738" s="34">
        <f t="shared" si="49"/>
        <v>1.239500000141561</v>
      </c>
      <c r="O738" s="35">
        <f t="shared" si="50"/>
        <v>1.385289215411321</v>
      </c>
      <c r="P738" s="34">
        <f t="shared" si="51"/>
        <v>1.9190262103349134</v>
      </c>
      <c r="Q738" s="36" t="str">
        <f>VLOOKUP($C738,'Hub coords'!$A$14:$E$118,1,TRUE)</f>
        <v>T6P12</v>
      </c>
      <c r="R738" s="30"/>
    </row>
    <row r="739" spans="1:19" x14ac:dyDescent="0.3">
      <c r="A739" s="30" t="s">
        <v>126</v>
      </c>
      <c r="B739" s="30">
        <v>0</v>
      </c>
      <c r="C739" s="30" t="s">
        <v>1150</v>
      </c>
      <c r="D739" s="30">
        <v>901</v>
      </c>
      <c r="E739" s="30">
        <v>348.30500000000001</v>
      </c>
      <c r="F739" s="30">
        <v>0.5</v>
      </c>
      <c r="G739" s="30">
        <v>0.4</v>
      </c>
      <c r="H739" s="34">
        <v>1.9774240000000001</v>
      </c>
      <c r="I739" s="34">
        <v>5189654.7630000003</v>
      </c>
      <c r="J739" s="34">
        <v>487874.071</v>
      </c>
      <c r="K739" s="18">
        <f>VLOOKUP($C739,'Hub coords'!$A$14:$E$119,4,TRUE)</f>
        <v>487871.70540000004</v>
      </c>
      <c r="L739" s="18">
        <f>VLOOKUP($C739,'Hub coords'!$A$14:$E$119,5,TRUE)</f>
        <v>5189657.7755000005</v>
      </c>
      <c r="M739" s="34">
        <f t="shared" si="48"/>
        <v>2.3655999999609776</v>
      </c>
      <c r="N739" s="34">
        <f t="shared" si="49"/>
        <v>3.0125000001862645</v>
      </c>
      <c r="O739" s="35">
        <f t="shared" si="50"/>
        <v>3.8303028093008029</v>
      </c>
      <c r="P739" s="34">
        <f t="shared" si="51"/>
        <v>14.671219610937623</v>
      </c>
      <c r="Q739" s="36" t="str">
        <f>VLOOKUP($C739,'Hub coords'!$A$14:$E$118,1,TRUE)</f>
        <v>T6P12</v>
      </c>
      <c r="R739" s="30"/>
    </row>
    <row r="740" spans="1:19" x14ac:dyDescent="0.3">
      <c r="A740" s="30" t="s">
        <v>130</v>
      </c>
      <c r="B740" s="30">
        <v>0</v>
      </c>
      <c r="C740" s="30" t="s">
        <v>1151</v>
      </c>
      <c r="D740" s="30">
        <v>901</v>
      </c>
      <c r="E740" s="30">
        <v>334.65499999999997</v>
      </c>
      <c r="F740" s="30">
        <v>0.5</v>
      </c>
      <c r="G740" s="30">
        <v>0.3</v>
      </c>
      <c r="H740" s="34">
        <v>2.0951330000000001</v>
      </c>
      <c r="I740" s="34">
        <v>5189654.0690000001</v>
      </c>
      <c r="J740" s="34">
        <v>487871.81199999998</v>
      </c>
      <c r="K740" s="18">
        <f>VLOOKUP($C740,'Hub coords'!$A$14:$E$119,4,TRUE)</f>
        <v>487871.70540000004</v>
      </c>
      <c r="L740" s="18">
        <f>VLOOKUP($C740,'Hub coords'!$A$14:$E$119,5,TRUE)</f>
        <v>5189657.7755000005</v>
      </c>
      <c r="M740" s="34">
        <f t="shared" si="48"/>
        <v>0.10659999994095415</v>
      </c>
      <c r="N740" s="34">
        <f t="shared" si="49"/>
        <v>3.706500000320375</v>
      </c>
      <c r="O740" s="35">
        <f t="shared" si="50"/>
        <v>3.7080326067016123</v>
      </c>
      <c r="P740" s="34">
        <f t="shared" si="51"/>
        <v>13.749505812362354</v>
      </c>
      <c r="Q740" s="36" t="str">
        <f>VLOOKUP($C740,'Hub coords'!$A$14:$E$118,1,TRUE)</f>
        <v>T6P12</v>
      </c>
      <c r="R740" s="30"/>
    </row>
    <row r="741" spans="1:19" x14ac:dyDescent="0.3">
      <c r="A741" s="30" t="s">
        <v>130</v>
      </c>
      <c r="B741" s="30">
        <v>0</v>
      </c>
      <c r="C741" s="30" t="s">
        <v>1152</v>
      </c>
      <c r="D741" s="30">
        <v>901</v>
      </c>
      <c r="E741" s="30">
        <v>334.76299999999998</v>
      </c>
      <c r="F741" s="30">
        <v>0.5</v>
      </c>
      <c r="G741" s="30">
        <v>0.3</v>
      </c>
      <c r="H741" s="34">
        <v>2.089575</v>
      </c>
      <c r="I741" s="34">
        <v>5189654.1179999998</v>
      </c>
      <c r="J741" s="34">
        <v>487871.89399999997</v>
      </c>
      <c r="K741" s="18">
        <f>VLOOKUP($C741,'Hub coords'!$A$14:$E$119,4,TRUE)</f>
        <v>487871.70540000004</v>
      </c>
      <c r="L741" s="18">
        <f>VLOOKUP($C741,'Hub coords'!$A$14:$E$119,5,TRUE)</f>
        <v>5189657.7755000005</v>
      </c>
      <c r="M741" s="34">
        <f t="shared" si="48"/>
        <v>0.18859999993583187</v>
      </c>
      <c r="N741" s="34">
        <f t="shared" si="49"/>
        <v>3.6575000006705523</v>
      </c>
      <c r="O741" s="35">
        <f t="shared" si="50"/>
        <v>3.6623593781715202</v>
      </c>
      <c r="P741" s="34">
        <f t="shared" si="51"/>
        <v>13.412876214880884</v>
      </c>
      <c r="Q741" s="36" t="str">
        <f>VLOOKUP($C741,'Hub coords'!$A$14:$E$118,1,TRUE)</f>
        <v>T6P12</v>
      </c>
      <c r="R741" s="30"/>
    </row>
    <row r="742" spans="1:19" x14ac:dyDescent="0.3">
      <c r="A742" s="30" t="s">
        <v>126</v>
      </c>
      <c r="B742" s="30">
        <v>0</v>
      </c>
      <c r="C742" s="30" t="s">
        <v>1153</v>
      </c>
      <c r="D742" s="30">
        <v>901</v>
      </c>
      <c r="E742" s="30">
        <v>337.363</v>
      </c>
      <c r="F742" s="30">
        <v>0.4</v>
      </c>
      <c r="G742" s="30">
        <v>0.3</v>
      </c>
      <c r="H742" s="34">
        <v>2.0072619999999999</v>
      </c>
      <c r="I742" s="34">
        <v>5189656.4879999999</v>
      </c>
      <c r="J742" s="34">
        <v>487872.05099999998</v>
      </c>
      <c r="K742" s="18">
        <f>VLOOKUP($C742,'Hub coords'!$A$14:$E$119,4,TRUE)</f>
        <v>487871.70540000004</v>
      </c>
      <c r="L742" s="18">
        <f>VLOOKUP($C742,'Hub coords'!$A$14:$E$119,5,TRUE)</f>
        <v>5189657.7755000005</v>
      </c>
      <c r="M742" s="34">
        <f t="shared" si="48"/>
        <v>0.34559999994235113</v>
      </c>
      <c r="N742" s="34">
        <f t="shared" si="49"/>
        <v>1.2875000005587935</v>
      </c>
      <c r="O742" s="35">
        <f t="shared" si="50"/>
        <v>1.3330774963966072</v>
      </c>
      <c r="P742" s="34">
        <f t="shared" si="51"/>
        <v>1.7770956113990464</v>
      </c>
      <c r="Q742" s="36" t="str">
        <f>VLOOKUP($C742,'Hub coords'!$A$14:$E$118,1,TRUE)</f>
        <v>T6P12</v>
      </c>
      <c r="R742" s="30"/>
    </row>
    <row r="743" spans="1:19" x14ac:dyDescent="0.3">
      <c r="A743" s="30" t="s">
        <v>126</v>
      </c>
      <c r="B743" s="30">
        <v>0</v>
      </c>
      <c r="C743" s="30" t="s">
        <v>1154</v>
      </c>
      <c r="D743" s="30">
        <v>901</v>
      </c>
      <c r="E743" s="30">
        <v>338.46300000000002</v>
      </c>
      <c r="F743" s="30">
        <v>0.6</v>
      </c>
      <c r="G743" s="30">
        <v>0.5</v>
      </c>
      <c r="H743" s="34">
        <v>2.293282</v>
      </c>
      <c r="I743" s="34">
        <v>5189654.9040000001</v>
      </c>
      <c r="J743" s="34">
        <v>487872.46899999998</v>
      </c>
      <c r="K743" s="18">
        <f>VLOOKUP($C743,'Hub coords'!$A$14:$E$119,4,TRUE)</f>
        <v>487871.70540000004</v>
      </c>
      <c r="L743" s="18">
        <f>VLOOKUP($C743,'Hub coords'!$A$14:$E$119,5,TRUE)</f>
        <v>5189657.7755000005</v>
      </c>
      <c r="M743" s="34">
        <f t="shared" si="48"/>
        <v>0.76359999994747341</v>
      </c>
      <c r="N743" s="34">
        <f t="shared" si="49"/>
        <v>2.8715000003576279</v>
      </c>
      <c r="O743" s="35">
        <f t="shared" si="50"/>
        <v>2.9712955443667393</v>
      </c>
      <c r="P743" s="34">
        <f t="shared" si="51"/>
        <v>8.8285972119736371</v>
      </c>
      <c r="Q743" s="36" t="str">
        <f>VLOOKUP($C743,'Hub coords'!$A$14:$E$118,1,TRUE)</f>
        <v>T6P12</v>
      </c>
      <c r="R743" s="30"/>
    </row>
    <row r="744" spans="1:19" x14ac:dyDescent="0.3">
      <c r="A744" s="30" t="s">
        <v>126</v>
      </c>
      <c r="B744" s="30">
        <v>0</v>
      </c>
      <c r="C744" s="30" t="s">
        <v>1155</v>
      </c>
      <c r="D744" s="30">
        <v>901</v>
      </c>
      <c r="E744" s="30">
        <v>334.29599999999999</v>
      </c>
      <c r="F744" s="30">
        <v>0.6</v>
      </c>
      <c r="G744" s="30">
        <v>0.4</v>
      </c>
      <c r="H744" s="34">
        <v>1.506891</v>
      </c>
      <c r="I744" s="34">
        <v>5189657.267</v>
      </c>
      <c r="J744" s="34">
        <v>487872.011</v>
      </c>
      <c r="K744" s="18">
        <f>VLOOKUP($C744,'Hub coords'!$A$14:$E$119,4,TRUE)</f>
        <v>487871.70540000004</v>
      </c>
      <c r="L744" s="18">
        <f>VLOOKUP($C744,'Hub coords'!$A$14:$E$119,5,TRUE)</f>
        <v>5189657.7755000005</v>
      </c>
      <c r="M744" s="34">
        <f t="shared" si="48"/>
        <v>0.30559999996330589</v>
      </c>
      <c r="N744" s="34">
        <f t="shared" si="49"/>
        <v>0.508500000461936</v>
      </c>
      <c r="O744" s="35">
        <f t="shared" si="50"/>
        <v>0.59326521088579054</v>
      </c>
      <c r="P744" s="34">
        <f t="shared" si="51"/>
        <v>0.35196361044736152</v>
      </c>
      <c r="Q744" s="36" t="str">
        <f>VLOOKUP($C744,'Hub coords'!$A$14:$E$118,1,TRUE)</f>
        <v>T6P12</v>
      </c>
      <c r="R744" s="30"/>
    </row>
    <row r="745" spans="1:19" x14ac:dyDescent="0.3">
      <c r="A745" s="30" t="s">
        <v>126</v>
      </c>
      <c r="B745" s="30">
        <v>0</v>
      </c>
      <c r="C745" s="30" t="s">
        <v>1156</v>
      </c>
      <c r="D745" s="30">
        <v>901</v>
      </c>
      <c r="E745" s="30">
        <v>341.19</v>
      </c>
      <c r="F745" s="30">
        <v>0.4</v>
      </c>
      <c r="G745" s="30">
        <v>0.3</v>
      </c>
      <c r="H745" s="34">
        <v>1.9394199999999999</v>
      </c>
      <c r="I745" s="34">
        <v>5189653.6610000003</v>
      </c>
      <c r="J745" s="34">
        <v>487871.10100000002</v>
      </c>
      <c r="K745" s="18">
        <f>VLOOKUP($C745,'Hub coords'!$A$14:$E$119,4,TRUE)</f>
        <v>487871.70540000004</v>
      </c>
      <c r="L745" s="18">
        <f>VLOOKUP($C745,'Hub coords'!$A$14:$E$119,5,TRUE)</f>
        <v>5189657.7755000005</v>
      </c>
      <c r="M745" s="34">
        <f t="shared" si="48"/>
        <v>0.60440000001108274</v>
      </c>
      <c r="N745" s="34">
        <f t="shared" si="49"/>
        <v>4.114500000141561</v>
      </c>
      <c r="O745" s="35">
        <f t="shared" si="50"/>
        <v>4.1586547838427634</v>
      </c>
      <c r="P745" s="34">
        <f t="shared" si="51"/>
        <v>17.294409611178303</v>
      </c>
      <c r="Q745" s="36" t="str">
        <f>VLOOKUP($C745,'Hub coords'!$A$14:$E$118,1,TRUE)</f>
        <v>T6P12</v>
      </c>
      <c r="R745" s="30"/>
    </row>
    <row r="746" spans="1:19" x14ac:dyDescent="0.3">
      <c r="A746" s="30" t="s">
        <v>126</v>
      </c>
      <c r="B746" s="30">
        <v>0</v>
      </c>
      <c r="C746" s="30" t="s">
        <v>1157</v>
      </c>
      <c r="D746" s="30">
        <v>901</v>
      </c>
      <c r="E746" s="30">
        <v>342.22300000000001</v>
      </c>
      <c r="F746" s="30">
        <v>0.4</v>
      </c>
      <c r="G746" s="30">
        <v>0.3</v>
      </c>
      <c r="H746" s="34">
        <v>2.0569009999999999</v>
      </c>
      <c r="I746" s="34">
        <v>5189655.216</v>
      </c>
      <c r="J746" s="34">
        <v>487871.60700000002</v>
      </c>
      <c r="K746" s="18">
        <f>VLOOKUP($C746,'Hub coords'!$A$14:$E$119,4,TRUE)</f>
        <v>487871.70540000004</v>
      </c>
      <c r="L746" s="18">
        <f>VLOOKUP($C746,'Hub coords'!$A$14:$E$119,5,TRUE)</f>
        <v>5189657.7755000005</v>
      </c>
      <c r="M746" s="34">
        <f t="shared" si="48"/>
        <v>9.8400000017136335E-2</v>
      </c>
      <c r="N746" s="34">
        <f t="shared" si="49"/>
        <v>2.5595000004395843</v>
      </c>
      <c r="O746" s="35">
        <f t="shared" si="50"/>
        <v>2.5613907964724172</v>
      </c>
      <c r="P746" s="34">
        <f t="shared" si="51"/>
        <v>6.5607228122536041</v>
      </c>
      <c r="Q746" s="36" t="str">
        <f>VLOOKUP($C746,'Hub coords'!$A$14:$E$118,1,TRUE)</f>
        <v>T6P12</v>
      </c>
      <c r="R746" s="30"/>
    </row>
    <row r="747" spans="1:19" x14ac:dyDescent="0.3">
      <c r="A747" s="30" t="s">
        <v>126</v>
      </c>
      <c r="B747" s="30">
        <v>0</v>
      </c>
      <c r="C747" s="30" t="s">
        <v>1158</v>
      </c>
      <c r="D747" s="30">
        <v>901</v>
      </c>
      <c r="E747" s="30">
        <v>337.13900000000001</v>
      </c>
      <c r="F747" s="30">
        <v>0.4</v>
      </c>
      <c r="G747" s="30">
        <v>0.3</v>
      </c>
      <c r="H747" s="34">
        <v>1.653038</v>
      </c>
      <c r="I747" s="34">
        <v>5189656.7640000004</v>
      </c>
      <c r="J747" s="34">
        <v>487871.734</v>
      </c>
      <c r="K747" s="18">
        <f>VLOOKUP($C747,'Hub coords'!$A$14:$E$119,4,TRUE)</f>
        <v>487871.70540000004</v>
      </c>
      <c r="L747" s="18">
        <f>VLOOKUP($C747,'Hub coords'!$A$14:$E$119,5,TRUE)</f>
        <v>5189657.7755000005</v>
      </c>
      <c r="M747" s="34">
        <f t="shared" si="48"/>
        <v>2.8599999961443245E-2</v>
      </c>
      <c r="N747" s="34">
        <f t="shared" si="49"/>
        <v>1.0115000000223517</v>
      </c>
      <c r="O747" s="35">
        <f t="shared" si="50"/>
        <v>1.0119042494440926</v>
      </c>
      <c r="P747" s="34">
        <f t="shared" si="51"/>
        <v>1.0239502100430125</v>
      </c>
      <c r="Q747" s="36" t="str">
        <f>VLOOKUP($C747,'Hub coords'!$A$14:$E$118,1,TRUE)</f>
        <v>T6P12</v>
      </c>
      <c r="R747" s="30"/>
    </row>
    <row r="748" spans="1:19" x14ac:dyDescent="0.3">
      <c r="A748" s="30" t="s">
        <v>126</v>
      </c>
      <c r="B748" s="30">
        <v>0</v>
      </c>
      <c r="C748" s="30" t="s">
        <v>1132</v>
      </c>
      <c r="D748" s="30">
        <v>901</v>
      </c>
      <c r="E748" s="30">
        <v>339.48500000000001</v>
      </c>
      <c r="F748" s="30">
        <v>0.5</v>
      </c>
      <c r="G748" s="30">
        <v>0.3</v>
      </c>
      <c r="H748" s="34">
        <v>2.052708</v>
      </c>
      <c r="I748" s="34">
        <v>5189656.3669999996</v>
      </c>
      <c r="J748" s="34">
        <v>487871.73</v>
      </c>
      <c r="K748" s="18">
        <f>VLOOKUP($C748,'Hub coords'!$A$14:$E$119,4,TRUE)</f>
        <v>487871.70540000004</v>
      </c>
      <c r="L748" s="18">
        <f>VLOOKUP($C748,'Hub coords'!$A$14:$E$119,5,TRUE)</f>
        <v>5189657.7755000005</v>
      </c>
      <c r="M748" s="34">
        <f t="shared" ref="M748:M811" si="52">ABS(K748-J748)</f>
        <v>2.4599999946076423E-2</v>
      </c>
      <c r="N748" s="34">
        <f t="shared" ref="N748:N811" si="53">ABS(L748-I748)</f>
        <v>1.408500000834465</v>
      </c>
      <c r="O748" s="35">
        <f t="shared" ref="O748:O811" si="54">SQRT(M748^2+N748^2)</f>
        <v>1.4087148087345553</v>
      </c>
      <c r="P748" s="34">
        <f t="shared" ref="P748:P811" si="55">O748*O748</f>
        <v>1.9844774123480349</v>
      </c>
      <c r="Q748" s="36" t="str">
        <f>VLOOKUP($C748,'Hub coords'!$A$14:$E$118,1,TRUE)</f>
        <v>T6P12</v>
      </c>
      <c r="R748" s="30"/>
    </row>
    <row r="749" spans="1:19" x14ac:dyDescent="0.3">
      <c r="A749" s="30" t="s">
        <v>126</v>
      </c>
      <c r="B749" s="30">
        <v>0</v>
      </c>
      <c r="C749" s="30" t="s">
        <v>1159</v>
      </c>
      <c r="D749" s="30">
        <v>901</v>
      </c>
      <c r="E749" s="30">
        <v>333.90100000000001</v>
      </c>
      <c r="F749" s="30">
        <v>0.5</v>
      </c>
      <c r="G749" s="30">
        <v>0.3</v>
      </c>
      <c r="H749" s="34">
        <v>2.0870890000000002</v>
      </c>
      <c r="I749" s="34">
        <v>5189653.67</v>
      </c>
      <c r="J749" s="34">
        <v>487871.777</v>
      </c>
      <c r="K749" s="18">
        <f>VLOOKUP($C749,'Hub coords'!$A$14:$E$119,4,TRUE)</f>
        <v>487871.70540000004</v>
      </c>
      <c r="L749" s="18">
        <f>VLOOKUP($C749,'Hub coords'!$A$14:$E$119,5,TRUE)</f>
        <v>5189657.7755000005</v>
      </c>
      <c r="M749" s="34">
        <f t="shared" si="52"/>
        <v>7.159999996656552E-2</v>
      </c>
      <c r="N749" s="34">
        <f t="shared" si="53"/>
        <v>4.1055000005289912</v>
      </c>
      <c r="O749" s="35">
        <f t="shared" si="54"/>
        <v>4.1061243057582608</v>
      </c>
      <c r="P749" s="34">
        <f t="shared" si="55"/>
        <v>16.860256814338758</v>
      </c>
      <c r="Q749" s="36" t="str">
        <f>VLOOKUP($C749,'Hub coords'!$A$14:$E$118,1,TRUE)</f>
        <v>T6P12</v>
      </c>
      <c r="R749" s="30"/>
    </row>
    <row r="750" spans="1:19" x14ac:dyDescent="0.3">
      <c r="A750" s="30" t="s">
        <v>126</v>
      </c>
      <c r="B750" s="30">
        <v>0</v>
      </c>
      <c r="C750" s="30" t="s">
        <v>1133</v>
      </c>
      <c r="D750" s="30">
        <v>901</v>
      </c>
      <c r="E750" s="30">
        <v>335.40899999999999</v>
      </c>
      <c r="F750" s="30">
        <v>0.5</v>
      </c>
      <c r="G750" s="30">
        <v>0.3</v>
      </c>
      <c r="H750" s="34">
        <v>1.4325239999999999</v>
      </c>
      <c r="I750" s="34">
        <v>5189657.3090000004</v>
      </c>
      <c r="J750" s="34">
        <v>487871.83600000001</v>
      </c>
      <c r="K750" s="18">
        <f>VLOOKUP($C750,'Hub coords'!$A$14:$E$119,4,TRUE)</f>
        <v>487871.70540000004</v>
      </c>
      <c r="L750" s="18">
        <f>VLOOKUP($C750,'Hub coords'!$A$14:$E$119,5,TRUE)</f>
        <v>5189657.7755000005</v>
      </c>
      <c r="M750" s="34">
        <f t="shared" si="52"/>
        <v>0.13059999997494742</v>
      </c>
      <c r="N750" s="34">
        <f t="shared" si="53"/>
        <v>0.46650000009685755</v>
      </c>
      <c r="O750" s="35">
        <f t="shared" si="54"/>
        <v>0.48443638393892791</v>
      </c>
      <c r="P750" s="34">
        <f t="shared" si="55"/>
        <v>0.23467861008382437</v>
      </c>
      <c r="Q750" s="36" t="str">
        <f>VLOOKUP($C750,'Hub coords'!$A$14:$E$118,1,TRUE)</f>
        <v>T6P12</v>
      </c>
      <c r="R750" s="30" t="s">
        <v>5112</v>
      </c>
      <c r="S750" s="37">
        <f>COUNT(D726:D755)</f>
        <v>30</v>
      </c>
    </row>
    <row r="751" spans="1:19" x14ac:dyDescent="0.3">
      <c r="A751" s="30" t="s">
        <v>126</v>
      </c>
      <c r="B751" s="30">
        <v>0</v>
      </c>
      <c r="C751" s="30" t="s">
        <v>1134</v>
      </c>
      <c r="D751" s="30">
        <v>901</v>
      </c>
      <c r="E751" s="30">
        <v>338.83100000000002</v>
      </c>
      <c r="F751" s="30">
        <v>0.3</v>
      </c>
      <c r="G751" s="30">
        <v>0.3</v>
      </c>
      <c r="H751" s="34">
        <v>2.1065779999999998</v>
      </c>
      <c r="I751" s="34">
        <v>5189659.2149999999</v>
      </c>
      <c r="J751" s="34">
        <v>487872.098</v>
      </c>
      <c r="K751" s="18">
        <f>VLOOKUP($C751,'Hub coords'!$A$14:$E$119,4,TRUE)</f>
        <v>487871.70540000004</v>
      </c>
      <c r="L751" s="18">
        <f>VLOOKUP($C751,'Hub coords'!$A$14:$E$119,5,TRUE)</f>
        <v>5189657.7755000005</v>
      </c>
      <c r="M751" s="34">
        <f t="shared" si="52"/>
        <v>0.39259999996284023</v>
      </c>
      <c r="N751" s="34">
        <f t="shared" si="53"/>
        <v>1.439499999396503</v>
      </c>
      <c r="O751" s="35">
        <f t="shared" si="54"/>
        <v>1.4920774136194659</v>
      </c>
      <c r="P751" s="34">
        <f t="shared" si="55"/>
        <v>2.2262950082333548</v>
      </c>
      <c r="Q751" s="36" t="str">
        <f>VLOOKUP($C751,'Hub coords'!$A$14:$E$118,1,TRUE)</f>
        <v>T6P12</v>
      </c>
      <c r="R751" s="30" t="s">
        <v>5111</v>
      </c>
      <c r="S751" s="34">
        <f>AVERAGE(O726:O755)</f>
        <v>2.365538462977939</v>
      </c>
    </row>
    <row r="752" spans="1:19" x14ac:dyDescent="0.3">
      <c r="A752" s="30" t="s">
        <v>126</v>
      </c>
      <c r="B752" s="30">
        <v>0</v>
      </c>
      <c r="C752" s="30" t="s">
        <v>1135</v>
      </c>
      <c r="D752" s="30">
        <v>901</v>
      </c>
      <c r="E752" s="30">
        <v>333.84399999999999</v>
      </c>
      <c r="F752" s="30">
        <v>0.5</v>
      </c>
      <c r="G752" s="30">
        <v>0.4</v>
      </c>
      <c r="H752" s="34">
        <v>2.0579749999999999</v>
      </c>
      <c r="I752" s="34">
        <v>5189653.4539999999</v>
      </c>
      <c r="J752" s="34">
        <v>487871.69500000001</v>
      </c>
      <c r="K752" s="18">
        <f>VLOOKUP($C752,'Hub coords'!$A$14:$E$119,4,TRUE)</f>
        <v>487871.70540000004</v>
      </c>
      <c r="L752" s="18">
        <f>VLOOKUP($C752,'Hub coords'!$A$14:$E$119,5,TRUE)</f>
        <v>5189657.7755000005</v>
      </c>
      <c r="M752" s="34">
        <f t="shared" si="52"/>
        <v>1.0400000028312206E-2</v>
      </c>
      <c r="N752" s="34">
        <f t="shared" si="53"/>
        <v>4.3215000005438924</v>
      </c>
      <c r="O752" s="35">
        <f t="shared" si="54"/>
        <v>4.3215125146991591</v>
      </c>
      <c r="P752" s="34">
        <f t="shared" si="55"/>
        <v>18.675470414701451</v>
      </c>
      <c r="Q752" s="36" t="str">
        <f>VLOOKUP($C752,'Hub coords'!$A$14:$E$118,1,TRUE)</f>
        <v>T6P12</v>
      </c>
      <c r="R752" s="30" t="s">
        <v>5110</v>
      </c>
      <c r="S752" s="34">
        <f>_xlfn.STDEV.S(O726:O755)</f>
        <v>1.4874711743683162</v>
      </c>
    </row>
    <row r="753" spans="1:19" x14ac:dyDescent="0.3">
      <c r="A753" s="30" t="s">
        <v>126</v>
      </c>
      <c r="B753" s="30">
        <v>0</v>
      </c>
      <c r="C753" s="30" t="s">
        <v>1136</v>
      </c>
      <c r="D753" s="30">
        <v>901</v>
      </c>
      <c r="E753" s="30">
        <v>333.404</v>
      </c>
      <c r="F753" s="30">
        <v>1</v>
      </c>
      <c r="G753" s="30">
        <v>0.6</v>
      </c>
      <c r="H753" s="34">
        <v>2.247493</v>
      </c>
      <c r="I753" s="34">
        <v>5189658.0860000001</v>
      </c>
      <c r="J753" s="34">
        <v>487872.72899999999</v>
      </c>
      <c r="K753" s="18">
        <f>VLOOKUP($C753,'Hub coords'!$A$14:$E$119,4,TRUE)</f>
        <v>487871.70540000004</v>
      </c>
      <c r="L753" s="18">
        <f>VLOOKUP($C753,'Hub coords'!$A$14:$E$119,5,TRUE)</f>
        <v>5189657.7755000005</v>
      </c>
      <c r="M753" s="34">
        <f t="shared" si="52"/>
        <v>1.0235999999567866</v>
      </c>
      <c r="N753" s="34">
        <f t="shared" si="53"/>
        <v>0.31049999967217445</v>
      </c>
      <c r="O753" s="35">
        <f t="shared" si="54"/>
        <v>1.0696575198202245</v>
      </c>
      <c r="P753" s="34">
        <f t="shared" si="55"/>
        <v>1.144167209707954</v>
      </c>
      <c r="Q753" s="36" t="str">
        <f>VLOOKUP($C753,'Hub coords'!$A$14:$E$118,1,TRUE)</f>
        <v>T6P12</v>
      </c>
      <c r="R753" s="30" t="s">
        <v>5109</v>
      </c>
      <c r="S753" s="34">
        <f>MIN(O726:O755)</f>
        <v>0.14342945938677434</v>
      </c>
    </row>
    <row r="754" spans="1:19" x14ac:dyDescent="0.3">
      <c r="A754" s="30" t="s">
        <v>126</v>
      </c>
      <c r="B754" s="30">
        <v>0</v>
      </c>
      <c r="C754" s="30" t="s">
        <v>1137</v>
      </c>
      <c r="D754" s="30">
        <v>901</v>
      </c>
      <c r="E754" s="30">
        <v>335.47500000000002</v>
      </c>
      <c r="F754" s="30">
        <v>0.4</v>
      </c>
      <c r="G754" s="30">
        <v>0.3</v>
      </c>
      <c r="H754" s="34">
        <v>2.0930409999999999</v>
      </c>
      <c r="I754" s="34">
        <v>5189659.4809999997</v>
      </c>
      <c r="J754" s="34">
        <v>487872.14</v>
      </c>
      <c r="K754" s="18">
        <f>VLOOKUP($C754,'Hub coords'!$A$14:$E$119,4,TRUE)</f>
        <v>487871.70540000004</v>
      </c>
      <c r="L754" s="18">
        <f>VLOOKUP($C754,'Hub coords'!$A$14:$E$119,5,TRUE)</f>
        <v>5189657.7755000005</v>
      </c>
      <c r="M754" s="34">
        <f t="shared" si="52"/>
        <v>0.43459999997867271</v>
      </c>
      <c r="N754" s="34">
        <f t="shared" si="53"/>
        <v>1.7054999992251396</v>
      </c>
      <c r="O754" s="35">
        <f t="shared" si="54"/>
        <v>1.7600021043562459</v>
      </c>
      <c r="P754" s="34">
        <f t="shared" si="55"/>
        <v>3.0976074073384141</v>
      </c>
      <c r="Q754" s="36" t="str">
        <f>VLOOKUP($C754,'Hub coords'!$A$14:$E$118,1,TRUE)</f>
        <v>T6P12</v>
      </c>
      <c r="R754" s="30" t="s">
        <v>5108</v>
      </c>
      <c r="S754" s="34">
        <f>MAX(O726:O755)</f>
        <v>4.5219838137442148</v>
      </c>
    </row>
    <row r="755" spans="1:19" x14ac:dyDescent="0.3">
      <c r="A755" s="30" t="s">
        <v>126</v>
      </c>
      <c r="B755" s="30">
        <v>0</v>
      </c>
      <c r="C755" s="30" t="s">
        <v>1138</v>
      </c>
      <c r="D755" s="30">
        <v>901</v>
      </c>
      <c r="E755" s="30">
        <v>340.45800000000003</v>
      </c>
      <c r="F755" s="30">
        <v>0.3</v>
      </c>
      <c r="G755" s="30">
        <v>0.2</v>
      </c>
      <c r="H755" s="34">
        <v>2.169044</v>
      </c>
      <c r="I755" s="34">
        <v>5189653.8559999997</v>
      </c>
      <c r="J755" s="34">
        <v>487871.26</v>
      </c>
      <c r="K755" s="18">
        <f>VLOOKUP($C755,'Hub coords'!$A$14:$E$119,4,TRUE)</f>
        <v>487871.70540000004</v>
      </c>
      <c r="L755" s="18">
        <f>VLOOKUP($C755,'Hub coords'!$A$14:$E$119,5,TRUE)</f>
        <v>5189657.7755000005</v>
      </c>
      <c r="M755" s="34">
        <f t="shared" si="52"/>
        <v>0.4454000000259839</v>
      </c>
      <c r="N755" s="34">
        <f t="shared" si="53"/>
        <v>3.9195000007748604</v>
      </c>
      <c r="O755" s="35">
        <f t="shared" si="54"/>
        <v>3.9447257719767133</v>
      </c>
      <c r="P755" s="34">
        <f t="shared" si="55"/>
        <v>15.560861416097277</v>
      </c>
      <c r="Q755" s="36" t="str">
        <f>VLOOKUP($C755,'Hub coords'!$A$14:$E$118,1,TRUE)</f>
        <v>T6P12</v>
      </c>
      <c r="R755" s="30" t="s">
        <v>5107</v>
      </c>
      <c r="S755" s="34">
        <f>SQRT(SUM(P726:P755)/S750)</f>
        <v>2.7811131520643793</v>
      </c>
    </row>
    <row r="756" spans="1:19" s="45" customFormat="1" ht="15" thickBot="1" x14ac:dyDescent="0.35">
      <c r="A756" s="45" t="s">
        <v>126</v>
      </c>
      <c r="B756" s="45">
        <v>0</v>
      </c>
      <c r="C756" s="45" t="s">
        <v>127</v>
      </c>
      <c r="D756" s="45">
        <v>901</v>
      </c>
      <c r="E756" s="45">
        <v>341.00099999999998</v>
      </c>
      <c r="F756" s="45">
        <v>0.3</v>
      </c>
      <c r="G756" s="45">
        <v>0.3</v>
      </c>
      <c r="H756" s="18">
        <v>2.1064790000000002</v>
      </c>
      <c r="I756" s="18">
        <v>5189729.6859999998</v>
      </c>
      <c r="J756" s="18">
        <v>487873.63</v>
      </c>
      <c r="K756" s="18">
        <f>VLOOKUP($C756,'Hub coords'!$A$14:$E$119,4,TRUE)</f>
        <v>487871.66440000001</v>
      </c>
      <c r="L756" s="18">
        <f>VLOOKUP($C756,'Hub coords'!$A$14:$E$119,5,TRUE)</f>
        <v>5189733.6025</v>
      </c>
      <c r="M756" s="18">
        <f t="shared" si="52"/>
        <v>1.9655999999959022</v>
      </c>
      <c r="N756" s="18">
        <f t="shared" si="53"/>
        <v>3.9165000002831221</v>
      </c>
      <c r="O756" s="46">
        <f t="shared" si="54"/>
        <v>4.3820720683486698</v>
      </c>
      <c r="P756" s="18">
        <f t="shared" si="55"/>
        <v>19.202555612201589</v>
      </c>
      <c r="Q756" s="47" t="str">
        <f>VLOOKUP($C756,'Hub coords'!$A$14:$E$118,1,TRUE)</f>
        <v>T6P13</v>
      </c>
    </row>
    <row r="757" spans="1:19" s="45" customFormat="1" x14ac:dyDescent="0.3">
      <c r="A757" s="45" t="s">
        <v>130</v>
      </c>
      <c r="B757" s="45">
        <v>0</v>
      </c>
      <c r="C757" s="45" t="s">
        <v>137</v>
      </c>
      <c r="D757" s="45">
        <v>900</v>
      </c>
      <c r="E757" s="45">
        <v>341.71199999999999</v>
      </c>
      <c r="F757" s="45">
        <v>0.3</v>
      </c>
      <c r="G757" s="45">
        <v>0.2</v>
      </c>
      <c r="H757" s="18">
        <v>2.02854</v>
      </c>
      <c r="I757" s="18">
        <v>5189729.3789999997</v>
      </c>
      <c r="J757" s="18">
        <v>487872.87</v>
      </c>
      <c r="K757" s="18">
        <f>VLOOKUP($C757,'Hub coords'!$A$14:$E$119,4,TRUE)</f>
        <v>487871.66440000001</v>
      </c>
      <c r="L757" s="18">
        <f>VLOOKUP($C757,'Hub coords'!$A$14:$E$119,5,TRUE)</f>
        <v>5189733.6025</v>
      </c>
      <c r="M757" s="18">
        <f t="shared" si="52"/>
        <v>1.205599999986589</v>
      </c>
      <c r="N757" s="18">
        <f t="shared" si="53"/>
        <v>4.2235000003129244</v>
      </c>
      <c r="O757" s="46">
        <f t="shared" si="54"/>
        <v>4.3922003156289371</v>
      </c>
      <c r="P757" s="18">
        <f t="shared" si="55"/>
        <v>19.291423612610934</v>
      </c>
      <c r="Q757" s="47" t="str">
        <f>VLOOKUP($C757,'Hub coords'!$A$14:$E$118,1,TRUE)</f>
        <v>T6P13</v>
      </c>
      <c r="R757" s="20" t="s">
        <v>166</v>
      </c>
      <c r="S757" s="20" t="s">
        <v>165</v>
      </c>
    </row>
    <row r="758" spans="1:19" s="45" customFormat="1" x14ac:dyDescent="0.3">
      <c r="A758" s="45" t="s">
        <v>126</v>
      </c>
      <c r="B758" s="45">
        <v>0</v>
      </c>
      <c r="C758" s="45" t="s">
        <v>138</v>
      </c>
      <c r="D758" s="45">
        <v>901</v>
      </c>
      <c r="E758" s="45">
        <v>332.74599999999998</v>
      </c>
      <c r="F758" s="45">
        <v>0.3</v>
      </c>
      <c r="G758" s="45">
        <v>0.2</v>
      </c>
      <c r="H758" s="18">
        <v>2.1654149999999999</v>
      </c>
      <c r="I758" s="18">
        <v>5189729.3329999996</v>
      </c>
      <c r="J758" s="18">
        <v>487872.30900000001</v>
      </c>
      <c r="K758" s="18">
        <f>VLOOKUP($C758,'Hub coords'!$A$14:$E$119,4,TRUE)</f>
        <v>487871.66440000001</v>
      </c>
      <c r="L758" s="18">
        <f>VLOOKUP($C758,'Hub coords'!$A$14:$E$119,5,TRUE)</f>
        <v>5189733.6025</v>
      </c>
      <c r="M758" s="18">
        <f t="shared" si="52"/>
        <v>0.64459999999962747</v>
      </c>
      <c r="N758" s="18">
        <f t="shared" si="53"/>
        <v>4.2695000004023314</v>
      </c>
      <c r="O758" s="46">
        <f t="shared" si="54"/>
        <v>4.3178859889342869</v>
      </c>
      <c r="P758" s="18">
        <f t="shared" si="55"/>
        <v>18.644139413435024</v>
      </c>
      <c r="Q758" s="47" t="str">
        <f>VLOOKUP($C758,'Hub coords'!$A$14:$E$118,1,TRUE)</f>
        <v>T6P13</v>
      </c>
      <c r="R758" s="40">
        <v>1</v>
      </c>
      <c r="S758" s="15">
        <v>0</v>
      </c>
    </row>
    <row r="759" spans="1:19" s="45" customFormat="1" x14ac:dyDescent="0.3">
      <c r="A759" s="45" t="s">
        <v>126</v>
      </c>
      <c r="B759" s="45">
        <v>0</v>
      </c>
      <c r="C759" s="45" t="s">
        <v>139</v>
      </c>
      <c r="D759" s="45">
        <v>900</v>
      </c>
      <c r="E759" s="45">
        <v>337.42599999999999</v>
      </c>
      <c r="F759" s="45">
        <v>0.4</v>
      </c>
      <c r="G759" s="45">
        <v>0.3</v>
      </c>
      <c r="H759" s="18">
        <v>2.132304</v>
      </c>
      <c r="I759" s="18">
        <v>5189728.6849999996</v>
      </c>
      <c r="J759" s="18">
        <v>487872.75699999998</v>
      </c>
      <c r="K759" s="18">
        <f>VLOOKUP($C759,'Hub coords'!$A$14:$E$119,4,TRUE)</f>
        <v>487871.66440000001</v>
      </c>
      <c r="L759" s="18">
        <f>VLOOKUP($C759,'Hub coords'!$A$14:$E$119,5,TRUE)</f>
        <v>5189733.6025</v>
      </c>
      <c r="M759" s="18">
        <f t="shared" si="52"/>
        <v>1.0925999999744818</v>
      </c>
      <c r="N759" s="18">
        <f t="shared" si="53"/>
        <v>4.9175000004470348</v>
      </c>
      <c r="O759" s="46">
        <f t="shared" si="54"/>
        <v>5.0374180900875025</v>
      </c>
      <c r="P759" s="18">
        <f t="shared" si="55"/>
        <v>25.37558101434082</v>
      </c>
      <c r="Q759" s="47" t="str">
        <f>VLOOKUP($C759,'Hub coords'!$A$14:$E$118,1,TRUE)</f>
        <v>T6P13</v>
      </c>
      <c r="R759" s="40">
        <v>2</v>
      </c>
      <c r="S759" s="15">
        <v>1</v>
      </c>
    </row>
    <row r="760" spans="1:19" s="45" customFormat="1" x14ac:dyDescent="0.3">
      <c r="A760" s="45" t="s">
        <v>126</v>
      </c>
      <c r="B760" s="45">
        <v>0</v>
      </c>
      <c r="C760" s="45" t="s">
        <v>140</v>
      </c>
      <c r="D760" s="45">
        <v>900</v>
      </c>
      <c r="E760" s="45">
        <v>338.50700000000001</v>
      </c>
      <c r="F760" s="45">
        <v>0.3</v>
      </c>
      <c r="G760" s="45">
        <v>0.2</v>
      </c>
      <c r="H760" s="18">
        <v>2.3915220000000001</v>
      </c>
      <c r="I760" s="18">
        <v>5189730.0159999998</v>
      </c>
      <c r="J760" s="18">
        <v>487873.57400000002</v>
      </c>
      <c r="K760" s="18">
        <f>VLOOKUP($C760,'Hub coords'!$A$14:$E$119,4,TRUE)</f>
        <v>487871.66440000001</v>
      </c>
      <c r="L760" s="18">
        <f>VLOOKUP($C760,'Hub coords'!$A$14:$E$119,5,TRUE)</f>
        <v>5189733.6025</v>
      </c>
      <c r="M760" s="18">
        <f t="shared" si="52"/>
        <v>1.9096000000135973</v>
      </c>
      <c r="N760" s="18">
        <f t="shared" si="53"/>
        <v>3.5865000002086163</v>
      </c>
      <c r="O760" s="46">
        <f t="shared" si="54"/>
        <v>4.0631950988782632</v>
      </c>
      <c r="P760" s="18">
        <f t="shared" si="55"/>
        <v>16.50955441154834</v>
      </c>
      <c r="Q760" s="47" t="str">
        <f>VLOOKUP($C760,'Hub coords'!$A$14:$E$118,1,TRUE)</f>
        <v>T6P13</v>
      </c>
      <c r="R760" s="40">
        <v>3</v>
      </c>
      <c r="S760" s="15">
        <v>6</v>
      </c>
    </row>
    <row r="761" spans="1:19" s="45" customFormat="1" x14ac:dyDescent="0.3">
      <c r="A761" s="45" t="s">
        <v>126</v>
      </c>
      <c r="B761" s="45">
        <v>0</v>
      </c>
      <c r="C761" s="45" t="s">
        <v>141</v>
      </c>
      <c r="D761" s="45">
        <v>901</v>
      </c>
      <c r="E761" s="45">
        <v>338.52199999999999</v>
      </c>
      <c r="F761" s="45">
        <v>0.2</v>
      </c>
      <c r="G761" s="45">
        <v>0.3</v>
      </c>
      <c r="H761" s="18">
        <v>2.283617</v>
      </c>
      <c r="I761" s="18">
        <v>5189732.4730000002</v>
      </c>
      <c r="J761" s="18">
        <v>487873.478</v>
      </c>
      <c r="K761" s="18">
        <f>VLOOKUP($C761,'Hub coords'!$A$14:$E$119,4,TRUE)</f>
        <v>487871.66440000001</v>
      </c>
      <c r="L761" s="18">
        <f>VLOOKUP($C761,'Hub coords'!$A$14:$E$119,5,TRUE)</f>
        <v>5189733.6025</v>
      </c>
      <c r="M761" s="18">
        <f t="shared" si="52"/>
        <v>1.8135999999940395</v>
      </c>
      <c r="N761" s="18">
        <f t="shared" si="53"/>
        <v>1.1294999998062849</v>
      </c>
      <c r="O761" s="46">
        <f t="shared" si="54"/>
        <v>2.1365662193203323</v>
      </c>
      <c r="P761" s="18">
        <f t="shared" si="55"/>
        <v>4.5649152095407786</v>
      </c>
      <c r="Q761" s="47" t="str">
        <f>VLOOKUP($C761,'Hub coords'!$A$14:$E$118,1,TRUE)</f>
        <v>T6P13</v>
      </c>
      <c r="R761" s="40">
        <v>4</v>
      </c>
      <c r="S761" s="15">
        <v>4</v>
      </c>
    </row>
    <row r="762" spans="1:19" s="45" customFormat="1" x14ac:dyDescent="0.3">
      <c r="A762" s="45" t="s">
        <v>126</v>
      </c>
      <c r="B762" s="45">
        <v>0</v>
      </c>
      <c r="C762" s="45" t="s">
        <v>142</v>
      </c>
      <c r="D762" s="45">
        <v>901</v>
      </c>
      <c r="E762" s="45">
        <v>335.245</v>
      </c>
      <c r="F762" s="45">
        <v>0.3</v>
      </c>
      <c r="G762" s="45">
        <v>0.4</v>
      </c>
      <c r="H762" s="18">
        <v>2.3215129999999999</v>
      </c>
      <c r="I762" s="18">
        <v>5189732.682</v>
      </c>
      <c r="J762" s="18">
        <v>487873.962</v>
      </c>
      <c r="K762" s="18">
        <f>VLOOKUP($C762,'Hub coords'!$A$14:$E$119,4,TRUE)</f>
        <v>487871.66440000001</v>
      </c>
      <c r="L762" s="18">
        <f>VLOOKUP($C762,'Hub coords'!$A$14:$E$119,5,TRUE)</f>
        <v>5189733.6025</v>
      </c>
      <c r="M762" s="18">
        <f t="shared" si="52"/>
        <v>2.2975999999907799</v>
      </c>
      <c r="N762" s="18">
        <f t="shared" si="53"/>
        <v>0.92050000000745058</v>
      </c>
      <c r="O762" s="46">
        <f t="shared" si="54"/>
        <v>2.475133533765673</v>
      </c>
      <c r="P762" s="18">
        <f t="shared" si="55"/>
        <v>6.1262860099713476</v>
      </c>
      <c r="Q762" s="47" t="str">
        <f>VLOOKUP($C762,'Hub coords'!$A$14:$E$118,1,TRUE)</f>
        <v>T6P13</v>
      </c>
      <c r="R762" s="40">
        <v>5</v>
      </c>
      <c r="S762" s="15">
        <v>15</v>
      </c>
    </row>
    <row r="763" spans="1:19" s="45" customFormat="1" x14ac:dyDescent="0.3">
      <c r="A763" s="45" t="s">
        <v>126</v>
      </c>
      <c r="B763" s="45">
        <v>0</v>
      </c>
      <c r="C763" s="45" t="s">
        <v>143</v>
      </c>
      <c r="D763" s="45">
        <v>901</v>
      </c>
      <c r="E763" s="45">
        <v>324.67700000000002</v>
      </c>
      <c r="F763" s="45">
        <v>0.5</v>
      </c>
      <c r="G763" s="45">
        <v>0.3</v>
      </c>
      <c r="H763" s="18">
        <v>1.4200360000000001</v>
      </c>
      <c r="I763" s="18">
        <v>5189729.5650000004</v>
      </c>
      <c r="J763" s="18">
        <v>487873.40100000001</v>
      </c>
      <c r="K763" s="18">
        <f>VLOOKUP($C763,'Hub coords'!$A$14:$E$119,4,TRUE)</f>
        <v>487871.66440000001</v>
      </c>
      <c r="L763" s="18">
        <f>VLOOKUP($C763,'Hub coords'!$A$14:$E$119,5,TRUE)</f>
        <v>5189733.6025</v>
      </c>
      <c r="M763" s="18">
        <f t="shared" si="52"/>
        <v>1.7366000000038184</v>
      </c>
      <c r="N763" s="18">
        <f t="shared" si="53"/>
        <v>4.037499999627471</v>
      </c>
      <c r="O763" s="46">
        <f t="shared" si="54"/>
        <v>4.3951320579710789</v>
      </c>
      <c r="P763" s="18">
        <f t="shared" si="55"/>
        <v>19.317185807005092</v>
      </c>
      <c r="Q763" s="47" t="str">
        <f>VLOOKUP($C763,'Hub coords'!$A$14:$E$118,1,TRUE)</f>
        <v>T6P13</v>
      </c>
      <c r="R763" s="40">
        <v>6</v>
      </c>
      <c r="S763" s="15">
        <v>4</v>
      </c>
    </row>
    <row r="764" spans="1:19" s="45" customFormat="1" x14ac:dyDescent="0.3">
      <c r="A764" s="45" t="s">
        <v>126</v>
      </c>
      <c r="B764" s="45">
        <v>0</v>
      </c>
      <c r="C764" s="45" t="s">
        <v>144</v>
      </c>
      <c r="D764" s="45">
        <v>900</v>
      </c>
      <c r="E764" s="45">
        <v>338.12400000000002</v>
      </c>
      <c r="F764" s="45">
        <v>0.4</v>
      </c>
      <c r="G764" s="45">
        <v>0.3</v>
      </c>
      <c r="H764" s="18">
        <v>2.3403489999999998</v>
      </c>
      <c r="I764" s="18">
        <v>5189728.9179999996</v>
      </c>
      <c r="J764" s="18">
        <v>487873.07</v>
      </c>
      <c r="K764" s="18">
        <f>VLOOKUP($C764,'Hub coords'!$A$14:$E$119,4,TRUE)</f>
        <v>487871.66440000001</v>
      </c>
      <c r="L764" s="18">
        <f>VLOOKUP($C764,'Hub coords'!$A$14:$E$119,5,TRUE)</f>
        <v>5189733.6025</v>
      </c>
      <c r="M764" s="18">
        <f t="shared" si="52"/>
        <v>1.4055999999982305</v>
      </c>
      <c r="N764" s="18">
        <f t="shared" si="53"/>
        <v>4.6845000004395843</v>
      </c>
      <c r="O764" s="46">
        <f t="shared" si="54"/>
        <v>4.8908334273529999</v>
      </c>
      <c r="P764" s="18">
        <f t="shared" si="55"/>
        <v>23.920251614113493</v>
      </c>
      <c r="Q764" s="47" t="str">
        <f>VLOOKUP($C764,'Hub coords'!$A$14:$E$118,1,TRUE)</f>
        <v>T6P13</v>
      </c>
      <c r="R764" s="40">
        <v>7</v>
      </c>
      <c r="S764" s="15">
        <v>0</v>
      </c>
    </row>
    <row r="765" spans="1:19" s="45" customFormat="1" x14ac:dyDescent="0.3">
      <c r="A765" s="45" t="s">
        <v>130</v>
      </c>
      <c r="B765" s="45">
        <v>0</v>
      </c>
      <c r="C765" s="45" t="s">
        <v>145</v>
      </c>
      <c r="D765" s="45">
        <v>901</v>
      </c>
      <c r="E765" s="45">
        <v>330.75900000000001</v>
      </c>
      <c r="F765" s="45">
        <v>0.3</v>
      </c>
      <c r="G765" s="45">
        <v>0.2</v>
      </c>
      <c r="H765" s="18">
        <v>1.815253</v>
      </c>
      <c r="I765" s="18">
        <v>5189729.2379999999</v>
      </c>
      <c r="J765" s="18">
        <v>487872.19300000003</v>
      </c>
      <c r="K765" s="18">
        <f>VLOOKUP($C765,'Hub coords'!$A$14:$E$119,4,TRUE)</f>
        <v>487871.66440000001</v>
      </c>
      <c r="L765" s="18">
        <f>VLOOKUP($C765,'Hub coords'!$A$14:$E$119,5,TRUE)</f>
        <v>5189733.6025</v>
      </c>
      <c r="M765" s="18">
        <f t="shared" si="52"/>
        <v>0.52860000001965091</v>
      </c>
      <c r="N765" s="18">
        <f t="shared" si="53"/>
        <v>4.364500000141561</v>
      </c>
      <c r="O765" s="46">
        <f t="shared" si="54"/>
        <v>4.3963937734530179</v>
      </c>
      <c r="P765" s="18">
        <f t="shared" si="55"/>
        <v>19.328278211256464</v>
      </c>
      <c r="Q765" s="47" t="str">
        <f>VLOOKUP($C765,'Hub coords'!$A$14:$E$118,1,TRUE)</f>
        <v>T6P13</v>
      </c>
      <c r="R765" s="40">
        <v>8</v>
      </c>
      <c r="S765" s="15">
        <v>0</v>
      </c>
    </row>
    <row r="766" spans="1:19" s="45" customFormat="1" ht="15" thickBot="1" x14ac:dyDescent="0.35">
      <c r="A766" s="45" t="s">
        <v>126</v>
      </c>
      <c r="B766" s="45">
        <v>0</v>
      </c>
      <c r="C766" s="45" t="s">
        <v>146</v>
      </c>
      <c r="D766" s="45">
        <v>901</v>
      </c>
      <c r="E766" s="45">
        <v>336.00599999999997</v>
      </c>
      <c r="F766" s="45">
        <v>0.3</v>
      </c>
      <c r="G766" s="45">
        <v>0.3</v>
      </c>
      <c r="H766" s="18">
        <v>2.1944560000000002</v>
      </c>
      <c r="I766" s="18">
        <v>5189732.568</v>
      </c>
      <c r="J766" s="18">
        <v>487873.61800000002</v>
      </c>
      <c r="K766" s="18">
        <f>VLOOKUP($C766,'Hub coords'!$A$14:$E$119,4,TRUE)</f>
        <v>487871.66440000001</v>
      </c>
      <c r="L766" s="18">
        <f>VLOOKUP($C766,'Hub coords'!$A$14:$E$119,5,TRUE)</f>
        <v>5189733.6025</v>
      </c>
      <c r="M766" s="18">
        <f t="shared" si="52"/>
        <v>1.9536000000080094</v>
      </c>
      <c r="N766" s="18">
        <f t="shared" si="53"/>
        <v>1.0345000000670552</v>
      </c>
      <c r="O766" s="46">
        <f t="shared" si="54"/>
        <v>2.2105979304636181</v>
      </c>
      <c r="P766" s="18">
        <f t="shared" si="55"/>
        <v>4.8867432101700317</v>
      </c>
      <c r="Q766" s="47" t="str">
        <f>VLOOKUP($C766,'Hub coords'!$A$14:$E$118,1,TRUE)</f>
        <v>T6P13</v>
      </c>
      <c r="R766" s="38" t="s">
        <v>2123</v>
      </c>
      <c r="S766" s="38">
        <v>0</v>
      </c>
    </row>
    <row r="767" spans="1:19" s="45" customFormat="1" x14ac:dyDescent="0.3">
      <c r="A767" s="45" t="s">
        <v>126</v>
      </c>
      <c r="B767" s="45">
        <v>0</v>
      </c>
      <c r="C767" s="45" t="s">
        <v>128</v>
      </c>
      <c r="D767" s="45">
        <v>901</v>
      </c>
      <c r="E767" s="45">
        <v>333.56200000000001</v>
      </c>
      <c r="F767" s="45">
        <v>0.6</v>
      </c>
      <c r="G767" s="45">
        <v>0.4</v>
      </c>
      <c r="H767" s="18">
        <v>1.873677</v>
      </c>
      <c r="I767" s="18">
        <v>5189731.6519999998</v>
      </c>
      <c r="J767" s="18">
        <v>487873.87400000001</v>
      </c>
      <c r="K767" s="18">
        <f>VLOOKUP($C767,'Hub coords'!$A$14:$E$119,4,TRUE)</f>
        <v>487871.66440000001</v>
      </c>
      <c r="L767" s="18">
        <f>VLOOKUP($C767,'Hub coords'!$A$14:$E$119,5,TRUE)</f>
        <v>5189733.6025</v>
      </c>
      <c r="M767" s="18">
        <f t="shared" si="52"/>
        <v>2.2096000000019558</v>
      </c>
      <c r="N767" s="18">
        <f t="shared" si="53"/>
        <v>1.9505000002682209</v>
      </c>
      <c r="O767" s="46">
        <f t="shared" si="54"/>
        <v>2.9473347979242148</v>
      </c>
      <c r="P767" s="18">
        <f t="shared" si="55"/>
        <v>8.6867824110549723</v>
      </c>
      <c r="Q767" s="47" t="str">
        <f>VLOOKUP($C767,'Hub coords'!$A$14:$E$118,1,TRUE)</f>
        <v>T6P13</v>
      </c>
    </row>
    <row r="768" spans="1:19" s="45" customFormat="1" x14ac:dyDescent="0.3">
      <c r="A768" s="45" t="s">
        <v>126</v>
      </c>
      <c r="B768" s="45">
        <v>0</v>
      </c>
      <c r="C768" s="45" t="s">
        <v>147</v>
      </c>
      <c r="D768" s="45">
        <v>901</v>
      </c>
      <c r="E768" s="45">
        <v>325.46600000000001</v>
      </c>
      <c r="F768" s="45">
        <v>0.4</v>
      </c>
      <c r="G768" s="45">
        <v>0.5</v>
      </c>
      <c r="H768" s="18">
        <v>1.9344060000000001</v>
      </c>
      <c r="I768" s="18">
        <v>5189731.2439999999</v>
      </c>
      <c r="J768" s="18">
        <v>487873.47899999999</v>
      </c>
      <c r="K768" s="18">
        <f>VLOOKUP($C768,'Hub coords'!$A$14:$E$119,4,TRUE)</f>
        <v>487871.66440000001</v>
      </c>
      <c r="L768" s="18">
        <f>VLOOKUP($C768,'Hub coords'!$A$14:$E$119,5,TRUE)</f>
        <v>5189733.6025</v>
      </c>
      <c r="M768" s="18">
        <f t="shared" si="52"/>
        <v>1.8145999999833293</v>
      </c>
      <c r="N768" s="18">
        <f t="shared" si="53"/>
        <v>2.358500000089407</v>
      </c>
      <c r="O768" s="46">
        <f t="shared" si="54"/>
        <v>2.9757848393930013</v>
      </c>
      <c r="P768" s="18">
        <f t="shared" si="55"/>
        <v>8.8552954103612311</v>
      </c>
      <c r="Q768" s="47" t="str">
        <f>VLOOKUP($C768,'Hub coords'!$A$14:$E$118,1,TRUE)</f>
        <v>T6P13</v>
      </c>
    </row>
    <row r="769" spans="1:19" s="45" customFormat="1" x14ac:dyDescent="0.3">
      <c r="A769" s="45" t="s">
        <v>130</v>
      </c>
      <c r="B769" s="45">
        <v>0</v>
      </c>
      <c r="C769" s="45" t="s">
        <v>148</v>
      </c>
      <c r="D769" s="45">
        <v>901</v>
      </c>
      <c r="E769" s="45">
        <v>324.76600000000002</v>
      </c>
      <c r="F769" s="45">
        <v>0.4</v>
      </c>
      <c r="G769" s="45">
        <v>0.3</v>
      </c>
      <c r="H769" s="18">
        <v>1.7716369999999999</v>
      </c>
      <c r="I769" s="18">
        <v>5189729.7980000004</v>
      </c>
      <c r="J769" s="18">
        <v>487873.23</v>
      </c>
      <c r="K769" s="18">
        <f>VLOOKUP($C769,'Hub coords'!$A$14:$E$119,4,TRUE)</f>
        <v>487871.66440000001</v>
      </c>
      <c r="L769" s="18">
        <f>VLOOKUP($C769,'Hub coords'!$A$14:$E$119,5,TRUE)</f>
        <v>5189733.6025</v>
      </c>
      <c r="M769" s="18">
        <f t="shared" si="52"/>
        <v>1.5655999999726191</v>
      </c>
      <c r="N769" s="18">
        <f t="shared" si="53"/>
        <v>3.8044999996200204</v>
      </c>
      <c r="O769" s="46">
        <f t="shared" si="54"/>
        <v>4.1140398159258256</v>
      </c>
      <c r="P769" s="18">
        <f t="shared" si="55"/>
        <v>16.925323607023</v>
      </c>
      <c r="Q769" s="47" t="str">
        <f>VLOOKUP($C769,'Hub coords'!$A$14:$E$118,1,TRUE)</f>
        <v>T6P13</v>
      </c>
    </row>
    <row r="770" spans="1:19" s="45" customFormat="1" x14ac:dyDescent="0.3">
      <c r="A770" s="45" t="s">
        <v>126</v>
      </c>
      <c r="B770" s="45">
        <v>0</v>
      </c>
      <c r="C770" s="45" t="s">
        <v>149</v>
      </c>
      <c r="D770" s="45">
        <v>901</v>
      </c>
      <c r="E770" s="45">
        <v>333.185</v>
      </c>
      <c r="F770" s="45">
        <v>0.3</v>
      </c>
      <c r="G770" s="45">
        <v>0.2</v>
      </c>
      <c r="H770" s="18">
        <v>2.1464180000000002</v>
      </c>
      <c r="I770" s="18">
        <v>5189729.2609999999</v>
      </c>
      <c r="J770" s="18">
        <v>487872.23800000001</v>
      </c>
      <c r="K770" s="18">
        <f>VLOOKUP($C770,'Hub coords'!$A$14:$E$119,4,TRUE)</f>
        <v>487871.66440000001</v>
      </c>
      <c r="L770" s="18">
        <f>VLOOKUP($C770,'Hub coords'!$A$14:$E$119,5,TRUE)</f>
        <v>5189733.6025</v>
      </c>
      <c r="M770" s="18">
        <f t="shared" si="52"/>
        <v>0.57360000000335276</v>
      </c>
      <c r="N770" s="18">
        <f t="shared" si="53"/>
        <v>4.3415000000968575</v>
      </c>
      <c r="O770" s="46">
        <f t="shared" si="54"/>
        <v>4.3792281524082366</v>
      </c>
      <c r="P770" s="18">
        <f t="shared" si="55"/>
        <v>19.177639210844859</v>
      </c>
      <c r="Q770" s="47" t="str">
        <f>VLOOKUP($C770,'Hub coords'!$A$14:$E$118,1,TRUE)</f>
        <v>T6P13</v>
      </c>
    </row>
    <row r="771" spans="1:19" s="45" customFormat="1" x14ac:dyDescent="0.3">
      <c r="A771" s="45" t="s">
        <v>126</v>
      </c>
      <c r="B771" s="45">
        <v>0</v>
      </c>
      <c r="C771" s="45" t="s">
        <v>150</v>
      </c>
      <c r="D771" s="45">
        <v>900</v>
      </c>
      <c r="E771" s="45">
        <v>343.94200000000001</v>
      </c>
      <c r="F771" s="45">
        <v>0.3</v>
      </c>
      <c r="G771" s="45">
        <v>0.3</v>
      </c>
      <c r="H771" s="18">
        <v>2.3656730000000001</v>
      </c>
      <c r="I771" s="18">
        <v>5189729.0590000004</v>
      </c>
      <c r="J771" s="18">
        <v>487873.93</v>
      </c>
      <c r="K771" s="18">
        <f>VLOOKUP($C771,'Hub coords'!$A$14:$E$119,4,TRUE)</f>
        <v>487871.66440000001</v>
      </c>
      <c r="L771" s="18">
        <f>VLOOKUP($C771,'Hub coords'!$A$14:$E$119,5,TRUE)</f>
        <v>5189733.6025</v>
      </c>
      <c r="M771" s="18">
        <f t="shared" si="52"/>
        <v>2.2655999999842606</v>
      </c>
      <c r="N771" s="18">
        <f t="shared" si="53"/>
        <v>4.543499999679625</v>
      </c>
      <c r="O771" s="46">
        <f t="shared" si="54"/>
        <v>5.0770400438658578</v>
      </c>
      <c r="P771" s="18">
        <f t="shared" si="55"/>
        <v>25.776335607017433</v>
      </c>
      <c r="Q771" s="47" t="str">
        <f>VLOOKUP($C771,'Hub coords'!$A$14:$E$118,1,TRUE)</f>
        <v>T6P13</v>
      </c>
    </row>
    <row r="772" spans="1:19" s="45" customFormat="1" x14ac:dyDescent="0.3">
      <c r="A772" s="45" t="s">
        <v>126</v>
      </c>
      <c r="B772" s="45">
        <v>0</v>
      </c>
      <c r="C772" s="45" t="s">
        <v>151</v>
      </c>
      <c r="D772" s="45">
        <v>901</v>
      </c>
      <c r="E772" s="45">
        <v>334.68099999999998</v>
      </c>
      <c r="F772" s="45">
        <v>0.4</v>
      </c>
      <c r="G772" s="45">
        <v>0.2</v>
      </c>
      <c r="H772" s="18">
        <v>1.964318</v>
      </c>
      <c r="I772" s="18">
        <v>5189729.3339999998</v>
      </c>
      <c r="J772" s="18">
        <v>487872.94300000003</v>
      </c>
      <c r="K772" s="18">
        <f>VLOOKUP($C772,'Hub coords'!$A$14:$E$119,4,TRUE)</f>
        <v>487871.66440000001</v>
      </c>
      <c r="L772" s="18">
        <f>VLOOKUP($C772,'Hub coords'!$A$14:$E$119,5,TRUE)</f>
        <v>5189733.6025</v>
      </c>
      <c r="M772" s="18">
        <f t="shared" si="52"/>
        <v>1.2786000000196509</v>
      </c>
      <c r="N772" s="18">
        <f t="shared" si="53"/>
        <v>4.2685000002384186</v>
      </c>
      <c r="O772" s="46">
        <f t="shared" si="54"/>
        <v>4.4558848966378868</v>
      </c>
      <c r="P772" s="18">
        <f t="shared" si="55"/>
        <v>19.854910212085631</v>
      </c>
      <c r="Q772" s="47" t="str">
        <f>VLOOKUP($C772,'Hub coords'!$A$14:$E$118,1,TRUE)</f>
        <v>T6P13</v>
      </c>
    </row>
    <row r="773" spans="1:19" s="45" customFormat="1" x14ac:dyDescent="0.3">
      <c r="A773" s="45" t="s">
        <v>130</v>
      </c>
      <c r="B773" s="45">
        <v>0</v>
      </c>
      <c r="C773" s="45" t="s">
        <v>152</v>
      </c>
      <c r="D773" s="45">
        <v>901</v>
      </c>
      <c r="E773" s="45">
        <v>334.15800000000002</v>
      </c>
      <c r="F773" s="45">
        <v>0.4</v>
      </c>
      <c r="G773" s="45">
        <v>0.3</v>
      </c>
      <c r="H773" s="18">
        <v>1.8130569999999999</v>
      </c>
      <c r="I773" s="18">
        <v>5189730.0870000003</v>
      </c>
      <c r="J773" s="18">
        <v>487873.05099999998</v>
      </c>
      <c r="K773" s="18">
        <f>VLOOKUP($C773,'Hub coords'!$A$14:$E$119,4,TRUE)</f>
        <v>487871.66440000001</v>
      </c>
      <c r="L773" s="18">
        <f>VLOOKUP($C773,'Hub coords'!$A$14:$E$119,5,TRUE)</f>
        <v>5189733.6025</v>
      </c>
      <c r="M773" s="18">
        <f t="shared" si="52"/>
        <v>1.3865999999688938</v>
      </c>
      <c r="N773" s="18">
        <f t="shared" si="53"/>
        <v>3.5154999997466803</v>
      </c>
      <c r="O773" s="46">
        <f t="shared" si="54"/>
        <v>3.7790739352561822</v>
      </c>
      <c r="P773" s="18">
        <f t="shared" si="55"/>
        <v>14.281399808132647</v>
      </c>
      <c r="Q773" s="47" t="str">
        <f>VLOOKUP($C773,'Hub coords'!$A$14:$E$118,1,TRUE)</f>
        <v>T6P13</v>
      </c>
    </row>
    <row r="774" spans="1:19" s="45" customFormat="1" x14ac:dyDescent="0.3">
      <c r="A774" s="45" t="s">
        <v>126</v>
      </c>
      <c r="B774" s="45">
        <v>0</v>
      </c>
      <c r="C774" s="45" t="s">
        <v>153</v>
      </c>
      <c r="D774" s="45">
        <v>901</v>
      </c>
      <c r="E774" s="45">
        <v>337.94400000000002</v>
      </c>
      <c r="F774" s="45">
        <v>0.2</v>
      </c>
      <c r="G774" s="45">
        <v>0.3</v>
      </c>
      <c r="H774" s="18">
        <v>2.3054709999999998</v>
      </c>
      <c r="I774" s="18">
        <v>5189732.9359999998</v>
      </c>
      <c r="J774" s="18">
        <v>487873.23300000001</v>
      </c>
      <c r="K774" s="18">
        <f>VLOOKUP($C774,'Hub coords'!$A$14:$E$119,4,TRUE)</f>
        <v>487871.66440000001</v>
      </c>
      <c r="L774" s="18">
        <f>VLOOKUP($C774,'Hub coords'!$A$14:$E$119,5,TRUE)</f>
        <v>5189733.6025</v>
      </c>
      <c r="M774" s="18">
        <f t="shared" si="52"/>
        <v>1.5685999999986961</v>
      </c>
      <c r="N774" s="18">
        <f t="shared" si="53"/>
        <v>0.66650000028312206</v>
      </c>
      <c r="O774" s="46">
        <f t="shared" si="54"/>
        <v>1.7043263215632478</v>
      </c>
      <c r="P774" s="18">
        <f t="shared" si="55"/>
        <v>2.9047282103733112</v>
      </c>
      <c r="Q774" s="47" t="str">
        <f>VLOOKUP($C774,'Hub coords'!$A$14:$E$118,1,TRUE)</f>
        <v>T6P13</v>
      </c>
    </row>
    <row r="775" spans="1:19" s="45" customFormat="1" x14ac:dyDescent="0.3">
      <c r="A775" s="45" t="s">
        <v>126</v>
      </c>
      <c r="B775" s="45">
        <v>0</v>
      </c>
      <c r="C775" s="45" t="s">
        <v>154</v>
      </c>
      <c r="D775" s="45">
        <v>901</v>
      </c>
      <c r="E775" s="45">
        <v>332.83199999999999</v>
      </c>
      <c r="F775" s="45">
        <v>0.3</v>
      </c>
      <c r="G775" s="45">
        <v>0.2</v>
      </c>
      <c r="H775" s="18">
        <v>2.1932239999999998</v>
      </c>
      <c r="I775" s="18">
        <v>5189728.8020000001</v>
      </c>
      <c r="J775" s="18">
        <v>487872.19099999999</v>
      </c>
      <c r="K775" s="18">
        <f>VLOOKUP($C775,'Hub coords'!$A$14:$E$119,4,TRUE)</f>
        <v>487871.66440000001</v>
      </c>
      <c r="L775" s="18">
        <f>VLOOKUP($C775,'Hub coords'!$A$14:$E$119,5,TRUE)</f>
        <v>5189733.6025</v>
      </c>
      <c r="M775" s="18">
        <f t="shared" si="52"/>
        <v>0.52659999998286366</v>
      </c>
      <c r="N775" s="18">
        <f t="shared" si="53"/>
        <v>4.8004999998956919</v>
      </c>
      <c r="O775" s="46">
        <f t="shared" si="54"/>
        <v>4.8292968234496101</v>
      </c>
      <c r="P775" s="18">
        <f t="shared" si="55"/>
        <v>23.322107808980494</v>
      </c>
      <c r="Q775" s="47" t="str">
        <f>VLOOKUP($C775,'Hub coords'!$A$14:$E$118,1,TRUE)</f>
        <v>T6P13</v>
      </c>
    </row>
    <row r="776" spans="1:19" s="45" customFormat="1" x14ac:dyDescent="0.3">
      <c r="A776" s="45" t="s">
        <v>126</v>
      </c>
      <c r="B776" s="45">
        <v>0</v>
      </c>
      <c r="C776" s="45" t="s">
        <v>155</v>
      </c>
      <c r="D776" s="45">
        <v>901</v>
      </c>
      <c r="E776" s="45">
        <v>338.19099999999997</v>
      </c>
      <c r="F776" s="45">
        <v>0.4</v>
      </c>
      <c r="G776" s="45">
        <v>0.3</v>
      </c>
      <c r="H776" s="18">
        <v>2.263452</v>
      </c>
      <c r="I776" s="18">
        <v>5189728.9390000002</v>
      </c>
      <c r="J776" s="18">
        <v>487874.011</v>
      </c>
      <c r="K776" s="18">
        <f>VLOOKUP($C776,'Hub coords'!$A$14:$E$119,4,TRUE)</f>
        <v>487871.66440000001</v>
      </c>
      <c r="L776" s="18">
        <f>VLOOKUP($C776,'Hub coords'!$A$14:$E$119,5,TRUE)</f>
        <v>5189733.6025</v>
      </c>
      <c r="M776" s="18">
        <f t="shared" si="52"/>
        <v>2.3465999999898486</v>
      </c>
      <c r="N776" s="18">
        <f t="shared" si="53"/>
        <v>4.6634999997913837</v>
      </c>
      <c r="O776" s="46">
        <f t="shared" si="54"/>
        <v>5.2206095245676627</v>
      </c>
      <c r="P776" s="18">
        <f t="shared" si="55"/>
        <v>27.254763808006597</v>
      </c>
      <c r="Q776" s="47" t="str">
        <f>VLOOKUP($C776,'Hub coords'!$A$14:$E$118,1,TRUE)</f>
        <v>T6P13</v>
      </c>
    </row>
    <row r="777" spans="1:19" s="45" customFormat="1" x14ac:dyDescent="0.3">
      <c r="A777" s="45" t="s">
        <v>126</v>
      </c>
      <c r="B777" s="45">
        <v>0</v>
      </c>
      <c r="C777" s="45" t="s">
        <v>156</v>
      </c>
      <c r="D777" s="45">
        <v>901</v>
      </c>
      <c r="E777" s="45">
        <v>340.49099999999999</v>
      </c>
      <c r="F777" s="45">
        <v>0.3</v>
      </c>
      <c r="G777" s="45">
        <v>0.3</v>
      </c>
      <c r="H777" s="18">
        <v>2.2624219999999999</v>
      </c>
      <c r="I777" s="18">
        <v>5189732.1569999997</v>
      </c>
      <c r="J777" s="18">
        <v>487873.68099999998</v>
      </c>
      <c r="K777" s="18">
        <f>VLOOKUP($C777,'Hub coords'!$A$14:$E$119,4,TRUE)</f>
        <v>487871.66440000001</v>
      </c>
      <c r="L777" s="18">
        <f>VLOOKUP($C777,'Hub coords'!$A$14:$E$119,5,TRUE)</f>
        <v>5189733.6025</v>
      </c>
      <c r="M777" s="18">
        <f t="shared" si="52"/>
        <v>2.0165999999735504</v>
      </c>
      <c r="N777" s="18">
        <f t="shared" si="53"/>
        <v>1.4455000003799796</v>
      </c>
      <c r="O777" s="46">
        <f t="shared" si="54"/>
        <v>2.4811581592054637</v>
      </c>
      <c r="P777" s="18">
        <f t="shared" si="55"/>
        <v>6.1561458109918448</v>
      </c>
      <c r="Q777" s="47" t="str">
        <f>VLOOKUP($C777,'Hub coords'!$A$14:$E$118,1,TRUE)</f>
        <v>T6P13</v>
      </c>
    </row>
    <row r="778" spans="1:19" s="45" customFormat="1" x14ac:dyDescent="0.3">
      <c r="A778" s="45" t="s">
        <v>126</v>
      </c>
      <c r="B778" s="45">
        <v>0</v>
      </c>
      <c r="C778" s="45" t="s">
        <v>129</v>
      </c>
      <c r="D778" s="45">
        <v>900</v>
      </c>
      <c r="E778" s="45">
        <v>340.38400000000001</v>
      </c>
      <c r="F778" s="45">
        <v>0.4</v>
      </c>
      <c r="G778" s="45">
        <v>0.4</v>
      </c>
      <c r="H778" s="18">
        <v>2.277739</v>
      </c>
      <c r="I778" s="18">
        <v>5189729.3990000002</v>
      </c>
      <c r="J778" s="18">
        <v>487873.1</v>
      </c>
      <c r="K778" s="18">
        <f>VLOOKUP($C778,'Hub coords'!$A$14:$E$119,4,TRUE)</f>
        <v>487871.66440000001</v>
      </c>
      <c r="L778" s="18">
        <f>VLOOKUP($C778,'Hub coords'!$A$14:$E$119,5,TRUE)</f>
        <v>5189733.6025</v>
      </c>
      <c r="M778" s="18">
        <f t="shared" si="52"/>
        <v>1.4355999999679625</v>
      </c>
      <c r="N778" s="18">
        <f t="shared" si="53"/>
        <v>4.2034999998286366</v>
      </c>
      <c r="O778" s="46">
        <f t="shared" si="54"/>
        <v>4.4418869423328822</v>
      </c>
      <c r="P778" s="18">
        <f t="shared" si="55"/>
        <v>19.73035960846736</v>
      </c>
      <c r="Q778" s="47" t="str">
        <f>VLOOKUP($C778,'Hub coords'!$A$14:$E$118,1,TRUE)</f>
        <v>T6P13</v>
      </c>
    </row>
    <row r="779" spans="1:19" s="45" customFormat="1" x14ac:dyDescent="0.3">
      <c r="A779" s="45" t="s">
        <v>126</v>
      </c>
      <c r="B779" s="45">
        <v>0</v>
      </c>
      <c r="C779" s="45" t="s">
        <v>157</v>
      </c>
      <c r="D779" s="45">
        <v>901</v>
      </c>
      <c r="E779" s="45">
        <v>333.87200000000001</v>
      </c>
      <c r="F779" s="45">
        <v>0.4</v>
      </c>
      <c r="G779" s="45">
        <v>0.2</v>
      </c>
      <c r="H779" s="18">
        <v>1.886368</v>
      </c>
      <c r="I779" s="18">
        <v>5189729.34</v>
      </c>
      <c r="J779" s="18">
        <v>487872.50400000002</v>
      </c>
      <c r="K779" s="18">
        <f>VLOOKUP($C779,'Hub coords'!$A$14:$E$119,4,TRUE)</f>
        <v>487871.66440000001</v>
      </c>
      <c r="L779" s="18">
        <f>VLOOKUP($C779,'Hub coords'!$A$14:$E$119,5,TRUE)</f>
        <v>5189733.6025</v>
      </c>
      <c r="M779" s="18">
        <f t="shared" si="52"/>
        <v>0.83960000000661239</v>
      </c>
      <c r="N779" s="18">
        <f t="shared" si="53"/>
        <v>4.2625000001862645</v>
      </c>
      <c r="O779" s="46">
        <f t="shared" si="54"/>
        <v>4.3444026530236597</v>
      </c>
      <c r="P779" s="18">
        <f t="shared" si="55"/>
        <v>18.873834411599013</v>
      </c>
      <c r="Q779" s="47" t="str">
        <f>VLOOKUP($C779,'Hub coords'!$A$14:$E$118,1,TRUE)</f>
        <v>T6P13</v>
      </c>
    </row>
    <row r="780" spans="1:19" s="45" customFormat="1" x14ac:dyDescent="0.3">
      <c r="A780" s="45" t="s">
        <v>130</v>
      </c>
      <c r="B780" s="45">
        <v>0</v>
      </c>
      <c r="C780" s="45" t="s">
        <v>131</v>
      </c>
      <c r="D780" s="45">
        <v>900</v>
      </c>
      <c r="E780" s="45">
        <v>338.47800000000001</v>
      </c>
      <c r="F780" s="45">
        <v>0.4</v>
      </c>
      <c r="G780" s="45">
        <v>0.3</v>
      </c>
      <c r="H780" s="18">
        <v>2.487441</v>
      </c>
      <c r="I780" s="18">
        <v>5189729.4850000003</v>
      </c>
      <c r="J780" s="18">
        <v>487872.96299999999</v>
      </c>
      <c r="K780" s="18">
        <f>VLOOKUP($C780,'Hub coords'!$A$14:$E$119,4,TRUE)</f>
        <v>487871.66440000001</v>
      </c>
      <c r="L780" s="18">
        <f>VLOOKUP($C780,'Hub coords'!$A$14:$E$119,5,TRUE)</f>
        <v>5189733.6025</v>
      </c>
      <c r="M780" s="18">
        <f t="shared" si="52"/>
        <v>1.2985999999800697</v>
      </c>
      <c r="N780" s="18">
        <f t="shared" si="53"/>
        <v>4.1174999997019768</v>
      </c>
      <c r="O780" s="46">
        <f t="shared" si="54"/>
        <v>4.317426109094864</v>
      </c>
      <c r="P780" s="18">
        <f t="shared" si="55"/>
        <v>18.640168207494018</v>
      </c>
      <c r="Q780" s="47" t="str">
        <f>VLOOKUP($C780,'Hub coords'!$A$14:$E$118,1,TRUE)</f>
        <v>T6P13</v>
      </c>
      <c r="R780" s="45" t="s">
        <v>5112</v>
      </c>
      <c r="S780" s="48">
        <f>COUNT(D756:D785)</f>
        <v>30</v>
      </c>
    </row>
    <row r="781" spans="1:19" s="45" customFormat="1" x14ac:dyDescent="0.3">
      <c r="A781" s="45" t="s">
        <v>126</v>
      </c>
      <c r="B781" s="45">
        <v>0</v>
      </c>
      <c r="C781" s="45" t="s">
        <v>132</v>
      </c>
      <c r="D781" s="45">
        <v>901</v>
      </c>
      <c r="E781" s="45">
        <v>333.91500000000002</v>
      </c>
      <c r="F781" s="45">
        <v>0.6</v>
      </c>
      <c r="G781" s="45">
        <v>0.4</v>
      </c>
      <c r="H781" s="18">
        <v>1.959697</v>
      </c>
      <c r="I781" s="18">
        <v>5189731.8669999996</v>
      </c>
      <c r="J781" s="18">
        <v>487874.22200000001</v>
      </c>
      <c r="K781" s="18">
        <f>VLOOKUP($C781,'Hub coords'!$A$14:$E$119,4,TRUE)</f>
        <v>487871.66440000001</v>
      </c>
      <c r="L781" s="18">
        <f>VLOOKUP($C781,'Hub coords'!$A$14:$E$119,5,TRUE)</f>
        <v>5189733.6025</v>
      </c>
      <c r="M781" s="18">
        <f t="shared" si="52"/>
        <v>2.5576000000000931</v>
      </c>
      <c r="N781" s="18">
        <f t="shared" si="53"/>
        <v>1.7355000004172325</v>
      </c>
      <c r="O781" s="46">
        <f t="shared" si="54"/>
        <v>3.0908377523656414</v>
      </c>
      <c r="P781" s="18">
        <f t="shared" si="55"/>
        <v>9.5532780114486897</v>
      </c>
      <c r="Q781" s="47" t="str">
        <f>VLOOKUP($C781,'Hub coords'!$A$14:$E$118,1,TRUE)</f>
        <v>T6P13</v>
      </c>
      <c r="R781" s="45" t="s">
        <v>5111</v>
      </c>
      <c r="S781" s="18">
        <f>AVERAGE(O756:O785)</f>
        <v>3.8758739900442851</v>
      </c>
    </row>
    <row r="782" spans="1:19" s="45" customFormat="1" x14ac:dyDescent="0.3">
      <c r="A782" s="45" t="s">
        <v>126</v>
      </c>
      <c r="B782" s="45">
        <v>0</v>
      </c>
      <c r="C782" s="45" t="s">
        <v>133</v>
      </c>
      <c r="D782" s="45">
        <v>901</v>
      </c>
      <c r="E782" s="45">
        <v>341.09399999999999</v>
      </c>
      <c r="F782" s="45">
        <v>0.3</v>
      </c>
      <c r="G782" s="45">
        <v>0.3</v>
      </c>
      <c r="H782" s="18">
        <v>2.499733</v>
      </c>
      <c r="I782" s="18">
        <v>5189732.5480000004</v>
      </c>
      <c r="J782" s="18">
        <v>487874.33500000002</v>
      </c>
      <c r="K782" s="18">
        <f>VLOOKUP($C782,'Hub coords'!$A$14:$E$119,4,TRUE)</f>
        <v>487871.66440000001</v>
      </c>
      <c r="L782" s="18">
        <f>VLOOKUP($C782,'Hub coords'!$A$14:$E$119,5,TRUE)</f>
        <v>5189733.6025</v>
      </c>
      <c r="M782" s="18">
        <f t="shared" si="52"/>
        <v>2.6706000000122003</v>
      </c>
      <c r="N782" s="18">
        <f t="shared" si="53"/>
        <v>1.0544999996200204</v>
      </c>
      <c r="O782" s="46">
        <f t="shared" si="54"/>
        <v>2.8712496598630688</v>
      </c>
      <c r="P782" s="18">
        <f t="shared" si="55"/>
        <v>8.2440746092637891</v>
      </c>
      <c r="Q782" s="47" t="str">
        <f>VLOOKUP($C782,'Hub coords'!$A$14:$E$118,1,TRUE)</f>
        <v>T6P13</v>
      </c>
      <c r="R782" s="45" t="s">
        <v>5110</v>
      </c>
      <c r="S782" s="18">
        <f>_xlfn.STDEV.S(O756:O785)</f>
        <v>1.0319028039533791</v>
      </c>
    </row>
    <row r="783" spans="1:19" s="45" customFormat="1" x14ac:dyDescent="0.3">
      <c r="A783" s="45" t="s">
        <v>126</v>
      </c>
      <c r="B783" s="45">
        <v>0</v>
      </c>
      <c r="C783" s="45" t="s">
        <v>134</v>
      </c>
      <c r="D783" s="45">
        <v>901</v>
      </c>
      <c r="E783" s="45">
        <v>340.721</v>
      </c>
      <c r="F783" s="45">
        <v>0.3</v>
      </c>
      <c r="G783" s="45">
        <v>0.3</v>
      </c>
      <c r="H783" s="18">
        <v>2.2961510000000001</v>
      </c>
      <c r="I783" s="18">
        <v>5189728.6380000003</v>
      </c>
      <c r="J783" s="18">
        <v>487873.80900000001</v>
      </c>
      <c r="K783" s="18">
        <f>VLOOKUP($C783,'Hub coords'!$A$14:$E$119,4,TRUE)</f>
        <v>487871.66440000001</v>
      </c>
      <c r="L783" s="18">
        <f>VLOOKUP($C783,'Hub coords'!$A$14:$E$119,5,TRUE)</f>
        <v>5189733.6025</v>
      </c>
      <c r="M783" s="18">
        <f t="shared" si="52"/>
        <v>2.1445999999996275</v>
      </c>
      <c r="N783" s="18">
        <f t="shared" si="53"/>
        <v>4.964499999769032</v>
      </c>
      <c r="O783" s="46">
        <f t="shared" si="54"/>
        <v>5.4079172892810705</v>
      </c>
      <c r="P783" s="18">
        <f t="shared" si="55"/>
        <v>29.245569407705123</v>
      </c>
      <c r="Q783" s="47" t="str">
        <f>VLOOKUP($C783,'Hub coords'!$A$14:$E$118,1,TRUE)</f>
        <v>T6P13</v>
      </c>
      <c r="R783" s="45" t="s">
        <v>5109</v>
      </c>
      <c r="S783" s="18">
        <f>MIN(O756:O785)</f>
        <v>1.7043263215632478</v>
      </c>
    </row>
    <row r="784" spans="1:19" s="45" customFormat="1" x14ac:dyDescent="0.3">
      <c r="A784" s="45" t="s">
        <v>126</v>
      </c>
      <c r="B784" s="45">
        <v>0</v>
      </c>
      <c r="C784" s="45" t="s">
        <v>135</v>
      </c>
      <c r="D784" s="45">
        <v>901</v>
      </c>
      <c r="E784" s="45">
        <v>325.83999999999997</v>
      </c>
      <c r="F784" s="45">
        <v>0.3</v>
      </c>
      <c r="G784" s="45">
        <v>0.4</v>
      </c>
      <c r="H784" s="18">
        <v>1.588374</v>
      </c>
      <c r="I784" s="18">
        <v>5189731.4040000001</v>
      </c>
      <c r="J784" s="18">
        <v>487873.288</v>
      </c>
      <c r="K784" s="18">
        <f>VLOOKUP($C784,'Hub coords'!$A$14:$E$119,4,TRUE)</f>
        <v>487871.66440000001</v>
      </c>
      <c r="L784" s="18">
        <f>VLOOKUP($C784,'Hub coords'!$A$14:$E$119,5,TRUE)</f>
        <v>5189733.6025</v>
      </c>
      <c r="M784" s="18">
        <f t="shared" si="52"/>
        <v>1.6235999999917112</v>
      </c>
      <c r="N784" s="18">
        <f t="shared" si="53"/>
        <v>2.1984999999403954</v>
      </c>
      <c r="O784" s="46">
        <f t="shared" si="54"/>
        <v>2.7330347984815351</v>
      </c>
      <c r="P784" s="18">
        <f t="shared" si="55"/>
        <v>7.4694792097110048</v>
      </c>
      <c r="Q784" s="47" t="str">
        <f>VLOOKUP($C784,'Hub coords'!$A$14:$E$118,1,TRUE)</f>
        <v>T6P13</v>
      </c>
      <c r="R784" s="45" t="s">
        <v>5108</v>
      </c>
      <c r="S784" s="18">
        <f>MAX(O756:O785)</f>
        <v>5.4079172892810705</v>
      </c>
    </row>
    <row r="785" spans="1:19" s="45" customFormat="1" x14ac:dyDescent="0.3">
      <c r="A785" s="45" t="s">
        <v>130</v>
      </c>
      <c r="B785" s="45">
        <v>0</v>
      </c>
      <c r="C785" s="45" t="s">
        <v>136</v>
      </c>
      <c r="D785" s="45">
        <v>901</v>
      </c>
      <c r="E785" s="45">
        <v>324.40199999999999</v>
      </c>
      <c r="F785" s="45">
        <v>0.4</v>
      </c>
      <c r="G785" s="45">
        <v>0.3</v>
      </c>
      <c r="H785" s="18">
        <v>1.6593150000000001</v>
      </c>
      <c r="I785" s="18">
        <v>5189729.4989999998</v>
      </c>
      <c r="J785" s="18">
        <v>487873.27500000002</v>
      </c>
      <c r="K785" s="18">
        <f>VLOOKUP($C785,'Hub coords'!$A$14:$E$119,4,TRUE)</f>
        <v>487871.66440000001</v>
      </c>
      <c r="L785" s="18">
        <f>VLOOKUP($C785,'Hub coords'!$A$14:$E$119,5,TRUE)</f>
        <v>5189733.6025</v>
      </c>
      <c r="M785" s="18">
        <f t="shared" si="52"/>
        <v>1.6106000000145286</v>
      </c>
      <c r="N785" s="18">
        <f t="shared" si="53"/>
        <v>4.1035000002011657</v>
      </c>
      <c r="O785" s="46">
        <f t="shared" si="54"/>
        <v>4.4082586824842487</v>
      </c>
      <c r="P785" s="18">
        <f t="shared" si="55"/>
        <v>19.432744611697764</v>
      </c>
      <c r="Q785" s="47" t="str">
        <f>VLOOKUP($C785,'Hub coords'!$A$14:$E$118,1,TRUE)</f>
        <v>T6P13</v>
      </c>
      <c r="R785" s="45" t="s">
        <v>5107</v>
      </c>
      <c r="S785" s="18">
        <f>SQRT(SUM(P756:P785)/S780)</f>
        <v>4.0064608409769535</v>
      </c>
    </row>
    <row r="786" spans="1:19" ht="15" thickBot="1" x14ac:dyDescent="0.35">
      <c r="A786" s="30" t="s">
        <v>130</v>
      </c>
      <c r="B786" s="30">
        <v>0</v>
      </c>
      <c r="C786" s="30" t="s">
        <v>1161</v>
      </c>
      <c r="D786" s="30">
        <v>901</v>
      </c>
      <c r="E786" s="30">
        <v>341.29199999999997</v>
      </c>
      <c r="F786" s="30">
        <v>0.3</v>
      </c>
      <c r="G786" s="30">
        <v>0.3</v>
      </c>
      <c r="H786" s="34">
        <v>2.2371240000000001</v>
      </c>
      <c r="I786" s="34">
        <v>5189809.966</v>
      </c>
      <c r="J786" s="34">
        <v>487872.97399999999</v>
      </c>
      <c r="K786" s="18">
        <f>VLOOKUP($C786,'Hub coords'!$A$14:$E$119,4,TRUE)</f>
        <v>487872.52740000002</v>
      </c>
      <c r="L786" s="18">
        <f>VLOOKUP($C786,'Hub coords'!$A$14:$E$119,5,TRUE)</f>
        <v>5189809.6665000003</v>
      </c>
      <c r="M786" s="34">
        <f t="shared" si="52"/>
        <v>0.44659999996656552</v>
      </c>
      <c r="N786" s="34">
        <f t="shared" si="53"/>
        <v>0.2994999997317791</v>
      </c>
      <c r="O786" s="35">
        <f t="shared" si="54"/>
        <v>0.53772837921154215</v>
      </c>
      <c r="P786" s="34">
        <f t="shared" si="55"/>
        <v>0.28915180980947208</v>
      </c>
      <c r="Q786" s="36" t="str">
        <f>VLOOKUP($C786,'Hub coords'!$A$14:$E$118,1,TRUE)</f>
        <v>T6P14</v>
      </c>
      <c r="R786" s="30"/>
    </row>
    <row r="787" spans="1:19" x14ac:dyDescent="0.3">
      <c r="A787" s="30" t="s">
        <v>126</v>
      </c>
      <c r="B787" s="30">
        <v>0</v>
      </c>
      <c r="C787" s="30" t="s">
        <v>1170</v>
      </c>
      <c r="D787" s="30">
        <v>901</v>
      </c>
      <c r="E787" s="30">
        <v>346.50200000000001</v>
      </c>
      <c r="F787" s="30">
        <v>0.3</v>
      </c>
      <c r="G787" s="30">
        <v>0.2</v>
      </c>
      <c r="H787" s="34">
        <v>2.7371729999999999</v>
      </c>
      <c r="I787" s="34">
        <v>5189810.9630000005</v>
      </c>
      <c r="J787" s="34">
        <v>487872.734</v>
      </c>
      <c r="K787" s="18">
        <f>VLOOKUP($C787,'Hub coords'!$A$14:$E$119,4,TRUE)</f>
        <v>487872.52740000002</v>
      </c>
      <c r="L787" s="18">
        <f>VLOOKUP($C787,'Hub coords'!$A$14:$E$119,5,TRUE)</f>
        <v>5189809.6665000003</v>
      </c>
      <c r="M787" s="34">
        <f t="shared" si="52"/>
        <v>0.20659999997587875</v>
      </c>
      <c r="N787" s="34">
        <f t="shared" si="53"/>
        <v>1.2965000001713634</v>
      </c>
      <c r="O787" s="35">
        <f t="shared" si="54"/>
        <v>1.3128578789931447</v>
      </c>
      <c r="P787" s="34">
        <f t="shared" si="55"/>
        <v>1.7235958104343785</v>
      </c>
      <c r="Q787" s="36" t="str">
        <f>VLOOKUP($C787,'Hub coords'!$A$14:$E$118,1,TRUE)</f>
        <v>T6P14</v>
      </c>
      <c r="R787" s="20" t="s">
        <v>166</v>
      </c>
      <c r="S787" s="20" t="s">
        <v>165</v>
      </c>
    </row>
    <row r="788" spans="1:19" x14ac:dyDescent="0.3">
      <c r="A788" s="30" t="s">
        <v>126</v>
      </c>
      <c r="B788" s="30">
        <v>0</v>
      </c>
      <c r="C788" s="30" t="s">
        <v>1171</v>
      </c>
      <c r="D788" s="30">
        <v>901</v>
      </c>
      <c r="E788" s="30">
        <v>345.82900000000001</v>
      </c>
      <c r="F788" s="30">
        <v>0.3</v>
      </c>
      <c r="G788" s="30">
        <v>0.3</v>
      </c>
      <c r="H788" s="34">
        <v>1.9562269999999999</v>
      </c>
      <c r="I788" s="34">
        <v>5189810.4239999996</v>
      </c>
      <c r="J788" s="34">
        <v>487873.772</v>
      </c>
      <c r="K788" s="18">
        <f>VLOOKUP($C788,'Hub coords'!$A$14:$E$119,4,TRUE)</f>
        <v>487872.52740000002</v>
      </c>
      <c r="L788" s="18">
        <f>VLOOKUP($C788,'Hub coords'!$A$14:$E$119,5,TRUE)</f>
        <v>5189809.6665000003</v>
      </c>
      <c r="M788" s="34">
        <f t="shared" si="52"/>
        <v>1.2445999999763444</v>
      </c>
      <c r="N788" s="34">
        <f t="shared" si="53"/>
        <v>0.75749999936670065</v>
      </c>
      <c r="O788" s="35">
        <f t="shared" si="54"/>
        <v>1.4569953359505541</v>
      </c>
      <c r="P788" s="34">
        <f t="shared" si="55"/>
        <v>2.1228354089816679</v>
      </c>
      <c r="Q788" s="36" t="str">
        <f>VLOOKUP($C788,'Hub coords'!$A$14:$E$118,1,TRUE)</f>
        <v>T6P14</v>
      </c>
      <c r="R788" s="40">
        <v>1</v>
      </c>
      <c r="S788" s="15">
        <v>11</v>
      </c>
    </row>
    <row r="789" spans="1:19" x14ac:dyDescent="0.3">
      <c r="A789" s="30" t="s">
        <v>126</v>
      </c>
      <c r="B789" s="30">
        <v>0</v>
      </c>
      <c r="C789" s="30" t="s">
        <v>1172</v>
      </c>
      <c r="D789" s="30">
        <v>901</v>
      </c>
      <c r="E789" s="30">
        <v>346.55500000000001</v>
      </c>
      <c r="F789" s="30">
        <v>0.3</v>
      </c>
      <c r="G789" s="30">
        <v>0.2</v>
      </c>
      <c r="H789" s="34">
        <v>2.8193679999999999</v>
      </c>
      <c r="I789" s="34">
        <v>5189810.8899999997</v>
      </c>
      <c r="J789" s="34">
        <v>487872.99599999998</v>
      </c>
      <c r="K789" s="18">
        <f>VLOOKUP($C789,'Hub coords'!$A$14:$E$119,4,TRUE)</f>
        <v>487872.52740000002</v>
      </c>
      <c r="L789" s="18">
        <f>VLOOKUP($C789,'Hub coords'!$A$14:$E$119,5,TRUE)</f>
        <v>5189809.6665000003</v>
      </c>
      <c r="M789" s="34">
        <f t="shared" si="52"/>
        <v>0.46859999996377155</v>
      </c>
      <c r="N789" s="34">
        <f t="shared" si="53"/>
        <v>1.2234999993816018</v>
      </c>
      <c r="O789" s="35">
        <f t="shared" si="54"/>
        <v>1.3101672444588235</v>
      </c>
      <c r="P789" s="34">
        <f t="shared" si="55"/>
        <v>1.7165382084528265</v>
      </c>
      <c r="Q789" s="36" t="str">
        <f>VLOOKUP($C789,'Hub coords'!$A$14:$E$118,1,TRUE)</f>
        <v>T6P14</v>
      </c>
      <c r="R789" s="40">
        <v>2</v>
      </c>
      <c r="S789" s="15">
        <v>16</v>
      </c>
    </row>
    <row r="790" spans="1:19" x14ac:dyDescent="0.3">
      <c r="A790" s="30" t="s">
        <v>126</v>
      </c>
      <c r="B790" s="30">
        <v>0</v>
      </c>
      <c r="C790" s="30" t="s">
        <v>1173</v>
      </c>
      <c r="D790" s="30">
        <v>901</v>
      </c>
      <c r="E790" s="30">
        <v>340.62400000000002</v>
      </c>
      <c r="F790" s="30">
        <v>0.3</v>
      </c>
      <c r="G790" s="30">
        <v>0.2</v>
      </c>
      <c r="H790" s="34">
        <v>2.2721819999999999</v>
      </c>
      <c r="I790" s="34">
        <v>5189810.2580000004</v>
      </c>
      <c r="J790" s="34">
        <v>487872.53700000001</v>
      </c>
      <c r="K790" s="18">
        <f>VLOOKUP($C790,'Hub coords'!$A$14:$E$119,4,TRUE)</f>
        <v>487872.52740000002</v>
      </c>
      <c r="L790" s="18">
        <f>VLOOKUP($C790,'Hub coords'!$A$14:$E$119,5,TRUE)</f>
        <v>5189809.6665000003</v>
      </c>
      <c r="M790" s="34">
        <f t="shared" si="52"/>
        <v>9.5999999903142452E-3</v>
      </c>
      <c r="N790" s="34">
        <f t="shared" si="53"/>
        <v>0.59150000009685755</v>
      </c>
      <c r="O790" s="35">
        <f t="shared" si="54"/>
        <v>0.59157789860203247</v>
      </c>
      <c r="P790" s="34">
        <f t="shared" si="55"/>
        <v>0.34996441011439661</v>
      </c>
      <c r="Q790" s="36" t="str">
        <f>VLOOKUP($C790,'Hub coords'!$A$14:$E$118,1,TRUE)</f>
        <v>T6P14</v>
      </c>
      <c r="R790" s="40">
        <v>3</v>
      </c>
      <c r="S790" s="15">
        <v>3</v>
      </c>
    </row>
    <row r="791" spans="1:19" x14ac:dyDescent="0.3">
      <c r="A791" s="30" t="s">
        <v>126</v>
      </c>
      <c r="B791" s="30">
        <v>0</v>
      </c>
      <c r="C791" s="30" t="s">
        <v>1174</v>
      </c>
      <c r="D791" s="30">
        <v>901</v>
      </c>
      <c r="E791" s="30">
        <v>347.363</v>
      </c>
      <c r="F791" s="30">
        <v>0.3</v>
      </c>
      <c r="G791" s="30">
        <v>0.3</v>
      </c>
      <c r="H791" s="34">
        <v>1.67336</v>
      </c>
      <c r="I791" s="34">
        <v>5189810.1370000001</v>
      </c>
      <c r="J791" s="34">
        <v>487874.12300000002</v>
      </c>
      <c r="K791" s="18">
        <f>VLOOKUP($C791,'Hub coords'!$A$14:$E$119,4,TRUE)</f>
        <v>487872.52740000002</v>
      </c>
      <c r="L791" s="18">
        <f>VLOOKUP($C791,'Hub coords'!$A$14:$E$119,5,TRUE)</f>
        <v>5189809.6665000003</v>
      </c>
      <c r="M791" s="34">
        <f t="shared" si="52"/>
        <v>1.5956000000005588</v>
      </c>
      <c r="N791" s="34">
        <f t="shared" si="53"/>
        <v>0.47049999982118607</v>
      </c>
      <c r="O791" s="35">
        <f t="shared" si="54"/>
        <v>1.6635232519665961</v>
      </c>
      <c r="P791" s="34">
        <f t="shared" si="55"/>
        <v>2.7673096098335193</v>
      </c>
      <c r="Q791" s="36" t="str">
        <f>VLOOKUP($C791,'Hub coords'!$A$14:$E$118,1,TRUE)</f>
        <v>T6P14</v>
      </c>
      <c r="R791" s="40">
        <v>4</v>
      </c>
      <c r="S791" s="15">
        <v>0</v>
      </c>
    </row>
    <row r="792" spans="1:19" x14ac:dyDescent="0.3">
      <c r="A792" s="30" t="s">
        <v>126</v>
      </c>
      <c r="B792" s="30">
        <v>0</v>
      </c>
      <c r="C792" s="30" t="s">
        <v>1175</v>
      </c>
      <c r="D792" s="30">
        <v>901</v>
      </c>
      <c r="E792" s="30">
        <v>342.78</v>
      </c>
      <c r="F792" s="30">
        <v>0.5</v>
      </c>
      <c r="G792" s="30">
        <v>0.3</v>
      </c>
      <c r="H792" s="34">
        <v>2.4063880000000002</v>
      </c>
      <c r="I792" s="34">
        <v>5189808.1009999998</v>
      </c>
      <c r="J792" s="34">
        <v>487873.95299999998</v>
      </c>
      <c r="K792" s="18">
        <f>VLOOKUP($C792,'Hub coords'!$A$14:$E$119,4,TRUE)</f>
        <v>487872.52740000002</v>
      </c>
      <c r="L792" s="18">
        <f>VLOOKUP($C792,'Hub coords'!$A$14:$E$119,5,TRUE)</f>
        <v>5189809.6665000003</v>
      </c>
      <c r="M792" s="34">
        <f t="shared" si="52"/>
        <v>1.4255999999586493</v>
      </c>
      <c r="N792" s="34">
        <f t="shared" si="53"/>
        <v>1.5655000004917383</v>
      </c>
      <c r="O792" s="35">
        <f t="shared" si="54"/>
        <v>2.1173392764084205</v>
      </c>
      <c r="P792" s="34">
        <f t="shared" si="55"/>
        <v>4.4831256114217339</v>
      </c>
      <c r="Q792" s="36" t="str">
        <f>VLOOKUP($C792,'Hub coords'!$A$14:$E$118,1,TRUE)</f>
        <v>T6P14</v>
      </c>
      <c r="R792" s="40">
        <v>5</v>
      </c>
      <c r="S792" s="15">
        <v>0</v>
      </c>
    </row>
    <row r="793" spans="1:19" x14ac:dyDescent="0.3">
      <c r="A793" s="30" t="s">
        <v>130</v>
      </c>
      <c r="B793" s="30">
        <v>0</v>
      </c>
      <c r="C793" s="30" t="s">
        <v>1176</v>
      </c>
      <c r="D793" s="30">
        <v>901</v>
      </c>
      <c r="E793" s="30">
        <v>340.93099999999998</v>
      </c>
      <c r="F793" s="30">
        <v>0.2</v>
      </c>
      <c r="G793" s="30">
        <v>0.2</v>
      </c>
      <c r="H793" s="34">
        <v>2.420798</v>
      </c>
      <c r="I793" s="34">
        <v>5189809.7110000001</v>
      </c>
      <c r="J793" s="34">
        <v>487872.41200000001</v>
      </c>
      <c r="K793" s="18">
        <f>VLOOKUP($C793,'Hub coords'!$A$14:$E$119,4,TRUE)</f>
        <v>487872.52740000002</v>
      </c>
      <c r="L793" s="18">
        <f>VLOOKUP($C793,'Hub coords'!$A$14:$E$119,5,TRUE)</f>
        <v>5189809.6665000003</v>
      </c>
      <c r="M793" s="34">
        <f t="shared" si="52"/>
        <v>0.11540000000968575</v>
      </c>
      <c r="N793" s="34">
        <f t="shared" si="53"/>
        <v>4.4499999843537807E-2</v>
      </c>
      <c r="O793" s="35">
        <f t="shared" si="54"/>
        <v>0.12368269882368486</v>
      </c>
      <c r="P793" s="34">
        <f t="shared" si="55"/>
        <v>1.5297409988310338E-2</v>
      </c>
      <c r="Q793" s="36" t="str">
        <f>VLOOKUP($C793,'Hub coords'!$A$14:$E$118,1,TRUE)</f>
        <v>T6P14</v>
      </c>
      <c r="R793" s="40">
        <v>6</v>
      </c>
      <c r="S793" s="15">
        <v>0</v>
      </c>
    </row>
    <row r="794" spans="1:19" x14ac:dyDescent="0.3">
      <c r="A794" s="30" t="s">
        <v>130</v>
      </c>
      <c r="B794" s="30">
        <v>0</v>
      </c>
      <c r="C794" s="30" t="s">
        <v>1177</v>
      </c>
      <c r="D794" s="30">
        <v>901</v>
      </c>
      <c r="E794" s="30">
        <v>340.59</v>
      </c>
      <c r="F794" s="30">
        <v>0.3</v>
      </c>
      <c r="G794" s="30">
        <v>0.2</v>
      </c>
      <c r="H794" s="34">
        <v>2.0871729999999999</v>
      </c>
      <c r="I794" s="34">
        <v>5189809.9009999996</v>
      </c>
      <c r="J794" s="34">
        <v>487873.71100000001</v>
      </c>
      <c r="K794" s="18">
        <f>VLOOKUP($C794,'Hub coords'!$A$14:$E$119,4,TRUE)</f>
        <v>487872.52740000002</v>
      </c>
      <c r="L794" s="18">
        <f>VLOOKUP($C794,'Hub coords'!$A$14:$E$119,5,TRUE)</f>
        <v>5189809.6665000003</v>
      </c>
      <c r="M794" s="34">
        <f t="shared" si="52"/>
        <v>1.1835999999893829</v>
      </c>
      <c r="N794" s="34">
        <f t="shared" si="53"/>
        <v>0.23449999932199717</v>
      </c>
      <c r="O794" s="35">
        <f t="shared" si="54"/>
        <v>1.206606485005316</v>
      </c>
      <c r="P794" s="34">
        <f t="shared" si="55"/>
        <v>1.4558992096568839</v>
      </c>
      <c r="Q794" s="36" t="str">
        <f>VLOOKUP($C794,'Hub coords'!$A$14:$E$118,1,TRUE)</f>
        <v>T6P14</v>
      </c>
      <c r="R794" s="40">
        <v>7</v>
      </c>
      <c r="S794" s="15">
        <v>0</v>
      </c>
    </row>
    <row r="795" spans="1:19" x14ac:dyDescent="0.3">
      <c r="A795" s="30" t="s">
        <v>126</v>
      </c>
      <c r="B795" s="30">
        <v>0</v>
      </c>
      <c r="C795" s="30" t="s">
        <v>1178</v>
      </c>
      <c r="D795" s="30">
        <v>901</v>
      </c>
      <c r="E795" s="30">
        <v>344.97500000000002</v>
      </c>
      <c r="F795" s="30">
        <v>0.5</v>
      </c>
      <c r="G795" s="30">
        <v>0.4</v>
      </c>
      <c r="H795" s="34">
        <v>2.053258</v>
      </c>
      <c r="I795" s="34">
        <v>5189810.375</v>
      </c>
      <c r="J795" s="34">
        <v>487874.65700000001</v>
      </c>
      <c r="K795" s="18">
        <f>VLOOKUP($C795,'Hub coords'!$A$14:$E$119,4,TRUE)</f>
        <v>487872.52740000002</v>
      </c>
      <c r="L795" s="18">
        <f>VLOOKUP($C795,'Hub coords'!$A$14:$E$119,5,TRUE)</f>
        <v>5189809.6665000003</v>
      </c>
      <c r="M795" s="34">
        <f t="shared" si="52"/>
        <v>2.1295999999856576</v>
      </c>
      <c r="N795" s="34">
        <f t="shared" si="53"/>
        <v>0.70849999971687794</v>
      </c>
      <c r="O795" s="35">
        <f t="shared" si="54"/>
        <v>2.244363698142021</v>
      </c>
      <c r="P795" s="34">
        <f t="shared" si="55"/>
        <v>5.0371684095377285</v>
      </c>
      <c r="Q795" s="36" t="str">
        <f>VLOOKUP($C795,'Hub coords'!$A$14:$E$118,1,TRUE)</f>
        <v>T6P14</v>
      </c>
      <c r="R795" s="40">
        <v>8</v>
      </c>
      <c r="S795" s="15">
        <v>0</v>
      </c>
    </row>
    <row r="796" spans="1:19" ht="15" thickBot="1" x14ac:dyDescent="0.35">
      <c r="A796" s="30" t="s">
        <v>126</v>
      </c>
      <c r="B796" s="30">
        <v>0</v>
      </c>
      <c r="C796" s="30" t="s">
        <v>1179</v>
      </c>
      <c r="D796" s="30">
        <v>901</v>
      </c>
      <c r="E796" s="30">
        <v>344.15199999999999</v>
      </c>
      <c r="F796" s="30">
        <v>0.3</v>
      </c>
      <c r="G796" s="30">
        <v>0.2</v>
      </c>
      <c r="H796" s="34">
        <v>2.4213719999999999</v>
      </c>
      <c r="I796" s="34">
        <v>5189810.6399999997</v>
      </c>
      <c r="J796" s="34">
        <v>487873.50199999998</v>
      </c>
      <c r="K796" s="18">
        <f>VLOOKUP($C796,'Hub coords'!$A$14:$E$119,4,TRUE)</f>
        <v>487872.52740000002</v>
      </c>
      <c r="L796" s="18">
        <f>VLOOKUP($C796,'Hub coords'!$A$14:$E$119,5,TRUE)</f>
        <v>5189809.6665000003</v>
      </c>
      <c r="M796" s="34">
        <f t="shared" si="52"/>
        <v>0.97459999995771796</v>
      </c>
      <c r="N796" s="34">
        <f t="shared" si="53"/>
        <v>0.97349999938160181</v>
      </c>
      <c r="O796" s="35">
        <f t="shared" si="54"/>
        <v>1.3775149395609336</v>
      </c>
      <c r="P796" s="34">
        <f t="shared" si="55"/>
        <v>1.8975474087135626</v>
      </c>
      <c r="Q796" s="36" t="str">
        <f>VLOOKUP($C796,'Hub coords'!$A$14:$E$118,1,TRUE)</f>
        <v>T6P14</v>
      </c>
      <c r="R796" s="38" t="s">
        <v>2123</v>
      </c>
      <c r="S796" s="38">
        <v>0</v>
      </c>
    </row>
    <row r="797" spans="1:19" x14ac:dyDescent="0.3">
      <c r="A797" s="30" t="s">
        <v>126</v>
      </c>
      <c r="B797" s="30">
        <v>0</v>
      </c>
      <c r="C797" s="30" t="s">
        <v>1162</v>
      </c>
      <c r="D797" s="30">
        <v>901</v>
      </c>
      <c r="E797" s="30">
        <v>343.55200000000002</v>
      </c>
      <c r="F797" s="30">
        <v>0.5</v>
      </c>
      <c r="G797" s="30">
        <v>0.4</v>
      </c>
      <c r="H797" s="34">
        <v>2.2913359999999998</v>
      </c>
      <c r="I797" s="34">
        <v>5189809.9210000001</v>
      </c>
      <c r="J797" s="34">
        <v>487873.82400000002</v>
      </c>
      <c r="K797" s="18">
        <f>VLOOKUP($C797,'Hub coords'!$A$14:$E$119,4,TRUE)</f>
        <v>487872.52740000002</v>
      </c>
      <c r="L797" s="18">
        <f>VLOOKUP($C797,'Hub coords'!$A$14:$E$119,5,TRUE)</f>
        <v>5189809.6665000003</v>
      </c>
      <c r="M797" s="34">
        <f t="shared" si="52"/>
        <v>1.2966000000014901</v>
      </c>
      <c r="N797" s="34">
        <f t="shared" si="53"/>
        <v>0.2544999998062849</v>
      </c>
      <c r="O797" s="35">
        <f t="shared" si="54"/>
        <v>1.3213409135818293</v>
      </c>
      <c r="P797" s="34">
        <f t="shared" si="55"/>
        <v>1.7459418099052633</v>
      </c>
      <c r="Q797" s="36" t="str">
        <f>VLOOKUP($C797,'Hub coords'!$A$14:$E$118,1,TRUE)</f>
        <v>T6P14</v>
      </c>
      <c r="R797" s="30"/>
    </row>
    <row r="798" spans="1:19" x14ac:dyDescent="0.3">
      <c r="A798" s="30" t="s">
        <v>130</v>
      </c>
      <c r="B798" s="30">
        <v>0</v>
      </c>
      <c r="C798" s="30" t="s">
        <v>1180</v>
      </c>
      <c r="D798" s="30">
        <v>901</v>
      </c>
      <c r="E798" s="30">
        <v>339.51100000000002</v>
      </c>
      <c r="F798" s="30">
        <v>0.2</v>
      </c>
      <c r="G798" s="30">
        <v>0.2</v>
      </c>
      <c r="H798" s="34">
        <v>2.4646819999999998</v>
      </c>
      <c r="I798" s="34">
        <v>5189809.3039999995</v>
      </c>
      <c r="J798" s="34">
        <v>487873.076</v>
      </c>
      <c r="K798" s="18">
        <f>VLOOKUP($C798,'Hub coords'!$A$14:$E$119,4,TRUE)</f>
        <v>487872.52740000002</v>
      </c>
      <c r="L798" s="18">
        <f>VLOOKUP($C798,'Hub coords'!$A$14:$E$119,5,TRUE)</f>
        <v>5189809.6665000003</v>
      </c>
      <c r="M798" s="34">
        <f t="shared" si="52"/>
        <v>0.5485999999800697</v>
      </c>
      <c r="N798" s="34">
        <f t="shared" si="53"/>
        <v>0.36250000074505806</v>
      </c>
      <c r="O798" s="35">
        <f t="shared" si="54"/>
        <v>0.65754711657667508</v>
      </c>
      <c r="P798" s="34">
        <f t="shared" si="55"/>
        <v>0.43236821051829954</v>
      </c>
      <c r="Q798" s="36" t="str">
        <f>VLOOKUP($C798,'Hub coords'!$A$14:$E$118,1,TRUE)</f>
        <v>T6P14</v>
      </c>
      <c r="R798" s="30"/>
    </row>
    <row r="799" spans="1:19" x14ac:dyDescent="0.3">
      <c r="A799" s="30" t="s">
        <v>126</v>
      </c>
      <c r="B799" s="30">
        <v>0</v>
      </c>
      <c r="C799" s="30" t="s">
        <v>1181</v>
      </c>
      <c r="D799" s="30">
        <v>901</v>
      </c>
      <c r="E799" s="30">
        <v>343.68099999999998</v>
      </c>
      <c r="F799" s="30">
        <v>0.5</v>
      </c>
      <c r="G799" s="30">
        <v>0.3</v>
      </c>
      <c r="H799" s="34">
        <v>2.4945900000000001</v>
      </c>
      <c r="I799" s="34">
        <v>5189808.6579999998</v>
      </c>
      <c r="J799" s="34">
        <v>487873.76400000002</v>
      </c>
      <c r="K799" s="18">
        <f>VLOOKUP($C799,'Hub coords'!$A$14:$E$119,4,TRUE)</f>
        <v>487872.52740000002</v>
      </c>
      <c r="L799" s="18">
        <f>VLOOKUP($C799,'Hub coords'!$A$14:$E$119,5,TRUE)</f>
        <v>5189809.6665000003</v>
      </c>
      <c r="M799" s="34">
        <f t="shared" si="52"/>
        <v>1.2366000000038184</v>
      </c>
      <c r="N799" s="34">
        <f t="shared" si="53"/>
        <v>1.008500000461936</v>
      </c>
      <c r="O799" s="35">
        <f t="shared" si="54"/>
        <v>1.5956979071682611</v>
      </c>
      <c r="P799" s="34">
        <f t="shared" si="55"/>
        <v>2.5462518109411683</v>
      </c>
      <c r="Q799" s="36" t="str">
        <f>VLOOKUP($C799,'Hub coords'!$A$14:$E$118,1,TRUE)</f>
        <v>T6P14</v>
      </c>
      <c r="R799" s="30"/>
    </row>
    <row r="800" spans="1:19" x14ac:dyDescent="0.3">
      <c r="A800" s="30" t="s">
        <v>126</v>
      </c>
      <c r="B800" s="30">
        <v>0</v>
      </c>
      <c r="C800" s="30" t="s">
        <v>1182</v>
      </c>
      <c r="D800" s="30">
        <v>901</v>
      </c>
      <c r="E800" s="30">
        <v>343.09300000000002</v>
      </c>
      <c r="F800" s="30">
        <v>0.4</v>
      </c>
      <c r="G800" s="30">
        <v>0.3</v>
      </c>
      <c r="H800" s="34">
        <v>1.9794229999999999</v>
      </c>
      <c r="I800" s="34">
        <v>5189810.0530000003</v>
      </c>
      <c r="J800" s="34">
        <v>487873.12800000003</v>
      </c>
      <c r="K800" s="18">
        <f>VLOOKUP($C800,'Hub coords'!$A$14:$E$119,4,TRUE)</f>
        <v>487872.52740000002</v>
      </c>
      <c r="L800" s="18">
        <f>VLOOKUP($C800,'Hub coords'!$A$14:$E$119,5,TRUE)</f>
        <v>5189809.6665000003</v>
      </c>
      <c r="M800" s="34">
        <f t="shared" si="52"/>
        <v>0.60060000000521541</v>
      </c>
      <c r="N800" s="34">
        <f t="shared" si="53"/>
        <v>0.38650000002235174</v>
      </c>
      <c r="O800" s="35">
        <f t="shared" si="54"/>
        <v>0.71421468062729054</v>
      </c>
      <c r="P800" s="34">
        <f t="shared" si="55"/>
        <v>0.51010261002354262</v>
      </c>
      <c r="Q800" s="36" t="str">
        <f>VLOOKUP($C800,'Hub coords'!$A$14:$E$118,1,TRUE)</f>
        <v>T6P14</v>
      </c>
      <c r="R800" s="30"/>
    </row>
    <row r="801" spans="1:19" x14ac:dyDescent="0.3">
      <c r="A801" s="30" t="s">
        <v>126</v>
      </c>
      <c r="B801" s="30">
        <v>0</v>
      </c>
      <c r="C801" s="30" t="s">
        <v>1183</v>
      </c>
      <c r="D801" s="30">
        <v>901</v>
      </c>
      <c r="E801" s="30">
        <v>344.35500000000002</v>
      </c>
      <c r="F801" s="30">
        <v>0.3</v>
      </c>
      <c r="G801" s="30">
        <v>0.2</v>
      </c>
      <c r="H801" s="34">
        <v>1.9246890000000001</v>
      </c>
      <c r="I801" s="34">
        <v>5189810.3279999997</v>
      </c>
      <c r="J801" s="34">
        <v>487873.99300000002</v>
      </c>
      <c r="K801" s="18">
        <f>VLOOKUP($C801,'Hub coords'!$A$14:$E$119,4,TRUE)</f>
        <v>487872.52740000002</v>
      </c>
      <c r="L801" s="18">
        <f>VLOOKUP($C801,'Hub coords'!$A$14:$E$119,5,TRUE)</f>
        <v>5189809.6665000003</v>
      </c>
      <c r="M801" s="34">
        <f t="shared" si="52"/>
        <v>1.4655999999959022</v>
      </c>
      <c r="N801" s="34">
        <f t="shared" si="53"/>
        <v>0.6614999994635582</v>
      </c>
      <c r="O801" s="35">
        <f t="shared" si="54"/>
        <v>1.6079694055790601</v>
      </c>
      <c r="P801" s="34">
        <f t="shared" si="55"/>
        <v>2.5855656092782757</v>
      </c>
      <c r="Q801" s="36" t="str">
        <f>VLOOKUP($C801,'Hub coords'!$A$14:$E$118,1,TRUE)</f>
        <v>T6P14</v>
      </c>
      <c r="R801" s="30"/>
    </row>
    <row r="802" spans="1:19" x14ac:dyDescent="0.3">
      <c r="A802" s="30" t="s">
        <v>126</v>
      </c>
      <c r="B802" s="30">
        <v>0</v>
      </c>
      <c r="C802" s="30" t="s">
        <v>1184</v>
      </c>
      <c r="D802" s="30">
        <v>901</v>
      </c>
      <c r="E802" s="30">
        <v>344.14600000000002</v>
      </c>
      <c r="F802" s="30">
        <v>0.5</v>
      </c>
      <c r="G802" s="30">
        <v>0.3</v>
      </c>
      <c r="H802" s="34">
        <v>2.1743730000000001</v>
      </c>
      <c r="I802" s="34">
        <v>5189809.4890000001</v>
      </c>
      <c r="J802" s="34">
        <v>487874.39299999998</v>
      </c>
      <c r="K802" s="18">
        <f>VLOOKUP($C802,'Hub coords'!$A$14:$E$119,4,TRUE)</f>
        <v>487872.52740000002</v>
      </c>
      <c r="L802" s="18">
        <f>VLOOKUP($C802,'Hub coords'!$A$14:$E$119,5,TRUE)</f>
        <v>5189809.6665000003</v>
      </c>
      <c r="M802" s="34">
        <f t="shared" si="52"/>
        <v>1.8655999999609776</v>
      </c>
      <c r="N802" s="34">
        <f t="shared" si="53"/>
        <v>0.17750000022351742</v>
      </c>
      <c r="O802" s="35">
        <f t="shared" si="54"/>
        <v>1.8740249758030836</v>
      </c>
      <c r="P802" s="34">
        <f t="shared" si="55"/>
        <v>3.5119696099337481</v>
      </c>
      <c r="Q802" s="36" t="str">
        <f>VLOOKUP($C802,'Hub coords'!$A$14:$E$118,1,TRUE)</f>
        <v>T6P14</v>
      </c>
      <c r="R802" s="30"/>
    </row>
    <row r="803" spans="1:19" x14ac:dyDescent="0.3">
      <c r="A803" s="30" t="s">
        <v>126</v>
      </c>
      <c r="B803" s="30">
        <v>0</v>
      </c>
      <c r="C803" s="30" t="s">
        <v>1185</v>
      </c>
      <c r="D803" s="30">
        <v>901</v>
      </c>
      <c r="E803" s="30">
        <v>338.476</v>
      </c>
      <c r="F803" s="30">
        <v>0.2</v>
      </c>
      <c r="G803" s="30">
        <v>0.2</v>
      </c>
      <c r="H803" s="34">
        <v>2.01709</v>
      </c>
      <c r="I803" s="34">
        <v>5189809.2949999999</v>
      </c>
      <c r="J803" s="34">
        <v>487872.92200000002</v>
      </c>
      <c r="K803" s="18">
        <f>VLOOKUP($C803,'Hub coords'!$A$14:$E$119,4,TRUE)</f>
        <v>487872.52740000002</v>
      </c>
      <c r="L803" s="18">
        <f>VLOOKUP($C803,'Hub coords'!$A$14:$E$119,5,TRUE)</f>
        <v>5189809.6665000003</v>
      </c>
      <c r="M803" s="34">
        <f t="shared" si="52"/>
        <v>0.39459999999962747</v>
      </c>
      <c r="N803" s="34">
        <f t="shared" si="53"/>
        <v>0.37150000035762787</v>
      </c>
      <c r="O803" s="35">
        <f t="shared" si="54"/>
        <v>0.54196070915281624</v>
      </c>
      <c r="P803" s="34">
        <f t="shared" si="55"/>
        <v>0.29372141026542348</v>
      </c>
      <c r="Q803" s="36" t="str">
        <f>VLOOKUP($C803,'Hub coords'!$A$14:$E$118,1,TRUE)</f>
        <v>T6P14</v>
      </c>
      <c r="R803" s="30"/>
    </row>
    <row r="804" spans="1:19" x14ac:dyDescent="0.3">
      <c r="A804" s="30" t="s">
        <v>126</v>
      </c>
      <c r="B804" s="30">
        <v>0</v>
      </c>
      <c r="C804" s="30" t="s">
        <v>1186</v>
      </c>
      <c r="D804" s="30">
        <v>901</v>
      </c>
      <c r="E804" s="30">
        <v>340.14699999999999</v>
      </c>
      <c r="F804" s="30">
        <v>0.2</v>
      </c>
      <c r="G804" s="30">
        <v>0.2</v>
      </c>
      <c r="H804" s="34">
        <v>2.2816079999999999</v>
      </c>
      <c r="I804" s="34">
        <v>5189809.7929999996</v>
      </c>
      <c r="J804" s="34">
        <v>487873.15299999999</v>
      </c>
      <c r="K804" s="18">
        <f>VLOOKUP($C804,'Hub coords'!$A$14:$E$119,4,TRUE)</f>
        <v>487872.52740000002</v>
      </c>
      <c r="L804" s="18">
        <f>VLOOKUP($C804,'Hub coords'!$A$14:$E$119,5,TRUE)</f>
        <v>5189809.6665000003</v>
      </c>
      <c r="M804" s="34">
        <f t="shared" si="52"/>
        <v>0.62559999997029081</v>
      </c>
      <c r="N804" s="34">
        <f t="shared" si="53"/>
        <v>0.12649999931454659</v>
      </c>
      <c r="O804" s="35">
        <f t="shared" si="54"/>
        <v>0.63826139612967991</v>
      </c>
      <c r="P804" s="34">
        <f t="shared" si="55"/>
        <v>0.40737760978940818</v>
      </c>
      <c r="Q804" s="36" t="str">
        <f>VLOOKUP($C804,'Hub coords'!$A$14:$E$118,1,TRUE)</f>
        <v>T6P14</v>
      </c>
      <c r="R804" s="30"/>
    </row>
    <row r="805" spans="1:19" x14ac:dyDescent="0.3">
      <c r="A805" s="30" t="s">
        <v>130</v>
      </c>
      <c r="B805" s="30">
        <v>0</v>
      </c>
      <c r="C805" s="30" t="s">
        <v>1187</v>
      </c>
      <c r="D805" s="30">
        <v>901</v>
      </c>
      <c r="E805" s="30">
        <v>347.02699999999999</v>
      </c>
      <c r="F805" s="30">
        <v>0.3</v>
      </c>
      <c r="G805" s="30">
        <v>0.2</v>
      </c>
      <c r="H805" s="34">
        <v>2.4532150000000001</v>
      </c>
      <c r="I805" s="34">
        <v>5189810.6639999999</v>
      </c>
      <c r="J805" s="34">
        <v>487873.45899999997</v>
      </c>
      <c r="K805" s="18">
        <f>VLOOKUP($C805,'Hub coords'!$A$14:$E$119,4,TRUE)</f>
        <v>487872.52740000002</v>
      </c>
      <c r="L805" s="18">
        <f>VLOOKUP($C805,'Hub coords'!$A$14:$E$119,5,TRUE)</f>
        <v>5189809.6665000003</v>
      </c>
      <c r="M805" s="34">
        <f t="shared" si="52"/>
        <v>0.93159999995259568</v>
      </c>
      <c r="N805" s="34">
        <f t="shared" si="53"/>
        <v>0.99749999959021807</v>
      </c>
      <c r="O805" s="35">
        <f t="shared" si="54"/>
        <v>1.3648753822580877</v>
      </c>
      <c r="P805" s="34">
        <f t="shared" si="55"/>
        <v>1.862884809094161</v>
      </c>
      <c r="Q805" s="36" t="str">
        <f>VLOOKUP($C805,'Hub coords'!$A$14:$E$118,1,TRUE)</f>
        <v>T6P14</v>
      </c>
      <c r="R805" s="30"/>
    </row>
    <row r="806" spans="1:19" x14ac:dyDescent="0.3">
      <c r="A806" s="30" t="s">
        <v>130</v>
      </c>
      <c r="B806" s="30">
        <v>0</v>
      </c>
      <c r="C806" s="30" t="s">
        <v>1188</v>
      </c>
      <c r="D806" s="30">
        <v>901</v>
      </c>
      <c r="E806" s="30">
        <v>342.89400000000001</v>
      </c>
      <c r="F806" s="30">
        <v>0.5</v>
      </c>
      <c r="G806" s="30">
        <v>0.3</v>
      </c>
      <c r="H806" s="34">
        <v>2.3982920000000001</v>
      </c>
      <c r="I806" s="34">
        <v>5189810.7149999999</v>
      </c>
      <c r="J806" s="34">
        <v>487872.41499999998</v>
      </c>
      <c r="K806" s="18">
        <f>VLOOKUP($C806,'Hub coords'!$A$14:$E$119,4,TRUE)</f>
        <v>487872.52740000002</v>
      </c>
      <c r="L806" s="18">
        <f>VLOOKUP($C806,'Hub coords'!$A$14:$E$119,5,TRUE)</f>
        <v>5189809.6665000003</v>
      </c>
      <c r="M806" s="34">
        <f t="shared" si="52"/>
        <v>0.11240000004181638</v>
      </c>
      <c r="N806" s="34">
        <f t="shared" si="53"/>
        <v>1.0484999995678663</v>
      </c>
      <c r="O806" s="35">
        <f t="shared" si="54"/>
        <v>1.0545074722842016</v>
      </c>
      <c r="P806" s="34">
        <f t="shared" si="55"/>
        <v>1.1119860091032163</v>
      </c>
      <c r="Q806" s="36" t="str">
        <f>VLOOKUP($C806,'Hub coords'!$A$14:$E$118,1,TRUE)</f>
        <v>T6P14</v>
      </c>
      <c r="R806" s="30"/>
    </row>
    <row r="807" spans="1:19" x14ac:dyDescent="0.3">
      <c r="A807" s="30" t="s">
        <v>126</v>
      </c>
      <c r="B807" s="30">
        <v>0</v>
      </c>
      <c r="C807" s="30" t="s">
        <v>1189</v>
      </c>
      <c r="D807" s="30">
        <v>901</v>
      </c>
      <c r="E807" s="30">
        <v>343.077</v>
      </c>
      <c r="F807" s="30">
        <v>0.5</v>
      </c>
      <c r="G807" s="30">
        <v>0.3</v>
      </c>
      <c r="H807" s="34">
        <v>2.30783</v>
      </c>
      <c r="I807" s="34">
        <v>5189808.7089999998</v>
      </c>
      <c r="J807" s="34">
        <v>487873.92599999998</v>
      </c>
      <c r="K807" s="18">
        <f>VLOOKUP($C807,'Hub coords'!$A$14:$E$119,4,TRUE)</f>
        <v>487872.52740000002</v>
      </c>
      <c r="L807" s="18">
        <f>VLOOKUP($C807,'Hub coords'!$A$14:$E$119,5,TRUE)</f>
        <v>5189809.6665000003</v>
      </c>
      <c r="M807" s="34">
        <f t="shared" si="52"/>
        <v>1.3985999999567866</v>
      </c>
      <c r="N807" s="34">
        <f t="shared" si="53"/>
        <v>0.95750000048428774</v>
      </c>
      <c r="O807" s="35">
        <f t="shared" si="54"/>
        <v>1.694959648725165</v>
      </c>
      <c r="P807" s="34">
        <f t="shared" si="55"/>
        <v>2.872888210806535</v>
      </c>
      <c r="Q807" s="36" t="str">
        <f>VLOOKUP($C807,'Hub coords'!$A$14:$E$118,1,TRUE)</f>
        <v>T6P14</v>
      </c>
      <c r="R807" s="30"/>
    </row>
    <row r="808" spans="1:19" x14ac:dyDescent="0.3">
      <c r="A808" s="30" t="s">
        <v>126</v>
      </c>
      <c r="B808" s="30">
        <v>0</v>
      </c>
      <c r="C808" s="30" t="s">
        <v>1163</v>
      </c>
      <c r="D808" s="30">
        <v>901</v>
      </c>
      <c r="E808" s="30">
        <v>343.41300000000001</v>
      </c>
      <c r="F808" s="30">
        <v>0.3</v>
      </c>
      <c r="G808" s="30">
        <v>0.2</v>
      </c>
      <c r="H808" s="34">
        <v>2.0883660000000002</v>
      </c>
      <c r="I808" s="34">
        <v>5189809.5429999996</v>
      </c>
      <c r="J808" s="34">
        <v>487873.07199999999</v>
      </c>
      <c r="K808" s="18">
        <f>VLOOKUP($C808,'Hub coords'!$A$14:$E$119,4,TRUE)</f>
        <v>487872.52740000002</v>
      </c>
      <c r="L808" s="18">
        <f>VLOOKUP($C808,'Hub coords'!$A$14:$E$119,5,TRUE)</f>
        <v>5189809.6665000003</v>
      </c>
      <c r="M808" s="34">
        <f t="shared" si="52"/>
        <v>0.54459999996470287</v>
      </c>
      <c r="N808" s="34">
        <f t="shared" si="53"/>
        <v>0.12350000068545341</v>
      </c>
      <c r="O808" s="35">
        <f t="shared" si="54"/>
        <v>0.55842762300128146</v>
      </c>
      <c r="P808" s="34">
        <f t="shared" si="55"/>
        <v>0.31184141013086131</v>
      </c>
      <c r="Q808" s="36" t="str">
        <f>VLOOKUP($C808,'Hub coords'!$A$14:$E$118,1,TRUE)</f>
        <v>T6P14</v>
      </c>
      <c r="R808" s="30"/>
    </row>
    <row r="809" spans="1:19" x14ac:dyDescent="0.3">
      <c r="A809" s="30" t="s">
        <v>126</v>
      </c>
      <c r="B809" s="30">
        <v>0</v>
      </c>
      <c r="C809" s="30" t="s">
        <v>1190</v>
      </c>
      <c r="D809" s="30">
        <v>901</v>
      </c>
      <c r="E809" s="30">
        <v>341.81299999999999</v>
      </c>
      <c r="F809" s="30">
        <v>0.4</v>
      </c>
      <c r="G809" s="30">
        <v>0.3</v>
      </c>
      <c r="H809" s="34">
        <v>1.712585</v>
      </c>
      <c r="I809" s="34">
        <v>5189809.7850000001</v>
      </c>
      <c r="J809" s="34">
        <v>487873.304</v>
      </c>
      <c r="K809" s="18">
        <f>VLOOKUP($C809,'Hub coords'!$A$14:$E$119,4,TRUE)</f>
        <v>487872.52740000002</v>
      </c>
      <c r="L809" s="18">
        <f>VLOOKUP($C809,'Hub coords'!$A$14:$E$119,5,TRUE)</f>
        <v>5189809.6665000003</v>
      </c>
      <c r="M809" s="34">
        <f t="shared" si="52"/>
        <v>0.77659999998286366</v>
      </c>
      <c r="N809" s="34">
        <f t="shared" si="53"/>
        <v>0.11849999986588955</v>
      </c>
      <c r="O809" s="35">
        <f t="shared" si="54"/>
        <v>0.78558883007690461</v>
      </c>
      <c r="P809" s="34">
        <f t="shared" si="55"/>
        <v>0.61714980994159974</v>
      </c>
      <c r="Q809" s="36" t="str">
        <f>VLOOKUP($C809,'Hub coords'!$A$14:$E$118,1,TRUE)</f>
        <v>T6P14</v>
      </c>
      <c r="R809" s="30"/>
    </row>
    <row r="810" spans="1:19" x14ac:dyDescent="0.3">
      <c r="A810" s="30" t="s">
        <v>130</v>
      </c>
      <c r="B810" s="30">
        <v>0</v>
      </c>
      <c r="C810" s="30" t="s">
        <v>1164</v>
      </c>
      <c r="D810" s="30">
        <v>901</v>
      </c>
      <c r="E810" s="30">
        <v>340.24400000000003</v>
      </c>
      <c r="F810" s="30">
        <v>0.3</v>
      </c>
      <c r="G810" s="30">
        <v>0.3</v>
      </c>
      <c r="H810" s="34">
        <v>2.5495000000000001</v>
      </c>
      <c r="I810" s="34">
        <v>5189809.4639999997</v>
      </c>
      <c r="J810" s="34">
        <v>487872.64899999998</v>
      </c>
      <c r="K810" s="18">
        <f>VLOOKUP($C810,'Hub coords'!$A$14:$E$119,4,TRUE)</f>
        <v>487872.52740000002</v>
      </c>
      <c r="L810" s="18">
        <f>VLOOKUP($C810,'Hub coords'!$A$14:$E$119,5,TRUE)</f>
        <v>5189809.6665000003</v>
      </c>
      <c r="M810" s="34">
        <f t="shared" si="52"/>
        <v>0.12159999995492399</v>
      </c>
      <c r="N810" s="34">
        <f t="shared" si="53"/>
        <v>0.20250000059604645</v>
      </c>
      <c r="O810" s="35">
        <f t="shared" si="54"/>
        <v>0.2362050173693106</v>
      </c>
      <c r="P810" s="34">
        <f t="shared" si="55"/>
        <v>5.5792810230436321E-2</v>
      </c>
      <c r="Q810" s="36" t="str">
        <f>VLOOKUP($C810,'Hub coords'!$A$14:$E$118,1,TRUE)</f>
        <v>T6P14</v>
      </c>
      <c r="R810" s="30" t="s">
        <v>5112</v>
      </c>
      <c r="S810" s="37">
        <f>COUNT(D786:D815)</f>
        <v>30</v>
      </c>
    </row>
    <row r="811" spans="1:19" x14ac:dyDescent="0.3">
      <c r="A811" s="30" t="s">
        <v>130</v>
      </c>
      <c r="B811" s="30">
        <v>0</v>
      </c>
      <c r="C811" s="30" t="s">
        <v>1165</v>
      </c>
      <c r="D811" s="30">
        <v>901</v>
      </c>
      <c r="E811" s="30">
        <v>341.916</v>
      </c>
      <c r="F811" s="30">
        <v>0.3</v>
      </c>
      <c r="G811" s="30">
        <v>0.3</v>
      </c>
      <c r="H811" s="34">
        <v>1.763458</v>
      </c>
      <c r="I811" s="34">
        <v>5189808.7790000001</v>
      </c>
      <c r="J811" s="34">
        <v>487873.65299999999</v>
      </c>
      <c r="K811" s="18">
        <f>VLOOKUP($C811,'Hub coords'!$A$14:$E$119,4,TRUE)</f>
        <v>487872.52740000002</v>
      </c>
      <c r="L811" s="18">
        <f>VLOOKUP($C811,'Hub coords'!$A$14:$E$119,5,TRUE)</f>
        <v>5189809.6665000003</v>
      </c>
      <c r="M811" s="34">
        <f t="shared" si="52"/>
        <v>1.1255999999702908</v>
      </c>
      <c r="N811" s="34">
        <f t="shared" si="53"/>
        <v>0.88750000018626451</v>
      </c>
      <c r="O811" s="35">
        <f t="shared" si="54"/>
        <v>1.4333986222484441</v>
      </c>
      <c r="P811" s="34">
        <f t="shared" si="55"/>
        <v>2.0546316102637374</v>
      </c>
      <c r="Q811" s="36" t="str">
        <f>VLOOKUP($C811,'Hub coords'!$A$14:$E$118,1,TRUE)</f>
        <v>T6P14</v>
      </c>
      <c r="R811" s="30" t="s">
        <v>5111</v>
      </c>
      <c r="S811" s="34">
        <f>AVERAGE(O786:O815)</f>
        <v>1.1916570862560081</v>
      </c>
    </row>
    <row r="812" spans="1:19" x14ac:dyDescent="0.3">
      <c r="A812" s="30" t="s">
        <v>130</v>
      </c>
      <c r="B812" s="30">
        <v>0</v>
      </c>
      <c r="C812" s="30" t="s">
        <v>1166</v>
      </c>
      <c r="D812" s="30">
        <v>901</v>
      </c>
      <c r="E812" s="30">
        <v>346.66800000000001</v>
      </c>
      <c r="F812" s="30">
        <v>0.4</v>
      </c>
      <c r="G812" s="30">
        <v>0.3</v>
      </c>
      <c r="H812" s="34">
        <v>2.627748</v>
      </c>
      <c r="I812" s="34">
        <v>5189811.5539999995</v>
      </c>
      <c r="J812" s="34">
        <v>487871.12699999998</v>
      </c>
      <c r="K812" s="18">
        <f>VLOOKUP($C812,'Hub coords'!$A$14:$E$119,4,TRUE)</f>
        <v>487872.52740000002</v>
      </c>
      <c r="L812" s="18">
        <f>VLOOKUP($C812,'Hub coords'!$A$14:$E$119,5,TRUE)</f>
        <v>5189809.6665000003</v>
      </c>
      <c r="M812" s="34">
        <f t="shared" ref="M812:M875" si="56">ABS(K812-J812)</f>
        <v>1.400400000042282</v>
      </c>
      <c r="N812" s="34">
        <f t="shared" ref="N812:N875" si="57">ABS(L812-I812)</f>
        <v>1.8874999992549419</v>
      </c>
      <c r="O812" s="35">
        <f t="shared" ref="O812:O875" si="58">SQRT(M812^2+N812^2)</f>
        <v>2.3502715603320885</v>
      </c>
      <c r="P812" s="34">
        <f t="shared" ref="P812:P875" si="59">O812*O812</f>
        <v>5.5237764073058297</v>
      </c>
      <c r="Q812" s="36" t="str">
        <f>VLOOKUP($C812,'Hub coords'!$A$14:$E$118,1,TRUE)</f>
        <v>T6P14</v>
      </c>
      <c r="R812" s="30" t="s">
        <v>5110</v>
      </c>
      <c r="S812" s="34">
        <f>_xlfn.STDEV.S(O786:O815)</f>
        <v>0.59695587421235163</v>
      </c>
    </row>
    <row r="813" spans="1:19" x14ac:dyDescent="0.3">
      <c r="A813" s="30" t="s">
        <v>126</v>
      </c>
      <c r="B813" s="30">
        <v>0</v>
      </c>
      <c r="C813" s="30" t="s">
        <v>1167</v>
      </c>
      <c r="D813" s="30">
        <v>901</v>
      </c>
      <c r="E813" s="30">
        <v>340.93799999999999</v>
      </c>
      <c r="F813" s="30">
        <v>0.3</v>
      </c>
      <c r="G813" s="30">
        <v>0.2</v>
      </c>
      <c r="H813" s="34">
        <v>2.2052130000000001</v>
      </c>
      <c r="I813" s="34">
        <v>5189809.5420000004</v>
      </c>
      <c r="J813" s="34">
        <v>487872.90399999998</v>
      </c>
      <c r="K813" s="18">
        <f>VLOOKUP($C813,'Hub coords'!$A$14:$E$119,4,TRUE)</f>
        <v>487872.52740000002</v>
      </c>
      <c r="L813" s="18">
        <f>VLOOKUP($C813,'Hub coords'!$A$14:$E$119,5,TRUE)</f>
        <v>5189809.6665000003</v>
      </c>
      <c r="M813" s="34">
        <f t="shared" si="56"/>
        <v>0.3765999999595806</v>
      </c>
      <c r="N813" s="34">
        <f t="shared" si="57"/>
        <v>0.12449999991804361</v>
      </c>
      <c r="O813" s="35">
        <f t="shared" si="58"/>
        <v>0.39664569826124291</v>
      </c>
      <c r="P813" s="34">
        <f t="shared" si="59"/>
        <v>0.15732780994914897</v>
      </c>
      <c r="Q813" s="36" t="str">
        <f>VLOOKUP($C813,'Hub coords'!$A$14:$E$118,1,TRUE)</f>
        <v>T6P14</v>
      </c>
      <c r="R813" s="30" t="s">
        <v>5109</v>
      </c>
      <c r="S813" s="34">
        <f>MIN(O786:O815)</f>
        <v>0.12368269882368486</v>
      </c>
    </row>
    <row r="814" spans="1:19" x14ac:dyDescent="0.3">
      <c r="A814" s="30" t="s">
        <v>126</v>
      </c>
      <c r="B814" s="30">
        <v>0</v>
      </c>
      <c r="C814" s="30" t="s">
        <v>1168</v>
      </c>
      <c r="D814" s="30">
        <v>901</v>
      </c>
      <c r="E814" s="30">
        <v>343.69200000000001</v>
      </c>
      <c r="F814" s="30">
        <v>0.6</v>
      </c>
      <c r="G814" s="30">
        <v>0.4</v>
      </c>
      <c r="H814" s="34">
        <v>2.3765049999999999</v>
      </c>
      <c r="I814" s="34">
        <v>5189809.0580000002</v>
      </c>
      <c r="J814" s="34">
        <v>487874.02399999998</v>
      </c>
      <c r="K814" s="18">
        <f>VLOOKUP($C814,'Hub coords'!$A$14:$E$119,4,TRUE)</f>
        <v>487872.52740000002</v>
      </c>
      <c r="L814" s="18">
        <f>VLOOKUP($C814,'Hub coords'!$A$14:$E$119,5,TRUE)</f>
        <v>5189809.6665000003</v>
      </c>
      <c r="M814" s="34">
        <f t="shared" si="56"/>
        <v>1.496599999954924</v>
      </c>
      <c r="N814" s="34">
        <f t="shared" si="57"/>
        <v>0.60850000008940697</v>
      </c>
      <c r="O814" s="35">
        <f t="shared" si="58"/>
        <v>1.615575380467865</v>
      </c>
      <c r="P814" s="34">
        <f t="shared" si="59"/>
        <v>2.6100838099738866</v>
      </c>
      <c r="Q814" s="36" t="str">
        <f>VLOOKUP($C814,'Hub coords'!$A$14:$E$118,1,TRUE)</f>
        <v>T6P14</v>
      </c>
      <c r="R814" s="30" t="s">
        <v>5108</v>
      </c>
      <c r="S814" s="34">
        <f>MAX(O786:O815)</f>
        <v>2.3502715603320885</v>
      </c>
    </row>
    <row r="815" spans="1:19" x14ac:dyDescent="0.3">
      <c r="A815" s="30" t="s">
        <v>126</v>
      </c>
      <c r="B815" s="30">
        <v>0</v>
      </c>
      <c r="C815" s="30" t="s">
        <v>1169</v>
      </c>
      <c r="D815" s="30">
        <v>901</v>
      </c>
      <c r="E815" s="30">
        <v>343.21600000000001</v>
      </c>
      <c r="F815" s="30">
        <v>0.3</v>
      </c>
      <c r="G815" s="30">
        <v>0.2</v>
      </c>
      <c r="H815" s="34">
        <v>2.4934150000000002</v>
      </c>
      <c r="I815" s="34">
        <v>5189810.852</v>
      </c>
      <c r="J815" s="34">
        <v>487871.84899999999</v>
      </c>
      <c r="K815" s="18">
        <f>VLOOKUP($C815,'Hub coords'!$A$14:$E$119,4,TRUE)</f>
        <v>487872.52740000002</v>
      </c>
      <c r="L815" s="18">
        <f>VLOOKUP($C815,'Hub coords'!$A$14:$E$119,5,TRUE)</f>
        <v>5189809.6665000003</v>
      </c>
      <c r="M815" s="34">
        <f t="shared" si="56"/>
        <v>0.67840000003343448</v>
      </c>
      <c r="N815" s="34">
        <f t="shared" si="57"/>
        <v>1.1854999996721745</v>
      </c>
      <c r="O815" s="35">
        <f t="shared" si="58"/>
        <v>1.3658831609138791</v>
      </c>
      <c r="P815" s="34">
        <f t="shared" si="59"/>
        <v>1.8656368092680897</v>
      </c>
      <c r="Q815" s="36" t="str">
        <f>VLOOKUP($C815,'Hub coords'!$A$14:$E$118,1,TRUE)</f>
        <v>T6P14</v>
      </c>
      <c r="R815" s="30" t="s">
        <v>5107</v>
      </c>
      <c r="S815" s="34">
        <f>SQRT(SUM(P786:P815)/S810)</f>
        <v>1.3283540127248601</v>
      </c>
    </row>
    <row r="816" spans="1:19" s="45" customFormat="1" ht="15" thickBot="1" x14ac:dyDescent="0.35">
      <c r="A816" s="45" t="s">
        <v>126</v>
      </c>
      <c r="B816" s="45">
        <v>0</v>
      </c>
      <c r="C816" s="45" t="s">
        <v>920</v>
      </c>
      <c r="D816" s="45">
        <v>901</v>
      </c>
      <c r="E816" s="45">
        <v>304.28699999999998</v>
      </c>
      <c r="F816" s="45">
        <v>0.3</v>
      </c>
      <c r="G816" s="45">
        <v>0.2</v>
      </c>
      <c r="H816" s="18">
        <v>1.66764</v>
      </c>
      <c r="I816" s="18">
        <v>5189885.7010000004</v>
      </c>
      <c r="J816" s="18">
        <v>488032.527</v>
      </c>
      <c r="K816" s="18">
        <f>VLOOKUP($C816,'Hub coords'!$A$14:$E$119,4,TRUE)</f>
        <v>488030.87040000001</v>
      </c>
      <c r="L816" s="18">
        <f>VLOOKUP($C816,'Hub coords'!$A$14:$E$119,5,TRUE)</f>
        <v>5189887.7975000003</v>
      </c>
      <c r="M816" s="18">
        <f t="shared" si="56"/>
        <v>1.6565999999875203</v>
      </c>
      <c r="N816" s="18">
        <f t="shared" si="57"/>
        <v>2.0964999999850988</v>
      </c>
      <c r="O816" s="46">
        <f t="shared" si="58"/>
        <v>2.6720096949480125</v>
      </c>
      <c r="P816" s="18">
        <f t="shared" si="59"/>
        <v>7.1396358098961707</v>
      </c>
      <c r="Q816" s="47" t="str">
        <f>VLOOKUP($C816,'Hub coords'!$A$14:$E$118,1,TRUE)</f>
        <v>T6P2</v>
      </c>
    </row>
    <row r="817" spans="1:19" s="45" customFormat="1" x14ac:dyDescent="0.3">
      <c r="A817" s="45" t="s">
        <v>126</v>
      </c>
      <c r="B817" s="45">
        <v>0</v>
      </c>
      <c r="C817" s="45" t="s">
        <v>929</v>
      </c>
      <c r="D817" s="45">
        <v>901</v>
      </c>
      <c r="E817" s="45">
        <v>306.524</v>
      </c>
      <c r="F817" s="45">
        <v>2</v>
      </c>
      <c r="G817" s="45">
        <v>1.4</v>
      </c>
      <c r="H817" s="18">
        <v>1.917942</v>
      </c>
      <c r="I817" s="18">
        <v>5189885.9869999997</v>
      </c>
      <c r="J817" s="18">
        <v>488030.46</v>
      </c>
      <c r="K817" s="18">
        <f>VLOOKUP($C817,'Hub coords'!$A$14:$E$119,4,TRUE)</f>
        <v>488030.87040000001</v>
      </c>
      <c r="L817" s="18">
        <f>VLOOKUP($C817,'Hub coords'!$A$14:$E$119,5,TRUE)</f>
        <v>5189887.7975000003</v>
      </c>
      <c r="M817" s="18">
        <f t="shared" si="56"/>
        <v>0.41039999999338761</v>
      </c>
      <c r="N817" s="18">
        <f t="shared" si="57"/>
        <v>1.810500000603497</v>
      </c>
      <c r="O817" s="46">
        <f t="shared" si="58"/>
        <v>1.8564316341249509</v>
      </c>
      <c r="P817" s="18">
        <f t="shared" si="59"/>
        <v>3.4463384121798355</v>
      </c>
      <c r="Q817" s="47" t="str">
        <f>VLOOKUP($C817,'Hub coords'!$A$14:$E$118,1,TRUE)</f>
        <v>T6P2</v>
      </c>
      <c r="R817" s="20" t="s">
        <v>166</v>
      </c>
      <c r="S817" s="20" t="s">
        <v>165</v>
      </c>
    </row>
    <row r="818" spans="1:19" s="45" customFormat="1" x14ac:dyDescent="0.3">
      <c r="A818" s="45" t="s">
        <v>126</v>
      </c>
      <c r="B818" s="45">
        <v>0</v>
      </c>
      <c r="C818" s="45" t="s">
        <v>930</v>
      </c>
      <c r="D818" s="45">
        <v>901</v>
      </c>
      <c r="E818" s="45">
        <v>307.11399999999998</v>
      </c>
      <c r="F818" s="45">
        <v>1.5</v>
      </c>
      <c r="G818" s="45">
        <v>0.9</v>
      </c>
      <c r="H818" s="18">
        <v>1.8816870000000001</v>
      </c>
      <c r="I818" s="18">
        <v>5189885.9720000001</v>
      </c>
      <c r="J818" s="18">
        <v>488030.85100000002</v>
      </c>
      <c r="K818" s="18">
        <f>VLOOKUP($C818,'Hub coords'!$A$14:$E$119,4,TRUE)</f>
        <v>488030.87040000001</v>
      </c>
      <c r="L818" s="18">
        <f>VLOOKUP($C818,'Hub coords'!$A$14:$E$119,5,TRUE)</f>
        <v>5189887.7975000003</v>
      </c>
      <c r="M818" s="18">
        <f t="shared" si="56"/>
        <v>1.9399999990127981E-2</v>
      </c>
      <c r="N818" s="18">
        <f t="shared" si="57"/>
        <v>1.8255000002682209</v>
      </c>
      <c r="O818" s="46">
        <f t="shared" si="58"/>
        <v>1.8256030814442912</v>
      </c>
      <c r="P818" s="18">
        <f t="shared" si="59"/>
        <v>3.3328266109788913</v>
      </c>
      <c r="Q818" s="47" t="str">
        <f>VLOOKUP($C818,'Hub coords'!$A$14:$E$118,1,TRUE)</f>
        <v>T6P2</v>
      </c>
      <c r="R818" s="40">
        <v>1</v>
      </c>
      <c r="S818" s="15">
        <v>5</v>
      </c>
    </row>
    <row r="819" spans="1:19" s="45" customFormat="1" x14ac:dyDescent="0.3">
      <c r="A819" s="45" t="s">
        <v>126</v>
      </c>
      <c r="B819" s="45">
        <v>0</v>
      </c>
      <c r="C819" s="45" t="s">
        <v>931</v>
      </c>
      <c r="D819" s="45">
        <v>901</v>
      </c>
      <c r="E819" s="45">
        <v>308.983</v>
      </c>
      <c r="F819" s="45">
        <v>0.3</v>
      </c>
      <c r="G819" s="45">
        <v>0.3</v>
      </c>
      <c r="H819" s="18">
        <v>1.842509</v>
      </c>
      <c r="I819" s="18">
        <v>5189888.1449999996</v>
      </c>
      <c r="J819" s="18">
        <v>488031.60200000001</v>
      </c>
      <c r="K819" s="18">
        <f>VLOOKUP($C819,'Hub coords'!$A$14:$E$119,4,TRUE)</f>
        <v>488030.87040000001</v>
      </c>
      <c r="L819" s="18">
        <f>VLOOKUP($C819,'Hub coords'!$A$14:$E$119,5,TRUE)</f>
        <v>5189887.7975000003</v>
      </c>
      <c r="M819" s="18">
        <f t="shared" si="56"/>
        <v>0.73159999999916181</v>
      </c>
      <c r="N819" s="18">
        <f t="shared" si="57"/>
        <v>0.34749999921768904</v>
      </c>
      <c r="O819" s="46">
        <f t="shared" si="58"/>
        <v>0.80993506496204215</v>
      </c>
      <c r="P819" s="18">
        <f t="shared" si="59"/>
        <v>0.65599480945506738</v>
      </c>
      <c r="Q819" s="47" t="str">
        <f>VLOOKUP($C819,'Hub coords'!$A$14:$E$118,1,TRUE)</f>
        <v>T6P2</v>
      </c>
      <c r="R819" s="40">
        <v>2</v>
      </c>
      <c r="S819" s="15">
        <v>15</v>
      </c>
    </row>
    <row r="820" spans="1:19" s="45" customFormat="1" x14ac:dyDescent="0.3">
      <c r="A820" s="45" t="s">
        <v>126</v>
      </c>
      <c r="B820" s="45">
        <v>0</v>
      </c>
      <c r="C820" s="45" t="s">
        <v>932</v>
      </c>
      <c r="D820" s="45">
        <v>901</v>
      </c>
      <c r="E820" s="45">
        <v>307.24599999999998</v>
      </c>
      <c r="F820" s="45">
        <v>0.7</v>
      </c>
      <c r="G820" s="45">
        <v>0.6</v>
      </c>
      <c r="H820" s="18">
        <v>1.972197</v>
      </c>
      <c r="I820" s="18">
        <v>5189886.4740000004</v>
      </c>
      <c r="J820" s="18">
        <v>488029.20799999998</v>
      </c>
      <c r="K820" s="18">
        <f>VLOOKUP($C820,'Hub coords'!$A$14:$E$119,4,TRUE)</f>
        <v>488030.87040000001</v>
      </c>
      <c r="L820" s="18">
        <f>VLOOKUP($C820,'Hub coords'!$A$14:$E$119,5,TRUE)</f>
        <v>5189887.7975000003</v>
      </c>
      <c r="M820" s="18">
        <f t="shared" si="56"/>
        <v>1.6624000000301749</v>
      </c>
      <c r="N820" s="18">
        <f t="shared" si="57"/>
        <v>1.3234999999403954</v>
      </c>
      <c r="O820" s="46">
        <f t="shared" si="58"/>
        <v>2.1249061179126367</v>
      </c>
      <c r="P820" s="18">
        <f t="shared" si="59"/>
        <v>4.5152260099425527</v>
      </c>
      <c r="Q820" s="47" t="str">
        <f>VLOOKUP($C820,'Hub coords'!$A$14:$E$118,1,TRUE)</f>
        <v>T6P2</v>
      </c>
      <c r="R820" s="40">
        <v>3</v>
      </c>
      <c r="S820" s="15">
        <v>9</v>
      </c>
    </row>
    <row r="821" spans="1:19" s="45" customFormat="1" x14ac:dyDescent="0.3">
      <c r="A821" s="45" t="s">
        <v>126</v>
      </c>
      <c r="B821" s="45">
        <v>0</v>
      </c>
      <c r="C821" s="45" t="s">
        <v>933</v>
      </c>
      <c r="D821" s="45">
        <v>901</v>
      </c>
      <c r="E821" s="45">
        <v>308.98200000000003</v>
      </c>
      <c r="F821" s="45">
        <v>0.4</v>
      </c>
      <c r="G821" s="45">
        <v>0.3</v>
      </c>
      <c r="H821" s="18">
        <v>1.491536</v>
      </c>
      <c r="I821" s="18">
        <v>5189887.6430000002</v>
      </c>
      <c r="J821" s="18">
        <v>488032.11</v>
      </c>
      <c r="K821" s="18">
        <f>VLOOKUP($C821,'Hub coords'!$A$14:$E$119,4,TRUE)</f>
        <v>488030.87040000001</v>
      </c>
      <c r="L821" s="18">
        <f>VLOOKUP($C821,'Hub coords'!$A$14:$E$119,5,TRUE)</f>
        <v>5189887.7975000003</v>
      </c>
      <c r="M821" s="18">
        <f t="shared" si="56"/>
        <v>1.2395999999716878</v>
      </c>
      <c r="N821" s="18">
        <f t="shared" si="57"/>
        <v>0.15450000017881393</v>
      </c>
      <c r="O821" s="46">
        <f t="shared" si="58"/>
        <v>1.2491911022678084</v>
      </c>
      <c r="P821" s="18">
        <f t="shared" si="59"/>
        <v>1.5604784099850622</v>
      </c>
      <c r="Q821" s="47" t="str">
        <f>VLOOKUP($C821,'Hub coords'!$A$14:$E$118,1,TRUE)</f>
        <v>T6P2</v>
      </c>
      <c r="R821" s="40">
        <v>4</v>
      </c>
      <c r="S821" s="15">
        <v>1</v>
      </c>
    </row>
    <row r="822" spans="1:19" s="45" customFormat="1" x14ac:dyDescent="0.3">
      <c r="A822" s="45" t="s">
        <v>126</v>
      </c>
      <c r="B822" s="45">
        <v>0</v>
      </c>
      <c r="C822" s="45" t="s">
        <v>934</v>
      </c>
      <c r="D822" s="45">
        <v>901</v>
      </c>
      <c r="E822" s="45">
        <v>308.678</v>
      </c>
      <c r="F822" s="45">
        <v>0.4</v>
      </c>
      <c r="G822" s="45">
        <v>0.3</v>
      </c>
      <c r="H822" s="18">
        <v>1.424666</v>
      </c>
      <c r="I822" s="18">
        <v>5189888.2489999998</v>
      </c>
      <c r="J822" s="18">
        <v>488031.85200000001</v>
      </c>
      <c r="K822" s="18">
        <f>VLOOKUP($C822,'Hub coords'!$A$14:$E$119,4,TRUE)</f>
        <v>488030.87040000001</v>
      </c>
      <c r="L822" s="18">
        <f>VLOOKUP($C822,'Hub coords'!$A$14:$E$119,5,TRUE)</f>
        <v>5189887.7975000003</v>
      </c>
      <c r="M822" s="18">
        <f t="shared" si="56"/>
        <v>0.98159999999916181</v>
      </c>
      <c r="N822" s="18">
        <f t="shared" si="57"/>
        <v>0.4514999995008111</v>
      </c>
      <c r="O822" s="46">
        <f t="shared" si="58"/>
        <v>1.0804586107517431</v>
      </c>
      <c r="P822" s="18">
        <f t="shared" si="59"/>
        <v>1.1673908095475867</v>
      </c>
      <c r="Q822" s="47" t="str">
        <f>VLOOKUP($C822,'Hub coords'!$A$14:$E$118,1,TRUE)</f>
        <v>T6P2</v>
      </c>
      <c r="R822" s="40">
        <v>5</v>
      </c>
      <c r="S822" s="15">
        <v>0</v>
      </c>
    </row>
    <row r="823" spans="1:19" s="45" customFormat="1" x14ac:dyDescent="0.3">
      <c r="A823" s="45" t="s">
        <v>126</v>
      </c>
      <c r="B823" s="45">
        <v>0</v>
      </c>
      <c r="C823" s="45" t="s">
        <v>935</v>
      </c>
      <c r="D823" s="45">
        <v>901</v>
      </c>
      <c r="E823" s="45">
        <v>308.97300000000001</v>
      </c>
      <c r="F823" s="45">
        <v>0.3</v>
      </c>
      <c r="G823" s="45">
        <v>0.2</v>
      </c>
      <c r="H823" s="18">
        <v>2.0626380000000002</v>
      </c>
      <c r="I823" s="18">
        <v>5189887.5760000004</v>
      </c>
      <c r="J823" s="18">
        <v>488031.44199999998</v>
      </c>
      <c r="K823" s="18">
        <f>VLOOKUP($C823,'Hub coords'!$A$14:$E$119,4,TRUE)</f>
        <v>488030.87040000001</v>
      </c>
      <c r="L823" s="18">
        <f>VLOOKUP($C823,'Hub coords'!$A$14:$E$119,5,TRUE)</f>
        <v>5189887.7975000003</v>
      </c>
      <c r="M823" s="18">
        <f t="shared" si="56"/>
        <v>0.57159999996656552</v>
      </c>
      <c r="N823" s="18">
        <f t="shared" si="57"/>
        <v>0.22149999998509884</v>
      </c>
      <c r="O823" s="46">
        <f t="shared" si="58"/>
        <v>0.61301615798865894</v>
      </c>
      <c r="P823" s="18">
        <f t="shared" si="59"/>
        <v>0.37578880995517644</v>
      </c>
      <c r="Q823" s="47" t="str">
        <f>VLOOKUP($C823,'Hub coords'!$A$14:$E$118,1,TRUE)</f>
        <v>T6P2</v>
      </c>
      <c r="R823" s="40">
        <v>6</v>
      </c>
      <c r="S823" s="15">
        <v>0</v>
      </c>
    </row>
    <row r="824" spans="1:19" s="45" customFormat="1" x14ac:dyDescent="0.3">
      <c r="A824" s="45" t="s">
        <v>126</v>
      </c>
      <c r="B824" s="45">
        <v>0</v>
      </c>
      <c r="C824" s="45" t="s">
        <v>936</v>
      </c>
      <c r="D824" s="45">
        <v>901</v>
      </c>
      <c r="E824" s="45">
        <v>304.84899999999999</v>
      </c>
      <c r="F824" s="45">
        <v>0.3</v>
      </c>
      <c r="G824" s="45">
        <v>0.2</v>
      </c>
      <c r="H824" s="18">
        <v>1.547042</v>
      </c>
      <c r="I824" s="18">
        <v>5189886.1639999999</v>
      </c>
      <c r="J824" s="18">
        <v>488032.3</v>
      </c>
      <c r="K824" s="18">
        <f>VLOOKUP($C824,'Hub coords'!$A$14:$E$119,4,TRUE)</f>
        <v>488030.87040000001</v>
      </c>
      <c r="L824" s="18">
        <f>VLOOKUP($C824,'Hub coords'!$A$14:$E$119,5,TRUE)</f>
        <v>5189887.7975000003</v>
      </c>
      <c r="M824" s="18">
        <f t="shared" si="56"/>
        <v>1.4295999999740161</v>
      </c>
      <c r="N824" s="18">
        <f t="shared" si="57"/>
        <v>1.633500000461936</v>
      </c>
      <c r="O824" s="46">
        <f t="shared" si="58"/>
        <v>2.170732229326052</v>
      </c>
      <c r="P824" s="18">
        <f t="shared" si="59"/>
        <v>4.7120784114348515</v>
      </c>
      <c r="Q824" s="47" t="str">
        <f>VLOOKUP($C824,'Hub coords'!$A$14:$E$118,1,TRUE)</f>
        <v>T6P2</v>
      </c>
      <c r="R824" s="40">
        <v>7</v>
      </c>
      <c r="S824" s="15">
        <v>0</v>
      </c>
    </row>
    <row r="825" spans="1:19" s="45" customFormat="1" x14ac:dyDescent="0.3">
      <c r="A825" s="45" t="s">
        <v>126</v>
      </c>
      <c r="B825" s="45">
        <v>0</v>
      </c>
      <c r="C825" s="45" t="s">
        <v>937</v>
      </c>
      <c r="D825" s="45">
        <v>901</v>
      </c>
      <c r="E825" s="45">
        <v>304.536</v>
      </c>
      <c r="F825" s="45">
        <v>0.3</v>
      </c>
      <c r="G825" s="45">
        <v>0.2</v>
      </c>
      <c r="H825" s="18">
        <v>1.615823</v>
      </c>
      <c r="I825" s="18">
        <v>5189886.4620000003</v>
      </c>
      <c r="J825" s="18">
        <v>488032.13400000002</v>
      </c>
      <c r="K825" s="18">
        <f>VLOOKUP($C825,'Hub coords'!$A$14:$E$119,4,TRUE)</f>
        <v>488030.87040000001</v>
      </c>
      <c r="L825" s="18">
        <f>VLOOKUP($C825,'Hub coords'!$A$14:$E$119,5,TRUE)</f>
        <v>5189887.7975000003</v>
      </c>
      <c r="M825" s="18">
        <f t="shared" si="56"/>
        <v>1.2636000000056811</v>
      </c>
      <c r="N825" s="18">
        <f t="shared" si="57"/>
        <v>1.3355000000447035</v>
      </c>
      <c r="O825" s="46">
        <f t="shared" si="58"/>
        <v>1.8385443182403192</v>
      </c>
      <c r="P825" s="18">
        <f t="shared" si="59"/>
        <v>3.3802452101337601</v>
      </c>
      <c r="Q825" s="47" t="str">
        <f>VLOOKUP($C825,'Hub coords'!$A$14:$E$118,1,TRUE)</f>
        <v>T6P2</v>
      </c>
      <c r="R825" s="40">
        <v>8</v>
      </c>
      <c r="S825" s="15">
        <v>0</v>
      </c>
    </row>
    <row r="826" spans="1:19" s="45" customFormat="1" ht="15" thickBot="1" x14ac:dyDescent="0.35">
      <c r="A826" s="45" t="s">
        <v>126</v>
      </c>
      <c r="B826" s="45">
        <v>0</v>
      </c>
      <c r="C826" s="45" t="s">
        <v>938</v>
      </c>
      <c r="D826" s="45">
        <v>901</v>
      </c>
      <c r="E826" s="45">
        <v>307.41800000000001</v>
      </c>
      <c r="F826" s="45">
        <v>1.4</v>
      </c>
      <c r="G826" s="45">
        <v>0.9</v>
      </c>
      <c r="H826" s="18">
        <v>1.867502</v>
      </c>
      <c r="I826" s="18">
        <v>5189885.9950000001</v>
      </c>
      <c r="J826" s="18">
        <v>488030.77899999998</v>
      </c>
      <c r="K826" s="18">
        <f>VLOOKUP($C826,'Hub coords'!$A$14:$E$119,4,TRUE)</f>
        <v>488030.87040000001</v>
      </c>
      <c r="L826" s="18">
        <f>VLOOKUP($C826,'Hub coords'!$A$14:$E$119,5,TRUE)</f>
        <v>5189887.7975000003</v>
      </c>
      <c r="M826" s="18">
        <f t="shared" si="56"/>
        <v>9.1400000033900142E-2</v>
      </c>
      <c r="N826" s="18">
        <f t="shared" si="57"/>
        <v>1.8025000002235174</v>
      </c>
      <c r="O826" s="46">
        <f t="shared" si="58"/>
        <v>1.8048158384754875</v>
      </c>
      <c r="P826" s="18">
        <f t="shared" si="59"/>
        <v>3.257360210811977</v>
      </c>
      <c r="Q826" s="47" t="str">
        <f>VLOOKUP($C826,'Hub coords'!$A$14:$E$118,1,TRUE)</f>
        <v>T6P2</v>
      </c>
      <c r="R826" s="38" t="s">
        <v>2123</v>
      </c>
      <c r="S826" s="38">
        <v>0</v>
      </c>
    </row>
    <row r="827" spans="1:19" s="45" customFormat="1" x14ac:dyDescent="0.3">
      <c r="A827" s="45" t="s">
        <v>126</v>
      </c>
      <c r="B827" s="45">
        <v>0</v>
      </c>
      <c r="C827" s="45" t="s">
        <v>921</v>
      </c>
      <c r="D827" s="45">
        <v>901</v>
      </c>
      <c r="E827" s="45">
        <v>308.27800000000002</v>
      </c>
      <c r="F827" s="45">
        <v>0.5</v>
      </c>
      <c r="G827" s="45">
        <v>0.3</v>
      </c>
      <c r="H827" s="18">
        <v>1.674345</v>
      </c>
      <c r="I827" s="18">
        <v>5189887.2680000002</v>
      </c>
      <c r="J827" s="18">
        <v>488031.95899999997</v>
      </c>
      <c r="K827" s="18">
        <f>VLOOKUP($C827,'Hub coords'!$A$14:$E$119,4,TRUE)</f>
        <v>488030.87040000001</v>
      </c>
      <c r="L827" s="18">
        <f>VLOOKUP($C827,'Hub coords'!$A$14:$E$119,5,TRUE)</f>
        <v>5189887.7975000003</v>
      </c>
      <c r="M827" s="18">
        <f t="shared" si="56"/>
        <v>1.0885999999591149</v>
      </c>
      <c r="N827" s="18">
        <f t="shared" si="57"/>
        <v>0.52950000017881393</v>
      </c>
      <c r="O827" s="46">
        <f t="shared" si="58"/>
        <v>1.210545418437635</v>
      </c>
      <c r="P827" s="18">
        <f t="shared" si="59"/>
        <v>1.4654202101003488</v>
      </c>
      <c r="Q827" s="47" t="str">
        <f>VLOOKUP($C827,'Hub coords'!$A$14:$E$118,1,TRUE)</f>
        <v>T6P2</v>
      </c>
    </row>
    <row r="828" spans="1:19" s="45" customFormat="1" x14ac:dyDescent="0.3">
      <c r="A828" s="45" t="s">
        <v>126</v>
      </c>
      <c r="B828" s="45">
        <v>0</v>
      </c>
      <c r="C828" s="45" t="s">
        <v>939</v>
      </c>
      <c r="D828" s="45">
        <v>901</v>
      </c>
      <c r="E828" s="45">
        <v>310.01</v>
      </c>
      <c r="F828" s="45">
        <v>0.3</v>
      </c>
      <c r="G828" s="45">
        <v>0.2</v>
      </c>
      <c r="H828" s="18">
        <v>1.6508309999999999</v>
      </c>
      <c r="I828" s="18">
        <v>5189888.5149999997</v>
      </c>
      <c r="J828" s="18">
        <v>488031.364</v>
      </c>
      <c r="K828" s="18">
        <f>VLOOKUP($C828,'Hub coords'!$A$14:$E$119,4,TRUE)</f>
        <v>488030.87040000001</v>
      </c>
      <c r="L828" s="18">
        <f>VLOOKUP($C828,'Hub coords'!$A$14:$E$119,5,TRUE)</f>
        <v>5189887.7975000003</v>
      </c>
      <c r="M828" s="18">
        <f t="shared" si="56"/>
        <v>0.49359999998705462</v>
      </c>
      <c r="N828" s="18">
        <f t="shared" si="57"/>
        <v>0.71749999932944775</v>
      </c>
      <c r="O828" s="46">
        <f t="shared" si="58"/>
        <v>0.87088874664045224</v>
      </c>
      <c r="P828" s="18">
        <f t="shared" si="59"/>
        <v>0.75844720902497786</v>
      </c>
      <c r="Q828" s="47" t="str">
        <f>VLOOKUP($C828,'Hub coords'!$A$14:$E$118,1,TRUE)</f>
        <v>T6P2</v>
      </c>
    </row>
    <row r="829" spans="1:19" s="45" customFormat="1" x14ac:dyDescent="0.3">
      <c r="A829" s="45" t="s">
        <v>126</v>
      </c>
      <c r="B829" s="45">
        <v>0</v>
      </c>
      <c r="C829" s="45" t="s">
        <v>940</v>
      </c>
      <c r="D829" s="45">
        <v>901</v>
      </c>
      <c r="E829" s="45">
        <v>303.85500000000002</v>
      </c>
      <c r="F829" s="45">
        <v>0.3</v>
      </c>
      <c r="G829" s="45">
        <v>0.3</v>
      </c>
      <c r="H829" s="18">
        <v>1.4777290000000001</v>
      </c>
      <c r="I829" s="18">
        <v>5189886.4740000004</v>
      </c>
      <c r="J829" s="18">
        <v>488033.85399999999</v>
      </c>
      <c r="K829" s="18">
        <f>VLOOKUP($C829,'Hub coords'!$A$14:$E$119,4,TRUE)</f>
        <v>488030.87040000001</v>
      </c>
      <c r="L829" s="18">
        <f>VLOOKUP($C829,'Hub coords'!$A$14:$E$119,5,TRUE)</f>
        <v>5189887.7975000003</v>
      </c>
      <c r="M829" s="18">
        <f t="shared" si="56"/>
        <v>2.9835999999777414</v>
      </c>
      <c r="N829" s="18">
        <f t="shared" si="57"/>
        <v>1.3234999999403954</v>
      </c>
      <c r="O829" s="46">
        <f t="shared" si="58"/>
        <v>3.263973224416739</v>
      </c>
      <c r="P829" s="18">
        <f t="shared" si="59"/>
        <v>10.653521209709403</v>
      </c>
      <c r="Q829" s="47" t="str">
        <f>VLOOKUP($C829,'Hub coords'!$A$14:$E$118,1,TRUE)</f>
        <v>T6P2</v>
      </c>
    </row>
    <row r="830" spans="1:19" s="45" customFormat="1" x14ac:dyDescent="0.3">
      <c r="A830" s="45" t="s">
        <v>126</v>
      </c>
      <c r="B830" s="45">
        <v>0</v>
      </c>
      <c r="C830" s="45" t="s">
        <v>941</v>
      </c>
      <c r="D830" s="45">
        <v>901</v>
      </c>
      <c r="E830" s="45">
        <v>306.19099999999997</v>
      </c>
      <c r="F830" s="45">
        <v>1.5</v>
      </c>
      <c r="G830" s="45">
        <v>1</v>
      </c>
      <c r="H830" s="18">
        <v>1.560575</v>
      </c>
      <c r="I830" s="18">
        <v>5189885.8159999996</v>
      </c>
      <c r="J830" s="18">
        <v>488030.95899999997</v>
      </c>
      <c r="K830" s="18">
        <f>VLOOKUP($C830,'Hub coords'!$A$14:$E$119,4,TRUE)</f>
        <v>488030.87040000001</v>
      </c>
      <c r="L830" s="18">
        <f>VLOOKUP($C830,'Hub coords'!$A$14:$E$119,5,TRUE)</f>
        <v>5189887.7975000003</v>
      </c>
      <c r="M830" s="18">
        <f t="shared" si="56"/>
        <v>8.8599999959114939E-2</v>
      </c>
      <c r="N830" s="18">
        <f t="shared" si="57"/>
        <v>1.981500000692904</v>
      </c>
      <c r="O830" s="46">
        <f t="shared" si="58"/>
        <v>1.983479824132006</v>
      </c>
      <c r="P830" s="18">
        <f t="shared" si="59"/>
        <v>3.9341922127387332</v>
      </c>
      <c r="Q830" s="47" t="str">
        <f>VLOOKUP($C830,'Hub coords'!$A$14:$E$118,1,TRUE)</f>
        <v>T6P2</v>
      </c>
    </row>
    <row r="831" spans="1:19" s="45" customFormat="1" x14ac:dyDescent="0.3">
      <c r="A831" s="45" t="s">
        <v>126</v>
      </c>
      <c r="B831" s="45">
        <v>0</v>
      </c>
      <c r="C831" s="45" t="s">
        <v>942</v>
      </c>
      <c r="D831" s="45">
        <v>901</v>
      </c>
      <c r="E831" s="45">
        <v>309.83600000000001</v>
      </c>
      <c r="F831" s="45">
        <v>0.3</v>
      </c>
      <c r="G831" s="45">
        <v>0.3</v>
      </c>
      <c r="H831" s="18">
        <v>1.7073689999999999</v>
      </c>
      <c r="I831" s="18">
        <v>5189888.71</v>
      </c>
      <c r="J831" s="18">
        <v>488031.43199999997</v>
      </c>
      <c r="K831" s="18">
        <f>VLOOKUP($C831,'Hub coords'!$A$14:$E$119,4,TRUE)</f>
        <v>488030.87040000001</v>
      </c>
      <c r="L831" s="18">
        <f>VLOOKUP($C831,'Hub coords'!$A$14:$E$119,5,TRUE)</f>
        <v>5189887.7975000003</v>
      </c>
      <c r="M831" s="18">
        <f t="shared" si="56"/>
        <v>0.56159999995725229</v>
      </c>
      <c r="N831" s="18">
        <f t="shared" si="57"/>
        <v>0.91249999962747097</v>
      </c>
      <c r="O831" s="46">
        <f t="shared" si="58"/>
        <v>1.0714713291881031</v>
      </c>
      <c r="P831" s="18">
        <f t="shared" si="59"/>
        <v>1.1480508092721202</v>
      </c>
      <c r="Q831" s="47" t="str">
        <f>VLOOKUP($C831,'Hub coords'!$A$14:$E$118,1,TRUE)</f>
        <v>T6P2</v>
      </c>
    </row>
    <row r="832" spans="1:19" s="45" customFormat="1" x14ac:dyDescent="0.3">
      <c r="A832" s="45" t="s">
        <v>130</v>
      </c>
      <c r="B832" s="45">
        <v>0</v>
      </c>
      <c r="C832" s="45" t="s">
        <v>943</v>
      </c>
      <c r="D832" s="45">
        <v>901</v>
      </c>
      <c r="E832" s="45">
        <v>308.30099999999999</v>
      </c>
      <c r="F832" s="45">
        <v>0.3</v>
      </c>
      <c r="G832" s="45">
        <v>0.3</v>
      </c>
      <c r="H832" s="18">
        <v>1.9163760000000001</v>
      </c>
      <c r="I832" s="18">
        <v>5189888.2060000002</v>
      </c>
      <c r="J832" s="18">
        <v>488031.48700000002</v>
      </c>
      <c r="K832" s="18">
        <f>VLOOKUP($C832,'Hub coords'!$A$14:$E$119,4,TRUE)</f>
        <v>488030.87040000001</v>
      </c>
      <c r="L832" s="18">
        <f>VLOOKUP($C832,'Hub coords'!$A$14:$E$119,5,TRUE)</f>
        <v>5189887.7975000003</v>
      </c>
      <c r="M832" s="18">
        <f t="shared" si="56"/>
        <v>0.61660000000847504</v>
      </c>
      <c r="N832" s="18">
        <f t="shared" si="57"/>
        <v>0.40849999990314245</v>
      </c>
      <c r="O832" s="46">
        <f t="shared" si="58"/>
        <v>0.73964032470608221</v>
      </c>
      <c r="P832" s="18">
        <f t="shared" si="59"/>
        <v>0.54706780993131876</v>
      </c>
      <c r="Q832" s="47" t="str">
        <f>VLOOKUP($C832,'Hub coords'!$A$14:$E$118,1,TRUE)</f>
        <v>T6P2</v>
      </c>
    </row>
    <row r="833" spans="1:19" s="45" customFormat="1" x14ac:dyDescent="0.3">
      <c r="A833" s="45" t="s">
        <v>126</v>
      </c>
      <c r="B833" s="45">
        <v>0</v>
      </c>
      <c r="C833" s="45" t="s">
        <v>944</v>
      </c>
      <c r="D833" s="45">
        <v>901</v>
      </c>
      <c r="E833" s="45">
        <v>303.73599999999999</v>
      </c>
      <c r="F833" s="45">
        <v>0.3</v>
      </c>
      <c r="G833" s="45">
        <v>0.2</v>
      </c>
      <c r="H833" s="18">
        <v>1.2532270000000001</v>
      </c>
      <c r="I833" s="18">
        <v>5189886.1529999999</v>
      </c>
      <c r="J833" s="18">
        <v>488032.55499999999</v>
      </c>
      <c r="K833" s="18">
        <f>VLOOKUP($C833,'Hub coords'!$A$14:$E$119,4,TRUE)</f>
        <v>488030.87040000001</v>
      </c>
      <c r="L833" s="18">
        <f>VLOOKUP($C833,'Hub coords'!$A$14:$E$119,5,TRUE)</f>
        <v>5189887.7975000003</v>
      </c>
      <c r="M833" s="18">
        <f t="shared" si="56"/>
        <v>1.6845999999786727</v>
      </c>
      <c r="N833" s="18">
        <f t="shared" si="57"/>
        <v>1.6445000004023314</v>
      </c>
      <c r="O833" s="46">
        <f t="shared" si="58"/>
        <v>2.3541999514169167</v>
      </c>
      <c r="P833" s="18">
        <f t="shared" si="59"/>
        <v>5.5422574112514127</v>
      </c>
      <c r="Q833" s="47" t="str">
        <f>VLOOKUP($C833,'Hub coords'!$A$14:$E$118,1,TRUE)</f>
        <v>T6P2</v>
      </c>
    </row>
    <row r="834" spans="1:19" s="45" customFormat="1" x14ac:dyDescent="0.3">
      <c r="A834" s="45" t="s">
        <v>126</v>
      </c>
      <c r="B834" s="45">
        <v>0</v>
      </c>
      <c r="C834" s="45" t="s">
        <v>945</v>
      </c>
      <c r="D834" s="45">
        <v>901</v>
      </c>
      <c r="E834" s="45">
        <v>304.214</v>
      </c>
      <c r="F834" s="45">
        <v>0.3</v>
      </c>
      <c r="G834" s="45">
        <v>0.2</v>
      </c>
      <c r="H834" s="18">
        <v>1.8283910000000001</v>
      </c>
      <c r="I834" s="18">
        <v>5189886.3760000002</v>
      </c>
      <c r="J834" s="18">
        <v>488032.01199999999</v>
      </c>
      <c r="K834" s="18">
        <f>VLOOKUP($C834,'Hub coords'!$A$14:$E$119,4,TRUE)</f>
        <v>488030.87040000001</v>
      </c>
      <c r="L834" s="18">
        <f>VLOOKUP($C834,'Hub coords'!$A$14:$E$119,5,TRUE)</f>
        <v>5189887.7975000003</v>
      </c>
      <c r="M834" s="18">
        <f t="shared" si="56"/>
        <v>1.1415999999735504</v>
      </c>
      <c r="N834" s="18">
        <f t="shared" si="57"/>
        <v>1.4215000001713634</v>
      </c>
      <c r="O834" s="46">
        <f t="shared" si="58"/>
        <v>1.8231601165083653</v>
      </c>
      <c r="P834" s="18">
        <f t="shared" si="59"/>
        <v>3.3239128104267963</v>
      </c>
      <c r="Q834" s="47" t="str">
        <f>VLOOKUP($C834,'Hub coords'!$A$14:$E$118,1,TRUE)</f>
        <v>T6P2</v>
      </c>
    </row>
    <row r="835" spans="1:19" s="45" customFormat="1" x14ac:dyDescent="0.3">
      <c r="A835" s="45" t="s">
        <v>126</v>
      </c>
      <c r="B835" s="45">
        <v>0</v>
      </c>
      <c r="C835" s="45" t="s">
        <v>946</v>
      </c>
      <c r="D835" s="45">
        <v>901</v>
      </c>
      <c r="E835" s="45">
        <v>308.85399999999998</v>
      </c>
      <c r="F835" s="45">
        <v>0.3</v>
      </c>
      <c r="G835" s="45">
        <v>0.2</v>
      </c>
      <c r="H835" s="18">
        <v>1.812189</v>
      </c>
      <c r="I835" s="18">
        <v>5189888.7240000004</v>
      </c>
      <c r="J835" s="18">
        <v>488031.50799999997</v>
      </c>
      <c r="K835" s="18">
        <f>VLOOKUP($C835,'Hub coords'!$A$14:$E$119,4,TRUE)</f>
        <v>488030.87040000001</v>
      </c>
      <c r="L835" s="18">
        <f>VLOOKUP($C835,'Hub coords'!$A$14:$E$119,5,TRUE)</f>
        <v>5189887.7975000003</v>
      </c>
      <c r="M835" s="18">
        <f t="shared" si="56"/>
        <v>0.63759999995818362</v>
      </c>
      <c r="N835" s="18">
        <f t="shared" si="57"/>
        <v>0.92650000005960464</v>
      </c>
      <c r="O835" s="46">
        <f t="shared" si="58"/>
        <v>1.1246937405610129</v>
      </c>
      <c r="P835" s="18">
        <f t="shared" si="59"/>
        <v>1.264936010057123</v>
      </c>
      <c r="Q835" s="47" t="str">
        <f>VLOOKUP($C835,'Hub coords'!$A$14:$E$118,1,TRUE)</f>
        <v>T6P2</v>
      </c>
    </row>
    <row r="836" spans="1:19" s="45" customFormat="1" x14ac:dyDescent="0.3">
      <c r="A836" s="45" t="s">
        <v>126</v>
      </c>
      <c r="B836" s="45">
        <v>0</v>
      </c>
      <c r="C836" s="45" t="s">
        <v>947</v>
      </c>
      <c r="D836" s="45">
        <v>901</v>
      </c>
      <c r="E836" s="45">
        <v>304.37299999999999</v>
      </c>
      <c r="F836" s="45">
        <v>0.3</v>
      </c>
      <c r="G836" s="45">
        <v>0.2</v>
      </c>
      <c r="H836" s="18">
        <v>1.6490279999999999</v>
      </c>
      <c r="I836" s="18">
        <v>5189885.7470000004</v>
      </c>
      <c r="J836" s="18">
        <v>488032.353</v>
      </c>
      <c r="K836" s="18">
        <f>VLOOKUP($C836,'Hub coords'!$A$14:$E$119,4,TRUE)</f>
        <v>488030.87040000001</v>
      </c>
      <c r="L836" s="18">
        <f>VLOOKUP($C836,'Hub coords'!$A$14:$E$119,5,TRUE)</f>
        <v>5189887.7975000003</v>
      </c>
      <c r="M836" s="18">
        <f t="shared" si="56"/>
        <v>1.4825999999884516</v>
      </c>
      <c r="N836" s="18">
        <f t="shared" si="57"/>
        <v>2.0504999998956919</v>
      </c>
      <c r="O836" s="46">
        <f t="shared" si="58"/>
        <v>2.5303464208558459</v>
      </c>
      <c r="P836" s="18">
        <f t="shared" si="59"/>
        <v>6.4026530095379899</v>
      </c>
      <c r="Q836" s="47" t="str">
        <f>VLOOKUP($C836,'Hub coords'!$A$14:$E$118,1,TRUE)</f>
        <v>T6P2</v>
      </c>
    </row>
    <row r="837" spans="1:19" s="45" customFormat="1" x14ac:dyDescent="0.3">
      <c r="A837" s="45" t="s">
        <v>126</v>
      </c>
      <c r="B837" s="45">
        <v>0</v>
      </c>
      <c r="C837" s="45" t="s">
        <v>948</v>
      </c>
      <c r="D837" s="45">
        <v>901</v>
      </c>
      <c r="E837" s="45">
        <v>304.69</v>
      </c>
      <c r="F837" s="45">
        <v>0.3</v>
      </c>
      <c r="G837" s="45">
        <v>0.2</v>
      </c>
      <c r="H837" s="18">
        <v>1.6263810000000001</v>
      </c>
      <c r="I837" s="18">
        <v>5189886.148</v>
      </c>
      <c r="J837" s="18">
        <v>488032.33100000001</v>
      </c>
      <c r="K837" s="18">
        <f>VLOOKUP($C837,'Hub coords'!$A$14:$E$119,4,TRUE)</f>
        <v>488030.87040000001</v>
      </c>
      <c r="L837" s="18">
        <f>VLOOKUP($C837,'Hub coords'!$A$14:$E$119,5,TRUE)</f>
        <v>5189887.7975000003</v>
      </c>
      <c r="M837" s="18">
        <f t="shared" si="56"/>
        <v>1.4605999999912456</v>
      </c>
      <c r="N837" s="18">
        <f t="shared" si="57"/>
        <v>1.6495000002905726</v>
      </c>
      <c r="O837" s="46">
        <f t="shared" si="58"/>
        <v>2.2032255016073652</v>
      </c>
      <c r="P837" s="18">
        <f t="shared" si="59"/>
        <v>4.8542026109330259</v>
      </c>
      <c r="Q837" s="47" t="str">
        <f>VLOOKUP($C837,'Hub coords'!$A$14:$E$118,1,TRUE)</f>
        <v>T6P2</v>
      </c>
    </row>
    <row r="838" spans="1:19" s="45" customFormat="1" x14ac:dyDescent="0.3">
      <c r="A838" s="45" t="s">
        <v>126</v>
      </c>
      <c r="B838" s="45">
        <v>0</v>
      </c>
      <c r="C838" s="45" t="s">
        <v>922</v>
      </c>
      <c r="D838" s="45">
        <v>901</v>
      </c>
      <c r="E838" s="45">
        <v>307.63499999999999</v>
      </c>
      <c r="F838" s="45">
        <v>1.5</v>
      </c>
      <c r="G838" s="45">
        <v>0.9</v>
      </c>
      <c r="H838" s="18">
        <v>1.8048489999999999</v>
      </c>
      <c r="I838" s="18">
        <v>5189885.023</v>
      </c>
      <c r="J838" s="18">
        <v>488031.24300000002</v>
      </c>
      <c r="K838" s="18">
        <f>VLOOKUP($C838,'Hub coords'!$A$14:$E$119,4,TRUE)</f>
        <v>488030.87040000001</v>
      </c>
      <c r="L838" s="18">
        <f>VLOOKUP($C838,'Hub coords'!$A$14:$E$119,5,TRUE)</f>
        <v>5189887.7975000003</v>
      </c>
      <c r="M838" s="18">
        <f t="shared" si="56"/>
        <v>0.37260000000242144</v>
      </c>
      <c r="N838" s="18">
        <f t="shared" si="57"/>
        <v>2.7745000002905726</v>
      </c>
      <c r="O838" s="46">
        <f t="shared" si="58"/>
        <v>2.7994072607632838</v>
      </c>
      <c r="P838" s="18">
        <f t="shared" si="59"/>
        <v>7.8366810116141918</v>
      </c>
      <c r="Q838" s="47" t="str">
        <f>VLOOKUP($C838,'Hub coords'!$A$14:$E$118,1,TRUE)</f>
        <v>T6P2</v>
      </c>
    </row>
    <row r="839" spans="1:19" s="45" customFormat="1" x14ac:dyDescent="0.3">
      <c r="A839" s="45" t="s">
        <v>126</v>
      </c>
      <c r="B839" s="45">
        <v>0</v>
      </c>
      <c r="C839" s="45" t="s">
        <v>949</v>
      </c>
      <c r="D839" s="45">
        <v>901</v>
      </c>
      <c r="E839" s="45">
        <v>306.25900000000001</v>
      </c>
      <c r="F839" s="45">
        <v>1.5</v>
      </c>
      <c r="G839" s="45">
        <v>1</v>
      </c>
      <c r="H839" s="18">
        <v>1.5245979999999999</v>
      </c>
      <c r="I839" s="18">
        <v>5189885.8890000004</v>
      </c>
      <c r="J839" s="18">
        <v>488031.00199999998</v>
      </c>
      <c r="K839" s="18">
        <f>VLOOKUP($C839,'Hub coords'!$A$14:$E$119,4,TRUE)</f>
        <v>488030.87040000001</v>
      </c>
      <c r="L839" s="18">
        <f>VLOOKUP($C839,'Hub coords'!$A$14:$E$119,5,TRUE)</f>
        <v>5189887.7975000003</v>
      </c>
      <c r="M839" s="18">
        <f t="shared" si="56"/>
        <v>0.13159999996423721</v>
      </c>
      <c r="N839" s="18">
        <f t="shared" si="57"/>
        <v>1.9084999999031425</v>
      </c>
      <c r="O839" s="46">
        <f t="shared" si="58"/>
        <v>1.9130318370641095</v>
      </c>
      <c r="P839" s="18">
        <f t="shared" si="59"/>
        <v>3.6596908096208818</v>
      </c>
      <c r="Q839" s="47" t="str">
        <f>VLOOKUP($C839,'Hub coords'!$A$14:$E$118,1,TRUE)</f>
        <v>T6P2</v>
      </c>
    </row>
    <row r="840" spans="1:19" s="45" customFormat="1" x14ac:dyDescent="0.3">
      <c r="A840" s="45" t="s">
        <v>126</v>
      </c>
      <c r="B840" s="45">
        <v>0</v>
      </c>
      <c r="C840" s="45" t="s">
        <v>923</v>
      </c>
      <c r="D840" s="45">
        <v>901</v>
      </c>
      <c r="E840" s="45">
        <v>304.92599999999999</v>
      </c>
      <c r="F840" s="45">
        <v>0.3</v>
      </c>
      <c r="G840" s="45">
        <v>0.2</v>
      </c>
      <c r="H840" s="18">
        <v>1.4449460000000001</v>
      </c>
      <c r="I840" s="18">
        <v>5189886.352</v>
      </c>
      <c r="J840" s="18">
        <v>488032.41200000001</v>
      </c>
      <c r="K840" s="18">
        <f>VLOOKUP($C840,'Hub coords'!$A$14:$E$119,4,TRUE)</f>
        <v>488030.87040000001</v>
      </c>
      <c r="L840" s="18">
        <f>VLOOKUP($C840,'Hub coords'!$A$14:$E$119,5,TRUE)</f>
        <v>5189887.7975000003</v>
      </c>
      <c r="M840" s="18">
        <f t="shared" si="56"/>
        <v>1.5415999999968335</v>
      </c>
      <c r="N840" s="18">
        <f t="shared" si="57"/>
        <v>1.4455000003799796</v>
      </c>
      <c r="O840" s="46">
        <f t="shared" si="58"/>
        <v>2.1132914638281104</v>
      </c>
      <c r="P840" s="18">
        <f t="shared" si="59"/>
        <v>4.4660008110887572</v>
      </c>
      <c r="Q840" s="47" t="str">
        <f>VLOOKUP($C840,'Hub coords'!$A$14:$E$118,1,TRUE)</f>
        <v>T6P2</v>
      </c>
      <c r="R840" s="45" t="s">
        <v>5112</v>
      </c>
      <c r="S840" s="48">
        <f>COUNT(D816:D845)</f>
        <v>30</v>
      </c>
    </row>
    <row r="841" spans="1:19" s="45" customFormat="1" x14ac:dyDescent="0.3">
      <c r="A841" s="45" t="s">
        <v>130</v>
      </c>
      <c r="B841" s="45">
        <v>0</v>
      </c>
      <c r="C841" s="45" t="s">
        <v>924</v>
      </c>
      <c r="D841" s="45">
        <v>901</v>
      </c>
      <c r="E841" s="45">
        <v>311.07799999999997</v>
      </c>
      <c r="F841" s="45">
        <v>0.4</v>
      </c>
      <c r="G841" s="45">
        <v>0.3</v>
      </c>
      <c r="H841" s="18">
        <v>2.1829700000000001</v>
      </c>
      <c r="I841" s="18">
        <v>5189887.7910000002</v>
      </c>
      <c r="J841" s="18">
        <v>488031.21299999999</v>
      </c>
      <c r="K841" s="18">
        <f>VLOOKUP($C841,'Hub coords'!$A$14:$E$119,4,TRUE)</f>
        <v>488030.87040000001</v>
      </c>
      <c r="L841" s="18">
        <f>VLOOKUP($C841,'Hub coords'!$A$14:$E$119,5,TRUE)</f>
        <v>5189887.7975000003</v>
      </c>
      <c r="M841" s="18">
        <f t="shared" si="56"/>
        <v>0.34259999997448176</v>
      </c>
      <c r="N841" s="18">
        <f t="shared" si="57"/>
        <v>6.5000001341104507E-3</v>
      </c>
      <c r="O841" s="46">
        <f t="shared" si="58"/>
        <v>0.34266165525815451</v>
      </c>
      <c r="P841" s="18">
        <f t="shared" si="59"/>
        <v>0.11741700998425833</v>
      </c>
      <c r="Q841" s="47" t="str">
        <f>VLOOKUP($C841,'Hub coords'!$A$14:$E$118,1,TRUE)</f>
        <v>T6P2</v>
      </c>
      <c r="R841" s="45" t="s">
        <v>5111</v>
      </c>
      <c r="S841" s="18">
        <f>AVERAGE(O816:O845)</f>
        <v>1.7203884547693535</v>
      </c>
    </row>
    <row r="842" spans="1:19" s="45" customFormat="1" x14ac:dyDescent="0.3">
      <c r="A842" s="45" t="s">
        <v>126</v>
      </c>
      <c r="B842" s="45">
        <v>0</v>
      </c>
      <c r="C842" s="45" t="s">
        <v>925</v>
      </c>
      <c r="D842" s="45">
        <v>901</v>
      </c>
      <c r="E842" s="45">
        <v>305.52699999999999</v>
      </c>
      <c r="F842" s="45">
        <v>1.7</v>
      </c>
      <c r="G842" s="45">
        <v>1.1000000000000001</v>
      </c>
      <c r="H842" s="18">
        <v>1.445749</v>
      </c>
      <c r="I842" s="18">
        <v>5189885.9689999996</v>
      </c>
      <c r="J842" s="18">
        <v>488030.68</v>
      </c>
      <c r="K842" s="18">
        <f>VLOOKUP($C842,'Hub coords'!$A$14:$E$119,4,TRUE)</f>
        <v>488030.87040000001</v>
      </c>
      <c r="L842" s="18">
        <f>VLOOKUP($C842,'Hub coords'!$A$14:$E$119,5,TRUE)</f>
        <v>5189887.7975000003</v>
      </c>
      <c r="M842" s="18">
        <f t="shared" si="56"/>
        <v>0.19040000002132729</v>
      </c>
      <c r="N842" s="18">
        <f t="shared" si="57"/>
        <v>1.8285000007599592</v>
      </c>
      <c r="O842" s="46">
        <f t="shared" si="58"/>
        <v>1.8383863611295892</v>
      </c>
      <c r="P842" s="18">
        <f t="shared" si="59"/>
        <v>3.3796644127872923</v>
      </c>
      <c r="Q842" s="47" t="str">
        <f>VLOOKUP($C842,'Hub coords'!$A$14:$E$118,1,TRUE)</f>
        <v>T6P2</v>
      </c>
      <c r="R842" s="45" t="s">
        <v>5110</v>
      </c>
      <c r="S842" s="18">
        <f>_xlfn.STDEV.S(O816:O845)</f>
        <v>0.68963068717051967</v>
      </c>
    </row>
    <row r="843" spans="1:19" s="45" customFormat="1" x14ac:dyDescent="0.3">
      <c r="A843" s="45" t="s">
        <v>126</v>
      </c>
      <c r="B843" s="45">
        <v>0</v>
      </c>
      <c r="C843" s="45" t="s">
        <v>926</v>
      </c>
      <c r="D843" s="45">
        <v>901</v>
      </c>
      <c r="E843" s="45">
        <v>307.94799999999998</v>
      </c>
      <c r="F843" s="45">
        <v>0.7</v>
      </c>
      <c r="G843" s="45">
        <v>0.4</v>
      </c>
      <c r="H843" s="18">
        <v>1.6928289999999999</v>
      </c>
      <c r="I843" s="18">
        <v>5189887.125</v>
      </c>
      <c r="J843" s="18">
        <v>488032.59899999999</v>
      </c>
      <c r="K843" s="18">
        <f>VLOOKUP($C843,'Hub coords'!$A$14:$E$119,4,TRUE)</f>
        <v>488030.87040000001</v>
      </c>
      <c r="L843" s="18">
        <f>VLOOKUP($C843,'Hub coords'!$A$14:$E$119,5,TRUE)</f>
        <v>5189887.7975000003</v>
      </c>
      <c r="M843" s="18">
        <f t="shared" si="56"/>
        <v>1.7285999999730848</v>
      </c>
      <c r="N843" s="18">
        <f t="shared" si="57"/>
        <v>0.67250000033527613</v>
      </c>
      <c r="O843" s="46">
        <f t="shared" si="58"/>
        <v>1.8548084026006284</v>
      </c>
      <c r="P843" s="18">
        <f t="shared" si="59"/>
        <v>3.440314210357895</v>
      </c>
      <c r="Q843" s="47" t="str">
        <f>VLOOKUP($C843,'Hub coords'!$A$14:$E$118,1,TRUE)</f>
        <v>T6P2</v>
      </c>
      <c r="R843" s="45" t="s">
        <v>5109</v>
      </c>
      <c r="S843" s="18">
        <f>MIN(O816:O845)</f>
        <v>0.34266165525815451</v>
      </c>
    </row>
    <row r="844" spans="1:19" s="45" customFormat="1" x14ac:dyDescent="0.3">
      <c r="A844" s="45" t="s">
        <v>126</v>
      </c>
      <c r="B844" s="45">
        <v>0</v>
      </c>
      <c r="C844" s="45" t="s">
        <v>927</v>
      </c>
      <c r="D844" s="45">
        <v>901</v>
      </c>
      <c r="E844" s="45">
        <v>306.68900000000002</v>
      </c>
      <c r="F844" s="45">
        <v>1.4</v>
      </c>
      <c r="G844" s="45">
        <v>0.9</v>
      </c>
      <c r="H844" s="18">
        <v>1.4100600000000001</v>
      </c>
      <c r="I844" s="18">
        <v>5189885.9469999997</v>
      </c>
      <c r="J844" s="18">
        <v>488031.10200000001</v>
      </c>
      <c r="K844" s="18">
        <f>VLOOKUP($C844,'Hub coords'!$A$14:$E$119,4,TRUE)</f>
        <v>488030.87040000001</v>
      </c>
      <c r="L844" s="18">
        <f>VLOOKUP($C844,'Hub coords'!$A$14:$E$119,5,TRUE)</f>
        <v>5189887.7975000003</v>
      </c>
      <c r="M844" s="18">
        <f t="shared" si="56"/>
        <v>0.23159999999916181</v>
      </c>
      <c r="N844" s="18">
        <f t="shared" si="57"/>
        <v>1.8505000006407499</v>
      </c>
      <c r="O844" s="46">
        <f t="shared" si="58"/>
        <v>1.8649366778448611</v>
      </c>
      <c r="P844" s="18">
        <f t="shared" si="59"/>
        <v>3.4779888123710272</v>
      </c>
      <c r="Q844" s="47" t="str">
        <f>VLOOKUP($C844,'Hub coords'!$A$14:$E$118,1,TRUE)</f>
        <v>T6P2</v>
      </c>
      <c r="R844" s="45" t="s">
        <v>5108</v>
      </c>
      <c r="S844" s="18">
        <f>MAX(O816:O845)</f>
        <v>3.263973224416739</v>
      </c>
    </row>
    <row r="845" spans="1:19" s="45" customFormat="1" x14ac:dyDescent="0.3">
      <c r="A845" s="45" t="s">
        <v>126</v>
      </c>
      <c r="B845" s="45">
        <v>0</v>
      </c>
      <c r="C845" s="45" t="s">
        <v>928</v>
      </c>
      <c r="D845" s="45">
        <v>901</v>
      </c>
      <c r="E845" s="45">
        <v>312.65100000000001</v>
      </c>
      <c r="F845" s="45">
        <v>0.9</v>
      </c>
      <c r="G845" s="45">
        <v>0.4</v>
      </c>
      <c r="H845" s="18">
        <v>1.7991090000000001</v>
      </c>
      <c r="I845" s="18">
        <v>5189887.7680000002</v>
      </c>
      <c r="J845" s="18">
        <v>488032.53399999999</v>
      </c>
      <c r="K845" s="18">
        <f>VLOOKUP($C845,'Hub coords'!$A$14:$E$119,4,TRUE)</f>
        <v>488030.87040000001</v>
      </c>
      <c r="L845" s="18">
        <f>VLOOKUP($C845,'Hub coords'!$A$14:$E$119,5,TRUE)</f>
        <v>5189887.7975000003</v>
      </c>
      <c r="M845" s="18">
        <f t="shared" si="56"/>
        <v>1.6635999999707565</v>
      </c>
      <c r="N845" s="18">
        <f t="shared" si="57"/>
        <v>2.9500000178813934E-2</v>
      </c>
      <c r="O845" s="46">
        <f t="shared" si="58"/>
        <v>1.6638615356793518</v>
      </c>
      <c r="P845" s="18">
        <f t="shared" si="59"/>
        <v>2.768435209913251</v>
      </c>
      <c r="Q845" s="47" t="str">
        <f>VLOOKUP($C845,'Hub coords'!$A$14:$E$118,1,TRUE)</f>
        <v>T6P2</v>
      </c>
      <c r="R845" s="45" t="s">
        <v>5107</v>
      </c>
      <c r="S845" s="18">
        <f>SQRT(SUM(P816:P845)/S840)</f>
        <v>1.8491819553074611</v>
      </c>
    </row>
    <row r="846" spans="1:19" ht="15" thickBot="1" x14ac:dyDescent="0.35">
      <c r="A846" s="30" t="s">
        <v>126</v>
      </c>
      <c r="B846" s="30">
        <v>0</v>
      </c>
      <c r="C846" s="30" t="s">
        <v>950</v>
      </c>
      <c r="D846" s="30">
        <v>901</v>
      </c>
      <c r="E846" s="30">
        <v>330.21300000000002</v>
      </c>
      <c r="F846" s="30">
        <v>0.2</v>
      </c>
      <c r="G846" s="30">
        <v>0.2</v>
      </c>
      <c r="H846" s="34">
        <v>2.0089769999999998</v>
      </c>
      <c r="I846" s="34">
        <v>5189886.6560000004</v>
      </c>
      <c r="J846" s="34">
        <v>487954.62</v>
      </c>
      <c r="K846" s="18">
        <f>VLOOKUP($C846,'Hub coords'!$A$14:$E$119,4,TRUE)</f>
        <v>487953.40240000002</v>
      </c>
      <c r="L846" s="18">
        <f>VLOOKUP($C846,'Hub coords'!$A$14:$E$119,5,TRUE)</f>
        <v>5189887.1414999999</v>
      </c>
      <c r="M846" s="34">
        <f t="shared" si="56"/>
        <v>1.2175999999744818</v>
      </c>
      <c r="N846" s="34">
        <f t="shared" si="57"/>
        <v>0.48549999948590994</v>
      </c>
      <c r="O846" s="35">
        <f t="shared" si="58"/>
        <v>1.3108241718242293</v>
      </c>
      <c r="P846" s="34">
        <f t="shared" si="59"/>
        <v>1.7182600094386766</v>
      </c>
      <c r="Q846" s="36" t="str">
        <f>VLOOKUP($C846,'Hub coords'!$A$14:$E$118,1,TRUE)</f>
        <v>T6P3</v>
      </c>
      <c r="R846" s="30"/>
    </row>
    <row r="847" spans="1:19" x14ac:dyDescent="0.3">
      <c r="A847" s="30" t="s">
        <v>126</v>
      </c>
      <c r="B847" s="30">
        <v>0</v>
      </c>
      <c r="C847" s="30" t="s">
        <v>959</v>
      </c>
      <c r="D847" s="30">
        <v>901</v>
      </c>
      <c r="E847" s="30">
        <v>330.637</v>
      </c>
      <c r="F847" s="30">
        <v>0.3</v>
      </c>
      <c r="G847" s="30">
        <v>0.2</v>
      </c>
      <c r="H847" s="34">
        <v>2.1867549999999998</v>
      </c>
      <c r="I847" s="34">
        <v>5189886.7029999997</v>
      </c>
      <c r="J847" s="34">
        <v>487955.33899999998</v>
      </c>
      <c r="K847" s="18">
        <f>VLOOKUP($C847,'Hub coords'!$A$14:$E$119,4,TRUE)</f>
        <v>487953.40240000002</v>
      </c>
      <c r="L847" s="18">
        <f>VLOOKUP($C847,'Hub coords'!$A$14:$E$119,5,TRUE)</f>
        <v>5189887.1414999999</v>
      </c>
      <c r="M847" s="34">
        <f t="shared" si="56"/>
        <v>1.9365999999572523</v>
      </c>
      <c r="N847" s="34">
        <f t="shared" si="57"/>
        <v>0.43850000016391277</v>
      </c>
      <c r="O847" s="35">
        <f t="shared" si="58"/>
        <v>1.9856237835950146</v>
      </c>
      <c r="P847" s="34">
        <f t="shared" si="59"/>
        <v>3.9427018099781814</v>
      </c>
      <c r="Q847" s="36" t="str">
        <f>VLOOKUP($C847,'Hub coords'!$A$14:$E$118,1,TRUE)</f>
        <v>T6P3</v>
      </c>
      <c r="R847" s="20" t="s">
        <v>166</v>
      </c>
      <c r="S847" s="20" t="s">
        <v>165</v>
      </c>
    </row>
    <row r="848" spans="1:19" x14ac:dyDescent="0.3">
      <c r="A848" s="30" t="s">
        <v>126</v>
      </c>
      <c r="B848" s="30">
        <v>0</v>
      </c>
      <c r="C848" s="30" t="s">
        <v>960</v>
      </c>
      <c r="D848" s="30">
        <v>901</v>
      </c>
      <c r="E848" s="30">
        <v>329.041</v>
      </c>
      <c r="F848" s="30">
        <v>0.3</v>
      </c>
      <c r="G848" s="30">
        <v>0.2</v>
      </c>
      <c r="H848" s="34">
        <v>1.7313449999999999</v>
      </c>
      <c r="I848" s="34">
        <v>5189886.6919999998</v>
      </c>
      <c r="J848" s="34">
        <v>487954.26799999998</v>
      </c>
      <c r="K848" s="18">
        <f>VLOOKUP($C848,'Hub coords'!$A$14:$E$119,4,TRUE)</f>
        <v>487953.40240000002</v>
      </c>
      <c r="L848" s="18">
        <f>VLOOKUP($C848,'Hub coords'!$A$14:$E$119,5,TRUE)</f>
        <v>5189887.1414999999</v>
      </c>
      <c r="M848" s="34">
        <f t="shared" si="56"/>
        <v>0.86559999996097758</v>
      </c>
      <c r="N848" s="34">
        <f t="shared" si="57"/>
        <v>0.44950000010430813</v>
      </c>
      <c r="O848" s="35">
        <f t="shared" si="58"/>
        <v>0.97535306941959099</v>
      </c>
      <c r="P848" s="34">
        <f t="shared" si="59"/>
        <v>0.9513136100262175</v>
      </c>
      <c r="Q848" s="36" t="str">
        <f>VLOOKUP($C848,'Hub coords'!$A$14:$E$118,1,TRUE)</f>
        <v>T6P3</v>
      </c>
      <c r="R848" s="40">
        <v>1</v>
      </c>
      <c r="S848" s="15">
        <v>2</v>
      </c>
    </row>
    <row r="849" spans="1:19" x14ac:dyDescent="0.3">
      <c r="A849" s="30" t="s">
        <v>126</v>
      </c>
      <c r="B849" s="30">
        <v>0</v>
      </c>
      <c r="C849" s="30" t="s">
        <v>961</v>
      </c>
      <c r="D849" s="30">
        <v>901</v>
      </c>
      <c r="E849" s="30">
        <v>329.29500000000002</v>
      </c>
      <c r="F849" s="30">
        <v>0.2</v>
      </c>
      <c r="G849" s="30">
        <v>0.2</v>
      </c>
      <c r="H849" s="34">
        <v>1.8152109999999999</v>
      </c>
      <c r="I849" s="34">
        <v>5189886.97</v>
      </c>
      <c r="J849" s="34">
        <v>487954.88099999999</v>
      </c>
      <c r="K849" s="18">
        <f>VLOOKUP($C849,'Hub coords'!$A$14:$E$119,4,TRUE)</f>
        <v>487953.40240000002</v>
      </c>
      <c r="L849" s="18">
        <f>VLOOKUP($C849,'Hub coords'!$A$14:$E$119,5,TRUE)</f>
        <v>5189887.1414999999</v>
      </c>
      <c r="M849" s="34">
        <f t="shared" si="56"/>
        <v>1.4785999999730848</v>
      </c>
      <c r="N849" s="34">
        <f t="shared" si="57"/>
        <v>0.17150000017136335</v>
      </c>
      <c r="O849" s="35">
        <f t="shared" si="58"/>
        <v>1.4885127510300957</v>
      </c>
      <c r="P849" s="34">
        <f t="shared" si="59"/>
        <v>2.2156702099791836</v>
      </c>
      <c r="Q849" s="36" t="str">
        <f>VLOOKUP($C849,'Hub coords'!$A$14:$E$118,1,TRUE)</f>
        <v>T6P3</v>
      </c>
      <c r="R849" s="40">
        <v>2</v>
      </c>
      <c r="S849" s="15">
        <v>19</v>
      </c>
    </row>
    <row r="850" spans="1:19" x14ac:dyDescent="0.3">
      <c r="A850" s="30" t="s">
        <v>130</v>
      </c>
      <c r="B850" s="30">
        <v>0</v>
      </c>
      <c r="C850" s="30" t="s">
        <v>962</v>
      </c>
      <c r="D850" s="30">
        <v>901</v>
      </c>
      <c r="E850" s="30">
        <v>329.37299999999999</v>
      </c>
      <c r="F850" s="30">
        <v>0.3</v>
      </c>
      <c r="G850" s="30">
        <v>0.2</v>
      </c>
      <c r="H850" s="34">
        <v>1.5490710000000001</v>
      </c>
      <c r="I850" s="34">
        <v>5189884.7790000001</v>
      </c>
      <c r="J850" s="34">
        <v>487954.27899999998</v>
      </c>
      <c r="K850" s="18">
        <f>VLOOKUP($C850,'Hub coords'!$A$14:$E$119,4,TRUE)</f>
        <v>487953.40240000002</v>
      </c>
      <c r="L850" s="18">
        <f>VLOOKUP($C850,'Hub coords'!$A$14:$E$119,5,TRUE)</f>
        <v>5189887.1414999999</v>
      </c>
      <c r="M850" s="34">
        <f t="shared" si="56"/>
        <v>0.8765999999595806</v>
      </c>
      <c r="N850" s="34">
        <f t="shared" si="57"/>
        <v>2.3624999998137355</v>
      </c>
      <c r="O850" s="35">
        <f t="shared" si="58"/>
        <v>2.5198876580214913</v>
      </c>
      <c r="P850" s="34">
        <f t="shared" si="59"/>
        <v>6.349833809049036</v>
      </c>
      <c r="Q850" s="36" t="str">
        <f>VLOOKUP($C850,'Hub coords'!$A$14:$E$118,1,TRUE)</f>
        <v>T6P3</v>
      </c>
      <c r="R850" s="40">
        <v>3</v>
      </c>
      <c r="S850" s="15">
        <v>9</v>
      </c>
    </row>
    <row r="851" spans="1:19" x14ac:dyDescent="0.3">
      <c r="A851" s="30" t="s">
        <v>130</v>
      </c>
      <c r="B851" s="30">
        <v>0</v>
      </c>
      <c r="C851" s="30" t="s">
        <v>963</v>
      </c>
      <c r="D851" s="30">
        <v>901</v>
      </c>
      <c r="E851" s="30">
        <v>330.53300000000002</v>
      </c>
      <c r="F851" s="30">
        <v>0.3</v>
      </c>
      <c r="G851" s="30">
        <v>0.2</v>
      </c>
      <c r="H851" s="34">
        <v>2.1683659999999998</v>
      </c>
      <c r="I851" s="34">
        <v>5189886.3859999999</v>
      </c>
      <c r="J851" s="34">
        <v>487955.00400000002</v>
      </c>
      <c r="K851" s="18">
        <f>VLOOKUP($C851,'Hub coords'!$A$14:$E$119,4,TRUE)</f>
        <v>487953.40240000002</v>
      </c>
      <c r="L851" s="18">
        <f>VLOOKUP($C851,'Hub coords'!$A$14:$E$119,5,TRUE)</f>
        <v>5189887.1414999999</v>
      </c>
      <c r="M851" s="34">
        <f t="shared" si="56"/>
        <v>1.6015999999945052</v>
      </c>
      <c r="N851" s="34">
        <f t="shared" si="57"/>
        <v>0.75549999997019768</v>
      </c>
      <c r="O851" s="35">
        <f t="shared" si="58"/>
        <v>1.7708480482349038</v>
      </c>
      <c r="P851" s="34">
        <f t="shared" si="59"/>
        <v>3.1359028099373685</v>
      </c>
      <c r="Q851" s="36" t="str">
        <f>VLOOKUP($C851,'Hub coords'!$A$14:$E$118,1,TRUE)</f>
        <v>T6P3</v>
      </c>
      <c r="R851" s="40">
        <v>4</v>
      </c>
      <c r="S851" s="15">
        <v>0</v>
      </c>
    </row>
    <row r="852" spans="1:19" x14ac:dyDescent="0.3">
      <c r="A852" s="30" t="s">
        <v>130</v>
      </c>
      <c r="B852" s="30">
        <v>0</v>
      </c>
      <c r="C852" s="30" t="s">
        <v>964</v>
      </c>
      <c r="D852" s="30">
        <v>901</v>
      </c>
      <c r="E852" s="30">
        <v>330.892</v>
      </c>
      <c r="F852" s="30">
        <v>0.3</v>
      </c>
      <c r="G852" s="30">
        <v>0.2</v>
      </c>
      <c r="H852" s="34">
        <v>2.3746969999999998</v>
      </c>
      <c r="I852" s="34">
        <v>5189886.33</v>
      </c>
      <c r="J852" s="34">
        <v>487955.7</v>
      </c>
      <c r="K852" s="18">
        <f>VLOOKUP($C852,'Hub coords'!$A$14:$E$119,4,TRUE)</f>
        <v>487953.40240000002</v>
      </c>
      <c r="L852" s="18">
        <f>VLOOKUP($C852,'Hub coords'!$A$14:$E$119,5,TRUE)</f>
        <v>5189887.1414999999</v>
      </c>
      <c r="M852" s="34">
        <f t="shared" si="56"/>
        <v>2.2975999999907799</v>
      </c>
      <c r="N852" s="34">
        <f t="shared" si="57"/>
        <v>0.81149999983608723</v>
      </c>
      <c r="O852" s="35">
        <f t="shared" si="58"/>
        <v>2.4366981777995407</v>
      </c>
      <c r="P852" s="34">
        <f t="shared" si="59"/>
        <v>5.9374980096916019</v>
      </c>
      <c r="Q852" s="36" t="str">
        <f>VLOOKUP($C852,'Hub coords'!$A$14:$E$118,1,TRUE)</f>
        <v>T6P3</v>
      </c>
      <c r="R852" s="40">
        <v>5</v>
      </c>
      <c r="S852" s="15">
        <v>0</v>
      </c>
    </row>
    <row r="853" spans="1:19" x14ac:dyDescent="0.3">
      <c r="A853" s="30" t="s">
        <v>126</v>
      </c>
      <c r="B853" s="30">
        <v>0</v>
      </c>
      <c r="C853" s="30" t="s">
        <v>965</v>
      </c>
      <c r="D853" s="30">
        <v>901</v>
      </c>
      <c r="E853" s="30">
        <v>327.40100000000001</v>
      </c>
      <c r="F853" s="30">
        <v>0.3</v>
      </c>
      <c r="G853" s="30">
        <v>0.3</v>
      </c>
      <c r="H853" s="34">
        <v>1.3024119999999999</v>
      </c>
      <c r="I853" s="34">
        <v>5189885.4840000002</v>
      </c>
      <c r="J853" s="34">
        <v>487953.90100000001</v>
      </c>
      <c r="K853" s="18">
        <f>VLOOKUP($C853,'Hub coords'!$A$14:$E$119,4,TRUE)</f>
        <v>487953.40240000002</v>
      </c>
      <c r="L853" s="18">
        <f>VLOOKUP($C853,'Hub coords'!$A$14:$E$119,5,TRUE)</f>
        <v>5189887.1414999999</v>
      </c>
      <c r="M853" s="34">
        <f t="shared" si="56"/>
        <v>0.49859999999171123</v>
      </c>
      <c r="N853" s="34">
        <f t="shared" si="57"/>
        <v>1.6574999997392297</v>
      </c>
      <c r="O853" s="35">
        <f t="shared" si="58"/>
        <v>1.7308692062450244</v>
      </c>
      <c r="P853" s="34">
        <f t="shared" si="59"/>
        <v>2.9959082091272808</v>
      </c>
      <c r="Q853" s="36" t="str">
        <f>VLOOKUP($C853,'Hub coords'!$A$14:$E$118,1,TRUE)</f>
        <v>T6P3</v>
      </c>
      <c r="R853" s="40">
        <v>6</v>
      </c>
      <c r="S853" s="15">
        <v>0</v>
      </c>
    </row>
    <row r="854" spans="1:19" x14ac:dyDescent="0.3">
      <c r="A854" s="30" t="s">
        <v>126</v>
      </c>
      <c r="B854" s="30">
        <v>0</v>
      </c>
      <c r="C854" s="30" t="s">
        <v>966</v>
      </c>
      <c r="D854" s="30">
        <v>901</v>
      </c>
      <c r="E854" s="30">
        <v>329.565</v>
      </c>
      <c r="F854" s="30">
        <v>0.2</v>
      </c>
      <c r="G854" s="30">
        <v>0.2</v>
      </c>
      <c r="H854" s="34">
        <v>1.797795</v>
      </c>
      <c r="I854" s="34">
        <v>5189886.6129999999</v>
      </c>
      <c r="J854" s="34">
        <v>487954.44</v>
      </c>
      <c r="K854" s="18">
        <f>VLOOKUP($C854,'Hub coords'!$A$14:$E$119,4,TRUE)</f>
        <v>487953.40240000002</v>
      </c>
      <c r="L854" s="18">
        <f>VLOOKUP($C854,'Hub coords'!$A$14:$E$119,5,TRUE)</f>
        <v>5189887.1414999999</v>
      </c>
      <c r="M854" s="34">
        <f t="shared" si="56"/>
        <v>1.0375999999814667</v>
      </c>
      <c r="N854" s="34">
        <f t="shared" si="57"/>
        <v>0.52850000001490116</v>
      </c>
      <c r="O854" s="35">
        <f t="shared" si="58"/>
        <v>1.1644423600922849</v>
      </c>
      <c r="P854" s="34">
        <f t="shared" si="59"/>
        <v>1.3559260099772903</v>
      </c>
      <c r="Q854" s="36" t="str">
        <f>VLOOKUP($C854,'Hub coords'!$A$14:$E$118,1,TRUE)</f>
        <v>T6P3</v>
      </c>
      <c r="R854" s="40">
        <v>7</v>
      </c>
      <c r="S854" s="15">
        <v>0</v>
      </c>
    </row>
    <row r="855" spans="1:19" x14ac:dyDescent="0.3">
      <c r="A855" s="30" t="s">
        <v>130</v>
      </c>
      <c r="B855" s="30">
        <v>0</v>
      </c>
      <c r="C855" s="30" t="s">
        <v>967</v>
      </c>
      <c r="D855" s="30">
        <v>901</v>
      </c>
      <c r="E855" s="30">
        <v>327.68799999999999</v>
      </c>
      <c r="F855" s="30">
        <v>0.2</v>
      </c>
      <c r="G855" s="30">
        <v>0.2</v>
      </c>
      <c r="H855" s="34">
        <v>1.784856</v>
      </c>
      <c r="I855" s="34">
        <v>5189886.2259999998</v>
      </c>
      <c r="J855" s="34">
        <v>487953.89799999999</v>
      </c>
      <c r="K855" s="18">
        <f>VLOOKUP($C855,'Hub coords'!$A$14:$E$119,4,TRUE)</f>
        <v>487953.40240000002</v>
      </c>
      <c r="L855" s="18">
        <f>VLOOKUP($C855,'Hub coords'!$A$14:$E$119,5,TRUE)</f>
        <v>5189887.1414999999</v>
      </c>
      <c r="M855" s="34">
        <f t="shared" si="56"/>
        <v>0.4955999999656342</v>
      </c>
      <c r="N855" s="34">
        <f t="shared" si="57"/>
        <v>0.91550000011920929</v>
      </c>
      <c r="O855" s="35">
        <f t="shared" si="58"/>
        <v>1.0410377563682351</v>
      </c>
      <c r="P855" s="34">
        <f t="shared" si="59"/>
        <v>1.0837596101842089</v>
      </c>
      <c r="Q855" s="36" t="str">
        <f>VLOOKUP($C855,'Hub coords'!$A$14:$E$118,1,TRUE)</f>
        <v>T6P3</v>
      </c>
      <c r="R855" s="40">
        <v>8</v>
      </c>
      <c r="S855" s="15">
        <v>0</v>
      </c>
    </row>
    <row r="856" spans="1:19" ht="15" thickBot="1" x14ac:dyDescent="0.35">
      <c r="A856" s="30" t="s">
        <v>130</v>
      </c>
      <c r="B856" s="30">
        <v>0</v>
      </c>
      <c r="C856" s="30" t="s">
        <v>968</v>
      </c>
      <c r="D856" s="30">
        <v>901</v>
      </c>
      <c r="E856" s="30">
        <v>327.57299999999998</v>
      </c>
      <c r="F856" s="30">
        <v>0.3</v>
      </c>
      <c r="G856" s="30">
        <v>0.3</v>
      </c>
      <c r="H856" s="34">
        <v>1.287631</v>
      </c>
      <c r="I856" s="34">
        <v>5189885.0939999996</v>
      </c>
      <c r="J856" s="34">
        <v>487953.86</v>
      </c>
      <c r="K856" s="18">
        <f>VLOOKUP($C856,'Hub coords'!$A$14:$E$119,4,TRUE)</f>
        <v>487953.40240000002</v>
      </c>
      <c r="L856" s="18">
        <f>VLOOKUP($C856,'Hub coords'!$A$14:$E$119,5,TRUE)</f>
        <v>5189887.1414999999</v>
      </c>
      <c r="M856" s="34">
        <f t="shared" si="56"/>
        <v>0.45759999996516854</v>
      </c>
      <c r="N856" s="34">
        <f t="shared" si="57"/>
        <v>2.0475000003352761</v>
      </c>
      <c r="O856" s="35">
        <f t="shared" si="58"/>
        <v>2.098011918779557</v>
      </c>
      <c r="P856" s="34">
        <f t="shared" si="59"/>
        <v>4.401654011341078</v>
      </c>
      <c r="Q856" s="36" t="str">
        <f>VLOOKUP($C856,'Hub coords'!$A$14:$E$118,1,TRUE)</f>
        <v>T6P3</v>
      </c>
      <c r="R856" s="38" t="s">
        <v>2123</v>
      </c>
      <c r="S856" s="38">
        <v>0</v>
      </c>
    </row>
    <row r="857" spans="1:19" x14ac:dyDescent="0.3">
      <c r="A857" s="30" t="s">
        <v>130</v>
      </c>
      <c r="B857" s="30">
        <v>0</v>
      </c>
      <c r="C857" s="30" t="s">
        <v>951</v>
      </c>
      <c r="D857" s="30">
        <v>901</v>
      </c>
      <c r="E857" s="30">
        <v>327.89800000000002</v>
      </c>
      <c r="F857" s="30">
        <v>0.2</v>
      </c>
      <c r="G857" s="30">
        <v>0.2</v>
      </c>
      <c r="H857" s="34">
        <v>2.3120919999999998</v>
      </c>
      <c r="I857" s="34">
        <v>5189885.5599999996</v>
      </c>
      <c r="J857" s="34">
        <v>487953.68099999998</v>
      </c>
      <c r="K857" s="18">
        <f>VLOOKUP($C857,'Hub coords'!$A$14:$E$119,4,TRUE)</f>
        <v>487953.40240000002</v>
      </c>
      <c r="L857" s="18">
        <f>VLOOKUP($C857,'Hub coords'!$A$14:$E$119,5,TRUE)</f>
        <v>5189887.1414999999</v>
      </c>
      <c r="M857" s="34">
        <f t="shared" si="56"/>
        <v>0.27859999996144325</v>
      </c>
      <c r="N857" s="34">
        <f t="shared" si="57"/>
        <v>1.581500000320375</v>
      </c>
      <c r="O857" s="35">
        <f t="shared" si="58"/>
        <v>1.6058518645852307</v>
      </c>
      <c r="P857" s="34">
        <f t="shared" si="59"/>
        <v>2.5787602109918621</v>
      </c>
      <c r="Q857" s="36" t="str">
        <f>VLOOKUP($C857,'Hub coords'!$A$14:$E$118,1,TRUE)</f>
        <v>T6P3</v>
      </c>
      <c r="R857" s="30"/>
    </row>
    <row r="858" spans="1:19" x14ac:dyDescent="0.3">
      <c r="A858" s="30" t="s">
        <v>130</v>
      </c>
      <c r="B858" s="30">
        <v>0</v>
      </c>
      <c r="C858" s="30" t="s">
        <v>969</v>
      </c>
      <c r="D858" s="30">
        <v>901</v>
      </c>
      <c r="E858" s="30">
        <v>328.26900000000001</v>
      </c>
      <c r="F858" s="30">
        <v>0.2</v>
      </c>
      <c r="G858" s="30">
        <v>0.2</v>
      </c>
      <c r="H858" s="34">
        <v>1.936223</v>
      </c>
      <c r="I858" s="34">
        <v>5189885.3600000003</v>
      </c>
      <c r="J858" s="34">
        <v>487953.59700000001</v>
      </c>
      <c r="K858" s="18">
        <f>VLOOKUP($C858,'Hub coords'!$A$14:$E$119,4,TRUE)</f>
        <v>487953.40240000002</v>
      </c>
      <c r="L858" s="18">
        <f>VLOOKUP($C858,'Hub coords'!$A$14:$E$119,5,TRUE)</f>
        <v>5189887.1414999999</v>
      </c>
      <c r="M858" s="34">
        <f t="shared" si="56"/>
        <v>0.19459999998798594</v>
      </c>
      <c r="N858" s="34">
        <f t="shared" si="57"/>
        <v>1.7814999995753169</v>
      </c>
      <c r="O858" s="35">
        <f t="shared" si="58"/>
        <v>1.7920969305487295</v>
      </c>
      <c r="P858" s="34">
        <f t="shared" si="59"/>
        <v>3.2116114084821779</v>
      </c>
      <c r="Q858" s="36" t="str">
        <f>VLOOKUP($C858,'Hub coords'!$A$14:$E$118,1,TRUE)</f>
        <v>T6P3</v>
      </c>
      <c r="R858" s="30"/>
    </row>
    <row r="859" spans="1:19" x14ac:dyDescent="0.3">
      <c r="A859" s="30" t="s">
        <v>126</v>
      </c>
      <c r="B859" s="30">
        <v>0</v>
      </c>
      <c r="C859" s="30" t="s">
        <v>970</v>
      </c>
      <c r="D859" s="30">
        <v>901</v>
      </c>
      <c r="E859" s="30">
        <v>327.51900000000001</v>
      </c>
      <c r="F859" s="30">
        <v>0.4</v>
      </c>
      <c r="G859" s="30">
        <v>0.3</v>
      </c>
      <c r="H859" s="34">
        <v>1.1887430000000001</v>
      </c>
      <c r="I859" s="34">
        <v>5189885.2319999998</v>
      </c>
      <c r="J859" s="34">
        <v>487953.66800000001</v>
      </c>
      <c r="K859" s="18">
        <f>VLOOKUP($C859,'Hub coords'!$A$14:$E$119,4,TRUE)</f>
        <v>487953.40240000002</v>
      </c>
      <c r="L859" s="18">
        <f>VLOOKUP($C859,'Hub coords'!$A$14:$E$119,5,TRUE)</f>
        <v>5189887.1414999999</v>
      </c>
      <c r="M859" s="34">
        <f t="shared" si="56"/>
        <v>0.26559999998426065</v>
      </c>
      <c r="N859" s="34">
        <f t="shared" si="57"/>
        <v>1.9095000000670552</v>
      </c>
      <c r="O859" s="35">
        <f t="shared" si="58"/>
        <v>1.9278831941400711</v>
      </c>
      <c r="P859" s="34">
        <f t="shared" si="59"/>
        <v>3.7167336102477231</v>
      </c>
      <c r="Q859" s="36" t="str">
        <f>VLOOKUP($C859,'Hub coords'!$A$14:$E$118,1,TRUE)</f>
        <v>T6P3</v>
      </c>
      <c r="R859" s="30"/>
    </row>
    <row r="860" spans="1:19" x14ac:dyDescent="0.3">
      <c r="A860" s="30" t="s">
        <v>126</v>
      </c>
      <c r="B860" s="30">
        <v>0</v>
      </c>
      <c r="C860" s="30" t="s">
        <v>971</v>
      </c>
      <c r="D860" s="30">
        <v>901</v>
      </c>
      <c r="E860" s="30">
        <v>331.36099999999999</v>
      </c>
      <c r="F860" s="30">
        <v>0.3</v>
      </c>
      <c r="G860" s="30">
        <v>0.2</v>
      </c>
      <c r="H860" s="34">
        <v>2.0996990000000002</v>
      </c>
      <c r="I860" s="34">
        <v>5189886.6270000003</v>
      </c>
      <c r="J860" s="34">
        <v>487955.28600000002</v>
      </c>
      <c r="K860" s="18">
        <f>VLOOKUP($C860,'Hub coords'!$A$14:$E$119,4,TRUE)</f>
        <v>487953.40240000002</v>
      </c>
      <c r="L860" s="18">
        <f>VLOOKUP($C860,'Hub coords'!$A$14:$E$119,5,TRUE)</f>
        <v>5189887.1414999999</v>
      </c>
      <c r="M860" s="34">
        <f t="shared" si="56"/>
        <v>1.8836000000010245</v>
      </c>
      <c r="N860" s="34">
        <f t="shared" si="57"/>
        <v>0.51449999958276749</v>
      </c>
      <c r="O860" s="35">
        <f t="shared" si="58"/>
        <v>1.9526031879453969</v>
      </c>
      <c r="P860" s="34">
        <f t="shared" si="59"/>
        <v>3.8126592095745271</v>
      </c>
      <c r="Q860" s="36" t="str">
        <f>VLOOKUP($C860,'Hub coords'!$A$14:$E$118,1,TRUE)</f>
        <v>T6P3</v>
      </c>
      <c r="R860" s="30"/>
    </row>
    <row r="861" spans="1:19" x14ac:dyDescent="0.3">
      <c r="A861" s="30" t="s">
        <v>126</v>
      </c>
      <c r="B861" s="30">
        <v>0</v>
      </c>
      <c r="C861" s="30" t="s">
        <v>972</v>
      </c>
      <c r="D861" s="30">
        <v>901</v>
      </c>
      <c r="E861" s="30">
        <v>327.31700000000001</v>
      </c>
      <c r="F861" s="30">
        <v>0.3</v>
      </c>
      <c r="G861" s="30">
        <v>0.3</v>
      </c>
      <c r="H861" s="34">
        <v>1.20363</v>
      </c>
      <c r="I861" s="34">
        <v>5189885.0010000002</v>
      </c>
      <c r="J861" s="34">
        <v>487953.59700000001</v>
      </c>
      <c r="K861" s="18">
        <f>VLOOKUP($C861,'Hub coords'!$A$14:$E$119,4,TRUE)</f>
        <v>487953.40240000002</v>
      </c>
      <c r="L861" s="18">
        <f>VLOOKUP($C861,'Hub coords'!$A$14:$E$119,5,TRUE)</f>
        <v>5189887.1414999999</v>
      </c>
      <c r="M861" s="34">
        <f t="shared" si="56"/>
        <v>0.19459999998798594</v>
      </c>
      <c r="N861" s="34">
        <f t="shared" si="57"/>
        <v>2.1404999997466803</v>
      </c>
      <c r="O861" s="35">
        <f t="shared" si="58"/>
        <v>2.1493276643896952</v>
      </c>
      <c r="P861" s="34">
        <f t="shared" si="59"/>
        <v>4.6196094089108621</v>
      </c>
      <c r="Q861" s="36" t="str">
        <f>VLOOKUP($C861,'Hub coords'!$A$14:$E$118,1,TRUE)</f>
        <v>T6P3</v>
      </c>
      <c r="R861" s="30"/>
    </row>
    <row r="862" spans="1:19" x14ac:dyDescent="0.3">
      <c r="A862" s="30" t="s">
        <v>126</v>
      </c>
      <c r="B862" s="30">
        <v>0</v>
      </c>
      <c r="C862" s="30" t="s">
        <v>973</v>
      </c>
      <c r="D862" s="30">
        <v>901</v>
      </c>
      <c r="E862" s="30">
        <v>328.69499999999999</v>
      </c>
      <c r="F862" s="30">
        <v>0.3</v>
      </c>
      <c r="G862" s="30">
        <v>0.2</v>
      </c>
      <c r="H862" s="34">
        <v>1.833556</v>
      </c>
      <c r="I862" s="34">
        <v>5189886.4450000003</v>
      </c>
      <c r="J862" s="34">
        <v>487954.538</v>
      </c>
      <c r="K862" s="18">
        <f>VLOOKUP($C862,'Hub coords'!$A$14:$E$119,4,TRUE)</f>
        <v>487953.40240000002</v>
      </c>
      <c r="L862" s="18">
        <f>VLOOKUP($C862,'Hub coords'!$A$14:$E$119,5,TRUE)</f>
        <v>5189887.1414999999</v>
      </c>
      <c r="M862" s="34">
        <f t="shared" si="56"/>
        <v>1.135599999979604</v>
      </c>
      <c r="N862" s="34">
        <f t="shared" si="57"/>
        <v>0.69649999961256981</v>
      </c>
      <c r="O862" s="35">
        <f t="shared" si="58"/>
        <v>1.3321785200993095</v>
      </c>
      <c r="P862" s="34">
        <f t="shared" si="59"/>
        <v>1.7746996094139864</v>
      </c>
      <c r="Q862" s="36" t="str">
        <f>VLOOKUP($C862,'Hub coords'!$A$14:$E$118,1,TRUE)</f>
        <v>T6P3</v>
      </c>
      <c r="R862" s="30"/>
    </row>
    <row r="863" spans="1:19" x14ac:dyDescent="0.3">
      <c r="A863" s="30" t="s">
        <v>126</v>
      </c>
      <c r="B863" s="30">
        <v>0</v>
      </c>
      <c r="C863" s="30" t="s">
        <v>974</v>
      </c>
      <c r="D863" s="30">
        <v>901</v>
      </c>
      <c r="E863" s="30">
        <v>332.44499999999999</v>
      </c>
      <c r="F863" s="30">
        <v>0.3</v>
      </c>
      <c r="G863" s="30">
        <v>0.2</v>
      </c>
      <c r="H863" s="34">
        <v>1.8116129999999999</v>
      </c>
      <c r="I863" s="34">
        <v>5189887.5060000001</v>
      </c>
      <c r="J863" s="34">
        <v>487955.26299999998</v>
      </c>
      <c r="K863" s="18">
        <f>VLOOKUP($C863,'Hub coords'!$A$14:$E$119,4,TRUE)</f>
        <v>487953.40240000002</v>
      </c>
      <c r="L863" s="18">
        <f>VLOOKUP($C863,'Hub coords'!$A$14:$E$119,5,TRUE)</f>
        <v>5189887.1414999999</v>
      </c>
      <c r="M863" s="34">
        <f t="shared" si="56"/>
        <v>1.860599999956321</v>
      </c>
      <c r="N863" s="34">
        <f t="shared" si="57"/>
        <v>0.36450000014156103</v>
      </c>
      <c r="O863" s="35">
        <f t="shared" si="58"/>
        <v>1.8959674601481586</v>
      </c>
      <c r="P863" s="34">
        <f t="shared" si="59"/>
        <v>3.5946926099406595</v>
      </c>
      <c r="Q863" s="36" t="str">
        <f>VLOOKUP($C863,'Hub coords'!$A$14:$E$118,1,TRUE)</f>
        <v>T6P3</v>
      </c>
      <c r="R863" s="30"/>
    </row>
    <row r="864" spans="1:19" x14ac:dyDescent="0.3">
      <c r="A864" s="30" t="s">
        <v>126</v>
      </c>
      <c r="B864" s="30">
        <v>0</v>
      </c>
      <c r="C864" s="30" t="s">
        <v>975</v>
      </c>
      <c r="D864" s="30">
        <v>901</v>
      </c>
      <c r="E864" s="30">
        <v>328.762</v>
      </c>
      <c r="F864" s="30">
        <v>0.3</v>
      </c>
      <c r="G864" s="30">
        <v>0.2</v>
      </c>
      <c r="H864" s="34">
        <v>1.8358859999999999</v>
      </c>
      <c r="I864" s="34">
        <v>5189884.6090000002</v>
      </c>
      <c r="J864" s="34">
        <v>487953.859</v>
      </c>
      <c r="K864" s="18">
        <f>VLOOKUP($C864,'Hub coords'!$A$14:$E$119,4,TRUE)</f>
        <v>487953.40240000002</v>
      </c>
      <c r="L864" s="18">
        <f>VLOOKUP($C864,'Hub coords'!$A$14:$E$119,5,TRUE)</f>
        <v>5189887.1414999999</v>
      </c>
      <c r="M864" s="34">
        <f t="shared" si="56"/>
        <v>0.45659999997587875</v>
      </c>
      <c r="N864" s="34">
        <f t="shared" si="57"/>
        <v>2.5324999997392297</v>
      </c>
      <c r="O864" s="35">
        <f t="shared" si="58"/>
        <v>2.5733324325973066</v>
      </c>
      <c r="P864" s="34">
        <f t="shared" si="59"/>
        <v>6.6220398086571715</v>
      </c>
      <c r="Q864" s="36" t="str">
        <f>VLOOKUP($C864,'Hub coords'!$A$14:$E$118,1,TRUE)</f>
        <v>T6P3</v>
      </c>
      <c r="R864" s="30"/>
    </row>
    <row r="865" spans="1:19" x14ac:dyDescent="0.3">
      <c r="A865" s="30" t="s">
        <v>126</v>
      </c>
      <c r="B865" s="30">
        <v>0</v>
      </c>
      <c r="C865" s="30" t="s">
        <v>976</v>
      </c>
      <c r="D865" s="30">
        <v>901</v>
      </c>
      <c r="E865" s="30">
        <v>329.49200000000002</v>
      </c>
      <c r="F865" s="30">
        <v>0.2</v>
      </c>
      <c r="G865" s="30">
        <v>0.2</v>
      </c>
      <c r="H865" s="34">
        <v>1.985177</v>
      </c>
      <c r="I865" s="34">
        <v>5189886.699</v>
      </c>
      <c r="J865" s="34">
        <v>487954.266</v>
      </c>
      <c r="K865" s="18">
        <f>VLOOKUP($C865,'Hub coords'!$A$14:$E$119,4,TRUE)</f>
        <v>487953.40240000002</v>
      </c>
      <c r="L865" s="18">
        <f>VLOOKUP($C865,'Hub coords'!$A$14:$E$119,5,TRUE)</f>
        <v>5189887.1414999999</v>
      </c>
      <c r="M865" s="34">
        <f t="shared" si="56"/>
        <v>0.863599999982398</v>
      </c>
      <c r="N865" s="34">
        <f t="shared" si="57"/>
        <v>0.44249999988824129</v>
      </c>
      <c r="O865" s="35">
        <f t="shared" si="58"/>
        <v>0.97036653377509441</v>
      </c>
      <c r="P865" s="34">
        <f t="shared" si="59"/>
        <v>0.94161120987069147</v>
      </c>
      <c r="Q865" s="36" t="str">
        <f>VLOOKUP($C865,'Hub coords'!$A$14:$E$118,1,TRUE)</f>
        <v>T6P3</v>
      </c>
      <c r="R865" s="30"/>
    </row>
    <row r="866" spans="1:19" x14ac:dyDescent="0.3">
      <c r="A866" s="30" t="s">
        <v>126</v>
      </c>
      <c r="B866" s="30">
        <v>0</v>
      </c>
      <c r="C866" s="30" t="s">
        <v>977</v>
      </c>
      <c r="D866" s="30">
        <v>901</v>
      </c>
      <c r="E866" s="30">
        <v>327.738</v>
      </c>
      <c r="F866" s="30">
        <v>0.3</v>
      </c>
      <c r="G866" s="30">
        <v>0.3</v>
      </c>
      <c r="H866" s="34">
        <v>1.0668660000000001</v>
      </c>
      <c r="I866" s="34">
        <v>5189885.3859999999</v>
      </c>
      <c r="J866" s="34">
        <v>487953.77799999999</v>
      </c>
      <c r="K866" s="18">
        <f>VLOOKUP($C866,'Hub coords'!$A$14:$E$119,4,TRUE)</f>
        <v>487953.40240000002</v>
      </c>
      <c r="L866" s="18">
        <f>VLOOKUP($C866,'Hub coords'!$A$14:$E$119,5,TRUE)</f>
        <v>5189887.1414999999</v>
      </c>
      <c r="M866" s="34">
        <f t="shared" si="56"/>
        <v>0.37559999997029081</v>
      </c>
      <c r="N866" s="34">
        <f t="shared" si="57"/>
        <v>1.7554999999701977</v>
      </c>
      <c r="O866" s="35">
        <f t="shared" si="58"/>
        <v>1.7952313527434414</v>
      </c>
      <c r="P866" s="34">
        <f t="shared" si="59"/>
        <v>3.2228556098730463</v>
      </c>
      <c r="Q866" s="36" t="str">
        <f>VLOOKUP($C866,'Hub coords'!$A$14:$E$118,1,TRUE)</f>
        <v>T6P3</v>
      </c>
      <c r="R866" s="30"/>
    </row>
    <row r="867" spans="1:19" x14ac:dyDescent="0.3">
      <c r="A867" s="30" t="s">
        <v>130</v>
      </c>
      <c r="B867" s="30">
        <v>0</v>
      </c>
      <c r="C867" s="30" t="s">
        <v>978</v>
      </c>
      <c r="D867" s="30">
        <v>901</v>
      </c>
      <c r="E867" s="30">
        <v>327.37700000000001</v>
      </c>
      <c r="F867" s="30">
        <v>0.2</v>
      </c>
      <c r="G867" s="30">
        <v>0.2</v>
      </c>
      <c r="H867" s="34">
        <v>1.9885969999999999</v>
      </c>
      <c r="I867" s="34">
        <v>5189885.824</v>
      </c>
      <c r="J867" s="34">
        <v>487953.38900000002</v>
      </c>
      <c r="K867" s="18">
        <f>VLOOKUP($C867,'Hub coords'!$A$14:$E$119,4,TRUE)</f>
        <v>487953.40240000002</v>
      </c>
      <c r="L867" s="18">
        <f>VLOOKUP($C867,'Hub coords'!$A$14:$E$119,5,TRUE)</f>
        <v>5189887.1414999999</v>
      </c>
      <c r="M867" s="34">
        <f t="shared" si="56"/>
        <v>1.3399999996181577E-2</v>
      </c>
      <c r="N867" s="34">
        <f t="shared" si="57"/>
        <v>1.3174999998882413</v>
      </c>
      <c r="O867" s="35">
        <f t="shared" si="58"/>
        <v>1.3175681423385333</v>
      </c>
      <c r="P867" s="34">
        <f t="shared" si="59"/>
        <v>1.7359858097054135</v>
      </c>
      <c r="Q867" s="36" t="str">
        <f>VLOOKUP($C867,'Hub coords'!$A$14:$E$118,1,TRUE)</f>
        <v>T6P3</v>
      </c>
      <c r="R867" s="30"/>
    </row>
    <row r="868" spans="1:19" x14ac:dyDescent="0.3">
      <c r="A868" s="30" t="s">
        <v>130</v>
      </c>
      <c r="B868" s="30">
        <v>0</v>
      </c>
      <c r="C868" s="30" t="s">
        <v>952</v>
      </c>
      <c r="D868" s="30">
        <v>901</v>
      </c>
      <c r="E868" s="30">
        <v>331.447</v>
      </c>
      <c r="F868" s="30">
        <v>0.3</v>
      </c>
      <c r="G868" s="30">
        <v>0.2</v>
      </c>
      <c r="H868" s="34">
        <v>1.8294520000000001</v>
      </c>
      <c r="I868" s="34">
        <v>5189886.1789999995</v>
      </c>
      <c r="J868" s="34">
        <v>487956.054</v>
      </c>
      <c r="K868" s="18">
        <f>VLOOKUP($C868,'Hub coords'!$A$14:$E$119,4,TRUE)</f>
        <v>487953.40240000002</v>
      </c>
      <c r="L868" s="18">
        <f>VLOOKUP($C868,'Hub coords'!$A$14:$E$119,5,TRUE)</f>
        <v>5189887.1414999999</v>
      </c>
      <c r="M868" s="34">
        <f t="shared" si="56"/>
        <v>2.6515999999828637</v>
      </c>
      <c r="N868" s="34">
        <f t="shared" si="57"/>
        <v>0.96250000037252903</v>
      </c>
      <c r="O868" s="35">
        <f t="shared" si="58"/>
        <v>2.820884402209038</v>
      </c>
      <c r="P868" s="34">
        <f t="shared" si="59"/>
        <v>7.9573888106262416</v>
      </c>
      <c r="Q868" s="36" t="str">
        <f>VLOOKUP($C868,'Hub coords'!$A$14:$E$118,1,TRUE)</f>
        <v>T6P3</v>
      </c>
      <c r="R868" s="30"/>
    </row>
    <row r="869" spans="1:19" x14ac:dyDescent="0.3">
      <c r="A869" s="30" t="s">
        <v>130</v>
      </c>
      <c r="B869" s="30">
        <v>0</v>
      </c>
      <c r="C869" s="30" t="s">
        <v>979</v>
      </c>
      <c r="D869" s="30">
        <v>901</v>
      </c>
      <c r="E869" s="30">
        <v>327.17500000000001</v>
      </c>
      <c r="F869" s="30">
        <v>0.3</v>
      </c>
      <c r="G869" s="30">
        <v>0.2</v>
      </c>
      <c r="H869" s="34">
        <v>1.338838</v>
      </c>
      <c r="I869" s="34">
        <v>5189885.9989999998</v>
      </c>
      <c r="J869" s="34">
        <v>487953.90500000003</v>
      </c>
      <c r="K869" s="18">
        <f>VLOOKUP($C869,'Hub coords'!$A$14:$E$119,4,TRUE)</f>
        <v>487953.40240000002</v>
      </c>
      <c r="L869" s="18">
        <f>VLOOKUP($C869,'Hub coords'!$A$14:$E$119,5,TRUE)</f>
        <v>5189887.1414999999</v>
      </c>
      <c r="M869" s="34">
        <f t="shared" si="56"/>
        <v>0.50260000000707805</v>
      </c>
      <c r="N869" s="34">
        <f t="shared" si="57"/>
        <v>1.1425000000745058</v>
      </c>
      <c r="O869" s="35">
        <f t="shared" si="58"/>
        <v>1.2481638555002947</v>
      </c>
      <c r="P869" s="34">
        <f t="shared" si="59"/>
        <v>1.5579130101773606</v>
      </c>
      <c r="Q869" s="36" t="str">
        <f>VLOOKUP($C869,'Hub coords'!$A$14:$E$118,1,TRUE)</f>
        <v>T6P3</v>
      </c>
      <c r="R869" s="30"/>
    </row>
    <row r="870" spans="1:19" x14ac:dyDescent="0.3">
      <c r="A870" s="30" t="s">
        <v>126</v>
      </c>
      <c r="B870" s="30">
        <v>0</v>
      </c>
      <c r="C870" s="30" t="s">
        <v>953</v>
      </c>
      <c r="D870" s="30">
        <v>901</v>
      </c>
      <c r="E870" s="30">
        <v>327.92</v>
      </c>
      <c r="F870" s="30">
        <v>0.2</v>
      </c>
      <c r="G870" s="30">
        <v>0.2</v>
      </c>
      <c r="H870" s="34">
        <v>1.850676</v>
      </c>
      <c r="I870" s="34">
        <v>5189886.852</v>
      </c>
      <c r="J870" s="34">
        <v>487954.63699999999</v>
      </c>
      <c r="K870" s="18">
        <f>VLOOKUP($C870,'Hub coords'!$A$14:$E$119,4,TRUE)</f>
        <v>487953.40240000002</v>
      </c>
      <c r="L870" s="18">
        <f>VLOOKUP($C870,'Hub coords'!$A$14:$E$119,5,TRUE)</f>
        <v>5189887.1414999999</v>
      </c>
      <c r="M870" s="34">
        <f t="shared" si="56"/>
        <v>1.2345999999670312</v>
      </c>
      <c r="N870" s="34">
        <f t="shared" si="57"/>
        <v>0.28949999995529652</v>
      </c>
      <c r="O870" s="35">
        <f t="shared" si="58"/>
        <v>1.2680880923235223</v>
      </c>
      <c r="P870" s="34">
        <f t="shared" si="59"/>
        <v>1.60804740989271</v>
      </c>
      <c r="Q870" s="36" t="str">
        <f>VLOOKUP($C870,'Hub coords'!$A$14:$E$118,1,TRUE)</f>
        <v>T6P3</v>
      </c>
      <c r="R870" s="30" t="s">
        <v>5112</v>
      </c>
      <c r="S870" s="37">
        <f>COUNT(D846:D875)</f>
        <v>30</v>
      </c>
    </row>
    <row r="871" spans="1:19" x14ac:dyDescent="0.3">
      <c r="A871" s="30" t="s">
        <v>126</v>
      </c>
      <c r="B871" s="30">
        <v>0</v>
      </c>
      <c r="C871" s="30" t="s">
        <v>954</v>
      </c>
      <c r="D871" s="30">
        <v>901</v>
      </c>
      <c r="E871" s="30">
        <v>328.60399999999998</v>
      </c>
      <c r="F871" s="30">
        <v>0.3</v>
      </c>
      <c r="G871" s="30">
        <v>0.2</v>
      </c>
      <c r="H871" s="34">
        <v>1.475724</v>
      </c>
      <c r="I871" s="34">
        <v>5189886.8159999996</v>
      </c>
      <c r="J871" s="34">
        <v>487954.076</v>
      </c>
      <c r="K871" s="18">
        <f>VLOOKUP($C871,'Hub coords'!$A$14:$E$119,4,TRUE)</f>
        <v>487953.40240000002</v>
      </c>
      <c r="L871" s="18">
        <f>VLOOKUP($C871,'Hub coords'!$A$14:$E$119,5,TRUE)</f>
        <v>5189887.1414999999</v>
      </c>
      <c r="M871" s="34">
        <f t="shared" si="56"/>
        <v>0.6735999999800697</v>
      </c>
      <c r="N871" s="34">
        <f t="shared" si="57"/>
        <v>0.3255000002682209</v>
      </c>
      <c r="O871" s="35">
        <f t="shared" si="58"/>
        <v>0.74812245665249333</v>
      </c>
      <c r="P871" s="34">
        <f t="shared" si="59"/>
        <v>0.55968721014776179</v>
      </c>
      <c r="Q871" s="36" t="str">
        <f>VLOOKUP($C871,'Hub coords'!$A$14:$E$118,1,TRUE)</f>
        <v>T6P3</v>
      </c>
      <c r="R871" s="30" t="s">
        <v>5111</v>
      </c>
      <c r="S871" s="34">
        <f>AVERAGE(O846:O875)</f>
        <v>1.6560681925478529</v>
      </c>
    </row>
    <row r="872" spans="1:19" x14ac:dyDescent="0.3">
      <c r="A872" s="30" t="s">
        <v>130</v>
      </c>
      <c r="B872" s="30">
        <v>0</v>
      </c>
      <c r="C872" s="30" t="s">
        <v>955</v>
      </c>
      <c r="D872" s="30">
        <v>901</v>
      </c>
      <c r="E872" s="30">
        <v>329.89400000000001</v>
      </c>
      <c r="F872" s="30">
        <v>0.4</v>
      </c>
      <c r="G872" s="30">
        <v>0.3</v>
      </c>
      <c r="H872" s="34">
        <v>1.5855030000000001</v>
      </c>
      <c r="I872" s="34">
        <v>5189884.7450000001</v>
      </c>
      <c r="J872" s="34">
        <v>487954.21</v>
      </c>
      <c r="K872" s="18">
        <f>VLOOKUP($C872,'Hub coords'!$A$14:$E$119,4,TRUE)</f>
        <v>487953.40240000002</v>
      </c>
      <c r="L872" s="18">
        <f>VLOOKUP($C872,'Hub coords'!$A$14:$E$119,5,TRUE)</f>
        <v>5189887.1414999999</v>
      </c>
      <c r="M872" s="34">
        <f t="shared" si="56"/>
        <v>0.80760000000009313</v>
      </c>
      <c r="N872" s="34">
        <f t="shared" si="57"/>
        <v>2.3964999997988343</v>
      </c>
      <c r="O872" s="35">
        <f t="shared" si="58"/>
        <v>2.5289187430670768</v>
      </c>
      <c r="P872" s="34">
        <f t="shared" si="59"/>
        <v>6.3954300090359633</v>
      </c>
      <c r="Q872" s="36" t="str">
        <f>VLOOKUP($C872,'Hub coords'!$A$14:$E$118,1,TRUE)</f>
        <v>T6P3</v>
      </c>
      <c r="R872" s="30" t="s">
        <v>5110</v>
      </c>
      <c r="S872" s="34">
        <f>_xlfn.STDEV.S(O846:O875)</f>
        <v>0.57219215917932453</v>
      </c>
    </row>
    <row r="873" spans="1:19" x14ac:dyDescent="0.3">
      <c r="A873" s="30" t="s">
        <v>130</v>
      </c>
      <c r="B873" s="30">
        <v>0</v>
      </c>
      <c r="C873" s="30" t="s">
        <v>956</v>
      </c>
      <c r="D873" s="30">
        <v>901</v>
      </c>
      <c r="E873" s="30">
        <v>328.05500000000001</v>
      </c>
      <c r="F873" s="30">
        <v>0.3</v>
      </c>
      <c r="G873" s="30">
        <v>0.2</v>
      </c>
      <c r="H873" s="34">
        <v>1.987741</v>
      </c>
      <c r="I873" s="34">
        <v>5189886.7180000003</v>
      </c>
      <c r="J873" s="34">
        <v>487954.38199999998</v>
      </c>
      <c r="K873" s="18">
        <f>VLOOKUP($C873,'Hub coords'!$A$14:$E$119,4,TRUE)</f>
        <v>487953.40240000002</v>
      </c>
      <c r="L873" s="18">
        <f>VLOOKUP($C873,'Hub coords'!$A$14:$E$119,5,TRUE)</f>
        <v>5189887.1414999999</v>
      </c>
      <c r="M873" s="34">
        <f t="shared" si="56"/>
        <v>0.97959999996237457</v>
      </c>
      <c r="N873" s="34">
        <f t="shared" si="57"/>
        <v>0.42349999956786633</v>
      </c>
      <c r="O873" s="35">
        <f t="shared" si="58"/>
        <v>1.0672246293823373</v>
      </c>
      <c r="P873" s="34">
        <f t="shared" si="59"/>
        <v>1.1389684095602672</v>
      </c>
      <c r="Q873" s="36" t="str">
        <f>VLOOKUP($C873,'Hub coords'!$A$14:$E$118,1,TRUE)</f>
        <v>T6P3</v>
      </c>
      <c r="R873" s="30" t="s">
        <v>5109</v>
      </c>
      <c r="S873" s="34">
        <f>MIN(O846:O875)</f>
        <v>0.70333193436374708</v>
      </c>
    </row>
    <row r="874" spans="1:19" x14ac:dyDescent="0.3">
      <c r="A874" s="30" t="s">
        <v>130</v>
      </c>
      <c r="B874" s="30">
        <v>0</v>
      </c>
      <c r="C874" s="30" t="s">
        <v>957</v>
      </c>
      <c r="D874" s="30">
        <v>901</v>
      </c>
      <c r="E874" s="30">
        <v>327.036</v>
      </c>
      <c r="F874" s="30">
        <v>0.3</v>
      </c>
      <c r="G874" s="30">
        <v>0.2</v>
      </c>
      <c r="H874" s="34">
        <v>1.726861</v>
      </c>
      <c r="I874" s="34">
        <v>5189885.6789999995</v>
      </c>
      <c r="J874" s="34">
        <v>487953.37300000002</v>
      </c>
      <c r="K874" s="18">
        <f>VLOOKUP($C874,'Hub coords'!$A$14:$E$119,4,TRUE)</f>
        <v>487953.40240000002</v>
      </c>
      <c r="L874" s="18">
        <f>VLOOKUP($C874,'Hub coords'!$A$14:$E$119,5,TRUE)</f>
        <v>5189887.1414999999</v>
      </c>
      <c r="M874" s="34">
        <f t="shared" si="56"/>
        <v>2.9399999999441206E-2</v>
      </c>
      <c r="N874" s="34">
        <f t="shared" si="57"/>
        <v>1.462500000372529</v>
      </c>
      <c r="O874" s="35">
        <f t="shared" si="58"/>
        <v>1.4627954782161499</v>
      </c>
      <c r="P874" s="34">
        <f t="shared" si="59"/>
        <v>2.1397706110896144</v>
      </c>
      <c r="Q874" s="36" t="str">
        <f>VLOOKUP($C874,'Hub coords'!$A$14:$E$118,1,TRUE)</f>
        <v>T6P3</v>
      </c>
      <c r="R874" s="30" t="s">
        <v>5108</v>
      </c>
      <c r="S874" s="34">
        <f>MAX(O846:O875)</f>
        <v>2.820884402209038</v>
      </c>
    </row>
    <row r="875" spans="1:19" x14ac:dyDescent="0.3">
      <c r="A875" s="30" t="s">
        <v>126</v>
      </c>
      <c r="B875" s="30">
        <v>0</v>
      </c>
      <c r="C875" s="30" t="s">
        <v>958</v>
      </c>
      <c r="D875" s="30">
        <v>901</v>
      </c>
      <c r="E875" s="30">
        <v>328.05599999999998</v>
      </c>
      <c r="F875" s="30">
        <v>0.3</v>
      </c>
      <c r="G875" s="30">
        <v>0.2</v>
      </c>
      <c r="H875" s="34">
        <v>2.083853</v>
      </c>
      <c r="I875" s="34">
        <v>5189886.9890000001</v>
      </c>
      <c r="J875" s="34">
        <v>487954.08899999998</v>
      </c>
      <c r="K875" s="18">
        <f>VLOOKUP($C875,'Hub coords'!$A$14:$E$119,4,TRUE)</f>
        <v>487953.40240000002</v>
      </c>
      <c r="L875" s="18">
        <f>VLOOKUP($C875,'Hub coords'!$A$14:$E$119,5,TRUE)</f>
        <v>5189887.1414999999</v>
      </c>
      <c r="M875" s="34">
        <f t="shared" si="56"/>
        <v>0.68659999995725229</v>
      </c>
      <c r="N875" s="34">
        <f t="shared" si="57"/>
        <v>0.15249999985098839</v>
      </c>
      <c r="O875" s="35">
        <f t="shared" si="58"/>
        <v>0.70333193436374708</v>
      </c>
      <c r="P875" s="34">
        <f t="shared" si="59"/>
        <v>0.49467580989585025</v>
      </c>
      <c r="Q875" s="36" t="str">
        <f>VLOOKUP($C875,'Hub coords'!$A$14:$E$118,1,TRUE)</f>
        <v>T6P3</v>
      </c>
      <c r="R875" s="30" t="s">
        <v>5107</v>
      </c>
      <c r="S875" s="34">
        <f>SQRT(SUM(P846:P875)/S870)</f>
        <v>1.7490146549302554</v>
      </c>
    </row>
    <row r="876" spans="1:19" s="45" customFormat="1" ht="15" thickBot="1" x14ac:dyDescent="0.35">
      <c r="A876" s="45" t="s">
        <v>130</v>
      </c>
      <c r="B876" s="45">
        <v>0</v>
      </c>
      <c r="C876" s="45" t="s">
        <v>980</v>
      </c>
      <c r="D876" s="45">
        <v>901</v>
      </c>
      <c r="E876" s="45">
        <v>331.75400000000002</v>
      </c>
      <c r="F876" s="45">
        <v>0.4</v>
      </c>
      <c r="G876" s="45">
        <v>0.3</v>
      </c>
      <c r="H876" s="18">
        <v>1.6749689999999999</v>
      </c>
      <c r="I876" s="18">
        <v>5189810.1119999997</v>
      </c>
      <c r="J876" s="18">
        <v>487954.36</v>
      </c>
      <c r="K876" s="18">
        <f>VLOOKUP($C876,'Hub coords'!$A$14:$E$119,4,TRUE)</f>
        <v>487954.53240000003</v>
      </c>
      <c r="L876" s="18">
        <f>VLOOKUP($C876,'Hub coords'!$A$14:$E$119,5,TRUE)</f>
        <v>5189811.0734999999</v>
      </c>
      <c r="M876" s="18">
        <f t="shared" ref="M876:M909" si="60">ABS(K876-J876)</f>
        <v>0.17240000003948808</v>
      </c>
      <c r="N876" s="18">
        <f t="shared" ref="N876:N909" si="61">ABS(L876-I876)</f>
        <v>0.96150000020861626</v>
      </c>
      <c r="O876" s="46">
        <f t="shared" ref="O876:O909" si="62">SQRT(M876^2+N876^2)</f>
        <v>0.97683366568458552</v>
      </c>
      <c r="P876" s="18">
        <f t="shared" ref="P876:P909" si="63">O876*O876</f>
        <v>0.95420401041478453</v>
      </c>
      <c r="Q876" s="47" t="str">
        <f>VLOOKUP($C876,'Hub coords'!$A$14:$E$118,1,TRUE)</f>
        <v>T6P4</v>
      </c>
    </row>
    <row r="877" spans="1:19" s="45" customFormat="1" x14ac:dyDescent="0.3">
      <c r="A877" s="45" t="s">
        <v>126</v>
      </c>
      <c r="B877" s="45">
        <v>0</v>
      </c>
      <c r="C877" s="45" t="s">
        <v>989</v>
      </c>
      <c r="D877" s="45">
        <v>901</v>
      </c>
      <c r="E877" s="45">
        <v>339.73</v>
      </c>
      <c r="F877" s="45">
        <v>0.5</v>
      </c>
      <c r="G877" s="45">
        <v>0.3</v>
      </c>
      <c r="H877" s="18">
        <v>3.778508</v>
      </c>
      <c r="I877" s="18">
        <v>5189814.7570000002</v>
      </c>
      <c r="J877" s="18">
        <v>487950.19500000001</v>
      </c>
      <c r="K877" s="18">
        <f>VLOOKUP($C877,'Hub coords'!$A$14:$E$119,4,TRUE)</f>
        <v>487954.53240000003</v>
      </c>
      <c r="L877" s="18">
        <f>VLOOKUP($C877,'Hub coords'!$A$14:$E$119,5,TRUE)</f>
        <v>5189811.0734999999</v>
      </c>
      <c r="M877" s="18">
        <f t="shared" si="60"/>
        <v>4.3374000000185333</v>
      </c>
      <c r="N877" s="18">
        <f t="shared" si="61"/>
        <v>3.6835000002756715</v>
      </c>
      <c r="O877" s="46">
        <f t="shared" si="62"/>
        <v>5.6904491046130659</v>
      </c>
      <c r="P877" s="18">
        <f t="shared" si="63"/>
        <v>32.381211012191642</v>
      </c>
      <c r="Q877" s="47" t="str">
        <f>VLOOKUP($C877,'Hub coords'!$A$14:$E$118,1,TRUE)</f>
        <v>T6P4</v>
      </c>
      <c r="R877" s="20" t="s">
        <v>166</v>
      </c>
      <c r="S877" s="20" t="s">
        <v>165</v>
      </c>
    </row>
    <row r="878" spans="1:19" s="45" customFormat="1" x14ac:dyDescent="0.3">
      <c r="A878" s="45" t="s">
        <v>130</v>
      </c>
      <c r="B878" s="45">
        <v>0</v>
      </c>
      <c r="C878" s="45" t="s">
        <v>990</v>
      </c>
      <c r="D878" s="45">
        <v>901</v>
      </c>
      <c r="E878" s="45">
        <v>332.97800000000001</v>
      </c>
      <c r="F878" s="45">
        <v>0.4</v>
      </c>
      <c r="G878" s="45">
        <v>0.2</v>
      </c>
      <c r="H878" s="18">
        <v>2.9398909999999998</v>
      </c>
      <c r="I878" s="18">
        <v>5189808.426</v>
      </c>
      <c r="J878" s="18">
        <v>487956.46899999998</v>
      </c>
      <c r="K878" s="18">
        <f>VLOOKUP($C878,'Hub coords'!$A$14:$E$119,4,TRUE)</f>
        <v>487954.53240000003</v>
      </c>
      <c r="L878" s="18">
        <f>VLOOKUP($C878,'Hub coords'!$A$14:$E$119,5,TRUE)</f>
        <v>5189811.0734999999</v>
      </c>
      <c r="M878" s="18">
        <f t="shared" si="60"/>
        <v>1.9365999999572523</v>
      </c>
      <c r="N878" s="18">
        <f t="shared" si="61"/>
        <v>2.6474999999627471</v>
      </c>
      <c r="O878" s="46">
        <f t="shared" si="62"/>
        <v>3.280194477410932</v>
      </c>
      <c r="P878" s="18">
        <f t="shared" si="63"/>
        <v>10.759675809637177</v>
      </c>
      <c r="Q878" s="47" t="str">
        <f>VLOOKUP($C878,'Hub coords'!$A$14:$E$118,1,TRUE)</f>
        <v>T6P4</v>
      </c>
      <c r="R878" s="40">
        <v>1</v>
      </c>
      <c r="S878" s="15">
        <v>15</v>
      </c>
    </row>
    <row r="879" spans="1:19" s="45" customFormat="1" x14ac:dyDescent="0.3">
      <c r="A879" s="45" t="s">
        <v>126</v>
      </c>
      <c r="B879" s="45">
        <v>0</v>
      </c>
      <c r="C879" s="45" t="s">
        <v>991</v>
      </c>
      <c r="D879" s="45">
        <v>901</v>
      </c>
      <c r="E879" s="45">
        <v>330.298</v>
      </c>
      <c r="F879" s="45">
        <v>0.3</v>
      </c>
      <c r="G879" s="45">
        <v>0.2</v>
      </c>
      <c r="H879" s="18">
        <v>2.3096890000000001</v>
      </c>
      <c r="I879" s="18">
        <v>5189810.8559999997</v>
      </c>
      <c r="J879" s="18">
        <v>487955.11900000001</v>
      </c>
      <c r="K879" s="18">
        <f>VLOOKUP($C879,'Hub coords'!$A$14:$E$119,4,TRUE)</f>
        <v>487954.53240000003</v>
      </c>
      <c r="L879" s="18">
        <f>VLOOKUP($C879,'Hub coords'!$A$14:$E$119,5,TRUE)</f>
        <v>5189811.0734999999</v>
      </c>
      <c r="M879" s="18">
        <f t="shared" si="60"/>
        <v>0.58659999998053536</v>
      </c>
      <c r="N879" s="18">
        <f t="shared" si="61"/>
        <v>0.21750000026077032</v>
      </c>
      <c r="O879" s="46">
        <f t="shared" si="62"/>
        <v>0.62562433623589098</v>
      </c>
      <c r="P879" s="18">
        <f t="shared" si="63"/>
        <v>0.39140581009059916</v>
      </c>
      <c r="Q879" s="47" t="str">
        <f>VLOOKUP($C879,'Hub coords'!$A$14:$E$118,1,TRUE)</f>
        <v>T6P4</v>
      </c>
      <c r="R879" s="40">
        <v>2</v>
      </c>
      <c r="S879" s="15">
        <v>6</v>
      </c>
    </row>
    <row r="880" spans="1:19" s="45" customFormat="1" x14ac:dyDescent="0.3">
      <c r="A880" s="45" t="s">
        <v>126</v>
      </c>
      <c r="B880" s="45">
        <v>0</v>
      </c>
      <c r="C880" s="45" t="s">
        <v>992</v>
      </c>
      <c r="D880" s="45">
        <v>901</v>
      </c>
      <c r="E880" s="45">
        <v>333.101</v>
      </c>
      <c r="F880" s="45">
        <v>0.2</v>
      </c>
      <c r="G880" s="45">
        <v>0.2</v>
      </c>
      <c r="H880" s="18">
        <v>1.915176</v>
      </c>
      <c r="I880" s="18">
        <v>5189809.43</v>
      </c>
      <c r="J880" s="18">
        <v>487955.97399999999</v>
      </c>
      <c r="K880" s="18">
        <f>VLOOKUP($C880,'Hub coords'!$A$14:$E$119,4,TRUE)</f>
        <v>487954.53240000003</v>
      </c>
      <c r="L880" s="18">
        <f>VLOOKUP($C880,'Hub coords'!$A$14:$E$119,5,TRUE)</f>
        <v>5189811.0734999999</v>
      </c>
      <c r="M880" s="18">
        <f t="shared" si="60"/>
        <v>1.4415999999619089</v>
      </c>
      <c r="N880" s="18">
        <f t="shared" si="61"/>
        <v>1.6435000002384186</v>
      </c>
      <c r="O880" s="46">
        <f t="shared" si="62"/>
        <v>2.1861616616055315</v>
      </c>
      <c r="P880" s="18">
        <f t="shared" si="63"/>
        <v>4.7793028106738582</v>
      </c>
      <c r="Q880" s="47" t="str">
        <f>VLOOKUP($C880,'Hub coords'!$A$14:$E$118,1,TRUE)</f>
        <v>T6P4</v>
      </c>
      <c r="R880" s="40">
        <v>3</v>
      </c>
      <c r="S880" s="15">
        <v>4</v>
      </c>
    </row>
    <row r="881" spans="1:19" s="45" customFormat="1" x14ac:dyDescent="0.3">
      <c r="A881" s="45" t="s">
        <v>126</v>
      </c>
      <c r="B881" s="45">
        <v>0</v>
      </c>
      <c r="C881" s="45" t="s">
        <v>993</v>
      </c>
      <c r="D881" s="45">
        <v>901</v>
      </c>
      <c r="E881" s="45">
        <v>322.41500000000002</v>
      </c>
      <c r="F881" s="45">
        <v>0.2</v>
      </c>
      <c r="G881" s="45">
        <v>0.2</v>
      </c>
      <c r="H881" s="18">
        <v>2.474234</v>
      </c>
      <c r="I881" s="18">
        <v>5189811.415</v>
      </c>
      <c r="J881" s="18">
        <v>487955.06300000002</v>
      </c>
      <c r="K881" s="18">
        <f>VLOOKUP($C881,'Hub coords'!$A$14:$E$119,4,TRUE)</f>
        <v>487954.53240000003</v>
      </c>
      <c r="L881" s="18">
        <f>VLOOKUP($C881,'Hub coords'!$A$14:$E$119,5,TRUE)</f>
        <v>5189811.0734999999</v>
      </c>
      <c r="M881" s="18">
        <f t="shared" si="60"/>
        <v>0.53059999999823049</v>
      </c>
      <c r="N881" s="18">
        <f t="shared" si="61"/>
        <v>0.34150000009685755</v>
      </c>
      <c r="O881" s="46">
        <f t="shared" si="62"/>
        <v>0.63099810622875552</v>
      </c>
      <c r="P881" s="18">
        <f t="shared" si="63"/>
        <v>0.39815861006427583</v>
      </c>
      <c r="Q881" s="47" t="str">
        <f>VLOOKUP($C881,'Hub coords'!$A$14:$E$118,1,TRUE)</f>
        <v>T6P4</v>
      </c>
      <c r="R881" s="40">
        <v>4</v>
      </c>
      <c r="S881" s="15">
        <v>2</v>
      </c>
    </row>
    <row r="882" spans="1:19" s="45" customFormat="1" x14ac:dyDescent="0.3">
      <c r="A882" s="45" t="s">
        <v>126</v>
      </c>
      <c r="B882" s="45">
        <v>0</v>
      </c>
      <c r="C882" s="45" t="s">
        <v>994</v>
      </c>
      <c r="D882" s="45">
        <v>900</v>
      </c>
      <c r="E882" s="45">
        <v>330.315</v>
      </c>
      <c r="F882" s="45">
        <v>0.8</v>
      </c>
      <c r="G882" s="45">
        <v>0.4</v>
      </c>
      <c r="H882" s="18">
        <v>1.8238510000000001</v>
      </c>
      <c r="I882" s="18">
        <v>5189809.0930000003</v>
      </c>
      <c r="J882" s="18">
        <v>487955.83</v>
      </c>
      <c r="K882" s="18">
        <f>VLOOKUP($C882,'Hub coords'!$A$14:$E$119,4,TRUE)</f>
        <v>487954.53240000003</v>
      </c>
      <c r="L882" s="18">
        <f>VLOOKUP($C882,'Hub coords'!$A$14:$E$119,5,TRUE)</f>
        <v>5189811.0734999999</v>
      </c>
      <c r="M882" s="18">
        <f t="shared" si="60"/>
        <v>1.2975999999907799</v>
      </c>
      <c r="N882" s="18">
        <f t="shared" si="61"/>
        <v>1.9804999995976686</v>
      </c>
      <c r="O882" s="46">
        <f t="shared" si="62"/>
        <v>2.3677301384200096</v>
      </c>
      <c r="P882" s="18">
        <f t="shared" si="63"/>
        <v>5.6061460083824377</v>
      </c>
      <c r="Q882" s="47" t="str">
        <f>VLOOKUP($C882,'Hub coords'!$A$14:$E$118,1,TRUE)</f>
        <v>T6P4</v>
      </c>
      <c r="R882" s="40">
        <v>5</v>
      </c>
      <c r="S882" s="15">
        <v>2</v>
      </c>
    </row>
    <row r="883" spans="1:19" s="45" customFormat="1" x14ac:dyDescent="0.3">
      <c r="A883" s="45" t="s">
        <v>130</v>
      </c>
      <c r="B883" s="45">
        <v>0</v>
      </c>
      <c r="C883" s="45" t="s">
        <v>995</v>
      </c>
      <c r="D883" s="45">
        <v>901</v>
      </c>
      <c r="E883" s="45">
        <v>333.04399999999998</v>
      </c>
      <c r="F883" s="45">
        <v>0.3</v>
      </c>
      <c r="G883" s="45">
        <v>0.3</v>
      </c>
      <c r="H883" s="18">
        <v>2.3327089999999999</v>
      </c>
      <c r="I883" s="18">
        <v>5189811.2609999999</v>
      </c>
      <c r="J883" s="18">
        <v>487955.43099999998</v>
      </c>
      <c r="K883" s="18">
        <f>VLOOKUP($C883,'Hub coords'!$A$14:$E$119,4,TRUE)</f>
        <v>487954.53240000003</v>
      </c>
      <c r="L883" s="18">
        <f>VLOOKUP($C883,'Hub coords'!$A$14:$E$119,5,TRUE)</f>
        <v>5189811.0734999999</v>
      </c>
      <c r="M883" s="18">
        <f t="shared" si="60"/>
        <v>0.89859999995678663</v>
      </c>
      <c r="N883" s="18">
        <f t="shared" si="61"/>
        <v>0.1875</v>
      </c>
      <c r="O883" s="46">
        <f t="shared" si="62"/>
        <v>0.91795327218891543</v>
      </c>
      <c r="P883" s="18">
        <f t="shared" si="63"/>
        <v>0.84263820992233707</v>
      </c>
      <c r="Q883" s="47" t="str">
        <f>VLOOKUP($C883,'Hub coords'!$A$14:$E$118,1,TRUE)</f>
        <v>T6P4</v>
      </c>
      <c r="R883" s="40">
        <v>6</v>
      </c>
      <c r="S883" s="15">
        <v>1</v>
      </c>
    </row>
    <row r="884" spans="1:19" s="45" customFormat="1" x14ac:dyDescent="0.3">
      <c r="A884" s="45" t="s">
        <v>126</v>
      </c>
      <c r="B884" s="45">
        <v>0</v>
      </c>
      <c r="C884" s="45" t="s">
        <v>996</v>
      </c>
      <c r="D884" s="45">
        <v>901</v>
      </c>
      <c r="E884" s="45">
        <v>322.42399999999998</v>
      </c>
      <c r="F884" s="45">
        <v>0.4</v>
      </c>
      <c r="G884" s="45">
        <v>0.3</v>
      </c>
      <c r="H884" s="18">
        <v>2.3392849999999998</v>
      </c>
      <c r="I884" s="18">
        <v>5189811.4000000004</v>
      </c>
      <c r="J884" s="18">
        <v>487954.33600000001</v>
      </c>
      <c r="K884" s="18">
        <f>VLOOKUP($C884,'Hub coords'!$A$14:$E$119,4,TRUE)</f>
        <v>487954.53240000003</v>
      </c>
      <c r="L884" s="18">
        <f>VLOOKUP($C884,'Hub coords'!$A$14:$E$119,5,TRUE)</f>
        <v>5189811.0734999999</v>
      </c>
      <c r="M884" s="18">
        <f t="shared" si="60"/>
        <v>0.19640000001527369</v>
      </c>
      <c r="N884" s="18">
        <f t="shared" si="61"/>
        <v>0.32650000043213367</v>
      </c>
      <c r="O884" s="46">
        <f t="shared" si="62"/>
        <v>0.38101864821578324</v>
      </c>
      <c r="P884" s="18">
        <f t="shared" si="63"/>
        <v>0.14517521028818278</v>
      </c>
      <c r="Q884" s="47" t="str">
        <f>VLOOKUP($C884,'Hub coords'!$A$14:$E$118,1,TRUE)</f>
        <v>T6P4</v>
      </c>
      <c r="R884" s="40">
        <v>7</v>
      </c>
      <c r="S884" s="15">
        <v>0</v>
      </c>
    </row>
    <row r="885" spans="1:19" s="45" customFormat="1" x14ac:dyDescent="0.3">
      <c r="A885" s="45" t="s">
        <v>126</v>
      </c>
      <c r="B885" s="45">
        <v>0</v>
      </c>
      <c r="C885" s="45" t="s">
        <v>997</v>
      </c>
      <c r="D885" s="45">
        <v>901</v>
      </c>
      <c r="E885" s="45">
        <v>329.36399999999998</v>
      </c>
      <c r="F885" s="45">
        <v>0.3</v>
      </c>
      <c r="G885" s="45">
        <v>0.2</v>
      </c>
      <c r="H885" s="18">
        <v>1.8033600000000001</v>
      </c>
      <c r="I885" s="18">
        <v>5189810.7489999998</v>
      </c>
      <c r="J885" s="18">
        <v>487955.53700000001</v>
      </c>
      <c r="K885" s="18">
        <f>VLOOKUP($C885,'Hub coords'!$A$14:$E$119,4,TRUE)</f>
        <v>487954.53240000003</v>
      </c>
      <c r="L885" s="18">
        <f>VLOOKUP($C885,'Hub coords'!$A$14:$E$119,5,TRUE)</f>
        <v>5189811.0734999999</v>
      </c>
      <c r="M885" s="18">
        <f t="shared" si="60"/>
        <v>1.0045999999856576</v>
      </c>
      <c r="N885" s="18">
        <f t="shared" si="61"/>
        <v>0.32450000010430813</v>
      </c>
      <c r="O885" s="46">
        <f t="shared" si="62"/>
        <v>1.0557089608594215</v>
      </c>
      <c r="P885" s="18">
        <f t="shared" si="63"/>
        <v>1.1145214100388794</v>
      </c>
      <c r="Q885" s="47" t="str">
        <f>VLOOKUP($C885,'Hub coords'!$A$14:$E$118,1,TRUE)</f>
        <v>T6P4</v>
      </c>
      <c r="R885" s="40">
        <v>8</v>
      </c>
      <c r="S885" s="15">
        <v>0</v>
      </c>
    </row>
    <row r="886" spans="1:19" s="45" customFormat="1" ht="15" thickBot="1" x14ac:dyDescent="0.35">
      <c r="A886" s="45" t="s">
        <v>126</v>
      </c>
      <c r="B886" s="45">
        <v>0</v>
      </c>
      <c r="C886" s="45" t="s">
        <v>998</v>
      </c>
      <c r="D886" s="45">
        <v>901</v>
      </c>
      <c r="E886" s="45">
        <v>336.298</v>
      </c>
      <c r="F886" s="45">
        <v>0.3</v>
      </c>
      <c r="G886" s="45">
        <v>0.2</v>
      </c>
      <c r="H886" s="18">
        <v>1.71394</v>
      </c>
      <c r="I886" s="18">
        <v>5189815.3669999996</v>
      </c>
      <c r="J886" s="18">
        <v>487955.43300000002</v>
      </c>
      <c r="K886" s="18">
        <f>VLOOKUP($C886,'Hub coords'!$A$14:$E$119,4,TRUE)</f>
        <v>487954.53240000003</v>
      </c>
      <c r="L886" s="18">
        <f>VLOOKUP($C886,'Hub coords'!$A$14:$E$119,5,TRUE)</f>
        <v>5189811.0734999999</v>
      </c>
      <c r="M886" s="18">
        <f t="shared" si="60"/>
        <v>0.90059999999357387</v>
      </c>
      <c r="N886" s="18">
        <f t="shared" si="61"/>
        <v>4.293499999679625</v>
      </c>
      <c r="O886" s="46">
        <f t="shared" si="62"/>
        <v>4.3869377254797417</v>
      </c>
      <c r="P886" s="18">
        <f t="shared" si="63"/>
        <v>19.24522260723737</v>
      </c>
      <c r="Q886" s="47" t="str">
        <f>VLOOKUP($C886,'Hub coords'!$A$14:$E$118,1,TRUE)</f>
        <v>T6P4</v>
      </c>
      <c r="R886" s="38" t="s">
        <v>2123</v>
      </c>
      <c r="S886" s="38">
        <v>0</v>
      </c>
    </row>
    <row r="887" spans="1:19" s="45" customFormat="1" x14ac:dyDescent="0.3">
      <c r="A887" s="45" t="s">
        <v>126</v>
      </c>
      <c r="B887" s="45">
        <v>0</v>
      </c>
      <c r="C887" s="45" t="s">
        <v>981</v>
      </c>
      <c r="D887" s="45">
        <v>901</v>
      </c>
      <c r="E887" s="45">
        <v>337.50099999999998</v>
      </c>
      <c r="F887" s="45">
        <v>1.6</v>
      </c>
      <c r="G887" s="45">
        <v>1.9</v>
      </c>
      <c r="H887" s="18">
        <v>3.2397999999999998</v>
      </c>
      <c r="I887" s="18">
        <v>5189813.8770000003</v>
      </c>
      <c r="J887" s="18">
        <v>487955.67099999997</v>
      </c>
      <c r="K887" s="18">
        <f>VLOOKUP($C887,'Hub coords'!$A$14:$E$119,4,TRUE)</f>
        <v>487954.53240000003</v>
      </c>
      <c r="L887" s="18">
        <f>VLOOKUP($C887,'Hub coords'!$A$14:$E$119,5,TRUE)</f>
        <v>5189811.0734999999</v>
      </c>
      <c r="M887" s="18">
        <f t="shared" si="60"/>
        <v>1.1385999999474734</v>
      </c>
      <c r="N887" s="18">
        <f t="shared" si="61"/>
        <v>2.8035000003874302</v>
      </c>
      <c r="O887" s="46">
        <f t="shared" si="62"/>
        <v>3.0258919696599724</v>
      </c>
      <c r="P887" s="18">
        <f t="shared" si="63"/>
        <v>9.1560222120527079</v>
      </c>
      <c r="Q887" s="47" t="str">
        <f>VLOOKUP($C887,'Hub coords'!$A$14:$E$118,1,TRUE)</f>
        <v>T6P4</v>
      </c>
    </row>
    <row r="888" spans="1:19" s="45" customFormat="1" x14ac:dyDescent="0.3">
      <c r="A888" s="45" t="s">
        <v>126</v>
      </c>
      <c r="B888" s="45">
        <v>0</v>
      </c>
      <c r="C888" s="45" t="s">
        <v>999</v>
      </c>
      <c r="D888" s="45">
        <v>901</v>
      </c>
      <c r="E888" s="45">
        <v>330.64499999999998</v>
      </c>
      <c r="F888" s="45">
        <v>0.5</v>
      </c>
      <c r="G888" s="45">
        <v>0.3</v>
      </c>
      <c r="H888" s="18">
        <v>2.7339880000000001</v>
      </c>
      <c r="I888" s="18">
        <v>5189810.2079999996</v>
      </c>
      <c r="J888" s="18">
        <v>487954.69500000001</v>
      </c>
      <c r="K888" s="18">
        <f>VLOOKUP($C888,'Hub coords'!$A$14:$E$119,4,TRUE)</f>
        <v>487954.53240000003</v>
      </c>
      <c r="L888" s="18">
        <f>VLOOKUP($C888,'Hub coords'!$A$14:$E$119,5,TRUE)</f>
        <v>5189811.0734999999</v>
      </c>
      <c r="M888" s="18">
        <f t="shared" si="60"/>
        <v>0.16259999998146668</v>
      </c>
      <c r="N888" s="18">
        <f t="shared" si="61"/>
        <v>0.8655000003054738</v>
      </c>
      <c r="O888" s="46">
        <f t="shared" si="62"/>
        <v>0.88064124961459089</v>
      </c>
      <c r="P888" s="18">
        <f t="shared" si="63"/>
        <v>0.77552901052274814</v>
      </c>
      <c r="Q888" s="47" t="str">
        <f>VLOOKUP($C888,'Hub coords'!$A$14:$E$118,1,TRUE)</f>
        <v>T6P4</v>
      </c>
    </row>
    <row r="889" spans="1:19" s="45" customFormat="1" x14ac:dyDescent="0.3">
      <c r="A889" s="45" t="s">
        <v>126</v>
      </c>
      <c r="B889" s="45">
        <v>0</v>
      </c>
      <c r="C889" s="45" t="s">
        <v>1000</v>
      </c>
      <c r="D889" s="45">
        <v>901</v>
      </c>
      <c r="E889" s="45">
        <v>326.58499999999998</v>
      </c>
      <c r="F889" s="45">
        <v>2</v>
      </c>
      <c r="G889" s="45">
        <v>2</v>
      </c>
      <c r="H889" s="18">
        <v>4.8695000000000002E-2</v>
      </c>
      <c r="I889" s="18">
        <v>5189814.58</v>
      </c>
      <c r="J889" s="18">
        <v>487956.54800000001</v>
      </c>
      <c r="K889" s="18">
        <f>VLOOKUP($C889,'Hub coords'!$A$14:$E$119,4,TRUE)</f>
        <v>487954.53240000003</v>
      </c>
      <c r="L889" s="18">
        <f>VLOOKUP($C889,'Hub coords'!$A$14:$E$119,5,TRUE)</f>
        <v>5189811.0734999999</v>
      </c>
      <c r="M889" s="18">
        <f t="shared" si="60"/>
        <v>2.0155999999842606</v>
      </c>
      <c r="N889" s="18">
        <f t="shared" si="61"/>
        <v>3.5065000001341105</v>
      </c>
      <c r="O889" s="46">
        <f t="shared" si="62"/>
        <v>4.0445253875921052</v>
      </c>
      <c r="P889" s="18">
        <f t="shared" si="63"/>
        <v>16.358185610877069</v>
      </c>
      <c r="Q889" s="47" t="str">
        <f>VLOOKUP($C889,'Hub coords'!$A$14:$E$118,1,TRUE)</f>
        <v>T6P4</v>
      </c>
    </row>
    <row r="890" spans="1:19" s="45" customFormat="1" x14ac:dyDescent="0.3">
      <c r="A890" s="45" t="s">
        <v>130</v>
      </c>
      <c r="B890" s="45">
        <v>0</v>
      </c>
      <c r="C890" s="45" t="s">
        <v>1001</v>
      </c>
      <c r="D890" s="45">
        <v>901</v>
      </c>
      <c r="E890" s="45">
        <v>328.04399999999998</v>
      </c>
      <c r="F890" s="45">
        <v>0.2</v>
      </c>
      <c r="G890" s="45">
        <v>0.2</v>
      </c>
      <c r="H890" s="18">
        <v>1.9333039999999999</v>
      </c>
      <c r="I890" s="18">
        <v>5189810.7869999995</v>
      </c>
      <c r="J890" s="18">
        <v>487955.10399999999</v>
      </c>
      <c r="K890" s="18">
        <f>VLOOKUP($C890,'Hub coords'!$A$14:$E$119,4,TRUE)</f>
        <v>487954.53240000003</v>
      </c>
      <c r="L890" s="18">
        <f>VLOOKUP($C890,'Hub coords'!$A$14:$E$119,5,TRUE)</f>
        <v>5189811.0734999999</v>
      </c>
      <c r="M890" s="18">
        <f t="shared" si="60"/>
        <v>0.57159999996656552</v>
      </c>
      <c r="N890" s="18">
        <f t="shared" si="61"/>
        <v>0.28650000039488077</v>
      </c>
      <c r="O890" s="46">
        <f t="shared" si="62"/>
        <v>0.63938158417962299</v>
      </c>
      <c r="P890" s="18">
        <f t="shared" si="63"/>
        <v>0.40880881018804432</v>
      </c>
      <c r="Q890" s="47" t="str">
        <f>VLOOKUP($C890,'Hub coords'!$A$14:$E$118,1,TRUE)</f>
        <v>T6P4</v>
      </c>
    </row>
    <row r="891" spans="1:19" s="45" customFormat="1" x14ac:dyDescent="0.3">
      <c r="A891" s="45" t="s">
        <v>126</v>
      </c>
      <c r="B891" s="45">
        <v>0</v>
      </c>
      <c r="C891" s="45" t="s">
        <v>1002</v>
      </c>
      <c r="D891" s="45">
        <v>901</v>
      </c>
      <c r="E891" s="45">
        <v>328.959</v>
      </c>
      <c r="F891" s="45">
        <v>0.3</v>
      </c>
      <c r="G891" s="45">
        <v>0.2</v>
      </c>
      <c r="H891" s="18">
        <v>1.737549</v>
      </c>
      <c r="I891" s="18">
        <v>5189810.7479999997</v>
      </c>
      <c r="J891" s="18">
        <v>487955.522</v>
      </c>
      <c r="K891" s="18">
        <f>VLOOKUP($C891,'Hub coords'!$A$14:$E$119,4,TRUE)</f>
        <v>487954.53240000003</v>
      </c>
      <c r="L891" s="18">
        <f>VLOOKUP($C891,'Hub coords'!$A$14:$E$119,5,TRUE)</f>
        <v>5189811.0734999999</v>
      </c>
      <c r="M891" s="18">
        <f t="shared" si="60"/>
        <v>0.98959999997168779</v>
      </c>
      <c r="N891" s="18">
        <f t="shared" si="61"/>
        <v>0.3255000002682209</v>
      </c>
      <c r="O891" s="46">
        <f t="shared" si="62"/>
        <v>1.0417573662415718</v>
      </c>
      <c r="P891" s="18">
        <f t="shared" si="63"/>
        <v>1.0852584101185763</v>
      </c>
      <c r="Q891" s="47" t="str">
        <f>VLOOKUP($C891,'Hub coords'!$A$14:$E$118,1,TRUE)</f>
        <v>T6P4</v>
      </c>
    </row>
    <row r="892" spans="1:19" s="45" customFormat="1" x14ac:dyDescent="0.3">
      <c r="A892" s="45" t="s">
        <v>126</v>
      </c>
      <c r="B892" s="45">
        <v>0</v>
      </c>
      <c r="C892" s="45" t="s">
        <v>1003</v>
      </c>
      <c r="D892" s="45">
        <v>901</v>
      </c>
      <c r="E892" s="45">
        <v>331.29</v>
      </c>
      <c r="F892" s="45">
        <v>0.4</v>
      </c>
      <c r="G892" s="45">
        <v>0.2</v>
      </c>
      <c r="H892" s="18">
        <v>2.0205160000000002</v>
      </c>
      <c r="I892" s="18">
        <v>5189810.2929999996</v>
      </c>
      <c r="J892" s="18">
        <v>487955.717</v>
      </c>
      <c r="K892" s="18">
        <f>VLOOKUP($C892,'Hub coords'!$A$14:$E$119,4,TRUE)</f>
        <v>487954.53240000003</v>
      </c>
      <c r="L892" s="18">
        <f>VLOOKUP($C892,'Hub coords'!$A$14:$E$119,5,TRUE)</f>
        <v>5189811.0734999999</v>
      </c>
      <c r="M892" s="18">
        <f t="shared" si="60"/>
        <v>1.1845999999786727</v>
      </c>
      <c r="N892" s="18">
        <f t="shared" si="61"/>
        <v>0.78050000034272671</v>
      </c>
      <c r="O892" s="46">
        <f t="shared" si="62"/>
        <v>1.4186110849998557</v>
      </c>
      <c r="P892" s="18">
        <f t="shared" si="63"/>
        <v>2.0124574104844677</v>
      </c>
      <c r="Q892" s="47" t="str">
        <f>VLOOKUP($C892,'Hub coords'!$A$14:$E$118,1,TRUE)</f>
        <v>T6P4</v>
      </c>
    </row>
    <row r="893" spans="1:19" s="45" customFormat="1" x14ac:dyDescent="0.3">
      <c r="A893" s="45" t="s">
        <v>126</v>
      </c>
      <c r="B893" s="45">
        <v>0</v>
      </c>
      <c r="C893" s="45" t="s">
        <v>1004</v>
      </c>
      <c r="D893" s="45">
        <v>901</v>
      </c>
      <c r="E893" s="45">
        <v>330.34699999999998</v>
      </c>
      <c r="F893" s="45">
        <v>0.2</v>
      </c>
      <c r="G893" s="45">
        <v>0.2</v>
      </c>
      <c r="H893" s="18">
        <v>2.021182</v>
      </c>
      <c r="I893" s="18">
        <v>5189810.2209999999</v>
      </c>
      <c r="J893" s="18">
        <v>487956.44799999997</v>
      </c>
      <c r="K893" s="18">
        <f>VLOOKUP($C893,'Hub coords'!$A$14:$E$119,4,TRUE)</f>
        <v>487954.53240000003</v>
      </c>
      <c r="L893" s="18">
        <f>VLOOKUP($C893,'Hub coords'!$A$14:$E$119,5,TRUE)</f>
        <v>5189811.0734999999</v>
      </c>
      <c r="M893" s="18">
        <f t="shared" si="60"/>
        <v>1.9155999999493361</v>
      </c>
      <c r="N893" s="18">
        <f t="shared" si="61"/>
        <v>0.8525000000372529</v>
      </c>
      <c r="O893" s="46">
        <f t="shared" si="62"/>
        <v>2.0967306955995593</v>
      </c>
      <c r="P893" s="18">
        <f t="shared" si="63"/>
        <v>4.3962796098694117</v>
      </c>
      <c r="Q893" s="47" t="str">
        <f>VLOOKUP($C893,'Hub coords'!$A$14:$E$118,1,TRUE)</f>
        <v>T6P4</v>
      </c>
    </row>
    <row r="894" spans="1:19" s="45" customFormat="1" x14ac:dyDescent="0.3">
      <c r="A894" s="45" t="s">
        <v>130</v>
      </c>
      <c r="B894" s="45">
        <v>0</v>
      </c>
      <c r="C894" s="45" t="s">
        <v>1005</v>
      </c>
      <c r="D894" s="45">
        <v>901</v>
      </c>
      <c r="E894" s="45">
        <v>329.339</v>
      </c>
      <c r="F894" s="45">
        <v>0.4</v>
      </c>
      <c r="G894" s="45">
        <v>0.2</v>
      </c>
      <c r="H894" s="18">
        <v>1.861829</v>
      </c>
      <c r="I894" s="18">
        <v>5189810.8530000001</v>
      </c>
      <c r="J894" s="18">
        <v>487955.33299999998</v>
      </c>
      <c r="K894" s="18">
        <f>VLOOKUP($C894,'Hub coords'!$A$14:$E$119,4,TRUE)</f>
        <v>487954.53240000003</v>
      </c>
      <c r="L894" s="18">
        <f>VLOOKUP($C894,'Hub coords'!$A$14:$E$119,5,TRUE)</f>
        <v>5189811.0734999999</v>
      </c>
      <c r="M894" s="18">
        <f t="shared" si="60"/>
        <v>0.80059999995864928</v>
      </c>
      <c r="N894" s="18">
        <f t="shared" si="61"/>
        <v>0.22049999982118607</v>
      </c>
      <c r="O894" s="46">
        <f t="shared" si="62"/>
        <v>0.83040990471870713</v>
      </c>
      <c r="P894" s="18">
        <f t="shared" si="63"/>
        <v>0.6895806098549323</v>
      </c>
      <c r="Q894" s="47" t="str">
        <f>VLOOKUP($C894,'Hub coords'!$A$14:$E$118,1,TRUE)</f>
        <v>T6P4</v>
      </c>
    </row>
    <row r="895" spans="1:19" s="45" customFormat="1" x14ac:dyDescent="0.3">
      <c r="A895" s="45" t="s">
        <v>126</v>
      </c>
      <c r="B895" s="45">
        <v>0</v>
      </c>
      <c r="C895" s="45" t="s">
        <v>1006</v>
      </c>
      <c r="D895" s="45">
        <v>901</v>
      </c>
      <c r="E895" s="45">
        <v>330.71800000000002</v>
      </c>
      <c r="F895" s="45">
        <v>0.4</v>
      </c>
      <c r="G895" s="45">
        <v>0.3</v>
      </c>
      <c r="H895" s="18">
        <v>2.0465900000000001</v>
      </c>
      <c r="I895" s="18">
        <v>5189810.3260000004</v>
      </c>
      <c r="J895" s="18">
        <v>487954.42599999998</v>
      </c>
      <c r="K895" s="18">
        <f>VLOOKUP($C895,'Hub coords'!$A$14:$E$119,4,TRUE)</f>
        <v>487954.53240000003</v>
      </c>
      <c r="L895" s="18">
        <f>VLOOKUP($C895,'Hub coords'!$A$14:$E$119,5,TRUE)</f>
        <v>5189811.0734999999</v>
      </c>
      <c r="M895" s="18">
        <f t="shared" si="60"/>
        <v>0.10640000004786998</v>
      </c>
      <c r="N895" s="18">
        <f t="shared" si="61"/>
        <v>0.74749999959021807</v>
      </c>
      <c r="O895" s="46">
        <f t="shared" si="62"/>
        <v>0.75503457496830095</v>
      </c>
      <c r="P895" s="18">
        <f t="shared" si="63"/>
        <v>0.5700772093975629</v>
      </c>
      <c r="Q895" s="47" t="str">
        <f>VLOOKUP($C895,'Hub coords'!$A$14:$E$118,1,TRUE)</f>
        <v>T6P4</v>
      </c>
    </row>
    <row r="896" spans="1:19" s="45" customFormat="1" x14ac:dyDescent="0.3">
      <c r="A896" s="45" t="s">
        <v>126</v>
      </c>
      <c r="B896" s="45">
        <v>0</v>
      </c>
      <c r="C896" s="45" t="s">
        <v>1007</v>
      </c>
      <c r="D896" s="45">
        <v>901</v>
      </c>
      <c r="E896" s="45">
        <v>328.06700000000001</v>
      </c>
      <c r="F896" s="45">
        <v>0.4</v>
      </c>
      <c r="G896" s="45">
        <v>0.3</v>
      </c>
      <c r="H896" s="18">
        <v>2.300074</v>
      </c>
      <c r="I896" s="18">
        <v>5189810.3619999997</v>
      </c>
      <c r="J896" s="18">
        <v>487954.38900000002</v>
      </c>
      <c r="K896" s="18">
        <f>VLOOKUP($C896,'Hub coords'!$A$14:$E$119,4,TRUE)</f>
        <v>487954.53240000003</v>
      </c>
      <c r="L896" s="18">
        <f>VLOOKUP($C896,'Hub coords'!$A$14:$E$119,5,TRUE)</f>
        <v>5189811.0734999999</v>
      </c>
      <c r="M896" s="18">
        <f t="shared" si="60"/>
        <v>0.14340000000083819</v>
      </c>
      <c r="N896" s="18">
        <f t="shared" si="61"/>
        <v>0.71150000020861626</v>
      </c>
      <c r="O896" s="46">
        <f t="shared" si="62"/>
        <v>0.72580700623313177</v>
      </c>
      <c r="P896" s="18">
        <f t="shared" si="63"/>
        <v>0.52679581029710143</v>
      </c>
      <c r="Q896" s="47" t="str">
        <f>VLOOKUP($C896,'Hub coords'!$A$14:$E$118,1,TRUE)</f>
        <v>T6P4</v>
      </c>
    </row>
    <row r="897" spans="1:19" s="45" customFormat="1" x14ac:dyDescent="0.3">
      <c r="A897" s="45" t="s">
        <v>130</v>
      </c>
      <c r="B897" s="45">
        <v>0</v>
      </c>
      <c r="C897" s="45" t="s">
        <v>1008</v>
      </c>
      <c r="D897" s="45">
        <v>900</v>
      </c>
      <c r="E897" s="45">
        <v>332.858</v>
      </c>
      <c r="F897" s="45">
        <v>0.3</v>
      </c>
      <c r="G897" s="45">
        <v>0.3</v>
      </c>
      <c r="H897" s="18">
        <v>1.9442520000000001</v>
      </c>
      <c r="I897" s="18">
        <v>5189810.8629999999</v>
      </c>
      <c r="J897" s="18">
        <v>487955.565</v>
      </c>
      <c r="K897" s="18">
        <f>VLOOKUP($C897,'Hub coords'!$A$14:$E$119,4,TRUE)</f>
        <v>487954.53240000003</v>
      </c>
      <c r="L897" s="18">
        <f>VLOOKUP($C897,'Hub coords'!$A$14:$E$119,5,TRUE)</f>
        <v>5189811.0734999999</v>
      </c>
      <c r="M897" s="18">
        <f t="shared" si="60"/>
        <v>1.0325999999768101</v>
      </c>
      <c r="N897" s="18">
        <f t="shared" si="61"/>
        <v>0.21050000004470348</v>
      </c>
      <c r="O897" s="46">
        <f t="shared" si="62"/>
        <v>1.0538372786967296</v>
      </c>
      <c r="P897" s="18">
        <f t="shared" si="63"/>
        <v>1.1105730099709286</v>
      </c>
      <c r="Q897" s="47" t="str">
        <f>VLOOKUP($C897,'Hub coords'!$A$14:$E$118,1,TRUE)</f>
        <v>T6P4</v>
      </c>
    </row>
    <row r="898" spans="1:19" s="45" customFormat="1" x14ac:dyDescent="0.3">
      <c r="A898" s="45" t="s">
        <v>130</v>
      </c>
      <c r="B898" s="45">
        <v>0</v>
      </c>
      <c r="C898" s="45" t="s">
        <v>982</v>
      </c>
      <c r="D898" s="45">
        <v>901</v>
      </c>
      <c r="E898" s="45">
        <v>329.12</v>
      </c>
      <c r="F898" s="45">
        <v>0.3</v>
      </c>
      <c r="G898" s="45">
        <v>0.2</v>
      </c>
      <c r="H898" s="18">
        <v>1.6051839999999999</v>
      </c>
      <c r="I898" s="18">
        <v>5189810.7869999995</v>
      </c>
      <c r="J898" s="18">
        <v>487955.36900000001</v>
      </c>
      <c r="K898" s="18">
        <f>VLOOKUP($C898,'Hub coords'!$A$14:$E$119,4,TRUE)</f>
        <v>487954.53240000003</v>
      </c>
      <c r="L898" s="18">
        <f>VLOOKUP($C898,'Hub coords'!$A$14:$E$119,5,TRUE)</f>
        <v>5189811.0734999999</v>
      </c>
      <c r="M898" s="18">
        <f t="shared" si="60"/>
        <v>0.83659999998053536</v>
      </c>
      <c r="N898" s="18">
        <f t="shared" si="61"/>
        <v>0.28650000039488077</v>
      </c>
      <c r="O898" s="46">
        <f t="shared" si="62"/>
        <v>0.88429735394475684</v>
      </c>
      <c r="P898" s="18">
        <f t="shared" si="63"/>
        <v>0.7819818101936985</v>
      </c>
      <c r="Q898" s="47" t="str">
        <f>VLOOKUP($C898,'Hub coords'!$A$14:$E$118,1,TRUE)</f>
        <v>T6P4</v>
      </c>
    </row>
    <row r="899" spans="1:19" s="45" customFormat="1" x14ac:dyDescent="0.3">
      <c r="A899" s="45" t="s">
        <v>130</v>
      </c>
      <c r="B899" s="45">
        <v>0</v>
      </c>
      <c r="C899" s="45" t="s">
        <v>1009</v>
      </c>
      <c r="D899" s="45">
        <v>900</v>
      </c>
      <c r="E899" s="45">
        <v>334.61700000000002</v>
      </c>
      <c r="F899" s="45">
        <v>0.5</v>
      </c>
      <c r="G899" s="45">
        <v>0.3</v>
      </c>
      <c r="H899" s="18">
        <v>2.174785</v>
      </c>
      <c r="I899" s="18">
        <v>5189810.0240000002</v>
      </c>
      <c r="J899" s="18">
        <v>487954.929</v>
      </c>
      <c r="K899" s="18">
        <f>VLOOKUP($C899,'Hub coords'!$A$14:$E$119,4,TRUE)</f>
        <v>487954.53240000003</v>
      </c>
      <c r="L899" s="18">
        <f>VLOOKUP($C899,'Hub coords'!$A$14:$E$119,5,TRUE)</f>
        <v>5189811.0734999999</v>
      </c>
      <c r="M899" s="18">
        <f t="shared" si="60"/>
        <v>0.39659999997820705</v>
      </c>
      <c r="N899" s="18">
        <f t="shared" si="61"/>
        <v>1.0494999997317791</v>
      </c>
      <c r="O899" s="46">
        <f t="shared" si="62"/>
        <v>1.1219366334244185</v>
      </c>
      <c r="P899" s="18">
        <f t="shared" si="63"/>
        <v>1.258741809419718</v>
      </c>
      <c r="Q899" s="47" t="str">
        <f>VLOOKUP($C899,'Hub coords'!$A$14:$E$118,1,TRUE)</f>
        <v>T6P4</v>
      </c>
    </row>
    <row r="900" spans="1:19" s="45" customFormat="1" x14ac:dyDescent="0.3">
      <c r="A900" s="45" t="s">
        <v>126</v>
      </c>
      <c r="B900" s="45">
        <v>0</v>
      </c>
      <c r="C900" s="45" t="s">
        <v>983</v>
      </c>
      <c r="D900" s="45">
        <v>901</v>
      </c>
      <c r="E900" s="45">
        <v>331.53899999999999</v>
      </c>
      <c r="F900" s="45">
        <v>0.4</v>
      </c>
      <c r="G900" s="45">
        <v>0.3</v>
      </c>
      <c r="H900" s="18">
        <v>1.873977</v>
      </c>
      <c r="I900" s="18">
        <v>5189810.716</v>
      </c>
      <c r="J900" s="18">
        <v>487955.19199999998</v>
      </c>
      <c r="K900" s="18">
        <f>VLOOKUP($C900,'Hub coords'!$A$14:$E$119,4,TRUE)</f>
        <v>487954.53240000003</v>
      </c>
      <c r="L900" s="18">
        <f>VLOOKUP($C900,'Hub coords'!$A$14:$E$119,5,TRUE)</f>
        <v>5189811.0734999999</v>
      </c>
      <c r="M900" s="18">
        <f t="shared" si="60"/>
        <v>0.65959999995538965</v>
      </c>
      <c r="N900" s="18">
        <f t="shared" si="61"/>
        <v>0.35749999992549419</v>
      </c>
      <c r="O900" s="46">
        <f t="shared" si="62"/>
        <v>0.75025223084498605</v>
      </c>
      <c r="P900" s="18">
        <f t="shared" si="63"/>
        <v>0.56287840988787818</v>
      </c>
      <c r="Q900" s="47" t="str">
        <f>VLOOKUP($C900,'Hub coords'!$A$14:$E$118,1,TRUE)</f>
        <v>T6P4</v>
      </c>
      <c r="R900" s="45" t="s">
        <v>5112</v>
      </c>
      <c r="S900" s="48">
        <f>COUNT(D876:D905)</f>
        <v>30</v>
      </c>
    </row>
    <row r="901" spans="1:19" s="45" customFormat="1" x14ac:dyDescent="0.3">
      <c r="A901" s="45" t="s">
        <v>126</v>
      </c>
      <c r="B901" s="45">
        <v>0</v>
      </c>
      <c r="C901" s="45" t="s">
        <v>984</v>
      </c>
      <c r="D901" s="45">
        <v>901</v>
      </c>
      <c r="E901" s="45">
        <v>317.99200000000002</v>
      </c>
      <c r="F901" s="45">
        <v>0.2</v>
      </c>
      <c r="G901" s="45">
        <v>0.3</v>
      </c>
      <c r="H901" s="18">
        <v>2.200701</v>
      </c>
      <c r="I901" s="18">
        <v>5189810.9910000004</v>
      </c>
      <c r="J901" s="18">
        <v>487955.17099999997</v>
      </c>
      <c r="K901" s="18">
        <f>VLOOKUP($C901,'Hub coords'!$A$14:$E$119,4,TRUE)</f>
        <v>487954.53240000003</v>
      </c>
      <c r="L901" s="18">
        <f>VLOOKUP($C901,'Hub coords'!$A$14:$E$119,5,TRUE)</f>
        <v>5189811.0734999999</v>
      </c>
      <c r="M901" s="18">
        <f t="shared" si="60"/>
        <v>0.63859999994747341</v>
      </c>
      <c r="N901" s="18">
        <f t="shared" si="61"/>
        <v>8.2499999552965164E-2</v>
      </c>
      <c r="O901" s="46">
        <f t="shared" si="62"/>
        <v>0.6439069885155404</v>
      </c>
      <c r="P901" s="18">
        <f t="shared" si="63"/>
        <v>0.41461620985915226</v>
      </c>
      <c r="Q901" s="47" t="str">
        <f>VLOOKUP($C901,'Hub coords'!$A$14:$E$118,1,TRUE)</f>
        <v>T6P4</v>
      </c>
      <c r="R901" s="45" t="s">
        <v>5111</v>
      </c>
      <c r="S901" s="18">
        <f>AVERAGE(O876:O905)</f>
        <v>1.5632006227273294</v>
      </c>
    </row>
    <row r="902" spans="1:19" s="45" customFormat="1" x14ac:dyDescent="0.3">
      <c r="A902" s="45" t="s">
        <v>126</v>
      </c>
      <c r="B902" s="45">
        <v>0</v>
      </c>
      <c r="C902" s="45" t="s">
        <v>985</v>
      </c>
      <c r="D902" s="45">
        <v>901</v>
      </c>
      <c r="E902" s="45">
        <v>337.17399999999998</v>
      </c>
      <c r="F902" s="45">
        <v>0.2</v>
      </c>
      <c r="G902" s="45">
        <v>0.2</v>
      </c>
      <c r="H902" s="18">
        <v>2.4404659999999998</v>
      </c>
      <c r="I902" s="18">
        <v>5189810.6459999997</v>
      </c>
      <c r="J902" s="18">
        <v>487953.94300000003</v>
      </c>
      <c r="K902" s="18">
        <f>VLOOKUP($C902,'Hub coords'!$A$14:$E$119,4,TRUE)</f>
        <v>487954.53240000003</v>
      </c>
      <c r="L902" s="18">
        <f>VLOOKUP($C902,'Hub coords'!$A$14:$E$119,5,TRUE)</f>
        <v>5189811.0734999999</v>
      </c>
      <c r="M902" s="18">
        <f t="shared" si="60"/>
        <v>0.5893999999971129</v>
      </c>
      <c r="N902" s="18">
        <f t="shared" si="61"/>
        <v>0.42750000022351742</v>
      </c>
      <c r="O902" s="46">
        <f t="shared" si="62"/>
        <v>0.7281130476702804</v>
      </c>
      <c r="P902" s="18">
        <f t="shared" si="63"/>
        <v>0.53014861018770398</v>
      </c>
      <c r="Q902" s="47" t="str">
        <f>VLOOKUP($C902,'Hub coords'!$A$14:$E$118,1,TRUE)</f>
        <v>T6P4</v>
      </c>
      <c r="R902" s="45" t="s">
        <v>5110</v>
      </c>
      <c r="S902" s="18">
        <f>_xlfn.STDEV.S(O876:O905)</f>
        <v>1.3165885972278089</v>
      </c>
    </row>
    <row r="903" spans="1:19" s="45" customFormat="1" x14ac:dyDescent="0.3">
      <c r="A903" s="45" t="s">
        <v>130</v>
      </c>
      <c r="B903" s="45">
        <v>0</v>
      </c>
      <c r="C903" s="45" t="s">
        <v>986</v>
      </c>
      <c r="D903" s="45">
        <v>901</v>
      </c>
      <c r="E903" s="45">
        <v>329.15300000000002</v>
      </c>
      <c r="F903" s="45">
        <v>0.3</v>
      </c>
      <c r="G903" s="45">
        <v>0.2</v>
      </c>
      <c r="H903" s="18">
        <v>1.384069</v>
      </c>
      <c r="I903" s="18">
        <v>5189811.0889999997</v>
      </c>
      <c r="J903" s="18">
        <v>487955.11499999999</v>
      </c>
      <c r="K903" s="18">
        <f>VLOOKUP($C903,'Hub coords'!$A$14:$E$119,4,TRUE)</f>
        <v>487954.53240000003</v>
      </c>
      <c r="L903" s="18">
        <f>VLOOKUP($C903,'Hub coords'!$A$14:$E$119,5,TRUE)</f>
        <v>5189811.0734999999</v>
      </c>
      <c r="M903" s="18">
        <f t="shared" si="60"/>
        <v>0.58259999996516854</v>
      </c>
      <c r="N903" s="18">
        <f t="shared" si="61"/>
        <v>1.549999974668026E-2</v>
      </c>
      <c r="O903" s="46">
        <f t="shared" si="62"/>
        <v>0.58280615126434754</v>
      </c>
      <c r="P903" s="18">
        <f t="shared" si="63"/>
        <v>0.33966300995156157</v>
      </c>
      <c r="Q903" s="47" t="str">
        <f>VLOOKUP($C903,'Hub coords'!$A$14:$E$118,1,TRUE)</f>
        <v>T6P4</v>
      </c>
      <c r="R903" s="45" t="s">
        <v>5109</v>
      </c>
      <c r="S903" s="18">
        <f>MIN(O876:O905)</f>
        <v>0.38101864821578324</v>
      </c>
    </row>
    <row r="904" spans="1:19" s="45" customFormat="1" x14ac:dyDescent="0.3">
      <c r="A904" s="45" t="s">
        <v>126</v>
      </c>
      <c r="B904" s="45">
        <v>0</v>
      </c>
      <c r="C904" s="45" t="s">
        <v>987</v>
      </c>
      <c r="D904" s="45">
        <v>901</v>
      </c>
      <c r="E904" s="45">
        <v>333.58600000000001</v>
      </c>
      <c r="F904" s="45">
        <v>0.2</v>
      </c>
      <c r="G904" s="45">
        <v>0.1</v>
      </c>
      <c r="H904" s="18">
        <v>4.4118620000000002</v>
      </c>
      <c r="I904" s="18">
        <v>5189809.1579999998</v>
      </c>
      <c r="J904" s="18">
        <v>487955.76</v>
      </c>
      <c r="K904" s="18">
        <f>VLOOKUP($C904,'Hub coords'!$A$14:$E$119,4,TRUE)</f>
        <v>487954.53240000003</v>
      </c>
      <c r="L904" s="18">
        <f>VLOOKUP($C904,'Hub coords'!$A$14:$E$119,5,TRUE)</f>
        <v>5189811.0734999999</v>
      </c>
      <c r="M904" s="18">
        <f t="shared" si="60"/>
        <v>1.227599999983795</v>
      </c>
      <c r="N904" s="18">
        <f t="shared" si="61"/>
        <v>1.9155000001192093</v>
      </c>
      <c r="O904" s="46">
        <f t="shared" si="62"/>
        <v>2.2751136258255111</v>
      </c>
      <c r="P904" s="18">
        <f t="shared" si="63"/>
        <v>5.1761420104169042</v>
      </c>
      <c r="Q904" s="47" t="str">
        <f>VLOOKUP($C904,'Hub coords'!$A$14:$E$118,1,TRUE)</f>
        <v>T6P4</v>
      </c>
      <c r="R904" s="45" t="s">
        <v>5108</v>
      </c>
      <c r="S904" s="18">
        <f>MAX(O876:O905)</f>
        <v>5.6904491046130659</v>
      </c>
    </row>
    <row r="905" spans="1:19" s="45" customFormat="1" x14ac:dyDescent="0.3">
      <c r="A905" s="45" t="s">
        <v>130</v>
      </c>
      <c r="B905" s="45">
        <v>0</v>
      </c>
      <c r="C905" s="45" t="s">
        <v>988</v>
      </c>
      <c r="D905" s="45">
        <v>901</v>
      </c>
      <c r="E905" s="45">
        <v>330.92099999999999</v>
      </c>
      <c r="F905" s="45">
        <v>0.4</v>
      </c>
      <c r="G905" s="45">
        <v>0.2</v>
      </c>
      <c r="H905" s="18">
        <v>2.079345</v>
      </c>
      <c r="I905" s="18">
        <v>5189810.1909999996</v>
      </c>
      <c r="J905" s="18">
        <v>487954.69500000001</v>
      </c>
      <c r="K905" s="18">
        <f>VLOOKUP($C905,'Hub coords'!$A$14:$E$119,4,TRUE)</f>
        <v>487954.53240000003</v>
      </c>
      <c r="L905" s="18">
        <f>VLOOKUP($C905,'Hub coords'!$A$14:$E$119,5,TRUE)</f>
        <v>5189811.0734999999</v>
      </c>
      <c r="M905" s="18">
        <f t="shared" si="60"/>
        <v>0.16259999998146668</v>
      </c>
      <c r="N905" s="18">
        <f t="shared" si="61"/>
        <v>0.88250000029802322</v>
      </c>
      <c r="O905" s="46">
        <f t="shared" si="62"/>
        <v>0.89735445088325261</v>
      </c>
      <c r="P905" s="18">
        <f t="shared" si="63"/>
        <v>0.80524501051998376</v>
      </c>
      <c r="Q905" s="47" t="str">
        <f>VLOOKUP($C905,'Hub coords'!$A$14:$E$118,1,TRUE)</f>
        <v>T6P4</v>
      </c>
      <c r="R905" s="45" t="s">
        <v>5107</v>
      </c>
      <c r="S905" s="18">
        <f>SQRT(SUM(P876:P905)/S900)</f>
        <v>2.0295865433055709</v>
      </c>
    </row>
    <row r="906" spans="1:19" s="58" customFormat="1" ht="15" thickBot="1" x14ac:dyDescent="0.35">
      <c r="A906" s="58" t="s">
        <v>126</v>
      </c>
      <c r="B906" s="58">
        <v>0</v>
      </c>
      <c r="C906" s="58" t="s">
        <v>1010</v>
      </c>
      <c r="D906" s="58">
        <v>901</v>
      </c>
      <c r="E906" s="58">
        <v>329.59100000000001</v>
      </c>
      <c r="F906" s="58">
        <v>2.4</v>
      </c>
      <c r="G906" s="58">
        <v>1.4</v>
      </c>
      <c r="H906" s="59">
        <v>1.3730979999999999</v>
      </c>
      <c r="I906" s="59">
        <v>5189734.7779999999</v>
      </c>
      <c r="J906" s="59">
        <v>487957.848</v>
      </c>
      <c r="K906" s="18">
        <f>VLOOKUP($C906,'Hub coords'!$A$14:$E$119,4,TRUE)</f>
        <v>487956.13340000005</v>
      </c>
      <c r="L906" s="18">
        <f>VLOOKUP($C906,'Hub coords'!$A$14:$E$119,5,TRUE)</f>
        <v>5189733.8505000006</v>
      </c>
      <c r="M906" s="59">
        <f t="shared" si="60"/>
        <v>1.7145999999484047</v>
      </c>
      <c r="N906" s="59">
        <f t="shared" si="61"/>
        <v>0.92749999929219484</v>
      </c>
      <c r="O906" s="60">
        <f t="shared" si="62"/>
        <v>1.9493869314505243</v>
      </c>
      <c r="P906" s="59">
        <f t="shared" si="63"/>
        <v>3.800109408510091</v>
      </c>
      <c r="Q906" s="61" t="str">
        <f>VLOOKUP($C906,'Hub coords'!$A$14:$E$118,1,TRUE)</f>
        <v>T6P5</v>
      </c>
    </row>
    <row r="907" spans="1:19" s="58" customFormat="1" x14ac:dyDescent="0.3">
      <c r="A907" s="58" t="s">
        <v>126</v>
      </c>
      <c r="B907" s="58">
        <v>0</v>
      </c>
      <c r="C907" s="58" t="s">
        <v>1019</v>
      </c>
      <c r="D907" s="58">
        <v>901</v>
      </c>
      <c r="E907" s="58">
        <v>339.25</v>
      </c>
      <c r="F907" s="58">
        <v>2.6</v>
      </c>
      <c r="G907" s="58">
        <v>1.5</v>
      </c>
      <c r="H907" s="59"/>
      <c r="I907" s="59">
        <v>5189739.66</v>
      </c>
      <c r="J907" s="59">
        <v>487956.24300000002</v>
      </c>
      <c r="K907" s="18">
        <f>VLOOKUP($C907,'Hub coords'!$A$14:$E$119,4,TRUE)</f>
        <v>487956.13340000005</v>
      </c>
      <c r="L907" s="18">
        <f>VLOOKUP($C907,'Hub coords'!$A$14:$E$119,5,TRUE)</f>
        <v>5189733.8505000006</v>
      </c>
      <c r="M907" s="59">
        <f t="shared" si="60"/>
        <v>0.10959999996703118</v>
      </c>
      <c r="N907" s="59">
        <f t="shared" si="61"/>
        <v>5.8094999995082617</v>
      </c>
      <c r="O907" s="60">
        <f t="shared" si="62"/>
        <v>5.8105337452147428</v>
      </c>
      <c r="P907" s="59">
        <f t="shared" si="63"/>
        <v>33.762302404279268</v>
      </c>
      <c r="Q907" s="61" t="str">
        <f>VLOOKUP($C907,'Hub coords'!$A$14:$E$118,1,TRUE)</f>
        <v>T6P5</v>
      </c>
      <c r="R907" s="62" t="s">
        <v>166</v>
      </c>
      <c r="S907" s="62" t="s">
        <v>165</v>
      </c>
    </row>
    <row r="908" spans="1:19" s="58" customFormat="1" x14ac:dyDescent="0.3">
      <c r="A908" s="58" t="s">
        <v>126</v>
      </c>
      <c r="B908" s="58">
        <v>0</v>
      </c>
      <c r="C908" s="58" t="s">
        <v>1020</v>
      </c>
      <c r="D908" s="58">
        <v>901</v>
      </c>
      <c r="E908" s="58">
        <v>319.303</v>
      </c>
      <c r="F908" s="58">
        <v>3.4</v>
      </c>
      <c r="G908" s="58">
        <v>1.5</v>
      </c>
      <c r="H908" s="59"/>
      <c r="I908" s="59">
        <v>5189738.1619999995</v>
      </c>
      <c r="J908" s="59">
        <v>487958.95699999999</v>
      </c>
      <c r="K908" s="18">
        <f>VLOOKUP($C908,'Hub coords'!$A$14:$E$119,4,TRUE)</f>
        <v>487956.13340000005</v>
      </c>
      <c r="L908" s="18">
        <f>VLOOKUP($C908,'Hub coords'!$A$14:$E$119,5,TRUE)</f>
        <v>5189733.8505000006</v>
      </c>
      <c r="M908" s="59">
        <f t="shared" si="60"/>
        <v>2.8235999999451451</v>
      </c>
      <c r="N908" s="59">
        <f t="shared" si="61"/>
        <v>4.3114999989047647</v>
      </c>
      <c r="O908" s="60">
        <f t="shared" si="62"/>
        <v>5.1538091932323233</v>
      </c>
      <c r="P908" s="59">
        <f t="shared" si="63"/>
        <v>26.561749200246012</v>
      </c>
      <c r="Q908" s="61" t="str">
        <f>VLOOKUP($C908,'Hub coords'!$A$14:$E$118,1,TRUE)</f>
        <v>T6P5</v>
      </c>
      <c r="R908" s="63">
        <v>1</v>
      </c>
      <c r="S908" s="64">
        <v>0</v>
      </c>
    </row>
    <row r="909" spans="1:19" s="58" customFormat="1" x14ac:dyDescent="0.3">
      <c r="A909" s="58" t="s">
        <v>126</v>
      </c>
      <c r="B909" s="58">
        <v>0</v>
      </c>
      <c r="C909" s="58" t="s">
        <v>1021</v>
      </c>
      <c r="D909" s="58">
        <v>900</v>
      </c>
      <c r="E909" s="58">
        <v>317.49200000000002</v>
      </c>
      <c r="F909" s="58">
        <v>1.9</v>
      </c>
      <c r="G909" s="58">
        <v>1.1000000000000001</v>
      </c>
      <c r="H909" s="59">
        <v>2.0814330000000001</v>
      </c>
      <c r="I909" s="59">
        <v>5189738.4000000004</v>
      </c>
      <c r="J909" s="59">
        <v>487958.37099999998</v>
      </c>
      <c r="K909" s="18">
        <f>VLOOKUP($C909,'Hub coords'!$A$14:$E$119,4,TRUE)</f>
        <v>487956.13340000005</v>
      </c>
      <c r="L909" s="18">
        <f>VLOOKUP($C909,'Hub coords'!$A$14:$E$119,5,TRUE)</f>
        <v>5189733.8505000006</v>
      </c>
      <c r="M909" s="59">
        <f t="shared" si="60"/>
        <v>2.2375999999349006</v>
      </c>
      <c r="N909" s="59">
        <f t="shared" si="61"/>
        <v>4.5494999997317791</v>
      </c>
      <c r="O909" s="60">
        <f t="shared" si="62"/>
        <v>5.0699905332523176</v>
      </c>
      <c r="P909" s="59">
        <f t="shared" si="63"/>
        <v>25.70480400726812</v>
      </c>
      <c r="Q909" s="61" t="str">
        <f>VLOOKUP($C909,'Hub coords'!$A$14:$E$118,1,TRUE)</f>
        <v>T6P5</v>
      </c>
      <c r="R909" s="63">
        <v>2</v>
      </c>
      <c r="S909" s="64">
        <v>6</v>
      </c>
    </row>
    <row r="910" spans="1:19" s="58" customFormat="1" x14ac:dyDescent="0.3">
      <c r="A910" s="58" t="s">
        <v>126</v>
      </c>
      <c r="B910" s="58">
        <v>0</v>
      </c>
      <c r="C910" s="58" t="s">
        <v>1022</v>
      </c>
      <c r="D910" s="58">
        <v>901</v>
      </c>
      <c r="E910" s="58">
        <v>345.28300000000002</v>
      </c>
      <c r="F910" s="58">
        <v>0.4</v>
      </c>
      <c r="G910" s="58">
        <v>0.3</v>
      </c>
      <c r="H910" s="59">
        <v>2.1550050000000001</v>
      </c>
      <c r="I910" s="59">
        <v>5189732.5209999997</v>
      </c>
      <c r="J910" s="59">
        <v>487955.913</v>
      </c>
      <c r="K910" s="18">
        <f>VLOOKUP($C910,'Hub coords'!$A$14:$E$119,4,TRUE)</f>
        <v>487956.13340000005</v>
      </c>
      <c r="L910" s="18">
        <f>VLOOKUP($C910,'Hub coords'!$A$14:$E$119,5,TRUE)</f>
        <v>5189733.8505000006</v>
      </c>
      <c r="M910" s="59">
        <f t="shared" ref="M910:M973" si="64">ABS(K910-J910)</f>
        <v>0.22040000004926696</v>
      </c>
      <c r="N910" s="59">
        <f t="shared" ref="N910:N973" si="65">ABS(L910-I910)</f>
        <v>1.329500000923872</v>
      </c>
      <c r="O910" s="60">
        <f t="shared" ref="O910:O973" si="66">SQRT(M910^2+N910^2)</f>
        <v>1.347644764943007</v>
      </c>
      <c r="P910" s="59">
        <f t="shared" ref="P910:P973" si="67">O910*O910</f>
        <v>1.8161464124782927</v>
      </c>
      <c r="Q910" s="61" t="str">
        <f>VLOOKUP($C910,'Hub coords'!$A$14:$E$118,1,TRUE)</f>
        <v>T6P5</v>
      </c>
      <c r="R910" s="63">
        <v>3</v>
      </c>
      <c r="S910" s="64">
        <v>2</v>
      </c>
    </row>
    <row r="911" spans="1:19" s="58" customFormat="1" x14ac:dyDescent="0.3">
      <c r="A911" s="58" t="s">
        <v>126</v>
      </c>
      <c r="B911" s="58">
        <v>0</v>
      </c>
      <c r="C911" s="58" t="s">
        <v>1023</v>
      </c>
      <c r="D911" s="58">
        <v>901</v>
      </c>
      <c r="E911" s="58">
        <v>321.62099999999998</v>
      </c>
      <c r="F911" s="58">
        <v>5.0999999999999996</v>
      </c>
      <c r="G911" s="58">
        <v>2.4</v>
      </c>
      <c r="H911" s="59">
        <v>2.6868599999999998</v>
      </c>
      <c r="I911" s="59">
        <v>5189738.8470000001</v>
      </c>
      <c r="J911" s="59">
        <v>487959.087</v>
      </c>
      <c r="K911" s="18">
        <f>VLOOKUP($C911,'Hub coords'!$A$14:$E$119,4,TRUE)</f>
        <v>487956.13340000005</v>
      </c>
      <c r="L911" s="18">
        <f>VLOOKUP($C911,'Hub coords'!$A$14:$E$119,5,TRUE)</f>
        <v>5189733.8505000006</v>
      </c>
      <c r="M911" s="59">
        <f t="shared" si="64"/>
        <v>2.9535999999498017</v>
      </c>
      <c r="N911" s="59">
        <f t="shared" si="65"/>
        <v>4.9964999994263053</v>
      </c>
      <c r="O911" s="60">
        <f t="shared" si="66"/>
        <v>5.804202374484416</v>
      </c>
      <c r="P911" s="59">
        <f t="shared" si="67"/>
        <v>33.688765203970533</v>
      </c>
      <c r="Q911" s="61" t="str">
        <f>VLOOKUP($C911,'Hub coords'!$A$14:$E$118,1,TRUE)</f>
        <v>T6P5</v>
      </c>
      <c r="R911" s="63">
        <v>4</v>
      </c>
      <c r="S911" s="64">
        <v>6</v>
      </c>
    </row>
    <row r="912" spans="1:19" s="58" customFormat="1" x14ac:dyDescent="0.3">
      <c r="A912" s="58" t="s">
        <v>126</v>
      </c>
      <c r="B912" s="58">
        <v>0</v>
      </c>
      <c r="C912" s="58" t="s">
        <v>1024</v>
      </c>
      <c r="D912" s="58">
        <v>901</v>
      </c>
      <c r="E912" s="58">
        <v>342.791</v>
      </c>
      <c r="F912" s="58">
        <v>2.6</v>
      </c>
      <c r="G912" s="58">
        <v>2.7</v>
      </c>
      <c r="H912" s="59">
        <v>1.5779650000000001</v>
      </c>
      <c r="I912" s="59">
        <v>5189735.9639999997</v>
      </c>
      <c r="J912" s="59">
        <v>487960.01</v>
      </c>
      <c r="K912" s="18">
        <f>VLOOKUP($C912,'Hub coords'!$A$14:$E$119,4,TRUE)</f>
        <v>487956.13340000005</v>
      </c>
      <c r="L912" s="18">
        <f>VLOOKUP($C912,'Hub coords'!$A$14:$E$119,5,TRUE)</f>
        <v>5189733.8505000006</v>
      </c>
      <c r="M912" s="59">
        <f t="shared" si="64"/>
        <v>3.8765999999595806</v>
      </c>
      <c r="N912" s="59">
        <f t="shared" si="65"/>
        <v>2.1134999990463257</v>
      </c>
      <c r="O912" s="60">
        <f t="shared" si="66"/>
        <v>4.4153040445314113</v>
      </c>
      <c r="P912" s="59">
        <f t="shared" si="67"/>
        <v>19.494909805655439</v>
      </c>
      <c r="Q912" s="61" t="str">
        <f>VLOOKUP($C912,'Hub coords'!$A$14:$E$118,1,TRUE)</f>
        <v>T6P5</v>
      </c>
      <c r="R912" s="63">
        <v>5</v>
      </c>
      <c r="S912" s="64">
        <v>5</v>
      </c>
    </row>
    <row r="913" spans="1:19" s="58" customFormat="1" x14ac:dyDescent="0.3">
      <c r="A913" s="58" t="s">
        <v>126</v>
      </c>
      <c r="B913" s="58">
        <v>0</v>
      </c>
      <c r="C913" s="58" t="s">
        <v>1025</v>
      </c>
      <c r="D913" s="58">
        <v>901</v>
      </c>
      <c r="E913" s="58">
        <v>341.40899999999999</v>
      </c>
      <c r="F913" s="58">
        <v>1.3</v>
      </c>
      <c r="G913" s="58">
        <v>1.3</v>
      </c>
      <c r="H913" s="59">
        <v>2.7738489999999998</v>
      </c>
      <c r="I913" s="59">
        <v>5189737.5029999996</v>
      </c>
      <c r="J913" s="59">
        <v>487959.67700000003</v>
      </c>
      <c r="K913" s="18">
        <f>VLOOKUP($C913,'Hub coords'!$A$14:$E$119,4,TRUE)</f>
        <v>487956.13340000005</v>
      </c>
      <c r="L913" s="18">
        <f>VLOOKUP($C913,'Hub coords'!$A$14:$E$119,5,TRUE)</f>
        <v>5189733.8505000006</v>
      </c>
      <c r="M913" s="59">
        <f t="shared" si="64"/>
        <v>3.5435999999754131</v>
      </c>
      <c r="N913" s="59">
        <f t="shared" si="65"/>
        <v>3.6524999989196658</v>
      </c>
      <c r="O913" s="60">
        <f t="shared" si="66"/>
        <v>5.0889937317640612</v>
      </c>
      <c r="P913" s="59">
        <f t="shared" si="67"/>
        <v>25.897857201933906</v>
      </c>
      <c r="Q913" s="61" t="str">
        <f>VLOOKUP($C913,'Hub coords'!$A$14:$E$118,1,TRUE)</f>
        <v>T6P5</v>
      </c>
      <c r="R913" s="63">
        <v>6</v>
      </c>
      <c r="S913" s="64">
        <v>7</v>
      </c>
    </row>
    <row r="914" spans="1:19" s="58" customFormat="1" x14ac:dyDescent="0.3">
      <c r="A914" s="58" t="s">
        <v>130</v>
      </c>
      <c r="B914" s="58">
        <v>0</v>
      </c>
      <c r="C914" s="58" t="s">
        <v>1026</v>
      </c>
      <c r="D914" s="58">
        <v>901</v>
      </c>
      <c r="E914" s="58">
        <v>331.97399999999999</v>
      </c>
      <c r="F914" s="58">
        <v>0.5</v>
      </c>
      <c r="G914" s="58">
        <v>0.6</v>
      </c>
      <c r="H914" s="59">
        <v>1.90428</v>
      </c>
      <c r="I914" s="59">
        <v>5189732.6260000002</v>
      </c>
      <c r="J914" s="59">
        <v>487960.50599999999</v>
      </c>
      <c r="K914" s="18">
        <f>VLOOKUP($C914,'Hub coords'!$A$14:$E$119,4,TRUE)</f>
        <v>487956.13340000005</v>
      </c>
      <c r="L914" s="18">
        <f>VLOOKUP($C914,'Hub coords'!$A$14:$E$119,5,TRUE)</f>
        <v>5189733.8505000006</v>
      </c>
      <c r="M914" s="59">
        <f t="shared" si="64"/>
        <v>4.3725999999442138</v>
      </c>
      <c r="N914" s="59">
        <f t="shared" si="65"/>
        <v>1.2245000004768372</v>
      </c>
      <c r="O914" s="60">
        <f t="shared" si="66"/>
        <v>4.5408183194970384</v>
      </c>
      <c r="P914" s="59">
        <f t="shared" si="67"/>
        <v>20.619031010679908</v>
      </c>
      <c r="Q914" s="61" t="str">
        <f>VLOOKUP($C914,'Hub coords'!$A$14:$E$118,1,TRUE)</f>
        <v>T6P5</v>
      </c>
      <c r="R914" s="63">
        <v>7</v>
      </c>
      <c r="S914" s="64">
        <v>4</v>
      </c>
    </row>
    <row r="915" spans="1:19" s="58" customFormat="1" x14ac:dyDescent="0.3">
      <c r="A915" s="58" t="s">
        <v>126</v>
      </c>
      <c r="B915" s="58">
        <v>0</v>
      </c>
      <c r="C915" s="58" t="s">
        <v>1027</v>
      </c>
      <c r="D915" s="58">
        <v>901</v>
      </c>
      <c r="E915" s="58">
        <v>333.78100000000001</v>
      </c>
      <c r="F915" s="58">
        <v>1.1000000000000001</v>
      </c>
      <c r="G915" s="58">
        <v>0.8</v>
      </c>
      <c r="H915" s="59">
        <v>1.783784</v>
      </c>
      <c r="I915" s="59">
        <v>5189737.2580000004</v>
      </c>
      <c r="J915" s="59">
        <v>487956.65100000001</v>
      </c>
      <c r="K915" s="18">
        <f>VLOOKUP($C915,'Hub coords'!$A$14:$E$119,4,TRUE)</f>
        <v>487956.13340000005</v>
      </c>
      <c r="L915" s="18">
        <f>VLOOKUP($C915,'Hub coords'!$A$14:$E$119,5,TRUE)</f>
        <v>5189733.8505000006</v>
      </c>
      <c r="M915" s="59">
        <f t="shared" si="64"/>
        <v>0.51759999996284023</v>
      </c>
      <c r="N915" s="59">
        <f t="shared" si="65"/>
        <v>3.4074999997392297</v>
      </c>
      <c r="O915" s="60">
        <f t="shared" si="66"/>
        <v>3.4465875889326214</v>
      </c>
      <c r="P915" s="59">
        <f t="shared" si="67"/>
        <v>11.878966008184381</v>
      </c>
      <c r="Q915" s="61" t="str">
        <f>VLOOKUP($C915,'Hub coords'!$A$14:$E$118,1,TRUE)</f>
        <v>T6P5</v>
      </c>
      <c r="R915" s="63">
        <v>8</v>
      </c>
      <c r="S915" s="64">
        <v>0</v>
      </c>
    </row>
    <row r="916" spans="1:19" s="58" customFormat="1" ht="15" thickBot="1" x14ac:dyDescent="0.35">
      <c r="A916" s="58" t="s">
        <v>126</v>
      </c>
      <c r="B916" s="58">
        <v>0</v>
      </c>
      <c r="C916" s="58" t="s">
        <v>1028</v>
      </c>
      <c r="D916" s="58">
        <v>901</v>
      </c>
      <c r="E916" s="58">
        <v>326.31799999999998</v>
      </c>
      <c r="F916" s="58">
        <v>0.6</v>
      </c>
      <c r="G916" s="58">
        <v>0.5</v>
      </c>
      <c r="H916" s="59">
        <v>2.0368599999999999</v>
      </c>
      <c r="I916" s="59">
        <v>5189736.568</v>
      </c>
      <c r="J916" s="59">
        <v>487959.10700000002</v>
      </c>
      <c r="K916" s="18">
        <f>VLOOKUP($C916,'Hub coords'!$A$14:$E$119,4,TRUE)</f>
        <v>487956.13340000005</v>
      </c>
      <c r="L916" s="18">
        <f>VLOOKUP($C916,'Hub coords'!$A$14:$E$119,5,TRUE)</f>
        <v>5189733.8505000006</v>
      </c>
      <c r="M916" s="59">
        <f t="shared" si="64"/>
        <v>2.9735999999684282</v>
      </c>
      <c r="N916" s="59">
        <f t="shared" si="65"/>
        <v>2.7174999993294477</v>
      </c>
      <c r="O916" s="60">
        <f t="shared" si="66"/>
        <v>4.0282878752849554</v>
      </c>
      <c r="P916" s="59">
        <f t="shared" si="67"/>
        <v>16.227103206167779</v>
      </c>
      <c r="Q916" s="61" t="str">
        <f>VLOOKUP($C916,'Hub coords'!$A$14:$E$118,1,TRUE)</f>
        <v>T6P5</v>
      </c>
      <c r="R916" s="65" t="s">
        <v>2123</v>
      </c>
      <c r="S916" s="65">
        <v>0</v>
      </c>
    </row>
    <row r="917" spans="1:19" s="58" customFormat="1" x14ac:dyDescent="0.3">
      <c r="A917" s="58" t="s">
        <v>130</v>
      </c>
      <c r="B917" s="58">
        <v>0</v>
      </c>
      <c r="C917" s="58" t="s">
        <v>1011</v>
      </c>
      <c r="D917" s="58">
        <v>901</v>
      </c>
      <c r="E917" s="58">
        <v>340.85300000000001</v>
      </c>
      <c r="F917" s="58">
        <v>0.6</v>
      </c>
      <c r="G917" s="58">
        <v>0.4</v>
      </c>
      <c r="H917" s="59">
        <v>2.172285</v>
      </c>
      <c r="I917" s="59">
        <v>5189736.6090000002</v>
      </c>
      <c r="J917" s="59">
        <v>487959.81400000001</v>
      </c>
      <c r="K917" s="18">
        <f>VLOOKUP($C917,'Hub coords'!$A$14:$E$119,4,TRUE)</f>
        <v>487956.13340000005</v>
      </c>
      <c r="L917" s="18">
        <f>VLOOKUP($C917,'Hub coords'!$A$14:$E$119,5,TRUE)</f>
        <v>5189733.8505000006</v>
      </c>
      <c r="M917" s="59">
        <f t="shared" si="64"/>
        <v>3.6805999999633059</v>
      </c>
      <c r="N917" s="59">
        <f t="shared" si="65"/>
        <v>2.7584999995306134</v>
      </c>
      <c r="O917" s="60">
        <f t="shared" si="66"/>
        <v>4.5995802642350183</v>
      </c>
      <c r="P917" s="59">
        <f t="shared" si="67"/>
        <v>21.156138607140281</v>
      </c>
      <c r="Q917" s="61" t="str">
        <f>VLOOKUP($C917,'Hub coords'!$A$14:$E$118,1,TRUE)</f>
        <v>T6P5</v>
      </c>
    </row>
    <row r="918" spans="1:19" s="58" customFormat="1" x14ac:dyDescent="0.3">
      <c r="A918" s="58" t="s">
        <v>126</v>
      </c>
      <c r="B918" s="58">
        <v>0</v>
      </c>
      <c r="C918" s="58" t="s">
        <v>1029</v>
      </c>
      <c r="D918" s="58">
        <v>901</v>
      </c>
      <c r="E918" s="58">
        <v>338.67599999999999</v>
      </c>
      <c r="F918" s="58">
        <v>0.7</v>
      </c>
      <c r="G918" s="58">
        <v>0.6</v>
      </c>
      <c r="H918" s="59">
        <v>1.818006</v>
      </c>
      <c r="I918" s="59">
        <v>5189736.8509999998</v>
      </c>
      <c r="J918" s="59">
        <v>487959.01500000001</v>
      </c>
      <c r="K918" s="18">
        <f>VLOOKUP($C918,'Hub coords'!$A$14:$E$119,4,TRUE)</f>
        <v>487956.13340000005</v>
      </c>
      <c r="L918" s="18">
        <f>VLOOKUP($C918,'Hub coords'!$A$14:$E$119,5,TRUE)</f>
        <v>5189733.8505000006</v>
      </c>
      <c r="M918" s="59">
        <f t="shared" si="64"/>
        <v>2.8815999999642372</v>
      </c>
      <c r="N918" s="59">
        <f t="shared" si="65"/>
        <v>3.0004999991506338</v>
      </c>
      <c r="O918" s="60">
        <f t="shared" si="66"/>
        <v>4.1601224506854182</v>
      </c>
      <c r="P918" s="59">
        <f t="shared" si="67"/>
        <v>17.30661880469685</v>
      </c>
      <c r="Q918" s="61" t="str">
        <f>VLOOKUP($C918,'Hub coords'!$A$14:$E$118,1,TRUE)</f>
        <v>T6P5</v>
      </c>
    </row>
    <row r="919" spans="1:19" s="58" customFormat="1" x14ac:dyDescent="0.3">
      <c r="A919" s="58" t="s">
        <v>126</v>
      </c>
      <c r="B919" s="58">
        <v>0</v>
      </c>
      <c r="C919" s="58" t="s">
        <v>1030</v>
      </c>
      <c r="D919" s="58">
        <v>901</v>
      </c>
      <c r="E919" s="58">
        <v>320.76499999999999</v>
      </c>
      <c r="F919" s="58">
        <v>2.4</v>
      </c>
      <c r="G919" s="58">
        <v>0.7</v>
      </c>
      <c r="H919" s="59">
        <v>0.47994100000000001</v>
      </c>
      <c r="I919" s="59">
        <v>5189739.7120000003</v>
      </c>
      <c r="J919" s="59">
        <v>487959.49400000001</v>
      </c>
      <c r="K919" s="18">
        <f>VLOOKUP($C919,'Hub coords'!$A$14:$E$119,4,TRUE)</f>
        <v>487956.13340000005</v>
      </c>
      <c r="L919" s="18">
        <f>VLOOKUP($C919,'Hub coords'!$A$14:$E$119,5,TRUE)</f>
        <v>5189733.8505000006</v>
      </c>
      <c r="M919" s="59">
        <f t="shared" si="64"/>
        <v>3.360599999956321</v>
      </c>
      <c r="N919" s="59">
        <f t="shared" si="65"/>
        <v>5.8614999996498227</v>
      </c>
      <c r="O919" s="60">
        <f t="shared" si="66"/>
        <v>6.756538655672836</v>
      </c>
      <c r="P919" s="59">
        <f t="shared" si="67"/>
        <v>45.65081460560129</v>
      </c>
      <c r="Q919" s="61" t="str">
        <f>VLOOKUP($C919,'Hub coords'!$A$14:$E$118,1,TRUE)</f>
        <v>T6P5</v>
      </c>
    </row>
    <row r="920" spans="1:19" s="58" customFormat="1" x14ac:dyDescent="0.3">
      <c r="A920" s="58" t="s">
        <v>126</v>
      </c>
      <c r="B920" s="58">
        <v>0</v>
      </c>
      <c r="C920" s="58" t="s">
        <v>1031</v>
      </c>
      <c r="D920" s="58">
        <v>901</v>
      </c>
      <c r="E920" s="58">
        <v>335.03199999999998</v>
      </c>
      <c r="F920" s="58">
        <v>1.5</v>
      </c>
      <c r="G920" s="58">
        <v>1.5</v>
      </c>
      <c r="H920" s="59">
        <v>1.8665400000000001</v>
      </c>
      <c r="I920" s="59">
        <v>5189734.2630000003</v>
      </c>
      <c r="J920" s="59">
        <v>487958.85600000003</v>
      </c>
      <c r="K920" s="18">
        <f>VLOOKUP($C920,'Hub coords'!$A$14:$E$119,4,TRUE)</f>
        <v>487956.13340000005</v>
      </c>
      <c r="L920" s="18">
        <f>VLOOKUP($C920,'Hub coords'!$A$14:$E$119,5,TRUE)</f>
        <v>5189733.8505000006</v>
      </c>
      <c r="M920" s="59">
        <f t="shared" si="64"/>
        <v>2.7225999999791384</v>
      </c>
      <c r="N920" s="59">
        <f t="shared" si="65"/>
        <v>0.41249999962747097</v>
      </c>
      <c r="O920" s="60">
        <f t="shared" si="66"/>
        <v>2.753671550780715</v>
      </c>
      <c r="P920" s="59">
        <f t="shared" si="67"/>
        <v>7.5827070095790683</v>
      </c>
      <c r="Q920" s="61" t="str">
        <f>VLOOKUP($C920,'Hub coords'!$A$14:$E$118,1,TRUE)</f>
        <v>T6P5</v>
      </c>
    </row>
    <row r="921" spans="1:19" s="58" customFormat="1" x14ac:dyDescent="0.3">
      <c r="A921" s="58" t="s">
        <v>126</v>
      </c>
      <c r="B921" s="58">
        <v>0</v>
      </c>
      <c r="C921" s="58" t="s">
        <v>1032</v>
      </c>
      <c r="D921" s="58">
        <v>901</v>
      </c>
      <c r="E921" s="58">
        <v>346.27499999999998</v>
      </c>
      <c r="F921" s="58">
        <v>6.6</v>
      </c>
      <c r="G921" s="58">
        <v>5.7</v>
      </c>
      <c r="H921" s="59"/>
      <c r="I921" s="59">
        <v>5189738.3619999997</v>
      </c>
      <c r="J921" s="59">
        <v>487959.42700000003</v>
      </c>
      <c r="K921" s="18">
        <f>VLOOKUP($C921,'Hub coords'!$A$14:$E$119,4,TRUE)</f>
        <v>487956.13340000005</v>
      </c>
      <c r="L921" s="18">
        <f>VLOOKUP($C921,'Hub coords'!$A$14:$E$119,5,TRUE)</f>
        <v>5189733.8505000006</v>
      </c>
      <c r="M921" s="59">
        <f t="shared" si="64"/>
        <v>3.2935999999754131</v>
      </c>
      <c r="N921" s="59">
        <f t="shared" si="65"/>
        <v>4.5114999990910292</v>
      </c>
      <c r="O921" s="60">
        <f t="shared" si="66"/>
        <v>5.5858243081604702</v>
      </c>
      <c r="P921" s="59">
        <f t="shared" si="67"/>
        <v>31.201433201636394</v>
      </c>
      <c r="Q921" s="61" t="str">
        <f>VLOOKUP($C921,'Hub coords'!$A$14:$E$118,1,TRUE)</f>
        <v>T6P5</v>
      </c>
    </row>
    <row r="922" spans="1:19" s="58" customFormat="1" x14ac:dyDescent="0.3">
      <c r="A922" s="58" t="s">
        <v>126</v>
      </c>
      <c r="B922" s="58">
        <v>0</v>
      </c>
      <c r="C922" s="58" t="s">
        <v>1033</v>
      </c>
      <c r="D922" s="58">
        <v>901</v>
      </c>
      <c r="E922" s="58">
        <v>321.71100000000001</v>
      </c>
      <c r="F922" s="58">
        <v>1</v>
      </c>
      <c r="G922" s="58">
        <v>0.9</v>
      </c>
      <c r="H922" s="59">
        <v>3.1869010000000002</v>
      </c>
      <c r="I922" s="59">
        <v>5189736.5520000001</v>
      </c>
      <c r="J922" s="59">
        <v>487958.19</v>
      </c>
      <c r="K922" s="18">
        <f>VLOOKUP($C922,'Hub coords'!$A$14:$E$119,4,TRUE)</f>
        <v>487956.13340000005</v>
      </c>
      <c r="L922" s="18">
        <f>VLOOKUP($C922,'Hub coords'!$A$14:$E$119,5,TRUE)</f>
        <v>5189733.8505000006</v>
      </c>
      <c r="M922" s="59">
        <f t="shared" si="64"/>
        <v>2.0565999999525957</v>
      </c>
      <c r="N922" s="59">
        <f t="shared" si="65"/>
        <v>2.7014999995008111</v>
      </c>
      <c r="O922" s="60">
        <f t="shared" si="66"/>
        <v>3.3952475325236451</v>
      </c>
      <c r="P922" s="59">
        <f t="shared" si="67"/>
        <v>11.5277058071079</v>
      </c>
      <c r="Q922" s="61" t="str">
        <f>VLOOKUP($C922,'Hub coords'!$A$14:$E$118,1,TRUE)</f>
        <v>T6P5</v>
      </c>
    </row>
    <row r="923" spans="1:19" s="58" customFormat="1" x14ac:dyDescent="0.3">
      <c r="A923" s="58" t="s">
        <v>126</v>
      </c>
      <c r="B923" s="58">
        <v>0</v>
      </c>
      <c r="C923" s="58" t="s">
        <v>1034</v>
      </c>
      <c r="D923" s="58">
        <v>900</v>
      </c>
      <c r="E923" s="58">
        <v>328.959</v>
      </c>
      <c r="F923" s="58">
        <v>2</v>
      </c>
      <c r="G923" s="58">
        <v>0.9</v>
      </c>
      <c r="H923" s="59">
        <v>2.0819230000000002</v>
      </c>
      <c r="I923" s="59">
        <v>5189738.8279999997</v>
      </c>
      <c r="J923" s="59">
        <v>487957.98700000002</v>
      </c>
      <c r="K923" s="18">
        <f>VLOOKUP($C923,'Hub coords'!$A$14:$E$119,4,TRUE)</f>
        <v>487956.13340000005</v>
      </c>
      <c r="L923" s="18">
        <f>VLOOKUP($C923,'Hub coords'!$A$14:$E$119,5,TRUE)</f>
        <v>5189733.8505000006</v>
      </c>
      <c r="M923" s="59">
        <f t="shared" si="64"/>
        <v>1.8535999999730848</v>
      </c>
      <c r="N923" s="59">
        <f t="shared" si="65"/>
        <v>4.9774999991059303</v>
      </c>
      <c r="O923" s="60">
        <f t="shared" si="66"/>
        <v>5.3114347591775761</v>
      </c>
      <c r="P923" s="59">
        <f t="shared" si="67"/>
        <v>28.211339200999756</v>
      </c>
      <c r="Q923" s="61" t="str">
        <f>VLOOKUP($C923,'Hub coords'!$A$14:$E$118,1,TRUE)</f>
        <v>T6P5</v>
      </c>
    </row>
    <row r="924" spans="1:19" s="58" customFormat="1" x14ac:dyDescent="0.3">
      <c r="A924" s="58" t="s">
        <v>126</v>
      </c>
      <c r="B924" s="58">
        <v>0</v>
      </c>
      <c r="C924" s="58" t="s">
        <v>1035</v>
      </c>
      <c r="D924" s="58">
        <v>901</v>
      </c>
      <c r="E924" s="58">
        <v>320.21300000000002</v>
      </c>
      <c r="F924" s="58">
        <v>1.1000000000000001</v>
      </c>
      <c r="G924" s="58">
        <v>1.4</v>
      </c>
      <c r="H924" s="59">
        <v>2.5374650000000001</v>
      </c>
      <c r="I924" s="59">
        <v>5189736.5379999997</v>
      </c>
      <c r="J924" s="59">
        <v>487957.69199999998</v>
      </c>
      <c r="K924" s="18">
        <f>VLOOKUP($C924,'Hub coords'!$A$14:$E$119,4,TRUE)</f>
        <v>487956.13340000005</v>
      </c>
      <c r="L924" s="18">
        <f>VLOOKUP($C924,'Hub coords'!$A$14:$E$119,5,TRUE)</f>
        <v>5189733.8505000006</v>
      </c>
      <c r="M924" s="59">
        <f t="shared" si="64"/>
        <v>1.5585999999311753</v>
      </c>
      <c r="N924" s="59">
        <f t="shared" si="65"/>
        <v>2.6874999990686774</v>
      </c>
      <c r="O924" s="60">
        <f t="shared" si="66"/>
        <v>3.1067491377289542</v>
      </c>
      <c r="P924" s="59">
        <f t="shared" si="67"/>
        <v>9.6518902047796011</v>
      </c>
      <c r="Q924" s="61" t="str">
        <f>VLOOKUP($C924,'Hub coords'!$A$14:$E$118,1,TRUE)</f>
        <v>T6P5</v>
      </c>
    </row>
    <row r="925" spans="1:19" s="58" customFormat="1" x14ac:dyDescent="0.3">
      <c r="A925" s="58" t="s">
        <v>130</v>
      </c>
      <c r="B925" s="58">
        <v>0</v>
      </c>
      <c r="C925" s="58" t="s">
        <v>1036</v>
      </c>
      <c r="D925" s="58">
        <v>901</v>
      </c>
      <c r="E925" s="58">
        <v>339.96699999999998</v>
      </c>
      <c r="F925" s="58">
        <v>1.2</v>
      </c>
      <c r="G925" s="58">
        <v>1.6</v>
      </c>
      <c r="H925" s="59">
        <v>2.0238209999999999</v>
      </c>
      <c r="I925" s="59">
        <v>5189734.8260000004</v>
      </c>
      <c r="J925" s="59">
        <v>487958.864</v>
      </c>
      <c r="K925" s="18">
        <f>VLOOKUP($C925,'Hub coords'!$A$14:$E$119,4,TRUE)</f>
        <v>487956.13340000005</v>
      </c>
      <c r="L925" s="18">
        <f>VLOOKUP($C925,'Hub coords'!$A$14:$E$119,5,TRUE)</f>
        <v>5189733.8505000006</v>
      </c>
      <c r="M925" s="59">
        <f t="shared" si="64"/>
        <v>2.7305999999516644</v>
      </c>
      <c r="N925" s="59">
        <f t="shared" si="65"/>
        <v>0.97549999970942736</v>
      </c>
      <c r="O925" s="60">
        <f t="shared" si="66"/>
        <v>2.8996166314133878</v>
      </c>
      <c r="P925" s="59">
        <f t="shared" si="67"/>
        <v>8.4077766091691224</v>
      </c>
      <c r="Q925" s="61" t="str">
        <f>VLOOKUP($C925,'Hub coords'!$A$14:$E$118,1,TRUE)</f>
        <v>T6P5</v>
      </c>
    </row>
    <row r="926" spans="1:19" s="58" customFormat="1" x14ac:dyDescent="0.3">
      <c r="A926" s="58" t="s">
        <v>126</v>
      </c>
      <c r="B926" s="58">
        <v>0</v>
      </c>
      <c r="C926" s="58" t="s">
        <v>1037</v>
      </c>
      <c r="D926" s="58">
        <v>901</v>
      </c>
      <c r="E926" s="58">
        <v>345.67599999999999</v>
      </c>
      <c r="F926" s="58">
        <v>0.4</v>
      </c>
      <c r="G926" s="58">
        <v>0.2</v>
      </c>
      <c r="H926" s="59">
        <v>1.903583</v>
      </c>
      <c r="I926" s="59">
        <v>5189732.1469999999</v>
      </c>
      <c r="J926" s="59">
        <v>487956.91899999999</v>
      </c>
      <c r="K926" s="18">
        <f>VLOOKUP($C926,'Hub coords'!$A$14:$E$119,4,TRUE)</f>
        <v>487956.13340000005</v>
      </c>
      <c r="L926" s="18">
        <f>VLOOKUP($C926,'Hub coords'!$A$14:$E$119,5,TRUE)</f>
        <v>5189733.8505000006</v>
      </c>
      <c r="M926" s="59">
        <f t="shared" si="64"/>
        <v>0.78559999994467944</v>
      </c>
      <c r="N926" s="59">
        <f t="shared" si="65"/>
        <v>1.7035000007599592</v>
      </c>
      <c r="O926" s="60">
        <f t="shared" si="66"/>
        <v>1.875921003801136</v>
      </c>
      <c r="P926" s="59">
        <f t="shared" si="67"/>
        <v>3.5190796125022619</v>
      </c>
      <c r="Q926" s="61" t="str">
        <f>VLOOKUP($C926,'Hub coords'!$A$14:$E$118,1,TRUE)</f>
        <v>T6P5</v>
      </c>
    </row>
    <row r="927" spans="1:19" s="58" customFormat="1" x14ac:dyDescent="0.3">
      <c r="A927" s="58" t="s">
        <v>126</v>
      </c>
      <c r="B927" s="58">
        <v>0</v>
      </c>
      <c r="C927" s="58" t="s">
        <v>1038</v>
      </c>
      <c r="D927" s="58">
        <v>901</v>
      </c>
      <c r="E927" s="58">
        <v>323.12400000000002</v>
      </c>
      <c r="F927" s="58">
        <v>0.6</v>
      </c>
      <c r="G927" s="58">
        <v>0.7</v>
      </c>
      <c r="H927" s="59">
        <v>2.675891</v>
      </c>
      <c r="I927" s="59">
        <v>5189736.8909999998</v>
      </c>
      <c r="J927" s="59">
        <v>487957.87199999997</v>
      </c>
      <c r="K927" s="18">
        <f>VLOOKUP($C927,'Hub coords'!$A$14:$E$119,4,TRUE)</f>
        <v>487956.13340000005</v>
      </c>
      <c r="L927" s="18">
        <f>VLOOKUP($C927,'Hub coords'!$A$14:$E$119,5,TRUE)</f>
        <v>5189733.8505000006</v>
      </c>
      <c r="M927" s="59">
        <f t="shared" si="64"/>
        <v>1.7385999999241903</v>
      </c>
      <c r="N927" s="59">
        <f t="shared" si="65"/>
        <v>3.0404999991878867</v>
      </c>
      <c r="O927" s="60">
        <f t="shared" si="66"/>
        <v>3.5024805787895432</v>
      </c>
      <c r="P927" s="59">
        <f t="shared" si="67"/>
        <v>12.267370204797933</v>
      </c>
      <c r="Q927" s="61" t="str">
        <f>VLOOKUP($C927,'Hub coords'!$A$14:$E$118,1,TRUE)</f>
        <v>T6P5</v>
      </c>
    </row>
    <row r="928" spans="1:19" s="58" customFormat="1" x14ac:dyDescent="0.3">
      <c r="A928" s="58" t="s">
        <v>126</v>
      </c>
      <c r="B928" s="58">
        <v>0</v>
      </c>
      <c r="C928" s="58" t="s">
        <v>1012</v>
      </c>
      <c r="D928" s="58">
        <v>901</v>
      </c>
      <c r="E928" s="58">
        <v>326.82499999999999</v>
      </c>
      <c r="F928" s="58">
        <v>2.4</v>
      </c>
      <c r="G928" s="58">
        <v>2.2000000000000002</v>
      </c>
      <c r="H928" s="59">
        <v>2.1734740000000001</v>
      </c>
      <c r="I928" s="59">
        <v>5189737.4680000003</v>
      </c>
      <c r="J928" s="59">
        <v>487956.93599999999</v>
      </c>
      <c r="K928" s="18">
        <f>VLOOKUP($C928,'Hub coords'!$A$14:$E$119,4,TRUE)</f>
        <v>487956.13340000005</v>
      </c>
      <c r="L928" s="18">
        <f>VLOOKUP($C928,'Hub coords'!$A$14:$E$119,5,TRUE)</f>
        <v>5189733.8505000006</v>
      </c>
      <c r="M928" s="59">
        <f t="shared" si="64"/>
        <v>0.80259999993722886</v>
      </c>
      <c r="N928" s="59">
        <f t="shared" si="65"/>
        <v>3.6174999997019768</v>
      </c>
      <c r="O928" s="60">
        <f t="shared" si="66"/>
        <v>3.7054652889675062</v>
      </c>
      <c r="P928" s="59">
        <f t="shared" si="67"/>
        <v>13.730473007743043</v>
      </c>
      <c r="Q928" s="61" t="str">
        <f>VLOOKUP($C928,'Hub coords'!$A$14:$E$118,1,TRUE)</f>
        <v>T6P5</v>
      </c>
    </row>
    <row r="929" spans="1:19" s="58" customFormat="1" x14ac:dyDescent="0.3">
      <c r="A929" s="58" t="s">
        <v>126</v>
      </c>
      <c r="B929" s="58">
        <v>0</v>
      </c>
      <c r="C929" s="58" t="s">
        <v>1039</v>
      </c>
      <c r="D929" s="58">
        <v>901</v>
      </c>
      <c r="E929" s="58">
        <v>343.755</v>
      </c>
      <c r="F929" s="58">
        <v>0.5</v>
      </c>
      <c r="G929" s="58">
        <v>0.3</v>
      </c>
      <c r="H929" s="59">
        <v>2.1045699999999998</v>
      </c>
      <c r="I929" s="59">
        <v>5189732.9800000004</v>
      </c>
      <c r="J929" s="59">
        <v>487956.674</v>
      </c>
      <c r="K929" s="18">
        <f>VLOOKUP($C929,'Hub coords'!$A$14:$E$119,4,TRUE)</f>
        <v>487956.13340000005</v>
      </c>
      <c r="L929" s="18">
        <f>VLOOKUP($C929,'Hub coords'!$A$14:$E$119,5,TRUE)</f>
        <v>5189733.8505000006</v>
      </c>
      <c r="M929" s="59">
        <f t="shared" si="64"/>
        <v>0.54059999994933605</v>
      </c>
      <c r="N929" s="59">
        <f t="shared" si="65"/>
        <v>0.8705000001937151</v>
      </c>
      <c r="O929" s="60">
        <f t="shared" si="66"/>
        <v>1.0247041574437377</v>
      </c>
      <c r="P929" s="59">
        <f t="shared" si="67"/>
        <v>1.0500186102824802</v>
      </c>
      <c r="Q929" s="61" t="str">
        <f>VLOOKUP($C929,'Hub coords'!$A$14:$E$118,1,TRUE)</f>
        <v>T6P5</v>
      </c>
    </row>
    <row r="930" spans="1:19" s="58" customFormat="1" x14ac:dyDescent="0.3">
      <c r="A930" s="58" t="s">
        <v>126</v>
      </c>
      <c r="B930" s="58">
        <v>0</v>
      </c>
      <c r="C930" s="58" t="s">
        <v>1013</v>
      </c>
      <c r="D930" s="58">
        <v>901</v>
      </c>
      <c r="E930" s="58">
        <v>344.26</v>
      </c>
      <c r="F930" s="58">
        <v>0.4</v>
      </c>
      <c r="G930" s="58">
        <v>0.3</v>
      </c>
      <c r="H930" s="59">
        <v>1.9612259999999999</v>
      </c>
      <c r="I930" s="59">
        <v>5189732.6960000005</v>
      </c>
      <c r="J930" s="59">
        <v>487956.68800000002</v>
      </c>
      <c r="K930" s="18">
        <f>VLOOKUP($C930,'Hub coords'!$A$14:$E$119,4,TRUE)</f>
        <v>487956.13340000005</v>
      </c>
      <c r="L930" s="18">
        <f>VLOOKUP($C930,'Hub coords'!$A$14:$E$119,5,TRUE)</f>
        <v>5189733.8505000006</v>
      </c>
      <c r="M930" s="59">
        <f t="shared" si="64"/>
        <v>0.5545999999740161</v>
      </c>
      <c r="N930" s="59">
        <f t="shared" si="65"/>
        <v>1.1545000001788139</v>
      </c>
      <c r="O930" s="60">
        <f t="shared" si="66"/>
        <v>1.280801081504876</v>
      </c>
      <c r="P930" s="59">
        <f t="shared" si="67"/>
        <v>1.6404514103840602</v>
      </c>
      <c r="Q930" s="61" t="str">
        <f>VLOOKUP($C930,'Hub coords'!$A$14:$E$118,1,TRUE)</f>
        <v>T6P5</v>
      </c>
      <c r="R930" s="58" t="s">
        <v>5112</v>
      </c>
      <c r="S930" s="66">
        <f>COUNT(D906:D935)</f>
        <v>30</v>
      </c>
    </row>
    <row r="931" spans="1:19" s="58" customFormat="1" x14ac:dyDescent="0.3">
      <c r="A931" s="58" t="s">
        <v>126</v>
      </c>
      <c r="B931" s="58">
        <v>0</v>
      </c>
      <c r="C931" s="58" t="s">
        <v>1014</v>
      </c>
      <c r="D931" s="58">
        <v>901</v>
      </c>
      <c r="E931" s="58">
        <v>329.17399999999998</v>
      </c>
      <c r="F931" s="58">
        <v>5.2</v>
      </c>
      <c r="G931" s="58">
        <v>4.7</v>
      </c>
      <c r="H931" s="59">
        <v>3.1828289999999999</v>
      </c>
      <c r="I931" s="59">
        <v>5189735.2779999999</v>
      </c>
      <c r="J931" s="59">
        <v>487956.67300000001</v>
      </c>
      <c r="K931" s="18">
        <f>VLOOKUP($C931,'Hub coords'!$A$14:$E$119,4,TRUE)</f>
        <v>487956.13340000005</v>
      </c>
      <c r="L931" s="18">
        <f>VLOOKUP($C931,'Hub coords'!$A$14:$E$119,5,TRUE)</f>
        <v>5189733.8505000006</v>
      </c>
      <c r="M931" s="59">
        <f t="shared" si="64"/>
        <v>0.53959999996004626</v>
      </c>
      <c r="N931" s="59">
        <f t="shared" si="65"/>
        <v>1.4274999992921948</v>
      </c>
      <c r="O931" s="60">
        <f t="shared" si="66"/>
        <v>1.5260813896827712</v>
      </c>
      <c r="P931" s="59">
        <f t="shared" si="67"/>
        <v>2.328924407936098</v>
      </c>
      <c r="Q931" s="61" t="str">
        <f>VLOOKUP($C931,'Hub coords'!$A$14:$E$118,1,TRUE)</f>
        <v>T6P5</v>
      </c>
      <c r="R931" s="58" t="s">
        <v>5111</v>
      </c>
      <c r="S931" s="59">
        <f>AVERAGE(O906:O935)</f>
        <v>4.0628912899385377</v>
      </c>
    </row>
    <row r="932" spans="1:19" s="58" customFormat="1" x14ac:dyDescent="0.3">
      <c r="A932" s="58" t="s">
        <v>126</v>
      </c>
      <c r="B932" s="58">
        <v>0</v>
      </c>
      <c r="C932" s="58" t="s">
        <v>1015</v>
      </c>
      <c r="D932" s="58">
        <v>901</v>
      </c>
      <c r="E932" s="58">
        <v>328.10399999999998</v>
      </c>
      <c r="F932" s="58">
        <v>0.4</v>
      </c>
      <c r="G932" s="58">
        <v>0.3</v>
      </c>
      <c r="H932" s="59">
        <v>2.2044579999999998</v>
      </c>
      <c r="I932" s="59">
        <v>5189733.8839999996</v>
      </c>
      <c r="J932" s="59">
        <v>487959.80900000001</v>
      </c>
      <c r="K932" s="18">
        <f>VLOOKUP($C932,'Hub coords'!$A$14:$E$119,4,TRUE)</f>
        <v>487956.13340000005</v>
      </c>
      <c r="L932" s="18">
        <f>VLOOKUP($C932,'Hub coords'!$A$14:$E$119,5,TRUE)</f>
        <v>5189733.8505000006</v>
      </c>
      <c r="M932" s="59">
        <f t="shared" si="64"/>
        <v>3.6755999999586493</v>
      </c>
      <c r="N932" s="59">
        <f t="shared" si="65"/>
        <v>3.3499998971819878E-2</v>
      </c>
      <c r="O932" s="60">
        <f t="shared" si="66"/>
        <v>3.6757526589294791</v>
      </c>
      <c r="P932" s="59">
        <f t="shared" si="67"/>
        <v>13.511157609627135</v>
      </c>
      <c r="Q932" s="61" t="str">
        <f>VLOOKUP($C932,'Hub coords'!$A$14:$E$118,1,TRUE)</f>
        <v>T6P5</v>
      </c>
      <c r="R932" s="58" t="s">
        <v>5110</v>
      </c>
      <c r="S932" s="59">
        <f>_xlfn.STDEV.S(O906:O935)</f>
        <v>1.7376087648881564</v>
      </c>
    </row>
    <row r="933" spans="1:19" s="58" customFormat="1" x14ac:dyDescent="0.3">
      <c r="A933" s="58" t="s">
        <v>126</v>
      </c>
      <c r="B933" s="58">
        <v>0</v>
      </c>
      <c r="C933" s="58" t="s">
        <v>1016</v>
      </c>
      <c r="D933" s="58">
        <v>901</v>
      </c>
      <c r="E933" s="58">
        <v>337.87200000000001</v>
      </c>
      <c r="F933" s="58">
        <v>0.7</v>
      </c>
      <c r="G933" s="58">
        <v>0.4</v>
      </c>
      <c r="H933" s="59">
        <v>2.3781150000000002</v>
      </c>
      <c r="I933" s="59">
        <v>5189737.7889999999</v>
      </c>
      <c r="J933" s="59">
        <v>487961.00900000002</v>
      </c>
      <c r="K933" s="18">
        <f>VLOOKUP($C933,'Hub coords'!$A$14:$E$119,4,TRUE)</f>
        <v>487956.13340000005</v>
      </c>
      <c r="L933" s="18">
        <f>VLOOKUP($C933,'Hub coords'!$A$14:$E$119,5,TRUE)</f>
        <v>5189733.8505000006</v>
      </c>
      <c r="M933" s="59">
        <f t="shared" si="64"/>
        <v>4.8755999999702908</v>
      </c>
      <c r="N933" s="59">
        <f t="shared" si="65"/>
        <v>3.9384999992325902</v>
      </c>
      <c r="O933" s="60">
        <f t="shared" si="66"/>
        <v>6.267635726784496</v>
      </c>
      <c r="P933" s="59">
        <f t="shared" si="67"/>
        <v>39.283257603665419</v>
      </c>
      <c r="Q933" s="61" t="str">
        <f>VLOOKUP($C933,'Hub coords'!$A$14:$E$118,1,TRUE)</f>
        <v>T6P5</v>
      </c>
      <c r="R933" s="58" t="s">
        <v>5109</v>
      </c>
      <c r="S933" s="59">
        <f>MIN(O906:O935)</f>
        <v>1.0247041574437377</v>
      </c>
    </row>
    <row r="934" spans="1:19" s="58" customFormat="1" x14ac:dyDescent="0.3">
      <c r="A934" s="58" t="s">
        <v>126</v>
      </c>
      <c r="B934" s="58">
        <v>0</v>
      </c>
      <c r="C934" s="58" t="s">
        <v>1017</v>
      </c>
      <c r="D934" s="58">
        <v>901</v>
      </c>
      <c r="E934" s="58">
        <v>339.577</v>
      </c>
      <c r="F934" s="58">
        <v>0.4</v>
      </c>
      <c r="G934" s="58">
        <v>0.2</v>
      </c>
      <c r="H934" s="59">
        <v>3.2320449999999998</v>
      </c>
      <c r="I934" s="59">
        <v>5189740.841</v>
      </c>
      <c r="J934" s="59">
        <v>487955.59700000001</v>
      </c>
      <c r="K934" s="18">
        <f>VLOOKUP($C934,'Hub coords'!$A$14:$E$119,4,TRUE)</f>
        <v>487956.13340000005</v>
      </c>
      <c r="L934" s="18">
        <f>VLOOKUP($C934,'Hub coords'!$A$14:$E$119,5,TRUE)</f>
        <v>5189733.8505000006</v>
      </c>
      <c r="M934" s="59">
        <f t="shared" si="64"/>
        <v>0.53640000004088506</v>
      </c>
      <c r="N934" s="59">
        <f t="shared" si="65"/>
        <v>6.9904999993741512</v>
      </c>
      <c r="O934" s="60">
        <f t="shared" si="66"/>
        <v>7.0110495078336079</v>
      </c>
      <c r="P934" s="59">
        <f t="shared" si="67"/>
        <v>49.154815201293879</v>
      </c>
      <c r="Q934" s="61" t="str">
        <f>VLOOKUP($C934,'Hub coords'!$A$14:$E$118,1,TRUE)</f>
        <v>T6P5</v>
      </c>
      <c r="R934" s="58" t="s">
        <v>5108</v>
      </c>
      <c r="S934" s="59">
        <f>MAX(O906:O935)</f>
        <v>7.0110495078336079</v>
      </c>
    </row>
    <row r="935" spans="1:19" s="58" customFormat="1" x14ac:dyDescent="0.3">
      <c r="A935" s="58" t="s">
        <v>126</v>
      </c>
      <c r="B935" s="58">
        <v>0</v>
      </c>
      <c r="C935" s="58" t="s">
        <v>1018</v>
      </c>
      <c r="D935" s="58">
        <v>901</v>
      </c>
      <c r="E935" s="58">
        <v>320.83800000000002</v>
      </c>
      <c r="F935" s="58">
        <v>2.2999999999999998</v>
      </c>
      <c r="G935" s="58">
        <v>0.7</v>
      </c>
      <c r="H935" s="59">
        <v>2.4461909999999998</v>
      </c>
      <c r="I935" s="59">
        <v>5189739.75</v>
      </c>
      <c r="J935" s="59">
        <v>487959.5</v>
      </c>
      <c r="K935" s="18">
        <f>VLOOKUP($C935,'Hub coords'!$A$14:$E$119,4,TRUE)</f>
        <v>487956.13340000005</v>
      </c>
      <c r="L935" s="18">
        <f>VLOOKUP($C935,'Hub coords'!$A$14:$E$119,5,TRUE)</f>
        <v>5189733.8505000006</v>
      </c>
      <c r="M935" s="59">
        <f t="shared" si="64"/>
        <v>3.3665999999502674</v>
      </c>
      <c r="N935" s="59">
        <f t="shared" si="65"/>
        <v>5.8994999993592501</v>
      </c>
      <c r="O935" s="60">
        <f t="shared" si="66"/>
        <v>6.7925029114535489</v>
      </c>
      <c r="P935" s="59">
        <f t="shared" si="67"/>
        <v>46.138095802104935</v>
      </c>
      <c r="Q935" s="61" t="str">
        <f>VLOOKUP($C935,'Hub coords'!$A$14:$E$118,1,TRUE)</f>
        <v>T6P5</v>
      </c>
      <c r="R935" s="58" t="s">
        <v>5107</v>
      </c>
      <c r="S935" s="59">
        <f>SQRT(SUM(P906:P935)/S930)</f>
        <v>4.4074626539934938</v>
      </c>
    </row>
    <row r="936" spans="1:19" ht="15" thickBot="1" x14ac:dyDescent="0.35">
      <c r="A936" s="30" t="s">
        <v>130</v>
      </c>
      <c r="B936" s="30">
        <v>0</v>
      </c>
      <c r="C936" s="30" t="s">
        <v>1040</v>
      </c>
      <c r="D936" s="30">
        <v>901</v>
      </c>
      <c r="E936" s="30">
        <v>329.48200000000003</v>
      </c>
      <c r="F936" s="30">
        <v>0.4</v>
      </c>
      <c r="G936" s="30">
        <v>0.2</v>
      </c>
      <c r="H936" s="34">
        <v>1.7521469999999999</v>
      </c>
      <c r="I936" s="34">
        <v>5189657.4189999998</v>
      </c>
      <c r="J936" s="34">
        <v>487957.10200000001</v>
      </c>
      <c r="K936" s="18">
        <f>VLOOKUP($C936,'Hub coords'!$A$14:$E$119,4,TRUE)</f>
        <v>487956.44140000001</v>
      </c>
      <c r="L936" s="18">
        <f>VLOOKUP($C936,'Hub coords'!$A$14:$E$119,5,TRUE)</f>
        <v>5189658.0525000002</v>
      </c>
      <c r="M936" s="34">
        <f t="shared" si="64"/>
        <v>0.6606000000028871</v>
      </c>
      <c r="N936" s="34">
        <f t="shared" si="65"/>
        <v>0.633500000461936</v>
      </c>
      <c r="O936" s="35">
        <f t="shared" si="66"/>
        <v>0.91526750766597598</v>
      </c>
      <c r="P936" s="34">
        <f t="shared" si="67"/>
        <v>0.83771461058908736</v>
      </c>
      <c r="Q936" s="36" t="str">
        <f>VLOOKUP($C936,'Hub coords'!$A$14:$E$118,1,TRUE)</f>
        <v>T6P6</v>
      </c>
      <c r="R936" s="34"/>
    </row>
    <row r="937" spans="1:19" x14ac:dyDescent="0.3">
      <c r="A937" s="30" t="s">
        <v>126</v>
      </c>
      <c r="B937" s="30">
        <v>0</v>
      </c>
      <c r="C937" s="30" t="s">
        <v>1049</v>
      </c>
      <c r="D937" s="30">
        <v>900</v>
      </c>
      <c r="E937" s="30">
        <v>343.12799999999999</v>
      </c>
      <c r="F937" s="30">
        <v>1.1000000000000001</v>
      </c>
      <c r="G937" s="30">
        <v>0.7</v>
      </c>
      <c r="H937" s="34">
        <v>4.3950610000000001</v>
      </c>
      <c r="I937" s="34">
        <v>5189656.9210000001</v>
      </c>
      <c r="J937" s="34">
        <v>487960.86599999998</v>
      </c>
      <c r="K937" s="18">
        <f>VLOOKUP($C937,'Hub coords'!$A$14:$E$119,4,TRUE)</f>
        <v>487956.44140000001</v>
      </c>
      <c r="L937" s="18">
        <f>VLOOKUP($C937,'Hub coords'!$A$14:$E$119,5,TRUE)</f>
        <v>5189658.0525000002</v>
      </c>
      <c r="M937" s="34">
        <f t="shared" si="64"/>
        <v>4.4245999999693595</v>
      </c>
      <c r="N937" s="34">
        <f t="shared" si="65"/>
        <v>1.1315000001341105</v>
      </c>
      <c r="O937" s="35">
        <f t="shared" si="66"/>
        <v>4.5669877829957404</v>
      </c>
      <c r="P937" s="34">
        <f t="shared" si="67"/>
        <v>20.857377410032349</v>
      </c>
      <c r="Q937" s="36" t="str">
        <f>VLOOKUP($C937,'Hub coords'!$A$14:$E$118,1,TRUE)</f>
        <v>T6P6</v>
      </c>
      <c r="R937" s="20" t="s">
        <v>166</v>
      </c>
      <c r="S937" s="20" t="s">
        <v>165</v>
      </c>
    </row>
    <row r="938" spans="1:19" x14ac:dyDescent="0.3">
      <c r="A938" s="30" t="s">
        <v>126</v>
      </c>
      <c r="B938" s="30">
        <v>0</v>
      </c>
      <c r="C938" s="30" t="s">
        <v>1050</v>
      </c>
      <c r="D938" s="30">
        <v>901</v>
      </c>
      <c r="E938" s="30">
        <v>337.54700000000003</v>
      </c>
      <c r="F938" s="30">
        <v>0.7</v>
      </c>
      <c r="G938" s="30">
        <v>0.7</v>
      </c>
      <c r="H938" s="34">
        <v>2.5527000000000002</v>
      </c>
      <c r="I938" s="34">
        <v>5189657.3559999997</v>
      </c>
      <c r="J938" s="34">
        <v>487955.54300000001</v>
      </c>
      <c r="K938" s="18">
        <f>VLOOKUP($C938,'Hub coords'!$A$14:$E$119,4,TRUE)</f>
        <v>487956.44140000001</v>
      </c>
      <c r="L938" s="18">
        <f>VLOOKUP($C938,'Hub coords'!$A$14:$E$119,5,TRUE)</f>
        <v>5189658.0525000002</v>
      </c>
      <c r="M938" s="34">
        <f t="shared" si="64"/>
        <v>0.8984000000054948</v>
      </c>
      <c r="N938" s="34">
        <f t="shared" si="65"/>
        <v>0.69650000054389238</v>
      </c>
      <c r="O938" s="35">
        <f t="shared" si="66"/>
        <v>1.1367650640160942</v>
      </c>
      <c r="P938" s="34">
        <f t="shared" si="67"/>
        <v>1.2922348107675148</v>
      </c>
      <c r="Q938" s="36" t="str">
        <f>VLOOKUP($C938,'Hub coords'!$A$14:$E$118,1,TRUE)</f>
        <v>T6P6</v>
      </c>
      <c r="R938" s="40">
        <v>1</v>
      </c>
      <c r="S938" s="15">
        <v>1</v>
      </c>
    </row>
    <row r="939" spans="1:19" x14ac:dyDescent="0.3">
      <c r="A939" s="30" t="s">
        <v>126</v>
      </c>
      <c r="B939" s="30">
        <v>0</v>
      </c>
      <c r="C939" s="30" t="s">
        <v>1051</v>
      </c>
      <c r="D939" s="30">
        <v>901</v>
      </c>
      <c r="E939" s="30">
        <v>335.392</v>
      </c>
      <c r="F939" s="30">
        <v>0.2</v>
      </c>
      <c r="G939" s="30">
        <v>0.2</v>
      </c>
      <c r="H939" s="34">
        <v>2.2071079999999998</v>
      </c>
      <c r="I939" s="34">
        <v>5189654.824</v>
      </c>
      <c r="J939" s="34">
        <v>487956.84600000002</v>
      </c>
      <c r="K939" s="18">
        <f>VLOOKUP($C939,'Hub coords'!$A$14:$E$119,4,TRUE)</f>
        <v>487956.44140000001</v>
      </c>
      <c r="L939" s="18">
        <f>VLOOKUP($C939,'Hub coords'!$A$14:$E$119,5,TRUE)</f>
        <v>5189658.0525000002</v>
      </c>
      <c r="M939" s="34">
        <f t="shared" si="64"/>
        <v>0.4046000000089407</v>
      </c>
      <c r="N939" s="34">
        <f t="shared" si="65"/>
        <v>3.2285000002011657</v>
      </c>
      <c r="O939" s="35">
        <f t="shared" si="66"/>
        <v>3.2537537416507356</v>
      </c>
      <c r="P939" s="34">
        <f t="shared" si="67"/>
        <v>10.586913411306162</v>
      </c>
      <c r="Q939" s="36" t="str">
        <f>VLOOKUP($C939,'Hub coords'!$A$14:$E$118,1,TRUE)</f>
        <v>T6P6</v>
      </c>
      <c r="R939" s="40">
        <v>2</v>
      </c>
      <c r="S939" s="15">
        <v>11</v>
      </c>
    </row>
    <row r="940" spans="1:19" x14ac:dyDescent="0.3">
      <c r="A940" s="30" t="s">
        <v>126</v>
      </c>
      <c r="B940" s="30">
        <v>0</v>
      </c>
      <c r="C940" s="30" t="s">
        <v>1052</v>
      </c>
      <c r="D940" s="30">
        <v>901</v>
      </c>
      <c r="E940" s="30">
        <v>335.24700000000001</v>
      </c>
      <c r="F940" s="30">
        <v>1.2</v>
      </c>
      <c r="G940" s="30">
        <v>0.6</v>
      </c>
      <c r="H940" s="34">
        <v>2.950326</v>
      </c>
      <c r="I940" s="34">
        <v>5189657.9380000001</v>
      </c>
      <c r="J940" s="34">
        <v>487959.55599999998</v>
      </c>
      <c r="K940" s="18">
        <f>VLOOKUP($C940,'Hub coords'!$A$14:$E$119,4,TRUE)</f>
        <v>487956.44140000001</v>
      </c>
      <c r="L940" s="18">
        <f>VLOOKUP($C940,'Hub coords'!$A$14:$E$119,5,TRUE)</f>
        <v>5189658.0525000002</v>
      </c>
      <c r="M940" s="34">
        <f t="shared" si="64"/>
        <v>3.1145999999716878</v>
      </c>
      <c r="N940" s="34">
        <f t="shared" si="65"/>
        <v>0.11450000014156103</v>
      </c>
      <c r="O940" s="35">
        <f t="shared" si="66"/>
        <v>3.1167039336221936</v>
      </c>
      <c r="P940" s="34">
        <f t="shared" si="67"/>
        <v>9.7138434098560555</v>
      </c>
      <c r="Q940" s="36" t="str">
        <f>VLOOKUP($C940,'Hub coords'!$A$14:$E$118,1,TRUE)</f>
        <v>T6P6</v>
      </c>
      <c r="R940" s="40">
        <v>3</v>
      </c>
      <c r="S940" s="15">
        <v>6</v>
      </c>
    </row>
    <row r="941" spans="1:19" x14ac:dyDescent="0.3">
      <c r="A941" s="30" t="s">
        <v>126</v>
      </c>
      <c r="B941" s="30">
        <v>0</v>
      </c>
      <c r="C941" s="30" t="s">
        <v>1053</v>
      </c>
      <c r="D941" s="30">
        <v>901</v>
      </c>
      <c r="E941" s="30">
        <v>352.15300000000002</v>
      </c>
      <c r="F941" s="30">
        <v>0.2</v>
      </c>
      <c r="G941" s="30">
        <v>0.2</v>
      </c>
      <c r="H941" s="34">
        <v>1.977517</v>
      </c>
      <c r="I941" s="34">
        <v>5189658.9630000005</v>
      </c>
      <c r="J941" s="34">
        <v>487960.62300000002</v>
      </c>
      <c r="K941" s="18">
        <f>VLOOKUP($C941,'Hub coords'!$A$14:$E$119,4,TRUE)</f>
        <v>487956.44140000001</v>
      </c>
      <c r="L941" s="18">
        <f>VLOOKUP($C941,'Hub coords'!$A$14:$E$119,5,TRUE)</f>
        <v>5189658.0525000002</v>
      </c>
      <c r="M941" s="34">
        <f t="shared" si="64"/>
        <v>4.1816000000108033</v>
      </c>
      <c r="N941" s="34">
        <f t="shared" si="65"/>
        <v>0.910500000230968</v>
      </c>
      <c r="O941" s="35">
        <f t="shared" si="66"/>
        <v>4.2795781112758</v>
      </c>
      <c r="P941" s="34">
        <f t="shared" si="67"/>
        <v>18.314788810510944</v>
      </c>
      <c r="Q941" s="36" t="str">
        <f>VLOOKUP($C941,'Hub coords'!$A$14:$E$118,1,TRUE)</f>
        <v>T6P6</v>
      </c>
      <c r="R941" s="40">
        <v>4</v>
      </c>
      <c r="S941" s="15">
        <v>7</v>
      </c>
    </row>
    <row r="942" spans="1:19" x14ac:dyDescent="0.3">
      <c r="A942" s="30" t="s">
        <v>130</v>
      </c>
      <c r="B942" s="30">
        <v>0</v>
      </c>
      <c r="C942" s="30" t="s">
        <v>1054</v>
      </c>
      <c r="D942" s="30">
        <v>900</v>
      </c>
      <c r="E942" s="30">
        <v>338.18299999999999</v>
      </c>
      <c r="F942" s="30">
        <v>0.4</v>
      </c>
      <c r="G942" s="30">
        <v>0.3</v>
      </c>
      <c r="H942" s="34">
        <v>2.3366039999999999</v>
      </c>
      <c r="I942" s="34">
        <v>5189654.46</v>
      </c>
      <c r="J942" s="34">
        <v>487957.11800000002</v>
      </c>
      <c r="K942" s="18">
        <f>VLOOKUP($C942,'Hub coords'!$A$14:$E$119,4,TRUE)</f>
        <v>487956.44140000001</v>
      </c>
      <c r="L942" s="18">
        <f>VLOOKUP($C942,'Hub coords'!$A$14:$E$119,5,TRUE)</f>
        <v>5189658.0525000002</v>
      </c>
      <c r="M942" s="34">
        <f t="shared" si="64"/>
        <v>0.67660000000614673</v>
      </c>
      <c r="N942" s="34">
        <f t="shared" si="65"/>
        <v>3.5925000002607703</v>
      </c>
      <c r="O942" s="35">
        <f t="shared" si="66"/>
        <v>3.6556591487557961</v>
      </c>
      <c r="P942" s="34">
        <f t="shared" si="67"/>
        <v>13.363843811881951</v>
      </c>
      <c r="Q942" s="36" t="str">
        <f>VLOOKUP($C942,'Hub coords'!$A$14:$E$118,1,TRUE)</f>
        <v>T6P6</v>
      </c>
      <c r="R942" s="40">
        <v>5</v>
      </c>
      <c r="S942" s="15">
        <v>5</v>
      </c>
    </row>
    <row r="943" spans="1:19" x14ac:dyDescent="0.3">
      <c r="A943" s="30" t="s">
        <v>126</v>
      </c>
      <c r="B943" s="30">
        <v>0</v>
      </c>
      <c r="C943" s="30" t="s">
        <v>1055</v>
      </c>
      <c r="D943" s="30">
        <v>901</v>
      </c>
      <c r="E943" s="30">
        <v>327.95800000000003</v>
      </c>
      <c r="F943" s="30">
        <v>0.5</v>
      </c>
      <c r="G943" s="30">
        <v>0.3</v>
      </c>
      <c r="H943" s="34">
        <v>1.7104299999999999</v>
      </c>
      <c r="I943" s="34">
        <v>5189656.8279999997</v>
      </c>
      <c r="J943" s="34">
        <v>487956.91499999998</v>
      </c>
      <c r="K943" s="18">
        <f>VLOOKUP($C943,'Hub coords'!$A$14:$E$119,4,TRUE)</f>
        <v>487956.44140000001</v>
      </c>
      <c r="L943" s="18">
        <f>VLOOKUP($C943,'Hub coords'!$A$14:$E$119,5,TRUE)</f>
        <v>5189658.0525000002</v>
      </c>
      <c r="M943" s="34">
        <f t="shared" si="64"/>
        <v>0.47359999996842816</v>
      </c>
      <c r="N943" s="34">
        <f t="shared" si="65"/>
        <v>1.2245000004768372</v>
      </c>
      <c r="O943" s="35">
        <f t="shared" si="66"/>
        <v>1.3128964967345558</v>
      </c>
      <c r="P943" s="34">
        <f t="shared" si="67"/>
        <v>1.7236972111378694</v>
      </c>
      <c r="Q943" s="36" t="str">
        <f>VLOOKUP($C943,'Hub coords'!$A$14:$E$118,1,TRUE)</f>
        <v>T6P6</v>
      </c>
      <c r="R943" s="40">
        <v>6</v>
      </c>
      <c r="S943" s="15">
        <v>0</v>
      </c>
    </row>
    <row r="944" spans="1:19" x14ac:dyDescent="0.3">
      <c r="A944" s="30" t="s">
        <v>126</v>
      </c>
      <c r="B944" s="30">
        <v>0</v>
      </c>
      <c r="C944" s="30" t="s">
        <v>1056</v>
      </c>
      <c r="D944" s="30">
        <v>901</v>
      </c>
      <c r="E944" s="30">
        <v>345.69299999999998</v>
      </c>
      <c r="F944" s="30">
        <v>1.1000000000000001</v>
      </c>
      <c r="G944" s="30">
        <v>0.5</v>
      </c>
      <c r="H944" s="34">
        <v>1.1243620000000001</v>
      </c>
      <c r="I944" s="34">
        <v>5189656.8669999996</v>
      </c>
      <c r="J944" s="34">
        <v>487956.66</v>
      </c>
      <c r="K944" s="18">
        <f>VLOOKUP($C944,'Hub coords'!$A$14:$E$119,4,TRUE)</f>
        <v>487956.44140000001</v>
      </c>
      <c r="L944" s="18">
        <f>VLOOKUP($C944,'Hub coords'!$A$14:$E$119,5,TRUE)</f>
        <v>5189658.0525000002</v>
      </c>
      <c r="M944" s="34">
        <f t="shared" si="64"/>
        <v>0.21859999996377155</v>
      </c>
      <c r="N944" s="34">
        <f t="shared" si="65"/>
        <v>1.185500000603497</v>
      </c>
      <c r="O944" s="35">
        <f t="shared" si="66"/>
        <v>1.2054858818812655</v>
      </c>
      <c r="P944" s="34">
        <f t="shared" si="67"/>
        <v>1.4531962114150523</v>
      </c>
      <c r="Q944" s="36" t="str">
        <f>VLOOKUP($C944,'Hub coords'!$A$14:$E$118,1,TRUE)</f>
        <v>T6P6</v>
      </c>
      <c r="R944" s="40">
        <v>7</v>
      </c>
      <c r="S944" s="15">
        <v>0</v>
      </c>
    </row>
    <row r="945" spans="1:19" x14ac:dyDescent="0.3">
      <c r="A945" s="30" t="s">
        <v>126</v>
      </c>
      <c r="B945" s="30">
        <v>0</v>
      </c>
      <c r="C945" s="30" t="s">
        <v>1057</v>
      </c>
      <c r="D945" s="30">
        <v>901</v>
      </c>
      <c r="E945" s="30">
        <v>355.91800000000001</v>
      </c>
      <c r="F945" s="30">
        <v>0.2</v>
      </c>
      <c r="G945" s="30">
        <v>0.1</v>
      </c>
      <c r="H945" s="34">
        <v>2.0488249999999999</v>
      </c>
      <c r="I945" s="34">
        <v>5189656.398</v>
      </c>
      <c r="J945" s="34">
        <v>487960.34600000002</v>
      </c>
      <c r="K945" s="18">
        <f>VLOOKUP($C945,'Hub coords'!$A$14:$E$119,4,TRUE)</f>
        <v>487956.44140000001</v>
      </c>
      <c r="L945" s="18">
        <f>VLOOKUP($C945,'Hub coords'!$A$14:$E$119,5,TRUE)</f>
        <v>5189658.0525000002</v>
      </c>
      <c r="M945" s="34">
        <f t="shared" si="64"/>
        <v>3.9046000000089407</v>
      </c>
      <c r="N945" s="34">
        <f t="shared" si="65"/>
        <v>1.6545000001788139</v>
      </c>
      <c r="O945" s="35">
        <f t="shared" si="66"/>
        <v>4.2406687456887644</v>
      </c>
      <c r="P945" s="34">
        <f t="shared" si="67"/>
        <v>17.983271410661519</v>
      </c>
      <c r="Q945" s="36" t="str">
        <f>VLOOKUP($C945,'Hub coords'!$A$14:$E$118,1,TRUE)</f>
        <v>T6P6</v>
      </c>
      <c r="R945" s="40">
        <v>8</v>
      </c>
      <c r="S945" s="15">
        <v>0</v>
      </c>
    </row>
    <row r="946" spans="1:19" ht="15" thickBot="1" x14ac:dyDescent="0.35">
      <c r="A946" s="30" t="s">
        <v>126</v>
      </c>
      <c r="B946" s="30">
        <v>0</v>
      </c>
      <c r="C946" s="30" t="s">
        <v>1058</v>
      </c>
      <c r="D946" s="30">
        <v>901</v>
      </c>
      <c r="E946" s="30">
        <v>348.20600000000002</v>
      </c>
      <c r="F946" s="30">
        <v>0.9</v>
      </c>
      <c r="G946" s="30">
        <v>0.3</v>
      </c>
      <c r="H946" s="34">
        <v>3.3686349999999998</v>
      </c>
      <c r="I946" s="34">
        <v>5189656.7079999996</v>
      </c>
      <c r="J946" s="34">
        <v>487956.12400000001</v>
      </c>
      <c r="K946" s="18">
        <f>VLOOKUP($C946,'Hub coords'!$A$14:$E$119,4,TRUE)</f>
        <v>487956.44140000001</v>
      </c>
      <c r="L946" s="18">
        <f>VLOOKUP($C946,'Hub coords'!$A$14:$E$119,5,TRUE)</f>
        <v>5189658.0525000002</v>
      </c>
      <c r="M946" s="34">
        <f t="shared" si="64"/>
        <v>0.31739999999990687</v>
      </c>
      <c r="N946" s="34">
        <f t="shared" si="65"/>
        <v>1.3445000005885959</v>
      </c>
      <c r="O946" s="35">
        <f t="shared" si="66"/>
        <v>1.381456843908877</v>
      </c>
      <c r="P946" s="34">
        <f t="shared" si="67"/>
        <v>1.9084230115826755</v>
      </c>
      <c r="Q946" s="36" t="str">
        <f>VLOOKUP($C946,'Hub coords'!$A$14:$E$118,1,TRUE)</f>
        <v>T6P6</v>
      </c>
      <c r="R946" s="38" t="s">
        <v>2123</v>
      </c>
      <c r="S946" s="38">
        <v>0</v>
      </c>
    </row>
    <row r="947" spans="1:19" x14ac:dyDescent="0.3">
      <c r="A947" s="30" t="s">
        <v>126</v>
      </c>
      <c r="B947" s="30">
        <v>0</v>
      </c>
      <c r="C947" s="30" t="s">
        <v>1041</v>
      </c>
      <c r="D947" s="30">
        <v>900</v>
      </c>
      <c r="E947" s="30">
        <v>334.51299999999998</v>
      </c>
      <c r="F947" s="30">
        <v>0.3</v>
      </c>
      <c r="G947" s="30">
        <v>0.3</v>
      </c>
      <c r="H947" s="34">
        <v>2.103812</v>
      </c>
      <c r="I947" s="34">
        <v>5189655.4529999997</v>
      </c>
      <c r="J947" s="34">
        <v>487957.03100000002</v>
      </c>
      <c r="K947" s="18">
        <f>VLOOKUP($C947,'Hub coords'!$A$14:$E$119,4,TRUE)</f>
        <v>487956.44140000001</v>
      </c>
      <c r="L947" s="18">
        <f>VLOOKUP($C947,'Hub coords'!$A$14:$E$119,5,TRUE)</f>
        <v>5189658.0525000002</v>
      </c>
      <c r="M947" s="34">
        <f t="shared" si="64"/>
        <v>0.58960000000661239</v>
      </c>
      <c r="N947" s="34">
        <f t="shared" si="65"/>
        <v>2.5995000004768372</v>
      </c>
      <c r="O947" s="35">
        <f t="shared" si="66"/>
        <v>2.6655259166788969</v>
      </c>
      <c r="P947" s="34">
        <f t="shared" si="67"/>
        <v>7.1050284124868739</v>
      </c>
      <c r="Q947" s="36" t="str">
        <f>VLOOKUP($C947,'Hub coords'!$A$14:$E$118,1,TRUE)</f>
        <v>T6P6</v>
      </c>
      <c r="R947" s="30"/>
    </row>
    <row r="948" spans="1:19" x14ac:dyDescent="0.3">
      <c r="A948" s="30" t="s">
        <v>130</v>
      </c>
      <c r="B948" s="30">
        <v>0</v>
      </c>
      <c r="C948" s="30" t="s">
        <v>1059</v>
      </c>
      <c r="D948" s="30">
        <v>901</v>
      </c>
      <c r="E948" s="30">
        <v>337.11900000000003</v>
      </c>
      <c r="F948" s="30">
        <v>1.6</v>
      </c>
      <c r="G948" s="30">
        <v>1.1000000000000001</v>
      </c>
      <c r="H948" s="34">
        <v>2.6073219999999999</v>
      </c>
      <c r="I948" s="34">
        <v>5189656.4780000001</v>
      </c>
      <c r="J948" s="34">
        <v>487958.31800000003</v>
      </c>
      <c r="K948" s="18">
        <f>VLOOKUP($C948,'Hub coords'!$A$14:$E$119,4,TRUE)</f>
        <v>487956.44140000001</v>
      </c>
      <c r="L948" s="18">
        <f>VLOOKUP($C948,'Hub coords'!$A$14:$E$119,5,TRUE)</f>
        <v>5189658.0525000002</v>
      </c>
      <c r="M948" s="34">
        <f t="shared" si="64"/>
        <v>1.8766000000177883</v>
      </c>
      <c r="N948" s="34">
        <f t="shared" si="65"/>
        <v>1.5745000001043081</v>
      </c>
      <c r="O948" s="35">
        <f t="shared" si="66"/>
        <v>2.4496280963434489</v>
      </c>
      <c r="P948" s="34">
        <f t="shared" si="67"/>
        <v>6.0006778103952296</v>
      </c>
      <c r="Q948" s="36" t="str">
        <f>VLOOKUP($C948,'Hub coords'!$A$14:$E$118,1,TRUE)</f>
        <v>T6P6</v>
      </c>
      <c r="R948" s="30"/>
    </row>
    <row r="949" spans="1:19" x14ac:dyDescent="0.3">
      <c r="A949" s="30" t="s">
        <v>126</v>
      </c>
      <c r="B949" s="30">
        <v>0</v>
      </c>
      <c r="C949" s="30" t="s">
        <v>1060</v>
      </c>
      <c r="D949" s="30">
        <v>901</v>
      </c>
      <c r="E949" s="30">
        <v>335.09100000000001</v>
      </c>
      <c r="F949" s="30">
        <v>0.2</v>
      </c>
      <c r="G949" s="30">
        <v>0.2</v>
      </c>
      <c r="H949" s="34">
        <v>2.2136979999999999</v>
      </c>
      <c r="I949" s="34">
        <v>5189654.5949999997</v>
      </c>
      <c r="J949" s="34">
        <v>487956.95500000002</v>
      </c>
      <c r="K949" s="18">
        <f>VLOOKUP($C949,'Hub coords'!$A$14:$E$119,4,TRUE)</f>
        <v>487956.44140000001</v>
      </c>
      <c r="L949" s="18">
        <f>VLOOKUP($C949,'Hub coords'!$A$14:$E$119,5,TRUE)</f>
        <v>5189658.0525000002</v>
      </c>
      <c r="M949" s="34">
        <f t="shared" si="64"/>
        <v>0.51360000000568107</v>
      </c>
      <c r="N949" s="34">
        <f t="shared" si="65"/>
        <v>3.4575000004842877</v>
      </c>
      <c r="O949" s="35">
        <f t="shared" si="66"/>
        <v>3.495438629607833</v>
      </c>
      <c r="P949" s="34">
        <f t="shared" si="67"/>
        <v>12.218091213354686</v>
      </c>
      <c r="Q949" s="36" t="str">
        <f>VLOOKUP($C949,'Hub coords'!$A$14:$E$118,1,TRUE)</f>
        <v>T6P6</v>
      </c>
      <c r="R949" s="30"/>
    </row>
    <row r="950" spans="1:19" x14ac:dyDescent="0.3">
      <c r="A950" s="30" t="s">
        <v>126</v>
      </c>
      <c r="B950" s="30">
        <v>0</v>
      </c>
      <c r="C950" s="30" t="s">
        <v>1061</v>
      </c>
      <c r="D950" s="30">
        <v>901</v>
      </c>
      <c r="E950" s="30">
        <v>327.96800000000002</v>
      </c>
      <c r="F950" s="30">
        <v>0.4</v>
      </c>
      <c r="G950" s="30">
        <v>0.3</v>
      </c>
      <c r="H950" s="34">
        <v>1.9494089999999999</v>
      </c>
      <c r="I950" s="34">
        <v>5189657.4550000001</v>
      </c>
      <c r="J950" s="34">
        <v>487957.21899999998</v>
      </c>
      <c r="K950" s="18">
        <f>VLOOKUP($C950,'Hub coords'!$A$14:$E$119,4,TRUE)</f>
        <v>487956.44140000001</v>
      </c>
      <c r="L950" s="18">
        <f>VLOOKUP($C950,'Hub coords'!$A$14:$E$119,5,TRUE)</f>
        <v>5189658.0525000002</v>
      </c>
      <c r="M950" s="34">
        <f t="shared" si="64"/>
        <v>0.77759999997215346</v>
      </c>
      <c r="N950" s="34">
        <f t="shared" si="65"/>
        <v>0.59750000014901161</v>
      </c>
      <c r="O950" s="35">
        <f t="shared" si="66"/>
        <v>0.98064673054814289</v>
      </c>
      <c r="P950" s="34">
        <f t="shared" si="67"/>
        <v>0.961668010134762</v>
      </c>
      <c r="Q950" s="36" t="str">
        <f>VLOOKUP($C950,'Hub coords'!$A$14:$E$118,1,TRUE)</f>
        <v>T6P6</v>
      </c>
      <c r="R950" s="30"/>
    </row>
    <row r="951" spans="1:19" x14ac:dyDescent="0.3">
      <c r="A951" s="30" t="s">
        <v>126</v>
      </c>
      <c r="B951" s="30">
        <v>0</v>
      </c>
      <c r="C951" s="30" t="s">
        <v>1062</v>
      </c>
      <c r="D951" s="30">
        <v>901</v>
      </c>
      <c r="E951" s="30">
        <v>330.00200000000001</v>
      </c>
      <c r="F951" s="30">
        <v>0.3</v>
      </c>
      <c r="G951" s="30">
        <v>0.2</v>
      </c>
      <c r="H951" s="34">
        <v>1.9121109999999999</v>
      </c>
      <c r="I951" s="34">
        <v>5189655.2390000001</v>
      </c>
      <c r="J951" s="34">
        <v>487957.19900000002</v>
      </c>
      <c r="K951" s="18">
        <f>VLOOKUP($C951,'Hub coords'!$A$14:$E$119,4,TRUE)</f>
        <v>487956.44140000001</v>
      </c>
      <c r="L951" s="18">
        <f>VLOOKUP($C951,'Hub coords'!$A$14:$E$119,5,TRUE)</f>
        <v>5189658.0525000002</v>
      </c>
      <c r="M951" s="34">
        <f t="shared" si="64"/>
        <v>0.75760000001173466</v>
      </c>
      <c r="N951" s="34">
        <f t="shared" si="65"/>
        <v>2.8135000001639128</v>
      </c>
      <c r="O951" s="35">
        <f t="shared" si="66"/>
        <v>2.9137158425179552</v>
      </c>
      <c r="P951" s="34">
        <f t="shared" si="67"/>
        <v>8.4897400109401175</v>
      </c>
      <c r="Q951" s="36" t="str">
        <f>VLOOKUP($C951,'Hub coords'!$A$14:$E$118,1,TRUE)</f>
        <v>T6P6</v>
      </c>
      <c r="R951" s="30"/>
    </row>
    <row r="952" spans="1:19" x14ac:dyDescent="0.3">
      <c r="A952" s="30" t="s">
        <v>126</v>
      </c>
      <c r="B952" s="30">
        <v>0</v>
      </c>
      <c r="C952" s="30" t="s">
        <v>1063</v>
      </c>
      <c r="D952" s="30">
        <v>901</v>
      </c>
      <c r="E952" s="30">
        <v>329.214</v>
      </c>
      <c r="F952" s="30">
        <v>0.4</v>
      </c>
      <c r="G952" s="30">
        <v>0.2</v>
      </c>
      <c r="H952" s="34">
        <v>1.6302129999999999</v>
      </c>
      <c r="I952" s="34">
        <v>5189656.46</v>
      </c>
      <c r="J952" s="34">
        <v>487956.66600000003</v>
      </c>
      <c r="K952" s="18">
        <f>VLOOKUP($C952,'Hub coords'!$A$14:$E$119,4,TRUE)</f>
        <v>487956.44140000001</v>
      </c>
      <c r="L952" s="18">
        <f>VLOOKUP($C952,'Hub coords'!$A$14:$E$119,5,TRUE)</f>
        <v>5189658.0525000002</v>
      </c>
      <c r="M952" s="34">
        <f t="shared" si="64"/>
        <v>0.22460000001592562</v>
      </c>
      <c r="N952" s="34">
        <f t="shared" si="65"/>
        <v>1.5925000002607703</v>
      </c>
      <c r="O952" s="35">
        <f t="shared" si="66"/>
        <v>1.6082603678626504</v>
      </c>
      <c r="P952" s="34">
        <f t="shared" si="67"/>
        <v>2.5865014108377076</v>
      </c>
      <c r="Q952" s="36" t="str">
        <f>VLOOKUP($C952,'Hub coords'!$A$14:$E$118,1,TRUE)</f>
        <v>T6P6</v>
      </c>
      <c r="R952" s="30"/>
    </row>
    <row r="953" spans="1:19" x14ac:dyDescent="0.3">
      <c r="A953" s="30" t="s">
        <v>126</v>
      </c>
      <c r="B953" s="30">
        <v>0</v>
      </c>
      <c r="C953" s="30" t="s">
        <v>1064</v>
      </c>
      <c r="D953" s="30">
        <v>900</v>
      </c>
      <c r="E953" s="30">
        <v>334.30700000000002</v>
      </c>
      <c r="F953" s="30">
        <v>0.4</v>
      </c>
      <c r="G953" s="30">
        <v>0.3</v>
      </c>
      <c r="H953" s="34">
        <v>2.2094849999999999</v>
      </c>
      <c r="I953" s="34">
        <v>5189654.0089999996</v>
      </c>
      <c r="J953" s="34">
        <v>487957.29700000002</v>
      </c>
      <c r="K953" s="18">
        <f>VLOOKUP($C953,'Hub coords'!$A$14:$E$119,4,TRUE)</f>
        <v>487956.44140000001</v>
      </c>
      <c r="L953" s="18">
        <f>VLOOKUP($C953,'Hub coords'!$A$14:$E$119,5,TRUE)</f>
        <v>5189658.0525000002</v>
      </c>
      <c r="M953" s="34">
        <f t="shared" si="64"/>
        <v>0.85560000000987202</v>
      </c>
      <c r="N953" s="34">
        <f t="shared" si="65"/>
        <v>4.0435000006109476</v>
      </c>
      <c r="O953" s="35">
        <f t="shared" si="66"/>
        <v>4.1330308025657914</v>
      </c>
      <c r="P953" s="34">
        <f t="shared" si="67"/>
        <v>17.08194361495763</v>
      </c>
      <c r="Q953" s="36" t="str">
        <f>VLOOKUP($C953,'Hub coords'!$A$14:$E$118,1,TRUE)</f>
        <v>T6P6</v>
      </c>
      <c r="R953" s="30"/>
    </row>
    <row r="954" spans="1:19" x14ac:dyDescent="0.3">
      <c r="A954" s="30" t="s">
        <v>126</v>
      </c>
      <c r="B954" s="30">
        <v>0</v>
      </c>
      <c r="C954" s="30" t="s">
        <v>1065</v>
      </c>
      <c r="D954" s="30">
        <v>901</v>
      </c>
      <c r="E954" s="30">
        <v>329.863</v>
      </c>
      <c r="F954" s="30">
        <v>0.3</v>
      </c>
      <c r="G954" s="30">
        <v>0.2</v>
      </c>
      <c r="H954" s="34">
        <v>1.73773</v>
      </c>
      <c r="I954" s="34">
        <v>5189655.3689999999</v>
      </c>
      <c r="J954" s="34">
        <v>487957.11200000002</v>
      </c>
      <c r="K954" s="18">
        <f>VLOOKUP($C954,'Hub coords'!$A$14:$E$119,4,TRUE)</f>
        <v>487956.44140000001</v>
      </c>
      <c r="L954" s="18">
        <f>VLOOKUP($C954,'Hub coords'!$A$14:$E$119,5,TRUE)</f>
        <v>5189658.0525000002</v>
      </c>
      <c r="M954" s="34">
        <f t="shared" si="64"/>
        <v>0.67060000001220033</v>
      </c>
      <c r="N954" s="34">
        <f t="shared" si="65"/>
        <v>2.6835000002756715</v>
      </c>
      <c r="O954" s="35">
        <f t="shared" si="66"/>
        <v>2.7660218024259846</v>
      </c>
      <c r="P954" s="34">
        <f t="shared" si="67"/>
        <v>7.6508766114958924</v>
      </c>
      <c r="Q954" s="36" t="str">
        <f>VLOOKUP($C954,'Hub coords'!$A$14:$E$118,1,TRUE)</f>
        <v>T6P6</v>
      </c>
      <c r="R954" s="30"/>
    </row>
    <row r="955" spans="1:19" x14ac:dyDescent="0.3">
      <c r="A955" s="30" t="s">
        <v>126</v>
      </c>
      <c r="B955" s="30">
        <v>0</v>
      </c>
      <c r="C955" s="30" t="s">
        <v>1066</v>
      </c>
      <c r="D955" s="30">
        <v>901</v>
      </c>
      <c r="E955" s="30">
        <v>352.78100000000001</v>
      </c>
      <c r="F955" s="30">
        <v>0.3</v>
      </c>
      <c r="G955" s="30">
        <v>0.3</v>
      </c>
      <c r="H955" s="34">
        <v>2.1800899999999999</v>
      </c>
      <c r="I955" s="34">
        <v>5189658.4110000003</v>
      </c>
      <c r="J955" s="34">
        <v>487960.33799999999</v>
      </c>
      <c r="K955" s="18">
        <f>VLOOKUP($C955,'Hub coords'!$A$14:$E$119,4,TRUE)</f>
        <v>487956.44140000001</v>
      </c>
      <c r="L955" s="18">
        <f>VLOOKUP($C955,'Hub coords'!$A$14:$E$119,5,TRUE)</f>
        <v>5189658.0525000002</v>
      </c>
      <c r="M955" s="34">
        <f t="shared" si="64"/>
        <v>3.8965999999782071</v>
      </c>
      <c r="N955" s="34">
        <f t="shared" si="65"/>
        <v>0.35850000008940697</v>
      </c>
      <c r="O955" s="35">
        <f t="shared" si="66"/>
        <v>3.9130568370385661</v>
      </c>
      <c r="P955" s="34">
        <f t="shared" si="67"/>
        <v>15.312013809894268</v>
      </c>
      <c r="Q955" s="36" t="str">
        <f>VLOOKUP($C955,'Hub coords'!$A$14:$E$118,1,TRUE)</f>
        <v>T6P6</v>
      </c>
      <c r="R955" s="30"/>
    </row>
    <row r="956" spans="1:19" x14ac:dyDescent="0.3">
      <c r="A956" s="30" t="s">
        <v>126</v>
      </c>
      <c r="B956" s="30">
        <v>0</v>
      </c>
      <c r="C956" s="30" t="s">
        <v>1067</v>
      </c>
      <c r="D956" s="30">
        <v>901</v>
      </c>
      <c r="E956" s="30">
        <v>348.15199999999999</v>
      </c>
      <c r="F956" s="30">
        <v>1</v>
      </c>
      <c r="G956" s="30">
        <v>0.4</v>
      </c>
      <c r="H956" s="34">
        <v>2.1298879999999998</v>
      </c>
      <c r="I956" s="34">
        <v>5189657.5779999997</v>
      </c>
      <c r="J956" s="34">
        <v>487958.01299999998</v>
      </c>
      <c r="K956" s="18">
        <f>VLOOKUP($C956,'Hub coords'!$A$14:$E$119,4,TRUE)</f>
        <v>487956.44140000001</v>
      </c>
      <c r="L956" s="18">
        <f>VLOOKUP($C956,'Hub coords'!$A$14:$E$119,5,TRUE)</f>
        <v>5189658.0525000002</v>
      </c>
      <c r="M956" s="34">
        <f t="shared" si="64"/>
        <v>1.5715999999665655</v>
      </c>
      <c r="N956" s="34">
        <f t="shared" si="65"/>
        <v>0.47450000047683716</v>
      </c>
      <c r="O956" s="35">
        <f t="shared" si="66"/>
        <v>1.641668910087362</v>
      </c>
      <c r="P956" s="34">
        <f t="shared" si="67"/>
        <v>2.6950768103474272</v>
      </c>
      <c r="Q956" s="36" t="str">
        <f>VLOOKUP($C956,'Hub coords'!$A$14:$E$118,1,TRUE)</f>
        <v>T6P6</v>
      </c>
      <c r="R956" s="30"/>
    </row>
    <row r="957" spans="1:19" x14ac:dyDescent="0.3">
      <c r="A957" s="30" t="s">
        <v>126</v>
      </c>
      <c r="B957" s="30">
        <v>0</v>
      </c>
      <c r="C957" s="30" t="s">
        <v>1068</v>
      </c>
      <c r="D957" s="30">
        <v>901</v>
      </c>
      <c r="E957" s="30">
        <v>344.34100000000001</v>
      </c>
      <c r="F957" s="30">
        <v>1.2</v>
      </c>
      <c r="G957" s="30">
        <v>1</v>
      </c>
      <c r="H957" s="34">
        <v>3.9278390000000001</v>
      </c>
      <c r="I957" s="34">
        <v>5189658.1109999996</v>
      </c>
      <c r="J957" s="34">
        <v>487957.98499999999</v>
      </c>
      <c r="K957" s="18">
        <f>VLOOKUP($C957,'Hub coords'!$A$14:$E$119,4,TRUE)</f>
        <v>487956.44140000001</v>
      </c>
      <c r="L957" s="18">
        <f>VLOOKUP($C957,'Hub coords'!$A$14:$E$119,5,TRUE)</f>
        <v>5189658.0525000002</v>
      </c>
      <c r="M957" s="34">
        <f t="shared" si="64"/>
        <v>1.5435999999754131</v>
      </c>
      <c r="N957" s="34">
        <f t="shared" si="65"/>
        <v>5.8499999344348907E-2</v>
      </c>
      <c r="O957" s="35">
        <f t="shared" si="66"/>
        <v>1.544708130957879</v>
      </c>
      <c r="P957" s="34">
        <f t="shared" si="67"/>
        <v>2.3861232098473839</v>
      </c>
      <c r="Q957" s="36" t="str">
        <f>VLOOKUP($C957,'Hub coords'!$A$14:$E$118,1,TRUE)</f>
        <v>T6P6</v>
      </c>
      <c r="R957" s="30"/>
    </row>
    <row r="958" spans="1:19" x14ac:dyDescent="0.3">
      <c r="A958" s="30" t="s">
        <v>130</v>
      </c>
      <c r="B958" s="30">
        <v>0</v>
      </c>
      <c r="C958" s="30" t="s">
        <v>1042</v>
      </c>
      <c r="D958" s="30">
        <v>901</v>
      </c>
      <c r="E958" s="30">
        <v>331.84199999999998</v>
      </c>
      <c r="F958" s="30">
        <v>0.6</v>
      </c>
      <c r="G958" s="30">
        <v>0.4</v>
      </c>
      <c r="H958" s="34">
        <v>2.2790439999999998</v>
      </c>
      <c r="I958" s="34">
        <v>5189653.8320000004</v>
      </c>
      <c r="J958" s="34">
        <v>487955.30300000001</v>
      </c>
      <c r="K958" s="18">
        <f>VLOOKUP($C958,'Hub coords'!$A$14:$E$119,4,TRUE)</f>
        <v>487956.44140000001</v>
      </c>
      <c r="L958" s="18">
        <f>VLOOKUP($C958,'Hub coords'!$A$14:$E$119,5,TRUE)</f>
        <v>5189658.0525000002</v>
      </c>
      <c r="M958" s="34">
        <f t="shared" si="64"/>
        <v>1.1383999999961816</v>
      </c>
      <c r="N958" s="34">
        <f t="shared" si="65"/>
        <v>4.2204999998211861</v>
      </c>
      <c r="O958" s="35">
        <f t="shared" si="66"/>
        <v>4.3713355863490895</v>
      </c>
      <c r="P958" s="34">
        <f t="shared" si="67"/>
        <v>19.108574808481936</v>
      </c>
      <c r="Q958" s="36" t="str">
        <f>VLOOKUP($C958,'Hub coords'!$A$14:$E$118,1,TRUE)</f>
        <v>T6P6</v>
      </c>
      <c r="R958" s="30"/>
    </row>
    <row r="959" spans="1:19" x14ac:dyDescent="0.3">
      <c r="A959" s="30" t="s">
        <v>126</v>
      </c>
      <c r="B959" s="30">
        <v>0</v>
      </c>
      <c r="C959" s="30" t="s">
        <v>1069</v>
      </c>
      <c r="D959" s="30">
        <v>901</v>
      </c>
      <c r="E959" s="30">
        <v>326.84899999999999</v>
      </c>
      <c r="F959" s="30">
        <v>0.4</v>
      </c>
      <c r="G959" s="30">
        <v>0.2</v>
      </c>
      <c r="H959" s="34">
        <v>1.8388720000000001</v>
      </c>
      <c r="I959" s="34">
        <v>5189656.835</v>
      </c>
      <c r="J959" s="34">
        <v>487957.08199999999</v>
      </c>
      <c r="K959" s="18">
        <f>VLOOKUP($C959,'Hub coords'!$A$14:$E$119,4,TRUE)</f>
        <v>487956.44140000001</v>
      </c>
      <c r="L959" s="18">
        <f>VLOOKUP($C959,'Hub coords'!$A$14:$E$119,5,TRUE)</f>
        <v>5189658.0525000002</v>
      </c>
      <c r="M959" s="34">
        <f t="shared" si="64"/>
        <v>0.64059999998426065</v>
      </c>
      <c r="N959" s="34">
        <f t="shared" si="65"/>
        <v>1.2175000002607703</v>
      </c>
      <c r="O959" s="35">
        <f t="shared" si="66"/>
        <v>1.3757451110633867</v>
      </c>
      <c r="P959" s="34">
        <f t="shared" si="67"/>
        <v>1.8926746106148102</v>
      </c>
      <c r="Q959" s="36" t="str">
        <f>VLOOKUP($C959,'Hub coords'!$A$14:$E$118,1,TRUE)</f>
        <v>T6P6</v>
      </c>
      <c r="R959" s="30"/>
    </row>
    <row r="960" spans="1:19" x14ac:dyDescent="0.3">
      <c r="A960" s="30" t="s">
        <v>126</v>
      </c>
      <c r="B960" s="30">
        <v>0</v>
      </c>
      <c r="C960" s="30" t="s">
        <v>1043</v>
      </c>
      <c r="D960" s="30">
        <v>901</v>
      </c>
      <c r="E960" s="30">
        <v>328.26900000000001</v>
      </c>
      <c r="F960" s="30">
        <v>0.5</v>
      </c>
      <c r="G960" s="30">
        <v>0.2</v>
      </c>
      <c r="H960" s="34">
        <v>1.7060010000000001</v>
      </c>
      <c r="I960" s="34">
        <v>5189656.5650000004</v>
      </c>
      <c r="J960" s="34">
        <v>487956.74300000002</v>
      </c>
      <c r="K960" s="18">
        <f>VLOOKUP($C960,'Hub coords'!$A$14:$E$119,4,TRUE)</f>
        <v>487956.44140000001</v>
      </c>
      <c r="L960" s="18">
        <f>VLOOKUP($C960,'Hub coords'!$A$14:$E$119,5,TRUE)</f>
        <v>5189658.0525000002</v>
      </c>
      <c r="M960" s="34">
        <f t="shared" si="64"/>
        <v>0.30160000000614673</v>
      </c>
      <c r="N960" s="34">
        <f t="shared" si="65"/>
        <v>1.4874999998137355</v>
      </c>
      <c r="O960" s="35">
        <f t="shared" si="66"/>
        <v>1.5177677060240709</v>
      </c>
      <c r="P960" s="34">
        <f t="shared" si="67"/>
        <v>2.3036188094495702</v>
      </c>
      <c r="Q960" s="36" t="str">
        <f>VLOOKUP($C960,'Hub coords'!$A$14:$E$118,1,TRUE)</f>
        <v>T6P6</v>
      </c>
      <c r="R960" s="30" t="s">
        <v>5112</v>
      </c>
      <c r="S960" s="37">
        <f>COUNT(D936:D965)</f>
        <v>30</v>
      </c>
    </row>
    <row r="961" spans="1:19" x14ac:dyDescent="0.3">
      <c r="A961" s="30" t="s">
        <v>126</v>
      </c>
      <c r="B961" s="30">
        <v>0</v>
      </c>
      <c r="C961" s="30" t="s">
        <v>1044</v>
      </c>
      <c r="D961" s="30">
        <v>901</v>
      </c>
      <c r="E961" s="30">
        <v>334.53899999999999</v>
      </c>
      <c r="F961" s="30">
        <v>0.2</v>
      </c>
      <c r="G961" s="30">
        <v>0.2</v>
      </c>
      <c r="H961" s="34">
        <v>2.032349</v>
      </c>
      <c r="I961" s="34">
        <v>5189654.3679999998</v>
      </c>
      <c r="J961" s="34">
        <v>487956.788</v>
      </c>
      <c r="K961" s="18">
        <f>VLOOKUP($C961,'Hub coords'!$A$14:$E$119,4,TRUE)</f>
        <v>487956.44140000001</v>
      </c>
      <c r="L961" s="18">
        <f>VLOOKUP($C961,'Hub coords'!$A$14:$E$119,5,TRUE)</f>
        <v>5189658.0525000002</v>
      </c>
      <c r="M961" s="34">
        <f t="shared" si="64"/>
        <v>0.34659999998984858</v>
      </c>
      <c r="N961" s="34">
        <f t="shared" si="65"/>
        <v>3.6845000004395843</v>
      </c>
      <c r="O961" s="35">
        <f t="shared" si="66"/>
        <v>3.7007663818771728</v>
      </c>
      <c r="P961" s="34">
        <f t="shared" si="67"/>
        <v>13.695671813232261</v>
      </c>
      <c r="Q961" s="36" t="str">
        <f>VLOOKUP($C961,'Hub coords'!$A$14:$E$118,1,TRUE)</f>
        <v>T6P6</v>
      </c>
      <c r="R961" s="30" t="s">
        <v>5111</v>
      </c>
      <c r="S961" s="34">
        <f>AVERAGE(O936:O965)</f>
        <v>2.5805574324443286</v>
      </c>
    </row>
    <row r="962" spans="1:19" x14ac:dyDescent="0.3">
      <c r="A962" s="30" t="s">
        <v>126</v>
      </c>
      <c r="B962" s="30">
        <v>0</v>
      </c>
      <c r="C962" s="30" t="s">
        <v>1045</v>
      </c>
      <c r="D962" s="30">
        <v>901</v>
      </c>
      <c r="E962" s="30">
        <v>322.26100000000002</v>
      </c>
      <c r="F962" s="30">
        <v>6.1</v>
      </c>
      <c r="G962" s="30">
        <v>4.2</v>
      </c>
      <c r="H962" s="34">
        <v>1.7054959999999999</v>
      </c>
      <c r="I962" s="34">
        <v>5189656.6119999997</v>
      </c>
      <c r="J962" s="34">
        <v>487957.78899999999</v>
      </c>
      <c r="K962" s="18">
        <f>VLOOKUP($C962,'Hub coords'!$A$14:$E$119,4,TRUE)</f>
        <v>487956.44140000001</v>
      </c>
      <c r="L962" s="18">
        <f>VLOOKUP($C962,'Hub coords'!$A$14:$E$119,5,TRUE)</f>
        <v>5189658.0525000002</v>
      </c>
      <c r="M962" s="34">
        <f t="shared" si="64"/>
        <v>1.3475999999791384</v>
      </c>
      <c r="N962" s="34">
        <f t="shared" si="65"/>
        <v>1.4405000004917383</v>
      </c>
      <c r="O962" s="35">
        <f t="shared" si="66"/>
        <v>1.9725785184272062</v>
      </c>
      <c r="P962" s="34">
        <f t="shared" si="67"/>
        <v>3.891066011360472</v>
      </c>
      <c r="Q962" s="36" t="str">
        <f>VLOOKUP($C962,'Hub coords'!$A$14:$E$118,1,TRUE)</f>
        <v>T6P6</v>
      </c>
      <c r="R962" s="30" t="s">
        <v>5110</v>
      </c>
      <c r="S962" s="34">
        <f>_xlfn.STDEV.S(O936:O965)</f>
        <v>1.1765424045669763</v>
      </c>
    </row>
    <row r="963" spans="1:19" x14ac:dyDescent="0.3">
      <c r="A963" s="30" t="s">
        <v>126</v>
      </c>
      <c r="B963" s="30">
        <v>0</v>
      </c>
      <c r="C963" s="30" t="s">
        <v>1046</v>
      </c>
      <c r="D963" s="30">
        <v>901</v>
      </c>
      <c r="E963" s="30">
        <v>353.31900000000002</v>
      </c>
      <c r="F963" s="30">
        <v>0.3</v>
      </c>
      <c r="G963" s="30">
        <v>0.3</v>
      </c>
      <c r="H963" s="34">
        <v>1.8703369999999999</v>
      </c>
      <c r="I963" s="34">
        <v>5189658.4129999997</v>
      </c>
      <c r="J963" s="34">
        <v>487959.45799999998</v>
      </c>
      <c r="K963" s="18">
        <f>VLOOKUP($C963,'Hub coords'!$A$14:$E$119,4,TRUE)</f>
        <v>487956.44140000001</v>
      </c>
      <c r="L963" s="18">
        <f>VLOOKUP($C963,'Hub coords'!$A$14:$E$119,5,TRUE)</f>
        <v>5189658.0525000002</v>
      </c>
      <c r="M963" s="34">
        <f t="shared" si="64"/>
        <v>3.0165999999735504</v>
      </c>
      <c r="N963" s="34">
        <f t="shared" si="65"/>
        <v>0.36049999948590994</v>
      </c>
      <c r="O963" s="35">
        <f t="shared" si="66"/>
        <v>3.0380644840868283</v>
      </c>
      <c r="P963" s="34">
        <f t="shared" si="67"/>
        <v>9.2298358094697655</v>
      </c>
      <c r="Q963" s="36" t="str">
        <f>VLOOKUP($C963,'Hub coords'!$A$14:$E$118,1,TRUE)</f>
        <v>T6P6</v>
      </c>
      <c r="R963" s="30" t="s">
        <v>5109</v>
      </c>
      <c r="S963" s="34">
        <f>MIN(O936:O965)</f>
        <v>0.91526750766597598</v>
      </c>
    </row>
    <row r="964" spans="1:19" x14ac:dyDescent="0.3">
      <c r="A964" s="30" t="s">
        <v>126</v>
      </c>
      <c r="B964" s="30">
        <v>0</v>
      </c>
      <c r="C964" s="30" t="s">
        <v>1047</v>
      </c>
      <c r="D964" s="30">
        <v>901</v>
      </c>
      <c r="E964" s="30">
        <v>329.26299999999998</v>
      </c>
      <c r="F964" s="30">
        <v>0.3</v>
      </c>
      <c r="G964" s="30">
        <v>0.2</v>
      </c>
      <c r="H964" s="34">
        <v>1.7262630000000001</v>
      </c>
      <c r="I964" s="34">
        <v>5189656.2819999997</v>
      </c>
      <c r="J964" s="34">
        <v>487956.88400000002</v>
      </c>
      <c r="K964" s="18">
        <f>VLOOKUP($C964,'Hub coords'!$A$14:$E$119,4,TRUE)</f>
        <v>487956.44140000001</v>
      </c>
      <c r="L964" s="18">
        <f>VLOOKUP($C964,'Hub coords'!$A$14:$E$119,5,TRUE)</f>
        <v>5189658.0525000002</v>
      </c>
      <c r="M964" s="34">
        <f t="shared" si="64"/>
        <v>0.44260000000940636</v>
      </c>
      <c r="N964" s="34">
        <f t="shared" si="65"/>
        <v>1.7705000005662441</v>
      </c>
      <c r="O964" s="35">
        <f t="shared" si="66"/>
        <v>1.8249835648611734</v>
      </c>
      <c r="P964" s="34">
        <f t="shared" si="67"/>
        <v>3.3305650120133969</v>
      </c>
      <c r="Q964" s="36" t="str">
        <f>VLOOKUP($C964,'Hub coords'!$A$14:$E$118,1,TRUE)</f>
        <v>T6P6</v>
      </c>
      <c r="R964" s="30" t="s">
        <v>5108</v>
      </c>
      <c r="S964" s="34">
        <f>MAX(O936:O965)</f>
        <v>4.5669877829957404</v>
      </c>
    </row>
    <row r="965" spans="1:19" x14ac:dyDescent="0.3">
      <c r="A965" s="30" t="s">
        <v>126</v>
      </c>
      <c r="B965" s="30">
        <v>0</v>
      </c>
      <c r="C965" s="30" t="s">
        <v>1048</v>
      </c>
      <c r="D965" s="30">
        <v>901</v>
      </c>
      <c r="E965" s="30">
        <v>345.875</v>
      </c>
      <c r="F965" s="30">
        <v>0.7</v>
      </c>
      <c r="G965" s="30">
        <v>0.5</v>
      </c>
      <c r="H965" s="34">
        <v>1.7045030000000001</v>
      </c>
      <c r="I965" s="34">
        <v>5189660.0549999997</v>
      </c>
      <c r="J965" s="34">
        <v>487957.83299999998</v>
      </c>
      <c r="K965" s="18">
        <f>VLOOKUP($C965,'Hub coords'!$A$14:$E$119,4,TRUE)</f>
        <v>487956.44140000001</v>
      </c>
      <c r="L965" s="18">
        <f>VLOOKUP($C965,'Hub coords'!$A$14:$E$119,5,TRUE)</f>
        <v>5189658.0525000002</v>
      </c>
      <c r="M965" s="34">
        <f t="shared" si="64"/>
        <v>1.3915999999735504</v>
      </c>
      <c r="N965" s="34">
        <f t="shared" si="65"/>
        <v>2.0024999994784594</v>
      </c>
      <c r="O965" s="35">
        <f t="shared" si="66"/>
        <v>2.4385562958106206</v>
      </c>
      <c r="P965" s="34">
        <f t="shared" si="67"/>
        <v>5.9465568078376148</v>
      </c>
      <c r="Q965" s="36" t="str">
        <f>VLOOKUP($C965,'Hub coords'!$A$14:$E$118,1,TRUE)</f>
        <v>T6P6</v>
      </c>
      <c r="R965" s="30" t="s">
        <v>5107</v>
      </c>
      <c r="S965" s="34">
        <f>SQRT(SUM(P936:P965)/S960)</f>
        <v>2.8279651620136872</v>
      </c>
    </row>
    <row r="966" spans="1:19" s="45" customFormat="1" ht="15" thickBot="1" x14ac:dyDescent="0.35">
      <c r="A966" s="45" t="s">
        <v>126</v>
      </c>
      <c r="B966" s="45">
        <v>0</v>
      </c>
      <c r="C966" s="45" t="s">
        <v>1070</v>
      </c>
      <c r="D966" s="45">
        <v>901</v>
      </c>
      <c r="E966" s="45">
        <v>340.822</v>
      </c>
      <c r="F966" s="45">
        <v>0.4</v>
      </c>
      <c r="G966" s="45">
        <v>0.3</v>
      </c>
      <c r="H966" s="18">
        <v>1.495193</v>
      </c>
      <c r="I966" s="18">
        <v>5189506.6459999997</v>
      </c>
      <c r="J966" s="18">
        <v>487958.90700000001</v>
      </c>
      <c r="K966" s="18">
        <f>VLOOKUP($C966,'Hub coords'!$A$14:$E$119,4,TRUE)</f>
        <v>487956.26340000005</v>
      </c>
      <c r="L966" s="18">
        <f>VLOOKUP($C966,'Hub coords'!$A$14:$E$119,5,TRUE)</f>
        <v>5189505.7545000007</v>
      </c>
      <c r="M966" s="18">
        <f t="shared" si="64"/>
        <v>2.64359999995213</v>
      </c>
      <c r="N966" s="18">
        <f t="shared" si="65"/>
        <v>0.89149999897927046</v>
      </c>
      <c r="O966" s="46">
        <f t="shared" si="66"/>
        <v>2.7898733318785176</v>
      </c>
      <c r="P966" s="18">
        <f t="shared" si="67"/>
        <v>7.7833932079269417</v>
      </c>
      <c r="Q966" s="47" t="str">
        <f>VLOOKUP($C966,'Hub coords'!$A$14:$E$118,1,TRUE)</f>
        <v>T6P6</v>
      </c>
      <c r="R966" s="18"/>
    </row>
    <row r="967" spans="1:19" s="45" customFormat="1" x14ac:dyDescent="0.3">
      <c r="A967" s="45" t="s">
        <v>126</v>
      </c>
      <c r="B967" s="45">
        <v>0</v>
      </c>
      <c r="C967" s="45" t="s">
        <v>1079</v>
      </c>
      <c r="D967" s="45">
        <v>901</v>
      </c>
      <c r="E967" s="45">
        <v>344.04399999999998</v>
      </c>
      <c r="F967" s="45">
        <v>0.3</v>
      </c>
      <c r="G967" s="45">
        <v>0.2</v>
      </c>
      <c r="H967" s="18">
        <v>2.0377740000000002</v>
      </c>
      <c r="I967" s="18">
        <v>5189506.8590000002</v>
      </c>
      <c r="J967" s="18">
        <v>487958.598</v>
      </c>
      <c r="K967" s="18">
        <f>VLOOKUP($C967,'Hub coords'!$A$14:$E$119,4,TRUE)</f>
        <v>487956.26340000005</v>
      </c>
      <c r="L967" s="18">
        <f>VLOOKUP($C967,'Hub coords'!$A$14:$E$119,5,TRUE)</f>
        <v>5189505.7545000007</v>
      </c>
      <c r="M967" s="18">
        <f t="shared" si="64"/>
        <v>2.3345999999437481</v>
      </c>
      <c r="N967" s="18">
        <f t="shared" si="65"/>
        <v>1.1044999994337559</v>
      </c>
      <c r="O967" s="46">
        <f t="shared" si="66"/>
        <v>2.5826880199680557</v>
      </c>
      <c r="P967" s="18">
        <f t="shared" si="67"/>
        <v>6.6702774084865162</v>
      </c>
      <c r="Q967" s="47" t="str">
        <f>VLOOKUP($C967,'Hub coords'!$A$14:$E$118,1,TRUE)</f>
        <v>T6P6</v>
      </c>
      <c r="R967" s="20" t="s">
        <v>166</v>
      </c>
      <c r="S967" s="20" t="s">
        <v>165</v>
      </c>
    </row>
    <row r="968" spans="1:19" s="45" customFormat="1" x14ac:dyDescent="0.3">
      <c r="A968" s="45" t="s">
        <v>130</v>
      </c>
      <c r="B968" s="45">
        <v>0</v>
      </c>
      <c r="C968" s="45" t="s">
        <v>1080</v>
      </c>
      <c r="D968" s="45">
        <v>901</v>
      </c>
      <c r="E968" s="45">
        <v>342.61</v>
      </c>
      <c r="F968" s="45">
        <v>0.4</v>
      </c>
      <c r="G968" s="45">
        <v>0.4</v>
      </c>
      <c r="H968" s="18">
        <v>1.508464</v>
      </c>
      <c r="I968" s="18">
        <v>5189505.858</v>
      </c>
      <c r="J968" s="18">
        <v>487958.554</v>
      </c>
      <c r="K968" s="18">
        <f>VLOOKUP($C968,'Hub coords'!$A$14:$E$119,4,TRUE)</f>
        <v>487956.26340000005</v>
      </c>
      <c r="L968" s="18">
        <f>VLOOKUP($C968,'Hub coords'!$A$14:$E$119,5,TRUE)</f>
        <v>5189505.7545000007</v>
      </c>
      <c r="M968" s="18">
        <f t="shared" si="64"/>
        <v>2.2905999999493361</v>
      </c>
      <c r="N968" s="18">
        <f t="shared" si="65"/>
        <v>0.1034999992698431</v>
      </c>
      <c r="O968" s="46">
        <f t="shared" si="66"/>
        <v>2.2929371141871195</v>
      </c>
      <c r="P968" s="18">
        <f t="shared" si="67"/>
        <v>5.257560609616756</v>
      </c>
      <c r="Q968" s="47" t="str">
        <f>VLOOKUP($C968,'Hub coords'!$A$14:$E$118,1,TRUE)</f>
        <v>T6P6</v>
      </c>
      <c r="R968" s="40">
        <v>1</v>
      </c>
      <c r="S968" s="15">
        <v>0</v>
      </c>
    </row>
    <row r="969" spans="1:19" s="45" customFormat="1" x14ac:dyDescent="0.3">
      <c r="A969" s="45" t="s">
        <v>130</v>
      </c>
      <c r="B969" s="45">
        <v>0</v>
      </c>
      <c r="C969" s="45" t="s">
        <v>1081</v>
      </c>
      <c r="D969" s="45">
        <v>901</v>
      </c>
      <c r="E969" s="45">
        <v>342.72800000000001</v>
      </c>
      <c r="F969" s="45">
        <v>0.3</v>
      </c>
      <c r="G969" s="45">
        <v>0.2</v>
      </c>
      <c r="H969" s="18">
        <v>2.0044019999999998</v>
      </c>
      <c r="I969" s="18">
        <v>5189507.21</v>
      </c>
      <c r="J969" s="18">
        <v>487958.70799999998</v>
      </c>
      <c r="K969" s="18">
        <f>VLOOKUP($C969,'Hub coords'!$A$14:$E$119,4,TRUE)</f>
        <v>487956.26340000005</v>
      </c>
      <c r="L969" s="18">
        <f>VLOOKUP($C969,'Hub coords'!$A$14:$E$119,5,TRUE)</f>
        <v>5189505.7545000007</v>
      </c>
      <c r="M969" s="18">
        <f t="shared" si="64"/>
        <v>2.4445999999297783</v>
      </c>
      <c r="N969" s="18">
        <f t="shared" si="65"/>
        <v>1.4554999992251396</v>
      </c>
      <c r="O969" s="46">
        <f t="shared" si="66"/>
        <v>2.8450921614951339</v>
      </c>
      <c r="P969" s="18">
        <f t="shared" si="67"/>
        <v>8.0945494074010522</v>
      </c>
      <c r="Q969" s="47" t="str">
        <f>VLOOKUP($C969,'Hub coords'!$A$14:$E$118,1,TRUE)</f>
        <v>T6P6</v>
      </c>
      <c r="R969" s="40">
        <v>2</v>
      </c>
      <c r="S969" s="15">
        <v>2</v>
      </c>
    </row>
    <row r="970" spans="1:19" s="45" customFormat="1" x14ac:dyDescent="0.3">
      <c r="A970" s="45" t="s">
        <v>126</v>
      </c>
      <c r="B970" s="45">
        <v>0</v>
      </c>
      <c r="C970" s="45" t="s">
        <v>1082</v>
      </c>
      <c r="D970" s="45">
        <v>901</v>
      </c>
      <c r="E970" s="45">
        <v>341.29500000000002</v>
      </c>
      <c r="F970" s="45">
        <v>0.3</v>
      </c>
      <c r="G970" s="45">
        <v>0.3</v>
      </c>
      <c r="H970" s="18">
        <v>1.7244189999999999</v>
      </c>
      <c r="I970" s="18">
        <v>5189506.2889999999</v>
      </c>
      <c r="J970" s="18">
        <v>487959.10100000002</v>
      </c>
      <c r="K970" s="18">
        <f>VLOOKUP($C970,'Hub coords'!$A$14:$E$119,4,TRUE)</f>
        <v>487956.26340000005</v>
      </c>
      <c r="L970" s="18">
        <f>VLOOKUP($C970,'Hub coords'!$A$14:$E$119,5,TRUE)</f>
        <v>5189505.7545000007</v>
      </c>
      <c r="M970" s="18">
        <f t="shared" si="64"/>
        <v>2.8375999999698251</v>
      </c>
      <c r="N970" s="18">
        <f t="shared" si="65"/>
        <v>0.53449999913573265</v>
      </c>
      <c r="O970" s="46">
        <f t="shared" si="66"/>
        <v>2.8875013435329944</v>
      </c>
      <c r="P970" s="18">
        <f t="shared" si="67"/>
        <v>8.3376640089048468</v>
      </c>
      <c r="Q970" s="47" t="str">
        <f>VLOOKUP($C970,'Hub coords'!$A$14:$E$118,1,TRUE)</f>
        <v>T6P6</v>
      </c>
      <c r="R970" s="40">
        <v>3</v>
      </c>
      <c r="S970" s="15">
        <v>24</v>
      </c>
    </row>
    <row r="971" spans="1:19" s="45" customFormat="1" x14ac:dyDescent="0.3">
      <c r="A971" s="45" t="s">
        <v>130</v>
      </c>
      <c r="B971" s="45">
        <v>0</v>
      </c>
      <c r="C971" s="45" t="s">
        <v>1083</v>
      </c>
      <c r="D971" s="45">
        <v>901</v>
      </c>
      <c r="E971" s="45">
        <v>342.77100000000002</v>
      </c>
      <c r="F971" s="45">
        <v>0.3</v>
      </c>
      <c r="G971" s="45">
        <v>0.3</v>
      </c>
      <c r="H971" s="18">
        <v>1.8380449999999999</v>
      </c>
      <c r="I971" s="18">
        <v>5189507.1919999998</v>
      </c>
      <c r="J971" s="18">
        <v>487958.28100000002</v>
      </c>
      <c r="K971" s="18">
        <f>VLOOKUP($C971,'Hub coords'!$A$14:$E$119,4,TRUE)</f>
        <v>487956.26340000005</v>
      </c>
      <c r="L971" s="18">
        <f>VLOOKUP($C971,'Hub coords'!$A$14:$E$119,5,TRUE)</f>
        <v>5189505.7545000007</v>
      </c>
      <c r="M971" s="18">
        <f t="shared" si="64"/>
        <v>2.0175999999628402</v>
      </c>
      <c r="N971" s="18">
        <f t="shared" si="65"/>
        <v>1.4374999990686774</v>
      </c>
      <c r="O971" s="46">
        <f t="shared" si="66"/>
        <v>2.4773203279294544</v>
      </c>
      <c r="P971" s="18">
        <f t="shared" si="67"/>
        <v>6.1371160071724997</v>
      </c>
      <c r="Q971" s="47" t="str">
        <f>VLOOKUP($C971,'Hub coords'!$A$14:$E$118,1,TRUE)</f>
        <v>T6P6</v>
      </c>
      <c r="R971" s="40">
        <v>4</v>
      </c>
      <c r="S971" s="15">
        <v>4</v>
      </c>
    </row>
    <row r="972" spans="1:19" s="45" customFormat="1" x14ac:dyDescent="0.3">
      <c r="A972" s="45" t="s">
        <v>126</v>
      </c>
      <c r="B972" s="45">
        <v>0</v>
      </c>
      <c r="C972" s="45" t="s">
        <v>1084</v>
      </c>
      <c r="D972" s="45">
        <v>901</v>
      </c>
      <c r="E972" s="45">
        <v>343.39</v>
      </c>
      <c r="F972" s="45">
        <v>0.3</v>
      </c>
      <c r="G972" s="45">
        <v>0.3</v>
      </c>
      <c r="H972" s="18">
        <v>1.8931089999999999</v>
      </c>
      <c r="I972" s="18">
        <v>5189507.3660000004</v>
      </c>
      <c r="J972" s="18">
        <v>487958.75599999999</v>
      </c>
      <c r="K972" s="18">
        <f>VLOOKUP($C972,'Hub coords'!$A$14:$E$119,4,TRUE)</f>
        <v>487956.26340000005</v>
      </c>
      <c r="L972" s="18">
        <f>VLOOKUP($C972,'Hub coords'!$A$14:$E$119,5,TRUE)</f>
        <v>5189505.7545000007</v>
      </c>
      <c r="M972" s="18">
        <f t="shared" si="64"/>
        <v>2.4925999999395572</v>
      </c>
      <c r="N972" s="18">
        <f t="shared" si="65"/>
        <v>1.6114999996498227</v>
      </c>
      <c r="O972" s="46">
        <f t="shared" si="66"/>
        <v>2.9681622274683805</v>
      </c>
      <c r="P972" s="18">
        <f t="shared" si="67"/>
        <v>8.809987008570058</v>
      </c>
      <c r="Q972" s="47" t="str">
        <f>VLOOKUP($C972,'Hub coords'!$A$14:$E$118,1,TRUE)</f>
        <v>T6P6</v>
      </c>
      <c r="R972" s="40">
        <v>5</v>
      </c>
      <c r="S972" s="15">
        <v>0</v>
      </c>
    </row>
    <row r="973" spans="1:19" s="45" customFormat="1" x14ac:dyDescent="0.3">
      <c r="A973" s="45" t="s">
        <v>126</v>
      </c>
      <c r="B973" s="45">
        <v>0</v>
      </c>
      <c r="C973" s="45" t="s">
        <v>1085</v>
      </c>
      <c r="D973" s="45">
        <v>901</v>
      </c>
      <c r="E973" s="45">
        <v>336.45699999999999</v>
      </c>
      <c r="F973" s="45">
        <v>0.3</v>
      </c>
      <c r="G973" s="45">
        <v>0.2</v>
      </c>
      <c r="H973" s="18">
        <v>1.8347830000000001</v>
      </c>
      <c r="I973" s="18">
        <v>5189504.5729999999</v>
      </c>
      <c r="J973" s="18">
        <v>487958.78100000002</v>
      </c>
      <c r="K973" s="18">
        <f>VLOOKUP($C973,'Hub coords'!$A$14:$E$119,4,TRUE)</f>
        <v>487956.26340000005</v>
      </c>
      <c r="L973" s="18">
        <f>VLOOKUP($C973,'Hub coords'!$A$14:$E$119,5,TRUE)</f>
        <v>5189505.7545000007</v>
      </c>
      <c r="M973" s="18">
        <f t="shared" si="64"/>
        <v>2.5175999999628402</v>
      </c>
      <c r="N973" s="18">
        <f t="shared" si="65"/>
        <v>1.1815000008791685</v>
      </c>
      <c r="O973" s="46">
        <f t="shared" si="66"/>
        <v>2.7810523209552116</v>
      </c>
      <c r="P973" s="18">
        <f t="shared" si="67"/>
        <v>7.7342520118903693</v>
      </c>
      <c r="Q973" s="47" t="str">
        <f>VLOOKUP($C973,'Hub coords'!$A$14:$E$118,1,TRUE)</f>
        <v>T6P6</v>
      </c>
      <c r="R973" s="40">
        <v>6</v>
      </c>
      <c r="S973" s="15">
        <v>0</v>
      </c>
    </row>
    <row r="974" spans="1:19" s="45" customFormat="1" x14ac:dyDescent="0.3">
      <c r="A974" s="45" t="s">
        <v>126</v>
      </c>
      <c r="B974" s="45">
        <v>0</v>
      </c>
      <c r="C974" s="45" t="s">
        <v>1086</v>
      </c>
      <c r="D974" s="45">
        <v>901</v>
      </c>
      <c r="E974" s="45">
        <v>336.52199999999999</v>
      </c>
      <c r="F974" s="45">
        <v>0.3</v>
      </c>
      <c r="G974" s="45">
        <v>0.2</v>
      </c>
      <c r="H974" s="18">
        <v>1.8768910000000001</v>
      </c>
      <c r="I974" s="18">
        <v>5189505.3770000003</v>
      </c>
      <c r="J974" s="18">
        <v>487959.54800000001</v>
      </c>
      <c r="K974" s="18">
        <f>VLOOKUP($C974,'Hub coords'!$A$14:$E$119,4,TRUE)</f>
        <v>487956.26340000005</v>
      </c>
      <c r="L974" s="18">
        <f>VLOOKUP($C974,'Hub coords'!$A$14:$E$119,5,TRUE)</f>
        <v>5189505.7545000007</v>
      </c>
      <c r="M974" s="18">
        <f t="shared" ref="M974:M995" si="68">ABS(K974-J974)</f>
        <v>3.2845999999553896</v>
      </c>
      <c r="N974" s="18">
        <f t="shared" ref="N974:N995" si="69">ABS(L974-I974)</f>
        <v>0.37750000040978193</v>
      </c>
      <c r="O974" s="46">
        <f t="shared" ref="O974:O995" si="70">SQRT(M974^2+N974^2)</f>
        <v>3.3062219238908224</v>
      </c>
      <c r="P974" s="18">
        <f t="shared" ref="P974:P995" si="71">O974*O974</f>
        <v>10.93110341001633</v>
      </c>
      <c r="Q974" s="47" t="str">
        <f>VLOOKUP($C974,'Hub coords'!$A$14:$E$118,1,TRUE)</f>
        <v>T6P6</v>
      </c>
      <c r="R974" s="40">
        <v>7</v>
      </c>
      <c r="S974" s="15">
        <v>0</v>
      </c>
    </row>
    <row r="975" spans="1:19" s="45" customFormat="1" x14ac:dyDescent="0.3">
      <c r="A975" s="45" t="s">
        <v>126</v>
      </c>
      <c r="B975" s="45">
        <v>0</v>
      </c>
      <c r="C975" s="45" t="s">
        <v>1087</v>
      </c>
      <c r="D975" s="45">
        <v>901</v>
      </c>
      <c r="E975" s="45">
        <v>348.46300000000002</v>
      </c>
      <c r="F975" s="45">
        <v>0.3</v>
      </c>
      <c r="G975" s="45">
        <v>0.3</v>
      </c>
      <c r="H975" s="18">
        <v>2.3762530000000002</v>
      </c>
      <c r="I975" s="18">
        <v>5189505.7220000001</v>
      </c>
      <c r="J975" s="18">
        <v>487958.56900000002</v>
      </c>
      <c r="K975" s="18">
        <f>VLOOKUP($C975,'Hub coords'!$A$14:$E$119,4,TRUE)</f>
        <v>487956.26340000005</v>
      </c>
      <c r="L975" s="18">
        <f>VLOOKUP($C975,'Hub coords'!$A$14:$E$119,5,TRUE)</f>
        <v>5189505.7545000007</v>
      </c>
      <c r="M975" s="18">
        <f t="shared" si="68"/>
        <v>2.3055999999633059</v>
      </c>
      <c r="N975" s="18">
        <f t="shared" si="69"/>
        <v>3.2500000670552254E-2</v>
      </c>
      <c r="O975" s="46">
        <f t="shared" si="70"/>
        <v>2.3058290504446295</v>
      </c>
      <c r="P975" s="18">
        <f t="shared" si="71"/>
        <v>5.3168476098743813</v>
      </c>
      <c r="Q975" s="47" t="str">
        <f>VLOOKUP($C975,'Hub coords'!$A$14:$E$118,1,TRUE)</f>
        <v>T6P6</v>
      </c>
      <c r="R975" s="40">
        <v>8</v>
      </c>
      <c r="S975" s="15">
        <v>0</v>
      </c>
    </row>
    <row r="976" spans="1:19" s="45" customFormat="1" ht="15" thickBot="1" x14ac:dyDescent="0.35">
      <c r="A976" s="45" t="s">
        <v>126</v>
      </c>
      <c r="B976" s="45">
        <v>0</v>
      </c>
      <c r="C976" s="45" t="s">
        <v>1088</v>
      </c>
      <c r="D976" s="45">
        <v>901</v>
      </c>
      <c r="E976" s="45">
        <v>337.73399999999998</v>
      </c>
      <c r="F976" s="45">
        <v>0.5</v>
      </c>
      <c r="G976" s="45">
        <v>0.4</v>
      </c>
      <c r="H976" s="18">
        <v>2.482996</v>
      </c>
      <c r="I976" s="18">
        <v>5189504.6780000003</v>
      </c>
      <c r="J976" s="18">
        <v>487957.85499999998</v>
      </c>
      <c r="K976" s="18">
        <f>VLOOKUP($C976,'Hub coords'!$A$14:$E$119,4,TRUE)</f>
        <v>487956.26340000005</v>
      </c>
      <c r="L976" s="18">
        <f>VLOOKUP($C976,'Hub coords'!$A$14:$E$119,5,TRUE)</f>
        <v>5189505.7545000007</v>
      </c>
      <c r="M976" s="18">
        <f t="shared" si="68"/>
        <v>1.5915999999269843</v>
      </c>
      <c r="N976" s="18">
        <f t="shared" si="69"/>
        <v>1.0765000004321337</v>
      </c>
      <c r="O976" s="46">
        <f t="shared" si="70"/>
        <v>1.9214689200447559</v>
      </c>
      <c r="P976" s="18">
        <f t="shared" si="71"/>
        <v>3.6920428106979606</v>
      </c>
      <c r="Q976" s="47" t="str">
        <f>VLOOKUP($C976,'Hub coords'!$A$14:$E$118,1,TRUE)</f>
        <v>T6P6</v>
      </c>
      <c r="R976" s="38" t="s">
        <v>2123</v>
      </c>
      <c r="S976" s="38">
        <v>0</v>
      </c>
    </row>
    <row r="977" spans="1:19" s="45" customFormat="1" x14ac:dyDescent="0.3">
      <c r="A977" s="45" t="s">
        <v>130</v>
      </c>
      <c r="B977" s="45">
        <v>0</v>
      </c>
      <c r="C977" s="45" t="s">
        <v>1071</v>
      </c>
      <c r="D977" s="45">
        <v>901</v>
      </c>
      <c r="E977" s="45">
        <v>345.47399999999999</v>
      </c>
      <c r="F977" s="45">
        <v>0.3</v>
      </c>
      <c r="G977" s="45">
        <v>0.3</v>
      </c>
      <c r="H977" s="18">
        <v>2.3175500000000002</v>
      </c>
      <c r="I977" s="18">
        <v>5189506.0130000003</v>
      </c>
      <c r="J977" s="18">
        <v>487958.41899999999</v>
      </c>
      <c r="K977" s="18">
        <f>VLOOKUP($C977,'Hub coords'!$A$14:$E$119,4,TRUE)</f>
        <v>487956.26340000005</v>
      </c>
      <c r="L977" s="18">
        <f>VLOOKUP($C977,'Hub coords'!$A$14:$E$119,5,TRUE)</f>
        <v>5189505.7545000007</v>
      </c>
      <c r="M977" s="18">
        <f t="shared" si="68"/>
        <v>2.1555999999400228</v>
      </c>
      <c r="N977" s="18">
        <f t="shared" si="69"/>
        <v>0.25849999953061342</v>
      </c>
      <c r="O977" s="46">
        <f t="shared" si="70"/>
        <v>2.1710443591734263</v>
      </c>
      <c r="P977" s="18">
        <f t="shared" si="71"/>
        <v>4.713433609498753</v>
      </c>
      <c r="Q977" s="47" t="str">
        <f>VLOOKUP($C977,'Hub coords'!$A$14:$E$118,1,TRUE)</f>
        <v>T6P6</v>
      </c>
    </row>
    <row r="978" spans="1:19" s="45" customFormat="1" x14ac:dyDescent="0.3">
      <c r="A978" s="45" t="s">
        <v>126</v>
      </c>
      <c r="B978" s="45">
        <v>0</v>
      </c>
      <c r="C978" s="45" t="s">
        <v>1089</v>
      </c>
      <c r="D978" s="45">
        <v>901</v>
      </c>
      <c r="E978" s="45">
        <v>341.45800000000003</v>
      </c>
      <c r="F978" s="45">
        <v>0.3</v>
      </c>
      <c r="G978" s="45">
        <v>0.3</v>
      </c>
      <c r="H978" s="18">
        <v>1.832219</v>
      </c>
      <c r="I978" s="18">
        <v>5189507.091</v>
      </c>
      <c r="J978" s="18">
        <v>487958.68400000001</v>
      </c>
      <c r="K978" s="18">
        <f>VLOOKUP($C978,'Hub coords'!$A$14:$E$119,4,TRUE)</f>
        <v>487956.26340000005</v>
      </c>
      <c r="L978" s="18">
        <f>VLOOKUP($C978,'Hub coords'!$A$14:$E$119,5,TRUE)</f>
        <v>5189505.7545000007</v>
      </c>
      <c r="M978" s="18">
        <f t="shared" si="68"/>
        <v>2.4205999999539927</v>
      </c>
      <c r="N978" s="18">
        <f t="shared" si="69"/>
        <v>1.3364999992772937</v>
      </c>
      <c r="O978" s="46">
        <f t="shared" si="70"/>
        <v>2.765056348041659</v>
      </c>
      <c r="P978" s="18">
        <f t="shared" si="71"/>
        <v>7.6455366078454761</v>
      </c>
      <c r="Q978" s="47" t="str">
        <f>VLOOKUP($C978,'Hub coords'!$A$14:$E$118,1,TRUE)</f>
        <v>T6P6</v>
      </c>
    </row>
    <row r="979" spans="1:19" s="45" customFormat="1" x14ac:dyDescent="0.3">
      <c r="A979" s="45" t="s">
        <v>126</v>
      </c>
      <c r="B979" s="45">
        <v>0</v>
      </c>
      <c r="C979" s="45" t="s">
        <v>1090</v>
      </c>
      <c r="D979" s="45">
        <v>901</v>
      </c>
      <c r="E979" s="45">
        <v>335.613</v>
      </c>
      <c r="F979" s="45">
        <v>0.3</v>
      </c>
      <c r="G979" s="45">
        <v>0.2</v>
      </c>
      <c r="H979" s="18">
        <v>2.193451</v>
      </c>
      <c r="I979" s="18">
        <v>5189503.1730000004</v>
      </c>
      <c r="J979" s="18">
        <v>487957.63199999998</v>
      </c>
      <c r="K979" s="18">
        <f>VLOOKUP($C979,'Hub coords'!$A$14:$E$119,4,TRUE)</f>
        <v>487956.26340000005</v>
      </c>
      <c r="L979" s="18">
        <f>VLOOKUP($C979,'Hub coords'!$A$14:$E$119,5,TRUE)</f>
        <v>5189505.7545000007</v>
      </c>
      <c r="M979" s="18">
        <f t="shared" si="68"/>
        <v>1.368599999928847</v>
      </c>
      <c r="N979" s="18">
        <f t="shared" si="69"/>
        <v>2.581500000320375</v>
      </c>
      <c r="O979" s="46">
        <f t="shared" si="70"/>
        <v>2.9218501350102359</v>
      </c>
      <c r="P979" s="18">
        <f t="shared" si="71"/>
        <v>8.5372082114593333</v>
      </c>
      <c r="Q979" s="47" t="str">
        <f>VLOOKUP($C979,'Hub coords'!$A$14:$E$118,1,TRUE)</f>
        <v>T6P6</v>
      </c>
    </row>
    <row r="980" spans="1:19" s="45" customFormat="1" x14ac:dyDescent="0.3">
      <c r="A980" s="45" t="s">
        <v>130</v>
      </c>
      <c r="B980" s="45">
        <v>0</v>
      </c>
      <c r="C980" s="45" t="s">
        <v>1091</v>
      </c>
      <c r="D980" s="45">
        <v>901</v>
      </c>
      <c r="E980" s="45">
        <v>347.07799999999997</v>
      </c>
      <c r="F980" s="45">
        <v>0.3</v>
      </c>
      <c r="G980" s="45">
        <v>0.2</v>
      </c>
      <c r="H980" s="18">
        <v>2.230966</v>
      </c>
      <c r="I980" s="18">
        <v>5189505.6789999995</v>
      </c>
      <c r="J980" s="18">
        <v>487958.875</v>
      </c>
      <c r="K980" s="18">
        <f>VLOOKUP($C980,'Hub coords'!$A$14:$E$119,4,TRUE)</f>
        <v>487956.26340000005</v>
      </c>
      <c r="L980" s="18">
        <f>VLOOKUP($C980,'Hub coords'!$A$14:$E$119,5,TRUE)</f>
        <v>5189505.7545000007</v>
      </c>
      <c r="M980" s="18">
        <f t="shared" si="68"/>
        <v>2.6115999999456108</v>
      </c>
      <c r="N980" s="18">
        <f t="shared" si="69"/>
        <v>7.5500001199543476E-2</v>
      </c>
      <c r="O980" s="46">
        <f t="shared" si="70"/>
        <v>2.6126911049523334</v>
      </c>
      <c r="P980" s="18">
        <f t="shared" si="71"/>
        <v>6.8261548098970444</v>
      </c>
      <c r="Q980" s="47" t="str">
        <f>VLOOKUP($C980,'Hub coords'!$A$14:$E$118,1,TRUE)</f>
        <v>T6P6</v>
      </c>
    </row>
    <row r="981" spans="1:19" s="45" customFormat="1" x14ac:dyDescent="0.3">
      <c r="A981" s="45" t="s">
        <v>126</v>
      </c>
      <c r="B981" s="45">
        <v>0</v>
      </c>
      <c r="C981" s="45" t="s">
        <v>1092</v>
      </c>
      <c r="D981" s="45">
        <v>901</v>
      </c>
      <c r="E981" s="45">
        <v>343.09899999999999</v>
      </c>
      <c r="F981" s="45">
        <v>0.4</v>
      </c>
      <c r="G981" s="45">
        <v>0.4</v>
      </c>
      <c r="H981" s="18">
        <v>1.838498</v>
      </c>
      <c r="I981" s="18">
        <v>5189507.6100000003</v>
      </c>
      <c r="J981" s="18">
        <v>487958.78499999997</v>
      </c>
      <c r="K981" s="18">
        <f>VLOOKUP($C981,'Hub coords'!$A$14:$E$119,4,TRUE)</f>
        <v>487956.26340000005</v>
      </c>
      <c r="L981" s="18">
        <f>VLOOKUP($C981,'Hub coords'!$A$14:$E$119,5,TRUE)</f>
        <v>5189505.7545000007</v>
      </c>
      <c r="M981" s="18">
        <f t="shared" si="68"/>
        <v>2.5215999999199994</v>
      </c>
      <c r="N981" s="18">
        <f t="shared" si="69"/>
        <v>1.8554999995976686</v>
      </c>
      <c r="O981" s="46">
        <f t="shared" si="70"/>
        <v>3.1307102721432862</v>
      </c>
      <c r="P981" s="18">
        <f t="shared" si="71"/>
        <v>9.8013468081034887</v>
      </c>
      <c r="Q981" s="47" t="str">
        <f>VLOOKUP($C981,'Hub coords'!$A$14:$E$118,1,TRUE)</f>
        <v>T6P6</v>
      </c>
    </row>
    <row r="982" spans="1:19" s="45" customFormat="1" x14ac:dyDescent="0.3">
      <c r="A982" s="45" t="s">
        <v>130</v>
      </c>
      <c r="B982" s="45">
        <v>0</v>
      </c>
      <c r="C982" s="45" t="s">
        <v>1093</v>
      </c>
      <c r="D982" s="45">
        <v>901</v>
      </c>
      <c r="E982" s="45">
        <v>342.73099999999999</v>
      </c>
      <c r="F982" s="45">
        <v>0.3</v>
      </c>
      <c r="G982" s="45">
        <v>0.3</v>
      </c>
      <c r="H982" s="18">
        <v>1.6634930000000001</v>
      </c>
      <c r="I982" s="18">
        <v>5189506.7970000003</v>
      </c>
      <c r="J982" s="18">
        <v>487958.73800000001</v>
      </c>
      <c r="K982" s="18">
        <f>VLOOKUP($C982,'Hub coords'!$A$14:$E$119,4,TRUE)</f>
        <v>487956.26340000005</v>
      </c>
      <c r="L982" s="18">
        <f>VLOOKUP($C982,'Hub coords'!$A$14:$E$119,5,TRUE)</f>
        <v>5189505.7545000007</v>
      </c>
      <c r="M982" s="18">
        <f t="shared" si="68"/>
        <v>2.474599999957718</v>
      </c>
      <c r="N982" s="18">
        <f t="shared" si="69"/>
        <v>1.0424999995157123</v>
      </c>
      <c r="O982" s="46">
        <f t="shared" si="70"/>
        <v>2.6852283718114176</v>
      </c>
      <c r="P982" s="18">
        <f t="shared" si="71"/>
        <v>7.2104514087809966</v>
      </c>
      <c r="Q982" s="47" t="str">
        <f>VLOOKUP($C982,'Hub coords'!$A$14:$E$118,1,TRUE)</f>
        <v>T6P6</v>
      </c>
    </row>
    <row r="983" spans="1:19" s="45" customFormat="1" x14ac:dyDescent="0.3">
      <c r="A983" s="45" t="s">
        <v>130</v>
      </c>
      <c r="B983" s="45">
        <v>0</v>
      </c>
      <c r="C983" s="45" t="s">
        <v>1094</v>
      </c>
      <c r="D983" s="45">
        <v>901</v>
      </c>
      <c r="E983" s="45">
        <v>346.15499999999997</v>
      </c>
      <c r="F983" s="45">
        <v>0.2</v>
      </c>
      <c r="G983" s="45">
        <v>0.2</v>
      </c>
      <c r="H983" s="18">
        <v>2.0783710000000002</v>
      </c>
      <c r="I983" s="18">
        <v>5189506.0599999996</v>
      </c>
      <c r="J983" s="18">
        <v>487958.23100000003</v>
      </c>
      <c r="K983" s="18">
        <f>VLOOKUP($C983,'Hub coords'!$A$14:$E$119,4,TRUE)</f>
        <v>487956.26340000005</v>
      </c>
      <c r="L983" s="18">
        <f>VLOOKUP($C983,'Hub coords'!$A$14:$E$119,5,TRUE)</f>
        <v>5189505.7545000007</v>
      </c>
      <c r="M983" s="18">
        <f t="shared" si="68"/>
        <v>1.9675999999744818</v>
      </c>
      <c r="N983" s="18">
        <f t="shared" si="69"/>
        <v>0.30549999885261059</v>
      </c>
      <c r="O983" s="46">
        <f t="shared" si="70"/>
        <v>1.9911755345017992</v>
      </c>
      <c r="P983" s="18">
        <f t="shared" si="71"/>
        <v>3.9647800091985257</v>
      </c>
      <c r="Q983" s="47" t="str">
        <f>VLOOKUP($C983,'Hub coords'!$A$14:$E$118,1,TRUE)</f>
        <v>T6P6</v>
      </c>
    </row>
    <row r="984" spans="1:19" s="45" customFormat="1" x14ac:dyDescent="0.3">
      <c r="A984" s="45" t="s">
        <v>126</v>
      </c>
      <c r="B984" s="45">
        <v>0</v>
      </c>
      <c r="C984" s="45" t="s">
        <v>1095</v>
      </c>
      <c r="D984" s="45">
        <v>901</v>
      </c>
      <c r="E984" s="45">
        <v>338.33699999999999</v>
      </c>
      <c r="F984" s="45">
        <v>0.3</v>
      </c>
      <c r="G984" s="45">
        <v>0.3</v>
      </c>
      <c r="H984" s="18">
        <v>1.8764540000000001</v>
      </c>
      <c r="I984" s="18">
        <v>5189503.051</v>
      </c>
      <c r="J984" s="18">
        <v>487958.41800000001</v>
      </c>
      <c r="K984" s="18">
        <f>VLOOKUP($C984,'Hub coords'!$A$14:$E$119,4,TRUE)</f>
        <v>487956.26340000005</v>
      </c>
      <c r="L984" s="18">
        <f>VLOOKUP($C984,'Hub coords'!$A$14:$E$119,5,TRUE)</f>
        <v>5189505.7545000007</v>
      </c>
      <c r="M984" s="18">
        <f t="shared" si="68"/>
        <v>2.154599999950733</v>
      </c>
      <c r="N984" s="18">
        <f t="shared" si="69"/>
        <v>2.7035000007599592</v>
      </c>
      <c r="O984" s="46">
        <f t="shared" si="70"/>
        <v>3.4570527062653817</v>
      </c>
      <c r="P984" s="18">
        <f t="shared" si="71"/>
        <v>11.9512134138968</v>
      </c>
      <c r="Q984" s="47" t="str">
        <f>VLOOKUP($C984,'Hub coords'!$A$14:$E$118,1,TRUE)</f>
        <v>T6P6</v>
      </c>
    </row>
    <row r="985" spans="1:19" s="45" customFormat="1" x14ac:dyDescent="0.3">
      <c r="A985" s="45" t="s">
        <v>130</v>
      </c>
      <c r="B985" s="45">
        <v>0</v>
      </c>
      <c r="C985" s="45" t="s">
        <v>1096</v>
      </c>
      <c r="D985" s="45">
        <v>901</v>
      </c>
      <c r="E985" s="45">
        <v>340.83</v>
      </c>
      <c r="F985" s="45">
        <v>0.3</v>
      </c>
      <c r="G985" s="45">
        <v>0.3</v>
      </c>
      <c r="H985" s="18">
        <v>1.651991</v>
      </c>
      <c r="I985" s="18">
        <v>5189506.3669999996</v>
      </c>
      <c r="J985" s="18">
        <v>487958.89</v>
      </c>
      <c r="K985" s="18">
        <f>VLOOKUP($C985,'Hub coords'!$A$14:$E$119,4,TRUE)</f>
        <v>487956.26340000005</v>
      </c>
      <c r="L985" s="18">
        <f>VLOOKUP($C985,'Hub coords'!$A$14:$E$119,5,TRUE)</f>
        <v>5189505.7545000007</v>
      </c>
      <c r="M985" s="18">
        <f t="shared" si="68"/>
        <v>2.6265999999595806</v>
      </c>
      <c r="N985" s="18">
        <f t="shared" si="69"/>
        <v>0.61249999888241291</v>
      </c>
      <c r="O985" s="46">
        <f t="shared" si="70"/>
        <v>2.6970694852781647</v>
      </c>
      <c r="P985" s="18">
        <f t="shared" si="71"/>
        <v>7.2741838084186243</v>
      </c>
      <c r="Q985" s="47" t="str">
        <f>VLOOKUP($C985,'Hub coords'!$A$14:$E$118,1,TRUE)</f>
        <v>T6P6</v>
      </c>
    </row>
    <row r="986" spans="1:19" s="45" customFormat="1" x14ac:dyDescent="0.3">
      <c r="A986" s="45" t="s">
        <v>126</v>
      </c>
      <c r="B986" s="45">
        <v>0</v>
      </c>
      <c r="C986" s="45" t="s">
        <v>1097</v>
      </c>
      <c r="D986" s="45">
        <v>901</v>
      </c>
      <c r="E986" s="45">
        <v>344.38200000000001</v>
      </c>
      <c r="F986" s="45">
        <v>0.2</v>
      </c>
      <c r="G986" s="45">
        <v>0.2</v>
      </c>
      <c r="H986" s="18">
        <v>2.016197</v>
      </c>
      <c r="I986" s="18">
        <v>5189507</v>
      </c>
      <c r="J986" s="18">
        <v>487958.17700000003</v>
      </c>
      <c r="K986" s="18">
        <f>VLOOKUP($C986,'Hub coords'!$A$14:$E$119,4,TRUE)</f>
        <v>487956.26340000005</v>
      </c>
      <c r="L986" s="18">
        <f>VLOOKUP($C986,'Hub coords'!$A$14:$E$119,5,TRUE)</f>
        <v>5189505.7545000007</v>
      </c>
      <c r="M986" s="18">
        <f t="shared" si="68"/>
        <v>1.9135999999707565</v>
      </c>
      <c r="N986" s="18">
        <f t="shared" si="69"/>
        <v>1.2454999992623925</v>
      </c>
      <c r="O986" s="46">
        <f t="shared" si="70"/>
        <v>2.2832291186060805</v>
      </c>
      <c r="P986" s="18">
        <f t="shared" si="71"/>
        <v>5.2131352080506987</v>
      </c>
      <c r="Q986" s="47" t="str">
        <f>VLOOKUP($C986,'Hub coords'!$A$14:$E$118,1,TRUE)</f>
        <v>T6P6</v>
      </c>
    </row>
    <row r="987" spans="1:19" s="45" customFormat="1" x14ac:dyDescent="0.3">
      <c r="A987" s="45" t="s">
        <v>130</v>
      </c>
      <c r="B987" s="45">
        <v>0</v>
      </c>
      <c r="C987" s="45" t="s">
        <v>1098</v>
      </c>
      <c r="D987" s="45">
        <v>901</v>
      </c>
      <c r="E987" s="45">
        <v>345.82299999999998</v>
      </c>
      <c r="F987" s="45">
        <v>0.3</v>
      </c>
      <c r="G987" s="45">
        <v>0.2</v>
      </c>
      <c r="H987" s="18">
        <v>2.375095</v>
      </c>
      <c r="I987" s="18">
        <v>5189505.8820000002</v>
      </c>
      <c r="J987" s="18">
        <v>487958.32900000003</v>
      </c>
      <c r="K987" s="18">
        <f>VLOOKUP($C987,'Hub coords'!$A$14:$E$119,4,TRUE)</f>
        <v>487956.26340000005</v>
      </c>
      <c r="L987" s="18">
        <f>VLOOKUP($C987,'Hub coords'!$A$14:$E$119,5,TRUE)</f>
        <v>5189505.7545000007</v>
      </c>
      <c r="M987" s="18">
        <f t="shared" si="68"/>
        <v>2.0655999999726191</v>
      </c>
      <c r="N987" s="18">
        <f t="shared" si="69"/>
        <v>0.12749999947845936</v>
      </c>
      <c r="O987" s="46">
        <f t="shared" si="70"/>
        <v>2.0695312536306116</v>
      </c>
      <c r="P987" s="18">
        <f t="shared" si="71"/>
        <v>4.2829596097538909</v>
      </c>
      <c r="Q987" s="47" t="str">
        <f>VLOOKUP($C987,'Hub coords'!$A$14:$E$118,1,TRUE)</f>
        <v>T6P6</v>
      </c>
    </row>
    <row r="988" spans="1:19" s="45" customFormat="1" x14ac:dyDescent="0.3">
      <c r="A988" s="45" t="s">
        <v>130</v>
      </c>
      <c r="B988" s="45">
        <v>0</v>
      </c>
      <c r="C988" s="45" t="s">
        <v>1072</v>
      </c>
      <c r="D988" s="45">
        <v>901</v>
      </c>
      <c r="E988" s="45">
        <v>337.05500000000001</v>
      </c>
      <c r="F988" s="45">
        <v>0.3</v>
      </c>
      <c r="G988" s="45">
        <v>0.2</v>
      </c>
      <c r="H988" s="18">
        <v>1.880023</v>
      </c>
      <c r="I988" s="18">
        <v>5189504.2769999998</v>
      </c>
      <c r="J988" s="18">
        <v>487958.37099999998</v>
      </c>
      <c r="K988" s="18">
        <f>VLOOKUP($C988,'Hub coords'!$A$14:$E$119,4,TRUE)</f>
        <v>487956.26340000005</v>
      </c>
      <c r="L988" s="18">
        <f>VLOOKUP($C988,'Hub coords'!$A$14:$E$119,5,TRUE)</f>
        <v>5189505.7545000007</v>
      </c>
      <c r="M988" s="18">
        <f t="shared" si="68"/>
        <v>2.1075999999302439</v>
      </c>
      <c r="N988" s="18">
        <f t="shared" si="69"/>
        <v>1.4775000009685755</v>
      </c>
      <c r="O988" s="46">
        <f t="shared" si="70"/>
        <v>2.5739044295715612</v>
      </c>
      <c r="P988" s="18">
        <f t="shared" si="71"/>
        <v>6.6249840125681034</v>
      </c>
      <c r="Q988" s="47" t="str">
        <f>VLOOKUP($C988,'Hub coords'!$A$14:$E$118,1,TRUE)</f>
        <v>T6P6</v>
      </c>
    </row>
    <row r="989" spans="1:19" s="45" customFormat="1" x14ac:dyDescent="0.3">
      <c r="A989" s="45" t="s">
        <v>126</v>
      </c>
      <c r="B989" s="45">
        <v>0</v>
      </c>
      <c r="C989" s="45" t="s">
        <v>1099</v>
      </c>
      <c r="D989" s="45">
        <v>901</v>
      </c>
      <c r="E989" s="45">
        <v>344.43400000000003</v>
      </c>
      <c r="F989" s="45">
        <v>0.3</v>
      </c>
      <c r="G989" s="45">
        <v>0.2</v>
      </c>
      <c r="H989" s="18">
        <v>2.0317989999999999</v>
      </c>
      <c r="I989" s="18">
        <v>5189507.0789999999</v>
      </c>
      <c r="J989" s="18">
        <v>487958.54399999999</v>
      </c>
      <c r="K989" s="18">
        <f>VLOOKUP($C989,'Hub coords'!$A$14:$E$119,4,TRUE)</f>
        <v>487956.26340000005</v>
      </c>
      <c r="L989" s="18">
        <f>VLOOKUP($C989,'Hub coords'!$A$14:$E$119,5,TRUE)</f>
        <v>5189505.7545000007</v>
      </c>
      <c r="M989" s="18">
        <f t="shared" si="68"/>
        <v>2.2805999999400228</v>
      </c>
      <c r="N989" s="18">
        <f t="shared" si="69"/>
        <v>1.3244999991729856</v>
      </c>
      <c r="O989" s="46">
        <f t="shared" si="70"/>
        <v>2.6373161751173617</v>
      </c>
      <c r="P989" s="18">
        <f t="shared" si="71"/>
        <v>6.9554366075356704</v>
      </c>
      <c r="Q989" s="47" t="str">
        <f>VLOOKUP($C989,'Hub coords'!$A$14:$E$118,1,TRUE)</f>
        <v>T6P6</v>
      </c>
    </row>
    <row r="990" spans="1:19" s="45" customFormat="1" x14ac:dyDescent="0.3">
      <c r="A990" s="45" t="s">
        <v>126</v>
      </c>
      <c r="B990" s="45">
        <v>0</v>
      </c>
      <c r="C990" s="45" t="s">
        <v>1073</v>
      </c>
      <c r="D990" s="45">
        <v>901</v>
      </c>
      <c r="E990" s="45">
        <v>340.46199999999999</v>
      </c>
      <c r="F990" s="45">
        <v>0.4</v>
      </c>
      <c r="G990" s="45">
        <v>0.3</v>
      </c>
      <c r="H990" s="18">
        <v>1.394171</v>
      </c>
      <c r="I990" s="18">
        <v>5189506.318</v>
      </c>
      <c r="J990" s="18">
        <v>487958.98499999999</v>
      </c>
      <c r="K990" s="18">
        <f>VLOOKUP($C990,'Hub coords'!$A$14:$E$119,4,TRUE)</f>
        <v>487956.26340000005</v>
      </c>
      <c r="L990" s="18">
        <f>VLOOKUP($C990,'Hub coords'!$A$14:$E$119,5,TRUE)</f>
        <v>5189505.7545000007</v>
      </c>
      <c r="M990" s="18">
        <f t="shared" si="68"/>
        <v>2.7215999999316409</v>
      </c>
      <c r="N990" s="18">
        <f t="shared" si="69"/>
        <v>0.5634999992325902</v>
      </c>
      <c r="O990" s="46">
        <f t="shared" si="70"/>
        <v>2.779323444430863</v>
      </c>
      <c r="P990" s="18">
        <f t="shared" si="71"/>
        <v>7.7246388087630367</v>
      </c>
      <c r="Q990" s="47" t="str">
        <f>VLOOKUP($C990,'Hub coords'!$A$14:$E$118,1,TRUE)</f>
        <v>T6P6</v>
      </c>
      <c r="R990" s="45" t="s">
        <v>5112</v>
      </c>
      <c r="S990" s="48">
        <f>COUNT(D966:D995)</f>
        <v>30</v>
      </c>
    </row>
    <row r="991" spans="1:19" s="45" customFormat="1" x14ac:dyDescent="0.3">
      <c r="A991" s="45" t="s">
        <v>126</v>
      </c>
      <c r="B991" s="45">
        <v>0</v>
      </c>
      <c r="C991" s="45" t="s">
        <v>1074</v>
      </c>
      <c r="D991" s="45">
        <v>901</v>
      </c>
      <c r="E991" s="45">
        <v>348.09899999999999</v>
      </c>
      <c r="F991" s="45">
        <v>0.4</v>
      </c>
      <c r="G991" s="45">
        <v>0.3</v>
      </c>
      <c r="H991" s="18">
        <v>2.5738470000000002</v>
      </c>
      <c r="I991" s="18">
        <v>5189506.3909999998</v>
      </c>
      <c r="J991" s="18">
        <v>487957.71799999999</v>
      </c>
      <c r="K991" s="18">
        <f>VLOOKUP($C991,'Hub coords'!$A$14:$E$119,4,TRUE)</f>
        <v>487956.26340000005</v>
      </c>
      <c r="L991" s="18">
        <f>VLOOKUP($C991,'Hub coords'!$A$14:$E$119,5,TRUE)</f>
        <v>5189505.7545000007</v>
      </c>
      <c r="M991" s="18">
        <f t="shared" si="68"/>
        <v>1.4545999999390915</v>
      </c>
      <c r="N991" s="18">
        <f t="shared" si="69"/>
        <v>0.63649999909102917</v>
      </c>
      <c r="O991" s="46">
        <f t="shared" si="70"/>
        <v>1.5877636501273371</v>
      </c>
      <c r="P991" s="18">
        <f t="shared" si="71"/>
        <v>2.5209934086656851</v>
      </c>
      <c r="Q991" s="47" t="str">
        <f>VLOOKUP($C991,'Hub coords'!$A$14:$E$118,1,TRUE)</f>
        <v>T6P6</v>
      </c>
      <c r="R991" s="45" t="s">
        <v>5111</v>
      </c>
      <c r="S991" s="18">
        <f>AVERAGE(O966:O995)</f>
        <v>2.6192779669731285</v>
      </c>
    </row>
    <row r="992" spans="1:19" s="45" customFormat="1" x14ac:dyDescent="0.3">
      <c r="A992" s="45" t="s">
        <v>126</v>
      </c>
      <c r="B992" s="45">
        <v>0</v>
      </c>
      <c r="C992" s="45" t="s">
        <v>1075</v>
      </c>
      <c r="D992" s="45">
        <v>901</v>
      </c>
      <c r="E992" s="45">
        <v>341.09500000000003</v>
      </c>
      <c r="F992" s="45">
        <v>0.4</v>
      </c>
      <c r="G992" s="45">
        <v>0.3</v>
      </c>
      <c r="H992" s="18">
        <v>1.4841709999999999</v>
      </c>
      <c r="I992" s="18">
        <v>5189506.352</v>
      </c>
      <c r="J992" s="18">
        <v>487958.91100000002</v>
      </c>
      <c r="K992" s="18">
        <f>VLOOKUP($C992,'Hub coords'!$A$14:$E$119,4,TRUE)</f>
        <v>487956.26340000005</v>
      </c>
      <c r="L992" s="18">
        <f>VLOOKUP($C992,'Hub coords'!$A$14:$E$119,5,TRUE)</f>
        <v>5189505.7545000007</v>
      </c>
      <c r="M992" s="18">
        <f t="shared" si="68"/>
        <v>2.6475999999674968</v>
      </c>
      <c r="N992" s="18">
        <f t="shared" si="69"/>
        <v>0.59749999921768904</v>
      </c>
      <c r="O992" s="46">
        <f t="shared" si="70"/>
        <v>2.7141834884349709</v>
      </c>
      <c r="P992" s="18">
        <f t="shared" si="71"/>
        <v>7.3667920088930279</v>
      </c>
      <c r="Q992" s="47" t="str">
        <f>VLOOKUP($C992,'Hub coords'!$A$14:$E$118,1,TRUE)</f>
        <v>T6P6</v>
      </c>
      <c r="R992" s="45" t="s">
        <v>5110</v>
      </c>
      <c r="S992" s="18">
        <f>_xlfn.STDEV.S(O966:O995)</f>
        <v>0.41259140801188282</v>
      </c>
    </row>
    <row r="993" spans="1:19" s="45" customFormat="1" x14ac:dyDescent="0.3">
      <c r="A993" s="45" t="s">
        <v>130</v>
      </c>
      <c r="B993" s="45">
        <v>0</v>
      </c>
      <c r="C993" s="45" t="s">
        <v>1076</v>
      </c>
      <c r="D993" s="45">
        <v>901</v>
      </c>
      <c r="E993" s="45">
        <v>345.072</v>
      </c>
      <c r="F993" s="45">
        <v>0.3</v>
      </c>
      <c r="G993" s="45">
        <v>0.2</v>
      </c>
      <c r="H993" s="18">
        <v>1.928785</v>
      </c>
      <c r="I993" s="18">
        <v>5189506.8260000004</v>
      </c>
      <c r="J993" s="18">
        <v>487958.47700000001</v>
      </c>
      <c r="K993" s="18">
        <f>VLOOKUP($C993,'Hub coords'!$A$14:$E$119,4,TRUE)</f>
        <v>487956.26340000005</v>
      </c>
      <c r="L993" s="18">
        <f>VLOOKUP($C993,'Hub coords'!$A$14:$E$119,5,TRUE)</f>
        <v>5189505.7545000007</v>
      </c>
      <c r="M993" s="18">
        <f t="shared" si="68"/>
        <v>2.2135999999591149</v>
      </c>
      <c r="N993" s="18">
        <f t="shared" si="69"/>
        <v>1.0714999996125698</v>
      </c>
      <c r="O993" s="46">
        <f t="shared" si="70"/>
        <v>2.4592960799766934</v>
      </c>
      <c r="P993" s="18">
        <f t="shared" si="71"/>
        <v>6.0481372089887309</v>
      </c>
      <c r="Q993" s="47" t="str">
        <f>VLOOKUP($C993,'Hub coords'!$A$14:$E$118,1,TRUE)</f>
        <v>T6P6</v>
      </c>
      <c r="R993" s="45" t="s">
        <v>5109</v>
      </c>
      <c r="S993" s="18">
        <f>MIN(O966:O995)</f>
        <v>1.5877636501273371</v>
      </c>
    </row>
    <row r="994" spans="1:19" s="45" customFormat="1" x14ac:dyDescent="0.3">
      <c r="A994" s="45" t="s">
        <v>126</v>
      </c>
      <c r="B994" s="45">
        <v>0</v>
      </c>
      <c r="C994" s="45" t="s">
        <v>1077</v>
      </c>
      <c r="D994" s="45">
        <v>901</v>
      </c>
      <c r="E994" s="45">
        <v>341.81599999999997</v>
      </c>
      <c r="F994" s="45">
        <v>0.3</v>
      </c>
      <c r="G994" s="45">
        <v>0.3</v>
      </c>
      <c r="H994" s="18">
        <v>2.0714700000000001</v>
      </c>
      <c r="I994" s="18">
        <v>5189506.83</v>
      </c>
      <c r="J994" s="18">
        <v>487959.10800000001</v>
      </c>
      <c r="K994" s="18">
        <f>VLOOKUP($C994,'Hub coords'!$A$14:$E$119,4,TRUE)</f>
        <v>487956.26340000005</v>
      </c>
      <c r="L994" s="18">
        <f>VLOOKUP($C994,'Hub coords'!$A$14:$E$119,5,TRUE)</f>
        <v>5189505.7545000007</v>
      </c>
      <c r="M994" s="18">
        <f t="shared" si="68"/>
        <v>2.8445999999530613</v>
      </c>
      <c r="N994" s="18">
        <f t="shared" si="69"/>
        <v>1.0754999993368983</v>
      </c>
      <c r="O994" s="46">
        <f t="shared" si="70"/>
        <v>3.0411263387611216</v>
      </c>
      <c r="P994" s="18">
        <f t="shared" si="71"/>
        <v>9.2484494083066249</v>
      </c>
      <c r="Q994" s="47" t="str">
        <f>VLOOKUP($C994,'Hub coords'!$A$14:$E$118,1,TRUE)</f>
        <v>T6P6</v>
      </c>
      <c r="R994" s="45" t="s">
        <v>5108</v>
      </c>
      <c r="S994" s="18">
        <f>MAX(O966:O995)</f>
        <v>3.4570527062653817</v>
      </c>
    </row>
    <row r="995" spans="1:19" s="45" customFormat="1" x14ac:dyDescent="0.3">
      <c r="A995" s="45" t="s">
        <v>126</v>
      </c>
      <c r="B995" s="45">
        <v>0</v>
      </c>
      <c r="C995" s="45" t="s">
        <v>1078</v>
      </c>
      <c r="D995" s="45">
        <v>901</v>
      </c>
      <c r="E995" s="45">
        <v>340.858</v>
      </c>
      <c r="F995" s="45">
        <v>0.4</v>
      </c>
      <c r="G995" s="45">
        <v>0.3</v>
      </c>
      <c r="H995" s="18">
        <v>1.391418</v>
      </c>
      <c r="I995" s="18">
        <v>5189506.5549999997</v>
      </c>
      <c r="J995" s="18">
        <v>487958.99099999998</v>
      </c>
      <c r="K995" s="18">
        <f>VLOOKUP($C995,'Hub coords'!$A$14:$E$119,4,TRUE)</f>
        <v>487956.26340000005</v>
      </c>
      <c r="L995" s="18">
        <f>VLOOKUP($C995,'Hub coords'!$A$14:$E$119,5,TRUE)</f>
        <v>5189505.7545000007</v>
      </c>
      <c r="M995" s="18">
        <f t="shared" si="68"/>
        <v>2.7275999999255873</v>
      </c>
      <c r="N995" s="18">
        <f t="shared" si="69"/>
        <v>0.8004999989643693</v>
      </c>
      <c r="O995" s="46">
        <f t="shared" si="70"/>
        <v>2.8426399715644646</v>
      </c>
      <c r="P995" s="18">
        <f t="shared" si="71"/>
        <v>8.0806020079360206</v>
      </c>
      <c r="Q995" s="47" t="str">
        <f>VLOOKUP($C995,'Hub coords'!$A$14:$E$118,1,TRUE)</f>
        <v>T6P6</v>
      </c>
      <c r="R995" s="45" t="s">
        <v>5107</v>
      </c>
      <c r="S995" s="18">
        <f>SQRT(SUM(P966:P995)/S990)</f>
        <v>2.650504546164234</v>
      </c>
    </row>
    <row r="996" spans="1:19" x14ac:dyDescent="0.3">
      <c r="A996" s="30"/>
      <c r="B996" s="30"/>
      <c r="C996" s="30"/>
      <c r="D996" s="30"/>
      <c r="E996" s="30"/>
      <c r="F996" s="30"/>
      <c r="G996" s="30"/>
      <c r="H996" s="34"/>
      <c r="I996" s="34"/>
      <c r="J996" s="34"/>
      <c r="K996" s="34"/>
      <c r="L996" s="11"/>
      <c r="M996" s="11"/>
      <c r="N996" s="11"/>
      <c r="O996" s="11"/>
      <c r="P996" s="34"/>
      <c r="Q996" s="36"/>
      <c r="R996" s="30"/>
    </row>
    <row r="997" spans="1:19" x14ac:dyDescent="0.3">
      <c r="A997" s="30"/>
      <c r="B997" s="30"/>
      <c r="C997" s="30"/>
      <c r="D997" s="30"/>
      <c r="E997" s="30"/>
      <c r="F997" s="30"/>
      <c r="G997" s="30"/>
      <c r="H997" s="34"/>
      <c r="I997" s="34"/>
      <c r="J997" s="34"/>
      <c r="K997" s="34"/>
      <c r="L997" s="11"/>
      <c r="M997" s="11"/>
      <c r="N997" s="11"/>
      <c r="O997" s="11"/>
      <c r="P997" s="34"/>
      <c r="Q997" s="36"/>
      <c r="R997" s="30"/>
    </row>
    <row r="998" spans="1:19" x14ac:dyDescent="0.3">
      <c r="A998" s="30"/>
      <c r="B998" s="30"/>
      <c r="C998" s="30"/>
      <c r="D998" s="30"/>
      <c r="E998" s="30"/>
      <c r="F998" s="30"/>
      <c r="G998" s="30"/>
      <c r="H998" s="34"/>
      <c r="I998" s="34"/>
      <c r="J998" s="34"/>
      <c r="K998" s="34"/>
      <c r="L998" s="34" t="s">
        <v>159</v>
      </c>
      <c r="M998" s="34">
        <f>AVERAGE(M$6:M$995)</f>
        <v>1.1368389428672006</v>
      </c>
      <c r="N998" s="34">
        <f>AVERAGE(N$6:N$995)</f>
        <v>1.1850853874451583</v>
      </c>
      <c r="O998" s="34">
        <f>AVERAGE(O$6:O$995)</f>
        <v>1.8468617419262692</v>
      </c>
      <c r="P998" s="34"/>
      <c r="Q998" s="36"/>
      <c r="R998" s="30"/>
    </row>
    <row r="999" spans="1:19" x14ac:dyDescent="0.3">
      <c r="A999" s="30"/>
      <c r="B999" s="30"/>
      <c r="C999" s="30"/>
      <c r="D999" s="30"/>
      <c r="E999" s="30"/>
      <c r="F999" s="30"/>
      <c r="G999" s="30"/>
      <c r="H999" s="34"/>
      <c r="I999" s="34"/>
      <c r="J999" s="34"/>
      <c r="K999" s="34"/>
      <c r="L999" s="34" t="s">
        <v>160</v>
      </c>
      <c r="M999" s="37">
        <f>COUNT(M$6:M$995)</f>
        <v>990</v>
      </c>
      <c r="N999" s="37">
        <f>COUNT(N$6:N$995)</f>
        <v>990</v>
      </c>
      <c r="O999" s="37">
        <f>COUNT(O$6:O$995)</f>
        <v>990</v>
      </c>
      <c r="P999" s="34"/>
      <c r="Q999" s="36"/>
      <c r="R999" s="30"/>
    </row>
    <row r="1000" spans="1:19" x14ac:dyDescent="0.3">
      <c r="A1000" s="30"/>
      <c r="B1000" s="30"/>
      <c r="C1000" s="30"/>
      <c r="D1000" s="30"/>
      <c r="E1000" s="30"/>
      <c r="F1000" s="30"/>
      <c r="G1000" s="30"/>
      <c r="H1000" s="34"/>
      <c r="I1000" s="34"/>
      <c r="J1000" s="34"/>
      <c r="K1000" s="34"/>
      <c r="L1000" s="34" t="s">
        <v>161</v>
      </c>
      <c r="M1000" s="34">
        <f>_xlfn.STDEV.S(M$6:M$995)</f>
        <v>0.91731194516265679</v>
      </c>
      <c r="N1000" s="34">
        <f>_xlfn.STDEV.S(N$6:N$995)</f>
        <v>1.1143030392321622</v>
      </c>
      <c r="O1000" s="34">
        <f>_xlfn.STDEV.S(O$6:O$995)</f>
        <v>1.1697616515750839</v>
      </c>
      <c r="P1000" s="34"/>
      <c r="Q1000" s="36"/>
      <c r="R1000" s="30"/>
    </row>
    <row r="1001" spans="1:19" x14ac:dyDescent="0.3">
      <c r="A1001" s="30"/>
      <c r="B1001" s="30"/>
      <c r="C1001" s="30"/>
      <c r="D1001" s="30"/>
      <c r="E1001" s="30"/>
      <c r="F1001" s="30"/>
      <c r="G1001" s="30"/>
      <c r="H1001" s="34"/>
      <c r="I1001" s="34"/>
      <c r="J1001" s="34"/>
      <c r="K1001" s="34"/>
      <c r="L1001" s="34" t="s">
        <v>162</v>
      </c>
      <c r="M1001" s="34">
        <f>MIN(M$6:M$995)</f>
        <v>1.4000000082887709E-3</v>
      </c>
      <c r="N1001" s="34">
        <f>MIN(N$6:N$995)</f>
        <v>4.9999915063381195E-4</v>
      </c>
      <c r="O1001" s="34">
        <f>MIN(O$6:O$995)</f>
        <v>1.5498710171698758E-2</v>
      </c>
      <c r="P1001" s="34"/>
      <c r="Q1001" s="36"/>
      <c r="R1001" s="30"/>
    </row>
    <row r="1002" spans="1:19" x14ac:dyDescent="0.3">
      <c r="B1002" s="30"/>
      <c r="L1002" s="34" t="s">
        <v>163</v>
      </c>
      <c r="M1002" s="34">
        <f>MAX(M$6:M$995)</f>
        <v>4.8755999999702908</v>
      </c>
      <c r="N1002" s="34">
        <f>MAX(N$6:N$995)</f>
        <v>6.9904999993741512</v>
      </c>
      <c r="O1002" s="34">
        <f>MAX(O$6:O$995)</f>
        <v>7.0110495078336079</v>
      </c>
    </row>
    <row r="1003" spans="1:19" x14ac:dyDescent="0.3">
      <c r="B1003" s="30"/>
      <c r="L1003" s="34"/>
      <c r="M1003" s="34"/>
      <c r="N1003" s="34" t="s">
        <v>164</v>
      </c>
      <c r="O1003" s="34">
        <f>SQRT(SUM(P$6:P$995)/M999)</f>
        <v>2.1858312952571373</v>
      </c>
    </row>
    <row r="1004" spans="1:19" x14ac:dyDescent="0.3">
      <c r="B1004" s="30"/>
    </row>
    <row r="1005" spans="1:19" x14ac:dyDescent="0.3">
      <c r="B1005" s="30"/>
      <c r="C1005" s="17"/>
    </row>
    <row r="1006" spans="1:19" ht="43.2" x14ac:dyDescent="0.3">
      <c r="A1006" s="116" t="s">
        <v>1191</v>
      </c>
      <c r="B1006" s="116" t="s">
        <v>5113</v>
      </c>
      <c r="C1006" s="116" t="s">
        <v>5114</v>
      </c>
      <c r="D1006" s="116" t="s">
        <v>5109</v>
      </c>
      <c r="E1006" s="116" t="s">
        <v>5108</v>
      </c>
      <c r="F1006" s="116" t="s">
        <v>5115</v>
      </c>
      <c r="G1006" s="23" t="s">
        <v>6839</v>
      </c>
      <c r="P1006" s="21"/>
    </row>
    <row r="1007" spans="1:19" x14ac:dyDescent="0.3">
      <c r="A1007" s="116" t="s">
        <v>52</v>
      </c>
      <c r="B1007" s="116">
        <v>0.25288626914987872</v>
      </c>
      <c r="C1007" s="116">
        <v>0.31768587561289074</v>
      </c>
      <c r="D1007" s="116">
        <v>1.5498710171698758E-2</v>
      </c>
      <c r="E1007" s="116">
        <v>1.3501668831275917</v>
      </c>
      <c r="F1007" s="116">
        <v>0.40188510402395239</v>
      </c>
      <c r="G1007" s="17">
        <f>E1007/B1007</f>
        <v>5.3390280447665788</v>
      </c>
      <c r="I1007" s="34"/>
      <c r="J1007" s="34"/>
      <c r="K1007" s="34"/>
      <c r="M1007" s="116"/>
      <c r="N1007" s="116"/>
      <c r="O1007" s="116"/>
      <c r="P1007" s="116"/>
    </row>
    <row r="1008" spans="1:19" x14ac:dyDescent="0.3">
      <c r="A1008" s="116" t="s">
        <v>42</v>
      </c>
      <c r="B1008" s="116">
        <v>0.4205367054409489</v>
      </c>
      <c r="C1008" s="116">
        <v>0.11807328060659587</v>
      </c>
      <c r="D1008" s="116">
        <v>0.30928111830249838</v>
      </c>
      <c r="E1008" s="116">
        <v>0.84694439690418277</v>
      </c>
      <c r="F1008" s="116">
        <v>0.4362656418168766</v>
      </c>
      <c r="G1008" s="116">
        <f>E1008/B1008</f>
        <v>2.0139606981895408</v>
      </c>
      <c r="L1008" s="116"/>
      <c r="M1008" s="116"/>
      <c r="N1008" s="116"/>
      <c r="O1008" s="116"/>
      <c r="P1008" s="116"/>
    </row>
    <row r="1009" spans="1:16" x14ac:dyDescent="0.3">
      <c r="A1009" s="116" t="s">
        <v>62</v>
      </c>
      <c r="B1009" s="116">
        <v>0.63807148318921614</v>
      </c>
      <c r="C1009" s="116">
        <v>0.42271343410368772</v>
      </c>
      <c r="D1009" s="116">
        <v>4.1813992423288954E-2</v>
      </c>
      <c r="E1009" s="116">
        <v>1.4587099822823848</v>
      </c>
      <c r="F1009" s="116">
        <v>0.76148909608211801</v>
      </c>
      <c r="G1009" s="116">
        <f>E1009/B1009</f>
        <v>2.2861231393564934</v>
      </c>
      <c r="I1009" s="34"/>
      <c r="J1009" s="34"/>
      <c r="K1009" s="34"/>
      <c r="L1009" s="116"/>
      <c r="M1009" s="116"/>
      <c r="N1009" s="116"/>
      <c r="O1009" s="116"/>
      <c r="P1009" s="116"/>
    </row>
    <row r="1010" spans="1:16" x14ac:dyDescent="0.3">
      <c r="A1010" s="116" t="s">
        <v>56</v>
      </c>
      <c r="B1010" s="116">
        <v>0.94835975294916797</v>
      </c>
      <c r="C1010" s="116">
        <v>0.51611132470188703</v>
      </c>
      <c r="D1010" s="116">
        <v>0.21937048565961034</v>
      </c>
      <c r="E1010" s="116">
        <v>2.3331172731331473</v>
      </c>
      <c r="F1010" s="116">
        <v>1.0755826748867297</v>
      </c>
      <c r="G1010" s="116">
        <f>E1010/B1010</f>
        <v>2.4601605729025517</v>
      </c>
      <c r="L1010" s="116"/>
      <c r="M1010" s="116"/>
      <c r="N1010" s="116"/>
      <c r="O1010" s="116"/>
      <c r="P1010" s="116"/>
    </row>
    <row r="1011" spans="1:16" x14ac:dyDescent="0.3">
      <c r="A1011" s="116" t="s">
        <v>98</v>
      </c>
      <c r="B1011" s="116">
        <v>0.97941083554206265</v>
      </c>
      <c r="C1011" s="116">
        <v>0.97813055566800644</v>
      </c>
      <c r="D1011" s="116">
        <v>0.23850410802567021</v>
      </c>
      <c r="E1011" s="116">
        <v>5.6204456585735505</v>
      </c>
      <c r="F1011" s="116">
        <v>1.3726229110396237</v>
      </c>
      <c r="G1011" s="116">
        <f>E1011/B1011</f>
        <v>5.7385986090942831</v>
      </c>
      <c r="I1011" s="34"/>
      <c r="J1011" s="34"/>
      <c r="K1011" s="34"/>
      <c r="L1011" s="116"/>
      <c r="M1011" s="116"/>
      <c r="N1011" s="116"/>
      <c r="O1011" s="116"/>
      <c r="P1011" s="116"/>
    </row>
    <row r="1012" spans="1:16" s="17" customFormat="1" x14ac:dyDescent="0.3">
      <c r="A1012" s="116" t="s">
        <v>96</v>
      </c>
      <c r="B1012" s="116">
        <v>1.0692503436151599</v>
      </c>
      <c r="C1012" s="116">
        <v>0.94838724030893695</v>
      </c>
      <c r="D1012" s="116">
        <v>0.13870836346916043</v>
      </c>
      <c r="E1012" s="116">
        <v>3.2368571805673088</v>
      </c>
      <c r="F1012" s="116">
        <v>1.418715396517537</v>
      </c>
      <c r="G1012" s="116">
        <f>E1012/B1012</f>
        <v>3.0272210805408024</v>
      </c>
      <c r="L1012" s="116"/>
      <c r="M1012" s="116"/>
      <c r="N1012" s="116"/>
      <c r="O1012" s="116"/>
      <c r="P1012" s="116"/>
    </row>
    <row r="1013" spans="1:16" x14ac:dyDescent="0.3">
      <c r="A1013" s="116" t="s">
        <v>58</v>
      </c>
      <c r="B1013" s="116">
        <v>1.1854940024369298</v>
      </c>
      <c r="C1013" s="116">
        <v>0.4468590536377906</v>
      </c>
      <c r="D1013" s="116">
        <v>0.50427354683184378</v>
      </c>
      <c r="E1013" s="116">
        <v>2.0738019215792094</v>
      </c>
      <c r="F1013" s="116">
        <v>1.2642875239325078</v>
      </c>
      <c r="G1013" s="116">
        <f>E1013/B1013</f>
        <v>1.7493145619600374</v>
      </c>
      <c r="I1013" s="34"/>
      <c r="J1013" s="34"/>
      <c r="K1013" s="34"/>
      <c r="L1013" s="116"/>
      <c r="M1013" s="116"/>
      <c r="N1013" s="116"/>
      <c r="O1013" s="116"/>
      <c r="P1013" s="116"/>
    </row>
    <row r="1014" spans="1:16" x14ac:dyDescent="0.3">
      <c r="A1014" s="116" t="s">
        <v>103</v>
      </c>
      <c r="B1014" s="116">
        <v>1.1916570862560081</v>
      </c>
      <c r="C1014" s="116">
        <v>0.59695587421235163</v>
      </c>
      <c r="D1014" s="116">
        <v>0.12368269882368486</v>
      </c>
      <c r="E1014" s="116">
        <v>2.3502715603320885</v>
      </c>
      <c r="F1014" s="116">
        <v>1.3283540127248601</v>
      </c>
      <c r="G1014" s="116">
        <f>E1014/B1014</f>
        <v>1.9722717109132946</v>
      </c>
      <c r="L1014" s="116"/>
      <c r="M1014" s="116"/>
      <c r="N1014" s="116"/>
      <c r="O1014" s="116"/>
      <c r="P1014" s="116"/>
    </row>
    <row r="1015" spans="1:16" x14ac:dyDescent="0.3">
      <c r="A1015" s="116" t="s">
        <v>20</v>
      </c>
      <c r="B1015" s="116">
        <v>1.3401572756150688</v>
      </c>
      <c r="C1015" s="116">
        <v>0.50682019626093133</v>
      </c>
      <c r="D1015" s="116">
        <v>0.50771942088960353</v>
      </c>
      <c r="E1015" s="116">
        <v>2.7056269902366288</v>
      </c>
      <c r="F1015" s="116">
        <v>1.4297992904637722</v>
      </c>
      <c r="G1015" s="116">
        <f>E1015/B1015</f>
        <v>2.0188876630131891</v>
      </c>
      <c r="I1015" s="34"/>
      <c r="J1015" s="34"/>
      <c r="K1015" s="34"/>
      <c r="L1015" s="116"/>
      <c r="M1015" s="116"/>
      <c r="N1015" s="116"/>
      <c r="O1015" s="116"/>
      <c r="P1015" s="116"/>
    </row>
    <row r="1016" spans="1:16" x14ac:dyDescent="0.3">
      <c r="A1016" s="116" t="s">
        <v>55</v>
      </c>
      <c r="B1016" s="116">
        <v>1.4153631513543761</v>
      </c>
      <c r="C1016" s="116">
        <v>0.55243047312217963</v>
      </c>
      <c r="D1016" s="116">
        <v>0.44067449453179414</v>
      </c>
      <c r="E1016" s="116">
        <v>2.5925587379158461</v>
      </c>
      <c r="F1016" s="116">
        <v>1.5160011973141663</v>
      </c>
      <c r="G1016" s="116">
        <f>E1016/B1016</f>
        <v>1.831726886089269</v>
      </c>
      <c r="L1016" s="116"/>
      <c r="M1016" s="116"/>
      <c r="N1016" s="116"/>
      <c r="O1016" s="116"/>
      <c r="P1016" s="116"/>
    </row>
    <row r="1017" spans="1:16" x14ac:dyDescent="0.3">
      <c r="A1017" s="116" t="s">
        <v>37</v>
      </c>
      <c r="B1017" s="116">
        <v>1.4944358090660366</v>
      </c>
      <c r="C1017" s="116">
        <v>0.41791437414321492</v>
      </c>
      <c r="D1017" s="116">
        <v>0.88396109076982465</v>
      </c>
      <c r="E1017" s="116">
        <v>2.3797407447053782</v>
      </c>
      <c r="F1017" s="116">
        <v>1.5498932427957279</v>
      </c>
      <c r="G1017" s="116">
        <f>E1017/B1017</f>
        <v>1.5924007777842411</v>
      </c>
      <c r="I1017" s="34"/>
      <c r="J1017" s="34"/>
      <c r="K1017" s="34"/>
      <c r="L1017" s="116"/>
      <c r="M1017" s="116"/>
      <c r="N1017" s="116"/>
      <c r="O1017" s="116"/>
      <c r="P1017" s="116"/>
    </row>
    <row r="1018" spans="1:16" x14ac:dyDescent="0.3">
      <c r="A1018" s="116" t="s">
        <v>43</v>
      </c>
      <c r="B1018" s="116">
        <v>1.5619816937984956</v>
      </c>
      <c r="C1018" s="116">
        <v>0.80740290642860535</v>
      </c>
      <c r="D1018" s="116">
        <v>0.32007875586755519</v>
      </c>
      <c r="E1018" s="116">
        <v>2.9434723046367788</v>
      </c>
      <c r="F1018" s="116">
        <v>1.7521290715281217</v>
      </c>
      <c r="G1018" s="116">
        <f>E1018/B1018</f>
        <v>1.8844473762549123</v>
      </c>
      <c r="L1018" s="116"/>
      <c r="M1018" s="116"/>
      <c r="N1018" s="116"/>
      <c r="O1018" s="116"/>
      <c r="P1018" s="116"/>
    </row>
    <row r="1019" spans="1:16" x14ac:dyDescent="0.3">
      <c r="A1019" s="116" t="s">
        <v>106</v>
      </c>
      <c r="B1019" s="116">
        <v>1.5632006227273294</v>
      </c>
      <c r="C1019" s="116">
        <v>1.3165885972278089</v>
      </c>
      <c r="D1019" s="116">
        <v>0.38101864821578324</v>
      </c>
      <c r="E1019" s="116">
        <v>5.6904491046130659</v>
      </c>
      <c r="F1019" s="116">
        <v>2.0295865433055709</v>
      </c>
      <c r="G1019" s="116">
        <f>E1019/B1019</f>
        <v>3.640255141841545</v>
      </c>
      <c r="I1019" s="34"/>
      <c r="J1019" s="34"/>
      <c r="K1019" s="34"/>
      <c r="L1019" s="116"/>
      <c r="M1019" s="116"/>
      <c r="N1019" s="116"/>
      <c r="O1019" s="116"/>
      <c r="P1019" s="116"/>
    </row>
    <row r="1020" spans="1:16" x14ac:dyDescent="0.3">
      <c r="A1020" s="116" t="s">
        <v>35</v>
      </c>
      <c r="B1020" s="116">
        <v>1.6067313605259461</v>
      </c>
      <c r="C1020" s="116">
        <v>0.50620273779479763</v>
      </c>
      <c r="D1020" s="116">
        <v>0.92266917678592464</v>
      </c>
      <c r="E1020" s="116">
        <v>2.6768512489126248</v>
      </c>
      <c r="F1020" s="116">
        <v>1.6820480085073299</v>
      </c>
      <c r="G1020" s="116">
        <f>E1020/B1020</f>
        <v>1.6660229050588684</v>
      </c>
      <c r="L1020" s="116"/>
      <c r="M1020" s="116"/>
      <c r="N1020" s="116"/>
      <c r="O1020" s="116"/>
      <c r="P1020" s="116"/>
    </row>
    <row r="1021" spans="1:16" x14ac:dyDescent="0.3">
      <c r="A1021" s="116" t="s">
        <v>105</v>
      </c>
      <c r="B1021" s="116">
        <v>1.6560681925478529</v>
      </c>
      <c r="C1021" s="116">
        <v>0.57219215917932453</v>
      </c>
      <c r="D1021" s="116">
        <v>0.70333193436374708</v>
      </c>
      <c r="E1021" s="116">
        <v>2.820884402209038</v>
      </c>
      <c r="F1021" s="116">
        <v>1.7490146549302554</v>
      </c>
      <c r="G1021" s="116">
        <f>E1021/B1021</f>
        <v>1.7033624671391829</v>
      </c>
      <c r="I1021" s="34"/>
      <c r="J1021" s="34"/>
      <c r="K1021" s="34"/>
      <c r="L1021" s="116"/>
      <c r="M1021" s="116"/>
      <c r="N1021" s="116"/>
      <c r="O1021" s="116"/>
      <c r="P1021" s="116"/>
    </row>
    <row r="1022" spans="1:16" x14ac:dyDescent="0.3">
      <c r="A1022" s="116" t="s">
        <v>25</v>
      </c>
      <c r="B1022" s="116">
        <v>1.6585942372529376</v>
      </c>
      <c r="C1022" s="116">
        <v>0.58175910955240906</v>
      </c>
      <c r="D1022" s="116">
        <v>0.69741179476391157</v>
      </c>
      <c r="E1022" s="116">
        <v>3.3267777221412334</v>
      </c>
      <c r="F1022" s="116">
        <v>1.7544506405171276</v>
      </c>
      <c r="G1022" s="116">
        <f>E1022/B1022</f>
        <v>2.0057815512799806</v>
      </c>
      <c r="L1022" s="116"/>
      <c r="M1022" s="116"/>
      <c r="N1022" s="116"/>
      <c r="O1022" s="116"/>
      <c r="P1022" s="116"/>
    </row>
    <row r="1023" spans="1:16" x14ac:dyDescent="0.3">
      <c r="A1023" s="116" t="s">
        <v>5</v>
      </c>
      <c r="B1023" s="116">
        <v>1.6784638995968895</v>
      </c>
      <c r="C1023" s="116">
        <v>1.0547790286182204</v>
      </c>
      <c r="D1023" s="116">
        <v>0.31153396325088034</v>
      </c>
      <c r="E1023" s="116">
        <v>3.9469851793592419</v>
      </c>
      <c r="F1023" s="116">
        <v>1.9729963426615116</v>
      </c>
      <c r="G1023" s="116">
        <f>E1023/B1023</f>
        <v>2.3515460656062812</v>
      </c>
      <c r="I1023" s="34"/>
      <c r="J1023" s="34"/>
      <c r="K1023" s="34"/>
      <c r="L1023" s="116"/>
      <c r="M1023" s="116"/>
      <c r="N1023" s="116"/>
      <c r="O1023" s="116"/>
      <c r="P1023" s="116"/>
    </row>
    <row r="1024" spans="1:16" x14ac:dyDescent="0.3">
      <c r="A1024" s="116" t="s">
        <v>104</v>
      </c>
      <c r="B1024" s="116">
        <v>1.7203884547693535</v>
      </c>
      <c r="C1024" s="116">
        <v>0.68963068717051967</v>
      </c>
      <c r="D1024" s="116">
        <v>0.34266165525815451</v>
      </c>
      <c r="E1024" s="116">
        <v>3.263973224416739</v>
      </c>
      <c r="F1024" s="116">
        <v>1.8491819553074611</v>
      </c>
      <c r="G1024" s="116">
        <f>E1024/B1024</f>
        <v>1.8972303699017374</v>
      </c>
      <c r="L1024" s="116"/>
      <c r="M1024" s="116"/>
      <c r="N1024" s="116"/>
      <c r="O1024" s="116"/>
      <c r="P1024" s="116"/>
    </row>
    <row r="1025" spans="1:20" x14ac:dyDescent="0.3">
      <c r="A1025" s="116" t="s">
        <v>17</v>
      </c>
      <c r="B1025" s="116">
        <v>1.8593696330478295</v>
      </c>
      <c r="C1025" s="116">
        <v>0.58540862637366242</v>
      </c>
      <c r="D1025" s="116">
        <v>0.61513674093938087</v>
      </c>
      <c r="E1025" s="116">
        <v>2.7971554853747982</v>
      </c>
      <c r="F1025" s="116">
        <v>1.9464160013056548</v>
      </c>
      <c r="G1025" s="116">
        <f>E1025/B1025</f>
        <v>1.5043568721673564</v>
      </c>
      <c r="I1025" s="34"/>
      <c r="J1025" s="34"/>
      <c r="K1025" s="34"/>
      <c r="L1025" s="116"/>
      <c r="M1025" s="116"/>
      <c r="N1025" s="116"/>
      <c r="O1025" s="116"/>
      <c r="P1025" s="116"/>
    </row>
    <row r="1026" spans="1:20" x14ac:dyDescent="0.3">
      <c r="A1026" s="116" t="s">
        <v>61</v>
      </c>
      <c r="B1026" s="116">
        <v>1.9580527754505281</v>
      </c>
      <c r="C1026" s="116">
        <v>0.54786307472927676</v>
      </c>
      <c r="D1026" s="116">
        <v>0.77977983259054473</v>
      </c>
      <c r="E1026" s="116">
        <v>2.9428536855449026</v>
      </c>
      <c r="F1026" s="116">
        <v>2.0307928226383916</v>
      </c>
      <c r="G1026" s="116">
        <f>E1026/B1026</f>
        <v>1.502949114774387</v>
      </c>
      <c r="L1026" s="116"/>
      <c r="M1026" s="116"/>
      <c r="N1026" s="116"/>
      <c r="O1026" s="116"/>
      <c r="P1026" s="116"/>
    </row>
    <row r="1027" spans="1:20" x14ac:dyDescent="0.3">
      <c r="A1027" s="116" t="s">
        <v>40</v>
      </c>
      <c r="B1027" s="116">
        <v>2.0060599234813457</v>
      </c>
      <c r="C1027" s="116">
        <v>0.5808585993355313</v>
      </c>
      <c r="D1027" s="116">
        <v>1.1550931608864805</v>
      </c>
      <c r="E1027" s="116">
        <v>3.0944068272863494</v>
      </c>
      <c r="F1027" s="116">
        <v>2.0857676217496719</v>
      </c>
      <c r="G1027" s="116">
        <f>E1027/B1027</f>
        <v>1.5425296079472395</v>
      </c>
      <c r="L1027" s="116"/>
      <c r="M1027" s="116"/>
      <c r="N1027" s="116"/>
      <c r="O1027" s="116"/>
      <c r="P1027" s="116"/>
    </row>
    <row r="1028" spans="1:20" x14ac:dyDescent="0.3">
      <c r="A1028" s="116" t="s">
        <v>64</v>
      </c>
      <c r="B1028" s="116">
        <v>2.0381729360215792</v>
      </c>
      <c r="C1028" s="116">
        <v>0.74725524432303625</v>
      </c>
      <c r="D1028" s="116">
        <v>0.74245593139322319</v>
      </c>
      <c r="E1028" s="116">
        <v>3.1839217968925402</v>
      </c>
      <c r="F1028" s="116">
        <v>2.1665470924861436</v>
      </c>
      <c r="G1028" s="116">
        <f>E1028/B1028</f>
        <v>1.562145066604314</v>
      </c>
      <c r="I1028" s="34"/>
      <c r="J1028" s="34"/>
      <c r="K1028" s="34"/>
      <c r="L1028" s="116"/>
      <c r="M1028" s="116"/>
      <c r="N1028" s="116"/>
      <c r="O1028" s="116"/>
      <c r="P1028" s="116"/>
    </row>
    <row r="1029" spans="1:20" x14ac:dyDescent="0.3">
      <c r="A1029" s="116" t="s">
        <v>23</v>
      </c>
      <c r="B1029" s="116">
        <v>2.2499534283946221</v>
      </c>
      <c r="C1029" s="116">
        <v>0.77945605338717605</v>
      </c>
      <c r="D1029" s="116">
        <v>0.51120075342591731</v>
      </c>
      <c r="E1029" s="116">
        <v>3.4717515196306685</v>
      </c>
      <c r="F1029" s="116">
        <v>2.3768867125860029</v>
      </c>
      <c r="G1029" s="116">
        <f>E1029/B1029</f>
        <v>1.5430326138385091</v>
      </c>
      <c r="L1029" s="116"/>
      <c r="M1029" s="116"/>
      <c r="N1029" s="116"/>
      <c r="O1029" s="116"/>
      <c r="P1029" s="116"/>
    </row>
    <row r="1030" spans="1:20" x14ac:dyDescent="0.3">
      <c r="A1030" s="116" t="s">
        <v>11</v>
      </c>
      <c r="B1030" s="116">
        <v>2.3212202731597604</v>
      </c>
      <c r="C1030" s="116">
        <v>0.56016351773772366</v>
      </c>
      <c r="D1030" s="116">
        <v>1.1487333067061014</v>
      </c>
      <c r="E1030" s="116">
        <v>3.5486521969532334</v>
      </c>
      <c r="F1030" s="116">
        <v>2.3856628605579129</v>
      </c>
      <c r="G1030" s="116">
        <f>E1030/B1030</f>
        <v>1.5287873529221903</v>
      </c>
      <c r="L1030" s="116"/>
      <c r="M1030" s="116"/>
      <c r="N1030" s="116"/>
      <c r="O1030" s="116"/>
      <c r="P1030" s="116"/>
    </row>
    <row r="1031" spans="1:20" x14ac:dyDescent="0.3">
      <c r="A1031" s="116" t="s">
        <v>95</v>
      </c>
      <c r="B1031" s="116">
        <v>2.3477644389146195</v>
      </c>
      <c r="C1031" s="116">
        <v>1.3970078067560439</v>
      </c>
      <c r="D1031" s="116">
        <v>0.87920805895330723</v>
      </c>
      <c r="E1031" s="116">
        <v>5.2050408851602814</v>
      </c>
      <c r="F1031" s="116">
        <v>2.7200320425253879</v>
      </c>
      <c r="G1031" s="116">
        <f>E1031/B1031</f>
        <v>2.2170200718972435</v>
      </c>
      <c r="I1031" s="34"/>
      <c r="J1031" s="34"/>
      <c r="K1031" s="34"/>
      <c r="L1031" s="116"/>
      <c r="M1031" s="116"/>
      <c r="N1031" s="116"/>
      <c r="O1031" s="116"/>
      <c r="P1031" s="116"/>
    </row>
    <row r="1032" spans="1:20" x14ac:dyDescent="0.3">
      <c r="A1032" s="116" t="s">
        <v>101</v>
      </c>
      <c r="B1032" s="116">
        <v>2.365538462977939</v>
      </c>
      <c r="C1032" s="116">
        <v>1.4874711743683162</v>
      </c>
      <c r="D1032" s="116">
        <v>0.14342945938677434</v>
      </c>
      <c r="E1032" s="116">
        <v>4.5219838137442148</v>
      </c>
      <c r="F1032" s="116">
        <v>2.7811131520643793</v>
      </c>
      <c r="G1032" s="116">
        <f>E1032/B1032</f>
        <v>1.9116086609944869</v>
      </c>
      <c r="L1032" s="116"/>
      <c r="M1032" s="116"/>
      <c r="N1032" s="116"/>
      <c r="O1032" s="116"/>
      <c r="P1032" s="116"/>
    </row>
    <row r="1033" spans="1:20" x14ac:dyDescent="0.3">
      <c r="A1033" s="116" t="s">
        <v>108</v>
      </c>
      <c r="B1033" s="116">
        <v>2.5805574324443286</v>
      </c>
      <c r="C1033" s="116">
        <v>1.1765424045669763</v>
      </c>
      <c r="D1033" s="116">
        <v>0.91526750766597598</v>
      </c>
      <c r="E1033" s="116">
        <v>4.5669877829957404</v>
      </c>
      <c r="F1033" s="116">
        <v>2.8279651620136872</v>
      </c>
      <c r="G1033" s="116">
        <f>E1033/B1033</f>
        <v>1.7697679290438602</v>
      </c>
      <c r="I1033" s="34"/>
      <c r="J1033" s="34"/>
      <c r="K1033" s="34"/>
      <c r="L1033" s="116"/>
      <c r="M1033" s="116"/>
      <c r="N1033" s="116"/>
      <c r="O1033" s="116"/>
      <c r="P1033" s="116"/>
    </row>
    <row r="1034" spans="1:20" x14ac:dyDescent="0.3">
      <c r="A1034" s="116" t="s">
        <v>109</v>
      </c>
      <c r="B1034" s="116">
        <v>2.6192779669731285</v>
      </c>
      <c r="C1034" s="116">
        <v>0.41259140801188282</v>
      </c>
      <c r="D1034" s="116">
        <v>1.5877636501273371</v>
      </c>
      <c r="E1034" s="116">
        <v>3.4570527062653817</v>
      </c>
      <c r="F1034" s="116">
        <v>2.650504546164234</v>
      </c>
      <c r="G1034" s="116">
        <f>E1034/B1034</f>
        <v>1.3198494966383414</v>
      </c>
      <c r="L1034" s="116"/>
      <c r="M1034" s="116"/>
      <c r="N1034" s="116"/>
      <c r="O1034" s="116"/>
      <c r="P1034" s="116"/>
    </row>
    <row r="1035" spans="1:20" x14ac:dyDescent="0.3">
      <c r="A1035" s="116" t="s">
        <v>100</v>
      </c>
      <c r="B1035" s="116">
        <v>2.6217922192354921</v>
      </c>
      <c r="C1035" s="116">
        <v>0.52821419619596122</v>
      </c>
      <c r="D1035" s="116">
        <v>1.5847254052114048</v>
      </c>
      <c r="E1035" s="116">
        <v>3.4777791205574982</v>
      </c>
      <c r="F1035" s="116">
        <v>2.6727334952574826</v>
      </c>
      <c r="G1035" s="116">
        <f>E1035/B1035</f>
        <v>1.3264892217780742</v>
      </c>
      <c r="I1035" s="34"/>
      <c r="J1035" s="34"/>
      <c r="K1035" s="34"/>
      <c r="L1035" s="116"/>
      <c r="M1035" s="116"/>
      <c r="N1035" s="116"/>
      <c r="O1035" s="116"/>
      <c r="P1035" s="116"/>
    </row>
    <row r="1036" spans="1:20" x14ac:dyDescent="0.3">
      <c r="A1036" s="116" t="s">
        <v>14</v>
      </c>
      <c r="B1036" s="116">
        <v>2.7852544632360177</v>
      </c>
      <c r="C1036" s="116">
        <v>0.84850887415662857</v>
      </c>
      <c r="D1036" s="116">
        <v>1.48005939433473</v>
      </c>
      <c r="E1036" s="116">
        <v>4.5616354975251578</v>
      </c>
      <c r="F1036" s="116">
        <v>2.907509385054722</v>
      </c>
      <c r="G1036" s="116">
        <f>E1036/B1036</f>
        <v>1.6377805179873122</v>
      </c>
      <c r="L1036" s="116"/>
      <c r="M1036" s="116"/>
      <c r="N1036" s="116"/>
      <c r="O1036" s="116"/>
      <c r="P1036" s="116"/>
    </row>
    <row r="1037" spans="1:20" x14ac:dyDescent="0.3">
      <c r="A1037" s="116" t="s">
        <v>8</v>
      </c>
      <c r="B1037" s="116">
        <v>2.8736070744131879</v>
      </c>
      <c r="C1037" s="116">
        <v>0.57759550766553813</v>
      </c>
      <c r="D1037" s="116">
        <v>1.9787862467259063</v>
      </c>
      <c r="E1037" s="116">
        <v>3.647069537230335</v>
      </c>
      <c r="F1037" s="116">
        <v>2.9291831004981148</v>
      </c>
      <c r="G1037" s="116">
        <f>E1037/B1037</f>
        <v>1.2691608291558421</v>
      </c>
      <c r="I1037" s="34"/>
      <c r="J1037" s="34"/>
      <c r="K1037" s="34"/>
      <c r="L1037" s="116"/>
      <c r="M1037" s="116"/>
      <c r="N1037" s="116"/>
      <c r="O1037" s="116"/>
      <c r="P1037" s="116"/>
    </row>
    <row r="1038" spans="1:20" x14ac:dyDescent="0.3">
      <c r="A1038" s="116" t="s">
        <v>102</v>
      </c>
      <c r="B1038" s="116">
        <v>3.8758739900442851</v>
      </c>
      <c r="C1038" s="116">
        <v>1.0319028039533791</v>
      </c>
      <c r="D1038" s="116">
        <v>1.7043263215632478</v>
      </c>
      <c r="E1038" s="116">
        <v>5.4079172892810705</v>
      </c>
      <c r="F1038" s="116">
        <v>4.0064608409769535</v>
      </c>
      <c r="G1038" s="116">
        <f>E1038/B1038</f>
        <v>1.3952768596636653</v>
      </c>
      <c r="L1038" s="116"/>
      <c r="M1038" s="116"/>
      <c r="N1038" s="116"/>
      <c r="O1038" s="116"/>
      <c r="P1038" s="116"/>
    </row>
    <row r="1039" spans="1:20" x14ac:dyDescent="0.3">
      <c r="A1039" s="116" t="s">
        <v>107</v>
      </c>
      <c r="B1039" s="116">
        <v>4.0628912899385377</v>
      </c>
      <c r="C1039" s="116">
        <v>1.7376087648881564</v>
      </c>
      <c r="D1039" s="116">
        <v>1.0247041574437377</v>
      </c>
      <c r="E1039" s="116">
        <v>7.0110495078336079</v>
      </c>
      <c r="F1039" s="116">
        <v>4.4074626539934938</v>
      </c>
      <c r="G1039" s="116">
        <f>E1039/B1039</f>
        <v>1.7256305934633238</v>
      </c>
      <c r="I1039" s="34"/>
      <c r="J1039" s="34"/>
      <c r="K1039" s="34"/>
      <c r="L1039" s="116"/>
      <c r="M1039" s="116"/>
      <c r="N1039" s="116"/>
      <c r="O1039" s="116"/>
      <c r="P1039" s="116"/>
    </row>
    <row r="1040" spans="1:20" x14ac:dyDescent="0.3">
      <c r="A1040" s="11" t="s">
        <v>5284</v>
      </c>
      <c r="B1040" s="34">
        <f t="shared" ref="B1040:G1040" si="72">AVERAGE(B1007:B1039)</f>
        <v>1.8468617419262683</v>
      </c>
      <c r="C1040" s="34">
        <f t="shared" si="72"/>
        <v>0.73785105953937724</v>
      </c>
      <c r="D1040" s="34">
        <f t="shared" si="72"/>
        <v>0.70766254199268808</v>
      </c>
      <c r="E1040" s="34">
        <f t="shared" si="72"/>
        <v>3.4094815808461156</v>
      </c>
      <c r="F1040" s="34"/>
      <c r="G1040" s="34">
        <f t="shared" si="72"/>
        <v>2.0889310433505734</v>
      </c>
      <c r="H1040" s="11"/>
      <c r="I1040" s="11"/>
      <c r="J1040" s="11"/>
      <c r="Q1040" s="17"/>
      <c r="R1040" s="17"/>
      <c r="S1040" s="17"/>
      <c r="T1040" s="21"/>
    </row>
    <row r="1041" spans="1:19" x14ac:dyDescent="0.3">
      <c r="A1041" s="37" t="s">
        <v>7067</v>
      </c>
      <c r="B1041" s="233">
        <f>MAX(B1007:B1039)</f>
        <v>4.0628912899385377</v>
      </c>
      <c r="C1041" s="233">
        <f t="shared" ref="C1041:G1041" si="73">MAX(C1007:C1039)</f>
        <v>1.7376087648881564</v>
      </c>
      <c r="D1041" s="233">
        <f t="shared" si="73"/>
        <v>1.9787862467259063</v>
      </c>
      <c r="E1041" s="233">
        <f t="shared" si="73"/>
        <v>7.0110495078336079</v>
      </c>
      <c r="F1041" s="233"/>
      <c r="G1041" s="233">
        <f t="shared" si="73"/>
        <v>5.7385986090942831</v>
      </c>
      <c r="H1041" s="11"/>
      <c r="I1041" s="11"/>
      <c r="Q1041" s="17"/>
      <c r="R1041" s="17"/>
      <c r="S1041" s="21"/>
    </row>
    <row r="1042" spans="1:19" x14ac:dyDescent="0.3">
      <c r="A1042" s="37" t="s">
        <v>7068</v>
      </c>
      <c r="B1042" s="233">
        <f>MIN(B1007:B1039)</f>
        <v>0.25288626914987872</v>
      </c>
      <c r="C1042" s="232"/>
      <c r="D1042" s="233">
        <f>MIN(D1007:D1039)</f>
        <v>1.5498710171698758E-2</v>
      </c>
      <c r="E1042" s="232"/>
      <c r="F1042" s="232"/>
      <c r="G1042" s="232"/>
    </row>
    <row r="1043" spans="1:19" x14ac:dyDescent="0.3">
      <c r="A1043" s="37" t="s">
        <v>7066</v>
      </c>
      <c r="B1043" s="233">
        <f>_xlfn.STDEV.S(B1007:B1039)</f>
        <v>0.85968615305456375</v>
      </c>
      <c r="C1043" s="232"/>
      <c r="D1043" s="232"/>
      <c r="E1043" s="232"/>
      <c r="F1043" s="232"/>
      <c r="G1043" s="232"/>
    </row>
  </sheetData>
  <sortState ref="A1007:G1039">
    <sortCondition ref="B1007:B1039"/>
  </sortState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43"/>
  <sheetViews>
    <sheetView topLeftCell="A508" zoomScale="80" zoomScaleNormal="80" workbookViewId="0">
      <selection activeCell="S541" sqref="S541:S544"/>
    </sheetView>
  </sheetViews>
  <sheetFormatPr defaultRowHeight="14.4" x14ac:dyDescent="0.3"/>
  <cols>
    <col min="1" max="1" width="12.77734375" style="113" customWidth="1"/>
    <col min="2" max="2" width="10.21875" style="113" bestFit="1" customWidth="1"/>
    <col min="3" max="3" width="18.5546875" style="113" bestFit="1" customWidth="1"/>
    <col min="4" max="4" width="11.109375" style="113" bestFit="1" customWidth="1"/>
    <col min="5" max="5" width="11.6640625" style="113" customWidth="1"/>
    <col min="6" max="6" width="7.77734375" style="113" customWidth="1"/>
    <col min="7" max="7" width="6" style="113" customWidth="1"/>
    <col min="8" max="8" width="7.44140625" style="116" bestFit="1" customWidth="1"/>
    <col min="9" max="9" width="11" style="116" bestFit="1" customWidth="1"/>
    <col min="10" max="10" width="11" style="116" customWidth="1"/>
    <col min="11" max="11" width="11.5546875" style="116" bestFit="1" customWidth="1"/>
    <col min="12" max="12" width="12" style="116" bestFit="1" customWidth="1"/>
    <col min="13" max="14" width="7.5546875" style="116" bestFit="1" customWidth="1"/>
    <col min="15" max="16" width="7.33203125" style="116" customWidth="1"/>
    <col min="17" max="17" width="8.88671875" style="122"/>
    <col min="18" max="18" width="11.21875" style="113" customWidth="1"/>
    <col min="19" max="19" width="10.109375" style="113" customWidth="1"/>
    <col min="20" max="16384" width="8.88671875" style="113"/>
  </cols>
  <sheetData>
    <row r="1" spans="1:19" ht="15" thickBot="1" x14ac:dyDescent="0.35">
      <c r="A1" s="113" t="s">
        <v>3116</v>
      </c>
      <c r="G1" s="116"/>
      <c r="P1" s="122"/>
      <c r="Q1" s="113"/>
    </row>
    <row r="2" spans="1:19" x14ac:dyDescent="0.3">
      <c r="A2" s="113" t="s">
        <v>259</v>
      </c>
      <c r="B2" s="116"/>
      <c r="F2" s="116"/>
      <c r="G2" s="116"/>
      <c r="H2" s="20"/>
      <c r="I2" s="20"/>
      <c r="M2" s="122"/>
      <c r="N2" s="113"/>
      <c r="O2" s="113"/>
      <c r="P2" s="113"/>
      <c r="Q2" s="113"/>
    </row>
    <row r="3" spans="1:19" x14ac:dyDescent="0.3">
      <c r="A3" s="116" t="s">
        <v>1160</v>
      </c>
      <c r="F3" s="14"/>
      <c r="G3" s="116"/>
      <c r="H3" s="39"/>
      <c r="I3" s="115"/>
      <c r="M3" s="122"/>
      <c r="N3" s="113"/>
      <c r="O3" s="113"/>
      <c r="P3" s="113"/>
      <c r="Q3" s="113"/>
    </row>
    <row r="5" spans="1:19" s="114" customFormat="1" ht="28.8" x14ac:dyDescent="0.3">
      <c r="A5" s="113" t="s">
        <v>117</v>
      </c>
      <c r="B5" s="113" t="s">
        <v>4109</v>
      </c>
      <c r="C5" s="113" t="s">
        <v>118</v>
      </c>
      <c r="D5" s="113" t="s">
        <v>119</v>
      </c>
      <c r="E5" s="113" t="s">
        <v>120</v>
      </c>
      <c r="F5" s="113" t="s">
        <v>121</v>
      </c>
      <c r="G5" s="113" t="s">
        <v>122</v>
      </c>
      <c r="H5" s="113" t="s">
        <v>123</v>
      </c>
      <c r="I5" s="113" t="s">
        <v>124</v>
      </c>
      <c r="J5" s="113" t="s">
        <v>125</v>
      </c>
      <c r="K5" s="108" t="s">
        <v>7008</v>
      </c>
      <c r="L5" s="108" t="s">
        <v>7009</v>
      </c>
      <c r="M5" s="31" t="s">
        <v>4107</v>
      </c>
      <c r="N5" s="31" t="s">
        <v>4108</v>
      </c>
      <c r="O5" s="24" t="s">
        <v>227</v>
      </c>
      <c r="P5" s="31" t="s">
        <v>158</v>
      </c>
      <c r="Q5" s="32" t="s">
        <v>1191</v>
      </c>
      <c r="R5" s="33"/>
    </row>
    <row r="6" spans="1:19" ht="15" thickBot="1" x14ac:dyDescent="0.35">
      <c r="A6" s="113" t="s">
        <v>126</v>
      </c>
      <c r="C6" s="113" t="s">
        <v>3327</v>
      </c>
      <c r="D6" s="113">
        <v>1201</v>
      </c>
      <c r="E6" s="113">
        <v>322.52100000000002</v>
      </c>
      <c r="F6" s="113">
        <v>0.3</v>
      </c>
      <c r="G6" s="113">
        <v>0.2</v>
      </c>
      <c r="H6" s="113">
        <v>2.3308990000000001</v>
      </c>
      <c r="I6" s="113">
        <v>5189792.7300000004</v>
      </c>
      <c r="J6" s="113">
        <v>487964.50199999998</v>
      </c>
      <c r="K6" s="34">
        <f>VLOOKUP($C6,'Hub coords'!$A$14:$E$119,4,TRUE)</f>
        <v>487964.06940000004</v>
      </c>
      <c r="L6" s="34">
        <f>VLOOKUP($C6,'Hub coords'!$A$14:$E$119,5,TRUE)</f>
        <v>5189790.5725000007</v>
      </c>
      <c r="M6" s="34">
        <f t="shared" ref="M6:M69" si="0">ABS(K6-J6)</f>
        <v>0.43259999994188547</v>
      </c>
      <c r="N6" s="34">
        <f t="shared" ref="N6:N69" si="1">ABS(L6-I6)</f>
        <v>2.1574999997392297</v>
      </c>
      <c r="O6" s="35">
        <f t="shared" ref="O6:O69" si="2">SQRT(M6^2+N6^2)</f>
        <v>2.2004429119667011</v>
      </c>
      <c r="P6" s="34">
        <f t="shared" ref="P6:P69" si="3">O6*O6</f>
        <v>4.8419490088244945</v>
      </c>
      <c r="Q6" s="36" t="s">
        <v>5</v>
      </c>
      <c r="R6" s="70"/>
      <c r="S6" s="70"/>
    </row>
    <row r="7" spans="1:19" x14ac:dyDescent="0.3">
      <c r="A7" s="113" t="s">
        <v>126</v>
      </c>
      <c r="C7" s="113" t="s">
        <v>3336</v>
      </c>
      <c r="D7" s="113">
        <v>1201</v>
      </c>
      <c r="E7" s="113">
        <v>322.92899999999997</v>
      </c>
      <c r="F7" s="113">
        <v>0.3</v>
      </c>
      <c r="G7" s="113">
        <v>0.2</v>
      </c>
      <c r="H7" s="113">
        <v>1.9296990000000001</v>
      </c>
      <c r="I7" s="113">
        <v>5189790.6569999997</v>
      </c>
      <c r="J7" s="113">
        <v>487963.53</v>
      </c>
      <c r="K7" s="34">
        <f>VLOOKUP($C7,'Hub coords'!$A$14:$E$119,4,TRUE)</f>
        <v>487964.06940000004</v>
      </c>
      <c r="L7" s="34">
        <f>VLOOKUP($C7,'Hub coords'!$A$14:$E$119,5,TRUE)</f>
        <v>5189790.5725000007</v>
      </c>
      <c r="M7" s="34">
        <f t="shared" si="0"/>
        <v>0.53940000000875443</v>
      </c>
      <c r="N7" s="34">
        <f t="shared" si="1"/>
        <v>8.4499998949468136E-2</v>
      </c>
      <c r="O7" s="35">
        <f t="shared" si="2"/>
        <v>0.54597858001198585</v>
      </c>
      <c r="P7" s="34">
        <f t="shared" si="3"/>
        <v>0.29809260983190444</v>
      </c>
      <c r="Q7" s="36" t="s">
        <v>5</v>
      </c>
      <c r="R7" s="20" t="s">
        <v>166</v>
      </c>
      <c r="S7" s="20" t="s">
        <v>165</v>
      </c>
    </row>
    <row r="8" spans="1:19" x14ac:dyDescent="0.3">
      <c r="A8" s="113" t="s">
        <v>126</v>
      </c>
      <c r="C8" s="113" t="s">
        <v>3337</v>
      </c>
      <c r="D8" s="113">
        <v>1200</v>
      </c>
      <c r="E8" s="113">
        <v>324.738</v>
      </c>
      <c r="F8" s="113">
        <v>0.2</v>
      </c>
      <c r="G8" s="113">
        <v>0.2</v>
      </c>
      <c r="H8" s="113">
        <v>2.2730990000000002</v>
      </c>
      <c r="I8" s="113">
        <v>5189792.2640000004</v>
      </c>
      <c r="J8" s="113">
        <v>487966.91600000003</v>
      </c>
      <c r="K8" s="34">
        <f>VLOOKUP($C8,'Hub coords'!$A$14:$E$119,4,TRUE)</f>
        <v>487964.06940000004</v>
      </c>
      <c r="L8" s="34">
        <f>VLOOKUP($C8,'Hub coords'!$A$14:$E$119,5,TRUE)</f>
        <v>5189790.5725000007</v>
      </c>
      <c r="M8" s="34">
        <f t="shared" si="0"/>
        <v>2.8465999999898486</v>
      </c>
      <c r="N8" s="34">
        <f t="shared" si="1"/>
        <v>1.6914999997243285</v>
      </c>
      <c r="O8" s="35">
        <f t="shared" si="2"/>
        <v>3.3112390141772625</v>
      </c>
      <c r="P8" s="34">
        <f t="shared" si="3"/>
        <v>10.964303809009609</v>
      </c>
      <c r="Q8" s="36" t="s">
        <v>5</v>
      </c>
      <c r="R8" s="40">
        <v>1</v>
      </c>
      <c r="S8" s="115">
        <v>11</v>
      </c>
    </row>
    <row r="9" spans="1:19" x14ac:dyDescent="0.3">
      <c r="A9" s="113" t="s">
        <v>130</v>
      </c>
      <c r="C9" s="113" t="s">
        <v>3338</v>
      </c>
      <c r="D9" s="113">
        <v>1201</v>
      </c>
      <c r="E9" s="113">
        <v>327.70400000000001</v>
      </c>
      <c r="F9" s="113">
        <v>0.2</v>
      </c>
      <c r="G9" s="113">
        <v>0.3</v>
      </c>
      <c r="H9" s="113">
        <v>2.780516</v>
      </c>
      <c r="I9" s="113">
        <v>5189791.3499999996</v>
      </c>
      <c r="J9" s="113">
        <v>487966.51299999998</v>
      </c>
      <c r="K9" s="34">
        <f>VLOOKUP($C9,'Hub coords'!$A$14:$E$119,4,TRUE)</f>
        <v>487964.06940000004</v>
      </c>
      <c r="L9" s="34">
        <f>VLOOKUP($C9,'Hub coords'!$A$14:$E$119,5,TRUE)</f>
        <v>5189790.5725000007</v>
      </c>
      <c r="M9" s="34">
        <f t="shared" si="0"/>
        <v>2.4435999999404885</v>
      </c>
      <c r="N9" s="34">
        <f t="shared" si="1"/>
        <v>0.77749999891966581</v>
      </c>
      <c r="O9" s="35">
        <f t="shared" si="2"/>
        <v>2.5643102792035983</v>
      </c>
      <c r="P9" s="34">
        <f t="shared" si="3"/>
        <v>6.5756872080292368</v>
      </c>
      <c r="Q9" s="36" t="s">
        <v>5</v>
      </c>
      <c r="R9" s="40">
        <v>2</v>
      </c>
      <c r="S9" s="115">
        <v>7</v>
      </c>
    </row>
    <row r="10" spans="1:19" x14ac:dyDescent="0.3">
      <c r="A10" s="113" t="s">
        <v>126</v>
      </c>
      <c r="C10" s="113" t="s">
        <v>3339</v>
      </c>
      <c r="D10" s="113">
        <v>1201</v>
      </c>
      <c r="E10" s="113">
        <v>322.92500000000001</v>
      </c>
      <c r="F10" s="113">
        <v>0.3</v>
      </c>
      <c r="G10" s="113">
        <v>0.2</v>
      </c>
      <c r="H10" s="113">
        <v>1.9291579999999999</v>
      </c>
      <c r="I10" s="113">
        <v>5189790.8559999997</v>
      </c>
      <c r="J10" s="113">
        <v>487963.43599999999</v>
      </c>
      <c r="K10" s="34">
        <f>VLOOKUP($C10,'Hub coords'!$A$14:$E$119,4,TRUE)</f>
        <v>487964.06940000004</v>
      </c>
      <c r="L10" s="34">
        <f>VLOOKUP($C10,'Hub coords'!$A$14:$E$119,5,TRUE)</f>
        <v>5189790.5725000007</v>
      </c>
      <c r="M10" s="34">
        <f t="shared" si="0"/>
        <v>0.63340000004973263</v>
      </c>
      <c r="N10" s="34">
        <f t="shared" si="1"/>
        <v>0.28349999897181988</v>
      </c>
      <c r="O10" s="35">
        <f t="shared" si="2"/>
        <v>0.69395086964425889</v>
      </c>
      <c r="P10" s="34">
        <f t="shared" si="3"/>
        <v>0.4815678094800232</v>
      </c>
      <c r="Q10" s="36" t="s">
        <v>5</v>
      </c>
      <c r="R10" s="40">
        <v>3</v>
      </c>
      <c r="S10" s="115">
        <v>7</v>
      </c>
    </row>
    <row r="11" spans="1:19" x14ac:dyDescent="0.3">
      <c r="A11" s="113" t="s">
        <v>126</v>
      </c>
      <c r="C11" s="113" t="s">
        <v>3340</v>
      </c>
      <c r="D11" s="113">
        <v>1200</v>
      </c>
      <c r="E11" s="113">
        <v>323.64499999999998</v>
      </c>
      <c r="F11" s="113">
        <v>0.2</v>
      </c>
      <c r="G11" s="113">
        <v>0.2</v>
      </c>
      <c r="H11" s="113">
        <v>1.8758600000000001</v>
      </c>
      <c r="I11" s="113">
        <v>5189792.2819999997</v>
      </c>
      <c r="J11" s="113">
        <v>487966.48499999999</v>
      </c>
      <c r="K11" s="34">
        <f>VLOOKUP($C11,'Hub coords'!$A$14:$E$119,4,TRUE)</f>
        <v>487964.06940000004</v>
      </c>
      <c r="L11" s="34">
        <f>VLOOKUP($C11,'Hub coords'!$A$14:$E$119,5,TRUE)</f>
        <v>5189790.5725000007</v>
      </c>
      <c r="M11" s="34">
        <f t="shared" si="0"/>
        <v>2.4155999999493361</v>
      </c>
      <c r="N11" s="34">
        <f t="shared" si="1"/>
        <v>1.7094999989494681</v>
      </c>
      <c r="O11" s="35">
        <f t="shared" si="2"/>
        <v>2.959309650267012</v>
      </c>
      <c r="P11" s="34">
        <f t="shared" si="3"/>
        <v>8.7575136061634655</v>
      </c>
      <c r="Q11" s="36" t="s">
        <v>5</v>
      </c>
      <c r="R11" s="40">
        <v>4</v>
      </c>
      <c r="S11" s="115">
        <v>5</v>
      </c>
    </row>
    <row r="12" spans="1:19" x14ac:dyDescent="0.3">
      <c r="A12" s="113" t="s">
        <v>130</v>
      </c>
      <c r="C12" s="113" t="s">
        <v>3341</v>
      </c>
      <c r="D12" s="113">
        <v>1200</v>
      </c>
      <c r="E12" s="113">
        <v>324.34500000000003</v>
      </c>
      <c r="F12" s="113">
        <v>0.2</v>
      </c>
      <c r="G12" s="113">
        <v>0.2</v>
      </c>
      <c r="H12" s="113">
        <v>1.8836459999999999</v>
      </c>
      <c r="I12" s="113">
        <v>5189792.2949999999</v>
      </c>
      <c r="J12" s="113">
        <v>487966.90600000002</v>
      </c>
      <c r="K12" s="34">
        <f>VLOOKUP($C12,'Hub coords'!$A$14:$E$119,4,TRUE)</f>
        <v>487964.06940000004</v>
      </c>
      <c r="L12" s="34">
        <f>VLOOKUP($C12,'Hub coords'!$A$14:$E$119,5,TRUE)</f>
        <v>5189790.5725000007</v>
      </c>
      <c r="M12" s="34">
        <f t="shared" si="0"/>
        <v>2.8365999999805354</v>
      </c>
      <c r="N12" s="34">
        <f t="shared" si="1"/>
        <v>1.722499999217689</v>
      </c>
      <c r="O12" s="35">
        <f t="shared" si="2"/>
        <v>3.318630110029515</v>
      </c>
      <c r="P12" s="34">
        <f t="shared" si="3"/>
        <v>11.013305807194511</v>
      </c>
      <c r="Q12" s="36" t="s">
        <v>5</v>
      </c>
      <c r="R12" s="40">
        <v>5</v>
      </c>
      <c r="S12" s="115">
        <v>0</v>
      </c>
    </row>
    <row r="13" spans="1:19" x14ac:dyDescent="0.3">
      <c r="A13" s="113" t="s">
        <v>126</v>
      </c>
      <c r="C13" s="113" t="s">
        <v>3342</v>
      </c>
      <c r="D13" s="113">
        <v>1201</v>
      </c>
      <c r="E13" s="113">
        <v>322.63400000000001</v>
      </c>
      <c r="F13" s="113">
        <v>0.3</v>
      </c>
      <c r="G13" s="113">
        <v>0.2</v>
      </c>
      <c r="H13" s="113">
        <v>1.949247</v>
      </c>
      <c r="I13" s="113">
        <v>5189791.4950000001</v>
      </c>
      <c r="J13" s="113">
        <v>487963.35100000002</v>
      </c>
      <c r="K13" s="34">
        <f>VLOOKUP($C13,'Hub coords'!$A$14:$E$119,4,TRUE)</f>
        <v>487964.06940000004</v>
      </c>
      <c r="L13" s="34">
        <f>VLOOKUP($C13,'Hub coords'!$A$14:$E$119,5,TRUE)</f>
        <v>5189790.5725000007</v>
      </c>
      <c r="M13" s="34">
        <f t="shared" si="0"/>
        <v>0.71840000001247972</v>
      </c>
      <c r="N13" s="34">
        <f t="shared" si="1"/>
        <v>0.92249999940395355</v>
      </c>
      <c r="O13" s="35">
        <f t="shared" si="2"/>
        <v>1.1692325726382349</v>
      </c>
      <c r="P13" s="34">
        <f t="shared" si="3"/>
        <v>1.3671048089182252</v>
      </c>
      <c r="Q13" s="36" t="s">
        <v>5</v>
      </c>
      <c r="R13" s="40">
        <v>6</v>
      </c>
      <c r="S13" s="115">
        <v>0</v>
      </c>
    </row>
    <row r="14" spans="1:19" x14ac:dyDescent="0.3">
      <c r="A14" s="113" t="s">
        <v>126</v>
      </c>
      <c r="C14" s="113" t="s">
        <v>3343</v>
      </c>
      <c r="D14" s="113">
        <v>1201</v>
      </c>
      <c r="E14" s="113">
        <v>322.40499999999997</v>
      </c>
      <c r="F14" s="113">
        <v>0.3</v>
      </c>
      <c r="G14" s="113">
        <v>0.2</v>
      </c>
      <c r="H14" s="113">
        <v>2.156075</v>
      </c>
      <c r="I14" s="113">
        <v>5189791.5470000003</v>
      </c>
      <c r="J14" s="113">
        <v>487963.821</v>
      </c>
      <c r="K14" s="34">
        <f>VLOOKUP($C14,'Hub coords'!$A$14:$E$119,4,TRUE)</f>
        <v>487964.06940000004</v>
      </c>
      <c r="L14" s="34">
        <f>VLOOKUP($C14,'Hub coords'!$A$14:$E$119,5,TRUE)</f>
        <v>5189790.5725000007</v>
      </c>
      <c r="M14" s="34">
        <f t="shared" si="0"/>
        <v>0.2484000000404194</v>
      </c>
      <c r="N14" s="34">
        <f t="shared" si="1"/>
        <v>0.97449999954551458</v>
      </c>
      <c r="O14" s="35">
        <f t="shared" si="2"/>
        <v>1.0056603845902892</v>
      </c>
      <c r="P14" s="34">
        <f t="shared" si="3"/>
        <v>1.0113528091342883</v>
      </c>
      <c r="Q14" s="36" t="s">
        <v>5</v>
      </c>
      <c r="R14" s="40">
        <v>7</v>
      </c>
      <c r="S14" s="115">
        <v>0</v>
      </c>
    </row>
    <row r="15" spans="1:19" x14ac:dyDescent="0.3">
      <c r="A15" s="113" t="s">
        <v>126</v>
      </c>
      <c r="C15" s="113" t="s">
        <v>3344</v>
      </c>
      <c r="D15" s="113">
        <v>1201</v>
      </c>
      <c r="E15" s="113">
        <v>322.78699999999998</v>
      </c>
      <c r="F15" s="113">
        <v>0.3</v>
      </c>
      <c r="G15" s="113">
        <v>0.2</v>
      </c>
      <c r="H15" s="113">
        <v>1.890722</v>
      </c>
      <c r="I15" s="113">
        <v>5189791.1869999999</v>
      </c>
      <c r="J15" s="113">
        <v>487963.53399999999</v>
      </c>
      <c r="K15" s="34">
        <f>VLOOKUP($C15,'Hub coords'!$A$14:$E$119,4,TRUE)</f>
        <v>487964.06940000004</v>
      </c>
      <c r="L15" s="34">
        <f>VLOOKUP($C15,'Hub coords'!$A$14:$E$119,5,TRUE)</f>
        <v>5189790.5725000007</v>
      </c>
      <c r="M15" s="34">
        <f t="shared" si="0"/>
        <v>0.53540000005159527</v>
      </c>
      <c r="N15" s="34">
        <f t="shared" si="1"/>
        <v>0.61449999921023846</v>
      </c>
      <c r="O15" s="35">
        <f t="shared" si="2"/>
        <v>0.81502356351496452</v>
      </c>
      <c r="P15" s="34">
        <f t="shared" si="3"/>
        <v>0.66426340908463144</v>
      </c>
      <c r="Q15" s="36" t="s">
        <v>5</v>
      </c>
      <c r="R15" s="40">
        <v>8</v>
      </c>
      <c r="S15" s="115">
        <v>0</v>
      </c>
    </row>
    <row r="16" spans="1:19" ht="15" thickBot="1" x14ac:dyDescent="0.35">
      <c r="A16" s="113" t="s">
        <v>126</v>
      </c>
      <c r="C16" s="113" t="s">
        <v>3345</v>
      </c>
      <c r="D16" s="113">
        <v>1200</v>
      </c>
      <c r="E16" s="113">
        <v>324.12400000000002</v>
      </c>
      <c r="F16" s="113">
        <v>0.2</v>
      </c>
      <c r="G16" s="113">
        <v>0.2</v>
      </c>
      <c r="H16" s="113">
        <v>1.8732880000000001</v>
      </c>
      <c r="I16" s="113">
        <v>5189792.176</v>
      </c>
      <c r="J16" s="113">
        <v>487966.42300000001</v>
      </c>
      <c r="K16" s="34">
        <f>VLOOKUP($C16,'Hub coords'!$A$14:$E$119,4,TRUE)</f>
        <v>487964.06940000004</v>
      </c>
      <c r="L16" s="34">
        <f>VLOOKUP($C16,'Hub coords'!$A$14:$E$119,5,TRUE)</f>
        <v>5189790.5725000007</v>
      </c>
      <c r="M16" s="34">
        <f t="shared" si="0"/>
        <v>2.3535999999730848</v>
      </c>
      <c r="N16" s="34">
        <f t="shared" si="1"/>
        <v>1.6034999992698431</v>
      </c>
      <c r="O16" s="35">
        <f t="shared" si="2"/>
        <v>2.847919452430439</v>
      </c>
      <c r="P16" s="34">
        <f t="shared" si="3"/>
        <v>8.1106452075316913</v>
      </c>
      <c r="Q16" s="36" t="s">
        <v>5</v>
      </c>
      <c r="R16" s="38" t="s">
        <v>2123</v>
      </c>
      <c r="S16" s="38">
        <v>0</v>
      </c>
    </row>
    <row r="17" spans="1:19" x14ac:dyDescent="0.3">
      <c r="A17" s="113" t="s">
        <v>126</v>
      </c>
      <c r="C17" s="113" t="s">
        <v>3328</v>
      </c>
      <c r="D17" s="113">
        <v>1201</v>
      </c>
      <c r="E17" s="113">
        <v>328.1</v>
      </c>
      <c r="F17" s="113">
        <v>0.3</v>
      </c>
      <c r="G17" s="113">
        <v>0.2</v>
      </c>
      <c r="H17" s="113">
        <v>2.5734509999999999</v>
      </c>
      <c r="I17" s="113">
        <v>5189790.0820000004</v>
      </c>
      <c r="J17" s="113">
        <v>487964.576</v>
      </c>
      <c r="K17" s="34">
        <f>VLOOKUP($C17,'Hub coords'!$A$14:$E$119,4,TRUE)</f>
        <v>487964.06940000004</v>
      </c>
      <c r="L17" s="34">
        <f>VLOOKUP($C17,'Hub coords'!$A$14:$E$119,5,TRUE)</f>
        <v>5189790.5725000007</v>
      </c>
      <c r="M17" s="34">
        <f t="shared" si="0"/>
        <v>0.50659999996423721</v>
      </c>
      <c r="N17" s="34">
        <f t="shared" si="1"/>
        <v>0.4905000003054738</v>
      </c>
      <c r="O17" s="35">
        <f t="shared" si="2"/>
        <v>0.70514807683452907</v>
      </c>
      <c r="P17" s="34">
        <f t="shared" si="3"/>
        <v>0.49723381026343494</v>
      </c>
      <c r="Q17" s="36" t="s">
        <v>5</v>
      </c>
      <c r="R17" s="70"/>
      <c r="S17" s="70"/>
    </row>
    <row r="18" spans="1:19" x14ac:dyDescent="0.3">
      <c r="A18" s="113" t="s">
        <v>126</v>
      </c>
      <c r="C18" s="113" t="s">
        <v>3346</v>
      </c>
      <c r="D18" s="113">
        <v>1201</v>
      </c>
      <c r="E18" s="113">
        <v>329.42899999999997</v>
      </c>
      <c r="F18" s="113">
        <v>0.2</v>
      </c>
      <c r="G18" s="113">
        <v>0.2</v>
      </c>
      <c r="H18" s="113">
        <v>2.4533049999999998</v>
      </c>
      <c r="I18" s="113">
        <v>5189790.142</v>
      </c>
      <c r="J18" s="113">
        <v>487965.47399999999</v>
      </c>
      <c r="K18" s="34">
        <f>VLOOKUP($C18,'Hub coords'!$A$14:$E$119,4,TRUE)</f>
        <v>487964.06940000004</v>
      </c>
      <c r="L18" s="34">
        <f>VLOOKUP($C18,'Hub coords'!$A$14:$E$119,5,TRUE)</f>
        <v>5189790.5725000007</v>
      </c>
      <c r="M18" s="34">
        <f t="shared" si="0"/>
        <v>1.404599999950733</v>
      </c>
      <c r="N18" s="34">
        <f t="shared" si="1"/>
        <v>0.43050000071525574</v>
      </c>
      <c r="O18" s="35">
        <f t="shared" si="2"/>
        <v>1.4690920360812778</v>
      </c>
      <c r="P18" s="34">
        <f t="shared" si="3"/>
        <v>2.1582314104774345</v>
      </c>
      <c r="Q18" s="36" t="s">
        <v>5</v>
      </c>
      <c r="R18" s="70"/>
      <c r="S18" s="70"/>
    </row>
    <row r="19" spans="1:19" x14ac:dyDescent="0.3">
      <c r="A19" s="113" t="s">
        <v>130</v>
      </c>
      <c r="C19" s="113" t="s">
        <v>3347</v>
      </c>
      <c r="D19" s="113">
        <v>1200</v>
      </c>
      <c r="E19" s="113">
        <v>323.50299999999999</v>
      </c>
      <c r="F19" s="113">
        <v>0.2</v>
      </c>
      <c r="G19" s="113">
        <v>0.2</v>
      </c>
      <c r="H19" s="113">
        <v>2.3528479999999998</v>
      </c>
      <c r="I19" s="113">
        <v>5189791.7699999996</v>
      </c>
      <c r="J19" s="113">
        <v>487966.06699999998</v>
      </c>
      <c r="K19" s="34">
        <f>VLOOKUP($C19,'Hub coords'!$A$14:$E$119,4,TRUE)</f>
        <v>487964.06940000004</v>
      </c>
      <c r="L19" s="34">
        <f>VLOOKUP($C19,'Hub coords'!$A$14:$E$119,5,TRUE)</f>
        <v>5189790.5725000007</v>
      </c>
      <c r="M19" s="34">
        <f t="shared" si="0"/>
        <v>1.9975999999442138</v>
      </c>
      <c r="N19" s="34">
        <f t="shared" si="1"/>
        <v>1.19749999884516</v>
      </c>
      <c r="O19" s="35">
        <f t="shared" si="2"/>
        <v>2.3290367122506423</v>
      </c>
      <c r="P19" s="34">
        <f t="shared" si="3"/>
        <v>5.4244120070112816</v>
      </c>
      <c r="Q19" s="36" t="s">
        <v>5</v>
      </c>
      <c r="R19" s="70"/>
      <c r="S19" s="70"/>
    </row>
    <row r="20" spans="1:19" x14ac:dyDescent="0.3">
      <c r="A20" s="113" t="s">
        <v>126</v>
      </c>
      <c r="C20" s="113" t="s">
        <v>3348</v>
      </c>
      <c r="D20" s="113">
        <v>1201</v>
      </c>
      <c r="E20" s="113">
        <v>321.81799999999998</v>
      </c>
      <c r="F20" s="113">
        <v>0.3</v>
      </c>
      <c r="G20" s="113">
        <v>0.3</v>
      </c>
      <c r="H20" s="113">
        <v>2.3631540000000002</v>
      </c>
      <c r="I20" s="113">
        <v>5189792.5310000004</v>
      </c>
      <c r="J20" s="113">
        <v>487964.40299999999</v>
      </c>
      <c r="K20" s="34">
        <f>VLOOKUP($C20,'Hub coords'!$A$14:$E$119,4,TRUE)</f>
        <v>487964.06940000004</v>
      </c>
      <c r="L20" s="34">
        <f>VLOOKUP($C20,'Hub coords'!$A$14:$E$119,5,TRUE)</f>
        <v>5189790.5725000007</v>
      </c>
      <c r="M20" s="34">
        <f t="shared" si="0"/>
        <v>0.33359999995445833</v>
      </c>
      <c r="N20" s="34">
        <f t="shared" si="1"/>
        <v>1.9584999997168779</v>
      </c>
      <c r="O20" s="35">
        <f t="shared" si="2"/>
        <v>1.9867086371334437</v>
      </c>
      <c r="P20" s="34">
        <f t="shared" si="3"/>
        <v>3.9470112088606251</v>
      </c>
      <c r="Q20" s="36" t="s">
        <v>5</v>
      </c>
      <c r="R20" s="70"/>
      <c r="S20" s="70"/>
    </row>
    <row r="21" spans="1:19" x14ac:dyDescent="0.3">
      <c r="A21" s="113" t="s">
        <v>126</v>
      </c>
      <c r="C21" s="113" t="s">
        <v>3349</v>
      </c>
      <c r="D21" s="113">
        <v>1201</v>
      </c>
      <c r="E21" s="113">
        <v>323.392</v>
      </c>
      <c r="F21" s="113">
        <v>0.4</v>
      </c>
      <c r="G21" s="113">
        <v>0.3</v>
      </c>
      <c r="H21" s="113">
        <v>1.8108089999999999</v>
      </c>
      <c r="I21" s="113">
        <v>5189793.426</v>
      </c>
      <c r="J21" s="113">
        <v>487964.49800000002</v>
      </c>
      <c r="K21" s="34">
        <f>VLOOKUP($C21,'Hub coords'!$A$14:$E$119,4,TRUE)</f>
        <v>487964.06940000004</v>
      </c>
      <c r="L21" s="34">
        <f>VLOOKUP($C21,'Hub coords'!$A$14:$E$119,5,TRUE)</f>
        <v>5189790.5725000007</v>
      </c>
      <c r="M21" s="34">
        <f t="shared" si="0"/>
        <v>0.42859999998472631</v>
      </c>
      <c r="N21" s="34">
        <f t="shared" si="1"/>
        <v>2.8534999992698431</v>
      </c>
      <c r="O21" s="35">
        <f t="shared" si="2"/>
        <v>2.8855086563411838</v>
      </c>
      <c r="P21" s="34">
        <f t="shared" si="3"/>
        <v>8.3261602058199031</v>
      </c>
      <c r="Q21" s="36" t="s">
        <v>5</v>
      </c>
      <c r="R21" s="70"/>
      <c r="S21" s="70"/>
    </row>
    <row r="22" spans="1:19" x14ac:dyDescent="0.3">
      <c r="A22" s="113" t="s">
        <v>126</v>
      </c>
      <c r="C22" s="113" t="s">
        <v>3350</v>
      </c>
      <c r="D22" s="113">
        <v>1201</v>
      </c>
      <c r="E22" s="113">
        <v>322.48700000000002</v>
      </c>
      <c r="F22" s="113">
        <v>0.3</v>
      </c>
      <c r="G22" s="113">
        <v>0.2</v>
      </c>
      <c r="H22" s="113">
        <v>2.4270019999999999</v>
      </c>
      <c r="I22" s="113">
        <v>5189792.727</v>
      </c>
      <c r="J22" s="113">
        <v>487964.54800000001</v>
      </c>
      <c r="K22" s="34">
        <f>VLOOKUP($C22,'Hub coords'!$A$14:$E$119,4,TRUE)</f>
        <v>487964.06940000004</v>
      </c>
      <c r="L22" s="34">
        <f>VLOOKUP($C22,'Hub coords'!$A$14:$E$119,5,TRUE)</f>
        <v>5189790.5725000007</v>
      </c>
      <c r="M22" s="34">
        <f t="shared" si="0"/>
        <v>0.47859999997308478</v>
      </c>
      <c r="N22" s="34">
        <f t="shared" si="1"/>
        <v>2.1544999992474914</v>
      </c>
      <c r="O22" s="35">
        <f t="shared" si="2"/>
        <v>2.2070179443610507</v>
      </c>
      <c r="P22" s="34">
        <f t="shared" si="3"/>
        <v>4.8709282067316781</v>
      </c>
      <c r="Q22" s="36" t="s">
        <v>5</v>
      </c>
      <c r="R22" s="70"/>
      <c r="S22" s="70"/>
    </row>
    <row r="23" spans="1:19" x14ac:dyDescent="0.3">
      <c r="A23" s="113" t="s">
        <v>126</v>
      </c>
      <c r="C23" s="113" t="s">
        <v>3351</v>
      </c>
      <c r="D23" s="113">
        <v>1201</v>
      </c>
      <c r="E23" s="113">
        <v>332.42200000000003</v>
      </c>
      <c r="F23" s="113">
        <v>0.5</v>
      </c>
      <c r="G23" s="113">
        <v>0.4</v>
      </c>
      <c r="H23" s="113">
        <v>3.1075210000000002</v>
      </c>
      <c r="I23" s="113">
        <v>5189790.1519999998</v>
      </c>
      <c r="J23" s="113">
        <v>487966.25900000002</v>
      </c>
      <c r="K23" s="34">
        <f>VLOOKUP($C23,'Hub coords'!$A$14:$E$119,4,TRUE)</f>
        <v>487964.06940000004</v>
      </c>
      <c r="L23" s="34">
        <f>VLOOKUP($C23,'Hub coords'!$A$14:$E$119,5,TRUE)</f>
        <v>5189790.5725000007</v>
      </c>
      <c r="M23" s="34">
        <f t="shared" si="0"/>
        <v>2.1895999999833293</v>
      </c>
      <c r="N23" s="34">
        <f t="shared" si="1"/>
        <v>0.42050000093877316</v>
      </c>
      <c r="O23" s="35">
        <f t="shared" si="2"/>
        <v>2.229611717478293</v>
      </c>
      <c r="P23" s="34">
        <f t="shared" si="3"/>
        <v>4.9711684107165031</v>
      </c>
      <c r="Q23" s="36" t="s">
        <v>5</v>
      </c>
      <c r="R23" s="70"/>
      <c r="S23" s="70"/>
    </row>
    <row r="24" spans="1:19" x14ac:dyDescent="0.3">
      <c r="A24" s="113" t="s">
        <v>126</v>
      </c>
      <c r="C24" s="113" t="s">
        <v>3352</v>
      </c>
      <c r="D24" s="113">
        <v>1201</v>
      </c>
      <c r="E24" s="113">
        <v>332.08300000000003</v>
      </c>
      <c r="F24" s="113">
        <v>0.2</v>
      </c>
      <c r="G24" s="113">
        <v>0.2</v>
      </c>
      <c r="H24" s="113">
        <v>1.9108000000000001</v>
      </c>
      <c r="I24" s="113">
        <v>5189790.5</v>
      </c>
      <c r="J24" s="113">
        <v>487964.90100000001</v>
      </c>
      <c r="K24" s="34">
        <f>VLOOKUP($C24,'Hub coords'!$A$14:$E$119,4,TRUE)</f>
        <v>487964.06940000004</v>
      </c>
      <c r="L24" s="34">
        <f>VLOOKUP($C24,'Hub coords'!$A$14:$E$119,5,TRUE)</f>
        <v>5189790.5725000007</v>
      </c>
      <c r="M24" s="34">
        <f t="shared" si="0"/>
        <v>0.83159999997587875</v>
      </c>
      <c r="N24" s="34">
        <f t="shared" si="1"/>
        <v>7.2500000707805157E-2</v>
      </c>
      <c r="O24" s="35">
        <f t="shared" si="2"/>
        <v>0.83475434114625202</v>
      </c>
      <c r="P24" s="34">
        <f t="shared" si="3"/>
        <v>0.69681481006251333</v>
      </c>
      <c r="Q24" s="36" t="s">
        <v>5</v>
      </c>
      <c r="R24" s="70"/>
      <c r="S24" s="70"/>
    </row>
    <row r="25" spans="1:19" x14ac:dyDescent="0.3">
      <c r="A25" s="113" t="s">
        <v>126</v>
      </c>
      <c r="C25" s="113" t="s">
        <v>3353</v>
      </c>
      <c r="D25" s="113">
        <v>1200</v>
      </c>
      <c r="E25" s="113">
        <v>324.93099999999998</v>
      </c>
      <c r="F25" s="113">
        <v>0.2</v>
      </c>
      <c r="G25" s="113">
        <v>0.2</v>
      </c>
      <c r="H25" s="113">
        <v>2.334946</v>
      </c>
      <c r="I25" s="113">
        <v>5189792.034</v>
      </c>
      <c r="J25" s="113">
        <v>487966.96399999998</v>
      </c>
      <c r="K25" s="34">
        <f>VLOOKUP($C25,'Hub coords'!$A$14:$E$119,4,TRUE)</f>
        <v>487964.06940000004</v>
      </c>
      <c r="L25" s="34">
        <f>VLOOKUP($C25,'Hub coords'!$A$14:$E$119,5,TRUE)</f>
        <v>5189790.5725000007</v>
      </c>
      <c r="M25" s="34">
        <f t="shared" si="0"/>
        <v>2.8945999999414198</v>
      </c>
      <c r="N25" s="34">
        <f t="shared" si="1"/>
        <v>1.4614999992772937</v>
      </c>
      <c r="O25" s="35">
        <f t="shared" si="2"/>
        <v>3.2426364901956553</v>
      </c>
      <c r="P25" s="34">
        <f t="shared" si="3"/>
        <v>10.514691407548398</v>
      </c>
      <c r="Q25" s="36" t="s">
        <v>5</v>
      </c>
      <c r="R25" s="70"/>
      <c r="S25" s="70"/>
    </row>
    <row r="26" spans="1:19" x14ac:dyDescent="0.3">
      <c r="A26" s="113" t="s">
        <v>126</v>
      </c>
      <c r="C26" s="113" t="s">
        <v>3354</v>
      </c>
      <c r="D26" s="113">
        <v>1201</v>
      </c>
      <c r="E26" s="113">
        <v>322.88799999999998</v>
      </c>
      <c r="F26" s="113">
        <v>0.3</v>
      </c>
      <c r="G26" s="113">
        <v>0.2</v>
      </c>
      <c r="H26" s="113">
        <v>1.992405</v>
      </c>
      <c r="I26" s="113">
        <v>5189791.2209999999</v>
      </c>
      <c r="J26" s="113">
        <v>487963.70600000001</v>
      </c>
      <c r="K26" s="34">
        <f>VLOOKUP($C26,'Hub coords'!$A$14:$E$119,4,TRUE)</f>
        <v>487964.06940000004</v>
      </c>
      <c r="L26" s="34">
        <f>VLOOKUP($C26,'Hub coords'!$A$14:$E$119,5,TRUE)</f>
        <v>5189790.5725000007</v>
      </c>
      <c r="M26" s="34">
        <f t="shared" si="0"/>
        <v>0.36340000003110617</v>
      </c>
      <c r="N26" s="34">
        <f t="shared" si="1"/>
        <v>0.6484999991953373</v>
      </c>
      <c r="O26" s="35">
        <f t="shared" si="2"/>
        <v>0.74337864441949131</v>
      </c>
      <c r="P26" s="34">
        <f t="shared" si="3"/>
        <v>0.55261180897896045</v>
      </c>
      <c r="Q26" s="36" t="s">
        <v>5</v>
      </c>
      <c r="R26" s="70"/>
      <c r="S26" s="70"/>
    </row>
    <row r="27" spans="1:19" x14ac:dyDescent="0.3">
      <c r="A27" s="113" t="s">
        <v>126</v>
      </c>
      <c r="C27" s="113" t="s">
        <v>3355</v>
      </c>
      <c r="D27" s="113">
        <v>1200</v>
      </c>
      <c r="E27" s="113">
        <v>325.69299999999998</v>
      </c>
      <c r="F27" s="113">
        <v>0.2</v>
      </c>
      <c r="G27" s="113">
        <v>0.2</v>
      </c>
      <c r="H27" s="113">
        <v>1.9659450000000001</v>
      </c>
      <c r="I27" s="113">
        <v>5189791.9819999998</v>
      </c>
      <c r="J27" s="113">
        <v>487967.29100000003</v>
      </c>
      <c r="K27" s="34">
        <f>VLOOKUP($C27,'Hub coords'!$A$14:$E$119,4,TRUE)</f>
        <v>487964.06940000004</v>
      </c>
      <c r="L27" s="34">
        <f>VLOOKUP($C27,'Hub coords'!$A$14:$E$119,5,TRUE)</f>
        <v>5189790.5725000007</v>
      </c>
      <c r="M27" s="34">
        <f t="shared" si="0"/>
        <v>3.2215999999898486</v>
      </c>
      <c r="N27" s="34">
        <f t="shared" si="1"/>
        <v>1.4094999991357327</v>
      </c>
      <c r="O27" s="35">
        <f t="shared" si="2"/>
        <v>3.5164466166143091</v>
      </c>
      <c r="P27" s="34">
        <f t="shared" si="3"/>
        <v>12.365396807498222</v>
      </c>
      <c r="Q27" s="36" t="s">
        <v>5</v>
      </c>
      <c r="R27" s="70"/>
      <c r="S27" s="70"/>
    </row>
    <row r="28" spans="1:19" x14ac:dyDescent="0.3">
      <c r="A28" s="113" t="s">
        <v>126</v>
      </c>
      <c r="C28" s="113" t="s">
        <v>3329</v>
      </c>
      <c r="D28" s="113">
        <v>1201</v>
      </c>
      <c r="E28" s="113">
        <v>333.16699999999997</v>
      </c>
      <c r="F28" s="113">
        <v>0.2</v>
      </c>
      <c r="G28" s="113">
        <v>0.2</v>
      </c>
      <c r="H28" s="113">
        <v>1.9256740000000001</v>
      </c>
      <c r="I28" s="113">
        <v>5189790.6059999997</v>
      </c>
      <c r="J28" s="113">
        <v>487964.875</v>
      </c>
      <c r="K28" s="34">
        <f>VLOOKUP($C28,'Hub coords'!$A$14:$E$119,4,TRUE)</f>
        <v>487964.06940000004</v>
      </c>
      <c r="L28" s="34">
        <f>VLOOKUP($C28,'Hub coords'!$A$14:$E$119,5,TRUE)</f>
        <v>5189790.5725000007</v>
      </c>
      <c r="M28" s="34">
        <f t="shared" si="0"/>
        <v>0.80559999996330589</v>
      </c>
      <c r="N28" s="34">
        <f t="shared" si="1"/>
        <v>3.3499998971819878E-2</v>
      </c>
      <c r="O28" s="35">
        <f t="shared" si="2"/>
        <v>0.80629622960298553</v>
      </c>
      <c r="P28" s="34">
        <f t="shared" si="3"/>
        <v>0.65011360987199041</v>
      </c>
      <c r="Q28" s="36" t="s">
        <v>5</v>
      </c>
      <c r="R28" s="70"/>
      <c r="S28" s="70"/>
    </row>
    <row r="29" spans="1:19" x14ac:dyDescent="0.3">
      <c r="A29" s="113" t="s">
        <v>130</v>
      </c>
      <c r="C29" s="113" t="s">
        <v>3356</v>
      </c>
      <c r="D29" s="113">
        <v>1200</v>
      </c>
      <c r="E29" s="113">
        <v>327.42399999999998</v>
      </c>
      <c r="F29" s="113">
        <v>0.3</v>
      </c>
      <c r="G29" s="113">
        <v>0.2</v>
      </c>
      <c r="H29" s="113">
        <v>2.4208129999999999</v>
      </c>
      <c r="I29" s="113">
        <v>5189792.1610000003</v>
      </c>
      <c r="J29" s="113">
        <v>487967.22700000001</v>
      </c>
      <c r="K29" s="34">
        <f>VLOOKUP($C29,'Hub coords'!$A$14:$E$119,4,TRUE)</f>
        <v>487964.06940000004</v>
      </c>
      <c r="L29" s="34">
        <f>VLOOKUP($C29,'Hub coords'!$A$14:$E$119,5,TRUE)</f>
        <v>5189790.5725000007</v>
      </c>
      <c r="M29" s="34">
        <f t="shared" si="0"/>
        <v>3.1575999999768101</v>
      </c>
      <c r="N29" s="34">
        <f t="shared" si="1"/>
        <v>1.5884999996051192</v>
      </c>
      <c r="O29" s="35">
        <f t="shared" si="2"/>
        <v>3.5346527422929421</v>
      </c>
      <c r="P29" s="34">
        <f t="shared" si="3"/>
        <v>12.493770008599016</v>
      </c>
      <c r="Q29" s="36" t="s">
        <v>5</v>
      </c>
      <c r="R29" s="70"/>
      <c r="S29" s="70"/>
    </row>
    <row r="30" spans="1:19" x14ac:dyDescent="0.3">
      <c r="A30" s="113" t="s">
        <v>126</v>
      </c>
      <c r="C30" s="113" t="s">
        <v>3330</v>
      </c>
      <c r="D30" s="113">
        <v>1200</v>
      </c>
      <c r="E30" s="113">
        <v>324.65800000000002</v>
      </c>
      <c r="F30" s="113">
        <v>0.2</v>
      </c>
      <c r="G30" s="113">
        <v>0.2</v>
      </c>
      <c r="H30" s="113">
        <v>1.9995540000000001</v>
      </c>
      <c r="I30" s="113">
        <v>5189792.5520000001</v>
      </c>
      <c r="J30" s="113">
        <v>487966.3</v>
      </c>
      <c r="K30" s="34">
        <f>VLOOKUP($C30,'Hub coords'!$A$14:$E$119,4,TRUE)</f>
        <v>487964.06940000004</v>
      </c>
      <c r="L30" s="34">
        <f>VLOOKUP($C30,'Hub coords'!$A$14:$E$119,5,TRUE)</f>
        <v>5189790.5725000007</v>
      </c>
      <c r="M30" s="34">
        <f t="shared" si="0"/>
        <v>2.2305999999516644</v>
      </c>
      <c r="N30" s="34">
        <f t="shared" si="1"/>
        <v>1.9794999994337559</v>
      </c>
      <c r="O30" s="35">
        <f t="shared" si="2"/>
        <v>2.9822804374408864</v>
      </c>
      <c r="P30" s="34">
        <f t="shared" si="3"/>
        <v>8.8939966075426042</v>
      </c>
      <c r="Q30" s="36" t="s">
        <v>5</v>
      </c>
      <c r="R30" s="70" t="s">
        <v>5112</v>
      </c>
      <c r="S30" s="48">
        <f>COUNT(D6:D35)</f>
        <v>30</v>
      </c>
    </row>
    <row r="31" spans="1:19" x14ac:dyDescent="0.3">
      <c r="A31" s="113" t="s">
        <v>126</v>
      </c>
      <c r="C31" s="113" t="s">
        <v>3331</v>
      </c>
      <c r="D31" s="113">
        <v>1201</v>
      </c>
      <c r="E31" s="113">
        <v>329.161</v>
      </c>
      <c r="F31" s="113">
        <v>0.4</v>
      </c>
      <c r="G31" s="113">
        <v>0.3</v>
      </c>
      <c r="H31" s="113">
        <v>3.0191300000000001</v>
      </c>
      <c r="I31" s="113">
        <v>5189790.1500000004</v>
      </c>
      <c r="J31" s="113">
        <v>487966.52600000001</v>
      </c>
      <c r="K31" s="34">
        <f>VLOOKUP($C31,'Hub coords'!$A$14:$E$119,4,TRUE)</f>
        <v>487964.06940000004</v>
      </c>
      <c r="L31" s="34">
        <f>VLOOKUP($C31,'Hub coords'!$A$14:$E$119,5,TRUE)</f>
        <v>5189790.5725000007</v>
      </c>
      <c r="M31" s="34">
        <f t="shared" si="0"/>
        <v>2.4565999999758787</v>
      </c>
      <c r="N31" s="34">
        <f t="shared" si="1"/>
        <v>0.42250000033527613</v>
      </c>
      <c r="O31" s="35">
        <f t="shared" si="2"/>
        <v>2.4926672080654479</v>
      </c>
      <c r="P31" s="34">
        <f t="shared" si="3"/>
        <v>6.2133898101647951</v>
      </c>
      <c r="Q31" s="36" t="s">
        <v>5</v>
      </c>
      <c r="R31" s="70" t="s">
        <v>5111</v>
      </c>
      <c r="S31" s="18">
        <f>AVERAGE(O6:O35)</f>
        <v>1.9996060341833419</v>
      </c>
    </row>
    <row r="32" spans="1:19" x14ac:dyDescent="0.3">
      <c r="A32" s="113" t="s">
        <v>126</v>
      </c>
      <c r="C32" s="113" t="s">
        <v>3332</v>
      </c>
      <c r="D32" s="113">
        <v>1201</v>
      </c>
      <c r="E32" s="113">
        <v>324.85899999999998</v>
      </c>
      <c r="F32" s="113">
        <v>0.3</v>
      </c>
      <c r="G32" s="113">
        <v>0.2</v>
      </c>
      <c r="H32" s="113">
        <v>1.806492</v>
      </c>
      <c r="I32" s="113">
        <v>5189790.8689999999</v>
      </c>
      <c r="J32" s="113">
        <v>487963.41</v>
      </c>
      <c r="K32" s="34">
        <f>VLOOKUP($C32,'Hub coords'!$A$14:$E$119,4,TRUE)</f>
        <v>487964.06940000004</v>
      </c>
      <c r="L32" s="34">
        <f>VLOOKUP($C32,'Hub coords'!$A$14:$E$119,5,TRUE)</f>
        <v>5189790.5725000007</v>
      </c>
      <c r="M32" s="34">
        <f t="shared" si="0"/>
        <v>0.65940000006230548</v>
      </c>
      <c r="N32" s="34">
        <f t="shared" si="1"/>
        <v>0.29649999924004078</v>
      </c>
      <c r="O32" s="35">
        <f t="shared" si="2"/>
        <v>0.72299419750888227</v>
      </c>
      <c r="P32" s="34">
        <f t="shared" si="3"/>
        <v>0.52272060963151268</v>
      </c>
      <c r="Q32" s="36" t="s">
        <v>5</v>
      </c>
      <c r="R32" s="70" t="s">
        <v>5110</v>
      </c>
      <c r="S32" s="18">
        <f>_xlfn.STDEV.S(O6:O35)</f>
        <v>1.0351498658049636</v>
      </c>
    </row>
    <row r="33" spans="1:19" x14ac:dyDescent="0.3">
      <c r="A33" s="113" t="s">
        <v>126</v>
      </c>
      <c r="C33" s="113" t="s">
        <v>3333</v>
      </c>
      <c r="D33" s="113">
        <v>1201</v>
      </c>
      <c r="E33" s="113">
        <v>322.40600000000001</v>
      </c>
      <c r="F33" s="113">
        <v>0.4</v>
      </c>
      <c r="G33" s="113">
        <v>0.3</v>
      </c>
      <c r="H33" s="113">
        <v>1.8605830000000001</v>
      </c>
      <c r="I33" s="113">
        <v>5189793.5120000001</v>
      </c>
      <c r="J33" s="113">
        <v>487963.93800000002</v>
      </c>
      <c r="K33" s="34">
        <f>VLOOKUP($C33,'Hub coords'!$A$14:$E$119,4,TRUE)</f>
        <v>487964.06940000004</v>
      </c>
      <c r="L33" s="34">
        <f>VLOOKUP($C33,'Hub coords'!$A$14:$E$119,5,TRUE)</f>
        <v>5189790.5725000007</v>
      </c>
      <c r="M33" s="34">
        <f t="shared" si="0"/>
        <v>0.13140000001294538</v>
      </c>
      <c r="N33" s="34">
        <f t="shared" si="1"/>
        <v>2.939499999396503</v>
      </c>
      <c r="O33" s="35">
        <f t="shared" si="2"/>
        <v>2.9424354209490211</v>
      </c>
      <c r="P33" s="34">
        <f t="shared" si="3"/>
        <v>8.6579262064554428</v>
      </c>
      <c r="Q33" s="36" t="s">
        <v>5</v>
      </c>
      <c r="R33" s="70" t="s">
        <v>5109</v>
      </c>
      <c r="S33" s="18">
        <f>MIN(O6:O35)</f>
        <v>0.54597858001198585</v>
      </c>
    </row>
    <row r="34" spans="1:19" x14ac:dyDescent="0.3">
      <c r="A34" s="113" t="s">
        <v>126</v>
      </c>
      <c r="C34" s="113" t="s">
        <v>3334</v>
      </c>
      <c r="D34" s="113">
        <v>1201</v>
      </c>
      <c r="E34" s="113">
        <v>322.12599999999998</v>
      </c>
      <c r="F34" s="113">
        <v>0.3</v>
      </c>
      <c r="G34" s="113">
        <v>0.3</v>
      </c>
      <c r="H34" s="113">
        <v>2.3423440000000002</v>
      </c>
      <c r="I34" s="113">
        <v>5189792.7019999996</v>
      </c>
      <c r="J34" s="113">
        <v>487964.22899999999</v>
      </c>
      <c r="K34" s="34">
        <f>VLOOKUP($C34,'Hub coords'!$A$14:$E$119,4,TRUE)</f>
        <v>487964.06940000004</v>
      </c>
      <c r="L34" s="34">
        <f>VLOOKUP($C34,'Hub coords'!$A$14:$E$119,5,TRUE)</f>
        <v>5189790.5725000007</v>
      </c>
      <c r="M34" s="34">
        <f t="shared" si="0"/>
        <v>0.15959999995538965</v>
      </c>
      <c r="N34" s="34">
        <f t="shared" si="1"/>
        <v>2.1294999988749623</v>
      </c>
      <c r="O34" s="35">
        <f t="shared" si="2"/>
        <v>2.1354724079683689</v>
      </c>
      <c r="P34" s="34">
        <f t="shared" si="3"/>
        <v>4.5602424051942236</v>
      </c>
      <c r="Q34" s="36" t="s">
        <v>5</v>
      </c>
      <c r="R34" s="70" t="s">
        <v>5108</v>
      </c>
      <c r="S34" s="18">
        <f>MAX(O6:O35)</f>
        <v>3.5346527422929421</v>
      </c>
    </row>
    <row r="35" spans="1:19" x14ac:dyDescent="0.3">
      <c r="A35" s="113" t="s">
        <v>126</v>
      </c>
      <c r="C35" s="113" t="s">
        <v>3335</v>
      </c>
      <c r="D35" s="113">
        <v>1201</v>
      </c>
      <c r="E35" s="113">
        <v>323.07900000000001</v>
      </c>
      <c r="F35" s="113">
        <v>0.2</v>
      </c>
      <c r="G35" s="113">
        <v>0.2</v>
      </c>
      <c r="H35" s="113">
        <v>2.062071</v>
      </c>
      <c r="I35" s="113">
        <v>5189791.2680000002</v>
      </c>
      <c r="J35" s="113">
        <v>487963.69400000002</v>
      </c>
      <c r="K35" s="34">
        <f>VLOOKUP($C35,'Hub coords'!$A$14:$E$119,4,TRUE)</f>
        <v>487964.06940000004</v>
      </c>
      <c r="L35" s="34">
        <f>VLOOKUP($C35,'Hub coords'!$A$14:$E$119,5,TRUE)</f>
        <v>5189790.5725000007</v>
      </c>
      <c r="M35" s="34">
        <f t="shared" si="0"/>
        <v>0.37540000001899898</v>
      </c>
      <c r="N35" s="34">
        <f t="shared" si="1"/>
        <v>0.69549999944865704</v>
      </c>
      <c r="O35" s="35">
        <f t="shared" si="2"/>
        <v>0.79034512034132676</v>
      </c>
      <c r="P35" s="34">
        <f t="shared" si="3"/>
        <v>0.62464540924734624</v>
      </c>
      <c r="Q35" s="36" t="s">
        <v>5</v>
      </c>
      <c r="R35" s="70" t="s">
        <v>5107</v>
      </c>
      <c r="S35" s="18">
        <f>SQRT(SUM(P6:P35)/S30)</f>
        <v>2.2437115891150685</v>
      </c>
    </row>
    <row r="36" spans="1:19" ht="15" thickBot="1" x14ac:dyDescent="0.35">
      <c r="A36" s="113" t="s">
        <v>126</v>
      </c>
      <c r="C36" s="113" t="s">
        <v>3357</v>
      </c>
      <c r="D36" s="113">
        <v>1201</v>
      </c>
      <c r="E36" s="113">
        <v>325.45299999999997</v>
      </c>
      <c r="F36" s="113">
        <v>0.2</v>
      </c>
      <c r="G36" s="113">
        <v>0.2</v>
      </c>
      <c r="H36" s="113">
        <v>2.3844479999999999</v>
      </c>
      <c r="I36" s="113">
        <v>5189687.7850000001</v>
      </c>
      <c r="J36" s="113">
        <v>487981.07299999997</v>
      </c>
      <c r="K36" s="34">
        <f>VLOOKUP($C36,'Hub coords'!$A$14:$E$119,4,TRUE)</f>
        <v>487977.93940000003</v>
      </c>
      <c r="L36" s="34">
        <f>VLOOKUP($C36,'Hub coords'!$A$14:$E$119,5,TRUE)</f>
        <v>5189689.1184999999</v>
      </c>
      <c r="M36" s="34">
        <f t="shared" si="0"/>
        <v>3.1335999999428168</v>
      </c>
      <c r="N36" s="34">
        <f t="shared" si="1"/>
        <v>1.3334999997168779</v>
      </c>
      <c r="O36" s="35">
        <f t="shared" si="2"/>
        <v>3.4055353777176554</v>
      </c>
      <c r="P36" s="34">
        <f t="shared" si="3"/>
        <v>11.597671208886533</v>
      </c>
      <c r="Q36" s="36" t="s">
        <v>8</v>
      </c>
      <c r="R36" s="98"/>
    </row>
    <row r="37" spans="1:19" x14ac:dyDescent="0.3">
      <c r="A37" s="113" t="s">
        <v>126</v>
      </c>
      <c r="C37" s="113" t="s">
        <v>3366</v>
      </c>
      <c r="D37" s="113">
        <v>1201</v>
      </c>
      <c r="E37" s="113">
        <v>324.39600000000002</v>
      </c>
      <c r="F37" s="113">
        <v>0.3</v>
      </c>
      <c r="G37" s="113">
        <v>0.3</v>
      </c>
      <c r="H37" s="113">
        <v>2.404191</v>
      </c>
      <c r="I37" s="113">
        <v>5189688.5420000004</v>
      </c>
      <c r="J37" s="113">
        <v>487981.022</v>
      </c>
      <c r="K37" s="34">
        <f>VLOOKUP($C37,'Hub coords'!$A$14:$E$119,4,TRUE)</f>
        <v>487977.93940000003</v>
      </c>
      <c r="L37" s="34">
        <f>VLOOKUP($C37,'Hub coords'!$A$14:$E$119,5,TRUE)</f>
        <v>5189689.1184999999</v>
      </c>
      <c r="M37" s="34">
        <f t="shared" si="0"/>
        <v>3.0825999999651685</v>
      </c>
      <c r="N37" s="34">
        <f t="shared" si="1"/>
        <v>0.5764999995008111</v>
      </c>
      <c r="O37" s="35">
        <f t="shared" si="2"/>
        <v>3.1360444845712396</v>
      </c>
      <c r="P37" s="34">
        <f t="shared" si="3"/>
        <v>9.8347750092096913</v>
      </c>
      <c r="Q37" s="36" t="s">
        <v>8</v>
      </c>
      <c r="R37" s="20" t="s">
        <v>166</v>
      </c>
      <c r="S37" s="20" t="s">
        <v>165</v>
      </c>
    </row>
    <row r="38" spans="1:19" x14ac:dyDescent="0.3">
      <c r="A38" s="113" t="s">
        <v>130</v>
      </c>
      <c r="C38" s="113" t="s">
        <v>3367</v>
      </c>
      <c r="D38" s="113">
        <v>1201</v>
      </c>
      <c r="E38" s="113">
        <v>329.33499999999998</v>
      </c>
      <c r="F38" s="113">
        <v>0.3</v>
      </c>
      <c r="G38" s="113">
        <v>0.2</v>
      </c>
      <c r="H38" s="113">
        <v>1.7389749999999999</v>
      </c>
      <c r="I38" s="113">
        <v>5189688.5480000004</v>
      </c>
      <c r="J38" s="113">
        <v>487979.86200000002</v>
      </c>
      <c r="K38" s="34">
        <f>VLOOKUP($C38,'Hub coords'!$A$14:$E$119,4,TRUE)</f>
        <v>487977.93940000003</v>
      </c>
      <c r="L38" s="34">
        <f>VLOOKUP($C38,'Hub coords'!$A$14:$E$119,5,TRUE)</f>
        <v>5189689.1184999999</v>
      </c>
      <c r="M38" s="34">
        <f t="shared" si="0"/>
        <v>1.9225999999907799</v>
      </c>
      <c r="N38" s="34">
        <f t="shared" si="1"/>
        <v>0.57049999944865704</v>
      </c>
      <c r="O38" s="35">
        <f t="shared" si="2"/>
        <v>2.005457805423855</v>
      </c>
      <c r="P38" s="34">
        <f t="shared" si="3"/>
        <v>4.0218610093354643</v>
      </c>
      <c r="Q38" s="36" t="s">
        <v>8</v>
      </c>
      <c r="R38" s="40">
        <v>1</v>
      </c>
      <c r="S38" s="115">
        <v>0</v>
      </c>
    </row>
    <row r="39" spans="1:19" x14ac:dyDescent="0.3">
      <c r="A39" s="113" t="s">
        <v>130</v>
      </c>
      <c r="C39" s="113" t="s">
        <v>3368</v>
      </c>
      <c r="D39" s="113">
        <v>1201</v>
      </c>
      <c r="E39" s="113">
        <v>323.93200000000002</v>
      </c>
      <c r="F39" s="113">
        <v>0.3</v>
      </c>
      <c r="G39" s="113">
        <v>0.3</v>
      </c>
      <c r="H39" s="113">
        <v>2.776084</v>
      </c>
      <c r="I39" s="113">
        <v>5189688.5209999997</v>
      </c>
      <c r="J39" s="113">
        <v>487981.00900000002</v>
      </c>
      <c r="K39" s="34">
        <f>VLOOKUP($C39,'Hub coords'!$A$14:$E$119,4,TRUE)</f>
        <v>487977.93940000003</v>
      </c>
      <c r="L39" s="34">
        <f>VLOOKUP($C39,'Hub coords'!$A$14:$E$119,5,TRUE)</f>
        <v>5189689.1184999999</v>
      </c>
      <c r="M39" s="34">
        <f t="shared" si="0"/>
        <v>3.0695999999879859</v>
      </c>
      <c r="N39" s="34">
        <f t="shared" si="1"/>
        <v>0.59750000014901161</v>
      </c>
      <c r="O39" s="35">
        <f t="shared" si="2"/>
        <v>3.12721128325291</v>
      </c>
      <c r="P39" s="34">
        <f t="shared" si="3"/>
        <v>9.779450410104312</v>
      </c>
      <c r="Q39" s="36" t="s">
        <v>8</v>
      </c>
      <c r="R39" s="40">
        <v>2</v>
      </c>
      <c r="S39" s="115">
        <v>0</v>
      </c>
    </row>
    <row r="40" spans="1:19" x14ac:dyDescent="0.3">
      <c r="A40" s="113" t="s">
        <v>126</v>
      </c>
      <c r="C40" s="113" t="s">
        <v>3369</v>
      </c>
      <c r="D40" s="113">
        <v>1201</v>
      </c>
      <c r="E40" s="113">
        <v>326.67599999999999</v>
      </c>
      <c r="F40" s="113">
        <v>0.3</v>
      </c>
      <c r="G40" s="113">
        <v>0.2</v>
      </c>
      <c r="H40" s="113">
        <v>2.5902859999999999</v>
      </c>
      <c r="I40" s="113">
        <v>5189687.7939999998</v>
      </c>
      <c r="J40" s="113">
        <v>487981.326</v>
      </c>
      <c r="K40" s="34">
        <f>VLOOKUP($C40,'Hub coords'!$A$14:$E$119,4,TRUE)</f>
        <v>487977.93940000003</v>
      </c>
      <c r="L40" s="34">
        <f>VLOOKUP($C40,'Hub coords'!$A$14:$E$119,5,TRUE)</f>
        <v>5189689.1184999999</v>
      </c>
      <c r="M40" s="34">
        <f t="shared" si="0"/>
        <v>3.3865999999688938</v>
      </c>
      <c r="N40" s="34">
        <f t="shared" si="1"/>
        <v>1.3245000001043081</v>
      </c>
      <c r="O40" s="35">
        <f t="shared" si="2"/>
        <v>3.6363937919408045</v>
      </c>
      <c r="P40" s="34">
        <f t="shared" si="3"/>
        <v>13.223359810065622</v>
      </c>
      <c r="Q40" s="36" t="s">
        <v>8</v>
      </c>
      <c r="R40" s="40">
        <v>3</v>
      </c>
      <c r="S40" s="115">
        <v>15</v>
      </c>
    </row>
    <row r="41" spans="1:19" x14ac:dyDescent="0.3">
      <c r="A41" s="113" t="s">
        <v>126</v>
      </c>
      <c r="C41" s="113" t="s">
        <v>3370</v>
      </c>
      <c r="D41" s="113">
        <v>1201</v>
      </c>
      <c r="E41" s="113">
        <v>328.61599999999999</v>
      </c>
      <c r="F41" s="113">
        <v>0.3</v>
      </c>
      <c r="G41" s="113">
        <v>0.2</v>
      </c>
      <c r="H41" s="113">
        <v>2.1695500000000001</v>
      </c>
      <c r="I41" s="113">
        <v>5189688.6100000003</v>
      </c>
      <c r="J41" s="113">
        <v>487980.33299999998</v>
      </c>
      <c r="K41" s="34">
        <f>VLOOKUP($C41,'Hub coords'!$A$14:$E$119,4,TRUE)</f>
        <v>487977.93940000003</v>
      </c>
      <c r="L41" s="34">
        <f>VLOOKUP($C41,'Hub coords'!$A$14:$E$119,5,TRUE)</f>
        <v>5189689.1184999999</v>
      </c>
      <c r="M41" s="34">
        <f t="shared" si="0"/>
        <v>2.39359999995213</v>
      </c>
      <c r="N41" s="34">
        <f t="shared" si="1"/>
        <v>0.50849999953061342</v>
      </c>
      <c r="O41" s="35">
        <f t="shared" si="2"/>
        <v>2.4470172065789546</v>
      </c>
      <c r="P41" s="34">
        <f t="shared" si="3"/>
        <v>5.9878932092934702</v>
      </c>
      <c r="Q41" s="36" t="s">
        <v>8</v>
      </c>
      <c r="R41" s="40">
        <v>4</v>
      </c>
      <c r="S41" s="115">
        <v>15</v>
      </c>
    </row>
    <row r="42" spans="1:19" x14ac:dyDescent="0.3">
      <c r="A42" s="113" t="s">
        <v>126</v>
      </c>
      <c r="C42" s="113" t="s">
        <v>3371</v>
      </c>
      <c r="D42" s="113">
        <v>1201</v>
      </c>
      <c r="E42" s="113">
        <v>325.66399999999999</v>
      </c>
      <c r="F42" s="113">
        <v>0.2</v>
      </c>
      <c r="G42" s="113">
        <v>0.2</v>
      </c>
      <c r="H42" s="113">
        <v>1.6177520000000001</v>
      </c>
      <c r="I42" s="113">
        <v>5189688.2340000002</v>
      </c>
      <c r="J42" s="113">
        <v>487981.20199999999</v>
      </c>
      <c r="K42" s="34">
        <f>VLOOKUP($C42,'Hub coords'!$A$14:$E$119,4,TRUE)</f>
        <v>487977.93940000003</v>
      </c>
      <c r="L42" s="34">
        <f>VLOOKUP($C42,'Hub coords'!$A$14:$E$119,5,TRUE)</f>
        <v>5189689.1184999999</v>
      </c>
      <c r="M42" s="34">
        <f t="shared" si="0"/>
        <v>3.2625999999581836</v>
      </c>
      <c r="N42" s="34">
        <f t="shared" si="1"/>
        <v>0.8844999996945262</v>
      </c>
      <c r="O42" s="35">
        <f t="shared" si="2"/>
        <v>3.3803696557013936</v>
      </c>
      <c r="P42" s="34">
        <f t="shared" si="3"/>
        <v>11.426899009186759</v>
      </c>
      <c r="Q42" s="36" t="s">
        <v>8</v>
      </c>
      <c r="R42" s="40">
        <v>5</v>
      </c>
      <c r="S42" s="115">
        <v>0</v>
      </c>
    </row>
    <row r="43" spans="1:19" x14ac:dyDescent="0.3">
      <c r="A43" s="113" t="s">
        <v>126</v>
      </c>
      <c r="C43" s="113" t="s">
        <v>3372</v>
      </c>
      <c r="D43" s="113">
        <v>1201</v>
      </c>
      <c r="E43" s="113">
        <v>325.53899999999999</v>
      </c>
      <c r="F43" s="113">
        <v>0.3</v>
      </c>
      <c r="G43" s="113">
        <v>0.2</v>
      </c>
      <c r="H43" s="113">
        <v>1.6192230000000001</v>
      </c>
      <c r="I43" s="113">
        <v>5189688.2050000001</v>
      </c>
      <c r="J43" s="113">
        <v>487981.125</v>
      </c>
      <c r="K43" s="34">
        <f>VLOOKUP($C43,'Hub coords'!$A$14:$E$119,4,TRUE)</f>
        <v>487977.93940000003</v>
      </c>
      <c r="L43" s="34">
        <f>VLOOKUP($C43,'Hub coords'!$A$14:$E$119,5,TRUE)</f>
        <v>5189689.1184999999</v>
      </c>
      <c r="M43" s="34">
        <f t="shared" si="0"/>
        <v>3.1855999999679625</v>
      </c>
      <c r="N43" s="34">
        <f t="shared" si="1"/>
        <v>0.91349999979138374</v>
      </c>
      <c r="O43" s="35">
        <f t="shared" si="2"/>
        <v>3.3139899833003028</v>
      </c>
      <c r="P43" s="34">
        <f t="shared" si="3"/>
        <v>10.98252960941474</v>
      </c>
      <c r="Q43" s="36" t="s">
        <v>8</v>
      </c>
      <c r="R43" s="40">
        <v>6</v>
      </c>
      <c r="S43" s="115">
        <v>0</v>
      </c>
    </row>
    <row r="44" spans="1:19" x14ac:dyDescent="0.3">
      <c r="A44" s="113" t="s">
        <v>130</v>
      </c>
      <c r="C44" s="113" t="s">
        <v>3373</v>
      </c>
      <c r="D44" s="113">
        <v>1201</v>
      </c>
      <c r="E44" s="113">
        <v>329.08600000000001</v>
      </c>
      <c r="F44" s="113">
        <v>0.3</v>
      </c>
      <c r="G44" s="113">
        <v>0.2</v>
      </c>
      <c r="H44" s="113">
        <v>2.194502</v>
      </c>
      <c r="I44" s="113">
        <v>5189688.8679999998</v>
      </c>
      <c r="J44" s="113">
        <v>487979.96500000003</v>
      </c>
      <c r="K44" s="34">
        <f>VLOOKUP($C44,'Hub coords'!$A$14:$E$119,4,TRUE)</f>
        <v>487977.93940000003</v>
      </c>
      <c r="L44" s="34">
        <f>VLOOKUP($C44,'Hub coords'!$A$14:$E$119,5,TRUE)</f>
        <v>5189689.1184999999</v>
      </c>
      <c r="M44" s="34">
        <f t="shared" si="0"/>
        <v>2.0255999999935739</v>
      </c>
      <c r="N44" s="34">
        <f t="shared" si="1"/>
        <v>0.25050000008195639</v>
      </c>
      <c r="O44" s="35">
        <f t="shared" si="2"/>
        <v>2.0410305264779915</v>
      </c>
      <c r="P44" s="34">
        <f t="shared" si="3"/>
        <v>4.1658056100150276</v>
      </c>
      <c r="Q44" s="36" t="s">
        <v>8</v>
      </c>
      <c r="R44" s="40">
        <v>7</v>
      </c>
      <c r="S44" s="115">
        <v>0</v>
      </c>
    </row>
    <row r="45" spans="1:19" x14ac:dyDescent="0.3">
      <c r="A45" s="113" t="s">
        <v>130</v>
      </c>
      <c r="C45" s="113" t="s">
        <v>3374</v>
      </c>
      <c r="D45" s="113">
        <v>1201</v>
      </c>
      <c r="E45" s="113">
        <v>328.29399999999998</v>
      </c>
      <c r="F45" s="113">
        <v>0.3</v>
      </c>
      <c r="G45" s="113">
        <v>0.2</v>
      </c>
      <c r="H45" s="113">
        <v>1.9045460000000001</v>
      </c>
      <c r="I45" s="113">
        <v>5189688.6509999996</v>
      </c>
      <c r="J45" s="113">
        <v>487980.49900000001</v>
      </c>
      <c r="K45" s="34">
        <f>VLOOKUP($C45,'Hub coords'!$A$14:$E$119,4,TRUE)</f>
        <v>487977.93940000003</v>
      </c>
      <c r="L45" s="34">
        <f>VLOOKUP($C45,'Hub coords'!$A$14:$E$119,5,TRUE)</f>
        <v>5189689.1184999999</v>
      </c>
      <c r="M45" s="34">
        <f t="shared" si="0"/>
        <v>2.5595999999786727</v>
      </c>
      <c r="N45" s="34">
        <f t="shared" si="1"/>
        <v>0.46750000026077032</v>
      </c>
      <c r="O45" s="35">
        <f t="shared" si="2"/>
        <v>2.6019431988678465</v>
      </c>
      <c r="P45" s="34">
        <f t="shared" si="3"/>
        <v>6.7701084101346423</v>
      </c>
      <c r="Q45" s="36" t="s">
        <v>8</v>
      </c>
      <c r="R45" s="40">
        <v>8</v>
      </c>
      <c r="S45" s="115">
        <v>0</v>
      </c>
    </row>
    <row r="46" spans="1:19" ht="15" thickBot="1" x14ac:dyDescent="0.35">
      <c r="A46" s="113" t="s">
        <v>126</v>
      </c>
      <c r="C46" s="113" t="s">
        <v>3375</v>
      </c>
      <c r="D46" s="113">
        <v>1201</v>
      </c>
      <c r="E46" s="113">
        <v>326.17700000000002</v>
      </c>
      <c r="F46" s="113">
        <v>0.3</v>
      </c>
      <c r="G46" s="113">
        <v>0.2</v>
      </c>
      <c r="H46" s="113">
        <v>2.5908720000000001</v>
      </c>
      <c r="I46" s="113">
        <v>5189689.3969999999</v>
      </c>
      <c r="J46" s="113">
        <v>487980.81400000001</v>
      </c>
      <c r="K46" s="34">
        <f>VLOOKUP($C46,'Hub coords'!$A$14:$E$119,4,TRUE)</f>
        <v>487977.93940000003</v>
      </c>
      <c r="L46" s="34">
        <f>VLOOKUP($C46,'Hub coords'!$A$14:$E$119,5,TRUE)</f>
        <v>5189689.1184999999</v>
      </c>
      <c r="M46" s="34">
        <f t="shared" si="0"/>
        <v>2.874599999981001</v>
      </c>
      <c r="N46" s="34">
        <f t="shared" si="1"/>
        <v>0.27850000001490116</v>
      </c>
      <c r="O46" s="35">
        <f t="shared" si="2"/>
        <v>2.8880594540104383</v>
      </c>
      <c r="P46" s="34">
        <f t="shared" si="3"/>
        <v>8.3408874098990715</v>
      </c>
      <c r="Q46" s="36" t="s">
        <v>8</v>
      </c>
      <c r="R46" s="38" t="s">
        <v>2123</v>
      </c>
      <c r="S46" s="38">
        <v>0</v>
      </c>
    </row>
    <row r="47" spans="1:19" x14ac:dyDescent="0.3">
      <c r="A47" s="113" t="s">
        <v>130</v>
      </c>
      <c r="C47" s="113" t="s">
        <v>3358</v>
      </c>
      <c r="D47" s="113">
        <v>1201</v>
      </c>
      <c r="E47" s="113">
        <v>329.68700000000001</v>
      </c>
      <c r="F47" s="113">
        <v>0.3</v>
      </c>
      <c r="G47" s="113">
        <v>0.2</v>
      </c>
      <c r="H47" s="113">
        <v>1.6699649999999999</v>
      </c>
      <c r="I47" s="113">
        <v>5189688.4890000001</v>
      </c>
      <c r="J47" s="113">
        <v>487980.41800000001</v>
      </c>
      <c r="K47" s="34">
        <f>VLOOKUP($C47,'Hub coords'!$A$14:$E$119,4,TRUE)</f>
        <v>487977.93940000003</v>
      </c>
      <c r="L47" s="34">
        <f>VLOOKUP($C47,'Hub coords'!$A$14:$E$119,5,TRUE)</f>
        <v>5189689.1184999999</v>
      </c>
      <c r="M47" s="34">
        <f t="shared" si="0"/>
        <v>2.4785999999730848</v>
      </c>
      <c r="N47" s="34">
        <f t="shared" si="1"/>
        <v>0.6294999998062849</v>
      </c>
      <c r="O47" s="35">
        <f t="shared" si="2"/>
        <v>2.5572892307329433</v>
      </c>
      <c r="P47" s="34">
        <f t="shared" si="3"/>
        <v>6.5397282096226892</v>
      </c>
      <c r="Q47" s="36" t="s">
        <v>8</v>
      </c>
      <c r="R47" s="98"/>
    </row>
    <row r="48" spans="1:19" x14ac:dyDescent="0.3">
      <c r="A48" s="113" t="s">
        <v>130</v>
      </c>
      <c r="C48" s="113" t="s">
        <v>3376</v>
      </c>
      <c r="D48" s="113">
        <v>1201</v>
      </c>
      <c r="E48" s="113">
        <v>329.76900000000001</v>
      </c>
      <c r="F48" s="113">
        <v>0.3</v>
      </c>
      <c r="G48" s="113">
        <v>0.2</v>
      </c>
      <c r="H48" s="113">
        <v>1.931419</v>
      </c>
      <c r="I48" s="113">
        <v>5189688.9560000002</v>
      </c>
      <c r="J48" s="113">
        <v>487979.96500000003</v>
      </c>
      <c r="K48" s="34">
        <f>VLOOKUP($C48,'Hub coords'!$A$14:$E$119,4,TRUE)</f>
        <v>487977.93940000003</v>
      </c>
      <c r="L48" s="34">
        <f>VLOOKUP($C48,'Hub coords'!$A$14:$E$119,5,TRUE)</f>
        <v>5189689.1184999999</v>
      </c>
      <c r="M48" s="34">
        <f t="shared" si="0"/>
        <v>2.0255999999935739</v>
      </c>
      <c r="N48" s="34">
        <f t="shared" si="1"/>
        <v>0.16249999962747097</v>
      </c>
      <c r="O48" s="35">
        <f t="shared" si="2"/>
        <v>2.0321076767368638</v>
      </c>
      <c r="P48" s="34">
        <f t="shared" si="3"/>
        <v>4.1294616098528936</v>
      </c>
      <c r="Q48" s="36" t="s">
        <v>8</v>
      </c>
      <c r="R48" s="98"/>
    </row>
    <row r="49" spans="1:19" x14ac:dyDescent="0.3">
      <c r="A49" s="113" t="s">
        <v>126</v>
      </c>
      <c r="C49" s="113" t="s">
        <v>3377</v>
      </c>
      <c r="D49" s="113">
        <v>1201</v>
      </c>
      <c r="E49" s="113">
        <v>325.245</v>
      </c>
      <c r="F49" s="113">
        <v>0.2</v>
      </c>
      <c r="G49" s="113">
        <v>0.2</v>
      </c>
      <c r="H49" s="113">
        <v>1.928725</v>
      </c>
      <c r="I49" s="113">
        <v>5189688.0379999997</v>
      </c>
      <c r="J49" s="113">
        <v>487980.89899999998</v>
      </c>
      <c r="K49" s="34">
        <f>VLOOKUP($C49,'Hub coords'!$A$14:$E$119,4,TRUE)</f>
        <v>487977.93940000003</v>
      </c>
      <c r="L49" s="34">
        <f>VLOOKUP($C49,'Hub coords'!$A$14:$E$119,5,TRUE)</f>
        <v>5189689.1184999999</v>
      </c>
      <c r="M49" s="34">
        <f t="shared" si="0"/>
        <v>2.9595999999437481</v>
      </c>
      <c r="N49" s="34">
        <f t="shared" si="1"/>
        <v>1.0805000001564622</v>
      </c>
      <c r="O49" s="35">
        <f t="shared" si="2"/>
        <v>3.1506685655595619</v>
      </c>
      <c r="P49" s="34">
        <f t="shared" si="3"/>
        <v>9.9267124100051465</v>
      </c>
      <c r="Q49" s="36" t="s">
        <v>8</v>
      </c>
      <c r="R49" s="98"/>
    </row>
    <row r="50" spans="1:19" x14ac:dyDescent="0.3">
      <c r="A50" s="113" t="s">
        <v>126</v>
      </c>
      <c r="C50" s="113" t="s">
        <v>3378</v>
      </c>
      <c r="D50" s="113">
        <v>1201</v>
      </c>
      <c r="E50" s="113">
        <v>328.83499999999998</v>
      </c>
      <c r="F50" s="113">
        <v>0.3</v>
      </c>
      <c r="G50" s="113">
        <v>0.2</v>
      </c>
      <c r="H50" s="113">
        <v>2.297723</v>
      </c>
      <c r="I50" s="113">
        <v>5189687.9460000005</v>
      </c>
      <c r="J50" s="113">
        <v>487980.66600000003</v>
      </c>
      <c r="K50" s="34">
        <f>VLOOKUP($C50,'Hub coords'!$A$14:$E$119,4,TRUE)</f>
        <v>487977.93940000003</v>
      </c>
      <c r="L50" s="34">
        <f>VLOOKUP($C50,'Hub coords'!$A$14:$E$119,5,TRUE)</f>
        <v>5189689.1184999999</v>
      </c>
      <c r="M50" s="34">
        <f t="shared" si="0"/>
        <v>2.7265999999945052</v>
      </c>
      <c r="N50" s="34">
        <f t="shared" si="1"/>
        <v>1.1724999994039536</v>
      </c>
      <c r="O50" s="35">
        <f t="shared" si="2"/>
        <v>2.968013444809896</v>
      </c>
      <c r="P50" s="34">
        <f t="shared" si="3"/>
        <v>8.8091038085723063</v>
      </c>
      <c r="Q50" s="36" t="s">
        <v>8</v>
      </c>
      <c r="R50" s="98"/>
    </row>
    <row r="51" spans="1:19" x14ac:dyDescent="0.3">
      <c r="A51" s="113" t="s">
        <v>126</v>
      </c>
      <c r="C51" s="113" t="s">
        <v>3379</v>
      </c>
      <c r="D51" s="113">
        <v>1201</v>
      </c>
      <c r="E51" s="113">
        <v>325.33300000000003</v>
      </c>
      <c r="F51" s="113">
        <v>0.3</v>
      </c>
      <c r="G51" s="113">
        <v>0.2</v>
      </c>
      <c r="H51" s="113">
        <v>2.227077</v>
      </c>
      <c r="I51" s="113">
        <v>5189687.8600000003</v>
      </c>
      <c r="J51" s="113">
        <v>487981.31900000002</v>
      </c>
      <c r="K51" s="34">
        <f>VLOOKUP($C51,'Hub coords'!$A$14:$E$119,4,TRUE)</f>
        <v>487977.93940000003</v>
      </c>
      <c r="L51" s="34">
        <f>VLOOKUP($C51,'Hub coords'!$A$14:$E$119,5,TRUE)</f>
        <v>5189689.1184999999</v>
      </c>
      <c r="M51" s="34">
        <f t="shared" si="0"/>
        <v>3.3795999999856576</v>
      </c>
      <c r="N51" s="34">
        <f t="shared" si="1"/>
        <v>1.2584999995306134</v>
      </c>
      <c r="O51" s="35">
        <f t="shared" si="2"/>
        <v>3.6063164598689355</v>
      </c>
      <c r="P51" s="34">
        <f t="shared" si="3"/>
        <v>13.005518408721612</v>
      </c>
      <c r="Q51" s="36" t="s">
        <v>8</v>
      </c>
      <c r="R51" s="98"/>
    </row>
    <row r="52" spans="1:19" x14ac:dyDescent="0.3">
      <c r="A52" s="113" t="s">
        <v>126</v>
      </c>
      <c r="C52" s="113" t="s">
        <v>3380</v>
      </c>
      <c r="D52" s="113">
        <v>1201</v>
      </c>
      <c r="E52" s="113">
        <v>327.05900000000003</v>
      </c>
      <c r="F52" s="113">
        <v>0.3</v>
      </c>
      <c r="G52" s="113">
        <v>0.3</v>
      </c>
      <c r="H52" s="113">
        <v>2.4598</v>
      </c>
      <c r="I52" s="113">
        <v>5189687.9639999997</v>
      </c>
      <c r="J52" s="113">
        <v>487981.14</v>
      </c>
      <c r="K52" s="34">
        <f>VLOOKUP($C52,'Hub coords'!$A$14:$E$119,4,TRUE)</f>
        <v>487977.93940000003</v>
      </c>
      <c r="L52" s="34">
        <f>VLOOKUP($C52,'Hub coords'!$A$14:$E$119,5,TRUE)</f>
        <v>5189689.1184999999</v>
      </c>
      <c r="M52" s="34">
        <f t="shared" si="0"/>
        <v>3.2005999999819323</v>
      </c>
      <c r="N52" s="34">
        <f t="shared" si="1"/>
        <v>1.1545000001788139</v>
      </c>
      <c r="O52" s="35">
        <f t="shared" si="2"/>
        <v>3.4024565552402319</v>
      </c>
      <c r="P52" s="34">
        <f t="shared" si="3"/>
        <v>11.576710610297226</v>
      </c>
      <c r="Q52" s="36" t="s">
        <v>8</v>
      </c>
      <c r="R52" s="98"/>
    </row>
    <row r="53" spans="1:19" x14ac:dyDescent="0.3">
      <c r="A53" s="113" t="s">
        <v>126</v>
      </c>
      <c r="C53" s="113" t="s">
        <v>3381</v>
      </c>
      <c r="D53" s="113">
        <v>1201</v>
      </c>
      <c r="E53" s="113">
        <v>326.94299999999998</v>
      </c>
      <c r="F53" s="113">
        <v>0.3</v>
      </c>
      <c r="G53" s="113">
        <v>0.2</v>
      </c>
      <c r="H53" s="113">
        <v>2.1745489999999998</v>
      </c>
      <c r="I53" s="113">
        <v>5189688.3509999998</v>
      </c>
      <c r="J53" s="113">
        <v>487981.00199999998</v>
      </c>
      <c r="K53" s="34">
        <f>VLOOKUP($C53,'Hub coords'!$A$14:$E$119,4,TRUE)</f>
        <v>487977.93940000003</v>
      </c>
      <c r="L53" s="34">
        <f>VLOOKUP($C53,'Hub coords'!$A$14:$E$119,5,TRUE)</f>
        <v>5189689.1184999999</v>
      </c>
      <c r="M53" s="34">
        <f t="shared" si="0"/>
        <v>3.0625999999465421</v>
      </c>
      <c r="N53" s="34">
        <f t="shared" si="1"/>
        <v>0.76750000007450581</v>
      </c>
      <c r="O53" s="35">
        <f t="shared" si="2"/>
        <v>3.1573050232416451</v>
      </c>
      <c r="P53" s="34">
        <f t="shared" si="3"/>
        <v>9.9685750097869246</v>
      </c>
      <c r="Q53" s="36" t="s">
        <v>8</v>
      </c>
      <c r="R53" s="98"/>
    </row>
    <row r="54" spans="1:19" x14ac:dyDescent="0.3">
      <c r="A54" s="113" t="s">
        <v>130</v>
      </c>
      <c r="C54" s="113" t="s">
        <v>3382</v>
      </c>
      <c r="D54" s="113">
        <v>1201</v>
      </c>
      <c r="E54" s="113">
        <v>329.38400000000001</v>
      </c>
      <c r="F54" s="113">
        <v>0.3</v>
      </c>
      <c r="G54" s="113">
        <v>0.2</v>
      </c>
      <c r="H54" s="113">
        <v>1.8623400000000001</v>
      </c>
      <c r="I54" s="113">
        <v>5189688.9069999997</v>
      </c>
      <c r="J54" s="113">
        <v>487980.14500000002</v>
      </c>
      <c r="K54" s="34">
        <f>VLOOKUP($C54,'Hub coords'!$A$14:$E$119,4,TRUE)</f>
        <v>487977.93940000003</v>
      </c>
      <c r="L54" s="34">
        <f>VLOOKUP($C54,'Hub coords'!$A$14:$E$119,5,TRUE)</f>
        <v>5189689.1184999999</v>
      </c>
      <c r="M54" s="34">
        <f t="shared" si="0"/>
        <v>2.205599999986589</v>
      </c>
      <c r="N54" s="34">
        <f t="shared" si="1"/>
        <v>0.21150000020861626</v>
      </c>
      <c r="O54" s="35">
        <f t="shared" si="2"/>
        <v>2.2157174030162525</v>
      </c>
      <c r="P54" s="34">
        <f t="shared" si="3"/>
        <v>4.9094036100290861</v>
      </c>
      <c r="Q54" s="36" t="s">
        <v>8</v>
      </c>
      <c r="R54" s="98"/>
    </row>
    <row r="55" spans="1:19" x14ac:dyDescent="0.3">
      <c r="A55" s="113" t="s">
        <v>130</v>
      </c>
      <c r="C55" s="113" t="s">
        <v>3383</v>
      </c>
      <c r="D55" s="113">
        <v>1201</v>
      </c>
      <c r="E55" s="113">
        <v>329.084</v>
      </c>
      <c r="F55" s="113">
        <v>0.3</v>
      </c>
      <c r="G55" s="113">
        <v>0.2</v>
      </c>
      <c r="H55" s="113">
        <v>2.024381</v>
      </c>
      <c r="I55" s="113">
        <v>5189688.915</v>
      </c>
      <c r="J55" s="113">
        <v>487980.71899999998</v>
      </c>
      <c r="K55" s="34">
        <f>VLOOKUP($C55,'Hub coords'!$A$14:$E$119,4,TRUE)</f>
        <v>487977.93940000003</v>
      </c>
      <c r="L55" s="34">
        <f>VLOOKUP($C55,'Hub coords'!$A$14:$E$119,5,TRUE)</f>
        <v>5189689.1184999999</v>
      </c>
      <c r="M55" s="34">
        <f t="shared" si="0"/>
        <v>2.779599999950733</v>
      </c>
      <c r="N55" s="34">
        <f t="shared" si="1"/>
        <v>0.20349999982863665</v>
      </c>
      <c r="O55" s="35">
        <f t="shared" si="2"/>
        <v>2.7870393627748373</v>
      </c>
      <c r="P55" s="34">
        <f t="shared" si="3"/>
        <v>7.767588409656371</v>
      </c>
      <c r="Q55" s="36" t="s">
        <v>8</v>
      </c>
      <c r="R55" s="98"/>
    </row>
    <row r="56" spans="1:19" x14ac:dyDescent="0.3">
      <c r="A56" s="113" t="s">
        <v>126</v>
      </c>
      <c r="C56" s="113" t="s">
        <v>3384</v>
      </c>
      <c r="D56" s="113">
        <v>1201</v>
      </c>
      <c r="E56" s="113">
        <v>328.51799999999997</v>
      </c>
      <c r="F56" s="113">
        <v>0.3</v>
      </c>
      <c r="G56" s="113">
        <v>0.2</v>
      </c>
      <c r="H56" s="113">
        <v>2.0311129999999999</v>
      </c>
      <c r="I56" s="113">
        <v>5189688.409</v>
      </c>
      <c r="J56" s="113">
        <v>487980.712</v>
      </c>
      <c r="K56" s="34">
        <f>VLOOKUP($C56,'Hub coords'!$A$14:$E$119,4,TRUE)</f>
        <v>487977.93940000003</v>
      </c>
      <c r="L56" s="34">
        <f>VLOOKUP($C56,'Hub coords'!$A$14:$E$119,5,TRUE)</f>
        <v>5189689.1184999999</v>
      </c>
      <c r="M56" s="34">
        <f t="shared" si="0"/>
        <v>2.7725999999674968</v>
      </c>
      <c r="N56" s="34">
        <f t="shared" si="1"/>
        <v>0.70949999988079071</v>
      </c>
      <c r="O56" s="35">
        <f t="shared" si="2"/>
        <v>2.861940077928014</v>
      </c>
      <c r="P56" s="34">
        <f t="shared" si="3"/>
        <v>8.1907010096506063</v>
      </c>
      <c r="Q56" s="36" t="s">
        <v>8</v>
      </c>
      <c r="R56" s="98"/>
    </row>
    <row r="57" spans="1:19" x14ac:dyDescent="0.3">
      <c r="A57" s="113" t="s">
        <v>130</v>
      </c>
      <c r="C57" s="113" t="s">
        <v>3385</v>
      </c>
      <c r="D57" s="113">
        <v>1201</v>
      </c>
      <c r="E57" s="113">
        <v>328.71499999999997</v>
      </c>
      <c r="F57" s="113">
        <v>0.2</v>
      </c>
      <c r="G57" s="113">
        <v>0.2</v>
      </c>
      <c r="H57" s="113">
        <v>1.961568</v>
      </c>
      <c r="I57" s="113">
        <v>5189689.0839999998</v>
      </c>
      <c r="J57" s="113">
        <v>487980.94500000001</v>
      </c>
      <c r="K57" s="34">
        <f>VLOOKUP($C57,'Hub coords'!$A$14:$E$119,4,TRUE)</f>
        <v>487977.93940000003</v>
      </c>
      <c r="L57" s="34">
        <f>VLOOKUP($C57,'Hub coords'!$A$14:$E$119,5,TRUE)</f>
        <v>5189689.1184999999</v>
      </c>
      <c r="M57" s="34">
        <f t="shared" si="0"/>
        <v>3.0055999999749474</v>
      </c>
      <c r="N57" s="34">
        <f t="shared" si="1"/>
        <v>3.4500000067055225E-2</v>
      </c>
      <c r="O57" s="35">
        <f t="shared" si="2"/>
        <v>3.0057979988439061</v>
      </c>
      <c r="P57" s="34">
        <f t="shared" si="3"/>
        <v>9.0348216098540313</v>
      </c>
      <c r="Q57" s="36" t="s">
        <v>8</v>
      </c>
      <c r="R57" s="98"/>
    </row>
    <row r="58" spans="1:19" x14ac:dyDescent="0.3">
      <c r="A58" s="113" t="s">
        <v>130</v>
      </c>
      <c r="C58" s="113" t="s">
        <v>3359</v>
      </c>
      <c r="D58" s="113">
        <v>1201</v>
      </c>
      <c r="E58" s="113">
        <v>325.06599999999997</v>
      </c>
      <c r="F58" s="113">
        <v>0.3</v>
      </c>
      <c r="G58" s="113">
        <v>0.2</v>
      </c>
      <c r="H58" s="113">
        <v>2.4380380000000001</v>
      </c>
      <c r="I58" s="113">
        <v>5189688.7019999996</v>
      </c>
      <c r="J58" s="113">
        <v>487980.82900000003</v>
      </c>
      <c r="K58" s="34">
        <f>VLOOKUP($C58,'Hub coords'!$A$14:$E$119,4,TRUE)</f>
        <v>487977.93940000003</v>
      </c>
      <c r="L58" s="34">
        <f>VLOOKUP($C58,'Hub coords'!$A$14:$E$119,5,TRUE)</f>
        <v>5189689.1184999999</v>
      </c>
      <c r="M58" s="34">
        <f t="shared" si="0"/>
        <v>2.8895999999949709</v>
      </c>
      <c r="N58" s="34">
        <f t="shared" si="1"/>
        <v>0.41650000028312206</v>
      </c>
      <c r="O58" s="35">
        <f t="shared" si="2"/>
        <v>2.9194623495100562</v>
      </c>
      <c r="P58" s="34">
        <f t="shared" si="3"/>
        <v>8.5232604102067775</v>
      </c>
      <c r="Q58" s="36" t="s">
        <v>8</v>
      </c>
      <c r="R58" s="98"/>
    </row>
    <row r="59" spans="1:19" x14ac:dyDescent="0.3">
      <c r="A59" s="113" t="s">
        <v>126</v>
      </c>
      <c r="C59" s="113" t="s">
        <v>3386</v>
      </c>
      <c r="D59" s="113">
        <v>1201</v>
      </c>
      <c r="E59" s="113">
        <v>324.43799999999999</v>
      </c>
      <c r="F59" s="113">
        <v>0.3</v>
      </c>
      <c r="G59" s="113">
        <v>0.2</v>
      </c>
      <c r="H59" s="113">
        <v>2.9523419999999998</v>
      </c>
      <c r="I59" s="113">
        <v>5189687.8899999997</v>
      </c>
      <c r="J59" s="113">
        <v>487980.96500000003</v>
      </c>
      <c r="K59" s="34">
        <f>VLOOKUP($C59,'Hub coords'!$A$14:$E$119,4,TRUE)</f>
        <v>487977.93940000003</v>
      </c>
      <c r="L59" s="34">
        <f>VLOOKUP($C59,'Hub coords'!$A$14:$E$119,5,TRUE)</f>
        <v>5189689.1184999999</v>
      </c>
      <c r="M59" s="34">
        <f t="shared" si="0"/>
        <v>3.0255999999935739</v>
      </c>
      <c r="N59" s="34">
        <f t="shared" si="1"/>
        <v>1.2285000002011657</v>
      </c>
      <c r="O59" s="35">
        <f t="shared" si="2"/>
        <v>3.2654965335237116</v>
      </c>
      <c r="P59" s="34">
        <f t="shared" si="3"/>
        <v>10.663467610455378</v>
      </c>
      <c r="Q59" s="36" t="s">
        <v>8</v>
      </c>
      <c r="R59" s="98"/>
    </row>
    <row r="60" spans="1:19" x14ac:dyDescent="0.3">
      <c r="A60" s="113" t="s">
        <v>126</v>
      </c>
      <c r="C60" s="113" t="s">
        <v>3360</v>
      </c>
      <c r="D60" s="113">
        <v>1201</v>
      </c>
      <c r="E60" s="113">
        <v>324.76499999999999</v>
      </c>
      <c r="F60" s="113">
        <v>0.3</v>
      </c>
      <c r="G60" s="113">
        <v>0.3</v>
      </c>
      <c r="H60" s="113">
        <v>2.5373999999999999</v>
      </c>
      <c r="I60" s="113">
        <v>5189688.8509999998</v>
      </c>
      <c r="J60" s="113">
        <v>487981.28</v>
      </c>
      <c r="K60" s="34">
        <f>VLOOKUP($C60,'Hub coords'!$A$14:$E$119,4,TRUE)</f>
        <v>487977.93940000003</v>
      </c>
      <c r="L60" s="34">
        <f>VLOOKUP($C60,'Hub coords'!$A$14:$E$119,5,TRUE)</f>
        <v>5189689.1184999999</v>
      </c>
      <c r="M60" s="34">
        <f t="shared" si="0"/>
        <v>3.3405999999959022</v>
      </c>
      <c r="N60" s="34">
        <f t="shared" si="1"/>
        <v>0.26750000007450581</v>
      </c>
      <c r="O60" s="35">
        <f t="shared" si="2"/>
        <v>3.3512929758546148</v>
      </c>
      <c r="P60" s="34">
        <f t="shared" si="3"/>
        <v>11.231164610012479</v>
      </c>
      <c r="Q60" s="36" t="s">
        <v>8</v>
      </c>
      <c r="R60" s="98" t="s">
        <v>5112</v>
      </c>
      <c r="S60" s="37">
        <f>COUNT(D36:D65)</f>
        <v>30</v>
      </c>
    </row>
    <row r="61" spans="1:19" x14ac:dyDescent="0.3">
      <c r="A61" s="113" t="s">
        <v>126</v>
      </c>
      <c r="C61" s="113" t="s">
        <v>3361</v>
      </c>
      <c r="D61" s="113">
        <v>1201</v>
      </c>
      <c r="E61" s="113">
        <v>324.60599999999999</v>
      </c>
      <c r="F61" s="113">
        <v>0.2</v>
      </c>
      <c r="G61" s="113">
        <v>0.2</v>
      </c>
      <c r="H61" s="113">
        <v>2.0799500000000002</v>
      </c>
      <c r="I61" s="113">
        <v>5189687.9689999996</v>
      </c>
      <c r="J61" s="113">
        <v>487981.14799999999</v>
      </c>
      <c r="K61" s="34">
        <f>VLOOKUP($C61,'Hub coords'!$A$14:$E$119,4,TRUE)</f>
        <v>487977.93940000003</v>
      </c>
      <c r="L61" s="34">
        <f>VLOOKUP($C61,'Hub coords'!$A$14:$E$119,5,TRUE)</f>
        <v>5189689.1184999999</v>
      </c>
      <c r="M61" s="34">
        <f t="shared" si="0"/>
        <v>3.2085999999544583</v>
      </c>
      <c r="N61" s="34">
        <f t="shared" si="1"/>
        <v>1.1495000002905726</v>
      </c>
      <c r="O61" s="35">
        <f t="shared" si="2"/>
        <v>3.4082934454614935</v>
      </c>
      <c r="P61" s="34">
        <f t="shared" si="3"/>
        <v>11.616464210375778</v>
      </c>
      <c r="Q61" s="36" t="s">
        <v>8</v>
      </c>
      <c r="R61" s="98" t="s">
        <v>5111</v>
      </c>
      <c r="S61" s="34">
        <f>AVERAGE(O36:O65)</f>
        <v>2.962973639261703</v>
      </c>
    </row>
    <row r="62" spans="1:19" x14ac:dyDescent="0.3">
      <c r="A62" s="113" t="s">
        <v>126</v>
      </c>
      <c r="C62" s="113" t="s">
        <v>3362</v>
      </c>
      <c r="D62" s="113">
        <v>1201</v>
      </c>
      <c r="E62" s="113">
        <v>324.65699999999998</v>
      </c>
      <c r="F62" s="113">
        <v>0.3</v>
      </c>
      <c r="G62" s="113">
        <v>0.3</v>
      </c>
      <c r="H62" s="113">
        <v>2.364938</v>
      </c>
      <c r="I62" s="113">
        <v>5189688.4060000004</v>
      </c>
      <c r="J62" s="113">
        <v>487980.821</v>
      </c>
      <c r="K62" s="34">
        <f>VLOOKUP($C62,'Hub coords'!$A$14:$E$119,4,TRUE)</f>
        <v>487977.93940000003</v>
      </c>
      <c r="L62" s="34">
        <f>VLOOKUP($C62,'Hub coords'!$A$14:$E$119,5,TRUE)</f>
        <v>5189689.1184999999</v>
      </c>
      <c r="M62" s="34">
        <f t="shared" si="0"/>
        <v>2.8815999999642372</v>
      </c>
      <c r="N62" s="34">
        <f t="shared" si="1"/>
        <v>0.71249999944120646</v>
      </c>
      <c r="O62" s="35">
        <f t="shared" si="2"/>
        <v>2.9683791551952408</v>
      </c>
      <c r="P62" s="34">
        <f t="shared" si="3"/>
        <v>8.8112748089976112</v>
      </c>
      <c r="Q62" s="36" t="s">
        <v>8</v>
      </c>
      <c r="R62" s="98" t="s">
        <v>5110</v>
      </c>
      <c r="S62" s="34">
        <f>_xlfn.STDEV.S(O36:O65)</f>
        <v>0.45705286351978047</v>
      </c>
    </row>
    <row r="63" spans="1:19" x14ac:dyDescent="0.3">
      <c r="A63" s="113" t="s">
        <v>130</v>
      </c>
      <c r="C63" s="113" t="s">
        <v>3363</v>
      </c>
      <c r="D63" s="113">
        <v>1201</v>
      </c>
      <c r="E63" s="113">
        <v>326.95999999999998</v>
      </c>
      <c r="F63" s="113">
        <v>0.3</v>
      </c>
      <c r="G63" s="113">
        <v>0.3</v>
      </c>
      <c r="H63" s="113">
        <v>2.0588649999999999</v>
      </c>
      <c r="I63" s="113">
        <v>5189687.9970000004</v>
      </c>
      <c r="J63" s="113">
        <v>487980.995</v>
      </c>
      <c r="K63" s="34">
        <f>VLOOKUP($C63,'Hub coords'!$A$14:$E$119,4,TRUE)</f>
        <v>487977.93940000003</v>
      </c>
      <c r="L63" s="34">
        <f>VLOOKUP($C63,'Hub coords'!$A$14:$E$119,5,TRUE)</f>
        <v>5189689.1184999999</v>
      </c>
      <c r="M63" s="34">
        <f t="shared" si="0"/>
        <v>3.0555999999633059</v>
      </c>
      <c r="N63" s="34">
        <f t="shared" si="1"/>
        <v>1.1214999994263053</v>
      </c>
      <c r="O63" s="35">
        <f t="shared" si="2"/>
        <v>3.2549122274631244</v>
      </c>
      <c r="P63" s="34">
        <f t="shared" si="3"/>
        <v>10.594453608488958</v>
      </c>
      <c r="Q63" s="36" t="s">
        <v>8</v>
      </c>
      <c r="R63" s="98" t="s">
        <v>5109</v>
      </c>
      <c r="S63" s="34">
        <f>MIN(O36:O65)</f>
        <v>2.005457805423855</v>
      </c>
    </row>
    <row r="64" spans="1:19" x14ac:dyDescent="0.3">
      <c r="A64" s="113" t="s">
        <v>126</v>
      </c>
      <c r="C64" s="113" t="s">
        <v>3364</v>
      </c>
      <c r="D64" s="113">
        <v>1201</v>
      </c>
      <c r="E64" s="113">
        <v>325.03300000000002</v>
      </c>
      <c r="F64" s="113">
        <v>0.3</v>
      </c>
      <c r="G64" s="113">
        <v>0.2</v>
      </c>
      <c r="H64" s="113">
        <v>2.8479990000000002</v>
      </c>
      <c r="I64" s="113">
        <v>5189688.807</v>
      </c>
      <c r="J64" s="113">
        <v>487980.77299999999</v>
      </c>
      <c r="K64" s="34">
        <f>VLOOKUP($C64,'Hub coords'!$A$14:$E$119,4,TRUE)</f>
        <v>487977.93940000003</v>
      </c>
      <c r="L64" s="34">
        <f>VLOOKUP($C64,'Hub coords'!$A$14:$E$119,5,TRUE)</f>
        <v>5189689.1184999999</v>
      </c>
      <c r="M64" s="34">
        <f t="shared" si="0"/>
        <v>2.8335999999544583</v>
      </c>
      <c r="N64" s="34">
        <f t="shared" si="1"/>
        <v>0.31149999983608723</v>
      </c>
      <c r="O64" s="35">
        <f t="shared" si="2"/>
        <v>2.8506703088290988</v>
      </c>
      <c r="P64" s="34">
        <f t="shared" si="3"/>
        <v>8.126321209639789</v>
      </c>
      <c r="Q64" s="36" t="s">
        <v>8</v>
      </c>
      <c r="R64" s="98" t="s">
        <v>5108</v>
      </c>
      <c r="S64" s="34">
        <f>MAX(O36:O65)</f>
        <v>3.6363937919408045</v>
      </c>
    </row>
    <row r="65" spans="1:19" x14ac:dyDescent="0.3">
      <c r="A65" s="113" t="s">
        <v>126</v>
      </c>
      <c r="C65" s="113" t="s">
        <v>3365</v>
      </c>
      <c r="D65" s="113">
        <v>1201</v>
      </c>
      <c r="E65" s="113">
        <v>325.68900000000002</v>
      </c>
      <c r="F65" s="113">
        <v>0.3</v>
      </c>
      <c r="G65" s="113">
        <v>0.2</v>
      </c>
      <c r="H65" s="113">
        <v>2.892226</v>
      </c>
      <c r="I65" s="113">
        <v>5189687.9749999996</v>
      </c>
      <c r="J65" s="113">
        <v>487980.86700000003</v>
      </c>
      <c r="K65" s="34">
        <f>VLOOKUP($C65,'Hub coords'!$A$14:$E$119,4,TRUE)</f>
        <v>487977.93940000003</v>
      </c>
      <c r="L65" s="34">
        <f>VLOOKUP($C65,'Hub coords'!$A$14:$E$119,5,TRUE)</f>
        <v>5189689.1184999999</v>
      </c>
      <c r="M65" s="34">
        <f t="shared" si="0"/>
        <v>2.9275999999954365</v>
      </c>
      <c r="N65" s="34">
        <f t="shared" si="1"/>
        <v>1.1435000002384186</v>
      </c>
      <c r="O65" s="35">
        <f t="shared" si="2"/>
        <v>3.1429976154172539</v>
      </c>
      <c r="P65" s="34">
        <f t="shared" si="3"/>
        <v>9.8784340105185446</v>
      </c>
      <c r="Q65" s="36" t="s">
        <v>8</v>
      </c>
      <c r="R65" s="98" t="s">
        <v>5107</v>
      </c>
      <c r="S65" s="34">
        <f>SQRT(SUM(P36:P65)/S60)</f>
        <v>2.996856163216655</v>
      </c>
    </row>
    <row r="66" spans="1:19" ht="15" thickBot="1" x14ac:dyDescent="0.35">
      <c r="A66" s="113" t="s">
        <v>130</v>
      </c>
      <c r="C66" s="113" t="s">
        <v>3387</v>
      </c>
      <c r="D66" s="113">
        <v>1200</v>
      </c>
      <c r="E66" s="113">
        <v>336.17700000000002</v>
      </c>
      <c r="F66" s="113">
        <v>0.4</v>
      </c>
      <c r="G66" s="113">
        <v>0.3</v>
      </c>
      <c r="H66" s="113">
        <v>2.6150769999999999</v>
      </c>
      <c r="I66" s="113">
        <v>5189682.0259999996</v>
      </c>
      <c r="J66" s="113">
        <v>487923.886</v>
      </c>
      <c r="K66" s="34">
        <f>VLOOKUP($C66,'Hub coords'!$A$14:$E$119,4,TRUE)</f>
        <v>487922.22340000002</v>
      </c>
      <c r="L66" s="34">
        <f>VLOOKUP($C66,'Hub coords'!$A$14:$E$119,5,TRUE)</f>
        <v>5189684.0785000008</v>
      </c>
      <c r="M66" s="34">
        <f t="shared" si="0"/>
        <v>1.6625999999814667</v>
      </c>
      <c r="N66" s="34">
        <f t="shared" si="1"/>
        <v>2.05250000115484</v>
      </c>
      <c r="O66" s="35">
        <f t="shared" si="2"/>
        <v>2.6414001996439294</v>
      </c>
      <c r="P66" s="34">
        <f t="shared" si="3"/>
        <v>6.9769950146789901</v>
      </c>
      <c r="Q66" s="36" t="s">
        <v>11</v>
      </c>
      <c r="R66" s="70"/>
      <c r="S66" s="70"/>
    </row>
    <row r="67" spans="1:19" x14ac:dyDescent="0.3">
      <c r="A67" s="113" t="s">
        <v>126</v>
      </c>
      <c r="C67" s="113" t="s">
        <v>3396</v>
      </c>
      <c r="D67" s="113">
        <v>1200</v>
      </c>
      <c r="E67" s="113">
        <v>330.87700000000001</v>
      </c>
      <c r="F67" s="113">
        <v>0.4</v>
      </c>
      <c r="G67" s="113">
        <v>0.3</v>
      </c>
      <c r="H67" s="113">
        <v>2.3823919999999998</v>
      </c>
      <c r="I67" s="113">
        <v>5189682.7769999998</v>
      </c>
      <c r="J67" s="113">
        <v>487924.32299999997</v>
      </c>
      <c r="K67" s="34">
        <f>VLOOKUP($C67,'Hub coords'!$A$14:$E$119,4,TRUE)</f>
        <v>487922.22340000002</v>
      </c>
      <c r="L67" s="34">
        <f>VLOOKUP($C67,'Hub coords'!$A$14:$E$119,5,TRUE)</f>
        <v>5189684.0785000008</v>
      </c>
      <c r="M67" s="34">
        <f t="shared" si="0"/>
        <v>2.099599999957718</v>
      </c>
      <c r="N67" s="34">
        <f t="shared" si="1"/>
        <v>1.3015000009909272</v>
      </c>
      <c r="O67" s="35">
        <f t="shared" si="2"/>
        <v>2.4702676803135795</v>
      </c>
      <c r="P67" s="34">
        <f t="shared" si="3"/>
        <v>6.1022224124018329</v>
      </c>
      <c r="Q67" s="36" t="s">
        <v>11</v>
      </c>
      <c r="R67" s="20" t="s">
        <v>166</v>
      </c>
      <c r="S67" s="20" t="s">
        <v>165</v>
      </c>
    </row>
    <row r="68" spans="1:19" x14ac:dyDescent="0.3">
      <c r="A68" s="113" t="s">
        <v>130</v>
      </c>
      <c r="C68" s="113" t="s">
        <v>3397</v>
      </c>
      <c r="D68" s="113">
        <v>1200</v>
      </c>
      <c r="E68" s="113">
        <v>330.22800000000001</v>
      </c>
      <c r="F68" s="113">
        <v>0.4</v>
      </c>
      <c r="G68" s="113">
        <v>0.3</v>
      </c>
      <c r="H68" s="113">
        <v>1.8767400000000001</v>
      </c>
      <c r="I68" s="113">
        <v>5189682.2079999996</v>
      </c>
      <c r="J68" s="113">
        <v>487924.17700000003</v>
      </c>
      <c r="K68" s="34">
        <f>VLOOKUP($C68,'Hub coords'!$A$14:$E$119,4,TRUE)</f>
        <v>487922.22340000002</v>
      </c>
      <c r="L68" s="34">
        <f>VLOOKUP($C68,'Hub coords'!$A$14:$E$119,5,TRUE)</f>
        <v>5189684.0785000008</v>
      </c>
      <c r="M68" s="34">
        <f t="shared" si="0"/>
        <v>1.9536000000080094</v>
      </c>
      <c r="N68" s="34">
        <f t="shared" si="1"/>
        <v>1.8705000011250377</v>
      </c>
      <c r="O68" s="35">
        <f t="shared" si="2"/>
        <v>2.7046854187206431</v>
      </c>
      <c r="P68" s="34">
        <f t="shared" si="3"/>
        <v>7.3153232142400606</v>
      </c>
      <c r="Q68" s="36" t="s">
        <v>11</v>
      </c>
      <c r="R68" s="40">
        <v>1</v>
      </c>
      <c r="S68" s="115">
        <v>0</v>
      </c>
    </row>
    <row r="69" spans="1:19" x14ac:dyDescent="0.3">
      <c r="A69" s="113" t="s">
        <v>130</v>
      </c>
      <c r="C69" s="113" t="s">
        <v>3398</v>
      </c>
      <c r="D69" s="113">
        <v>1201</v>
      </c>
      <c r="E69" s="113">
        <v>338.16899999999998</v>
      </c>
      <c r="F69" s="113">
        <v>0.4</v>
      </c>
      <c r="G69" s="113">
        <v>0.3</v>
      </c>
      <c r="H69" s="113">
        <v>2.7167870000000001</v>
      </c>
      <c r="I69" s="113">
        <v>5189683.3880000003</v>
      </c>
      <c r="J69" s="113">
        <v>487924.91</v>
      </c>
      <c r="K69" s="34">
        <f>VLOOKUP($C69,'Hub coords'!$A$14:$E$119,4,TRUE)</f>
        <v>487922.22340000002</v>
      </c>
      <c r="L69" s="34">
        <f>VLOOKUP($C69,'Hub coords'!$A$14:$E$119,5,TRUE)</f>
        <v>5189684.0785000008</v>
      </c>
      <c r="M69" s="34">
        <f t="shared" si="0"/>
        <v>2.6865999999572523</v>
      </c>
      <c r="N69" s="34">
        <f t="shared" si="1"/>
        <v>0.69050000049173832</v>
      </c>
      <c r="O69" s="35">
        <f t="shared" si="2"/>
        <v>2.7739159703295626</v>
      </c>
      <c r="P69" s="34">
        <f t="shared" si="3"/>
        <v>7.694609810449399</v>
      </c>
      <c r="Q69" s="36" t="s">
        <v>11</v>
      </c>
      <c r="R69" s="40">
        <v>2</v>
      </c>
      <c r="S69" s="115">
        <v>6</v>
      </c>
    </row>
    <row r="70" spans="1:19" x14ac:dyDescent="0.3">
      <c r="A70" s="113" t="s">
        <v>126</v>
      </c>
      <c r="C70" s="113" t="s">
        <v>3399</v>
      </c>
      <c r="D70" s="113">
        <v>1200</v>
      </c>
      <c r="E70" s="113">
        <v>337.65</v>
      </c>
      <c r="F70" s="113">
        <v>0.4</v>
      </c>
      <c r="G70" s="113">
        <v>0.3</v>
      </c>
      <c r="H70" s="113">
        <v>2.2560020000000001</v>
      </c>
      <c r="I70" s="113">
        <v>5189684.267</v>
      </c>
      <c r="J70" s="113">
        <v>487924.25900000002</v>
      </c>
      <c r="K70" s="34">
        <f>VLOOKUP($C70,'Hub coords'!$A$14:$E$119,4,TRUE)</f>
        <v>487922.22340000002</v>
      </c>
      <c r="L70" s="34">
        <f>VLOOKUP($C70,'Hub coords'!$A$14:$E$119,5,TRUE)</f>
        <v>5189684.0785000008</v>
      </c>
      <c r="M70" s="34">
        <f t="shared" ref="M70:M133" si="4">ABS(K70-J70)</f>
        <v>2.0356000000028871</v>
      </c>
      <c r="N70" s="34">
        <f t="shared" ref="N70:N133" si="5">ABS(L70-I70)</f>
        <v>0.1884999992325902</v>
      </c>
      <c r="O70" s="35">
        <f t="shared" ref="O70:O133" si="6">SQRT(M70^2+N70^2)</f>
        <v>2.0443090788142682</v>
      </c>
      <c r="P70" s="34">
        <f t="shared" ref="P70:P133" si="7">O70*O70</f>
        <v>4.179199609722442</v>
      </c>
      <c r="Q70" s="36" t="s">
        <v>11</v>
      </c>
      <c r="R70" s="40">
        <v>3</v>
      </c>
      <c r="S70" s="115">
        <v>22</v>
      </c>
    </row>
    <row r="71" spans="1:19" x14ac:dyDescent="0.3">
      <c r="A71" s="113" t="s">
        <v>126</v>
      </c>
      <c r="C71" s="113" t="s">
        <v>3400</v>
      </c>
      <c r="D71" s="113">
        <v>1200</v>
      </c>
      <c r="E71" s="113">
        <v>330.57499999999999</v>
      </c>
      <c r="F71" s="113">
        <v>0.4</v>
      </c>
      <c r="G71" s="113">
        <v>0.3</v>
      </c>
      <c r="H71" s="113">
        <v>1.8732489999999999</v>
      </c>
      <c r="I71" s="113">
        <v>5189682.5990000004</v>
      </c>
      <c r="J71" s="113">
        <v>487924.64</v>
      </c>
      <c r="K71" s="34">
        <f>VLOOKUP($C71,'Hub coords'!$A$14:$E$119,4,TRUE)</f>
        <v>487922.22340000002</v>
      </c>
      <c r="L71" s="34">
        <f>VLOOKUP($C71,'Hub coords'!$A$14:$E$119,5,TRUE)</f>
        <v>5189684.0785000008</v>
      </c>
      <c r="M71" s="34">
        <f t="shared" si="4"/>
        <v>2.4165999999968335</v>
      </c>
      <c r="N71" s="34">
        <f t="shared" si="5"/>
        <v>1.4795000003650784</v>
      </c>
      <c r="O71" s="35">
        <f t="shared" si="6"/>
        <v>2.8335270972879303</v>
      </c>
      <c r="P71" s="34">
        <f t="shared" si="7"/>
        <v>8.0288758110649638</v>
      </c>
      <c r="Q71" s="36" t="s">
        <v>11</v>
      </c>
      <c r="R71" s="40">
        <v>4</v>
      </c>
      <c r="S71" s="115">
        <v>2</v>
      </c>
    </row>
    <row r="72" spans="1:19" x14ac:dyDescent="0.3">
      <c r="A72" s="113" t="s">
        <v>130</v>
      </c>
      <c r="C72" s="113" t="s">
        <v>3401</v>
      </c>
      <c r="D72" s="113">
        <v>1200</v>
      </c>
      <c r="E72" s="113">
        <v>335.35399999999998</v>
      </c>
      <c r="F72" s="113">
        <v>0.3</v>
      </c>
      <c r="G72" s="113">
        <v>0.2</v>
      </c>
      <c r="H72" s="113">
        <v>2.6040000000000001</v>
      </c>
      <c r="I72" s="113">
        <v>5189682.0290000001</v>
      </c>
      <c r="J72" s="113">
        <v>487924.24400000001</v>
      </c>
      <c r="K72" s="34">
        <f>VLOOKUP($C72,'Hub coords'!$A$14:$E$119,4,TRUE)</f>
        <v>487922.22340000002</v>
      </c>
      <c r="L72" s="34">
        <f>VLOOKUP($C72,'Hub coords'!$A$14:$E$119,5,TRUE)</f>
        <v>5189684.0785000008</v>
      </c>
      <c r="M72" s="34">
        <f t="shared" si="4"/>
        <v>2.0205999999889173</v>
      </c>
      <c r="N72" s="34">
        <f t="shared" si="5"/>
        <v>2.0495000006631017</v>
      </c>
      <c r="O72" s="35">
        <f t="shared" si="6"/>
        <v>2.878067861026433</v>
      </c>
      <c r="P72" s="34">
        <f t="shared" si="7"/>
        <v>8.2832746126732673</v>
      </c>
      <c r="Q72" s="36" t="s">
        <v>11</v>
      </c>
      <c r="R72" s="40">
        <v>5</v>
      </c>
      <c r="S72" s="115">
        <v>0</v>
      </c>
    </row>
    <row r="73" spans="1:19" x14ac:dyDescent="0.3">
      <c r="A73" s="113" t="s">
        <v>126</v>
      </c>
      <c r="C73" s="113" t="s">
        <v>3402</v>
      </c>
      <c r="D73" s="113">
        <v>1200</v>
      </c>
      <c r="E73" s="113">
        <v>335.86900000000003</v>
      </c>
      <c r="F73" s="113">
        <v>0.3</v>
      </c>
      <c r="G73" s="113">
        <v>0.3</v>
      </c>
      <c r="H73" s="113">
        <v>2.2959809999999998</v>
      </c>
      <c r="I73" s="113">
        <v>5189683.9950000001</v>
      </c>
      <c r="J73" s="113">
        <v>487924.08100000001</v>
      </c>
      <c r="K73" s="34">
        <f>VLOOKUP($C73,'Hub coords'!$A$14:$E$119,4,TRUE)</f>
        <v>487922.22340000002</v>
      </c>
      <c r="L73" s="34">
        <f>VLOOKUP($C73,'Hub coords'!$A$14:$E$119,5,TRUE)</f>
        <v>5189684.0785000008</v>
      </c>
      <c r="M73" s="34">
        <f t="shared" si="4"/>
        <v>1.8575999999884516</v>
      </c>
      <c r="N73" s="34">
        <f t="shared" si="5"/>
        <v>8.3500000648200512E-2</v>
      </c>
      <c r="O73" s="35">
        <f t="shared" si="6"/>
        <v>1.8594757352719999</v>
      </c>
      <c r="P73" s="34">
        <f t="shared" si="7"/>
        <v>3.4576500100653447</v>
      </c>
      <c r="Q73" s="36" t="s">
        <v>11</v>
      </c>
      <c r="R73" s="40">
        <v>6</v>
      </c>
      <c r="S73" s="115">
        <v>0</v>
      </c>
    </row>
    <row r="74" spans="1:19" x14ac:dyDescent="0.3">
      <c r="A74" s="113" t="s">
        <v>130</v>
      </c>
      <c r="C74" s="113" t="s">
        <v>3403</v>
      </c>
      <c r="D74" s="113">
        <v>1200</v>
      </c>
      <c r="E74" s="113">
        <v>337.53500000000003</v>
      </c>
      <c r="F74" s="113">
        <v>0.3</v>
      </c>
      <c r="G74" s="113">
        <v>0.3</v>
      </c>
      <c r="H74" s="113">
        <v>2.4817999999999998</v>
      </c>
      <c r="I74" s="113">
        <v>5189682.8130000001</v>
      </c>
      <c r="J74" s="113">
        <v>487923.96299999999</v>
      </c>
      <c r="K74" s="34">
        <f>VLOOKUP($C74,'Hub coords'!$A$14:$E$119,4,TRUE)</f>
        <v>487922.22340000002</v>
      </c>
      <c r="L74" s="34">
        <f>VLOOKUP($C74,'Hub coords'!$A$14:$E$119,5,TRUE)</f>
        <v>5189684.0785000008</v>
      </c>
      <c r="M74" s="34">
        <f t="shared" si="4"/>
        <v>1.7395999999716878</v>
      </c>
      <c r="N74" s="34">
        <f t="shared" si="5"/>
        <v>1.2655000006780028</v>
      </c>
      <c r="O74" s="35">
        <f t="shared" si="6"/>
        <v>2.1512085932371878</v>
      </c>
      <c r="P74" s="34">
        <f t="shared" si="7"/>
        <v>4.627698411617521</v>
      </c>
      <c r="Q74" s="36" t="s">
        <v>11</v>
      </c>
      <c r="R74" s="40">
        <v>7</v>
      </c>
      <c r="S74" s="115">
        <v>0</v>
      </c>
    </row>
    <row r="75" spans="1:19" x14ac:dyDescent="0.3">
      <c r="A75" s="113" t="s">
        <v>126</v>
      </c>
      <c r="C75" s="113" t="s">
        <v>3404</v>
      </c>
      <c r="D75" s="113">
        <v>1201</v>
      </c>
      <c r="E75" s="113">
        <v>334.05700000000002</v>
      </c>
      <c r="F75" s="113">
        <v>0.4</v>
      </c>
      <c r="G75" s="113">
        <v>0.3</v>
      </c>
      <c r="H75" s="113">
        <v>2.2354569999999998</v>
      </c>
      <c r="I75" s="113">
        <v>5189683.483</v>
      </c>
      <c r="J75" s="113">
        <v>487924.245</v>
      </c>
      <c r="K75" s="34">
        <f>VLOOKUP($C75,'Hub coords'!$A$14:$E$119,4,TRUE)</f>
        <v>487922.22340000002</v>
      </c>
      <c r="L75" s="34">
        <f>VLOOKUP($C75,'Hub coords'!$A$14:$E$119,5,TRUE)</f>
        <v>5189684.0785000008</v>
      </c>
      <c r="M75" s="34">
        <f t="shared" si="4"/>
        <v>2.0215999999782071</v>
      </c>
      <c r="N75" s="34">
        <f t="shared" si="5"/>
        <v>0.59550000075250864</v>
      </c>
      <c r="O75" s="35">
        <f t="shared" si="6"/>
        <v>2.1074835256314874</v>
      </c>
      <c r="P75" s="34">
        <f t="shared" si="7"/>
        <v>4.441486810808124</v>
      </c>
      <c r="Q75" s="36" t="s">
        <v>11</v>
      </c>
      <c r="R75" s="40">
        <v>8</v>
      </c>
      <c r="S75" s="115">
        <v>0</v>
      </c>
    </row>
    <row r="76" spans="1:19" ht="15" thickBot="1" x14ac:dyDescent="0.35">
      <c r="A76" s="113" t="s">
        <v>126</v>
      </c>
      <c r="C76" s="113" t="s">
        <v>3405</v>
      </c>
      <c r="D76" s="113">
        <v>1201</v>
      </c>
      <c r="E76" s="113">
        <v>337.19099999999997</v>
      </c>
      <c r="F76" s="113">
        <v>0.4</v>
      </c>
      <c r="G76" s="113">
        <v>0.3</v>
      </c>
      <c r="H76" s="113">
        <v>2.7136960000000001</v>
      </c>
      <c r="I76" s="113">
        <v>5189683.3310000002</v>
      </c>
      <c r="J76" s="113">
        <v>487924.44500000001</v>
      </c>
      <c r="K76" s="34">
        <f>VLOOKUP($C76,'Hub coords'!$A$14:$E$119,4,TRUE)</f>
        <v>487922.22340000002</v>
      </c>
      <c r="L76" s="34">
        <f>VLOOKUP($C76,'Hub coords'!$A$14:$E$119,5,TRUE)</f>
        <v>5189684.0785000008</v>
      </c>
      <c r="M76" s="34">
        <f t="shared" si="4"/>
        <v>2.2215999999898486</v>
      </c>
      <c r="N76" s="34">
        <f t="shared" si="5"/>
        <v>0.74750000052154064</v>
      </c>
      <c r="O76" s="35">
        <f t="shared" si="6"/>
        <v>2.3439843879033408</v>
      </c>
      <c r="P76" s="34">
        <f t="shared" si="7"/>
        <v>5.4942628107345994</v>
      </c>
      <c r="Q76" s="36" t="s">
        <v>11</v>
      </c>
      <c r="R76" s="38" t="s">
        <v>2123</v>
      </c>
      <c r="S76" s="38">
        <v>0</v>
      </c>
    </row>
    <row r="77" spans="1:19" x14ac:dyDescent="0.3">
      <c r="A77" s="113" t="s">
        <v>130</v>
      </c>
      <c r="C77" s="113" t="s">
        <v>3388</v>
      </c>
      <c r="D77" s="113">
        <v>1200</v>
      </c>
      <c r="E77" s="113">
        <v>332.32100000000003</v>
      </c>
      <c r="F77" s="113">
        <v>0.6</v>
      </c>
      <c r="G77" s="113">
        <v>0.4</v>
      </c>
      <c r="H77" s="113">
        <v>2.2205569999999999</v>
      </c>
      <c r="I77" s="113">
        <v>5189683.8269999996</v>
      </c>
      <c r="J77" s="113">
        <v>487924.60100000002</v>
      </c>
      <c r="K77" s="34">
        <f>VLOOKUP($C77,'Hub coords'!$A$14:$E$119,4,TRUE)</f>
        <v>487922.22340000002</v>
      </c>
      <c r="L77" s="34">
        <f>VLOOKUP($C77,'Hub coords'!$A$14:$E$119,5,TRUE)</f>
        <v>5189684.0785000008</v>
      </c>
      <c r="M77" s="34">
        <f t="shared" si="4"/>
        <v>2.3776000000070781</v>
      </c>
      <c r="N77" s="34">
        <f t="shared" si="5"/>
        <v>0.25150000117719173</v>
      </c>
      <c r="O77" s="35">
        <f t="shared" si="6"/>
        <v>2.3908646993558178</v>
      </c>
      <c r="P77" s="34">
        <f t="shared" si="7"/>
        <v>5.7162340106257847</v>
      </c>
      <c r="Q77" s="36" t="s">
        <v>11</v>
      </c>
      <c r="R77" s="70"/>
      <c r="S77" s="70"/>
    </row>
    <row r="78" spans="1:19" x14ac:dyDescent="0.3">
      <c r="A78" s="113" t="s">
        <v>126</v>
      </c>
      <c r="C78" s="113" t="s">
        <v>3406</v>
      </c>
      <c r="D78" s="113">
        <v>1201</v>
      </c>
      <c r="E78" s="113">
        <v>334.76499999999999</v>
      </c>
      <c r="F78" s="113">
        <v>0.3</v>
      </c>
      <c r="G78" s="113">
        <v>0.2</v>
      </c>
      <c r="H78" s="113">
        <v>1.543757</v>
      </c>
      <c r="I78" s="113">
        <v>5189684.0410000002</v>
      </c>
      <c r="J78" s="113">
        <v>487924.89399999997</v>
      </c>
      <c r="K78" s="34">
        <f>VLOOKUP($C78,'Hub coords'!$A$14:$E$119,4,TRUE)</f>
        <v>487922.22340000002</v>
      </c>
      <c r="L78" s="34">
        <f>VLOOKUP($C78,'Hub coords'!$A$14:$E$119,5,TRUE)</f>
        <v>5189684.0785000008</v>
      </c>
      <c r="M78" s="34">
        <f t="shared" si="4"/>
        <v>2.6705999999539927</v>
      </c>
      <c r="N78" s="34">
        <f t="shared" si="5"/>
        <v>3.7500000558793545E-2</v>
      </c>
      <c r="O78" s="35">
        <f t="shared" si="6"/>
        <v>2.6708632705168895</v>
      </c>
      <c r="P78" s="34">
        <f t="shared" si="7"/>
        <v>7.1335106097961756</v>
      </c>
      <c r="Q78" s="36" t="s">
        <v>11</v>
      </c>
      <c r="R78" s="70"/>
      <c r="S78" s="70"/>
    </row>
    <row r="79" spans="1:19" x14ac:dyDescent="0.3">
      <c r="A79" s="113" t="s">
        <v>130</v>
      </c>
      <c r="C79" s="113" t="s">
        <v>3407</v>
      </c>
      <c r="D79" s="113">
        <v>1200</v>
      </c>
      <c r="E79" s="113">
        <v>337.42700000000002</v>
      </c>
      <c r="F79" s="113">
        <v>0.3</v>
      </c>
      <c r="G79" s="113">
        <v>0.3</v>
      </c>
      <c r="H79" s="113">
        <v>2.5032130000000001</v>
      </c>
      <c r="I79" s="113">
        <v>5189682.7060000002</v>
      </c>
      <c r="J79" s="113">
        <v>487923.92300000001</v>
      </c>
      <c r="K79" s="34">
        <f>VLOOKUP($C79,'Hub coords'!$A$14:$E$119,4,TRUE)</f>
        <v>487922.22340000002</v>
      </c>
      <c r="L79" s="34">
        <f>VLOOKUP($C79,'Hub coords'!$A$14:$E$119,5,TRUE)</f>
        <v>5189684.0785000008</v>
      </c>
      <c r="M79" s="34">
        <f t="shared" si="4"/>
        <v>1.6995999999926426</v>
      </c>
      <c r="N79" s="34">
        <f t="shared" si="5"/>
        <v>1.3725000005215406</v>
      </c>
      <c r="O79" s="35">
        <f t="shared" si="6"/>
        <v>2.1845815185995279</v>
      </c>
      <c r="P79" s="34">
        <f t="shared" si="7"/>
        <v>4.7723964114066195</v>
      </c>
      <c r="Q79" s="36" t="s">
        <v>11</v>
      </c>
      <c r="R79" s="70"/>
      <c r="S79" s="70"/>
    </row>
    <row r="80" spans="1:19" x14ac:dyDescent="0.3">
      <c r="A80" s="113" t="s">
        <v>126</v>
      </c>
      <c r="C80" s="113" t="s">
        <v>3408</v>
      </c>
      <c r="D80" s="113">
        <v>1201</v>
      </c>
      <c r="E80" s="113">
        <v>335.101</v>
      </c>
      <c r="F80" s="113">
        <v>0.4</v>
      </c>
      <c r="G80" s="113">
        <v>0.3</v>
      </c>
      <c r="H80" s="113">
        <v>1.5164230000000001</v>
      </c>
      <c r="I80" s="113">
        <v>5189683.9709999999</v>
      </c>
      <c r="J80" s="113">
        <v>487924.56400000001</v>
      </c>
      <c r="K80" s="34">
        <f>VLOOKUP($C80,'Hub coords'!$A$14:$E$119,4,TRUE)</f>
        <v>487922.22340000002</v>
      </c>
      <c r="L80" s="34">
        <f>VLOOKUP($C80,'Hub coords'!$A$14:$E$119,5,TRUE)</f>
        <v>5189684.0785000008</v>
      </c>
      <c r="M80" s="34">
        <f t="shared" si="4"/>
        <v>2.3405999999959022</v>
      </c>
      <c r="N80" s="34">
        <f t="shared" si="5"/>
        <v>0.10750000085681677</v>
      </c>
      <c r="O80" s="35">
        <f t="shared" si="6"/>
        <v>2.343067350753075</v>
      </c>
      <c r="P80" s="34">
        <f t="shared" si="7"/>
        <v>5.4899646101650337</v>
      </c>
      <c r="Q80" s="36" t="s">
        <v>11</v>
      </c>
      <c r="R80" s="70"/>
      <c r="S80" s="70"/>
    </row>
    <row r="81" spans="1:19" x14ac:dyDescent="0.3">
      <c r="A81" s="113" t="s">
        <v>130</v>
      </c>
      <c r="C81" s="113" t="s">
        <v>3409</v>
      </c>
      <c r="D81" s="113">
        <v>1200</v>
      </c>
      <c r="E81" s="113">
        <v>329.19799999999998</v>
      </c>
      <c r="F81" s="113">
        <v>0.4</v>
      </c>
      <c r="G81" s="113">
        <v>0.3</v>
      </c>
      <c r="H81" s="113">
        <v>1.9534199999999999</v>
      </c>
      <c r="I81" s="113">
        <v>5189683.0109999999</v>
      </c>
      <c r="J81" s="113">
        <v>487924.23599999998</v>
      </c>
      <c r="K81" s="34">
        <f>VLOOKUP($C81,'Hub coords'!$A$14:$E$119,4,TRUE)</f>
        <v>487922.22340000002</v>
      </c>
      <c r="L81" s="34">
        <f>VLOOKUP($C81,'Hub coords'!$A$14:$E$119,5,TRUE)</f>
        <v>5189684.0785000008</v>
      </c>
      <c r="M81" s="34">
        <f t="shared" si="4"/>
        <v>2.0125999999581836</v>
      </c>
      <c r="N81" s="34">
        <f t="shared" si="5"/>
        <v>1.0675000008195639</v>
      </c>
      <c r="O81" s="35">
        <f t="shared" si="6"/>
        <v>2.2781823920795827</v>
      </c>
      <c r="P81" s="34">
        <f t="shared" si="7"/>
        <v>5.1901150115814501</v>
      </c>
      <c r="Q81" s="36" t="s">
        <v>11</v>
      </c>
      <c r="R81" s="70"/>
      <c r="S81" s="70"/>
    </row>
    <row r="82" spans="1:19" x14ac:dyDescent="0.3">
      <c r="A82" s="113" t="s">
        <v>126</v>
      </c>
      <c r="C82" s="113" t="s">
        <v>3410</v>
      </c>
      <c r="D82" s="113">
        <v>1200</v>
      </c>
      <c r="E82" s="113">
        <v>336.18700000000001</v>
      </c>
      <c r="F82" s="113">
        <v>0.3</v>
      </c>
      <c r="G82" s="113">
        <v>0.3</v>
      </c>
      <c r="H82" s="113">
        <v>2.600927</v>
      </c>
      <c r="I82" s="113">
        <v>5189683.8770000003</v>
      </c>
      <c r="J82" s="113">
        <v>487924.136</v>
      </c>
      <c r="K82" s="34">
        <f>VLOOKUP($C82,'Hub coords'!$A$14:$E$119,4,TRUE)</f>
        <v>487922.22340000002</v>
      </c>
      <c r="L82" s="34">
        <f>VLOOKUP($C82,'Hub coords'!$A$14:$E$119,5,TRUE)</f>
        <v>5189684.0785000008</v>
      </c>
      <c r="M82" s="34">
        <f t="shared" si="4"/>
        <v>1.9125999999814667</v>
      </c>
      <c r="N82" s="34">
        <f t="shared" si="5"/>
        <v>0.20150000043213367</v>
      </c>
      <c r="O82" s="35">
        <f t="shared" si="6"/>
        <v>1.9231851211215358</v>
      </c>
      <c r="P82" s="34">
        <f t="shared" si="7"/>
        <v>3.6986410101032563</v>
      </c>
      <c r="Q82" s="36" t="s">
        <v>11</v>
      </c>
      <c r="R82" s="70"/>
      <c r="S82" s="70"/>
    </row>
    <row r="83" spans="1:19" x14ac:dyDescent="0.3">
      <c r="A83" s="113" t="s">
        <v>126</v>
      </c>
      <c r="C83" s="113" t="s">
        <v>3411</v>
      </c>
      <c r="D83" s="113">
        <v>1200</v>
      </c>
      <c r="E83" s="113">
        <v>336.10199999999998</v>
      </c>
      <c r="F83" s="113">
        <v>0.3</v>
      </c>
      <c r="G83" s="113">
        <v>0.2</v>
      </c>
      <c r="H83" s="113">
        <v>2.5900629999999998</v>
      </c>
      <c r="I83" s="113">
        <v>5189683.7010000004</v>
      </c>
      <c r="J83" s="113">
        <v>487924.13799999998</v>
      </c>
      <c r="K83" s="34">
        <f>VLOOKUP($C83,'Hub coords'!$A$14:$E$119,4,TRUE)</f>
        <v>487922.22340000002</v>
      </c>
      <c r="L83" s="34">
        <f>VLOOKUP($C83,'Hub coords'!$A$14:$E$119,5,TRUE)</f>
        <v>5189684.0785000008</v>
      </c>
      <c r="M83" s="34">
        <f t="shared" si="4"/>
        <v>1.9145999999600463</v>
      </c>
      <c r="N83" s="34">
        <f t="shared" si="5"/>
        <v>0.37750000040978193</v>
      </c>
      <c r="O83" s="35">
        <f t="shared" si="6"/>
        <v>1.951460840026362</v>
      </c>
      <c r="P83" s="34">
        <f t="shared" si="7"/>
        <v>3.8081994101563943</v>
      </c>
      <c r="Q83" s="36" t="s">
        <v>11</v>
      </c>
      <c r="R83" s="70"/>
      <c r="S83" s="70"/>
    </row>
    <row r="84" spans="1:19" x14ac:dyDescent="0.3">
      <c r="A84" s="113" t="s">
        <v>126</v>
      </c>
      <c r="C84" s="113" t="s">
        <v>3412</v>
      </c>
      <c r="D84" s="113">
        <v>1201</v>
      </c>
      <c r="E84" s="113">
        <v>335.52699999999999</v>
      </c>
      <c r="F84" s="113">
        <v>0.4</v>
      </c>
      <c r="G84" s="113">
        <v>0.3</v>
      </c>
      <c r="H84" s="113">
        <v>1.790124</v>
      </c>
      <c r="I84" s="113">
        <v>5189684.3140000002</v>
      </c>
      <c r="J84" s="113">
        <v>487924.18</v>
      </c>
      <c r="K84" s="34">
        <f>VLOOKUP($C84,'Hub coords'!$A$14:$E$119,4,TRUE)</f>
        <v>487922.22340000002</v>
      </c>
      <c r="L84" s="34">
        <f>VLOOKUP($C84,'Hub coords'!$A$14:$E$119,5,TRUE)</f>
        <v>5189684.0785000008</v>
      </c>
      <c r="M84" s="34">
        <f t="shared" si="4"/>
        <v>1.9565999999758787</v>
      </c>
      <c r="N84" s="34">
        <f t="shared" si="5"/>
        <v>0.23549999948590994</v>
      </c>
      <c r="O84" s="35">
        <f t="shared" si="6"/>
        <v>1.9707216469261895</v>
      </c>
      <c r="P84" s="34">
        <f t="shared" si="7"/>
        <v>3.8837438096634727</v>
      </c>
      <c r="Q84" s="36" t="s">
        <v>11</v>
      </c>
      <c r="R84" s="70"/>
      <c r="S84" s="70"/>
    </row>
    <row r="85" spans="1:19" x14ac:dyDescent="0.3">
      <c r="A85" s="113" t="s">
        <v>126</v>
      </c>
      <c r="C85" s="113" t="s">
        <v>3413</v>
      </c>
      <c r="D85" s="113">
        <v>1200</v>
      </c>
      <c r="E85" s="113">
        <v>330.31700000000001</v>
      </c>
      <c r="F85" s="113">
        <v>0.3</v>
      </c>
      <c r="G85" s="113">
        <v>0.3</v>
      </c>
      <c r="H85" s="113">
        <v>2.2929879999999998</v>
      </c>
      <c r="I85" s="113">
        <v>5189682.7</v>
      </c>
      <c r="J85" s="113">
        <v>487924.48100000003</v>
      </c>
      <c r="K85" s="34">
        <f>VLOOKUP($C85,'Hub coords'!$A$14:$E$119,4,TRUE)</f>
        <v>487922.22340000002</v>
      </c>
      <c r="L85" s="34">
        <f>VLOOKUP($C85,'Hub coords'!$A$14:$E$119,5,TRUE)</f>
        <v>5189684.0785000008</v>
      </c>
      <c r="M85" s="34">
        <f t="shared" si="4"/>
        <v>2.2576000000117347</v>
      </c>
      <c r="N85" s="34">
        <f t="shared" si="5"/>
        <v>1.3785000005736947</v>
      </c>
      <c r="O85" s="35">
        <f t="shared" si="6"/>
        <v>2.6451880862491914</v>
      </c>
      <c r="P85" s="34">
        <f t="shared" si="7"/>
        <v>6.9970200116346595</v>
      </c>
      <c r="Q85" s="36" t="s">
        <v>11</v>
      </c>
      <c r="R85" s="70"/>
      <c r="S85" s="70"/>
    </row>
    <row r="86" spans="1:19" x14ac:dyDescent="0.3">
      <c r="A86" s="113" t="s">
        <v>130</v>
      </c>
      <c r="C86" s="113" t="s">
        <v>3414</v>
      </c>
      <c r="D86" s="113">
        <v>1201</v>
      </c>
      <c r="E86" s="113">
        <v>337.12700000000001</v>
      </c>
      <c r="F86" s="113">
        <v>0.4</v>
      </c>
      <c r="G86" s="113">
        <v>0.3</v>
      </c>
      <c r="H86" s="113">
        <v>2.684399</v>
      </c>
      <c r="I86" s="113">
        <v>5189683.2549999999</v>
      </c>
      <c r="J86" s="113">
        <v>487924.68300000002</v>
      </c>
      <c r="K86" s="34">
        <f>VLOOKUP($C86,'Hub coords'!$A$14:$E$119,4,TRUE)</f>
        <v>487922.22340000002</v>
      </c>
      <c r="L86" s="34">
        <f>VLOOKUP($C86,'Hub coords'!$A$14:$E$119,5,TRUE)</f>
        <v>5189684.0785000008</v>
      </c>
      <c r="M86" s="34">
        <f t="shared" si="4"/>
        <v>2.4596000000019558</v>
      </c>
      <c r="N86" s="34">
        <f t="shared" si="5"/>
        <v>0.82350000087171793</v>
      </c>
      <c r="O86" s="35">
        <f t="shared" si="6"/>
        <v>2.5937972957510267</v>
      </c>
      <c r="P86" s="34">
        <f t="shared" si="7"/>
        <v>6.7277844114453389</v>
      </c>
      <c r="Q86" s="36" t="s">
        <v>11</v>
      </c>
      <c r="R86" s="70"/>
      <c r="S86" s="70"/>
    </row>
    <row r="87" spans="1:19" x14ac:dyDescent="0.3">
      <c r="A87" s="113" t="s">
        <v>126</v>
      </c>
      <c r="C87" s="113" t="s">
        <v>3415</v>
      </c>
      <c r="D87" s="113">
        <v>1200</v>
      </c>
      <c r="E87" s="113">
        <v>333.83199999999999</v>
      </c>
      <c r="F87" s="113">
        <v>0.4</v>
      </c>
      <c r="G87" s="113">
        <v>0.3</v>
      </c>
      <c r="H87" s="113">
        <v>2.2279360000000001</v>
      </c>
      <c r="I87" s="113">
        <v>5189683.6880000001</v>
      </c>
      <c r="J87" s="113">
        <v>487924.685</v>
      </c>
      <c r="K87" s="34">
        <f>VLOOKUP($C87,'Hub coords'!$A$14:$E$119,4,TRUE)</f>
        <v>487922.22340000002</v>
      </c>
      <c r="L87" s="34">
        <f>VLOOKUP($C87,'Hub coords'!$A$14:$E$119,5,TRUE)</f>
        <v>5189684.0785000008</v>
      </c>
      <c r="M87" s="34">
        <f t="shared" si="4"/>
        <v>2.4615999999805354</v>
      </c>
      <c r="N87" s="34">
        <f t="shared" si="5"/>
        <v>0.39050000067800283</v>
      </c>
      <c r="O87" s="35">
        <f t="shared" si="6"/>
        <v>2.4923813533313259</v>
      </c>
      <c r="P87" s="34">
        <f t="shared" si="7"/>
        <v>6.2119648104336918</v>
      </c>
      <c r="Q87" s="36" t="s">
        <v>11</v>
      </c>
      <c r="R87" s="70"/>
      <c r="S87" s="70"/>
    </row>
    <row r="88" spans="1:19" x14ac:dyDescent="0.3">
      <c r="A88" s="113" t="s">
        <v>126</v>
      </c>
      <c r="C88" s="113" t="s">
        <v>3389</v>
      </c>
      <c r="D88" s="113">
        <v>1200</v>
      </c>
      <c r="E88" s="113">
        <v>331.005</v>
      </c>
      <c r="F88" s="113">
        <v>0.4</v>
      </c>
      <c r="G88" s="113">
        <v>0.3</v>
      </c>
      <c r="H88" s="113">
        <v>2.282054</v>
      </c>
      <c r="I88" s="113">
        <v>5189683.7280000001</v>
      </c>
      <c r="J88" s="113">
        <v>487924.44099999999</v>
      </c>
      <c r="K88" s="34">
        <f>VLOOKUP($C88,'Hub coords'!$A$14:$E$119,4,TRUE)</f>
        <v>487922.22340000002</v>
      </c>
      <c r="L88" s="34">
        <f>VLOOKUP($C88,'Hub coords'!$A$14:$E$119,5,TRUE)</f>
        <v>5189684.0785000008</v>
      </c>
      <c r="M88" s="34">
        <f t="shared" si="4"/>
        <v>2.2175999999744818</v>
      </c>
      <c r="N88" s="34">
        <f t="shared" si="5"/>
        <v>0.35050000064074993</v>
      </c>
      <c r="O88" s="35">
        <f t="shared" si="6"/>
        <v>2.2451280610103264</v>
      </c>
      <c r="P88" s="34">
        <f t="shared" si="7"/>
        <v>5.0406000103359876</v>
      </c>
      <c r="Q88" s="36" t="s">
        <v>11</v>
      </c>
      <c r="R88" s="70"/>
      <c r="S88" s="70"/>
    </row>
    <row r="89" spans="1:19" x14ac:dyDescent="0.3">
      <c r="A89" s="113" t="s">
        <v>126</v>
      </c>
      <c r="C89" s="113" t="s">
        <v>3416</v>
      </c>
      <c r="D89" s="113">
        <v>1201</v>
      </c>
      <c r="E89" s="113">
        <v>332.59</v>
      </c>
      <c r="F89" s="113">
        <v>0.4</v>
      </c>
      <c r="G89" s="113">
        <v>0.3</v>
      </c>
      <c r="H89" s="113">
        <v>1.7179409999999999</v>
      </c>
      <c r="I89" s="113">
        <v>5189684.3909999998</v>
      </c>
      <c r="J89" s="113">
        <v>487924.59100000001</v>
      </c>
      <c r="K89" s="34">
        <f>VLOOKUP($C89,'Hub coords'!$A$14:$E$119,4,TRUE)</f>
        <v>487922.22340000002</v>
      </c>
      <c r="L89" s="34">
        <f>VLOOKUP($C89,'Hub coords'!$A$14:$E$119,5,TRUE)</f>
        <v>5189684.0785000008</v>
      </c>
      <c r="M89" s="34">
        <f t="shared" si="4"/>
        <v>2.3675999999977648</v>
      </c>
      <c r="N89" s="34">
        <f t="shared" si="5"/>
        <v>0.31249999906867743</v>
      </c>
      <c r="O89" s="35">
        <f t="shared" si="6"/>
        <v>2.3881344202970105</v>
      </c>
      <c r="P89" s="34">
        <f t="shared" si="7"/>
        <v>5.7031860094073386</v>
      </c>
      <c r="Q89" s="36" t="s">
        <v>11</v>
      </c>
      <c r="R89" s="70"/>
      <c r="S89" s="70"/>
    </row>
    <row r="90" spans="1:19" x14ac:dyDescent="0.3">
      <c r="A90" s="113" t="s">
        <v>130</v>
      </c>
      <c r="C90" s="113" t="s">
        <v>3390</v>
      </c>
      <c r="D90" s="113">
        <v>1200</v>
      </c>
      <c r="E90" s="113">
        <v>331.45</v>
      </c>
      <c r="F90" s="113">
        <v>0.4</v>
      </c>
      <c r="G90" s="113">
        <v>0.3</v>
      </c>
      <c r="H90" s="113">
        <v>2.330584</v>
      </c>
      <c r="I90" s="113">
        <v>5189683.2879999997</v>
      </c>
      <c r="J90" s="113">
        <v>487924.413</v>
      </c>
      <c r="K90" s="34">
        <f>VLOOKUP($C90,'Hub coords'!$A$14:$E$119,4,TRUE)</f>
        <v>487922.22340000002</v>
      </c>
      <c r="L90" s="34">
        <f>VLOOKUP($C90,'Hub coords'!$A$14:$E$119,5,TRUE)</f>
        <v>5189684.0785000008</v>
      </c>
      <c r="M90" s="34">
        <f t="shared" si="4"/>
        <v>2.1895999999833293</v>
      </c>
      <c r="N90" s="34">
        <f t="shared" si="5"/>
        <v>0.79050000105053186</v>
      </c>
      <c r="O90" s="35">
        <f t="shared" si="6"/>
        <v>2.3279257745013879</v>
      </c>
      <c r="P90" s="34">
        <f t="shared" si="7"/>
        <v>5.4192384115878864</v>
      </c>
      <c r="Q90" s="36" t="s">
        <v>11</v>
      </c>
      <c r="R90" s="70" t="s">
        <v>5112</v>
      </c>
      <c r="S90" s="48">
        <f>COUNT(D66:D95)</f>
        <v>30</v>
      </c>
    </row>
    <row r="91" spans="1:19" x14ac:dyDescent="0.3">
      <c r="A91" s="113" t="s">
        <v>126</v>
      </c>
      <c r="C91" s="113" t="s">
        <v>3391</v>
      </c>
      <c r="D91" s="113">
        <v>1200</v>
      </c>
      <c r="E91" s="113">
        <v>336.02499999999998</v>
      </c>
      <c r="F91" s="113">
        <v>0.4</v>
      </c>
      <c r="G91" s="113">
        <v>0.3</v>
      </c>
      <c r="H91" s="113">
        <v>2.740459</v>
      </c>
      <c r="I91" s="113">
        <v>5189682.0439999998</v>
      </c>
      <c r="J91" s="113">
        <v>487923.94099999999</v>
      </c>
      <c r="K91" s="34">
        <f>VLOOKUP($C91,'Hub coords'!$A$14:$E$119,4,TRUE)</f>
        <v>487922.22340000002</v>
      </c>
      <c r="L91" s="34">
        <f>VLOOKUP($C91,'Hub coords'!$A$14:$E$119,5,TRUE)</f>
        <v>5189684.0785000008</v>
      </c>
      <c r="M91" s="34">
        <f t="shared" si="4"/>
        <v>1.7175999999744818</v>
      </c>
      <c r="N91" s="34">
        <f t="shared" si="5"/>
        <v>2.0345000009983778</v>
      </c>
      <c r="O91" s="35">
        <f t="shared" si="6"/>
        <v>2.6625814567773771</v>
      </c>
      <c r="P91" s="34">
        <f t="shared" si="7"/>
        <v>7.0893400139747396</v>
      </c>
      <c r="Q91" s="36" t="s">
        <v>11</v>
      </c>
      <c r="R91" s="70" t="s">
        <v>5111</v>
      </c>
      <c r="S91" s="18">
        <f>AVERAGE(O66:O95)</f>
        <v>2.3730409629415399</v>
      </c>
    </row>
    <row r="92" spans="1:19" x14ac:dyDescent="0.3">
      <c r="A92" s="113" t="s">
        <v>126</v>
      </c>
      <c r="C92" s="113" t="s">
        <v>3392</v>
      </c>
      <c r="D92" s="113">
        <v>1200</v>
      </c>
      <c r="E92" s="113">
        <v>331.19099999999997</v>
      </c>
      <c r="F92" s="113">
        <v>0.4</v>
      </c>
      <c r="G92" s="113">
        <v>0.3</v>
      </c>
      <c r="H92" s="113">
        <v>2.1832919999999998</v>
      </c>
      <c r="I92" s="113">
        <v>5189684.0810000002</v>
      </c>
      <c r="J92" s="113">
        <v>487924.19500000001</v>
      </c>
      <c r="K92" s="34">
        <f>VLOOKUP($C92,'Hub coords'!$A$14:$E$119,4,TRUE)</f>
        <v>487922.22340000002</v>
      </c>
      <c r="L92" s="34">
        <f>VLOOKUP($C92,'Hub coords'!$A$14:$E$119,5,TRUE)</f>
        <v>5189684.0785000008</v>
      </c>
      <c r="M92" s="34">
        <f t="shared" si="4"/>
        <v>1.9715999999898486</v>
      </c>
      <c r="N92" s="34">
        <f t="shared" si="5"/>
        <v>2.4999994784593582E-3</v>
      </c>
      <c r="O92" s="35">
        <f t="shared" si="6"/>
        <v>1.971601584995651</v>
      </c>
      <c r="P92" s="34">
        <f t="shared" si="7"/>
        <v>3.8872128099573633</v>
      </c>
      <c r="Q92" s="36" t="s">
        <v>11</v>
      </c>
      <c r="R92" s="70" t="s">
        <v>5110</v>
      </c>
      <c r="S92" s="18">
        <f>_xlfn.STDEV.S(O66:O95)</f>
        <v>0.3149172293482837</v>
      </c>
    </row>
    <row r="93" spans="1:19" x14ac:dyDescent="0.3">
      <c r="A93" s="113" t="s">
        <v>126</v>
      </c>
      <c r="C93" s="113" t="s">
        <v>3393</v>
      </c>
      <c r="D93" s="113">
        <v>1200</v>
      </c>
      <c r="E93" s="113">
        <v>339.01499999999999</v>
      </c>
      <c r="F93" s="113">
        <v>0.4</v>
      </c>
      <c r="G93" s="113">
        <v>0.3</v>
      </c>
      <c r="H93" s="113">
        <v>2.4846400000000002</v>
      </c>
      <c r="I93" s="113">
        <v>5189683.0669999998</v>
      </c>
      <c r="J93" s="113">
        <v>487925.02500000002</v>
      </c>
      <c r="K93" s="34">
        <f>VLOOKUP($C93,'Hub coords'!$A$14:$E$119,4,TRUE)</f>
        <v>487922.22340000002</v>
      </c>
      <c r="L93" s="34">
        <f>VLOOKUP($C93,'Hub coords'!$A$14:$E$119,5,TRUE)</f>
        <v>5189684.0785000008</v>
      </c>
      <c r="M93" s="34">
        <f t="shared" si="4"/>
        <v>2.8016000000061467</v>
      </c>
      <c r="N93" s="34">
        <f t="shared" si="5"/>
        <v>1.0115000009536743</v>
      </c>
      <c r="O93" s="35">
        <f t="shared" si="6"/>
        <v>2.9786061861151976</v>
      </c>
      <c r="P93" s="34">
        <f t="shared" si="7"/>
        <v>8.8720948119637235</v>
      </c>
      <c r="Q93" s="36" t="s">
        <v>11</v>
      </c>
      <c r="R93" s="70" t="s">
        <v>5109</v>
      </c>
      <c r="S93" s="18">
        <f>MIN(O66:O95)</f>
        <v>1.8594757352719999</v>
      </c>
    </row>
    <row r="94" spans="1:19" x14ac:dyDescent="0.3">
      <c r="A94" s="113" t="s">
        <v>130</v>
      </c>
      <c r="C94" s="113" t="s">
        <v>3394</v>
      </c>
      <c r="D94" s="113">
        <v>1200</v>
      </c>
      <c r="E94" s="113">
        <v>331.37799999999999</v>
      </c>
      <c r="F94" s="113">
        <v>0.3</v>
      </c>
      <c r="G94" s="113">
        <v>0.3</v>
      </c>
      <c r="H94" s="113">
        <v>2.428585</v>
      </c>
      <c r="I94" s="113">
        <v>5189683.8020000001</v>
      </c>
      <c r="J94" s="113">
        <v>487924.54399999999</v>
      </c>
      <c r="K94" s="34">
        <f>VLOOKUP($C94,'Hub coords'!$A$14:$E$119,4,TRUE)</f>
        <v>487922.22340000002</v>
      </c>
      <c r="L94" s="34">
        <f>VLOOKUP($C94,'Hub coords'!$A$14:$E$119,5,TRUE)</f>
        <v>5189684.0785000008</v>
      </c>
      <c r="M94" s="34">
        <f t="shared" si="4"/>
        <v>2.3205999999772757</v>
      </c>
      <c r="N94" s="34">
        <f t="shared" si="5"/>
        <v>0.27650000061839819</v>
      </c>
      <c r="O94" s="35">
        <f t="shared" si="6"/>
        <v>2.3370144651320639</v>
      </c>
      <c r="P94" s="34">
        <f t="shared" si="7"/>
        <v>5.461636610236507</v>
      </c>
      <c r="Q94" s="36" t="s">
        <v>11</v>
      </c>
      <c r="R94" s="70" t="s">
        <v>5108</v>
      </c>
      <c r="S94" s="18">
        <f>MAX(O66:O95)</f>
        <v>2.9786061861151976</v>
      </c>
    </row>
    <row r="95" spans="1:19" x14ac:dyDescent="0.3">
      <c r="A95" s="113" t="s">
        <v>126</v>
      </c>
      <c r="C95" s="113" t="s">
        <v>3395</v>
      </c>
      <c r="D95" s="113">
        <v>1200</v>
      </c>
      <c r="E95" s="113">
        <v>336.96499999999997</v>
      </c>
      <c r="F95" s="113">
        <v>0.3</v>
      </c>
      <c r="G95" s="113">
        <v>0.3</v>
      </c>
      <c r="H95" s="113">
        <v>2.405602</v>
      </c>
      <c r="I95" s="113">
        <v>5189684.07</v>
      </c>
      <c r="J95" s="113">
        <v>487924.25099999999</v>
      </c>
      <c r="K95" s="34">
        <f>VLOOKUP($C95,'Hub coords'!$A$14:$E$119,4,TRUE)</f>
        <v>487922.22340000002</v>
      </c>
      <c r="L95" s="34">
        <f>VLOOKUP($C95,'Hub coords'!$A$14:$E$119,5,TRUE)</f>
        <v>5189684.0785000008</v>
      </c>
      <c r="M95" s="34">
        <f t="shared" si="4"/>
        <v>2.0275999999721535</v>
      </c>
      <c r="N95" s="34">
        <f t="shared" si="5"/>
        <v>8.500000461935997E-3</v>
      </c>
      <c r="O95" s="35">
        <f t="shared" si="6"/>
        <v>2.0276178165263121</v>
      </c>
      <c r="P95" s="34">
        <f t="shared" si="7"/>
        <v>4.1112340098949298</v>
      </c>
      <c r="Q95" s="36" t="s">
        <v>11</v>
      </c>
      <c r="R95" s="70" t="s">
        <v>5107</v>
      </c>
      <c r="S95" s="18">
        <f>SQRT(SUM(P66:P95)/S90)</f>
        <v>2.3931549283517422</v>
      </c>
    </row>
    <row r="96" spans="1:19" ht="15" thickBot="1" x14ac:dyDescent="0.35">
      <c r="A96" s="113" t="s">
        <v>130</v>
      </c>
      <c r="C96" s="113" t="s">
        <v>3417</v>
      </c>
      <c r="D96" s="113">
        <v>1201</v>
      </c>
      <c r="E96" s="113">
        <v>335.49</v>
      </c>
      <c r="F96" s="113">
        <v>0.3</v>
      </c>
      <c r="G96" s="113">
        <v>0.2</v>
      </c>
      <c r="H96" s="113">
        <v>2.0795620000000001</v>
      </c>
      <c r="I96" s="113">
        <v>5189668.9730000002</v>
      </c>
      <c r="J96" s="113">
        <v>487872.076</v>
      </c>
      <c r="K96" s="34">
        <f>VLOOKUP($C96,'Hub coords'!$A$14:$E$119,4,TRUE)</f>
        <v>487870.81840000005</v>
      </c>
      <c r="L96" s="34">
        <f>VLOOKUP($C96,'Hub coords'!$A$14:$E$119,5,TRUE)</f>
        <v>5189669.9745000005</v>
      </c>
      <c r="M96" s="34">
        <f t="shared" si="4"/>
        <v>1.257599999953527</v>
      </c>
      <c r="N96" s="34">
        <f t="shared" si="5"/>
        <v>1.0015000002458692</v>
      </c>
      <c r="O96" s="35">
        <f t="shared" si="6"/>
        <v>1.6076566829940986</v>
      </c>
      <c r="P96" s="34">
        <f t="shared" si="7"/>
        <v>2.5845600103755877</v>
      </c>
      <c r="Q96" s="36" t="s">
        <v>14</v>
      </c>
      <c r="R96" s="98"/>
    </row>
    <row r="97" spans="1:19" x14ac:dyDescent="0.3">
      <c r="A97" s="113" t="s">
        <v>126</v>
      </c>
      <c r="C97" s="113" t="s">
        <v>3426</v>
      </c>
      <c r="D97" s="113">
        <v>1201</v>
      </c>
      <c r="E97" s="113">
        <v>342.84500000000003</v>
      </c>
      <c r="F97" s="113">
        <v>0.3</v>
      </c>
      <c r="G97" s="113">
        <v>0.2</v>
      </c>
      <c r="H97" s="113">
        <v>2.5896029999999999</v>
      </c>
      <c r="I97" s="113">
        <v>5189668.2630000003</v>
      </c>
      <c r="J97" s="113">
        <v>487873.304</v>
      </c>
      <c r="K97" s="34">
        <f>VLOOKUP($C97,'Hub coords'!$A$14:$E$119,4,TRUE)</f>
        <v>487870.81840000005</v>
      </c>
      <c r="L97" s="34">
        <f>VLOOKUP($C97,'Hub coords'!$A$14:$E$119,5,TRUE)</f>
        <v>5189669.9745000005</v>
      </c>
      <c r="M97" s="34">
        <f t="shared" si="4"/>
        <v>2.485599999956321</v>
      </c>
      <c r="N97" s="34">
        <f t="shared" si="5"/>
        <v>1.7115000002086163</v>
      </c>
      <c r="O97" s="35">
        <f t="shared" si="6"/>
        <v>3.0178534773074976</v>
      </c>
      <c r="P97" s="34">
        <f t="shared" si="7"/>
        <v>9.1074396104969555</v>
      </c>
      <c r="Q97" s="36" t="s">
        <v>14</v>
      </c>
      <c r="R97" s="20" t="s">
        <v>166</v>
      </c>
      <c r="S97" s="20" t="s">
        <v>165</v>
      </c>
    </row>
    <row r="98" spans="1:19" x14ac:dyDescent="0.3">
      <c r="A98" s="113" t="s">
        <v>126</v>
      </c>
      <c r="C98" s="113" t="s">
        <v>3427</v>
      </c>
      <c r="D98" s="113">
        <v>1201</v>
      </c>
      <c r="E98" s="113">
        <v>337.80599999999998</v>
      </c>
      <c r="F98" s="113">
        <v>0.5</v>
      </c>
      <c r="G98" s="113">
        <v>0.3</v>
      </c>
      <c r="H98" s="113">
        <v>2.5359189999999998</v>
      </c>
      <c r="I98" s="113">
        <v>5189669.9620000003</v>
      </c>
      <c r="J98" s="113">
        <v>487872.86300000001</v>
      </c>
      <c r="K98" s="34">
        <f>VLOOKUP($C98,'Hub coords'!$A$14:$E$119,4,TRUE)</f>
        <v>487870.81840000005</v>
      </c>
      <c r="L98" s="34">
        <f>VLOOKUP($C98,'Hub coords'!$A$14:$E$119,5,TRUE)</f>
        <v>5189669.9745000005</v>
      </c>
      <c r="M98" s="34">
        <f t="shared" si="4"/>
        <v>2.0445999999647029</v>
      </c>
      <c r="N98" s="34">
        <f t="shared" si="5"/>
        <v>1.2500000186264515E-2</v>
      </c>
      <c r="O98" s="35">
        <f t="shared" si="6"/>
        <v>2.0446382100167058</v>
      </c>
      <c r="P98" s="34">
        <f t="shared" si="7"/>
        <v>4.1805454098603185</v>
      </c>
      <c r="Q98" s="36" t="s">
        <v>14</v>
      </c>
      <c r="R98" s="40">
        <v>1</v>
      </c>
      <c r="S98" s="115">
        <v>0</v>
      </c>
    </row>
    <row r="99" spans="1:19" x14ac:dyDescent="0.3">
      <c r="A99" s="113" t="s">
        <v>126</v>
      </c>
      <c r="C99" s="113" t="s">
        <v>3428</v>
      </c>
      <c r="D99" s="113">
        <v>1201</v>
      </c>
      <c r="E99" s="113">
        <v>337.31799999999998</v>
      </c>
      <c r="F99" s="113">
        <v>0.3</v>
      </c>
      <c r="G99" s="113">
        <v>0.2</v>
      </c>
      <c r="H99" s="113">
        <v>2.0291990000000002</v>
      </c>
      <c r="I99" s="113">
        <v>5189669.0250000004</v>
      </c>
      <c r="J99" s="113">
        <v>487872.67700000003</v>
      </c>
      <c r="K99" s="34">
        <f>VLOOKUP($C99,'Hub coords'!$A$14:$E$119,4,TRUE)</f>
        <v>487870.81840000005</v>
      </c>
      <c r="L99" s="34">
        <f>VLOOKUP($C99,'Hub coords'!$A$14:$E$119,5,TRUE)</f>
        <v>5189669.9745000005</v>
      </c>
      <c r="M99" s="34">
        <f t="shared" si="4"/>
        <v>1.8585999999777414</v>
      </c>
      <c r="N99" s="34">
        <f t="shared" si="5"/>
        <v>0.94950000010430813</v>
      </c>
      <c r="O99" s="35">
        <f t="shared" si="6"/>
        <v>2.0870898902815234</v>
      </c>
      <c r="P99" s="34">
        <f t="shared" si="7"/>
        <v>4.3559442101153412</v>
      </c>
      <c r="Q99" s="36" t="s">
        <v>14</v>
      </c>
      <c r="R99" s="40">
        <v>2</v>
      </c>
      <c r="S99" s="115">
        <v>4</v>
      </c>
    </row>
    <row r="100" spans="1:19" x14ac:dyDescent="0.3">
      <c r="A100" s="113" t="s">
        <v>126</v>
      </c>
      <c r="C100" s="113" t="s">
        <v>3429</v>
      </c>
      <c r="D100" s="113">
        <v>1201</v>
      </c>
      <c r="E100" s="113">
        <v>338.22500000000002</v>
      </c>
      <c r="F100" s="113">
        <v>0.4</v>
      </c>
      <c r="G100" s="113">
        <v>0.2</v>
      </c>
      <c r="H100" s="113">
        <v>2.3704010000000002</v>
      </c>
      <c r="I100" s="113">
        <v>5189669.1739999996</v>
      </c>
      <c r="J100" s="113">
        <v>487872.75900000002</v>
      </c>
      <c r="K100" s="34">
        <f>VLOOKUP($C100,'Hub coords'!$A$14:$E$119,4,TRUE)</f>
        <v>487870.81840000005</v>
      </c>
      <c r="L100" s="34">
        <f>VLOOKUP($C100,'Hub coords'!$A$14:$E$119,5,TRUE)</f>
        <v>5189669.9745000005</v>
      </c>
      <c r="M100" s="34">
        <f t="shared" si="4"/>
        <v>1.9405999999726191</v>
      </c>
      <c r="N100" s="34">
        <f t="shared" si="5"/>
        <v>0.80050000082701445</v>
      </c>
      <c r="O100" s="35">
        <f t="shared" si="6"/>
        <v>2.0992209534057582</v>
      </c>
      <c r="P100" s="34">
        <f t="shared" si="7"/>
        <v>4.4067286112177806</v>
      </c>
      <c r="Q100" s="36" t="s">
        <v>14</v>
      </c>
      <c r="R100" s="40">
        <v>3</v>
      </c>
      <c r="S100" s="115">
        <v>16</v>
      </c>
    </row>
    <row r="101" spans="1:19" x14ac:dyDescent="0.3">
      <c r="A101" s="113" t="s">
        <v>126</v>
      </c>
      <c r="C101" s="113" t="s">
        <v>3430</v>
      </c>
      <c r="D101" s="113">
        <v>1201</v>
      </c>
      <c r="E101" s="113">
        <v>342.846</v>
      </c>
      <c r="F101" s="113">
        <v>0.3</v>
      </c>
      <c r="G101" s="113">
        <v>0.2</v>
      </c>
      <c r="H101" s="113">
        <v>2.0636649999999999</v>
      </c>
      <c r="I101" s="113">
        <v>5189668.6919999998</v>
      </c>
      <c r="J101" s="113">
        <v>487873.63099999999</v>
      </c>
      <c r="K101" s="34">
        <f>VLOOKUP($C101,'Hub coords'!$A$14:$E$119,4,TRUE)</f>
        <v>487870.81840000005</v>
      </c>
      <c r="L101" s="34">
        <f>VLOOKUP($C101,'Hub coords'!$A$14:$E$119,5,TRUE)</f>
        <v>5189669.9745000005</v>
      </c>
      <c r="M101" s="34">
        <f t="shared" si="4"/>
        <v>2.8125999999465421</v>
      </c>
      <c r="N101" s="34">
        <f t="shared" si="5"/>
        <v>1.2825000006705523</v>
      </c>
      <c r="O101" s="35">
        <f t="shared" si="6"/>
        <v>3.0912012246729033</v>
      </c>
      <c r="P101" s="34">
        <f t="shared" si="7"/>
        <v>9.5555250114192578</v>
      </c>
      <c r="Q101" s="36" t="s">
        <v>14</v>
      </c>
      <c r="R101" s="40">
        <v>4</v>
      </c>
      <c r="S101" s="115">
        <v>5</v>
      </c>
    </row>
    <row r="102" spans="1:19" x14ac:dyDescent="0.3">
      <c r="A102" s="113" t="s">
        <v>126</v>
      </c>
      <c r="C102" s="113" t="s">
        <v>3431</v>
      </c>
      <c r="D102" s="113">
        <v>1201</v>
      </c>
      <c r="E102" s="113">
        <v>343.25400000000002</v>
      </c>
      <c r="F102" s="113">
        <v>0.3</v>
      </c>
      <c r="G102" s="113">
        <v>0.2</v>
      </c>
      <c r="H102" s="113">
        <v>2.4629650000000001</v>
      </c>
      <c r="I102" s="113">
        <v>5189667.6730000004</v>
      </c>
      <c r="J102" s="113">
        <v>487873.47899999999</v>
      </c>
      <c r="K102" s="34">
        <f>VLOOKUP($C102,'Hub coords'!$A$14:$E$119,4,TRUE)</f>
        <v>487870.81840000005</v>
      </c>
      <c r="L102" s="34">
        <f>VLOOKUP($C102,'Hub coords'!$A$14:$E$119,5,TRUE)</f>
        <v>5189669.9745000005</v>
      </c>
      <c r="M102" s="34">
        <f t="shared" si="4"/>
        <v>2.6605999999446794</v>
      </c>
      <c r="N102" s="34">
        <f t="shared" si="5"/>
        <v>2.3015000000596046</v>
      </c>
      <c r="O102" s="35">
        <f t="shared" si="6"/>
        <v>3.5179105460457616</v>
      </c>
      <c r="P102" s="34">
        <f t="shared" si="7"/>
        <v>12.375694609979988</v>
      </c>
      <c r="Q102" s="36" t="s">
        <v>14</v>
      </c>
      <c r="R102" s="40">
        <v>5</v>
      </c>
      <c r="S102" s="115">
        <v>5</v>
      </c>
    </row>
    <row r="103" spans="1:19" x14ac:dyDescent="0.3">
      <c r="A103" s="113" t="s">
        <v>126</v>
      </c>
      <c r="C103" s="113" t="s">
        <v>3432</v>
      </c>
      <c r="D103" s="113">
        <v>1201</v>
      </c>
      <c r="E103" s="113">
        <v>339.28399999999999</v>
      </c>
      <c r="F103" s="113">
        <v>0.3</v>
      </c>
      <c r="G103" s="113">
        <v>0.2</v>
      </c>
      <c r="H103" s="113">
        <v>2.376719</v>
      </c>
      <c r="I103" s="113">
        <v>5189669.0599999996</v>
      </c>
      <c r="J103" s="113">
        <v>487873.09399999998</v>
      </c>
      <c r="K103" s="34">
        <f>VLOOKUP($C103,'Hub coords'!$A$14:$E$119,4,TRUE)</f>
        <v>487870.81840000005</v>
      </c>
      <c r="L103" s="34">
        <f>VLOOKUP($C103,'Hub coords'!$A$14:$E$119,5,TRUE)</f>
        <v>5189669.9745000005</v>
      </c>
      <c r="M103" s="34">
        <f t="shared" si="4"/>
        <v>2.2755999999353662</v>
      </c>
      <c r="N103" s="34">
        <f t="shared" si="5"/>
        <v>0.91450000088661909</v>
      </c>
      <c r="O103" s="35">
        <f t="shared" si="6"/>
        <v>2.4524815210980622</v>
      </c>
      <c r="P103" s="34">
        <f t="shared" si="7"/>
        <v>6.014665611327465</v>
      </c>
      <c r="Q103" s="36" t="s">
        <v>14</v>
      </c>
      <c r="R103" s="40">
        <v>6</v>
      </c>
      <c r="S103" s="115">
        <v>0</v>
      </c>
    </row>
    <row r="104" spans="1:19" x14ac:dyDescent="0.3">
      <c r="A104" s="113" t="s">
        <v>126</v>
      </c>
      <c r="C104" s="113" t="s">
        <v>3433</v>
      </c>
      <c r="D104" s="113">
        <v>1201</v>
      </c>
      <c r="E104" s="113">
        <v>342.95699999999999</v>
      </c>
      <c r="F104" s="113">
        <v>0.3</v>
      </c>
      <c r="G104" s="113">
        <v>0.2</v>
      </c>
      <c r="H104" s="113">
        <v>2.3758530000000002</v>
      </c>
      <c r="I104" s="113">
        <v>5189668.6720000003</v>
      </c>
      <c r="J104" s="113">
        <v>487874.375</v>
      </c>
      <c r="K104" s="34">
        <f>VLOOKUP($C104,'Hub coords'!$A$14:$E$119,4,TRUE)</f>
        <v>487870.81840000005</v>
      </c>
      <c r="L104" s="34">
        <f>VLOOKUP($C104,'Hub coords'!$A$14:$E$119,5,TRUE)</f>
        <v>5189669.9745000005</v>
      </c>
      <c r="M104" s="34">
        <f t="shared" si="4"/>
        <v>3.5565999999525957</v>
      </c>
      <c r="N104" s="34">
        <f t="shared" si="5"/>
        <v>1.3025000002235174</v>
      </c>
      <c r="O104" s="35">
        <f t="shared" si="6"/>
        <v>3.7875994785939371</v>
      </c>
      <c r="P104" s="34">
        <f t="shared" si="7"/>
        <v>14.345909810245065</v>
      </c>
      <c r="Q104" s="36" t="s">
        <v>14</v>
      </c>
      <c r="R104" s="40">
        <v>7</v>
      </c>
      <c r="S104" s="115">
        <v>0</v>
      </c>
    </row>
    <row r="105" spans="1:19" x14ac:dyDescent="0.3">
      <c r="A105" s="113" t="s">
        <v>126</v>
      </c>
      <c r="C105" s="113" t="s">
        <v>3434</v>
      </c>
      <c r="D105" s="113">
        <v>1201</v>
      </c>
      <c r="E105" s="113">
        <v>345.91300000000001</v>
      </c>
      <c r="F105" s="113">
        <v>0.2</v>
      </c>
      <c r="G105" s="113">
        <v>0.2</v>
      </c>
      <c r="H105" s="113">
        <v>2.1091259999999998</v>
      </c>
      <c r="I105" s="113">
        <v>5189667.7300000004</v>
      </c>
      <c r="J105" s="113">
        <v>487874.26199999999</v>
      </c>
      <c r="K105" s="34">
        <f>VLOOKUP($C105,'Hub coords'!$A$14:$E$119,4,TRUE)</f>
        <v>487870.81840000005</v>
      </c>
      <c r="L105" s="34">
        <f>VLOOKUP($C105,'Hub coords'!$A$14:$E$119,5,TRUE)</f>
        <v>5189669.9745000005</v>
      </c>
      <c r="M105" s="34">
        <f t="shared" si="4"/>
        <v>3.4435999999404885</v>
      </c>
      <c r="N105" s="34">
        <f t="shared" si="5"/>
        <v>2.2445000000298023</v>
      </c>
      <c r="O105" s="35">
        <f t="shared" si="6"/>
        <v>4.1104940347510439</v>
      </c>
      <c r="P105" s="34">
        <f t="shared" si="7"/>
        <v>16.896161209723918</v>
      </c>
      <c r="Q105" s="36" t="s">
        <v>14</v>
      </c>
      <c r="R105" s="40">
        <v>8</v>
      </c>
      <c r="S105" s="115">
        <v>0</v>
      </c>
    </row>
    <row r="106" spans="1:19" ht="15" thickBot="1" x14ac:dyDescent="0.35">
      <c r="A106" s="113" t="s">
        <v>126</v>
      </c>
      <c r="C106" s="113" t="s">
        <v>3435</v>
      </c>
      <c r="D106" s="113">
        <v>1201</v>
      </c>
      <c r="E106" s="113">
        <v>335.60500000000002</v>
      </c>
      <c r="F106" s="113">
        <v>0.4</v>
      </c>
      <c r="G106" s="113">
        <v>0.3</v>
      </c>
      <c r="H106" s="113">
        <v>2.6022910000000001</v>
      </c>
      <c r="I106" s="113">
        <v>5189669.699</v>
      </c>
      <c r="J106" s="113">
        <v>487872.23200000002</v>
      </c>
      <c r="K106" s="34">
        <f>VLOOKUP($C106,'Hub coords'!$A$14:$E$119,4,TRUE)</f>
        <v>487870.81840000005</v>
      </c>
      <c r="L106" s="34">
        <f>VLOOKUP($C106,'Hub coords'!$A$14:$E$119,5,TRUE)</f>
        <v>5189669.9745000005</v>
      </c>
      <c r="M106" s="34">
        <f t="shared" si="4"/>
        <v>1.4135999999707565</v>
      </c>
      <c r="N106" s="34">
        <f t="shared" si="5"/>
        <v>0.27550000045448542</v>
      </c>
      <c r="O106" s="35">
        <f t="shared" si="6"/>
        <v>1.4401962401588695</v>
      </c>
      <c r="P106" s="34">
        <f t="shared" si="7"/>
        <v>2.0741652101677439</v>
      </c>
      <c r="Q106" s="36" t="s">
        <v>14</v>
      </c>
      <c r="R106" s="38" t="s">
        <v>2123</v>
      </c>
      <c r="S106" s="38">
        <v>0</v>
      </c>
    </row>
    <row r="107" spans="1:19" x14ac:dyDescent="0.3">
      <c r="A107" s="113" t="s">
        <v>126</v>
      </c>
      <c r="C107" s="113" t="s">
        <v>3418</v>
      </c>
      <c r="D107" s="113">
        <v>1201</v>
      </c>
      <c r="E107" s="113">
        <v>340.05200000000002</v>
      </c>
      <c r="F107" s="113">
        <v>0.4</v>
      </c>
      <c r="G107" s="113">
        <v>0.2</v>
      </c>
      <c r="H107" s="113">
        <v>1.9663679999999999</v>
      </c>
      <c r="I107" s="113">
        <v>5189668.5369999995</v>
      </c>
      <c r="J107" s="113">
        <v>487872.46899999998</v>
      </c>
      <c r="K107" s="34">
        <f>VLOOKUP($C107,'Hub coords'!$A$14:$E$119,4,TRUE)</f>
        <v>487870.81840000005</v>
      </c>
      <c r="L107" s="34">
        <f>VLOOKUP($C107,'Hub coords'!$A$14:$E$119,5,TRUE)</f>
        <v>5189669.9745000005</v>
      </c>
      <c r="M107" s="34">
        <f t="shared" si="4"/>
        <v>1.6505999999353662</v>
      </c>
      <c r="N107" s="34">
        <f t="shared" si="5"/>
        <v>1.4375000009313226</v>
      </c>
      <c r="O107" s="35">
        <f t="shared" si="6"/>
        <v>2.1888094052393376</v>
      </c>
      <c r="P107" s="34">
        <f t="shared" si="7"/>
        <v>4.7908866124641829</v>
      </c>
      <c r="Q107" s="36" t="s">
        <v>14</v>
      </c>
      <c r="R107" s="98"/>
    </row>
    <row r="108" spans="1:19" x14ac:dyDescent="0.3">
      <c r="A108" s="113" t="s">
        <v>126</v>
      </c>
      <c r="C108" s="113" t="s">
        <v>3436</v>
      </c>
      <c r="D108" s="113">
        <v>1201</v>
      </c>
      <c r="E108" s="113">
        <v>340.73599999999999</v>
      </c>
      <c r="F108" s="113">
        <v>0.4</v>
      </c>
      <c r="G108" s="113">
        <v>0.3</v>
      </c>
      <c r="H108" s="113">
        <v>2.4091939999999998</v>
      </c>
      <c r="I108" s="113">
        <v>5189668.9570000004</v>
      </c>
      <c r="J108" s="113">
        <v>487873.26</v>
      </c>
      <c r="K108" s="34">
        <f>VLOOKUP($C108,'Hub coords'!$A$14:$E$119,4,TRUE)</f>
        <v>487870.81840000005</v>
      </c>
      <c r="L108" s="34">
        <f>VLOOKUP($C108,'Hub coords'!$A$14:$E$119,5,TRUE)</f>
        <v>5189669.9745000005</v>
      </c>
      <c r="M108" s="34">
        <f t="shared" si="4"/>
        <v>2.4415999999619089</v>
      </c>
      <c r="N108" s="34">
        <f t="shared" si="5"/>
        <v>1.0175000000745058</v>
      </c>
      <c r="O108" s="35">
        <f t="shared" si="6"/>
        <v>2.6451307736982708</v>
      </c>
      <c r="P108" s="34">
        <f t="shared" si="7"/>
        <v>6.9967168099656121</v>
      </c>
      <c r="Q108" s="36" t="s">
        <v>14</v>
      </c>
      <c r="R108" s="98"/>
    </row>
    <row r="109" spans="1:19" x14ac:dyDescent="0.3">
      <c r="A109" s="113" t="s">
        <v>126</v>
      </c>
      <c r="C109" s="113" t="s">
        <v>3437</v>
      </c>
      <c r="D109" s="113">
        <v>1201</v>
      </c>
      <c r="E109" s="113">
        <v>335.65300000000002</v>
      </c>
      <c r="F109" s="113">
        <v>0.4</v>
      </c>
      <c r="G109" s="113">
        <v>0.3</v>
      </c>
      <c r="H109" s="113">
        <v>2.5596190000000001</v>
      </c>
      <c r="I109" s="113">
        <v>5189670.801</v>
      </c>
      <c r="J109" s="113">
        <v>487872.96100000001</v>
      </c>
      <c r="K109" s="34">
        <f>VLOOKUP($C109,'Hub coords'!$A$14:$E$119,4,TRUE)</f>
        <v>487870.81840000005</v>
      </c>
      <c r="L109" s="34">
        <f>VLOOKUP($C109,'Hub coords'!$A$14:$E$119,5,TRUE)</f>
        <v>5189669.9745000005</v>
      </c>
      <c r="M109" s="34">
        <f t="shared" si="4"/>
        <v>2.1425999999628402</v>
      </c>
      <c r="N109" s="34">
        <f t="shared" si="5"/>
        <v>0.8264999995008111</v>
      </c>
      <c r="O109" s="35">
        <f t="shared" si="6"/>
        <v>2.2964836182772137</v>
      </c>
      <c r="P109" s="34">
        <f t="shared" si="7"/>
        <v>5.2738370090156037</v>
      </c>
      <c r="Q109" s="36" t="s">
        <v>14</v>
      </c>
      <c r="R109" s="98"/>
    </row>
    <row r="110" spans="1:19" x14ac:dyDescent="0.3">
      <c r="A110" s="113" t="s">
        <v>126</v>
      </c>
      <c r="C110" s="113" t="s">
        <v>3438</v>
      </c>
      <c r="D110" s="113">
        <v>1201</v>
      </c>
      <c r="E110" s="113">
        <v>345.63900000000001</v>
      </c>
      <c r="F110" s="113">
        <v>0.3</v>
      </c>
      <c r="G110" s="113">
        <v>0.2</v>
      </c>
      <c r="H110" s="113">
        <v>2.7365940000000002</v>
      </c>
      <c r="I110" s="113">
        <v>5189667.54</v>
      </c>
      <c r="J110" s="113">
        <v>487873.505</v>
      </c>
      <c r="K110" s="34">
        <f>VLOOKUP($C110,'Hub coords'!$A$14:$E$119,4,TRUE)</f>
        <v>487870.81840000005</v>
      </c>
      <c r="L110" s="34">
        <f>VLOOKUP($C110,'Hub coords'!$A$14:$E$119,5,TRUE)</f>
        <v>5189669.9745000005</v>
      </c>
      <c r="M110" s="34">
        <f t="shared" si="4"/>
        <v>2.6865999999572523</v>
      </c>
      <c r="N110" s="34">
        <f t="shared" si="5"/>
        <v>2.4345000004395843</v>
      </c>
      <c r="O110" s="35">
        <f t="shared" si="6"/>
        <v>3.6255495875674688</v>
      </c>
      <c r="P110" s="34">
        <f t="shared" si="7"/>
        <v>13.144609811910643</v>
      </c>
      <c r="Q110" s="36" t="s">
        <v>14</v>
      </c>
      <c r="R110" s="98"/>
    </row>
    <row r="111" spans="1:19" x14ac:dyDescent="0.3">
      <c r="A111" s="113" t="s">
        <v>126</v>
      </c>
      <c r="C111" s="113" t="s">
        <v>3439</v>
      </c>
      <c r="D111" s="113">
        <v>1201</v>
      </c>
      <c r="E111" s="113">
        <v>342.23599999999999</v>
      </c>
      <c r="F111" s="113">
        <v>0.3</v>
      </c>
      <c r="G111" s="113">
        <v>0.2</v>
      </c>
      <c r="H111" s="113">
        <v>2.1745429999999999</v>
      </c>
      <c r="I111" s="113">
        <v>5189668.1540000001</v>
      </c>
      <c r="J111" s="113">
        <v>487874.261</v>
      </c>
      <c r="K111" s="34">
        <f>VLOOKUP($C111,'Hub coords'!$A$14:$E$119,4,TRUE)</f>
        <v>487870.81840000005</v>
      </c>
      <c r="L111" s="34">
        <f>VLOOKUP($C111,'Hub coords'!$A$14:$E$119,5,TRUE)</f>
        <v>5189669.9745000005</v>
      </c>
      <c r="M111" s="34">
        <f t="shared" si="4"/>
        <v>3.4425999999511987</v>
      </c>
      <c r="N111" s="34">
        <f t="shared" si="5"/>
        <v>1.8205000003799796</v>
      </c>
      <c r="O111" s="35">
        <f t="shared" si="6"/>
        <v>3.8943182986303904</v>
      </c>
      <c r="P111" s="34">
        <f t="shared" si="7"/>
        <v>15.165715011047498</v>
      </c>
      <c r="Q111" s="36" t="s">
        <v>14</v>
      </c>
      <c r="R111" s="98"/>
    </row>
    <row r="112" spans="1:19" x14ac:dyDescent="0.3">
      <c r="A112" s="113" t="s">
        <v>126</v>
      </c>
      <c r="C112" s="113" t="s">
        <v>3440</v>
      </c>
      <c r="D112" s="113">
        <v>1201</v>
      </c>
      <c r="E112" s="113">
        <v>340.77</v>
      </c>
      <c r="F112" s="113">
        <v>0.4</v>
      </c>
      <c r="G112" s="113">
        <v>0.3</v>
      </c>
      <c r="H112" s="113">
        <v>2.4612609999999999</v>
      </c>
      <c r="I112" s="113">
        <v>5189669.5329999998</v>
      </c>
      <c r="J112" s="113">
        <v>487873.69799999997</v>
      </c>
      <c r="K112" s="34">
        <f>VLOOKUP($C112,'Hub coords'!$A$14:$E$119,4,TRUE)</f>
        <v>487870.81840000005</v>
      </c>
      <c r="L112" s="34">
        <f>VLOOKUP($C112,'Hub coords'!$A$14:$E$119,5,TRUE)</f>
        <v>5189669.9745000005</v>
      </c>
      <c r="M112" s="34">
        <f t="shared" si="4"/>
        <v>2.87959999992745</v>
      </c>
      <c r="N112" s="34">
        <f t="shared" si="5"/>
        <v>0.44150000065565109</v>
      </c>
      <c r="O112" s="35">
        <f t="shared" si="6"/>
        <v>2.9132487724465124</v>
      </c>
      <c r="P112" s="34">
        <f t="shared" si="7"/>
        <v>8.4870184101611112</v>
      </c>
      <c r="Q112" s="36" t="s">
        <v>14</v>
      </c>
      <c r="R112" s="98"/>
    </row>
    <row r="113" spans="1:19" x14ac:dyDescent="0.3">
      <c r="A113" s="113" t="s">
        <v>126</v>
      </c>
      <c r="C113" s="113" t="s">
        <v>3441</v>
      </c>
      <c r="D113" s="113">
        <v>1201</v>
      </c>
      <c r="E113" s="113">
        <v>340.94600000000003</v>
      </c>
      <c r="F113" s="113">
        <v>0.3</v>
      </c>
      <c r="G113" s="113">
        <v>0.2</v>
      </c>
      <c r="H113" s="113">
        <v>2.3147500000000001</v>
      </c>
      <c r="I113" s="113">
        <v>5189669.1260000002</v>
      </c>
      <c r="J113" s="113">
        <v>487872.87900000002</v>
      </c>
      <c r="K113" s="34">
        <f>VLOOKUP($C113,'Hub coords'!$A$14:$E$119,4,TRUE)</f>
        <v>487870.81840000005</v>
      </c>
      <c r="L113" s="34">
        <f>VLOOKUP($C113,'Hub coords'!$A$14:$E$119,5,TRUE)</f>
        <v>5189669.9745000005</v>
      </c>
      <c r="M113" s="34">
        <f t="shared" si="4"/>
        <v>2.0605999999679625</v>
      </c>
      <c r="N113" s="34">
        <f t="shared" si="5"/>
        <v>0.84850000031292439</v>
      </c>
      <c r="O113" s="35">
        <f t="shared" si="6"/>
        <v>2.2284578996245363</v>
      </c>
      <c r="P113" s="34">
        <f t="shared" si="7"/>
        <v>4.9660246103989998</v>
      </c>
      <c r="Q113" s="36" t="s">
        <v>14</v>
      </c>
      <c r="R113" s="98"/>
    </row>
    <row r="114" spans="1:19" x14ac:dyDescent="0.3">
      <c r="A114" s="113" t="s">
        <v>126</v>
      </c>
      <c r="C114" s="113" t="s">
        <v>3442</v>
      </c>
      <c r="D114" s="113">
        <v>1201</v>
      </c>
      <c r="E114" s="113">
        <v>333.90199999999999</v>
      </c>
      <c r="F114" s="113">
        <v>0.4</v>
      </c>
      <c r="G114" s="113">
        <v>0.3</v>
      </c>
      <c r="H114" s="113">
        <v>2.4911300000000001</v>
      </c>
      <c r="I114" s="113">
        <v>5189669.2819999997</v>
      </c>
      <c r="J114" s="113">
        <v>487871.36300000001</v>
      </c>
      <c r="K114" s="34">
        <f>VLOOKUP($C114,'Hub coords'!$A$14:$E$119,4,TRUE)</f>
        <v>487870.81840000005</v>
      </c>
      <c r="L114" s="34">
        <f>VLOOKUP($C114,'Hub coords'!$A$14:$E$119,5,TRUE)</f>
        <v>5189669.9745000005</v>
      </c>
      <c r="M114" s="34">
        <f t="shared" si="4"/>
        <v>0.54459999996470287</v>
      </c>
      <c r="N114" s="34">
        <f t="shared" si="5"/>
        <v>0.69250000081956387</v>
      </c>
      <c r="O114" s="35">
        <f t="shared" si="6"/>
        <v>0.880991152677852</v>
      </c>
      <c r="P114" s="34">
        <f t="shared" si="7"/>
        <v>0.77614541109665036</v>
      </c>
      <c r="Q114" s="36" t="s">
        <v>14</v>
      </c>
      <c r="R114" s="98"/>
    </row>
    <row r="115" spans="1:19" x14ac:dyDescent="0.3">
      <c r="A115" s="113" t="s">
        <v>130</v>
      </c>
      <c r="C115" s="113" t="s">
        <v>3443</v>
      </c>
      <c r="D115" s="113">
        <v>1201</v>
      </c>
      <c r="E115" s="113">
        <v>339.50700000000001</v>
      </c>
      <c r="F115" s="113">
        <v>0.3</v>
      </c>
      <c r="G115" s="113">
        <v>0.2</v>
      </c>
      <c r="H115" s="113">
        <v>2.0767980000000001</v>
      </c>
      <c r="I115" s="113">
        <v>5189669.4680000003</v>
      </c>
      <c r="J115" s="113">
        <v>487872.74099999998</v>
      </c>
      <c r="K115" s="34">
        <f>VLOOKUP($C115,'Hub coords'!$A$14:$E$119,4,TRUE)</f>
        <v>487870.81840000005</v>
      </c>
      <c r="L115" s="34">
        <f>VLOOKUP($C115,'Hub coords'!$A$14:$E$119,5,TRUE)</f>
        <v>5189669.9745000005</v>
      </c>
      <c r="M115" s="34">
        <f t="shared" si="4"/>
        <v>1.9225999999325722</v>
      </c>
      <c r="N115" s="34">
        <f t="shared" si="5"/>
        <v>0.50650000013411045</v>
      </c>
      <c r="O115" s="35">
        <f t="shared" si="6"/>
        <v>1.9881984332245564</v>
      </c>
      <c r="P115" s="34">
        <f t="shared" si="7"/>
        <v>3.9529330098765807</v>
      </c>
      <c r="Q115" s="36" t="s">
        <v>14</v>
      </c>
      <c r="R115" s="98"/>
    </row>
    <row r="116" spans="1:19" x14ac:dyDescent="0.3">
      <c r="A116" s="113" t="s">
        <v>126</v>
      </c>
      <c r="C116" s="113" t="s">
        <v>3444</v>
      </c>
      <c r="D116" s="113">
        <v>1201</v>
      </c>
      <c r="E116" s="113">
        <v>343.35500000000002</v>
      </c>
      <c r="F116" s="113">
        <v>0.3</v>
      </c>
      <c r="G116" s="113">
        <v>0.2</v>
      </c>
      <c r="H116" s="113">
        <v>2.4662540000000002</v>
      </c>
      <c r="I116" s="113">
        <v>5189668.9809999997</v>
      </c>
      <c r="J116" s="113">
        <v>487874.57299999997</v>
      </c>
      <c r="K116" s="34">
        <f>VLOOKUP($C116,'Hub coords'!$A$14:$E$119,4,TRUE)</f>
        <v>487870.81840000005</v>
      </c>
      <c r="L116" s="34">
        <f>VLOOKUP($C116,'Hub coords'!$A$14:$E$119,5,TRUE)</f>
        <v>5189669.9745000005</v>
      </c>
      <c r="M116" s="34">
        <f t="shared" si="4"/>
        <v>3.75459999992745</v>
      </c>
      <c r="N116" s="34">
        <f t="shared" si="5"/>
        <v>0.99350000079721212</v>
      </c>
      <c r="O116" s="35">
        <f t="shared" si="6"/>
        <v>3.8838207233392312</v>
      </c>
      <c r="P116" s="34">
        <f t="shared" si="7"/>
        <v>15.084063411039269</v>
      </c>
      <c r="Q116" s="36" t="s">
        <v>14</v>
      </c>
      <c r="R116" s="98"/>
    </row>
    <row r="117" spans="1:19" x14ac:dyDescent="0.3">
      <c r="A117" s="113" t="s">
        <v>126</v>
      </c>
      <c r="C117" s="113" t="s">
        <v>3445</v>
      </c>
      <c r="D117" s="113">
        <v>1201</v>
      </c>
      <c r="E117" s="113">
        <v>337.053</v>
      </c>
      <c r="F117" s="113">
        <v>0.4</v>
      </c>
      <c r="G117" s="113">
        <v>0.2</v>
      </c>
      <c r="H117" s="113">
        <v>2.3529049999999998</v>
      </c>
      <c r="I117" s="113">
        <v>5189669.0609999998</v>
      </c>
      <c r="J117" s="113">
        <v>487872.97700000001</v>
      </c>
      <c r="K117" s="34">
        <f>VLOOKUP($C117,'Hub coords'!$A$14:$E$119,4,TRUE)</f>
        <v>487870.81840000005</v>
      </c>
      <c r="L117" s="34">
        <f>VLOOKUP($C117,'Hub coords'!$A$14:$E$119,5,TRUE)</f>
        <v>5189669.9745000005</v>
      </c>
      <c r="M117" s="34">
        <f t="shared" si="4"/>
        <v>2.1585999999660999</v>
      </c>
      <c r="N117" s="34">
        <f t="shared" si="5"/>
        <v>0.91350000072270632</v>
      </c>
      <c r="O117" s="35">
        <f t="shared" si="6"/>
        <v>2.3439360509992655</v>
      </c>
      <c r="P117" s="34">
        <f t="shared" si="7"/>
        <v>5.4940362111740315</v>
      </c>
      <c r="Q117" s="36" t="s">
        <v>14</v>
      </c>
      <c r="R117" s="98"/>
    </row>
    <row r="118" spans="1:19" x14ac:dyDescent="0.3">
      <c r="A118" s="113" t="s">
        <v>126</v>
      </c>
      <c r="C118" s="113" t="s">
        <v>3419</v>
      </c>
      <c r="D118" s="113">
        <v>1201</v>
      </c>
      <c r="E118" s="113">
        <v>340.56799999999998</v>
      </c>
      <c r="F118" s="113">
        <v>0.3</v>
      </c>
      <c r="G118" s="113">
        <v>0.3</v>
      </c>
      <c r="H118" s="113">
        <v>2.188132</v>
      </c>
      <c r="I118" s="113">
        <v>5189668.5290000001</v>
      </c>
      <c r="J118" s="113">
        <v>487872.908</v>
      </c>
      <c r="K118" s="34">
        <f>VLOOKUP($C118,'Hub coords'!$A$14:$E$119,4,TRUE)</f>
        <v>487870.81840000005</v>
      </c>
      <c r="L118" s="34">
        <f>VLOOKUP($C118,'Hub coords'!$A$14:$E$119,5,TRUE)</f>
        <v>5189669.9745000005</v>
      </c>
      <c r="M118" s="34">
        <f t="shared" si="4"/>
        <v>2.0895999999484047</v>
      </c>
      <c r="N118" s="34">
        <f t="shared" si="5"/>
        <v>1.4455000003799796</v>
      </c>
      <c r="O118" s="35">
        <f t="shared" si="6"/>
        <v>2.5408460029846149</v>
      </c>
      <c r="P118" s="34">
        <f t="shared" si="7"/>
        <v>6.4558984108828943</v>
      </c>
      <c r="Q118" s="36" t="s">
        <v>14</v>
      </c>
      <c r="R118" s="98"/>
    </row>
    <row r="119" spans="1:19" x14ac:dyDescent="0.3">
      <c r="A119" s="113" t="s">
        <v>126</v>
      </c>
      <c r="C119" s="113" t="s">
        <v>3446</v>
      </c>
      <c r="D119" s="113">
        <v>1201</v>
      </c>
      <c r="E119" s="113">
        <v>342.59199999999998</v>
      </c>
      <c r="F119" s="113">
        <v>0.3</v>
      </c>
      <c r="G119" s="113">
        <v>0.2</v>
      </c>
      <c r="H119" s="113">
        <v>2.4314990000000001</v>
      </c>
      <c r="I119" s="113">
        <v>5189668.6330000004</v>
      </c>
      <c r="J119" s="113">
        <v>487874.36</v>
      </c>
      <c r="K119" s="34">
        <f>VLOOKUP($C119,'Hub coords'!$A$14:$E$119,4,TRUE)</f>
        <v>487870.81840000005</v>
      </c>
      <c r="L119" s="34">
        <f>VLOOKUP($C119,'Hub coords'!$A$14:$E$119,5,TRUE)</f>
        <v>5189669.9745000005</v>
      </c>
      <c r="M119" s="34">
        <f t="shared" si="4"/>
        <v>3.5415999999386258</v>
      </c>
      <c r="N119" s="34">
        <f t="shared" si="5"/>
        <v>1.3415000000968575</v>
      </c>
      <c r="O119" s="35">
        <f t="shared" si="6"/>
        <v>3.7871562959330243</v>
      </c>
      <c r="P119" s="34">
        <f t="shared" si="7"/>
        <v>14.342552809825145</v>
      </c>
      <c r="Q119" s="36" t="s">
        <v>14</v>
      </c>
      <c r="R119" s="98"/>
    </row>
    <row r="120" spans="1:19" x14ac:dyDescent="0.3">
      <c r="A120" s="113" t="s">
        <v>126</v>
      </c>
      <c r="C120" s="113" t="s">
        <v>3420</v>
      </c>
      <c r="D120" s="113">
        <v>1201</v>
      </c>
      <c r="E120" s="113">
        <v>338.44099999999997</v>
      </c>
      <c r="F120" s="113">
        <v>0.3</v>
      </c>
      <c r="G120" s="113">
        <v>0.2</v>
      </c>
      <c r="H120" s="113">
        <v>2.1784729999999999</v>
      </c>
      <c r="I120" s="113">
        <v>5189668.6370000001</v>
      </c>
      <c r="J120" s="113">
        <v>487872.51199999999</v>
      </c>
      <c r="K120" s="34">
        <f>VLOOKUP($C120,'Hub coords'!$A$14:$E$119,4,TRUE)</f>
        <v>487870.81840000005</v>
      </c>
      <c r="L120" s="34">
        <f>VLOOKUP($C120,'Hub coords'!$A$14:$E$119,5,TRUE)</f>
        <v>5189669.9745000005</v>
      </c>
      <c r="M120" s="34">
        <f t="shared" si="4"/>
        <v>1.6935999999404885</v>
      </c>
      <c r="N120" s="34">
        <f t="shared" si="5"/>
        <v>1.337500000372529</v>
      </c>
      <c r="O120" s="35">
        <f t="shared" si="6"/>
        <v>2.1580517164319621</v>
      </c>
      <c r="P120" s="34">
        <f t="shared" si="7"/>
        <v>4.6571872107949384</v>
      </c>
      <c r="Q120" s="36" t="s">
        <v>14</v>
      </c>
      <c r="R120" s="98" t="s">
        <v>5112</v>
      </c>
      <c r="S120" s="37">
        <f>COUNT(D96:D125)</f>
        <v>30</v>
      </c>
    </row>
    <row r="121" spans="1:19" x14ac:dyDescent="0.3">
      <c r="A121" s="113" t="s">
        <v>126</v>
      </c>
      <c r="C121" s="113" t="s">
        <v>3421</v>
      </c>
      <c r="D121" s="113">
        <v>1201</v>
      </c>
      <c r="E121" s="113">
        <v>344.52800000000002</v>
      </c>
      <c r="F121" s="113">
        <v>0.2</v>
      </c>
      <c r="G121" s="113">
        <v>0.2</v>
      </c>
      <c r="H121" s="113">
        <v>2.3693710000000001</v>
      </c>
      <c r="I121" s="113">
        <v>5189667.9340000004</v>
      </c>
      <c r="J121" s="113">
        <v>487874.50199999998</v>
      </c>
      <c r="K121" s="34">
        <f>VLOOKUP($C121,'Hub coords'!$A$14:$E$119,4,TRUE)</f>
        <v>487870.81840000005</v>
      </c>
      <c r="L121" s="34">
        <f>VLOOKUP($C121,'Hub coords'!$A$14:$E$119,5,TRUE)</f>
        <v>5189669.9745000005</v>
      </c>
      <c r="M121" s="34">
        <f t="shared" si="4"/>
        <v>3.6835999999311753</v>
      </c>
      <c r="N121" s="34">
        <f t="shared" si="5"/>
        <v>2.0405000001192093</v>
      </c>
      <c r="O121" s="35">
        <f t="shared" si="6"/>
        <v>4.2110033495569015</v>
      </c>
      <c r="P121" s="34">
        <f t="shared" si="7"/>
        <v>17.732549209979442</v>
      </c>
      <c r="Q121" s="36" t="s">
        <v>14</v>
      </c>
      <c r="R121" s="98" t="s">
        <v>5111</v>
      </c>
      <c r="S121" s="34">
        <f>AVERAGE(O96:O125)</f>
        <v>2.7210713030947509</v>
      </c>
    </row>
    <row r="122" spans="1:19" x14ac:dyDescent="0.3">
      <c r="A122" s="113" t="s">
        <v>126</v>
      </c>
      <c r="C122" s="113" t="s">
        <v>3422</v>
      </c>
      <c r="D122" s="113">
        <v>1201</v>
      </c>
      <c r="E122" s="113">
        <v>343.553</v>
      </c>
      <c r="F122" s="113">
        <v>0.2</v>
      </c>
      <c r="G122" s="113">
        <v>0.2</v>
      </c>
      <c r="H122" s="113">
        <v>2.3773469999999999</v>
      </c>
      <c r="I122" s="113">
        <v>5189668.648</v>
      </c>
      <c r="J122" s="113">
        <v>487872.734</v>
      </c>
      <c r="K122" s="34">
        <f>VLOOKUP($C122,'Hub coords'!$A$14:$E$119,4,TRUE)</f>
        <v>487870.81840000005</v>
      </c>
      <c r="L122" s="34">
        <f>VLOOKUP($C122,'Hub coords'!$A$14:$E$119,5,TRUE)</f>
        <v>5189669.9745000005</v>
      </c>
      <c r="M122" s="34">
        <f t="shared" si="4"/>
        <v>1.9155999999493361</v>
      </c>
      <c r="N122" s="34">
        <f t="shared" si="5"/>
        <v>1.3265000004321337</v>
      </c>
      <c r="O122" s="35">
        <f t="shared" si="6"/>
        <v>2.330048413864473</v>
      </c>
      <c r="P122" s="34">
        <f t="shared" si="7"/>
        <v>5.4291256109523465</v>
      </c>
      <c r="Q122" s="36" t="s">
        <v>14</v>
      </c>
      <c r="R122" s="98" t="s">
        <v>5110</v>
      </c>
      <c r="S122" s="34">
        <f>_xlfn.STDEV.S(O96:O125)</f>
        <v>0.84755392095562232</v>
      </c>
    </row>
    <row r="123" spans="1:19" x14ac:dyDescent="0.3">
      <c r="A123" s="113" t="s">
        <v>126</v>
      </c>
      <c r="C123" s="113" t="s">
        <v>3423</v>
      </c>
      <c r="D123" s="113">
        <v>1201</v>
      </c>
      <c r="E123" s="113">
        <v>340.32400000000001</v>
      </c>
      <c r="F123" s="113">
        <v>0.3</v>
      </c>
      <c r="G123" s="113">
        <v>0.2</v>
      </c>
      <c r="H123" s="113">
        <v>2.4230160000000001</v>
      </c>
      <c r="I123" s="113">
        <v>5189668.5880000005</v>
      </c>
      <c r="J123" s="113">
        <v>487873.61099999998</v>
      </c>
      <c r="K123" s="34">
        <f>VLOOKUP($C123,'Hub coords'!$A$14:$E$119,4,TRUE)</f>
        <v>487870.81840000005</v>
      </c>
      <c r="L123" s="34">
        <f>VLOOKUP($C123,'Hub coords'!$A$14:$E$119,5,TRUE)</f>
        <v>5189669.9745000005</v>
      </c>
      <c r="M123" s="34">
        <f t="shared" si="4"/>
        <v>2.7925999999279156</v>
      </c>
      <c r="N123" s="34">
        <f t="shared" si="5"/>
        <v>1.3865000000223517</v>
      </c>
      <c r="O123" s="35">
        <f t="shared" si="6"/>
        <v>3.1178513450226224</v>
      </c>
      <c r="P123" s="34">
        <f t="shared" si="7"/>
        <v>9.7209970096593761</v>
      </c>
      <c r="Q123" s="36" t="s">
        <v>14</v>
      </c>
      <c r="R123" s="98" t="s">
        <v>5109</v>
      </c>
      <c r="S123" s="34">
        <f>MIN(O96:O125)</f>
        <v>0.880991152677852</v>
      </c>
    </row>
    <row r="124" spans="1:19" x14ac:dyDescent="0.3">
      <c r="A124" s="113" t="s">
        <v>126</v>
      </c>
      <c r="C124" s="113" t="s">
        <v>3424</v>
      </c>
      <c r="D124" s="113">
        <v>1201</v>
      </c>
      <c r="E124" s="113">
        <v>336.38200000000001</v>
      </c>
      <c r="F124" s="113">
        <v>0.4</v>
      </c>
      <c r="G124" s="113">
        <v>0.3</v>
      </c>
      <c r="H124" s="113">
        <v>2.532238</v>
      </c>
      <c r="I124" s="113">
        <v>5189670.67</v>
      </c>
      <c r="J124" s="113">
        <v>487872.978</v>
      </c>
      <c r="K124" s="34">
        <f>VLOOKUP($C124,'Hub coords'!$A$14:$E$119,4,TRUE)</f>
        <v>487870.81840000005</v>
      </c>
      <c r="L124" s="34">
        <f>VLOOKUP($C124,'Hub coords'!$A$14:$E$119,5,TRUE)</f>
        <v>5189669.9745000005</v>
      </c>
      <c r="M124" s="34">
        <f t="shared" si="4"/>
        <v>2.1595999999553896</v>
      </c>
      <c r="N124" s="34">
        <f t="shared" si="5"/>
        <v>0.69549999944865704</v>
      </c>
      <c r="O124" s="35">
        <f t="shared" si="6"/>
        <v>2.2688306259041022</v>
      </c>
      <c r="P124" s="34">
        <f t="shared" si="7"/>
        <v>5.1475924090404002</v>
      </c>
      <c r="Q124" s="36" t="s">
        <v>14</v>
      </c>
      <c r="R124" s="98" t="s">
        <v>5108</v>
      </c>
      <c r="S124" s="34">
        <f>MAX(O96:O125)</f>
        <v>4.2110033495569015</v>
      </c>
    </row>
    <row r="125" spans="1:19" x14ac:dyDescent="0.3">
      <c r="A125" s="113" t="s">
        <v>126</v>
      </c>
      <c r="C125" s="113" t="s">
        <v>3425</v>
      </c>
      <c r="D125" s="113">
        <v>1201</v>
      </c>
      <c r="E125" s="113">
        <v>339.11799999999999</v>
      </c>
      <c r="F125" s="113">
        <v>0.3</v>
      </c>
      <c r="G125" s="113">
        <v>0.2</v>
      </c>
      <c r="H125" s="113">
        <v>2.1109659999999999</v>
      </c>
      <c r="I125" s="113">
        <v>5189668.0190000003</v>
      </c>
      <c r="J125" s="113">
        <v>487873.18900000001</v>
      </c>
      <c r="K125" s="34">
        <f>VLOOKUP($C125,'Hub coords'!$A$14:$E$119,4,TRUE)</f>
        <v>487870.81840000005</v>
      </c>
      <c r="L125" s="34">
        <f>VLOOKUP($C125,'Hub coords'!$A$14:$E$119,5,TRUE)</f>
        <v>5189669.9745000005</v>
      </c>
      <c r="M125" s="34">
        <f t="shared" si="4"/>
        <v>2.3705999999656342</v>
      </c>
      <c r="N125" s="34">
        <f t="shared" si="5"/>
        <v>1.9555000001564622</v>
      </c>
      <c r="O125" s="35">
        <f t="shared" si="6"/>
        <v>3.073064368094002</v>
      </c>
      <c r="P125" s="34">
        <f t="shared" si="7"/>
        <v>9.4437246104489869</v>
      </c>
      <c r="Q125" s="36" t="s">
        <v>14</v>
      </c>
      <c r="R125" s="98" t="s">
        <v>5107</v>
      </c>
      <c r="S125" s="34">
        <f>SQRT(SUM(P96:P125)/S120)</f>
        <v>2.8458095094053828</v>
      </c>
    </row>
    <row r="126" spans="1:19" ht="15" thickBot="1" x14ac:dyDescent="0.35">
      <c r="A126" s="113" t="s">
        <v>130</v>
      </c>
      <c r="C126" s="113" t="s">
        <v>3447</v>
      </c>
      <c r="D126" s="113">
        <v>1201</v>
      </c>
      <c r="E126" s="113">
        <v>337.62299999999999</v>
      </c>
      <c r="F126" s="113">
        <v>0.3</v>
      </c>
      <c r="G126" s="113">
        <v>0.3</v>
      </c>
      <c r="H126" s="113">
        <v>1.422356</v>
      </c>
      <c r="I126" s="113">
        <v>5189743.0880000005</v>
      </c>
      <c r="J126" s="113">
        <v>487869.04399999999</v>
      </c>
      <c r="K126" s="34">
        <f>VLOOKUP($C126,'Hub coords'!$A$14:$E$119,4,TRUE)</f>
        <v>487867.99840000004</v>
      </c>
      <c r="L126" s="34">
        <f>VLOOKUP($C126,'Hub coords'!$A$14:$E$119,5,TRUE)</f>
        <v>5189743.4675000003</v>
      </c>
      <c r="M126" s="34">
        <f t="shared" si="4"/>
        <v>1.0455999999539927</v>
      </c>
      <c r="N126" s="34">
        <f t="shared" si="5"/>
        <v>0.3794999998062849</v>
      </c>
      <c r="O126" s="35">
        <f t="shared" si="6"/>
        <v>1.1123397007015257</v>
      </c>
      <c r="P126" s="34">
        <f t="shared" si="7"/>
        <v>1.2372996097567597</v>
      </c>
      <c r="Q126" s="36" t="s">
        <v>17</v>
      </c>
      <c r="R126" s="70"/>
      <c r="S126" s="70"/>
    </row>
    <row r="127" spans="1:19" x14ac:dyDescent="0.3">
      <c r="A127" s="113" t="s">
        <v>126</v>
      </c>
      <c r="C127" s="113" t="s">
        <v>3456</v>
      </c>
      <c r="D127" s="113">
        <v>1201</v>
      </c>
      <c r="E127" s="113">
        <v>335.93299999999999</v>
      </c>
      <c r="F127" s="113">
        <v>0.3</v>
      </c>
      <c r="G127" s="113">
        <v>0.2</v>
      </c>
      <c r="H127" s="113">
        <v>1.3058209999999999</v>
      </c>
      <c r="I127" s="113">
        <v>5189741.2429999998</v>
      </c>
      <c r="J127" s="113">
        <v>487868.92800000001</v>
      </c>
      <c r="K127" s="34">
        <f>VLOOKUP($C127,'Hub coords'!$A$14:$E$119,4,TRUE)</f>
        <v>487867.99840000004</v>
      </c>
      <c r="L127" s="34">
        <f>VLOOKUP($C127,'Hub coords'!$A$14:$E$119,5,TRUE)</f>
        <v>5189743.4675000003</v>
      </c>
      <c r="M127" s="34">
        <f t="shared" si="4"/>
        <v>0.9295999999740161</v>
      </c>
      <c r="N127" s="34">
        <f t="shared" si="5"/>
        <v>2.2245000004768372</v>
      </c>
      <c r="O127" s="35">
        <f t="shared" si="6"/>
        <v>2.4109243895388213</v>
      </c>
      <c r="P127" s="34">
        <f t="shared" si="7"/>
        <v>5.8125564120731381</v>
      </c>
      <c r="Q127" s="36" t="s">
        <v>17</v>
      </c>
      <c r="R127" s="20" t="s">
        <v>166</v>
      </c>
      <c r="S127" s="20" t="s">
        <v>165</v>
      </c>
    </row>
    <row r="128" spans="1:19" x14ac:dyDescent="0.3">
      <c r="A128" s="113" t="s">
        <v>130</v>
      </c>
      <c r="C128" s="113" t="s">
        <v>3457</v>
      </c>
      <c r="D128" s="113">
        <v>1201</v>
      </c>
      <c r="E128" s="113">
        <v>338.13799999999998</v>
      </c>
      <c r="F128" s="113">
        <v>0.3</v>
      </c>
      <c r="G128" s="113">
        <v>0.2</v>
      </c>
      <c r="H128" s="113">
        <v>1.4948360000000001</v>
      </c>
      <c r="I128" s="113">
        <v>5189743.1409999998</v>
      </c>
      <c r="J128" s="113">
        <v>487869.21500000003</v>
      </c>
      <c r="K128" s="34">
        <f>VLOOKUP($C128,'Hub coords'!$A$14:$E$119,4,TRUE)</f>
        <v>487867.99840000004</v>
      </c>
      <c r="L128" s="34">
        <f>VLOOKUP($C128,'Hub coords'!$A$14:$E$119,5,TRUE)</f>
        <v>5189743.4675000003</v>
      </c>
      <c r="M128" s="34">
        <f t="shared" si="4"/>
        <v>1.216599999985192</v>
      </c>
      <c r="N128" s="34">
        <f t="shared" si="5"/>
        <v>0.32650000043213367</v>
      </c>
      <c r="O128" s="35">
        <f t="shared" si="6"/>
        <v>1.2596498760553079</v>
      </c>
      <c r="P128" s="34">
        <f t="shared" si="7"/>
        <v>1.5867178102461525</v>
      </c>
      <c r="Q128" s="36" t="s">
        <v>17</v>
      </c>
      <c r="R128" s="40">
        <v>1</v>
      </c>
      <c r="S128" s="115">
        <v>1</v>
      </c>
    </row>
    <row r="129" spans="1:19" x14ac:dyDescent="0.3">
      <c r="A129" s="113" t="s">
        <v>130</v>
      </c>
      <c r="C129" s="113" t="s">
        <v>3458</v>
      </c>
      <c r="D129" s="113">
        <v>1201</v>
      </c>
      <c r="E129" s="113">
        <v>340.517</v>
      </c>
      <c r="F129" s="113">
        <v>0.3</v>
      </c>
      <c r="G129" s="113">
        <v>0.2</v>
      </c>
      <c r="H129" s="113">
        <v>1.601763</v>
      </c>
      <c r="I129" s="113">
        <v>5189743.5769999996</v>
      </c>
      <c r="J129" s="113">
        <v>487869.36200000002</v>
      </c>
      <c r="K129" s="34">
        <f>VLOOKUP($C129,'Hub coords'!$A$14:$E$119,4,TRUE)</f>
        <v>487867.99840000004</v>
      </c>
      <c r="L129" s="34">
        <f>VLOOKUP($C129,'Hub coords'!$A$14:$E$119,5,TRUE)</f>
        <v>5189743.4675000003</v>
      </c>
      <c r="M129" s="34">
        <f t="shared" si="4"/>
        <v>1.363599999982398</v>
      </c>
      <c r="N129" s="34">
        <f t="shared" si="5"/>
        <v>0.10949999932199717</v>
      </c>
      <c r="O129" s="35">
        <f t="shared" si="6"/>
        <v>1.3679894772268948</v>
      </c>
      <c r="P129" s="34">
        <f t="shared" si="7"/>
        <v>1.8713952098035129</v>
      </c>
      <c r="Q129" s="36" t="s">
        <v>17</v>
      </c>
      <c r="R129" s="40">
        <v>2</v>
      </c>
      <c r="S129" s="115">
        <v>18</v>
      </c>
    </row>
    <row r="130" spans="1:19" x14ac:dyDescent="0.3">
      <c r="A130" s="113" t="s">
        <v>126</v>
      </c>
      <c r="C130" s="113" t="s">
        <v>3459</v>
      </c>
      <c r="D130" s="113">
        <v>1201</v>
      </c>
      <c r="E130" s="113">
        <v>336.47199999999998</v>
      </c>
      <c r="F130" s="113">
        <v>0.3</v>
      </c>
      <c r="G130" s="113">
        <v>0.2</v>
      </c>
      <c r="H130" s="113">
        <v>1.4165110000000001</v>
      </c>
      <c r="I130" s="113">
        <v>5189741.3480000002</v>
      </c>
      <c r="J130" s="113">
        <v>487869.125</v>
      </c>
      <c r="K130" s="34">
        <f>VLOOKUP($C130,'Hub coords'!$A$14:$E$119,4,TRUE)</f>
        <v>487867.99840000004</v>
      </c>
      <c r="L130" s="34">
        <f>VLOOKUP($C130,'Hub coords'!$A$14:$E$119,5,TRUE)</f>
        <v>5189743.4675000003</v>
      </c>
      <c r="M130" s="34">
        <f t="shared" si="4"/>
        <v>1.1265999999595806</v>
      </c>
      <c r="N130" s="34">
        <f t="shared" si="5"/>
        <v>2.1195000000298023</v>
      </c>
      <c r="O130" s="35">
        <f t="shared" si="6"/>
        <v>2.4003141065359048</v>
      </c>
      <c r="P130" s="34">
        <f t="shared" si="7"/>
        <v>5.7615078100352592</v>
      </c>
      <c r="Q130" s="36" t="s">
        <v>17</v>
      </c>
      <c r="R130" s="40">
        <v>3</v>
      </c>
      <c r="S130" s="115">
        <v>11</v>
      </c>
    </row>
    <row r="131" spans="1:19" x14ac:dyDescent="0.3">
      <c r="A131" s="113" t="s">
        <v>130</v>
      </c>
      <c r="C131" s="113" t="s">
        <v>3460</v>
      </c>
      <c r="D131" s="113">
        <v>1200</v>
      </c>
      <c r="E131" s="113">
        <v>341.00200000000001</v>
      </c>
      <c r="F131" s="113">
        <v>0.3</v>
      </c>
      <c r="G131" s="113">
        <v>0.2</v>
      </c>
      <c r="H131" s="113">
        <v>2.1008990000000001</v>
      </c>
      <c r="I131" s="113">
        <v>5189744.2350000003</v>
      </c>
      <c r="J131" s="113">
        <v>487870.18599999999</v>
      </c>
      <c r="K131" s="34">
        <f>VLOOKUP($C131,'Hub coords'!$A$14:$E$119,4,TRUE)</f>
        <v>487867.99840000004</v>
      </c>
      <c r="L131" s="34">
        <f>VLOOKUP($C131,'Hub coords'!$A$14:$E$119,5,TRUE)</f>
        <v>5189743.4675000003</v>
      </c>
      <c r="M131" s="34">
        <f t="shared" si="4"/>
        <v>2.1875999999465421</v>
      </c>
      <c r="N131" s="34">
        <f t="shared" si="5"/>
        <v>0.76750000007450581</v>
      </c>
      <c r="O131" s="35">
        <f t="shared" si="6"/>
        <v>2.3183291418347993</v>
      </c>
      <c r="P131" s="34">
        <f t="shared" si="7"/>
        <v>5.3746500098804768</v>
      </c>
      <c r="Q131" s="36" t="s">
        <v>17</v>
      </c>
      <c r="R131" s="40">
        <v>4</v>
      </c>
      <c r="S131" s="115">
        <v>0</v>
      </c>
    </row>
    <row r="132" spans="1:19" x14ac:dyDescent="0.3">
      <c r="A132" s="113" t="s">
        <v>126</v>
      </c>
      <c r="C132" s="113" t="s">
        <v>3461</v>
      </c>
      <c r="D132" s="113">
        <v>1201</v>
      </c>
      <c r="E132" s="113">
        <v>340.52600000000001</v>
      </c>
      <c r="F132" s="113">
        <v>0.2</v>
      </c>
      <c r="G132" s="113">
        <v>0.2</v>
      </c>
      <c r="H132" s="113">
        <v>1.6197619999999999</v>
      </c>
      <c r="I132" s="113">
        <v>5189743.6210000003</v>
      </c>
      <c r="J132" s="113">
        <v>487870.17800000001</v>
      </c>
      <c r="K132" s="34">
        <f>VLOOKUP($C132,'Hub coords'!$A$14:$E$119,4,TRUE)</f>
        <v>487867.99840000004</v>
      </c>
      <c r="L132" s="34">
        <f>VLOOKUP($C132,'Hub coords'!$A$14:$E$119,5,TRUE)</f>
        <v>5189743.4675000003</v>
      </c>
      <c r="M132" s="34">
        <f t="shared" si="4"/>
        <v>2.1795999999740161</v>
      </c>
      <c r="N132" s="34">
        <f t="shared" si="5"/>
        <v>0.15350000001490116</v>
      </c>
      <c r="O132" s="35">
        <f t="shared" si="6"/>
        <v>2.1849984919654535</v>
      </c>
      <c r="P132" s="34">
        <f t="shared" si="7"/>
        <v>4.7742184098913061</v>
      </c>
      <c r="Q132" s="36" t="s">
        <v>17</v>
      </c>
      <c r="R132" s="40">
        <v>5</v>
      </c>
      <c r="S132" s="115">
        <v>0</v>
      </c>
    </row>
    <row r="133" spans="1:19" x14ac:dyDescent="0.3">
      <c r="A133" s="113" t="s">
        <v>126</v>
      </c>
      <c r="C133" s="113" t="s">
        <v>3462</v>
      </c>
      <c r="D133" s="113">
        <v>1200</v>
      </c>
      <c r="E133" s="113">
        <v>341.20499999999998</v>
      </c>
      <c r="F133" s="113">
        <v>0.5</v>
      </c>
      <c r="G133" s="113">
        <v>0.4</v>
      </c>
      <c r="H133" s="113">
        <v>2.0314109999999999</v>
      </c>
      <c r="I133" s="113">
        <v>5189743.5520000001</v>
      </c>
      <c r="J133" s="113">
        <v>487868.43</v>
      </c>
      <c r="K133" s="34">
        <f>VLOOKUP($C133,'Hub coords'!$A$14:$E$119,4,TRUE)</f>
        <v>487867.99840000004</v>
      </c>
      <c r="L133" s="34">
        <f>VLOOKUP($C133,'Hub coords'!$A$14:$E$119,5,TRUE)</f>
        <v>5189743.4675000003</v>
      </c>
      <c r="M133" s="34">
        <f t="shared" si="4"/>
        <v>0.43159999995259568</v>
      </c>
      <c r="N133" s="34">
        <f t="shared" si="5"/>
        <v>8.449999988079071E-2</v>
      </c>
      <c r="O133" s="35">
        <f t="shared" si="6"/>
        <v>0.43979405400588834</v>
      </c>
      <c r="P133" s="34">
        <f t="shared" si="7"/>
        <v>0.19341880993893423</v>
      </c>
      <c r="Q133" s="36" t="s">
        <v>17</v>
      </c>
      <c r="R133" s="40">
        <v>6</v>
      </c>
      <c r="S133" s="115">
        <v>0</v>
      </c>
    </row>
    <row r="134" spans="1:19" x14ac:dyDescent="0.3">
      <c r="A134" s="113" t="s">
        <v>126</v>
      </c>
      <c r="C134" s="113" t="s">
        <v>3463</v>
      </c>
      <c r="D134" s="113">
        <v>1201</v>
      </c>
      <c r="E134" s="113">
        <v>339.39499999999998</v>
      </c>
      <c r="F134" s="113">
        <v>0.3</v>
      </c>
      <c r="G134" s="113">
        <v>0.2</v>
      </c>
      <c r="H134" s="113">
        <v>1.5760000000000001</v>
      </c>
      <c r="I134" s="113">
        <v>5189743.1950000003</v>
      </c>
      <c r="J134" s="113">
        <v>487869.33100000001</v>
      </c>
      <c r="K134" s="34">
        <f>VLOOKUP($C134,'Hub coords'!$A$14:$E$119,4,TRUE)</f>
        <v>487867.99840000004</v>
      </c>
      <c r="L134" s="34">
        <f>VLOOKUP($C134,'Hub coords'!$A$14:$E$119,5,TRUE)</f>
        <v>5189743.4675000003</v>
      </c>
      <c r="M134" s="34">
        <f t="shared" ref="M134:M197" si="8">ABS(K134-J134)</f>
        <v>1.3325999999651685</v>
      </c>
      <c r="N134" s="34">
        <f t="shared" ref="N134:N197" si="9">ABS(L134-I134)</f>
        <v>0.2724999999627471</v>
      </c>
      <c r="O134" s="35">
        <f t="shared" ref="O134:O197" si="10">SQRT(M134^2+N134^2)</f>
        <v>1.3601760951754978</v>
      </c>
      <c r="P134" s="34">
        <f t="shared" ref="P134:P197" si="11">O134*O134</f>
        <v>1.8500790098868647</v>
      </c>
      <c r="Q134" s="36" t="s">
        <v>17</v>
      </c>
      <c r="R134" s="40">
        <v>7</v>
      </c>
      <c r="S134" s="115">
        <v>0</v>
      </c>
    </row>
    <row r="135" spans="1:19" x14ac:dyDescent="0.3">
      <c r="A135" s="113" t="s">
        <v>130</v>
      </c>
      <c r="C135" s="113" t="s">
        <v>3464</v>
      </c>
      <c r="D135" s="113">
        <v>1200</v>
      </c>
      <c r="E135" s="113">
        <v>341.74099999999999</v>
      </c>
      <c r="F135" s="113">
        <v>0.4</v>
      </c>
      <c r="G135" s="113">
        <v>0.3</v>
      </c>
      <c r="H135" s="113">
        <v>2.09476</v>
      </c>
      <c r="I135" s="113">
        <v>5189743.7779999999</v>
      </c>
      <c r="J135" s="113">
        <v>487870.08299999998</v>
      </c>
      <c r="K135" s="34">
        <f>VLOOKUP($C135,'Hub coords'!$A$14:$E$119,4,TRUE)</f>
        <v>487867.99840000004</v>
      </c>
      <c r="L135" s="34">
        <f>VLOOKUP($C135,'Hub coords'!$A$14:$E$119,5,TRUE)</f>
        <v>5189743.4675000003</v>
      </c>
      <c r="M135" s="34">
        <f t="shared" si="8"/>
        <v>2.0845999999437481</v>
      </c>
      <c r="N135" s="34">
        <f t="shared" si="9"/>
        <v>0.31049999967217445</v>
      </c>
      <c r="O135" s="35">
        <f t="shared" si="10"/>
        <v>2.1075975444951287</v>
      </c>
      <c r="P135" s="34">
        <f t="shared" si="11"/>
        <v>4.4419674095618964</v>
      </c>
      <c r="Q135" s="36" t="s">
        <v>17</v>
      </c>
      <c r="R135" s="40">
        <v>8</v>
      </c>
      <c r="S135" s="115">
        <v>0</v>
      </c>
    </row>
    <row r="136" spans="1:19" ht="15" thickBot="1" x14ac:dyDescent="0.35">
      <c r="A136" s="113" t="s">
        <v>126</v>
      </c>
      <c r="C136" s="113" t="s">
        <v>3465</v>
      </c>
      <c r="D136" s="113">
        <v>1201</v>
      </c>
      <c r="E136" s="113">
        <v>335.98599999999999</v>
      </c>
      <c r="F136" s="113">
        <v>0.3</v>
      </c>
      <c r="G136" s="113">
        <v>0.2</v>
      </c>
      <c r="H136" s="113">
        <v>1.3920399999999999</v>
      </c>
      <c r="I136" s="113">
        <v>5189741.3380000005</v>
      </c>
      <c r="J136" s="113">
        <v>487869.04100000003</v>
      </c>
      <c r="K136" s="34">
        <f>VLOOKUP($C136,'Hub coords'!$A$14:$E$119,4,TRUE)</f>
        <v>487867.99840000004</v>
      </c>
      <c r="L136" s="34">
        <f>VLOOKUP($C136,'Hub coords'!$A$14:$E$119,5,TRUE)</f>
        <v>5189743.4675000003</v>
      </c>
      <c r="M136" s="34">
        <f t="shared" si="8"/>
        <v>1.0425999999861233</v>
      </c>
      <c r="N136" s="34">
        <f t="shared" si="9"/>
        <v>2.1294999998062849</v>
      </c>
      <c r="O136" s="35">
        <f t="shared" si="10"/>
        <v>2.3710303686680252</v>
      </c>
      <c r="P136" s="34">
        <f t="shared" si="11"/>
        <v>5.6217850091460315</v>
      </c>
      <c r="Q136" s="36" t="s">
        <v>17</v>
      </c>
      <c r="R136" s="38" t="s">
        <v>2123</v>
      </c>
      <c r="S136" s="38">
        <v>0</v>
      </c>
    </row>
    <row r="137" spans="1:19" x14ac:dyDescent="0.3">
      <c r="A137" s="113" t="s">
        <v>126</v>
      </c>
      <c r="C137" s="113" t="s">
        <v>3448</v>
      </c>
      <c r="D137" s="113">
        <v>1201</v>
      </c>
      <c r="E137" s="113">
        <v>335.45699999999999</v>
      </c>
      <c r="F137" s="113">
        <v>0.3</v>
      </c>
      <c r="G137" s="113">
        <v>0.2</v>
      </c>
      <c r="H137" s="113">
        <v>1.357097</v>
      </c>
      <c r="I137" s="113">
        <v>5189741.5049999999</v>
      </c>
      <c r="J137" s="113">
        <v>487868.80699999997</v>
      </c>
      <c r="K137" s="34">
        <f>VLOOKUP($C137,'Hub coords'!$A$14:$E$119,4,TRUE)</f>
        <v>487867.99840000004</v>
      </c>
      <c r="L137" s="34">
        <f>VLOOKUP($C137,'Hub coords'!$A$14:$E$119,5,TRUE)</f>
        <v>5189743.4675000003</v>
      </c>
      <c r="M137" s="34">
        <f t="shared" si="8"/>
        <v>0.80859999993117526</v>
      </c>
      <c r="N137" s="34">
        <f t="shared" si="9"/>
        <v>1.962500000372529</v>
      </c>
      <c r="O137" s="35">
        <f t="shared" si="10"/>
        <v>2.1225551138547316</v>
      </c>
      <c r="P137" s="34">
        <f t="shared" si="11"/>
        <v>4.5052402113508725</v>
      </c>
      <c r="Q137" s="36" t="s">
        <v>17</v>
      </c>
      <c r="R137" s="70"/>
      <c r="S137" s="70"/>
    </row>
    <row r="138" spans="1:19" x14ac:dyDescent="0.3">
      <c r="A138" s="113" t="s">
        <v>126</v>
      </c>
      <c r="C138" s="113" t="s">
        <v>3466</v>
      </c>
      <c r="D138" s="113">
        <v>1200</v>
      </c>
      <c r="E138" s="113">
        <v>346.37</v>
      </c>
      <c r="F138" s="113">
        <v>0.9</v>
      </c>
      <c r="G138" s="113">
        <v>0.6</v>
      </c>
      <c r="H138" s="113">
        <v>2.1050870000000002</v>
      </c>
      <c r="I138" s="113">
        <v>5189743.1780000003</v>
      </c>
      <c r="J138" s="113">
        <v>487868.98599999998</v>
      </c>
      <c r="K138" s="34">
        <f>VLOOKUP($C138,'Hub coords'!$A$14:$E$119,4,TRUE)</f>
        <v>487867.99840000004</v>
      </c>
      <c r="L138" s="34">
        <f>VLOOKUP($C138,'Hub coords'!$A$14:$E$119,5,TRUE)</f>
        <v>5189743.4675000003</v>
      </c>
      <c r="M138" s="34">
        <f t="shared" si="8"/>
        <v>0.98759999993490055</v>
      </c>
      <c r="N138" s="34">
        <f t="shared" si="9"/>
        <v>0.28949999995529652</v>
      </c>
      <c r="O138" s="35">
        <f t="shared" si="10"/>
        <v>1.0291569413095032</v>
      </c>
      <c r="P138" s="34">
        <f t="shared" si="11"/>
        <v>1.0591640098455322</v>
      </c>
      <c r="Q138" s="36" t="s">
        <v>17</v>
      </c>
      <c r="R138" s="70"/>
      <c r="S138" s="70"/>
    </row>
    <row r="139" spans="1:19" x14ac:dyDescent="0.3">
      <c r="A139" s="113" t="s">
        <v>126</v>
      </c>
      <c r="C139" s="113" t="s">
        <v>3467</v>
      </c>
      <c r="D139" s="113">
        <v>1201</v>
      </c>
      <c r="E139" s="113">
        <v>335.92599999999999</v>
      </c>
      <c r="F139" s="113">
        <v>0.3</v>
      </c>
      <c r="G139" s="113">
        <v>0.2</v>
      </c>
      <c r="H139" s="113">
        <v>1.271353</v>
      </c>
      <c r="I139" s="113">
        <v>5189741.3760000002</v>
      </c>
      <c r="J139" s="113">
        <v>487869.04200000002</v>
      </c>
      <c r="K139" s="34">
        <f>VLOOKUP($C139,'Hub coords'!$A$14:$E$119,4,TRUE)</f>
        <v>487867.99840000004</v>
      </c>
      <c r="L139" s="34">
        <f>VLOOKUP($C139,'Hub coords'!$A$14:$E$119,5,TRUE)</f>
        <v>5189743.4675000003</v>
      </c>
      <c r="M139" s="34">
        <f t="shared" si="8"/>
        <v>1.0435999999754131</v>
      </c>
      <c r="N139" s="34">
        <f t="shared" si="9"/>
        <v>2.0915000000968575</v>
      </c>
      <c r="O139" s="35">
        <f t="shared" si="10"/>
        <v>2.3374073693632949</v>
      </c>
      <c r="P139" s="34">
        <f t="shared" si="11"/>
        <v>5.4634732103538379</v>
      </c>
      <c r="Q139" s="36" t="s">
        <v>17</v>
      </c>
      <c r="R139" s="70"/>
      <c r="S139" s="70"/>
    </row>
    <row r="140" spans="1:19" x14ac:dyDescent="0.3">
      <c r="A140" s="113" t="s">
        <v>130</v>
      </c>
      <c r="C140" s="113" t="s">
        <v>3468</v>
      </c>
      <c r="D140" s="113">
        <v>1201</v>
      </c>
      <c r="E140" s="113">
        <v>338.375</v>
      </c>
      <c r="F140" s="113">
        <v>0.4</v>
      </c>
      <c r="G140" s="113">
        <v>0.3</v>
      </c>
      <c r="H140" s="113">
        <v>1.8554710000000001</v>
      </c>
      <c r="I140" s="113">
        <v>5189741.4230000004</v>
      </c>
      <c r="J140" s="113">
        <v>487869.59899999999</v>
      </c>
      <c r="K140" s="34">
        <f>VLOOKUP($C140,'Hub coords'!$A$14:$E$119,4,TRUE)</f>
        <v>487867.99840000004</v>
      </c>
      <c r="L140" s="34">
        <f>VLOOKUP($C140,'Hub coords'!$A$14:$E$119,5,TRUE)</f>
        <v>5189743.4675000003</v>
      </c>
      <c r="M140" s="34">
        <f t="shared" si="8"/>
        <v>1.6005999999470077</v>
      </c>
      <c r="N140" s="34">
        <f t="shared" si="9"/>
        <v>2.0444999998435378</v>
      </c>
      <c r="O140" s="35">
        <f t="shared" si="10"/>
        <v>2.59651701500117</v>
      </c>
      <c r="P140" s="34">
        <f t="shared" si="11"/>
        <v>6.7419006091905862</v>
      </c>
      <c r="Q140" s="36" t="s">
        <v>17</v>
      </c>
      <c r="R140" s="70"/>
      <c r="S140" s="70"/>
    </row>
    <row r="141" spans="1:19" x14ac:dyDescent="0.3">
      <c r="A141" s="113" t="s">
        <v>130</v>
      </c>
      <c r="C141" s="113" t="s">
        <v>3469</v>
      </c>
      <c r="D141" s="113">
        <v>1201</v>
      </c>
      <c r="E141" s="113">
        <v>339.03300000000002</v>
      </c>
      <c r="F141" s="113">
        <v>0.2</v>
      </c>
      <c r="G141" s="113">
        <v>0.2</v>
      </c>
      <c r="H141" s="113">
        <v>1.4701630000000001</v>
      </c>
      <c r="I141" s="113">
        <v>5189743.5559999999</v>
      </c>
      <c r="J141" s="113">
        <v>487869.36</v>
      </c>
      <c r="K141" s="34">
        <f>VLOOKUP($C141,'Hub coords'!$A$14:$E$119,4,TRUE)</f>
        <v>487867.99840000004</v>
      </c>
      <c r="L141" s="34">
        <f>VLOOKUP($C141,'Hub coords'!$A$14:$E$119,5,TRUE)</f>
        <v>5189743.4675000003</v>
      </c>
      <c r="M141" s="34">
        <f t="shared" si="8"/>
        <v>1.3615999999456108</v>
      </c>
      <c r="N141" s="34">
        <f t="shared" si="9"/>
        <v>8.8499999605119228E-2</v>
      </c>
      <c r="O141" s="35">
        <f t="shared" si="10"/>
        <v>1.3644730886983418</v>
      </c>
      <c r="P141" s="34">
        <f t="shared" si="11"/>
        <v>1.861786809781993</v>
      </c>
      <c r="Q141" s="36" t="s">
        <v>17</v>
      </c>
      <c r="R141" s="70"/>
      <c r="S141" s="70"/>
    </row>
    <row r="142" spans="1:19" x14ac:dyDescent="0.3">
      <c r="A142" s="113" t="s">
        <v>126</v>
      </c>
      <c r="C142" s="113" t="s">
        <v>3470</v>
      </c>
      <c r="D142" s="113">
        <v>1200</v>
      </c>
      <c r="E142" s="113">
        <v>339.62700000000001</v>
      </c>
      <c r="F142" s="113">
        <v>0.4</v>
      </c>
      <c r="G142" s="113">
        <v>0.3</v>
      </c>
      <c r="H142" s="113">
        <v>2.6065390000000002</v>
      </c>
      <c r="I142" s="113">
        <v>5189744.023</v>
      </c>
      <c r="J142" s="113">
        <v>487868.66200000001</v>
      </c>
      <c r="K142" s="34">
        <f>VLOOKUP($C142,'Hub coords'!$A$14:$E$119,4,TRUE)</f>
        <v>487867.99840000004</v>
      </c>
      <c r="L142" s="34">
        <f>VLOOKUP($C142,'Hub coords'!$A$14:$E$119,5,TRUE)</f>
        <v>5189743.4675000003</v>
      </c>
      <c r="M142" s="34">
        <f t="shared" si="8"/>
        <v>0.66359999997075647</v>
      </c>
      <c r="N142" s="34">
        <f t="shared" si="9"/>
        <v>0.55549999978393316</v>
      </c>
      <c r="O142" s="35">
        <f t="shared" si="10"/>
        <v>0.86541620606569281</v>
      </c>
      <c r="P142" s="34">
        <f t="shared" si="11"/>
        <v>0.74894520972113765</v>
      </c>
      <c r="Q142" s="36" t="s">
        <v>17</v>
      </c>
      <c r="R142" s="70"/>
      <c r="S142" s="70"/>
    </row>
    <row r="143" spans="1:19" x14ac:dyDescent="0.3">
      <c r="A143" s="113" t="s">
        <v>126</v>
      </c>
      <c r="C143" s="113" t="s">
        <v>3471</v>
      </c>
      <c r="D143" s="113">
        <v>1200</v>
      </c>
      <c r="E143" s="113">
        <v>343.02499999999998</v>
      </c>
      <c r="F143" s="113">
        <v>0.3</v>
      </c>
      <c r="G143" s="113">
        <v>0.3</v>
      </c>
      <c r="H143" s="113">
        <v>2.2590330000000001</v>
      </c>
      <c r="I143" s="113">
        <v>5189743.051</v>
      </c>
      <c r="J143" s="113">
        <v>487870.522</v>
      </c>
      <c r="K143" s="34">
        <f>VLOOKUP($C143,'Hub coords'!$A$14:$E$119,4,TRUE)</f>
        <v>487867.99840000004</v>
      </c>
      <c r="L143" s="34">
        <f>VLOOKUP($C143,'Hub coords'!$A$14:$E$119,5,TRUE)</f>
        <v>5189743.4675000003</v>
      </c>
      <c r="M143" s="34">
        <f t="shared" si="8"/>
        <v>2.5235999999567866</v>
      </c>
      <c r="N143" s="34">
        <f t="shared" si="9"/>
        <v>0.41650000028312206</v>
      </c>
      <c r="O143" s="35">
        <f t="shared" si="10"/>
        <v>2.5577390816926058</v>
      </c>
      <c r="P143" s="34">
        <f t="shared" si="11"/>
        <v>6.5420292100177342</v>
      </c>
      <c r="Q143" s="36" t="s">
        <v>17</v>
      </c>
      <c r="R143" s="70"/>
      <c r="S143" s="70"/>
    </row>
    <row r="144" spans="1:19" x14ac:dyDescent="0.3">
      <c r="A144" s="113" t="s">
        <v>130</v>
      </c>
      <c r="C144" s="113" t="s">
        <v>3472</v>
      </c>
      <c r="D144" s="113">
        <v>1201</v>
      </c>
      <c r="E144" s="113">
        <v>337.745</v>
      </c>
      <c r="F144" s="113">
        <v>0.3</v>
      </c>
      <c r="G144" s="113">
        <v>0.2</v>
      </c>
      <c r="H144" s="113">
        <v>1.4474180000000001</v>
      </c>
      <c r="I144" s="113">
        <v>5189743.216</v>
      </c>
      <c r="J144" s="113">
        <v>487869.054</v>
      </c>
      <c r="K144" s="34">
        <f>VLOOKUP($C144,'Hub coords'!$A$14:$E$119,4,TRUE)</f>
        <v>487867.99840000004</v>
      </c>
      <c r="L144" s="34">
        <f>VLOOKUP($C144,'Hub coords'!$A$14:$E$119,5,TRUE)</f>
        <v>5189743.4675000003</v>
      </c>
      <c r="M144" s="34">
        <f t="shared" si="8"/>
        <v>1.0555999999633059</v>
      </c>
      <c r="N144" s="34">
        <f t="shared" si="9"/>
        <v>0.25150000024586916</v>
      </c>
      <c r="O144" s="35">
        <f t="shared" si="10"/>
        <v>1.0851468149730725</v>
      </c>
      <c r="P144" s="34">
        <f t="shared" si="11"/>
        <v>1.1775436100462038</v>
      </c>
      <c r="Q144" s="36" t="s">
        <v>17</v>
      </c>
      <c r="R144" s="70"/>
      <c r="S144" s="70"/>
    </row>
    <row r="145" spans="1:19" x14ac:dyDescent="0.3">
      <c r="A145" s="113" t="s">
        <v>130</v>
      </c>
      <c r="C145" s="113" t="s">
        <v>3473</v>
      </c>
      <c r="D145" s="113">
        <v>1200</v>
      </c>
      <c r="E145" s="113">
        <v>343.67</v>
      </c>
      <c r="F145" s="113">
        <v>0.4</v>
      </c>
      <c r="G145" s="113">
        <v>0.4</v>
      </c>
      <c r="H145" s="113">
        <v>2.1433170000000001</v>
      </c>
      <c r="I145" s="113">
        <v>5189743.5690000001</v>
      </c>
      <c r="J145" s="113">
        <v>487870.57799999998</v>
      </c>
      <c r="K145" s="34">
        <f>VLOOKUP($C145,'Hub coords'!$A$14:$E$119,4,TRUE)</f>
        <v>487867.99840000004</v>
      </c>
      <c r="L145" s="34">
        <f>VLOOKUP($C145,'Hub coords'!$A$14:$E$119,5,TRUE)</f>
        <v>5189743.4675000003</v>
      </c>
      <c r="M145" s="34">
        <f t="shared" si="8"/>
        <v>2.5795999999390915</v>
      </c>
      <c r="N145" s="34">
        <f t="shared" si="9"/>
        <v>0.10149999987334013</v>
      </c>
      <c r="O145" s="35">
        <f t="shared" si="10"/>
        <v>2.5815960973126777</v>
      </c>
      <c r="P145" s="34">
        <f t="shared" si="11"/>
        <v>6.6646384096600482</v>
      </c>
      <c r="Q145" s="36" t="s">
        <v>17</v>
      </c>
      <c r="R145" s="70"/>
      <c r="S145" s="70"/>
    </row>
    <row r="146" spans="1:19" x14ac:dyDescent="0.3">
      <c r="A146" s="113" t="s">
        <v>130</v>
      </c>
      <c r="C146" s="113" t="s">
        <v>3474</v>
      </c>
      <c r="D146" s="113">
        <v>1201</v>
      </c>
      <c r="E146" s="113">
        <v>337.89600000000002</v>
      </c>
      <c r="F146" s="113">
        <v>0.3</v>
      </c>
      <c r="G146" s="113">
        <v>0.2</v>
      </c>
      <c r="H146" s="113">
        <v>1.3665989999999999</v>
      </c>
      <c r="I146" s="113">
        <v>5189743.6390000004</v>
      </c>
      <c r="J146" s="113">
        <v>487869.28100000002</v>
      </c>
      <c r="K146" s="34">
        <f>VLOOKUP($C146,'Hub coords'!$A$14:$E$119,4,TRUE)</f>
        <v>487867.99840000004</v>
      </c>
      <c r="L146" s="34">
        <f>VLOOKUP($C146,'Hub coords'!$A$14:$E$119,5,TRUE)</f>
        <v>5189743.4675000003</v>
      </c>
      <c r="M146" s="34">
        <f t="shared" si="8"/>
        <v>1.2825999999768101</v>
      </c>
      <c r="N146" s="34">
        <f t="shared" si="9"/>
        <v>0.17150000017136335</v>
      </c>
      <c r="O146" s="35">
        <f t="shared" si="10"/>
        <v>1.2940150733276992</v>
      </c>
      <c r="P146" s="34">
        <f t="shared" si="11"/>
        <v>1.6744750099992907</v>
      </c>
      <c r="Q146" s="36" t="s">
        <v>17</v>
      </c>
      <c r="R146" s="70"/>
      <c r="S146" s="70"/>
    </row>
    <row r="147" spans="1:19" x14ac:dyDescent="0.3">
      <c r="A147" s="113" t="s">
        <v>130</v>
      </c>
      <c r="C147" s="113" t="s">
        <v>3475</v>
      </c>
      <c r="D147" s="113">
        <v>1201</v>
      </c>
      <c r="E147" s="113">
        <v>335.62900000000002</v>
      </c>
      <c r="F147" s="113">
        <v>0.2</v>
      </c>
      <c r="G147" s="113">
        <v>0.2</v>
      </c>
      <c r="H147" s="113">
        <v>1.2624759999999999</v>
      </c>
      <c r="I147" s="113">
        <v>5189742.0549999997</v>
      </c>
      <c r="J147" s="113">
        <v>487869.29800000001</v>
      </c>
      <c r="K147" s="34">
        <f>VLOOKUP($C147,'Hub coords'!$A$14:$E$119,4,TRUE)</f>
        <v>487867.99840000004</v>
      </c>
      <c r="L147" s="34">
        <f>VLOOKUP($C147,'Hub coords'!$A$14:$E$119,5,TRUE)</f>
        <v>5189743.4675000003</v>
      </c>
      <c r="M147" s="34">
        <f t="shared" si="8"/>
        <v>1.2995999999693595</v>
      </c>
      <c r="N147" s="34">
        <f t="shared" si="9"/>
        <v>1.4125000005587935</v>
      </c>
      <c r="O147" s="35">
        <f t="shared" si="10"/>
        <v>1.9194052233697163</v>
      </c>
      <c r="P147" s="34">
        <f t="shared" si="11"/>
        <v>3.6841164114989504</v>
      </c>
      <c r="Q147" s="36" t="s">
        <v>17</v>
      </c>
      <c r="R147" s="70"/>
      <c r="S147" s="70"/>
    </row>
    <row r="148" spans="1:19" x14ac:dyDescent="0.3">
      <c r="A148" s="113" t="s">
        <v>126</v>
      </c>
      <c r="C148" s="113" t="s">
        <v>3449</v>
      </c>
      <c r="D148" s="113">
        <v>1201</v>
      </c>
      <c r="E148" s="113">
        <v>340.959</v>
      </c>
      <c r="F148" s="113">
        <v>0.3</v>
      </c>
      <c r="G148" s="113">
        <v>0.2</v>
      </c>
      <c r="H148" s="113">
        <v>2.0766339999999999</v>
      </c>
      <c r="I148" s="113">
        <v>5189743.7850000001</v>
      </c>
      <c r="J148" s="113">
        <v>487870.15899999999</v>
      </c>
      <c r="K148" s="34">
        <f>VLOOKUP($C148,'Hub coords'!$A$14:$E$119,4,TRUE)</f>
        <v>487867.99840000004</v>
      </c>
      <c r="L148" s="34">
        <f>VLOOKUP($C148,'Hub coords'!$A$14:$E$119,5,TRUE)</f>
        <v>5189743.4675000003</v>
      </c>
      <c r="M148" s="34">
        <f t="shared" si="8"/>
        <v>2.1605999999446794</v>
      </c>
      <c r="N148" s="34">
        <f t="shared" si="9"/>
        <v>0.31749999988824129</v>
      </c>
      <c r="O148" s="35">
        <f t="shared" si="10"/>
        <v>2.1838037021879924</v>
      </c>
      <c r="P148" s="34">
        <f t="shared" si="11"/>
        <v>4.7689986096899819</v>
      </c>
      <c r="Q148" s="36" t="s">
        <v>17</v>
      </c>
      <c r="R148" s="70"/>
      <c r="S148" s="70"/>
    </row>
    <row r="149" spans="1:19" x14ac:dyDescent="0.3">
      <c r="A149" s="113" t="s">
        <v>126</v>
      </c>
      <c r="C149" s="113" t="s">
        <v>3476</v>
      </c>
      <c r="D149" s="113">
        <v>1200</v>
      </c>
      <c r="E149" s="113">
        <v>341.935</v>
      </c>
      <c r="F149" s="113">
        <v>0.3</v>
      </c>
      <c r="G149" s="113">
        <v>0.3</v>
      </c>
      <c r="H149" s="113">
        <v>2.265822</v>
      </c>
      <c r="I149" s="113">
        <v>5189744.08</v>
      </c>
      <c r="J149" s="113">
        <v>487870.24599999998</v>
      </c>
      <c r="K149" s="34">
        <f>VLOOKUP($C149,'Hub coords'!$A$14:$E$119,4,TRUE)</f>
        <v>487867.99840000004</v>
      </c>
      <c r="L149" s="34">
        <f>VLOOKUP($C149,'Hub coords'!$A$14:$E$119,5,TRUE)</f>
        <v>5189743.4675000003</v>
      </c>
      <c r="M149" s="34">
        <f t="shared" si="8"/>
        <v>2.2475999999442138</v>
      </c>
      <c r="N149" s="34">
        <f t="shared" si="9"/>
        <v>0.61249999981373549</v>
      </c>
      <c r="O149" s="35">
        <f t="shared" si="10"/>
        <v>2.3295626219359411</v>
      </c>
      <c r="P149" s="34">
        <f t="shared" si="11"/>
        <v>5.4268620095210567</v>
      </c>
      <c r="Q149" s="36" t="s">
        <v>17</v>
      </c>
      <c r="R149" s="70"/>
      <c r="S149" s="70"/>
    </row>
    <row r="150" spans="1:19" x14ac:dyDescent="0.3">
      <c r="A150" s="113" t="s">
        <v>130</v>
      </c>
      <c r="C150" s="113" t="s">
        <v>3450</v>
      </c>
      <c r="D150" s="113">
        <v>1200</v>
      </c>
      <c r="E150" s="113">
        <v>345.76</v>
      </c>
      <c r="F150" s="113">
        <v>0.5</v>
      </c>
      <c r="G150" s="113">
        <v>0.3</v>
      </c>
      <c r="H150" s="113">
        <v>2.0157229999999999</v>
      </c>
      <c r="I150" s="113">
        <v>5189740.767</v>
      </c>
      <c r="J150" s="113">
        <v>487868.36700000003</v>
      </c>
      <c r="K150" s="34">
        <f>VLOOKUP($C150,'Hub coords'!$A$14:$E$119,4,TRUE)</f>
        <v>487867.99840000004</v>
      </c>
      <c r="L150" s="34">
        <f>VLOOKUP($C150,'Hub coords'!$A$14:$E$119,5,TRUE)</f>
        <v>5189743.4675000003</v>
      </c>
      <c r="M150" s="34">
        <f t="shared" si="8"/>
        <v>0.36859999998705462</v>
      </c>
      <c r="N150" s="34">
        <f t="shared" si="9"/>
        <v>2.7005000002682209</v>
      </c>
      <c r="O150" s="35">
        <f t="shared" si="10"/>
        <v>2.7255396183946985</v>
      </c>
      <c r="P150" s="34">
        <f t="shared" si="11"/>
        <v>7.4285662114391187</v>
      </c>
      <c r="Q150" s="36" t="s">
        <v>17</v>
      </c>
      <c r="R150" s="70" t="s">
        <v>5112</v>
      </c>
      <c r="S150" s="48">
        <f>COUNT(D126:D155)</f>
        <v>30</v>
      </c>
    </row>
    <row r="151" spans="1:19" x14ac:dyDescent="0.3">
      <c r="A151" s="113" t="s">
        <v>126</v>
      </c>
      <c r="C151" s="113" t="s">
        <v>3451</v>
      </c>
      <c r="D151" s="113">
        <v>1201</v>
      </c>
      <c r="E151" s="113">
        <v>339.762</v>
      </c>
      <c r="F151" s="113">
        <v>0.2</v>
      </c>
      <c r="G151" s="113">
        <v>0.2</v>
      </c>
      <c r="H151" s="113">
        <v>1.6070739999999999</v>
      </c>
      <c r="I151" s="113">
        <v>5189743.5690000001</v>
      </c>
      <c r="J151" s="113">
        <v>487869.99200000003</v>
      </c>
      <c r="K151" s="34">
        <f>VLOOKUP($C151,'Hub coords'!$A$14:$E$119,4,TRUE)</f>
        <v>487867.99840000004</v>
      </c>
      <c r="L151" s="34">
        <f>VLOOKUP($C151,'Hub coords'!$A$14:$E$119,5,TRUE)</f>
        <v>5189743.4675000003</v>
      </c>
      <c r="M151" s="34">
        <f t="shared" si="8"/>
        <v>1.9935999999870546</v>
      </c>
      <c r="N151" s="34">
        <f t="shared" si="9"/>
        <v>0.10149999987334013</v>
      </c>
      <c r="O151" s="35">
        <f t="shared" si="10"/>
        <v>1.9961821585022426</v>
      </c>
      <c r="P151" s="34">
        <f t="shared" si="11"/>
        <v>3.9847432099226721</v>
      </c>
      <c r="Q151" s="36" t="s">
        <v>17</v>
      </c>
      <c r="R151" s="70" t="s">
        <v>5111</v>
      </c>
      <c r="S151" s="18">
        <f>AVERAGE(O126:O155)</f>
        <v>1.8297390921614194</v>
      </c>
    </row>
    <row r="152" spans="1:19" x14ac:dyDescent="0.3">
      <c r="A152" s="113" t="s">
        <v>126</v>
      </c>
      <c r="C152" s="113" t="s">
        <v>3452</v>
      </c>
      <c r="D152" s="113">
        <v>1201</v>
      </c>
      <c r="E152" s="113">
        <v>337.88499999999999</v>
      </c>
      <c r="F152" s="113">
        <v>0.3</v>
      </c>
      <c r="G152" s="113">
        <v>0.2</v>
      </c>
      <c r="H152" s="113">
        <v>1.3316140000000001</v>
      </c>
      <c r="I152" s="113">
        <v>5189743.568</v>
      </c>
      <c r="J152" s="113">
        <v>487869.36300000001</v>
      </c>
      <c r="K152" s="34">
        <f>VLOOKUP($C152,'Hub coords'!$A$14:$E$119,4,TRUE)</f>
        <v>487867.99840000004</v>
      </c>
      <c r="L152" s="34">
        <f>VLOOKUP($C152,'Hub coords'!$A$14:$E$119,5,TRUE)</f>
        <v>5189743.4675000003</v>
      </c>
      <c r="M152" s="34">
        <f t="shared" si="8"/>
        <v>1.3645999999716878</v>
      </c>
      <c r="N152" s="34">
        <f t="shared" si="9"/>
        <v>0.10049999970942736</v>
      </c>
      <c r="O152" s="35">
        <f t="shared" si="10"/>
        <v>1.3682958049575118</v>
      </c>
      <c r="P152" s="34">
        <f t="shared" si="11"/>
        <v>1.8722334098643252</v>
      </c>
      <c r="Q152" s="36" t="s">
        <v>17</v>
      </c>
      <c r="R152" s="70" t="s">
        <v>5110</v>
      </c>
      <c r="S152" s="18">
        <f>_xlfn.STDEV.S(O126:O155)</f>
        <v>0.620227281478266</v>
      </c>
    </row>
    <row r="153" spans="1:19" x14ac:dyDescent="0.3">
      <c r="A153" s="113" t="s">
        <v>130</v>
      </c>
      <c r="C153" s="113" t="s">
        <v>3453</v>
      </c>
      <c r="D153" s="113">
        <v>1201</v>
      </c>
      <c r="E153" s="113">
        <v>339.85</v>
      </c>
      <c r="F153" s="113">
        <v>0.2</v>
      </c>
      <c r="G153" s="113">
        <v>0.2</v>
      </c>
      <c r="H153" s="113">
        <v>1.6366620000000001</v>
      </c>
      <c r="I153" s="113">
        <v>5189743.5980000002</v>
      </c>
      <c r="J153" s="113">
        <v>487869.56</v>
      </c>
      <c r="K153" s="34">
        <f>VLOOKUP($C153,'Hub coords'!$A$14:$E$119,4,TRUE)</f>
        <v>487867.99840000004</v>
      </c>
      <c r="L153" s="34">
        <f>VLOOKUP($C153,'Hub coords'!$A$14:$E$119,5,TRUE)</f>
        <v>5189743.4675000003</v>
      </c>
      <c r="M153" s="34">
        <f t="shared" si="8"/>
        <v>1.5615999999572523</v>
      </c>
      <c r="N153" s="34">
        <f t="shared" si="9"/>
        <v>0.13049999997019768</v>
      </c>
      <c r="O153" s="35">
        <f t="shared" si="10"/>
        <v>1.5670433337526797</v>
      </c>
      <c r="P153" s="34">
        <f t="shared" si="11"/>
        <v>2.4556248098587123</v>
      </c>
      <c r="Q153" s="36" t="s">
        <v>17</v>
      </c>
      <c r="R153" s="70" t="s">
        <v>5109</v>
      </c>
      <c r="S153" s="18">
        <f>MIN(O126:O155)</f>
        <v>0.43979405400588834</v>
      </c>
    </row>
    <row r="154" spans="1:19" x14ac:dyDescent="0.3">
      <c r="A154" s="113" t="s">
        <v>130</v>
      </c>
      <c r="C154" s="113" t="s">
        <v>3454</v>
      </c>
      <c r="D154" s="113">
        <v>1201</v>
      </c>
      <c r="E154" s="113">
        <v>337.99799999999999</v>
      </c>
      <c r="F154" s="113">
        <v>0.2</v>
      </c>
      <c r="G154" s="113">
        <v>0.2</v>
      </c>
      <c r="H154" s="113">
        <v>1.1836850000000001</v>
      </c>
      <c r="I154" s="113">
        <v>5189743.8660000004</v>
      </c>
      <c r="J154" s="113">
        <v>487869.30900000001</v>
      </c>
      <c r="K154" s="34">
        <f>VLOOKUP($C154,'Hub coords'!$A$14:$E$119,4,TRUE)</f>
        <v>487867.99840000004</v>
      </c>
      <c r="L154" s="34">
        <f>VLOOKUP($C154,'Hub coords'!$A$14:$E$119,5,TRUE)</f>
        <v>5189743.4675000003</v>
      </c>
      <c r="M154" s="34">
        <f t="shared" si="8"/>
        <v>1.3105999999679625</v>
      </c>
      <c r="N154" s="34">
        <f t="shared" si="9"/>
        <v>0.39850000012665987</v>
      </c>
      <c r="O154" s="35">
        <f t="shared" si="10"/>
        <v>1.3698447393836175</v>
      </c>
      <c r="P154" s="34">
        <f t="shared" si="11"/>
        <v>1.8764746100169709</v>
      </c>
      <c r="Q154" s="36" t="s">
        <v>17</v>
      </c>
      <c r="R154" s="70" t="s">
        <v>5108</v>
      </c>
      <c r="S154" s="18">
        <f>MAX(O126:O155)</f>
        <v>2.7255396183946985</v>
      </c>
    </row>
    <row r="155" spans="1:19" x14ac:dyDescent="0.3">
      <c r="A155" s="113" t="s">
        <v>126</v>
      </c>
      <c r="C155" s="113" t="s">
        <v>3455</v>
      </c>
      <c r="D155" s="113">
        <v>1201</v>
      </c>
      <c r="E155" s="113">
        <v>337.31099999999998</v>
      </c>
      <c r="F155" s="113">
        <v>0.3</v>
      </c>
      <c r="G155" s="113">
        <v>0.2</v>
      </c>
      <c r="H155" s="113">
        <v>1.702739</v>
      </c>
      <c r="I155" s="113">
        <v>5189741.7410000004</v>
      </c>
      <c r="J155" s="113">
        <v>487869.46500000003</v>
      </c>
      <c r="K155" s="34">
        <f>VLOOKUP($C155,'Hub coords'!$A$14:$E$119,4,TRUE)</f>
        <v>487867.99840000004</v>
      </c>
      <c r="L155" s="34">
        <f>VLOOKUP($C155,'Hub coords'!$A$14:$E$119,5,TRUE)</f>
        <v>5189743.4675000003</v>
      </c>
      <c r="M155" s="34">
        <f t="shared" si="8"/>
        <v>1.466599999985192</v>
      </c>
      <c r="N155" s="34">
        <f t="shared" si="9"/>
        <v>1.7264999998733401</v>
      </c>
      <c r="O155" s="35">
        <f t="shared" si="10"/>
        <v>2.2653295145561514</v>
      </c>
      <c r="P155" s="34">
        <f t="shared" si="11"/>
        <v>5.1317178095192082</v>
      </c>
      <c r="Q155" s="36" t="s">
        <v>17</v>
      </c>
      <c r="R155" s="70" t="s">
        <v>5107</v>
      </c>
      <c r="S155" s="18">
        <f>SQRT(SUM(P126:P155)/S150)</f>
        <v>1.9286794178186495</v>
      </c>
    </row>
    <row r="156" spans="1:19" ht="15" thickBot="1" x14ac:dyDescent="0.35">
      <c r="A156" s="113" t="s">
        <v>126</v>
      </c>
      <c r="C156" s="113" t="s">
        <v>3477</v>
      </c>
      <c r="D156" s="113">
        <v>1201</v>
      </c>
      <c r="E156" s="113">
        <v>337.99</v>
      </c>
      <c r="F156" s="113">
        <v>0.3</v>
      </c>
      <c r="G156" s="113">
        <v>0.2</v>
      </c>
      <c r="H156" s="113">
        <v>1.6844840000000001</v>
      </c>
      <c r="I156" s="113">
        <v>5189784.37</v>
      </c>
      <c r="J156" s="113">
        <v>487857.12300000002</v>
      </c>
      <c r="K156" s="34">
        <f>VLOOKUP($C156,'Hub coords'!$A$14:$E$119,4,TRUE)</f>
        <v>487856.82940000005</v>
      </c>
      <c r="L156" s="34">
        <f>VLOOKUP($C156,'Hub coords'!$A$14:$E$119,5,TRUE)</f>
        <v>5189786.1225000005</v>
      </c>
      <c r="M156" s="34">
        <f t="shared" si="8"/>
        <v>0.29359999997541308</v>
      </c>
      <c r="N156" s="34">
        <f t="shared" si="9"/>
        <v>1.7525000004097819</v>
      </c>
      <c r="O156" s="35">
        <f t="shared" si="10"/>
        <v>1.7769235243594048</v>
      </c>
      <c r="P156" s="34">
        <f t="shared" si="11"/>
        <v>3.1574572114218484</v>
      </c>
      <c r="Q156" s="36" t="s">
        <v>20</v>
      </c>
      <c r="R156" s="98"/>
    </row>
    <row r="157" spans="1:19" x14ac:dyDescent="0.3">
      <c r="A157" s="113" t="s">
        <v>130</v>
      </c>
      <c r="C157" s="113" t="s">
        <v>3486</v>
      </c>
      <c r="D157" s="113">
        <v>1201</v>
      </c>
      <c r="E157" s="113">
        <v>338.541</v>
      </c>
      <c r="F157" s="113">
        <v>0.4</v>
      </c>
      <c r="G157" s="113">
        <v>0.2</v>
      </c>
      <c r="H157" s="113">
        <v>1.929792</v>
      </c>
      <c r="I157" s="113">
        <v>5189785.4340000004</v>
      </c>
      <c r="J157" s="113">
        <v>487857.505</v>
      </c>
      <c r="K157" s="34">
        <f>VLOOKUP($C157,'Hub coords'!$A$14:$E$119,4,TRUE)</f>
        <v>487856.82940000005</v>
      </c>
      <c r="L157" s="34">
        <f>VLOOKUP($C157,'Hub coords'!$A$14:$E$119,5,TRUE)</f>
        <v>5189786.1225000005</v>
      </c>
      <c r="M157" s="34">
        <f t="shared" si="8"/>
        <v>0.67559999995864928</v>
      </c>
      <c r="N157" s="34">
        <f t="shared" si="9"/>
        <v>0.68850000016391277</v>
      </c>
      <c r="O157" s="35">
        <f t="shared" si="10"/>
        <v>0.96460749021031078</v>
      </c>
      <c r="P157" s="34">
        <f t="shared" si="11"/>
        <v>0.93046761016983481</v>
      </c>
      <c r="Q157" s="36" t="s">
        <v>20</v>
      </c>
      <c r="R157" s="20" t="s">
        <v>166</v>
      </c>
      <c r="S157" s="20" t="s">
        <v>165</v>
      </c>
    </row>
    <row r="158" spans="1:19" x14ac:dyDescent="0.3">
      <c r="A158" s="113" t="s">
        <v>126</v>
      </c>
      <c r="C158" s="113" t="s">
        <v>3487</v>
      </c>
      <c r="D158" s="113">
        <v>1201</v>
      </c>
      <c r="E158" s="113">
        <v>340.327</v>
      </c>
      <c r="F158" s="113">
        <v>0.2</v>
      </c>
      <c r="G158" s="113">
        <v>0.2</v>
      </c>
      <c r="H158" s="113">
        <v>2.15985</v>
      </c>
      <c r="I158" s="113">
        <v>5189783.96</v>
      </c>
      <c r="J158" s="113">
        <v>487857.962</v>
      </c>
      <c r="K158" s="34">
        <f>VLOOKUP($C158,'Hub coords'!$A$14:$E$119,4,TRUE)</f>
        <v>487856.82940000005</v>
      </c>
      <c r="L158" s="34">
        <f>VLOOKUP($C158,'Hub coords'!$A$14:$E$119,5,TRUE)</f>
        <v>5189786.1225000005</v>
      </c>
      <c r="M158" s="34">
        <f t="shared" si="8"/>
        <v>1.132599999953527</v>
      </c>
      <c r="N158" s="34">
        <f t="shared" si="9"/>
        <v>2.1625000005587935</v>
      </c>
      <c r="O158" s="35">
        <f t="shared" si="10"/>
        <v>2.4411450207456973</v>
      </c>
      <c r="P158" s="34">
        <f t="shared" si="11"/>
        <v>5.9591890123115112</v>
      </c>
      <c r="Q158" s="36" t="s">
        <v>20</v>
      </c>
      <c r="R158" s="40">
        <v>1</v>
      </c>
      <c r="S158" s="115">
        <v>6</v>
      </c>
    </row>
    <row r="159" spans="1:19" x14ac:dyDescent="0.3">
      <c r="A159" s="113" t="s">
        <v>130</v>
      </c>
      <c r="C159" s="113" t="s">
        <v>3488</v>
      </c>
      <c r="D159" s="113">
        <v>1201</v>
      </c>
      <c r="E159" s="113">
        <v>339.15699999999998</v>
      </c>
      <c r="F159" s="113">
        <v>0.3</v>
      </c>
      <c r="G159" s="113">
        <v>0.2</v>
      </c>
      <c r="H159" s="113">
        <v>1.6110869999999999</v>
      </c>
      <c r="I159" s="113">
        <v>5189784.3779999996</v>
      </c>
      <c r="J159" s="113">
        <v>487857.31800000003</v>
      </c>
      <c r="K159" s="34">
        <f>VLOOKUP($C159,'Hub coords'!$A$14:$E$119,4,TRUE)</f>
        <v>487856.82940000005</v>
      </c>
      <c r="L159" s="34">
        <f>VLOOKUP($C159,'Hub coords'!$A$14:$E$119,5,TRUE)</f>
        <v>5189786.1225000005</v>
      </c>
      <c r="M159" s="34">
        <f t="shared" si="8"/>
        <v>0.488599999982398</v>
      </c>
      <c r="N159" s="34">
        <f t="shared" si="9"/>
        <v>1.7445000009611249</v>
      </c>
      <c r="O159" s="35">
        <f t="shared" si="10"/>
        <v>1.811631919937426</v>
      </c>
      <c r="P159" s="34">
        <f t="shared" si="11"/>
        <v>3.2820102133361644</v>
      </c>
      <c r="Q159" s="36" t="s">
        <v>20</v>
      </c>
      <c r="R159" s="40">
        <v>2</v>
      </c>
      <c r="S159" s="115">
        <v>21</v>
      </c>
    </row>
    <row r="160" spans="1:19" x14ac:dyDescent="0.3">
      <c r="A160" s="113" t="s">
        <v>126</v>
      </c>
      <c r="C160" s="113" t="s">
        <v>3489</v>
      </c>
      <c r="D160" s="113">
        <v>1201</v>
      </c>
      <c r="E160" s="113">
        <v>339.26600000000002</v>
      </c>
      <c r="F160" s="113">
        <v>0.3</v>
      </c>
      <c r="G160" s="113">
        <v>0.2</v>
      </c>
      <c r="H160" s="113">
        <v>1.8938200000000001</v>
      </c>
      <c r="I160" s="113">
        <v>5189784.9970000004</v>
      </c>
      <c r="J160" s="113">
        <v>487857.65</v>
      </c>
      <c r="K160" s="34">
        <f>VLOOKUP($C160,'Hub coords'!$A$14:$E$119,4,TRUE)</f>
        <v>487856.82940000005</v>
      </c>
      <c r="L160" s="34">
        <f>VLOOKUP($C160,'Hub coords'!$A$14:$E$119,5,TRUE)</f>
        <v>5189786.1225000005</v>
      </c>
      <c r="M160" s="34">
        <f t="shared" si="8"/>
        <v>0.82059999997727573</v>
      </c>
      <c r="N160" s="34">
        <f t="shared" si="9"/>
        <v>1.1255000000819564</v>
      </c>
      <c r="O160" s="35">
        <f t="shared" si="10"/>
        <v>1.3928871491069148</v>
      </c>
      <c r="P160" s="34">
        <f t="shared" si="11"/>
        <v>1.9401346101471888</v>
      </c>
      <c r="Q160" s="36" t="s">
        <v>20</v>
      </c>
      <c r="R160" s="40">
        <v>3</v>
      </c>
      <c r="S160" s="115">
        <v>3</v>
      </c>
    </row>
    <row r="161" spans="1:19" x14ac:dyDescent="0.3">
      <c r="A161" s="113" t="s">
        <v>130</v>
      </c>
      <c r="C161" s="113" t="s">
        <v>3490</v>
      </c>
      <c r="D161" s="113">
        <v>1201</v>
      </c>
      <c r="E161" s="113">
        <v>339.76299999999998</v>
      </c>
      <c r="F161" s="113">
        <v>0.3</v>
      </c>
      <c r="G161" s="113">
        <v>0.2</v>
      </c>
      <c r="H161" s="113">
        <v>1.6637820000000001</v>
      </c>
      <c r="I161" s="113">
        <v>5189784.5690000001</v>
      </c>
      <c r="J161" s="113">
        <v>487857.63400000002</v>
      </c>
      <c r="K161" s="34">
        <f>VLOOKUP($C161,'Hub coords'!$A$14:$E$119,4,TRUE)</f>
        <v>487856.82940000005</v>
      </c>
      <c r="L161" s="34">
        <f>VLOOKUP($C161,'Hub coords'!$A$14:$E$119,5,TRUE)</f>
        <v>5189786.1225000005</v>
      </c>
      <c r="M161" s="34">
        <f t="shared" si="8"/>
        <v>0.8045999999740161</v>
      </c>
      <c r="N161" s="34">
        <f t="shared" si="9"/>
        <v>1.5535000003874302</v>
      </c>
      <c r="O161" s="35">
        <f t="shared" si="10"/>
        <v>1.7494980454867426</v>
      </c>
      <c r="P161" s="34">
        <f t="shared" si="11"/>
        <v>3.0607434111619325</v>
      </c>
      <c r="Q161" s="36" t="s">
        <v>20</v>
      </c>
      <c r="R161" s="40">
        <v>4</v>
      </c>
      <c r="S161" s="115">
        <v>0</v>
      </c>
    </row>
    <row r="162" spans="1:19" x14ac:dyDescent="0.3">
      <c r="A162" s="113" t="s">
        <v>130</v>
      </c>
      <c r="C162" s="113" t="s">
        <v>3491</v>
      </c>
      <c r="D162" s="113">
        <v>1201</v>
      </c>
      <c r="E162" s="113">
        <v>341.678</v>
      </c>
      <c r="F162" s="113">
        <v>0.3</v>
      </c>
      <c r="G162" s="113">
        <v>0.2</v>
      </c>
      <c r="H162" s="113">
        <v>2.5690770000000001</v>
      </c>
      <c r="I162" s="113">
        <v>5189785.8430000003</v>
      </c>
      <c r="J162" s="113">
        <v>487858.00799999997</v>
      </c>
      <c r="K162" s="34">
        <f>VLOOKUP($C162,'Hub coords'!$A$14:$E$119,4,TRUE)</f>
        <v>487856.82940000005</v>
      </c>
      <c r="L162" s="34">
        <f>VLOOKUP($C162,'Hub coords'!$A$14:$E$119,5,TRUE)</f>
        <v>5189786.1225000005</v>
      </c>
      <c r="M162" s="34">
        <f t="shared" si="8"/>
        <v>1.1785999999265186</v>
      </c>
      <c r="N162" s="34">
        <f t="shared" si="9"/>
        <v>0.27950000017881393</v>
      </c>
      <c r="O162" s="35">
        <f t="shared" si="10"/>
        <v>1.2112878311643136</v>
      </c>
      <c r="P162" s="34">
        <f t="shared" si="11"/>
        <v>1.4672182099267468</v>
      </c>
      <c r="Q162" s="36" t="s">
        <v>20</v>
      </c>
      <c r="R162" s="40">
        <v>5</v>
      </c>
      <c r="S162" s="115">
        <v>0</v>
      </c>
    </row>
    <row r="163" spans="1:19" x14ac:dyDescent="0.3">
      <c r="A163" s="113" t="s">
        <v>130</v>
      </c>
      <c r="C163" s="113" t="s">
        <v>3492</v>
      </c>
      <c r="D163" s="113">
        <v>1201</v>
      </c>
      <c r="E163" s="113">
        <v>338.303</v>
      </c>
      <c r="F163" s="113">
        <v>0.3</v>
      </c>
      <c r="G163" s="113">
        <v>0.2</v>
      </c>
      <c r="H163" s="113">
        <v>1.5600719999999999</v>
      </c>
      <c r="I163" s="113">
        <v>5189784.5949999997</v>
      </c>
      <c r="J163" s="113">
        <v>487857.14600000001</v>
      </c>
      <c r="K163" s="34">
        <f>VLOOKUP($C163,'Hub coords'!$A$14:$E$119,4,TRUE)</f>
        <v>487856.82940000005</v>
      </c>
      <c r="L163" s="34">
        <f>VLOOKUP($C163,'Hub coords'!$A$14:$E$119,5,TRUE)</f>
        <v>5189786.1225000005</v>
      </c>
      <c r="M163" s="34">
        <f t="shared" si="8"/>
        <v>0.31659999996190891</v>
      </c>
      <c r="N163" s="34">
        <f t="shared" si="9"/>
        <v>1.527500000782311</v>
      </c>
      <c r="O163" s="35">
        <f t="shared" si="10"/>
        <v>1.5599653240908404</v>
      </c>
      <c r="P163" s="34">
        <f t="shared" si="11"/>
        <v>2.4334918123658409</v>
      </c>
      <c r="Q163" s="36" t="s">
        <v>20</v>
      </c>
      <c r="R163" s="40">
        <v>6</v>
      </c>
      <c r="S163" s="115">
        <v>0</v>
      </c>
    </row>
    <row r="164" spans="1:19" x14ac:dyDescent="0.3">
      <c r="A164" s="113" t="s">
        <v>130</v>
      </c>
      <c r="C164" s="113" t="s">
        <v>3493</v>
      </c>
      <c r="D164" s="113">
        <v>1201</v>
      </c>
      <c r="E164" s="113">
        <v>338.404</v>
      </c>
      <c r="F164" s="113">
        <v>0.3</v>
      </c>
      <c r="G164" s="113">
        <v>0.2</v>
      </c>
      <c r="H164" s="113">
        <v>1.93632</v>
      </c>
      <c r="I164" s="113">
        <v>5189785.4670000002</v>
      </c>
      <c r="J164" s="113">
        <v>487857.51799999998</v>
      </c>
      <c r="K164" s="34">
        <f>VLOOKUP($C164,'Hub coords'!$A$14:$E$119,4,TRUE)</f>
        <v>487856.82940000005</v>
      </c>
      <c r="L164" s="34">
        <f>VLOOKUP($C164,'Hub coords'!$A$14:$E$119,5,TRUE)</f>
        <v>5189786.1225000005</v>
      </c>
      <c r="M164" s="34">
        <f t="shared" si="8"/>
        <v>0.68859999993583187</v>
      </c>
      <c r="N164" s="34">
        <f t="shared" si="9"/>
        <v>0.65550000034272671</v>
      </c>
      <c r="O164" s="35">
        <f t="shared" si="10"/>
        <v>0.95071037143861137</v>
      </c>
      <c r="P164" s="34">
        <f t="shared" si="11"/>
        <v>0.90385021036094237</v>
      </c>
      <c r="Q164" s="36" t="s">
        <v>20</v>
      </c>
      <c r="R164" s="40">
        <v>7</v>
      </c>
      <c r="S164" s="115">
        <v>0</v>
      </c>
    </row>
    <row r="165" spans="1:19" x14ac:dyDescent="0.3">
      <c r="A165" s="113" t="s">
        <v>126</v>
      </c>
      <c r="C165" s="113" t="s">
        <v>3494</v>
      </c>
      <c r="D165" s="113">
        <v>1201</v>
      </c>
      <c r="E165" s="113">
        <v>336.54399999999998</v>
      </c>
      <c r="F165" s="113">
        <v>0.4</v>
      </c>
      <c r="G165" s="113">
        <v>0.2</v>
      </c>
      <c r="H165" s="113">
        <v>1.7719780000000001</v>
      </c>
      <c r="I165" s="113">
        <v>5189784.7249999996</v>
      </c>
      <c r="J165" s="113">
        <v>487857.14799999999</v>
      </c>
      <c r="K165" s="34">
        <f>VLOOKUP($C165,'Hub coords'!$A$14:$E$119,4,TRUE)</f>
        <v>487856.82940000005</v>
      </c>
      <c r="L165" s="34">
        <f>VLOOKUP($C165,'Hub coords'!$A$14:$E$119,5,TRUE)</f>
        <v>5189786.1225000005</v>
      </c>
      <c r="M165" s="34">
        <f t="shared" si="8"/>
        <v>0.31859999994048849</v>
      </c>
      <c r="N165" s="34">
        <f t="shared" si="9"/>
        <v>1.3975000008940697</v>
      </c>
      <c r="O165" s="35">
        <f t="shared" si="10"/>
        <v>1.4333569731441655</v>
      </c>
      <c r="P165" s="34">
        <f t="shared" si="11"/>
        <v>2.0545122124610042</v>
      </c>
      <c r="Q165" s="36" t="s">
        <v>20</v>
      </c>
      <c r="R165" s="40">
        <v>8</v>
      </c>
      <c r="S165" s="115">
        <v>0</v>
      </c>
    </row>
    <row r="166" spans="1:19" ht="15" thickBot="1" x14ac:dyDescent="0.35">
      <c r="A166" s="113" t="s">
        <v>126</v>
      </c>
      <c r="C166" s="113" t="s">
        <v>3495</v>
      </c>
      <c r="D166" s="113">
        <v>1201</v>
      </c>
      <c r="E166" s="113">
        <v>340.25400000000002</v>
      </c>
      <c r="F166" s="113">
        <v>0.2</v>
      </c>
      <c r="G166" s="113">
        <v>0.2</v>
      </c>
      <c r="H166" s="113">
        <v>2.1376499999999998</v>
      </c>
      <c r="I166" s="113">
        <v>5189783.852</v>
      </c>
      <c r="J166" s="113">
        <v>487858.03100000002</v>
      </c>
      <c r="K166" s="34">
        <f>VLOOKUP($C166,'Hub coords'!$A$14:$E$119,4,TRUE)</f>
        <v>487856.82940000005</v>
      </c>
      <c r="L166" s="34">
        <f>VLOOKUP($C166,'Hub coords'!$A$14:$E$119,5,TRUE)</f>
        <v>5189786.1225000005</v>
      </c>
      <c r="M166" s="34">
        <f t="shared" si="8"/>
        <v>1.2015999999712221</v>
      </c>
      <c r="N166" s="34">
        <f t="shared" si="9"/>
        <v>2.2705000005662441</v>
      </c>
      <c r="O166" s="35">
        <f t="shared" si="10"/>
        <v>2.5688543774418502</v>
      </c>
      <c r="P166" s="34">
        <f t="shared" si="11"/>
        <v>6.5990128125021554</v>
      </c>
      <c r="Q166" s="36" t="s">
        <v>20</v>
      </c>
      <c r="R166" s="38" t="s">
        <v>2123</v>
      </c>
      <c r="S166" s="38">
        <v>0</v>
      </c>
    </row>
    <row r="167" spans="1:19" x14ac:dyDescent="0.3">
      <c r="A167" s="113" t="s">
        <v>126</v>
      </c>
      <c r="C167" s="113" t="s">
        <v>3478</v>
      </c>
      <c r="D167" s="113">
        <v>1201</v>
      </c>
      <c r="E167" s="113">
        <v>337.06799999999998</v>
      </c>
      <c r="F167" s="113">
        <v>0.3</v>
      </c>
      <c r="G167" s="113">
        <v>0.2</v>
      </c>
      <c r="H167" s="113">
        <v>1.7400770000000001</v>
      </c>
      <c r="I167" s="113">
        <v>5189785.108</v>
      </c>
      <c r="J167" s="113">
        <v>487856.984</v>
      </c>
      <c r="K167" s="34">
        <f>VLOOKUP($C167,'Hub coords'!$A$14:$E$119,4,TRUE)</f>
        <v>487856.82940000005</v>
      </c>
      <c r="L167" s="34">
        <f>VLOOKUP($C167,'Hub coords'!$A$14:$E$119,5,TRUE)</f>
        <v>5189786.1225000005</v>
      </c>
      <c r="M167" s="34">
        <f t="shared" si="8"/>
        <v>0.15459999995073304</v>
      </c>
      <c r="N167" s="34">
        <f t="shared" si="9"/>
        <v>1.0145000005140901</v>
      </c>
      <c r="O167" s="35">
        <f t="shared" si="10"/>
        <v>1.026212166673079</v>
      </c>
      <c r="P167" s="34">
        <f t="shared" si="11"/>
        <v>1.0531114110278552</v>
      </c>
      <c r="Q167" s="36" t="s">
        <v>20</v>
      </c>
      <c r="R167" s="98"/>
    </row>
    <row r="168" spans="1:19" x14ac:dyDescent="0.3">
      <c r="A168" s="113" t="s">
        <v>130</v>
      </c>
      <c r="C168" s="113" t="s">
        <v>3496</v>
      </c>
      <c r="D168" s="113">
        <v>1201</v>
      </c>
      <c r="E168" s="113">
        <v>338.93099999999998</v>
      </c>
      <c r="F168" s="113">
        <v>0.3</v>
      </c>
      <c r="G168" s="113">
        <v>0.2</v>
      </c>
      <c r="H168" s="113">
        <v>1.6649039999999999</v>
      </c>
      <c r="I168" s="113">
        <v>5189784.7079999996</v>
      </c>
      <c r="J168" s="113">
        <v>487857.30099999998</v>
      </c>
      <c r="K168" s="34">
        <f>VLOOKUP($C168,'Hub coords'!$A$14:$E$119,4,TRUE)</f>
        <v>487856.82940000005</v>
      </c>
      <c r="L168" s="34">
        <f>VLOOKUP($C168,'Hub coords'!$A$14:$E$119,5,TRUE)</f>
        <v>5189786.1225000005</v>
      </c>
      <c r="M168" s="34">
        <f t="shared" si="8"/>
        <v>0.47159999993164092</v>
      </c>
      <c r="N168" s="34">
        <f t="shared" si="9"/>
        <v>1.4145000008866191</v>
      </c>
      <c r="O168" s="35">
        <f t="shared" si="10"/>
        <v>1.4910455433834906</v>
      </c>
      <c r="P168" s="34">
        <f t="shared" si="11"/>
        <v>2.2232168124437686</v>
      </c>
      <c r="Q168" s="36" t="s">
        <v>20</v>
      </c>
      <c r="R168" s="98"/>
    </row>
    <row r="169" spans="1:19" x14ac:dyDescent="0.3">
      <c r="A169" s="113" t="s">
        <v>126</v>
      </c>
      <c r="C169" s="113" t="s">
        <v>3497</v>
      </c>
      <c r="D169" s="113">
        <v>1201</v>
      </c>
      <c r="E169" s="113">
        <v>337.78800000000001</v>
      </c>
      <c r="F169" s="113">
        <v>0.3</v>
      </c>
      <c r="G169" s="113">
        <v>0.3</v>
      </c>
      <c r="H169" s="113">
        <v>1.8354699999999999</v>
      </c>
      <c r="I169" s="113">
        <v>5189785.0159999998</v>
      </c>
      <c r="J169" s="113">
        <v>487857.61800000002</v>
      </c>
      <c r="K169" s="34">
        <f>VLOOKUP($C169,'Hub coords'!$A$14:$E$119,4,TRUE)</f>
        <v>487856.82940000005</v>
      </c>
      <c r="L169" s="34">
        <f>VLOOKUP($C169,'Hub coords'!$A$14:$E$119,5,TRUE)</f>
        <v>5189786.1225000005</v>
      </c>
      <c r="M169" s="34">
        <f t="shared" si="8"/>
        <v>0.78859999997075647</v>
      </c>
      <c r="N169" s="34">
        <f t="shared" si="9"/>
        <v>1.106500000692904</v>
      </c>
      <c r="O169" s="35">
        <f t="shared" si="10"/>
        <v>1.3587612783293737</v>
      </c>
      <c r="P169" s="34">
        <f t="shared" si="11"/>
        <v>1.8462322114872736</v>
      </c>
      <c r="Q169" s="36" t="s">
        <v>20</v>
      </c>
      <c r="R169" s="98"/>
    </row>
    <row r="170" spans="1:19" x14ac:dyDescent="0.3">
      <c r="A170" s="113" t="s">
        <v>126</v>
      </c>
      <c r="C170" s="113" t="s">
        <v>3498</v>
      </c>
      <c r="D170" s="113">
        <v>1201</v>
      </c>
      <c r="E170" s="113">
        <v>338.03500000000003</v>
      </c>
      <c r="F170" s="113">
        <v>0.3</v>
      </c>
      <c r="G170" s="113">
        <v>0.2</v>
      </c>
      <c r="H170" s="113">
        <v>1.725706</v>
      </c>
      <c r="I170" s="113">
        <v>5189785.2790000001</v>
      </c>
      <c r="J170" s="113">
        <v>487856.79700000002</v>
      </c>
      <c r="K170" s="34">
        <f>VLOOKUP($C170,'Hub coords'!$A$14:$E$119,4,TRUE)</f>
        <v>487856.82940000005</v>
      </c>
      <c r="L170" s="34">
        <f>VLOOKUP($C170,'Hub coords'!$A$14:$E$119,5,TRUE)</f>
        <v>5189786.1225000005</v>
      </c>
      <c r="M170" s="34">
        <f t="shared" si="8"/>
        <v>3.2400000025518239E-2</v>
      </c>
      <c r="N170" s="34">
        <f t="shared" si="9"/>
        <v>0.84350000042468309</v>
      </c>
      <c r="O170" s="35">
        <f t="shared" si="10"/>
        <v>0.84412203544161435</v>
      </c>
      <c r="P170" s="34">
        <f t="shared" si="11"/>
        <v>0.71254201071809398</v>
      </c>
      <c r="Q170" s="36" t="s">
        <v>20</v>
      </c>
      <c r="R170" s="98"/>
    </row>
    <row r="171" spans="1:19" x14ac:dyDescent="0.3">
      <c r="A171" s="113" t="s">
        <v>130</v>
      </c>
      <c r="C171" s="113" t="s">
        <v>3499</v>
      </c>
      <c r="D171" s="113">
        <v>1201</v>
      </c>
      <c r="E171" s="113">
        <v>337.22800000000001</v>
      </c>
      <c r="F171" s="113">
        <v>0.3</v>
      </c>
      <c r="G171" s="113">
        <v>0.2</v>
      </c>
      <c r="H171" s="113">
        <v>1.581982</v>
      </c>
      <c r="I171" s="113">
        <v>5189785.074</v>
      </c>
      <c r="J171" s="113">
        <v>487856.799</v>
      </c>
      <c r="K171" s="34">
        <f>VLOOKUP($C171,'Hub coords'!$A$14:$E$119,4,TRUE)</f>
        <v>487856.82940000005</v>
      </c>
      <c r="L171" s="34">
        <f>VLOOKUP($C171,'Hub coords'!$A$14:$E$119,5,TRUE)</f>
        <v>5189786.1225000005</v>
      </c>
      <c r="M171" s="34">
        <f t="shared" si="8"/>
        <v>3.0400000046938658E-2</v>
      </c>
      <c r="N171" s="34">
        <f t="shared" si="9"/>
        <v>1.0485000004991889</v>
      </c>
      <c r="O171" s="35">
        <f t="shared" si="10"/>
        <v>1.0489406136906192</v>
      </c>
      <c r="P171" s="34">
        <f t="shared" si="11"/>
        <v>1.1002764110496528</v>
      </c>
      <c r="Q171" s="36" t="s">
        <v>20</v>
      </c>
      <c r="R171" s="98"/>
    </row>
    <row r="172" spans="1:19" x14ac:dyDescent="0.3">
      <c r="A172" s="113" t="s">
        <v>130</v>
      </c>
      <c r="C172" s="113" t="s">
        <v>3500</v>
      </c>
      <c r="D172" s="113">
        <v>1201</v>
      </c>
      <c r="E172" s="113">
        <v>337.95600000000002</v>
      </c>
      <c r="F172" s="113">
        <v>0.3</v>
      </c>
      <c r="G172" s="113">
        <v>0.2</v>
      </c>
      <c r="H172" s="113">
        <v>1.6536759999999999</v>
      </c>
      <c r="I172" s="113">
        <v>5189784.6129999999</v>
      </c>
      <c r="J172" s="113">
        <v>487856.913</v>
      </c>
      <c r="K172" s="34">
        <f>VLOOKUP($C172,'Hub coords'!$A$14:$E$119,4,TRUE)</f>
        <v>487856.82940000005</v>
      </c>
      <c r="L172" s="34">
        <f>VLOOKUP($C172,'Hub coords'!$A$14:$E$119,5,TRUE)</f>
        <v>5189786.1225000005</v>
      </c>
      <c r="M172" s="34">
        <f t="shared" si="8"/>
        <v>8.3599999954458326E-2</v>
      </c>
      <c r="N172" s="34">
        <f t="shared" si="9"/>
        <v>1.5095000006258488</v>
      </c>
      <c r="O172" s="35">
        <f t="shared" si="10"/>
        <v>1.5118132199057603</v>
      </c>
      <c r="P172" s="34">
        <f t="shared" si="11"/>
        <v>2.285579211881823</v>
      </c>
      <c r="Q172" s="36" t="s">
        <v>20</v>
      </c>
      <c r="R172" s="98"/>
    </row>
    <row r="173" spans="1:19" x14ac:dyDescent="0.3">
      <c r="A173" s="113" t="s">
        <v>126</v>
      </c>
      <c r="C173" s="113" t="s">
        <v>3501</v>
      </c>
      <c r="D173" s="113">
        <v>1201</v>
      </c>
      <c r="E173" s="113">
        <v>337.91300000000001</v>
      </c>
      <c r="F173" s="113">
        <v>0.3</v>
      </c>
      <c r="G173" s="113">
        <v>0.2</v>
      </c>
      <c r="H173" s="113">
        <v>1.467905</v>
      </c>
      <c r="I173" s="113">
        <v>5189784.5779999997</v>
      </c>
      <c r="J173" s="113">
        <v>487856.97700000001</v>
      </c>
      <c r="K173" s="34">
        <f>VLOOKUP($C173,'Hub coords'!$A$14:$E$119,4,TRUE)</f>
        <v>487856.82940000005</v>
      </c>
      <c r="L173" s="34">
        <f>VLOOKUP($C173,'Hub coords'!$A$14:$E$119,5,TRUE)</f>
        <v>5189786.1225000005</v>
      </c>
      <c r="M173" s="34">
        <f t="shared" si="8"/>
        <v>0.14759999996749684</v>
      </c>
      <c r="N173" s="34">
        <f t="shared" si="9"/>
        <v>1.5445000007748604</v>
      </c>
      <c r="O173" s="35">
        <f t="shared" si="10"/>
        <v>1.5515366616306392</v>
      </c>
      <c r="P173" s="34">
        <f t="shared" si="11"/>
        <v>2.4072660123839484</v>
      </c>
      <c r="Q173" s="36" t="s">
        <v>20</v>
      </c>
      <c r="R173" s="98"/>
    </row>
    <row r="174" spans="1:19" x14ac:dyDescent="0.3">
      <c r="A174" s="113" t="s">
        <v>126</v>
      </c>
      <c r="C174" s="113" t="s">
        <v>3502</v>
      </c>
      <c r="D174" s="113">
        <v>1201</v>
      </c>
      <c r="E174" s="113">
        <v>338.86900000000003</v>
      </c>
      <c r="F174" s="113">
        <v>0.3</v>
      </c>
      <c r="G174" s="113">
        <v>0.2</v>
      </c>
      <c r="H174" s="113">
        <v>1.8759300000000001</v>
      </c>
      <c r="I174" s="113">
        <v>5189784.7980000004</v>
      </c>
      <c r="J174" s="113">
        <v>487857.49099999998</v>
      </c>
      <c r="K174" s="34">
        <f>VLOOKUP($C174,'Hub coords'!$A$14:$E$119,4,TRUE)</f>
        <v>487856.82940000005</v>
      </c>
      <c r="L174" s="34">
        <f>VLOOKUP($C174,'Hub coords'!$A$14:$E$119,5,TRUE)</f>
        <v>5189786.1225000005</v>
      </c>
      <c r="M174" s="34">
        <f t="shared" si="8"/>
        <v>0.66159999993396923</v>
      </c>
      <c r="N174" s="34">
        <f t="shared" si="9"/>
        <v>1.3245000001043081</v>
      </c>
      <c r="O174" s="35">
        <f t="shared" si="10"/>
        <v>1.4805454434730938</v>
      </c>
      <c r="P174" s="34">
        <f t="shared" si="11"/>
        <v>2.1920148101889398</v>
      </c>
      <c r="Q174" s="36" t="s">
        <v>20</v>
      </c>
      <c r="R174" s="98"/>
    </row>
    <row r="175" spans="1:19" x14ac:dyDescent="0.3">
      <c r="A175" s="113" t="s">
        <v>126</v>
      </c>
      <c r="C175" s="113" t="s">
        <v>3503</v>
      </c>
      <c r="D175" s="113">
        <v>1201</v>
      </c>
      <c r="E175" s="113">
        <v>341.07100000000003</v>
      </c>
      <c r="F175" s="113">
        <v>0.4</v>
      </c>
      <c r="G175" s="113">
        <v>0.2</v>
      </c>
      <c r="H175" s="113">
        <v>2.3023120000000001</v>
      </c>
      <c r="I175" s="113">
        <v>5189785.3600000003</v>
      </c>
      <c r="J175" s="113">
        <v>487858.033</v>
      </c>
      <c r="K175" s="34">
        <f>VLOOKUP($C175,'Hub coords'!$A$14:$E$119,4,TRUE)</f>
        <v>487856.82940000005</v>
      </c>
      <c r="L175" s="34">
        <f>VLOOKUP($C175,'Hub coords'!$A$14:$E$119,5,TRUE)</f>
        <v>5189786.1225000005</v>
      </c>
      <c r="M175" s="34">
        <f t="shared" si="8"/>
        <v>1.2035999999498017</v>
      </c>
      <c r="N175" s="34">
        <f t="shared" si="9"/>
        <v>0.76250000018626451</v>
      </c>
      <c r="O175" s="35">
        <f t="shared" si="10"/>
        <v>1.4248014634198043</v>
      </c>
      <c r="P175" s="34">
        <f t="shared" si="11"/>
        <v>2.0300592101632158</v>
      </c>
      <c r="Q175" s="36" t="s">
        <v>20</v>
      </c>
      <c r="R175" s="98"/>
    </row>
    <row r="176" spans="1:19" x14ac:dyDescent="0.3">
      <c r="A176" s="113" t="s">
        <v>126</v>
      </c>
      <c r="C176" s="113" t="s">
        <v>3504</v>
      </c>
      <c r="D176" s="113">
        <v>1201</v>
      </c>
      <c r="E176" s="113">
        <v>340.274</v>
      </c>
      <c r="F176" s="113">
        <v>0.3</v>
      </c>
      <c r="G176" s="113">
        <v>0.2</v>
      </c>
      <c r="H176" s="113">
        <v>2.04251</v>
      </c>
      <c r="I176" s="113">
        <v>5189784.1919999998</v>
      </c>
      <c r="J176" s="113">
        <v>487857.60600000003</v>
      </c>
      <c r="K176" s="34">
        <f>VLOOKUP($C176,'Hub coords'!$A$14:$E$119,4,TRUE)</f>
        <v>487856.82940000005</v>
      </c>
      <c r="L176" s="34">
        <f>VLOOKUP($C176,'Hub coords'!$A$14:$E$119,5,TRUE)</f>
        <v>5189786.1225000005</v>
      </c>
      <c r="M176" s="34">
        <f t="shared" si="8"/>
        <v>0.77659999998286366</v>
      </c>
      <c r="N176" s="34">
        <f t="shared" si="9"/>
        <v>1.9305000007152557</v>
      </c>
      <c r="O176" s="35">
        <f t="shared" si="10"/>
        <v>2.0808502619686466</v>
      </c>
      <c r="P176" s="34">
        <f t="shared" si="11"/>
        <v>4.3299378127349852</v>
      </c>
      <c r="Q176" s="36" t="s">
        <v>20</v>
      </c>
      <c r="R176" s="98"/>
    </row>
    <row r="177" spans="1:19" x14ac:dyDescent="0.3">
      <c r="A177" s="113" t="s">
        <v>130</v>
      </c>
      <c r="C177" s="113" t="s">
        <v>3505</v>
      </c>
      <c r="D177" s="113">
        <v>1201</v>
      </c>
      <c r="E177" s="113">
        <v>337.89499999999998</v>
      </c>
      <c r="F177" s="113">
        <v>0.3</v>
      </c>
      <c r="G177" s="113">
        <v>0.2</v>
      </c>
      <c r="H177" s="113">
        <v>1.969905</v>
      </c>
      <c r="I177" s="113">
        <v>5189785.18</v>
      </c>
      <c r="J177" s="113">
        <v>487856.91800000001</v>
      </c>
      <c r="K177" s="34">
        <f>VLOOKUP($C177,'Hub coords'!$A$14:$E$119,4,TRUE)</f>
        <v>487856.82940000005</v>
      </c>
      <c r="L177" s="34">
        <f>VLOOKUP($C177,'Hub coords'!$A$14:$E$119,5,TRUE)</f>
        <v>5189786.1225000005</v>
      </c>
      <c r="M177" s="34">
        <f t="shared" si="8"/>
        <v>8.8599999959114939E-2</v>
      </c>
      <c r="N177" s="34">
        <f t="shared" si="9"/>
        <v>0.94250000081956387</v>
      </c>
      <c r="O177" s="35">
        <f t="shared" si="10"/>
        <v>0.9466552759783432</v>
      </c>
      <c r="P177" s="34">
        <f t="shared" si="11"/>
        <v>0.89615621153763314</v>
      </c>
      <c r="Q177" s="36" t="s">
        <v>20</v>
      </c>
      <c r="R177" s="98"/>
    </row>
    <row r="178" spans="1:19" x14ac:dyDescent="0.3">
      <c r="A178" s="113" t="s">
        <v>126</v>
      </c>
      <c r="C178" s="113" t="s">
        <v>3479</v>
      </c>
      <c r="D178" s="113">
        <v>1201</v>
      </c>
      <c r="E178" s="113">
        <v>341.49700000000001</v>
      </c>
      <c r="F178" s="113">
        <v>0.4</v>
      </c>
      <c r="G178" s="113">
        <v>0.2</v>
      </c>
      <c r="H178" s="113">
        <v>2.0160640000000001</v>
      </c>
      <c r="I178" s="113">
        <v>5189785.2070000004</v>
      </c>
      <c r="J178" s="113">
        <v>487857.66800000001</v>
      </c>
      <c r="K178" s="34">
        <f>VLOOKUP($C178,'Hub coords'!$A$14:$E$119,4,TRUE)</f>
        <v>487856.82940000005</v>
      </c>
      <c r="L178" s="34">
        <f>VLOOKUP($C178,'Hub coords'!$A$14:$E$119,5,TRUE)</f>
        <v>5189786.1225000005</v>
      </c>
      <c r="M178" s="34">
        <f t="shared" si="8"/>
        <v>0.83859999995911494</v>
      </c>
      <c r="N178" s="34">
        <f t="shared" si="9"/>
        <v>0.91550000011920929</v>
      </c>
      <c r="O178" s="35">
        <f t="shared" si="10"/>
        <v>1.2415273698753886</v>
      </c>
      <c r="P178" s="34">
        <f t="shared" si="11"/>
        <v>1.5413902101496999</v>
      </c>
      <c r="Q178" s="36" t="s">
        <v>20</v>
      </c>
      <c r="R178" s="98"/>
    </row>
    <row r="179" spans="1:19" x14ac:dyDescent="0.3">
      <c r="A179" s="113" t="s">
        <v>126</v>
      </c>
      <c r="C179" s="113" t="s">
        <v>3506</v>
      </c>
      <c r="D179" s="113">
        <v>1201</v>
      </c>
      <c r="E179" s="113">
        <v>338.49900000000002</v>
      </c>
      <c r="F179" s="113">
        <v>0.3</v>
      </c>
      <c r="G179" s="113">
        <v>0.2</v>
      </c>
      <c r="H179" s="113">
        <v>1.5853539999999999</v>
      </c>
      <c r="I179" s="113">
        <v>5189784.682</v>
      </c>
      <c r="J179" s="113">
        <v>487857.08</v>
      </c>
      <c r="K179" s="34">
        <f>VLOOKUP($C179,'Hub coords'!$A$14:$E$119,4,TRUE)</f>
        <v>487856.82940000005</v>
      </c>
      <c r="L179" s="34">
        <f>VLOOKUP($C179,'Hub coords'!$A$14:$E$119,5,TRUE)</f>
        <v>5189786.1225000005</v>
      </c>
      <c r="M179" s="34">
        <f t="shared" si="8"/>
        <v>0.25059999997029081</v>
      </c>
      <c r="N179" s="34">
        <f t="shared" si="9"/>
        <v>1.4405000004917383</v>
      </c>
      <c r="O179" s="35">
        <f t="shared" si="10"/>
        <v>1.4621356337227434</v>
      </c>
      <c r="P179" s="34">
        <f t="shared" si="11"/>
        <v>2.1378406114018085</v>
      </c>
      <c r="Q179" s="36" t="s">
        <v>20</v>
      </c>
      <c r="R179" s="98"/>
    </row>
    <row r="180" spans="1:19" x14ac:dyDescent="0.3">
      <c r="A180" s="113" t="s">
        <v>130</v>
      </c>
      <c r="C180" s="113" t="s">
        <v>3480</v>
      </c>
      <c r="D180" s="113">
        <v>1201</v>
      </c>
      <c r="E180" s="113">
        <v>339.286</v>
      </c>
      <c r="F180" s="113">
        <v>0.3</v>
      </c>
      <c r="G180" s="113">
        <v>0.2</v>
      </c>
      <c r="H180" s="113">
        <v>1.5873790000000001</v>
      </c>
      <c r="I180" s="113">
        <v>5189784.3229999999</v>
      </c>
      <c r="J180" s="113">
        <v>487857.41600000003</v>
      </c>
      <c r="K180" s="34">
        <f>VLOOKUP($C180,'Hub coords'!$A$14:$E$119,4,TRUE)</f>
        <v>487856.82940000005</v>
      </c>
      <c r="L180" s="34">
        <f>VLOOKUP($C180,'Hub coords'!$A$14:$E$119,5,TRUE)</f>
        <v>5189786.1225000005</v>
      </c>
      <c r="M180" s="34">
        <f t="shared" si="8"/>
        <v>0.58659999998053536</v>
      </c>
      <c r="N180" s="34">
        <f t="shared" si="9"/>
        <v>1.7995000006631017</v>
      </c>
      <c r="O180" s="35">
        <f t="shared" si="10"/>
        <v>1.8926964395707164</v>
      </c>
      <c r="P180" s="34">
        <f t="shared" si="11"/>
        <v>3.5822998123636665</v>
      </c>
      <c r="Q180" s="36" t="s">
        <v>20</v>
      </c>
      <c r="R180" s="98" t="s">
        <v>5112</v>
      </c>
      <c r="S180" s="37">
        <f>COUNT(D156:D185)</f>
        <v>30</v>
      </c>
    </row>
    <row r="181" spans="1:19" x14ac:dyDescent="0.3">
      <c r="A181" s="113" t="s">
        <v>126</v>
      </c>
      <c r="C181" s="113" t="s">
        <v>3481</v>
      </c>
      <c r="D181" s="113">
        <v>1201</v>
      </c>
      <c r="E181" s="113">
        <v>341.303</v>
      </c>
      <c r="F181" s="113">
        <v>0.4</v>
      </c>
      <c r="G181" s="113">
        <v>0.2</v>
      </c>
      <c r="H181" s="113">
        <v>2.1368459999999998</v>
      </c>
      <c r="I181" s="113">
        <v>5189785.267</v>
      </c>
      <c r="J181" s="113">
        <v>487857.663</v>
      </c>
      <c r="K181" s="34">
        <f>VLOOKUP($C181,'Hub coords'!$A$14:$E$119,4,TRUE)</f>
        <v>487856.82940000005</v>
      </c>
      <c r="L181" s="34">
        <f>VLOOKUP($C181,'Hub coords'!$A$14:$E$119,5,TRUE)</f>
        <v>5189786.1225000005</v>
      </c>
      <c r="M181" s="34">
        <f t="shared" si="8"/>
        <v>0.83359999995445833</v>
      </c>
      <c r="N181" s="34">
        <f t="shared" si="9"/>
        <v>0.85550000052899122</v>
      </c>
      <c r="O181" s="35">
        <f t="shared" si="10"/>
        <v>1.1944744496343054</v>
      </c>
      <c r="P181" s="34">
        <f t="shared" si="11"/>
        <v>1.4267692108291767</v>
      </c>
      <c r="Q181" s="36" t="s">
        <v>20</v>
      </c>
      <c r="R181" s="98" t="s">
        <v>5111</v>
      </c>
      <c r="S181" s="34">
        <f>AVERAGE(O156:O185)</f>
        <v>1.4848510314284589</v>
      </c>
    </row>
    <row r="182" spans="1:19" x14ac:dyDescent="0.3">
      <c r="A182" s="113" t="s">
        <v>130</v>
      </c>
      <c r="C182" s="113" t="s">
        <v>3482</v>
      </c>
      <c r="D182" s="113">
        <v>1201</v>
      </c>
      <c r="E182" s="113">
        <v>337.94299999999998</v>
      </c>
      <c r="F182" s="113">
        <v>0.3</v>
      </c>
      <c r="G182" s="113">
        <v>0.2</v>
      </c>
      <c r="H182" s="113">
        <v>1.6893819999999999</v>
      </c>
      <c r="I182" s="113">
        <v>5189784.8899999997</v>
      </c>
      <c r="J182" s="113">
        <v>487856.71</v>
      </c>
      <c r="K182" s="34">
        <f>VLOOKUP($C182,'Hub coords'!$A$14:$E$119,4,TRUE)</f>
        <v>487856.82940000005</v>
      </c>
      <c r="L182" s="34">
        <f>VLOOKUP($C182,'Hub coords'!$A$14:$E$119,5,TRUE)</f>
        <v>5189786.1225000005</v>
      </c>
      <c r="M182" s="34">
        <f t="shared" si="8"/>
        <v>0.11940000002505258</v>
      </c>
      <c r="N182" s="34">
        <f t="shared" si="9"/>
        <v>1.2325000008568168</v>
      </c>
      <c r="O182" s="35">
        <f t="shared" si="10"/>
        <v>1.2382700077600346</v>
      </c>
      <c r="P182" s="34">
        <f t="shared" si="11"/>
        <v>1.533312612118036</v>
      </c>
      <c r="Q182" s="36" t="s">
        <v>20</v>
      </c>
      <c r="R182" s="98" t="s">
        <v>5110</v>
      </c>
      <c r="S182" s="34">
        <f>_xlfn.STDEV.S(O156:O185)</f>
        <v>0.42868013857123516</v>
      </c>
    </row>
    <row r="183" spans="1:19" x14ac:dyDescent="0.3">
      <c r="A183" s="113" t="s">
        <v>126</v>
      </c>
      <c r="C183" s="113" t="s">
        <v>3483</v>
      </c>
      <c r="D183" s="113">
        <v>1201</v>
      </c>
      <c r="E183" s="113">
        <v>338.01400000000001</v>
      </c>
      <c r="F183" s="113">
        <v>0.4</v>
      </c>
      <c r="G183" s="113">
        <v>0.3</v>
      </c>
      <c r="H183" s="113">
        <v>1.923854</v>
      </c>
      <c r="I183" s="113">
        <v>5189785.3820000002</v>
      </c>
      <c r="J183" s="113">
        <v>487857.72499999998</v>
      </c>
      <c r="K183" s="34">
        <f>VLOOKUP($C183,'Hub coords'!$A$14:$E$119,4,TRUE)</f>
        <v>487856.82940000005</v>
      </c>
      <c r="L183" s="34">
        <f>VLOOKUP($C183,'Hub coords'!$A$14:$E$119,5,TRUE)</f>
        <v>5189786.1225000005</v>
      </c>
      <c r="M183" s="34">
        <f t="shared" si="8"/>
        <v>0.8955999999307096</v>
      </c>
      <c r="N183" s="34">
        <f t="shared" si="9"/>
        <v>0.7405000003054738</v>
      </c>
      <c r="O183" s="35">
        <f t="shared" si="10"/>
        <v>1.1620841666283444</v>
      </c>
      <c r="P183" s="34">
        <f t="shared" si="11"/>
        <v>1.3504396103282936</v>
      </c>
      <c r="Q183" s="36" t="s">
        <v>20</v>
      </c>
      <c r="R183" s="98" t="s">
        <v>5109</v>
      </c>
      <c r="S183" s="34">
        <f>MIN(O156:O185)</f>
        <v>0.84412203544161435</v>
      </c>
    </row>
    <row r="184" spans="1:19" x14ac:dyDescent="0.3">
      <c r="A184" s="113" t="s">
        <v>126</v>
      </c>
      <c r="C184" s="113" t="s">
        <v>3484</v>
      </c>
      <c r="D184" s="113">
        <v>1201</v>
      </c>
      <c r="E184" s="113">
        <v>340.48</v>
      </c>
      <c r="F184" s="113">
        <v>0.3</v>
      </c>
      <c r="G184" s="113">
        <v>0.2</v>
      </c>
      <c r="H184" s="113">
        <v>2.2258870000000002</v>
      </c>
      <c r="I184" s="113">
        <v>5189784.392</v>
      </c>
      <c r="J184" s="113">
        <v>487857.96899999998</v>
      </c>
      <c r="K184" s="34">
        <f>VLOOKUP($C184,'Hub coords'!$A$14:$E$119,4,TRUE)</f>
        <v>487856.82940000005</v>
      </c>
      <c r="L184" s="34">
        <f>VLOOKUP($C184,'Hub coords'!$A$14:$E$119,5,TRUE)</f>
        <v>5189786.1225000005</v>
      </c>
      <c r="M184" s="34">
        <f t="shared" si="8"/>
        <v>1.1395999999367632</v>
      </c>
      <c r="N184" s="34">
        <f t="shared" si="9"/>
        <v>1.7305000005289912</v>
      </c>
      <c r="O184" s="35">
        <f t="shared" si="10"/>
        <v>2.0720324349987163</v>
      </c>
      <c r="P184" s="34">
        <f t="shared" si="11"/>
        <v>4.2933184116867089</v>
      </c>
      <c r="Q184" s="36" t="s">
        <v>20</v>
      </c>
      <c r="R184" s="98" t="s">
        <v>5108</v>
      </c>
      <c r="S184" s="34">
        <f>MAX(O156:O185)</f>
        <v>2.5688543774418502</v>
      </c>
    </row>
    <row r="185" spans="1:19" x14ac:dyDescent="0.3">
      <c r="A185" s="113" t="s">
        <v>126</v>
      </c>
      <c r="C185" s="113" t="s">
        <v>3485</v>
      </c>
      <c r="D185" s="113">
        <v>1201</v>
      </c>
      <c r="E185" s="113">
        <v>340.33199999999999</v>
      </c>
      <c r="F185" s="113">
        <v>0.4</v>
      </c>
      <c r="G185" s="113">
        <v>0.2</v>
      </c>
      <c r="H185" s="113">
        <v>2.215023</v>
      </c>
      <c r="I185" s="113">
        <v>5189784.8770000003</v>
      </c>
      <c r="J185" s="113">
        <v>487857.92099999997</v>
      </c>
      <c r="K185" s="34">
        <f>VLOOKUP($C185,'Hub coords'!$A$14:$E$119,4,TRUE)</f>
        <v>487856.82940000005</v>
      </c>
      <c r="L185" s="34">
        <f>VLOOKUP($C185,'Hub coords'!$A$14:$E$119,5,TRUE)</f>
        <v>5189786.1225000005</v>
      </c>
      <c r="M185" s="34">
        <f t="shared" si="8"/>
        <v>1.0915999999269843</v>
      </c>
      <c r="N185" s="34">
        <f t="shared" si="9"/>
        <v>1.2455000001937151</v>
      </c>
      <c r="O185" s="35">
        <f t="shared" si="10"/>
        <v>1.6561584496427679</v>
      </c>
      <c r="P185" s="34">
        <f t="shared" si="11"/>
        <v>2.7428608103231369</v>
      </c>
      <c r="Q185" s="36" t="s">
        <v>20</v>
      </c>
      <c r="R185" s="98" t="s">
        <v>5107</v>
      </c>
      <c r="S185" s="34">
        <f>SQRT(SUM(P156:P185)/S180)</f>
        <v>1.5435101850542148</v>
      </c>
    </row>
    <row r="186" spans="1:19" ht="15" thickBot="1" x14ac:dyDescent="0.35">
      <c r="A186" s="113" t="s">
        <v>126</v>
      </c>
      <c r="C186" s="113" t="s">
        <v>3507</v>
      </c>
      <c r="D186" s="113">
        <v>1199</v>
      </c>
      <c r="E186" s="113">
        <v>343.334</v>
      </c>
      <c r="F186" s="113">
        <v>0.3</v>
      </c>
      <c r="G186" s="113">
        <v>0.2</v>
      </c>
      <c r="H186" s="113">
        <v>1.6219479999999999</v>
      </c>
      <c r="I186" s="113">
        <v>5189804.92</v>
      </c>
      <c r="J186" s="113">
        <v>487835.77299999999</v>
      </c>
      <c r="K186" s="34">
        <f>VLOOKUP($C186,'Hub coords'!$A$14:$E$119,4,TRUE)</f>
        <v>487836.50140000001</v>
      </c>
      <c r="L186" s="34">
        <f>VLOOKUP($C186,'Hub coords'!$A$14:$E$119,5,TRUE)</f>
        <v>5189807.4275000002</v>
      </c>
      <c r="M186" s="34">
        <f t="shared" si="8"/>
        <v>0.72840000002179295</v>
      </c>
      <c r="N186" s="34">
        <f t="shared" si="9"/>
        <v>2.5075000002980232</v>
      </c>
      <c r="O186" s="35">
        <f t="shared" si="10"/>
        <v>2.6111535403967219</v>
      </c>
      <c r="P186" s="34">
        <f t="shared" si="11"/>
        <v>6.8181228115263348</v>
      </c>
      <c r="Q186" s="36" t="s">
        <v>23</v>
      </c>
      <c r="R186" s="70"/>
      <c r="S186" s="70"/>
    </row>
    <row r="187" spans="1:19" x14ac:dyDescent="0.3">
      <c r="A187" s="113" t="s">
        <v>126</v>
      </c>
      <c r="C187" s="113" t="s">
        <v>3516</v>
      </c>
      <c r="D187" s="113">
        <v>1201</v>
      </c>
      <c r="E187" s="113">
        <v>338.51900000000001</v>
      </c>
      <c r="F187" s="113">
        <v>0.3</v>
      </c>
      <c r="G187" s="113">
        <v>0.2</v>
      </c>
      <c r="H187" s="113">
        <v>1.600006</v>
      </c>
      <c r="I187" s="113">
        <v>5189807.1310000001</v>
      </c>
      <c r="J187" s="113">
        <v>487835.86800000002</v>
      </c>
      <c r="K187" s="34">
        <f>VLOOKUP($C187,'Hub coords'!$A$14:$E$119,4,TRUE)</f>
        <v>487836.50140000001</v>
      </c>
      <c r="L187" s="34">
        <f>VLOOKUP($C187,'Hub coords'!$A$14:$E$119,5,TRUE)</f>
        <v>5189807.4275000002</v>
      </c>
      <c r="M187" s="34">
        <f t="shared" si="8"/>
        <v>0.63339999999152496</v>
      </c>
      <c r="N187" s="34">
        <f t="shared" si="9"/>
        <v>0.29650000017136335</v>
      </c>
      <c r="O187" s="35">
        <f t="shared" si="10"/>
        <v>0.69936243114059415</v>
      </c>
      <c r="P187" s="34">
        <f t="shared" si="11"/>
        <v>0.48910781009088228</v>
      </c>
      <c r="Q187" s="36" t="s">
        <v>23</v>
      </c>
      <c r="R187" s="20" t="s">
        <v>166</v>
      </c>
      <c r="S187" s="20" t="s">
        <v>165</v>
      </c>
    </row>
    <row r="188" spans="1:19" x14ac:dyDescent="0.3">
      <c r="A188" s="113" t="s">
        <v>130</v>
      </c>
      <c r="C188" s="113" t="s">
        <v>3517</v>
      </c>
      <c r="D188" s="113">
        <v>1201</v>
      </c>
      <c r="E188" s="113">
        <v>339.601</v>
      </c>
      <c r="F188" s="113">
        <v>0.3</v>
      </c>
      <c r="G188" s="113">
        <v>0.2</v>
      </c>
      <c r="H188" s="113">
        <v>1.770524</v>
      </c>
      <c r="I188" s="113">
        <v>5189807.1059999997</v>
      </c>
      <c r="J188" s="113">
        <v>487835.79599999997</v>
      </c>
      <c r="K188" s="34">
        <f>VLOOKUP($C188,'Hub coords'!$A$14:$E$119,4,TRUE)</f>
        <v>487836.50140000001</v>
      </c>
      <c r="L188" s="34">
        <f>VLOOKUP($C188,'Hub coords'!$A$14:$E$119,5,TRUE)</f>
        <v>5189807.4275000002</v>
      </c>
      <c r="M188" s="34">
        <f t="shared" si="8"/>
        <v>0.70540000003529713</v>
      </c>
      <c r="N188" s="34">
        <f t="shared" si="9"/>
        <v>0.32150000054389238</v>
      </c>
      <c r="O188" s="35">
        <f t="shared" si="10"/>
        <v>0.77521055875131117</v>
      </c>
      <c r="P188" s="34">
        <f t="shared" si="11"/>
        <v>0.60095141039952005</v>
      </c>
      <c r="Q188" s="36" t="s">
        <v>23</v>
      </c>
      <c r="R188" s="40">
        <v>1</v>
      </c>
      <c r="S188" s="115">
        <v>2</v>
      </c>
    </row>
    <row r="189" spans="1:19" x14ac:dyDescent="0.3">
      <c r="A189" s="113" t="s">
        <v>126</v>
      </c>
      <c r="C189" s="113" t="s">
        <v>3518</v>
      </c>
      <c r="D189" s="113">
        <v>1201</v>
      </c>
      <c r="E189" s="113">
        <v>344.99200000000002</v>
      </c>
      <c r="F189" s="113">
        <v>0.2</v>
      </c>
      <c r="G189" s="113">
        <v>0.2</v>
      </c>
      <c r="H189" s="113">
        <v>1.9775389999999999</v>
      </c>
      <c r="I189" s="113">
        <v>5189806.2419999996</v>
      </c>
      <c r="J189" s="113">
        <v>487837.20699999999</v>
      </c>
      <c r="K189" s="34">
        <f>VLOOKUP($C189,'Hub coords'!$A$14:$E$119,4,TRUE)</f>
        <v>487836.50140000001</v>
      </c>
      <c r="L189" s="34">
        <f>VLOOKUP($C189,'Hub coords'!$A$14:$E$119,5,TRUE)</f>
        <v>5189807.4275000002</v>
      </c>
      <c r="M189" s="34">
        <f t="shared" si="8"/>
        <v>0.70559999998658895</v>
      </c>
      <c r="N189" s="34">
        <f t="shared" si="9"/>
        <v>1.185500000603497</v>
      </c>
      <c r="O189" s="35">
        <f t="shared" si="10"/>
        <v>1.3795947272340401</v>
      </c>
      <c r="P189" s="34">
        <f t="shared" si="11"/>
        <v>1.9032816114119655</v>
      </c>
      <c r="Q189" s="36" t="s">
        <v>23</v>
      </c>
      <c r="R189" s="40">
        <v>2</v>
      </c>
      <c r="S189" s="115">
        <v>8</v>
      </c>
    </row>
    <row r="190" spans="1:19" x14ac:dyDescent="0.3">
      <c r="A190" s="113" t="s">
        <v>130</v>
      </c>
      <c r="C190" s="113" t="s">
        <v>3519</v>
      </c>
      <c r="D190" s="113">
        <v>1200</v>
      </c>
      <c r="E190" s="113">
        <v>343.41</v>
      </c>
      <c r="F190" s="113">
        <v>0.3</v>
      </c>
      <c r="G190" s="113">
        <v>0.2</v>
      </c>
      <c r="H190" s="113">
        <v>1.720056</v>
      </c>
      <c r="I190" s="113">
        <v>5189804.6169999996</v>
      </c>
      <c r="J190" s="113">
        <v>487834.86300000001</v>
      </c>
      <c r="K190" s="34">
        <f>VLOOKUP($C190,'Hub coords'!$A$14:$E$119,4,TRUE)</f>
        <v>487836.50140000001</v>
      </c>
      <c r="L190" s="34">
        <f>VLOOKUP($C190,'Hub coords'!$A$14:$E$119,5,TRUE)</f>
        <v>5189807.4275000002</v>
      </c>
      <c r="M190" s="34">
        <f t="shared" si="8"/>
        <v>1.6383999999961816</v>
      </c>
      <c r="N190" s="34">
        <f t="shared" si="9"/>
        <v>2.810500000603497</v>
      </c>
      <c r="O190" s="35">
        <f t="shared" si="10"/>
        <v>3.2531930181561228</v>
      </c>
      <c r="P190" s="34">
        <f t="shared" si="11"/>
        <v>10.583264813379744</v>
      </c>
      <c r="Q190" s="36" t="s">
        <v>23</v>
      </c>
      <c r="R190" s="40">
        <v>3</v>
      </c>
      <c r="S190" s="115">
        <v>14</v>
      </c>
    </row>
    <row r="191" spans="1:19" x14ac:dyDescent="0.3">
      <c r="A191" s="113" t="s">
        <v>130</v>
      </c>
      <c r="C191" s="113" t="s">
        <v>3520</v>
      </c>
      <c r="D191" s="113">
        <v>1201</v>
      </c>
      <c r="E191" s="113">
        <v>343.28300000000002</v>
      </c>
      <c r="F191" s="113">
        <v>0.2</v>
      </c>
      <c r="G191" s="113">
        <v>0.2</v>
      </c>
      <c r="H191" s="113">
        <v>1.6748000000000001</v>
      </c>
      <c r="I191" s="113">
        <v>5189806.2680000002</v>
      </c>
      <c r="J191" s="113">
        <v>487837.20799999998</v>
      </c>
      <c r="K191" s="34">
        <f>VLOOKUP($C191,'Hub coords'!$A$14:$E$119,4,TRUE)</f>
        <v>487836.50140000001</v>
      </c>
      <c r="L191" s="34">
        <f>VLOOKUP($C191,'Hub coords'!$A$14:$E$119,5,TRUE)</f>
        <v>5189807.4275000002</v>
      </c>
      <c r="M191" s="34">
        <f t="shared" si="8"/>
        <v>0.70659999997587875</v>
      </c>
      <c r="N191" s="34">
        <f t="shared" si="9"/>
        <v>1.1595000000670552</v>
      </c>
      <c r="O191" s="35">
        <f t="shared" si="10"/>
        <v>1.3578379174707904</v>
      </c>
      <c r="P191" s="34">
        <f t="shared" si="11"/>
        <v>1.8437238101214131</v>
      </c>
      <c r="Q191" s="36" t="s">
        <v>23</v>
      </c>
      <c r="R191" s="40">
        <v>4</v>
      </c>
      <c r="S191" s="115">
        <v>6</v>
      </c>
    </row>
    <row r="192" spans="1:19" x14ac:dyDescent="0.3">
      <c r="A192" s="113" t="s">
        <v>130</v>
      </c>
      <c r="C192" s="113" t="s">
        <v>3521</v>
      </c>
      <c r="D192" s="113">
        <v>1200</v>
      </c>
      <c r="E192" s="113">
        <v>342.75400000000002</v>
      </c>
      <c r="F192" s="113">
        <v>0.3</v>
      </c>
      <c r="G192" s="113">
        <v>0.2</v>
      </c>
      <c r="H192" s="113">
        <v>1.627194</v>
      </c>
      <c r="I192" s="113">
        <v>5189805.068</v>
      </c>
      <c r="J192" s="113">
        <v>487836.09899999999</v>
      </c>
      <c r="K192" s="34">
        <f>VLOOKUP($C192,'Hub coords'!$A$14:$E$119,4,TRUE)</f>
        <v>487836.50140000001</v>
      </c>
      <c r="L192" s="34">
        <f>VLOOKUP($C192,'Hub coords'!$A$14:$E$119,5,TRUE)</f>
        <v>5189807.4275000002</v>
      </c>
      <c r="M192" s="34">
        <f t="shared" si="8"/>
        <v>0.40240000002086163</v>
      </c>
      <c r="N192" s="34">
        <f t="shared" si="9"/>
        <v>2.3595000002533197</v>
      </c>
      <c r="O192" s="35">
        <f t="shared" si="10"/>
        <v>2.3935676324708699</v>
      </c>
      <c r="P192" s="34">
        <f t="shared" si="11"/>
        <v>5.7291660112122056</v>
      </c>
      <c r="Q192" s="36" t="s">
        <v>23</v>
      </c>
      <c r="R192" s="40">
        <v>5</v>
      </c>
      <c r="S192" s="115">
        <v>0</v>
      </c>
    </row>
    <row r="193" spans="1:19" x14ac:dyDescent="0.3">
      <c r="A193" s="113" t="s">
        <v>126</v>
      </c>
      <c r="C193" s="113" t="s">
        <v>3522</v>
      </c>
      <c r="D193" s="113">
        <v>1199</v>
      </c>
      <c r="E193" s="113">
        <v>343.642</v>
      </c>
      <c r="F193" s="113">
        <v>0.3</v>
      </c>
      <c r="G193" s="113">
        <v>0.2</v>
      </c>
      <c r="H193" s="113">
        <v>1.525096</v>
      </c>
      <c r="I193" s="113">
        <v>5189805.2790000001</v>
      </c>
      <c r="J193" s="113">
        <v>487835.38099999999</v>
      </c>
      <c r="K193" s="34">
        <f>VLOOKUP($C193,'Hub coords'!$A$14:$E$119,4,TRUE)</f>
        <v>487836.50140000001</v>
      </c>
      <c r="L193" s="34">
        <f>VLOOKUP($C193,'Hub coords'!$A$14:$E$119,5,TRUE)</f>
        <v>5189807.4275000002</v>
      </c>
      <c r="M193" s="34">
        <f t="shared" si="8"/>
        <v>1.1204000000143424</v>
      </c>
      <c r="N193" s="34">
        <f t="shared" si="9"/>
        <v>2.1485000001266599</v>
      </c>
      <c r="O193" s="35">
        <f t="shared" si="10"/>
        <v>2.4230865462414659</v>
      </c>
      <c r="P193" s="34">
        <f t="shared" si="11"/>
        <v>5.8713484105763953</v>
      </c>
      <c r="Q193" s="36" t="s">
        <v>23</v>
      </c>
      <c r="R193" s="40">
        <v>6</v>
      </c>
      <c r="S193" s="115">
        <v>0</v>
      </c>
    </row>
    <row r="194" spans="1:19" x14ac:dyDescent="0.3">
      <c r="A194" s="113" t="s">
        <v>126</v>
      </c>
      <c r="C194" s="113" t="s">
        <v>3523</v>
      </c>
      <c r="D194" s="113">
        <v>1201</v>
      </c>
      <c r="E194" s="113">
        <v>342.31099999999998</v>
      </c>
      <c r="F194" s="113">
        <v>0.3</v>
      </c>
      <c r="G194" s="113">
        <v>0.3</v>
      </c>
      <c r="H194" s="113">
        <v>1.911448</v>
      </c>
      <c r="I194" s="113">
        <v>5189807.0980000002</v>
      </c>
      <c r="J194" s="113">
        <v>487837.011</v>
      </c>
      <c r="K194" s="34">
        <f>VLOOKUP($C194,'Hub coords'!$A$14:$E$119,4,TRUE)</f>
        <v>487836.50140000001</v>
      </c>
      <c r="L194" s="34">
        <f>VLOOKUP($C194,'Hub coords'!$A$14:$E$119,5,TRUE)</f>
        <v>5189807.4275000002</v>
      </c>
      <c r="M194" s="34">
        <f t="shared" si="8"/>
        <v>0.50959999999031425</v>
      </c>
      <c r="N194" s="34">
        <f t="shared" si="9"/>
        <v>0.32949999999254942</v>
      </c>
      <c r="O194" s="35">
        <f t="shared" si="10"/>
        <v>0.60684628200658719</v>
      </c>
      <c r="P194" s="34">
        <f t="shared" si="11"/>
        <v>0.36826240998521836</v>
      </c>
      <c r="Q194" s="36" t="s">
        <v>23</v>
      </c>
      <c r="R194" s="40">
        <v>7</v>
      </c>
      <c r="S194" s="115">
        <v>0</v>
      </c>
    </row>
    <row r="195" spans="1:19" x14ac:dyDescent="0.3">
      <c r="A195" s="113" t="s">
        <v>130</v>
      </c>
      <c r="C195" s="113" t="s">
        <v>3524</v>
      </c>
      <c r="D195" s="113">
        <v>1199</v>
      </c>
      <c r="E195" s="113">
        <v>343.82600000000002</v>
      </c>
      <c r="F195" s="113">
        <v>0.3</v>
      </c>
      <c r="G195" s="113">
        <v>0.2</v>
      </c>
      <c r="H195" s="113">
        <v>1.645059</v>
      </c>
      <c r="I195" s="113">
        <v>5189804.8229999999</v>
      </c>
      <c r="J195" s="113">
        <v>487835.35100000002</v>
      </c>
      <c r="K195" s="34">
        <f>VLOOKUP($C195,'Hub coords'!$A$14:$E$119,4,TRUE)</f>
        <v>487836.50140000001</v>
      </c>
      <c r="L195" s="34">
        <f>VLOOKUP($C195,'Hub coords'!$A$14:$E$119,5,TRUE)</f>
        <v>5189807.4275000002</v>
      </c>
      <c r="M195" s="34">
        <f t="shared" si="8"/>
        <v>1.1503999999840744</v>
      </c>
      <c r="N195" s="34">
        <f t="shared" si="9"/>
        <v>2.6045000003650784</v>
      </c>
      <c r="O195" s="35">
        <f t="shared" si="10"/>
        <v>2.8472513784113009</v>
      </c>
      <c r="P195" s="34">
        <f t="shared" si="11"/>
        <v>8.1068404118650523</v>
      </c>
      <c r="Q195" s="36" t="s">
        <v>23</v>
      </c>
      <c r="R195" s="40">
        <v>8</v>
      </c>
      <c r="S195" s="115">
        <v>0</v>
      </c>
    </row>
    <row r="196" spans="1:19" ht="15" thickBot="1" x14ac:dyDescent="0.35">
      <c r="A196" s="113" t="s">
        <v>130</v>
      </c>
      <c r="C196" s="113" t="s">
        <v>3525</v>
      </c>
      <c r="D196" s="113">
        <v>1199</v>
      </c>
      <c r="E196" s="113">
        <v>343.67899999999997</v>
      </c>
      <c r="F196" s="113">
        <v>0.3</v>
      </c>
      <c r="G196" s="113">
        <v>0.2</v>
      </c>
      <c r="H196" s="113">
        <v>1.4680759999999999</v>
      </c>
      <c r="I196" s="113">
        <v>5189804.9809999997</v>
      </c>
      <c r="J196" s="113">
        <v>487835.337</v>
      </c>
      <c r="K196" s="34">
        <f>VLOOKUP($C196,'Hub coords'!$A$14:$E$119,4,TRUE)</f>
        <v>487836.50140000001</v>
      </c>
      <c r="L196" s="34">
        <f>VLOOKUP($C196,'Hub coords'!$A$14:$E$119,5,TRUE)</f>
        <v>5189807.4275000002</v>
      </c>
      <c r="M196" s="34">
        <f t="shared" si="8"/>
        <v>1.1644000000087544</v>
      </c>
      <c r="N196" s="34">
        <f t="shared" si="9"/>
        <v>2.4465000005438924</v>
      </c>
      <c r="O196" s="35">
        <f t="shared" si="10"/>
        <v>2.7094629749604722</v>
      </c>
      <c r="P196" s="34">
        <f t="shared" si="11"/>
        <v>7.341189612681652</v>
      </c>
      <c r="Q196" s="36" t="s">
        <v>23</v>
      </c>
      <c r="R196" s="38" t="s">
        <v>2123</v>
      </c>
      <c r="S196" s="38">
        <v>0</v>
      </c>
    </row>
    <row r="197" spans="1:19" x14ac:dyDescent="0.3">
      <c r="A197" s="113" t="s">
        <v>130</v>
      </c>
      <c r="C197" s="113" t="s">
        <v>3508</v>
      </c>
      <c r="D197" s="113">
        <v>1199</v>
      </c>
      <c r="E197" s="113">
        <v>342.96199999999999</v>
      </c>
      <c r="F197" s="113">
        <v>0.3</v>
      </c>
      <c r="G197" s="113">
        <v>0.2</v>
      </c>
      <c r="H197" s="113">
        <v>1.6334979999999999</v>
      </c>
      <c r="I197" s="113">
        <v>5189805.1320000002</v>
      </c>
      <c r="J197" s="113">
        <v>487835.16600000003</v>
      </c>
      <c r="K197" s="34">
        <f>VLOOKUP($C197,'Hub coords'!$A$14:$E$119,4,TRUE)</f>
        <v>487836.50140000001</v>
      </c>
      <c r="L197" s="34">
        <f>VLOOKUP($C197,'Hub coords'!$A$14:$E$119,5,TRUE)</f>
        <v>5189807.4275000002</v>
      </c>
      <c r="M197" s="34">
        <f t="shared" si="8"/>
        <v>1.3353999999817461</v>
      </c>
      <c r="N197" s="34">
        <f t="shared" si="9"/>
        <v>2.2955000000074506</v>
      </c>
      <c r="O197" s="35">
        <f t="shared" si="10"/>
        <v>2.6556756974422635</v>
      </c>
      <c r="P197" s="34">
        <f t="shared" si="11"/>
        <v>7.0526134099854527</v>
      </c>
      <c r="Q197" s="36" t="s">
        <v>23</v>
      </c>
      <c r="R197" s="70"/>
      <c r="S197" s="70"/>
    </row>
    <row r="198" spans="1:19" x14ac:dyDescent="0.3">
      <c r="A198" s="113" t="s">
        <v>126</v>
      </c>
      <c r="C198" s="113" t="s">
        <v>3526</v>
      </c>
      <c r="D198" s="113">
        <v>1199</v>
      </c>
      <c r="E198" s="113">
        <v>343.07799999999997</v>
      </c>
      <c r="F198" s="113">
        <v>0.3</v>
      </c>
      <c r="G198" s="113">
        <v>0.2</v>
      </c>
      <c r="H198" s="113">
        <v>1.450933</v>
      </c>
      <c r="I198" s="113">
        <v>5189805.534</v>
      </c>
      <c r="J198" s="113">
        <v>487835.65100000001</v>
      </c>
      <c r="K198" s="34">
        <f>VLOOKUP($C198,'Hub coords'!$A$14:$E$119,4,TRUE)</f>
        <v>487836.50140000001</v>
      </c>
      <c r="L198" s="34">
        <f>VLOOKUP($C198,'Hub coords'!$A$14:$E$119,5,TRUE)</f>
        <v>5189807.4275000002</v>
      </c>
      <c r="M198" s="34">
        <f t="shared" ref="M198:M261" si="12">ABS(K198-J198)</f>
        <v>0.85039999999571592</v>
      </c>
      <c r="N198" s="34">
        <f t="shared" ref="N198:N261" si="13">ABS(L198-I198)</f>
        <v>1.8935000002384186</v>
      </c>
      <c r="O198" s="35">
        <f t="shared" ref="O198:O261" si="14">SQRT(M198^2+N198^2)</f>
        <v>2.0756980538834653</v>
      </c>
      <c r="P198" s="34">
        <f t="shared" ref="P198:P261" si="15">O198*O198</f>
        <v>4.3085224108956055</v>
      </c>
      <c r="Q198" s="36" t="s">
        <v>23</v>
      </c>
      <c r="R198" s="70"/>
      <c r="S198" s="70"/>
    </row>
    <row r="199" spans="1:19" x14ac:dyDescent="0.3">
      <c r="A199" s="113" t="s">
        <v>126</v>
      </c>
      <c r="C199" s="113" t="s">
        <v>3527</v>
      </c>
      <c r="D199" s="113">
        <v>1201</v>
      </c>
      <c r="E199" s="113">
        <v>343.18200000000002</v>
      </c>
      <c r="F199" s="113">
        <v>0.3</v>
      </c>
      <c r="G199" s="113">
        <v>0.3</v>
      </c>
      <c r="H199" s="113">
        <v>1.738631</v>
      </c>
      <c r="I199" s="113">
        <v>5189806.4129999997</v>
      </c>
      <c r="J199" s="113">
        <v>487836.95500000002</v>
      </c>
      <c r="K199" s="34">
        <f>VLOOKUP($C199,'Hub coords'!$A$14:$E$119,4,TRUE)</f>
        <v>487836.50140000001</v>
      </c>
      <c r="L199" s="34">
        <f>VLOOKUP($C199,'Hub coords'!$A$14:$E$119,5,TRUE)</f>
        <v>5189807.4275000002</v>
      </c>
      <c r="M199" s="34">
        <f t="shared" si="12"/>
        <v>0.45360000000800937</v>
      </c>
      <c r="N199" s="34">
        <f t="shared" si="13"/>
        <v>1.0145000005140901</v>
      </c>
      <c r="O199" s="35">
        <f t="shared" si="14"/>
        <v>1.1112889862904045</v>
      </c>
      <c r="P199" s="34">
        <f t="shared" si="15"/>
        <v>1.2349632110503548</v>
      </c>
      <c r="Q199" s="36" t="s">
        <v>23</v>
      </c>
      <c r="R199" s="70"/>
      <c r="S199" s="70"/>
    </row>
    <row r="200" spans="1:19" x14ac:dyDescent="0.3">
      <c r="A200" s="113" t="s">
        <v>126</v>
      </c>
      <c r="C200" s="113" t="s">
        <v>3528</v>
      </c>
      <c r="D200" s="113">
        <v>1199</v>
      </c>
      <c r="E200" s="113">
        <v>342.452</v>
      </c>
      <c r="F200" s="113">
        <v>0.3</v>
      </c>
      <c r="G200" s="113">
        <v>0.2</v>
      </c>
      <c r="H200" s="113">
        <v>1.555912</v>
      </c>
      <c r="I200" s="113">
        <v>5189805.5070000002</v>
      </c>
      <c r="J200" s="113">
        <v>487835.78600000002</v>
      </c>
      <c r="K200" s="34">
        <f>VLOOKUP($C200,'Hub coords'!$A$14:$E$119,4,TRUE)</f>
        <v>487836.50140000001</v>
      </c>
      <c r="L200" s="34">
        <f>VLOOKUP($C200,'Hub coords'!$A$14:$E$119,5,TRUE)</f>
        <v>5189807.4275000002</v>
      </c>
      <c r="M200" s="34">
        <f t="shared" si="12"/>
        <v>0.71539999998640269</v>
      </c>
      <c r="N200" s="34">
        <f t="shared" si="13"/>
        <v>1.9205000000074506</v>
      </c>
      <c r="O200" s="35">
        <f t="shared" si="14"/>
        <v>2.0494187981008576</v>
      </c>
      <c r="P200" s="34">
        <f t="shared" si="15"/>
        <v>4.2001174100091641</v>
      </c>
      <c r="Q200" s="36" t="s">
        <v>23</v>
      </c>
      <c r="R200" s="70"/>
      <c r="S200" s="70"/>
    </row>
    <row r="201" spans="1:19" x14ac:dyDescent="0.3">
      <c r="A201" s="113" t="s">
        <v>126</v>
      </c>
      <c r="C201" s="113" t="s">
        <v>3529</v>
      </c>
      <c r="D201" s="113">
        <v>1200</v>
      </c>
      <c r="E201" s="113">
        <v>344.43799999999999</v>
      </c>
      <c r="F201" s="113">
        <v>0.3</v>
      </c>
      <c r="G201" s="113">
        <v>0.2</v>
      </c>
      <c r="H201" s="113">
        <v>1.7209559999999999</v>
      </c>
      <c r="I201" s="113">
        <v>5189804.835</v>
      </c>
      <c r="J201" s="113">
        <v>487834.96399999998</v>
      </c>
      <c r="K201" s="34">
        <f>VLOOKUP($C201,'Hub coords'!$A$14:$E$119,4,TRUE)</f>
        <v>487836.50140000001</v>
      </c>
      <c r="L201" s="34">
        <f>VLOOKUP($C201,'Hub coords'!$A$14:$E$119,5,TRUE)</f>
        <v>5189807.4275000002</v>
      </c>
      <c r="M201" s="34">
        <f t="shared" si="12"/>
        <v>1.5374000000301749</v>
      </c>
      <c r="N201" s="34">
        <f t="shared" si="13"/>
        <v>2.5925000002607703</v>
      </c>
      <c r="O201" s="35">
        <f t="shared" si="14"/>
        <v>3.0140761455950105</v>
      </c>
      <c r="P201" s="34">
        <f t="shared" si="15"/>
        <v>9.084655011444875</v>
      </c>
      <c r="Q201" s="36" t="s">
        <v>23</v>
      </c>
      <c r="R201" s="70"/>
      <c r="S201" s="70"/>
    </row>
    <row r="202" spans="1:19" x14ac:dyDescent="0.3">
      <c r="A202" s="113" t="s">
        <v>130</v>
      </c>
      <c r="C202" s="113" t="s">
        <v>3530</v>
      </c>
      <c r="D202" s="113">
        <v>1199</v>
      </c>
      <c r="E202" s="113">
        <v>343.70699999999999</v>
      </c>
      <c r="F202" s="113">
        <v>0.3</v>
      </c>
      <c r="G202" s="113">
        <v>0.2</v>
      </c>
      <c r="H202" s="113">
        <v>1.6956389999999999</v>
      </c>
      <c r="I202" s="113">
        <v>5189805.0080000004</v>
      </c>
      <c r="J202" s="113">
        <v>487835.32400000002</v>
      </c>
      <c r="K202" s="34">
        <f>VLOOKUP($C202,'Hub coords'!$A$14:$E$119,4,TRUE)</f>
        <v>487836.50140000001</v>
      </c>
      <c r="L202" s="34">
        <f>VLOOKUP($C202,'Hub coords'!$A$14:$E$119,5,TRUE)</f>
        <v>5189807.4275000002</v>
      </c>
      <c r="M202" s="34">
        <f t="shared" si="12"/>
        <v>1.177399999985937</v>
      </c>
      <c r="N202" s="34">
        <f t="shared" si="13"/>
        <v>2.4194999998435378</v>
      </c>
      <c r="O202" s="35">
        <f t="shared" si="14"/>
        <v>2.6907714524295376</v>
      </c>
      <c r="P202" s="34">
        <f t="shared" si="15"/>
        <v>7.2402510092097634</v>
      </c>
      <c r="Q202" s="36" t="s">
        <v>23</v>
      </c>
      <c r="R202" s="70"/>
      <c r="S202" s="70"/>
    </row>
    <row r="203" spans="1:19" x14ac:dyDescent="0.3">
      <c r="A203" s="113" t="s">
        <v>126</v>
      </c>
      <c r="C203" s="113" t="s">
        <v>3531</v>
      </c>
      <c r="D203" s="113">
        <v>1201</v>
      </c>
      <c r="E203" s="113">
        <v>338.41199999999998</v>
      </c>
      <c r="F203" s="113">
        <v>0.3</v>
      </c>
      <c r="G203" s="113">
        <v>0.2</v>
      </c>
      <c r="H203" s="113">
        <v>1.912696</v>
      </c>
      <c r="I203" s="113">
        <v>5189807.5350000001</v>
      </c>
      <c r="J203" s="113">
        <v>487835.97399999999</v>
      </c>
      <c r="K203" s="34">
        <f>VLOOKUP($C203,'Hub coords'!$A$14:$E$119,4,TRUE)</f>
        <v>487836.50140000001</v>
      </c>
      <c r="L203" s="34">
        <f>VLOOKUP($C203,'Hub coords'!$A$14:$E$119,5,TRUE)</f>
        <v>5189807.4275000002</v>
      </c>
      <c r="M203" s="34">
        <f t="shared" si="12"/>
        <v>0.52740000002086163</v>
      </c>
      <c r="N203" s="34">
        <f t="shared" si="13"/>
        <v>0.10749999992549419</v>
      </c>
      <c r="O203" s="35">
        <f t="shared" si="14"/>
        <v>0.53824437758882915</v>
      </c>
      <c r="P203" s="34">
        <f t="shared" si="15"/>
        <v>0.28970701000598609</v>
      </c>
      <c r="Q203" s="36" t="s">
        <v>23</v>
      </c>
      <c r="R203" s="70"/>
      <c r="S203" s="70"/>
    </row>
    <row r="204" spans="1:19" x14ac:dyDescent="0.3">
      <c r="A204" s="113" t="s">
        <v>126</v>
      </c>
      <c r="C204" s="113" t="s">
        <v>3532</v>
      </c>
      <c r="D204" s="113">
        <v>1201</v>
      </c>
      <c r="E204" s="113">
        <v>338.31400000000002</v>
      </c>
      <c r="F204" s="113">
        <v>0.3</v>
      </c>
      <c r="G204" s="113">
        <v>0.2</v>
      </c>
      <c r="H204" s="113">
        <v>1.745614</v>
      </c>
      <c r="I204" s="113">
        <v>5189807.1639999999</v>
      </c>
      <c r="J204" s="113">
        <v>487835.90600000002</v>
      </c>
      <c r="K204" s="34">
        <f>VLOOKUP($C204,'Hub coords'!$A$14:$E$119,4,TRUE)</f>
        <v>487836.50140000001</v>
      </c>
      <c r="L204" s="34">
        <f>VLOOKUP($C204,'Hub coords'!$A$14:$E$119,5,TRUE)</f>
        <v>5189807.4275000002</v>
      </c>
      <c r="M204" s="34">
        <f t="shared" si="12"/>
        <v>0.5953999999910593</v>
      </c>
      <c r="N204" s="34">
        <f t="shared" si="13"/>
        <v>0.26350000035017729</v>
      </c>
      <c r="O204" s="35">
        <f t="shared" si="14"/>
        <v>0.65110168957997405</v>
      </c>
      <c r="P204" s="34">
        <f t="shared" si="15"/>
        <v>0.42393341017389691</v>
      </c>
      <c r="Q204" s="36" t="s">
        <v>23</v>
      </c>
      <c r="R204" s="70"/>
      <c r="S204" s="70"/>
    </row>
    <row r="205" spans="1:19" x14ac:dyDescent="0.3">
      <c r="A205" s="113" t="s">
        <v>130</v>
      </c>
      <c r="C205" s="113" t="s">
        <v>3533</v>
      </c>
      <c r="D205" s="113">
        <v>1201</v>
      </c>
      <c r="E205" s="113">
        <v>343.83699999999999</v>
      </c>
      <c r="F205" s="113">
        <v>0.3</v>
      </c>
      <c r="G205" s="113">
        <v>0.2</v>
      </c>
      <c r="H205" s="113">
        <v>1.640873</v>
      </c>
      <c r="I205" s="113">
        <v>5189806.51</v>
      </c>
      <c r="J205" s="113">
        <v>487836.87599999999</v>
      </c>
      <c r="K205" s="34">
        <f>VLOOKUP($C205,'Hub coords'!$A$14:$E$119,4,TRUE)</f>
        <v>487836.50140000001</v>
      </c>
      <c r="L205" s="34">
        <f>VLOOKUP($C205,'Hub coords'!$A$14:$E$119,5,TRUE)</f>
        <v>5189807.4275000002</v>
      </c>
      <c r="M205" s="34">
        <f t="shared" si="12"/>
        <v>0.37459999998100102</v>
      </c>
      <c r="N205" s="34">
        <f t="shared" si="13"/>
        <v>0.91750000044703484</v>
      </c>
      <c r="O205" s="35">
        <f t="shared" si="14"/>
        <v>0.99102543398546283</v>
      </c>
      <c r="P205" s="34">
        <f t="shared" si="15"/>
        <v>0.98213141080607491</v>
      </c>
      <c r="Q205" s="36" t="s">
        <v>23</v>
      </c>
      <c r="R205" s="70"/>
      <c r="S205" s="70"/>
    </row>
    <row r="206" spans="1:19" x14ac:dyDescent="0.3">
      <c r="A206" s="113" t="s">
        <v>126</v>
      </c>
      <c r="C206" s="113" t="s">
        <v>3534</v>
      </c>
      <c r="D206" s="113">
        <v>1201</v>
      </c>
      <c r="E206" s="113">
        <v>343.90600000000001</v>
      </c>
      <c r="F206" s="113">
        <v>0.3</v>
      </c>
      <c r="G206" s="113">
        <v>0.2</v>
      </c>
      <c r="H206" s="113">
        <v>1.925438</v>
      </c>
      <c r="I206" s="113">
        <v>5189806.3430000003</v>
      </c>
      <c r="J206" s="113">
        <v>487836.68300000002</v>
      </c>
      <c r="K206" s="34">
        <f>VLOOKUP($C206,'Hub coords'!$A$14:$E$119,4,TRUE)</f>
        <v>487836.50140000001</v>
      </c>
      <c r="L206" s="34">
        <f>VLOOKUP($C206,'Hub coords'!$A$14:$E$119,5,TRUE)</f>
        <v>5189807.4275000002</v>
      </c>
      <c r="M206" s="34">
        <f t="shared" si="12"/>
        <v>0.18160000001080334</v>
      </c>
      <c r="N206" s="34">
        <f t="shared" si="13"/>
        <v>1.0844999998807907</v>
      </c>
      <c r="O206" s="35">
        <f t="shared" si="14"/>
        <v>1.0995993860244553</v>
      </c>
      <c r="P206" s="34">
        <f t="shared" si="15"/>
        <v>1.2091188097453591</v>
      </c>
      <c r="Q206" s="36" t="s">
        <v>23</v>
      </c>
      <c r="R206" s="70"/>
      <c r="S206" s="70"/>
    </row>
    <row r="207" spans="1:19" x14ac:dyDescent="0.3">
      <c r="A207" s="113" t="s">
        <v>130</v>
      </c>
      <c r="C207" s="113" t="s">
        <v>3535</v>
      </c>
      <c r="D207" s="113">
        <v>1200</v>
      </c>
      <c r="E207" s="113">
        <v>342.82900000000001</v>
      </c>
      <c r="F207" s="113">
        <v>0.4</v>
      </c>
      <c r="G207" s="113">
        <v>0.2</v>
      </c>
      <c r="H207" s="113">
        <v>1.9256880000000001</v>
      </c>
      <c r="I207" s="113">
        <v>5189805.1189999999</v>
      </c>
      <c r="J207" s="113">
        <v>487835.04300000001</v>
      </c>
      <c r="K207" s="34">
        <f>VLOOKUP($C207,'Hub coords'!$A$14:$E$119,4,TRUE)</f>
        <v>487836.50140000001</v>
      </c>
      <c r="L207" s="34">
        <f>VLOOKUP($C207,'Hub coords'!$A$14:$E$119,5,TRUE)</f>
        <v>5189807.4275000002</v>
      </c>
      <c r="M207" s="34">
        <f t="shared" si="12"/>
        <v>1.4584000000031665</v>
      </c>
      <c r="N207" s="34">
        <f t="shared" si="13"/>
        <v>2.3085000002756715</v>
      </c>
      <c r="O207" s="35">
        <f t="shared" si="14"/>
        <v>2.7305865324655088</v>
      </c>
      <c r="P207" s="34">
        <f t="shared" si="15"/>
        <v>7.4561028112820109</v>
      </c>
      <c r="Q207" s="36" t="s">
        <v>23</v>
      </c>
      <c r="R207" s="70"/>
      <c r="S207" s="70"/>
    </row>
    <row r="208" spans="1:19" x14ac:dyDescent="0.3">
      <c r="A208" s="113" t="s">
        <v>126</v>
      </c>
      <c r="C208" s="113" t="s">
        <v>3509</v>
      </c>
      <c r="D208" s="113">
        <v>1201</v>
      </c>
      <c r="E208" s="113">
        <v>342.59199999999998</v>
      </c>
      <c r="F208" s="113">
        <v>0.2</v>
      </c>
      <c r="G208" s="113">
        <v>0.2</v>
      </c>
      <c r="H208" s="113">
        <v>1.5803499999999999</v>
      </c>
      <c r="I208" s="113">
        <v>5189806.1129999999</v>
      </c>
      <c r="J208" s="113">
        <v>487836.92700000003</v>
      </c>
      <c r="K208" s="34">
        <f>VLOOKUP($C208,'Hub coords'!$A$14:$E$119,4,TRUE)</f>
        <v>487836.50140000001</v>
      </c>
      <c r="L208" s="34">
        <f>VLOOKUP($C208,'Hub coords'!$A$14:$E$119,5,TRUE)</f>
        <v>5189807.4275000002</v>
      </c>
      <c r="M208" s="34">
        <f t="shared" si="12"/>
        <v>0.42560000001685694</v>
      </c>
      <c r="N208" s="34">
        <f t="shared" si="13"/>
        <v>1.3145000003278255</v>
      </c>
      <c r="O208" s="35">
        <f t="shared" si="14"/>
        <v>1.3816821670978467</v>
      </c>
      <c r="P208" s="34">
        <f t="shared" si="15"/>
        <v>1.9090456108762022</v>
      </c>
      <c r="Q208" s="36" t="s">
        <v>23</v>
      </c>
      <c r="R208" s="70"/>
      <c r="S208" s="70"/>
    </row>
    <row r="209" spans="1:19" x14ac:dyDescent="0.3">
      <c r="A209" s="113" t="s">
        <v>130</v>
      </c>
      <c r="C209" s="113" t="s">
        <v>3536</v>
      </c>
      <c r="D209" s="113">
        <v>1201</v>
      </c>
      <c r="E209" s="113">
        <v>345.29</v>
      </c>
      <c r="F209" s="113">
        <v>0.3</v>
      </c>
      <c r="G209" s="113">
        <v>0.2</v>
      </c>
      <c r="H209" s="113">
        <v>1.9759389999999999</v>
      </c>
      <c r="I209" s="113">
        <v>5189806.0109999999</v>
      </c>
      <c r="J209" s="113">
        <v>487837.04499999998</v>
      </c>
      <c r="K209" s="34">
        <f>VLOOKUP($C209,'Hub coords'!$A$14:$E$119,4,TRUE)</f>
        <v>487836.50140000001</v>
      </c>
      <c r="L209" s="34">
        <f>VLOOKUP($C209,'Hub coords'!$A$14:$E$119,5,TRUE)</f>
        <v>5189807.4275000002</v>
      </c>
      <c r="M209" s="34">
        <f t="shared" si="12"/>
        <v>0.54359999997541308</v>
      </c>
      <c r="N209" s="34">
        <f t="shared" si="13"/>
        <v>1.4165000002831221</v>
      </c>
      <c r="O209" s="35">
        <f t="shared" si="14"/>
        <v>1.5172254976684758</v>
      </c>
      <c r="P209" s="34">
        <f t="shared" si="15"/>
        <v>2.3019732107753539</v>
      </c>
      <c r="Q209" s="36" t="s">
        <v>23</v>
      </c>
      <c r="R209" s="70"/>
      <c r="S209" s="70"/>
    </row>
    <row r="210" spans="1:19" x14ac:dyDescent="0.3">
      <c r="A210" s="113" t="s">
        <v>130</v>
      </c>
      <c r="C210" s="113" t="s">
        <v>3510</v>
      </c>
      <c r="D210" s="113">
        <v>1201</v>
      </c>
      <c r="E210" s="113">
        <v>343.93</v>
      </c>
      <c r="F210" s="113">
        <v>0.3</v>
      </c>
      <c r="G210" s="113">
        <v>0.2</v>
      </c>
      <c r="H210" s="113">
        <v>1.640353</v>
      </c>
      <c r="I210" s="113">
        <v>5189805.625</v>
      </c>
      <c r="J210" s="113">
        <v>487836.75699999998</v>
      </c>
      <c r="K210" s="34">
        <f>VLOOKUP($C210,'Hub coords'!$A$14:$E$119,4,TRUE)</f>
        <v>487836.50140000001</v>
      </c>
      <c r="L210" s="34">
        <f>VLOOKUP($C210,'Hub coords'!$A$14:$E$119,5,TRUE)</f>
        <v>5189807.4275000002</v>
      </c>
      <c r="M210" s="34">
        <f t="shared" si="12"/>
        <v>0.25559999997494742</v>
      </c>
      <c r="N210" s="34">
        <f t="shared" si="13"/>
        <v>1.8025000002235174</v>
      </c>
      <c r="O210" s="35">
        <f t="shared" si="14"/>
        <v>1.8205322328354896</v>
      </c>
      <c r="P210" s="34">
        <f t="shared" si="15"/>
        <v>3.3143376107929732</v>
      </c>
      <c r="Q210" s="36" t="s">
        <v>23</v>
      </c>
      <c r="R210" s="70" t="s">
        <v>5112</v>
      </c>
      <c r="S210" s="48">
        <f>COUNT(D186:D215)</f>
        <v>30</v>
      </c>
    </row>
    <row r="211" spans="1:19" x14ac:dyDescent="0.3">
      <c r="A211" s="113" t="s">
        <v>126</v>
      </c>
      <c r="C211" s="113" t="s">
        <v>3511</v>
      </c>
      <c r="D211" s="113">
        <v>1201</v>
      </c>
      <c r="E211" s="113">
        <v>343.78</v>
      </c>
      <c r="F211" s="113">
        <v>0.3</v>
      </c>
      <c r="G211" s="113">
        <v>0.2</v>
      </c>
      <c r="H211" s="113">
        <v>1.580306</v>
      </c>
      <c r="I211" s="113">
        <v>5189806.034</v>
      </c>
      <c r="J211" s="113">
        <v>487836.51</v>
      </c>
      <c r="K211" s="34">
        <f>VLOOKUP($C211,'Hub coords'!$A$14:$E$119,4,TRUE)</f>
        <v>487836.50140000001</v>
      </c>
      <c r="L211" s="34">
        <f>VLOOKUP($C211,'Hub coords'!$A$14:$E$119,5,TRUE)</f>
        <v>5189807.4275000002</v>
      </c>
      <c r="M211" s="34">
        <f t="shared" si="12"/>
        <v>8.6000000010244548E-3</v>
      </c>
      <c r="N211" s="34">
        <f t="shared" si="13"/>
        <v>1.3935000002384186</v>
      </c>
      <c r="O211" s="35">
        <f t="shared" si="14"/>
        <v>1.3935265374812531</v>
      </c>
      <c r="P211" s="34">
        <f t="shared" si="15"/>
        <v>1.9419162106644903</v>
      </c>
      <c r="Q211" s="36" t="s">
        <v>23</v>
      </c>
      <c r="R211" s="70" t="s">
        <v>5111</v>
      </c>
      <c r="S211" s="18">
        <f>AVERAGE(O186:O215)</f>
        <v>1.7097638881787647</v>
      </c>
    </row>
    <row r="212" spans="1:19" x14ac:dyDescent="0.3">
      <c r="A212" s="113" t="s">
        <v>126</v>
      </c>
      <c r="C212" s="113" t="s">
        <v>3512</v>
      </c>
      <c r="D212" s="113">
        <v>1201</v>
      </c>
      <c r="E212" s="113">
        <v>344.9</v>
      </c>
      <c r="F212" s="113">
        <v>0.3</v>
      </c>
      <c r="G212" s="113">
        <v>0.2</v>
      </c>
      <c r="H212" s="113">
        <v>1.9633609999999999</v>
      </c>
      <c r="I212" s="113">
        <v>5189806.091</v>
      </c>
      <c r="J212" s="113">
        <v>487836.951</v>
      </c>
      <c r="K212" s="34">
        <f>VLOOKUP($C212,'Hub coords'!$A$14:$E$119,4,TRUE)</f>
        <v>487836.50140000001</v>
      </c>
      <c r="L212" s="34">
        <f>VLOOKUP($C212,'Hub coords'!$A$14:$E$119,5,TRUE)</f>
        <v>5189807.4275000002</v>
      </c>
      <c r="M212" s="34">
        <f t="shared" si="12"/>
        <v>0.44959999999264255</v>
      </c>
      <c r="N212" s="34">
        <f t="shared" si="13"/>
        <v>1.3365000002086163</v>
      </c>
      <c r="O212" s="35">
        <f t="shared" si="14"/>
        <v>1.4100965961773737</v>
      </c>
      <c r="P212" s="34">
        <f t="shared" si="15"/>
        <v>1.9883724105510154</v>
      </c>
      <c r="Q212" s="36" t="s">
        <v>23</v>
      </c>
      <c r="R212" s="70" t="s">
        <v>5110</v>
      </c>
      <c r="S212" s="18">
        <f>_xlfn.STDEV.S(O186:O215)</f>
        <v>0.86418675985685089</v>
      </c>
    </row>
    <row r="213" spans="1:19" x14ac:dyDescent="0.3">
      <c r="A213" s="113" t="s">
        <v>126</v>
      </c>
      <c r="C213" s="113" t="s">
        <v>3513</v>
      </c>
      <c r="D213" s="113">
        <v>1199</v>
      </c>
      <c r="E213" s="113">
        <v>342.67</v>
      </c>
      <c r="F213" s="113">
        <v>0.3</v>
      </c>
      <c r="G213" s="113">
        <v>0.2</v>
      </c>
      <c r="H213" s="113">
        <v>1.56548</v>
      </c>
      <c r="I213" s="113">
        <v>5189805.5190000003</v>
      </c>
      <c r="J213" s="113">
        <v>487835.761</v>
      </c>
      <c r="K213" s="34">
        <f>VLOOKUP($C213,'Hub coords'!$A$14:$E$119,4,TRUE)</f>
        <v>487836.50140000001</v>
      </c>
      <c r="L213" s="34">
        <f>VLOOKUP($C213,'Hub coords'!$A$14:$E$119,5,TRUE)</f>
        <v>5189807.4275000002</v>
      </c>
      <c r="M213" s="34">
        <f t="shared" si="12"/>
        <v>0.74040000000968575</v>
      </c>
      <c r="N213" s="34">
        <f t="shared" si="13"/>
        <v>1.9084999999031425</v>
      </c>
      <c r="O213" s="35">
        <f t="shared" si="14"/>
        <v>2.0470868104808448</v>
      </c>
      <c r="P213" s="34">
        <f t="shared" si="15"/>
        <v>4.1905644096446384</v>
      </c>
      <c r="Q213" s="36" t="s">
        <v>23</v>
      </c>
      <c r="R213" s="70" t="s">
        <v>5109</v>
      </c>
      <c r="S213" s="18">
        <f>MIN(O186:O215)</f>
        <v>0.45030235393789003</v>
      </c>
    </row>
    <row r="214" spans="1:19" x14ac:dyDescent="0.3">
      <c r="A214" s="113" t="s">
        <v>126</v>
      </c>
      <c r="C214" s="113" t="s">
        <v>3514</v>
      </c>
      <c r="D214" s="113">
        <v>1201</v>
      </c>
      <c r="E214" s="113">
        <v>342.01299999999998</v>
      </c>
      <c r="F214" s="113">
        <v>0.4</v>
      </c>
      <c r="G214" s="113">
        <v>0.3</v>
      </c>
      <c r="H214" s="113">
        <v>2.0268199999999998</v>
      </c>
      <c r="I214" s="113">
        <v>5189807.2180000003</v>
      </c>
      <c r="J214" s="113">
        <v>487836.9</v>
      </c>
      <c r="K214" s="34">
        <f>VLOOKUP($C214,'Hub coords'!$A$14:$E$119,4,TRUE)</f>
        <v>487836.50140000001</v>
      </c>
      <c r="L214" s="34">
        <f>VLOOKUP($C214,'Hub coords'!$A$14:$E$119,5,TRUE)</f>
        <v>5189807.4275000002</v>
      </c>
      <c r="M214" s="34">
        <f t="shared" si="12"/>
        <v>0.39860000001499429</v>
      </c>
      <c r="N214" s="34">
        <f t="shared" si="13"/>
        <v>0.20949999988079071</v>
      </c>
      <c r="O214" s="35">
        <f t="shared" si="14"/>
        <v>0.45030235393789003</v>
      </c>
      <c r="P214" s="34">
        <f t="shared" si="15"/>
        <v>0.20277220996200479</v>
      </c>
      <c r="Q214" s="36" t="s">
        <v>23</v>
      </c>
      <c r="R214" s="70" t="s">
        <v>5108</v>
      </c>
      <c r="S214" s="18">
        <f>MAX(O186:O215)</f>
        <v>3.2531930181561228</v>
      </c>
    </row>
    <row r="215" spans="1:19" x14ac:dyDescent="0.3">
      <c r="A215" s="113" t="s">
        <v>130</v>
      </c>
      <c r="C215" s="113" t="s">
        <v>3515</v>
      </c>
      <c r="D215" s="113">
        <v>1201</v>
      </c>
      <c r="E215" s="113">
        <v>342.791</v>
      </c>
      <c r="F215" s="113">
        <v>0.4</v>
      </c>
      <c r="G215" s="113">
        <v>0.3</v>
      </c>
      <c r="H215" s="113">
        <v>1.991406</v>
      </c>
      <c r="I215" s="113">
        <v>5189807.0760000004</v>
      </c>
      <c r="J215" s="113">
        <v>487836.99800000002</v>
      </c>
      <c r="K215" s="34">
        <f>VLOOKUP($C215,'Hub coords'!$A$14:$E$119,4,TRUE)</f>
        <v>487836.50140000001</v>
      </c>
      <c r="L215" s="34">
        <f>VLOOKUP($C215,'Hub coords'!$A$14:$E$119,5,TRUE)</f>
        <v>5189807.4275000002</v>
      </c>
      <c r="M215" s="34">
        <f t="shared" si="12"/>
        <v>0.49660000001313165</v>
      </c>
      <c r="N215" s="34">
        <f t="shared" si="13"/>
        <v>0.35149999987334013</v>
      </c>
      <c r="O215" s="35">
        <f t="shared" si="14"/>
        <v>0.60841088905771601</v>
      </c>
      <c r="P215" s="34">
        <f t="shared" si="15"/>
        <v>0.37016380992400044</v>
      </c>
      <c r="Q215" s="36" t="s">
        <v>23</v>
      </c>
      <c r="R215" s="70" t="s">
        <v>5107</v>
      </c>
      <c r="S215" s="18">
        <f>SQRT(SUM(P186:P215)/S210)</f>
        <v>1.90924523063478</v>
      </c>
    </row>
    <row r="216" spans="1:19" ht="15" thickBot="1" x14ac:dyDescent="0.35">
      <c r="A216" s="113" t="s">
        <v>126</v>
      </c>
      <c r="C216" s="113" t="s">
        <v>3537</v>
      </c>
      <c r="D216" s="113">
        <v>1201</v>
      </c>
      <c r="E216" s="113">
        <v>336.911</v>
      </c>
      <c r="F216" s="113">
        <v>0.3</v>
      </c>
      <c r="G216" s="113">
        <v>0.2</v>
      </c>
      <c r="H216" s="113">
        <v>1.9824569999999999</v>
      </c>
      <c r="I216" s="113">
        <v>5189850.5389999999</v>
      </c>
      <c r="J216" s="113">
        <v>487852.2</v>
      </c>
      <c r="K216" s="34">
        <f>VLOOKUP($C216,'Hub coords'!$A$14:$E$119,4,TRUE)</f>
        <v>487852.91840000002</v>
      </c>
      <c r="L216" s="34">
        <f>VLOOKUP($C216,'Hub coords'!$A$14:$E$119,5,TRUE)</f>
        <v>5189849.3285000008</v>
      </c>
      <c r="M216" s="34">
        <f t="shared" si="12"/>
        <v>0.71840000001247972</v>
      </c>
      <c r="N216" s="34">
        <f t="shared" si="13"/>
        <v>1.2104999991133809</v>
      </c>
      <c r="O216" s="35">
        <f t="shared" si="14"/>
        <v>1.4076252370114093</v>
      </c>
      <c r="P216" s="34">
        <f t="shared" si="15"/>
        <v>1.9814088078714263</v>
      </c>
      <c r="Q216" s="36" t="s">
        <v>25</v>
      </c>
      <c r="R216" s="98"/>
    </row>
    <row r="217" spans="1:19" x14ac:dyDescent="0.3">
      <c r="A217" s="113" t="s">
        <v>130</v>
      </c>
      <c r="C217" s="113" t="s">
        <v>3546</v>
      </c>
      <c r="D217" s="113">
        <v>1201</v>
      </c>
      <c r="E217" s="113">
        <v>336.214</v>
      </c>
      <c r="F217" s="113">
        <v>0.4</v>
      </c>
      <c r="G217" s="113">
        <v>0.2</v>
      </c>
      <c r="H217" s="113">
        <v>2.3613569999999999</v>
      </c>
      <c r="I217" s="113">
        <v>5189848.9630000005</v>
      </c>
      <c r="J217" s="113">
        <v>487850.59399999998</v>
      </c>
      <c r="K217" s="34">
        <f>VLOOKUP($C217,'Hub coords'!$A$14:$E$119,4,TRUE)</f>
        <v>487852.91840000002</v>
      </c>
      <c r="L217" s="34">
        <f>VLOOKUP($C217,'Hub coords'!$A$14:$E$119,5,TRUE)</f>
        <v>5189849.3285000008</v>
      </c>
      <c r="M217" s="34">
        <f t="shared" si="12"/>
        <v>2.3244000000413507</v>
      </c>
      <c r="N217" s="34">
        <f t="shared" si="13"/>
        <v>0.3655000003054738</v>
      </c>
      <c r="O217" s="35">
        <f t="shared" si="14"/>
        <v>2.3529610303648321</v>
      </c>
      <c r="P217" s="34">
        <f t="shared" si="15"/>
        <v>5.5364256104155318</v>
      </c>
      <c r="Q217" s="36" t="s">
        <v>25</v>
      </c>
      <c r="R217" s="20" t="s">
        <v>166</v>
      </c>
      <c r="S217" s="20" t="s">
        <v>165</v>
      </c>
    </row>
    <row r="218" spans="1:19" x14ac:dyDescent="0.3">
      <c r="A218" s="113" t="s">
        <v>126</v>
      </c>
      <c r="C218" s="113" t="s">
        <v>3547</v>
      </c>
      <c r="D218" s="113">
        <v>1201</v>
      </c>
      <c r="E218" s="113">
        <v>336.34</v>
      </c>
      <c r="F218" s="113">
        <v>0.3</v>
      </c>
      <c r="G218" s="113">
        <v>0.2</v>
      </c>
      <c r="H218" s="113">
        <v>2.1125370000000001</v>
      </c>
      <c r="I218" s="113">
        <v>5189850.4060000004</v>
      </c>
      <c r="J218" s="113">
        <v>487852.12800000003</v>
      </c>
      <c r="K218" s="34">
        <f>VLOOKUP($C218,'Hub coords'!$A$14:$E$119,4,TRUE)</f>
        <v>487852.91840000002</v>
      </c>
      <c r="L218" s="34">
        <f>VLOOKUP($C218,'Hub coords'!$A$14:$E$119,5,TRUE)</f>
        <v>5189849.3285000008</v>
      </c>
      <c r="M218" s="34">
        <f t="shared" si="12"/>
        <v>0.79039999999804422</v>
      </c>
      <c r="N218" s="34">
        <f t="shared" si="13"/>
        <v>1.0774999996647239</v>
      </c>
      <c r="O218" s="35">
        <f t="shared" si="14"/>
        <v>1.3363152357413233</v>
      </c>
      <c r="P218" s="34">
        <f t="shared" si="15"/>
        <v>1.7857384092743884</v>
      </c>
      <c r="Q218" s="36" t="s">
        <v>25</v>
      </c>
      <c r="R218" s="40">
        <v>1</v>
      </c>
      <c r="S218" s="115">
        <v>4</v>
      </c>
    </row>
    <row r="219" spans="1:19" x14ac:dyDescent="0.3">
      <c r="A219" s="113" t="s">
        <v>130</v>
      </c>
      <c r="C219" s="113" t="s">
        <v>3548</v>
      </c>
      <c r="D219" s="113">
        <v>1201</v>
      </c>
      <c r="E219" s="113">
        <v>333.45400000000001</v>
      </c>
      <c r="F219" s="113">
        <v>0.5</v>
      </c>
      <c r="G219" s="113">
        <v>0.3</v>
      </c>
      <c r="H219" s="113">
        <v>2.1994349999999998</v>
      </c>
      <c r="I219" s="113">
        <v>5189847.8119999999</v>
      </c>
      <c r="J219" s="113">
        <v>487851.34399999998</v>
      </c>
      <c r="K219" s="34">
        <f>VLOOKUP($C219,'Hub coords'!$A$14:$E$119,4,TRUE)</f>
        <v>487852.91840000002</v>
      </c>
      <c r="L219" s="34">
        <f>VLOOKUP($C219,'Hub coords'!$A$14:$E$119,5,TRUE)</f>
        <v>5189849.3285000008</v>
      </c>
      <c r="M219" s="34">
        <f t="shared" si="12"/>
        <v>1.5744000000413507</v>
      </c>
      <c r="N219" s="34">
        <f t="shared" si="13"/>
        <v>1.5165000008419156</v>
      </c>
      <c r="O219" s="35">
        <f t="shared" si="14"/>
        <v>2.1859797832285035</v>
      </c>
      <c r="P219" s="34">
        <f t="shared" si="15"/>
        <v>4.7785076126837351</v>
      </c>
      <c r="Q219" s="36" t="s">
        <v>25</v>
      </c>
      <c r="R219" s="40">
        <v>2</v>
      </c>
      <c r="S219" s="115">
        <v>19</v>
      </c>
    </row>
    <row r="220" spans="1:19" x14ac:dyDescent="0.3">
      <c r="A220" s="113" t="s">
        <v>126</v>
      </c>
      <c r="C220" s="113" t="s">
        <v>3549</v>
      </c>
      <c r="D220" s="113">
        <v>1201</v>
      </c>
      <c r="E220" s="113">
        <v>334.09199999999998</v>
      </c>
      <c r="F220" s="113">
        <v>0.3</v>
      </c>
      <c r="G220" s="113">
        <v>0.2</v>
      </c>
      <c r="H220" s="113">
        <v>2.555024</v>
      </c>
      <c r="I220" s="113">
        <v>5189849.6830000002</v>
      </c>
      <c r="J220" s="113">
        <v>487851.516</v>
      </c>
      <c r="K220" s="34">
        <f>VLOOKUP($C220,'Hub coords'!$A$14:$E$119,4,TRUE)</f>
        <v>487852.91840000002</v>
      </c>
      <c r="L220" s="34">
        <f>VLOOKUP($C220,'Hub coords'!$A$14:$E$119,5,TRUE)</f>
        <v>5189849.3285000008</v>
      </c>
      <c r="M220" s="34">
        <f t="shared" si="12"/>
        <v>1.4024000000208616</v>
      </c>
      <c r="N220" s="34">
        <f t="shared" si="13"/>
        <v>0.35449999943375587</v>
      </c>
      <c r="O220" s="35">
        <f t="shared" si="14"/>
        <v>1.4465116693815663</v>
      </c>
      <c r="P220" s="34">
        <f t="shared" si="15"/>
        <v>2.0923960096570458</v>
      </c>
      <c r="Q220" s="36" t="s">
        <v>25</v>
      </c>
      <c r="R220" s="40">
        <v>3</v>
      </c>
      <c r="S220" s="115">
        <v>6</v>
      </c>
    </row>
    <row r="221" spans="1:19" x14ac:dyDescent="0.3">
      <c r="A221" s="113" t="s">
        <v>130</v>
      </c>
      <c r="C221" s="113" t="s">
        <v>3550</v>
      </c>
      <c r="D221" s="113">
        <v>1201</v>
      </c>
      <c r="E221" s="113">
        <v>336.82100000000003</v>
      </c>
      <c r="F221" s="113">
        <v>0.3</v>
      </c>
      <c r="G221" s="113">
        <v>0.2</v>
      </c>
      <c r="H221" s="113">
        <v>2.138452</v>
      </c>
      <c r="I221" s="113">
        <v>5189850.8810000001</v>
      </c>
      <c r="J221" s="113">
        <v>487852.255</v>
      </c>
      <c r="K221" s="34">
        <f>VLOOKUP($C221,'Hub coords'!$A$14:$E$119,4,TRUE)</f>
        <v>487852.91840000002</v>
      </c>
      <c r="L221" s="34">
        <f>VLOOKUP($C221,'Hub coords'!$A$14:$E$119,5,TRUE)</f>
        <v>5189849.3285000008</v>
      </c>
      <c r="M221" s="34">
        <f t="shared" si="12"/>
        <v>0.66340000001946464</v>
      </c>
      <c r="N221" s="34">
        <f t="shared" si="13"/>
        <v>1.5524999992921948</v>
      </c>
      <c r="O221" s="35">
        <f t="shared" si="14"/>
        <v>1.6882996795083776</v>
      </c>
      <c r="P221" s="34">
        <f t="shared" si="15"/>
        <v>2.8503558078280902</v>
      </c>
      <c r="Q221" s="36" t="s">
        <v>25</v>
      </c>
      <c r="R221" s="40">
        <v>4</v>
      </c>
      <c r="S221" s="115">
        <v>1</v>
      </c>
    </row>
    <row r="222" spans="1:19" x14ac:dyDescent="0.3">
      <c r="A222" s="113" t="s">
        <v>126</v>
      </c>
      <c r="C222" s="113" t="s">
        <v>3551</v>
      </c>
      <c r="D222" s="113">
        <v>1201</v>
      </c>
      <c r="E222" s="113">
        <v>337.45400000000001</v>
      </c>
      <c r="F222" s="113">
        <v>0.3</v>
      </c>
      <c r="G222" s="113">
        <v>0.2</v>
      </c>
      <c r="H222" s="113">
        <v>2.0392489999999999</v>
      </c>
      <c r="I222" s="113">
        <v>5189850.5089999996</v>
      </c>
      <c r="J222" s="113">
        <v>487852.04700000002</v>
      </c>
      <c r="K222" s="34">
        <f>VLOOKUP($C222,'Hub coords'!$A$14:$E$119,4,TRUE)</f>
        <v>487852.91840000002</v>
      </c>
      <c r="L222" s="34">
        <f>VLOOKUP($C222,'Hub coords'!$A$14:$E$119,5,TRUE)</f>
        <v>5189849.3285000008</v>
      </c>
      <c r="M222" s="34">
        <f t="shared" si="12"/>
        <v>0.87140000000363216</v>
      </c>
      <c r="N222" s="34">
        <f t="shared" si="13"/>
        <v>1.1804999988526106</v>
      </c>
      <c r="O222" s="35">
        <f t="shared" si="14"/>
        <v>1.4672825928556994</v>
      </c>
      <c r="P222" s="34">
        <f t="shared" si="15"/>
        <v>2.1529182072973443</v>
      </c>
      <c r="Q222" s="36" t="s">
        <v>25</v>
      </c>
      <c r="R222" s="40">
        <v>5</v>
      </c>
      <c r="S222" s="115">
        <v>0</v>
      </c>
    </row>
    <row r="223" spans="1:19" x14ac:dyDescent="0.3">
      <c r="A223" s="113" t="s">
        <v>126</v>
      </c>
      <c r="C223" s="113" t="s">
        <v>3552</v>
      </c>
      <c r="D223" s="113">
        <v>1201</v>
      </c>
      <c r="E223" s="113">
        <v>335.577</v>
      </c>
      <c r="F223" s="113">
        <v>0.4</v>
      </c>
      <c r="G223" s="113">
        <v>0.2</v>
      </c>
      <c r="H223" s="113">
        <v>2.229781</v>
      </c>
      <c r="I223" s="113">
        <v>5189849.1909999996</v>
      </c>
      <c r="J223" s="113">
        <v>487851.33399999997</v>
      </c>
      <c r="K223" s="34">
        <f>VLOOKUP($C223,'Hub coords'!$A$14:$E$119,4,TRUE)</f>
        <v>487852.91840000002</v>
      </c>
      <c r="L223" s="34">
        <f>VLOOKUP($C223,'Hub coords'!$A$14:$E$119,5,TRUE)</f>
        <v>5189849.3285000008</v>
      </c>
      <c r="M223" s="34">
        <f t="shared" si="12"/>
        <v>1.5844000000506639</v>
      </c>
      <c r="N223" s="34">
        <f t="shared" si="13"/>
        <v>0.13750000111758709</v>
      </c>
      <c r="O223" s="35">
        <f t="shared" si="14"/>
        <v>1.5903551837460337</v>
      </c>
      <c r="P223" s="34">
        <f t="shared" si="15"/>
        <v>2.5292296104678806</v>
      </c>
      <c r="Q223" s="36" t="s">
        <v>25</v>
      </c>
      <c r="R223" s="40">
        <v>6</v>
      </c>
      <c r="S223" s="115">
        <v>0</v>
      </c>
    </row>
    <row r="224" spans="1:19" x14ac:dyDescent="0.3">
      <c r="A224" s="113" t="s">
        <v>130</v>
      </c>
      <c r="C224" s="113" t="s">
        <v>3553</v>
      </c>
      <c r="D224" s="113">
        <v>1201</v>
      </c>
      <c r="E224" s="113">
        <v>335.899</v>
      </c>
      <c r="F224" s="113">
        <v>0.3</v>
      </c>
      <c r="G224" s="113">
        <v>0.2</v>
      </c>
      <c r="H224" s="113">
        <v>2.187319</v>
      </c>
      <c r="I224" s="113">
        <v>5189848.93</v>
      </c>
      <c r="J224" s="113">
        <v>487851.163</v>
      </c>
      <c r="K224" s="34">
        <f>VLOOKUP($C224,'Hub coords'!$A$14:$E$119,4,TRUE)</f>
        <v>487852.91840000002</v>
      </c>
      <c r="L224" s="34">
        <f>VLOOKUP($C224,'Hub coords'!$A$14:$E$119,5,TRUE)</f>
        <v>5189849.3285000008</v>
      </c>
      <c r="M224" s="34">
        <f t="shared" si="12"/>
        <v>1.7554000000236556</v>
      </c>
      <c r="N224" s="34">
        <f t="shared" si="13"/>
        <v>0.39850000105798244</v>
      </c>
      <c r="O224" s="35">
        <f t="shared" si="14"/>
        <v>1.8000642796651074</v>
      </c>
      <c r="P224" s="34">
        <f t="shared" si="15"/>
        <v>3.240231410926262</v>
      </c>
      <c r="Q224" s="36" t="s">
        <v>25</v>
      </c>
      <c r="R224" s="40">
        <v>7</v>
      </c>
      <c r="S224" s="115">
        <v>0</v>
      </c>
    </row>
    <row r="225" spans="1:19" x14ac:dyDescent="0.3">
      <c r="A225" s="113" t="s">
        <v>126</v>
      </c>
      <c r="C225" s="113" t="s">
        <v>3554</v>
      </c>
      <c r="D225" s="113">
        <v>1201</v>
      </c>
      <c r="E225" s="113">
        <v>341.80599999999998</v>
      </c>
      <c r="F225" s="113">
        <v>0.3</v>
      </c>
      <c r="G225" s="113">
        <v>0.2</v>
      </c>
      <c r="H225" s="113">
        <v>2.2183190000000002</v>
      </c>
      <c r="I225" s="113">
        <v>5189849.0350000001</v>
      </c>
      <c r="J225" s="113">
        <v>487852.44799999997</v>
      </c>
      <c r="K225" s="34">
        <f>VLOOKUP($C225,'Hub coords'!$A$14:$E$119,4,TRUE)</f>
        <v>487852.91840000002</v>
      </c>
      <c r="L225" s="34">
        <f>VLOOKUP($C225,'Hub coords'!$A$14:$E$119,5,TRUE)</f>
        <v>5189849.3285000008</v>
      </c>
      <c r="M225" s="34">
        <f t="shared" si="12"/>
        <v>0.47040000004926696</v>
      </c>
      <c r="N225" s="34">
        <f t="shared" si="13"/>
        <v>0.29350000061094761</v>
      </c>
      <c r="O225" s="35">
        <f t="shared" si="14"/>
        <v>0.55445325357957509</v>
      </c>
      <c r="P225" s="34">
        <f t="shared" si="15"/>
        <v>0.30741841040497658</v>
      </c>
      <c r="Q225" s="36" t="s">
        <v>25</v>
      </c>
      <c r="R225" s="40">
        <v>8</v>
      </c>
      <c r="S225" s="115">
        <v>0</v>
      </c>
    </row>
    <row r="226" spans="1:19" ht="15" thickBot="1" x14ac:dyDescent="0.35">
      <c r="A226" s="113" t="s">
        <v>130</v>
      </c>
      <c r="C226" s="113" t="s">
        <v>3555</v>
      </c>
      <c r="D226" s="113">
        <v>1201</v>
      </c>
      <c r="E226" s="113">
        <v>337.226</v>
      </c>
      <c r="F226" s="113">
        <v>0.3</v>
      </c>
      <c r="G226" s="113">
        <v>0.2</v>
      </c>
      <c r="H226" s="113">
        <v>2.1291000000000002</v>
      </c>
      <c r="I226" s="113">
        <v>5189850.4220000003</v>
      </c>
      <c r="J226" s="113">
        <v>487851.935</v>
      </c>
      <c r="K226" s="34">
        <f>VLOOKUP($C226,'Hub coords'!$A$14:$E$119,4,TRUE)</f>
        <v>487852.91840000002</v>
      </c>
      <c r="L226" s="34">
        <f>VLOOKUP($C226,'Hub coords'!$A$14:$E$119,5,TRUE)</f>
        <v>5189849.3285000008</v>
      </c>
      <c r="M226" s="34">
        <f t="shared" si="12"/>
        <v>0.98340000002644956</v>
      </c>
      <c r="N226" s="34">
        <f t="shared" si="13"/>
        <v>1.0934999994933605</v>
      </c>
      <c r="O226" s="35">
        <f t="shared" si="14"/>
        <v>1.4706521712981628</v>
      </c>
      <c r="P226" s="34">
        <f t="shared" si="15"/>
        <v>2.1628178089440007</v>
      </c>
      <c r="Q226" s="36" t="s">
        <v>25</v>
      </c>
      <c r="R226" s="38" t="s">
        <v>2123</v>
      </c>
      <c r="S226" s="38">
        <v>0</v>
      </c>
    </row>
    <row r="227" spans="1:19" x14ac:dyDescent="0.3">
      <c r="A227" s="113" t="s">
        <v>126</v>
      </c>
      <c r="C227" s="113" t="s">
        <v>3538</v>
      </c>
      <c r="D227" s="113">
        <v>1201</v>
      </c>
      <c r="E227" s="113">
        <v>336.55399999999997</v>
      </c>
      <c r="F227" s="113">
        <v>0.3</v>
      </c>
      <c r="G227" s="113">
        <v>0.2</v>
      </c>
      <c r="H227" s="113">
        <v>2.1944430000000001</v>
      </c>
      <c r="I227" s="113">
        <v>5189848.7429999998</v>
      </c>
      <c r="J227" s="113">
        <v>487850.54599999997</v>
      </c>
      <c r="K227" s="34">
        <f>VLOOKUP($C227,'Hub coords'!$A$14:$E$119,4,TRUE)</f>
        <v>487852.91840000002</v>
      </c>
      <c r="L227" s="34">
        <f>VLOOKUP($C227,'Hub coords'!$A$14:$E$119,5,TRUE)</f>
        <v>5189849.3285000008</v>
      </c>
      <c r="M227" s="34">
        <f t="shared" si="12"/>
        <v>2.3724000000511296</v>
      </c>
      <c r="N227" s="34">
        <f t="shared" si="13"/>
        <v>0.58550000097602606</v>
      </c>
      <c r="O227" s="35">
        <f t="shared" si="14"/>
        <v>2.4435817996100573</v>
      </c>
      <c r="P227" s="34">
        <f t="shared" si="15"/>
        <v>5.9710920113855259</v>
      </c>
      <c r="Q227" s="36" t="s">
        <v>25</v>
      </c>
      <c r="R227" s="98"/>
    </row>
    <row r="228" spans="1:19" x14ac:dyDescent="0.3">
      <c r="A228" s="113" t="s">
        <v>126</v>
      </c>
      <c r="C228" s="113" t="s">
        <v>3556</v>
      </c>
      <c r="D228" s="113">
        <v>1201</v>
      </c>
      <c r="E228" s="113">
        <v>337.12700000000001</v>
      </c>
      <c r="F228" s="113">
        <v>0.3</v>
      </c>
      <c r="G228" s="113">
        <v>0.2</v>
      </c>
      <c r="H228" s="113">
        <v>2.061191</v>
      </c>
      <c r="I228" s="113">
        <v>5189850.8739999998</v>
      </c>
      <c r="J228" s="113">
        <v>487851.89299999998</v>
      </c>
      <c r="K228" s="34">
        <f>VLOOKUP($C228,'Hub coords'!$A$14:$E$119,4,TRUE)</f>
        <v>487852.91840000002</v>
      </c>
      <c r="L228" s="34">
        <f>VLOOKUP($C228,'Hub coords'!$A$14:$E$119,5,TRUE)</f>
        <v>5189849.3285000008</v>
      </c>
      <c r="M228" s="34">
        <f t="shared" si="12"/>
        <v>1.025400000042282</v>
      </c>
      <c r="N228" s="34">
        <f t="shared" si="13"/>
        <v>1.545499999076128</v>
      </c>
      <c r="O228" s="35">
        <f t="shared" si="14"/>
        <v>1.8547278526056117</v>
      </c>
      <c r="P228" s="34">
        <f t="shared" si="15"/>
        <v>3.4400154072310234</v>
      </c>
      <c r="Q228" s="36" t="s">
        <v>25</v>
      </c>
      <c r="R228" s="98"/>
    </row>
    <row r="229" spans="1:19" x14ac:dyDescent="0.3">
      <c r="A229" s="113" t="s">
        <v>126</v>
      </c>
      <c r="C229" s="113" t="s">
        <v>3557</v>
      </c>
      <c r="D229" s="113">
        <v>1201</v>
      </c>
      <c r="E229" s="113">
        <v>338.46</v>
      </c>
      <c r="F229" s="113">
        <v>0.3</v>
      </c>
      <c r="G229" s="113">
        <v>0.2</v>
      </c>
      <c r="H229" s="113">
        <v>1.9352910000000001</v>
      </c>
      <c r="I229" s="113">
        <v>5189850.841</v>
      </c>
      <c r="J229" s="113">
        <v>487851.58899999998</v>
      </c>
      <c r="K229" s="34">
        <f>VLOOKUP($C229,'Hub coords'!$A$14:$E$119,4,TRUE)</f>
        <v>487852.91840000002</v>
      </c>
      <c r="L229" s="34">
        <f>VLOOKUP($C229,'Hub coords'!$A$14:$E$119,5,TRUE)</f>
        <v>5189849.3285000008</v>
      </c>
      <c r="M229" s="34">
        <f t="shared" si="12"/>
        <v>1.3294000000460073</v>
      </c>
      <c r="N229" s="34">
        <f t="shared" si="13"/>
        <v>1.5124999992549419</v>
      </c>
      <c r="O229" s="35">
        <f t="shared" si="14"/>
        <v>2.0136932755185244</v>
      </c>
      <c r="P229" s="34">
        <f t="shared" si="15"/>
        <v>4.0549606078685239</v>
      </c>
      <c r="Q229" s="36" t="s">
        <v>25</v>
      </c>
      <c r="R229" s="98"/>
    </row>
    <row r="230" spans="1:19" x14ac:dyDescent="0.3">
      <c r="A230" s="113" t="s">
        <v>126</v>
      </c>
      <c r="C230" s="113" t="s">
        <v>3558</v>
      </c>
      <c r="D230" s="113">
        <v>1201</v>
      </c>
      <c r="E230" s="113">
        <v>336.57900000000001</v>
      </c>
      <c r="F230" s="113">
        <v>0.3</v>
      </c>
      <c r="G230" s="113">
        <v>0.2</v>
      </c>
      <c r="H230" s="113">
        <v>2.1880700000000002</v>
      </c>
      <c r="I230" s="113">
        <v>5189850.7290000003</v>
      </c>
      <c r="J230" s="113">
        <v>487852.11800000002</v>
      </c>
      <c r="K230" s="34">
        <f>VLOOKUP($C230,'Hub coords'!$A$14:$E$119,4,TRUE)</f>
        <v>487852.91840000002</v>
      </c>
      <c r="L230" s="34">
        <f>VLOOKUP($C230,'Hub coords'!$A$14:$E$119,5,TRUE)</f>
        <v>5189849.3285000008</v>
      </c>
      <c r="M230" s="34">
        <f t="shared" si="12"/>
        <v>0.80040000000735745</v>
      </c>
      <c r="N230" s="34">
        <f t="shared" si="13"/>
        <v>1.4004999995231628</v>
      </c>
      <c r="O230" s="35">
        <f t="shared" si="14"/>
        <v>1.6130841294477349</v>
      </c>
      <c r="P230" s="34">
        <f t="shared" si="15"/>
        <v>2.602040408676157</v>
      </c>
      <c r="Q230" s="36" t="s">
        <v>25</v>
      </c>
      <c r="R230" s="98"/>
    </row>
    <row r="231" spans="1:19" x14ac:dyDescent="0.3">
      <c r="A231" s="113" t="s">
        <v>130</v>
      </c>
      <c r="C231" s="113" t="s">
        <v>3559</v>
      </c>
      <c r="D231" s="113">
        <v>1201</v>
      </c>
      <c r="E231" s="113">
        <v>342.58699999999999</v>
      </c>
      <c r="F231" s="113">
        <v>0.3</v>
      </c>
      <c r="G231" s="113">
        <v>0.2</v>
      </c>
      <c r="H231" s="113">
        <v>2.2599130000000001</v>
      </c>
      <c r="I231" s="113">
        <v>5189848.7779999999</v>
      </c>
      <c r="J231" s="113">
        <v>487852.55499999999</v>
      </c>
      <c r="K231" s="34">
        <f>VLOOKUP($C231,'Hub coords'!$A$14:$E$119,4,TRUE)</f>
        <v>487852.91840000002</v>
      </c>
      <c r="L231" s="34">
        <f>VLOOKUP($C231,'Hub coords'!$A$14:$E$119,5,TRUE)</f>
        <v>5189849.3285000008</v>
      </c>
      <c r="M231" s="34">
        <f t="shared" si="12"/>
        <v>0.36340000003110617</v>
      </c>
      <c r="N231" s="34">
        <f t="shared" si="13"/>
        <v>0.55050000082701445</v>
      </c>
      <c r="O231" s="35">
        <f t="shared" si="14"/>
        <v>0.65962854011416971</v>
      </c>
      <c r="P231" s="34">
        <f t="shared" si="15"/>
        <v>0.43510981093315082</v>
      </c>
      <c r="Q231" s="36" t="s">
        <v>25</v>
      </c>
      <c r="R231" s="98"/>
    </row>
    <row r="232" spans="1:19" x14ac:dyDescent="0.3">
      <c r="A232" s="113" t="s">
        <v>126</v>
      </c>
      <c r="C232" s="113" t="s">
        <v>3560</v>
      </c>
      <c r="D232" s="113">
        <v>1201</v>
      </c>
      <c r="E232" s="113">
        <v>335.798</v>
      </c>
      <c r="F232" s="113">
        <v>0.3</v>
      </c>
      <c r="G232" s="113">
        <v>0.2</v>
      </c>
      <c r="H232" s="113">
        <v>2.4403999999999999</v>
      </c>
      <c r="I232" s="113">
        <v>5189848.932</v>
      </c>
      <c r="J232" s="113">
        <v>487850.33899999998</v>
      </c>
      <c r="K232" s="34">
        <f>VLOOKUP($C232,'Hub coords'!$A$14:$E$119,4,TRUE)</f>
        <v>487852.91840000002</v>
      </c>
      <c r="L232" s="34">
        <f>VLOOKUP($C232,'Hub coords'!$A$14:$E$119,5,TRUE)</f>
        <v>5189849.3285000008</v>
      </c>
      <c r="M232" s="34">
        <f t="shared" si="12"/>
        <v>2.5794000000460073</v>
      </c>
      <c r="N232" s="34">
        <f t="shared" si="13"/>
        <v>0.3965000007301569</v>
      </c>
      <c r="O232" s="35">
        <f t="shared" si="14"/>
        <v>2.6096966511103079</v>
      </c>
      <c r="P232" s="34">
        <f t="shared" si="15"/>
        <v>6.8105166108163564</v>
      </c>
      <c r="Q232" s="36" t="s">
        <v>25</v>
      </c>
      <c r="R232" s="98"/>
    </row>
    <row r="233" spans="1:19" x14ac:dyDescent="0.3">
      <c r="A233" s="113" t="s">
        <v>126</v>
      </c>
      <c r="C233" s="113" t="s">
        <v>3561</v>
      </c>
      <c r="D233" s="113">
        <v>1201</v>
      </c>
      <c r="E233" s="113">
        <v>335.78899999999999</v>
      </c>
      <c r="F233" s="113">
        <v>0.4</v>
      </c>
      <c r="G233" s="113">
        <v>0.2</v>
      </c>
      <c r="H233" s="113">
        <v>2.144164</v>
      </c>
      <c r="I233" s="113">
        <v>5189849.0140000004</v>
      </c>
      <c r="J233" s="113">
        <v>487851.02799999999</v>
      </c>
      <c r="K233" s="34">
        <f>VLOOKUP($C233,'Hub coords'!$A$14:$E$119,4,TRUE)</f>
        <v>487852.91840000002</v>
      </c>
      <c r="L233" s="34">
        <f>VLOOKUP($C233,'Hub coords'!$A$14:$E$119,5,TRUE)</f>
        <v>5189849.3285000008</v>
      </c>
      <c r="M233" s="34">
        <f t="shared" si="12"/>
        <v>1.8904000000329688</v>
      </c>
      <c r="N233" s="34">
        <f t="shared" si="13"/>
        <v>0.31450000032782555</v>
      </c>
      <c r="O233" s="35">
        <f t="shared" si="14"/>
        <v>1.9163826367223356</v>
      </c>
      <c r="P233" s="34">
        <f t="shared" si="15"/>
        <v>3.6725224103308509</v>
      </c>
      <c r="Q233" s="36" t="s">
        <v>25</v>
      </c>
      <c r="R233" s="98"/>
    </row>
    <row r="234" spans="1:19" x14ac:dyDescent="0.3">
      <c r="A234" s="113" t="s">
        <v>126</v>
      </c>
      <c r="C234" s="113" t="s">
        <v>3562</v>
      </c>
      <c r="D234" s="113">
        <v>1201</v>
      </c>
      <c r="E234" s="113">
        <v>337.49200000000002</v>
      </c>
      <c r="F234" s="113">
        <v>0.4</v>
      </c>
      <c r="G234" s="113">
        <v>0.3</v>
      </c>
      <c r="H234" s="113">
        <v>2.0423290000000001</v>
      </c>
      <c r="I234" s="113">
        <v>5189850.267</v>
      </c>
      <c r="J234" s="113">
        <v>487852.09100000001</v>
      </c>
      <c r="K234" s="34">
        <f>VLOOKUP($C234,'Hub coords'!$A$14:$E$119,4,TRUE)</f>
        <v>487852.91840000002</v>
      </c>
      <c r="L234" s="34">
        <f>VLOOKUP($C234,'Hub coords'!$A$14:$E$119,5,TRUE)</f>
        <v>5189849.3285000008</v>
      </c>
      <c r="M234" s="34">
        <f t="shared" si="12"/>
        <v>0.82740000000922009</v>
      </c>
      <c r="N234" s="34">
        <f t="shared" si="13"/>
        <v>0.9384999992325902</v>
      </c>
      <c r="O234" s="35">
        <f t="shared" si="14"/>
        <v>1.2511486756476342</v>
      </c>
      <c r="P234" s="34">
        <f t="shared" si="15"/>
        <v>1.565373008574829</v>
      </c>
      <c r="Q234" s="36" t="s">
        <v>25</v>
      </c>
      <c r="R234" s="98"/>
    </row>
    <row r="235" spans="1:19" x14ac:dyDescent="0.3">
      <c r="A235" s="113" t="s">
        <v>130</v>
      </c>
      <c r="C235" s="113" t="s">
        <v>3563</v>
      </c>
      <c r="D235" s="113">
        <v>1201</v>
      </c>
      <c r="E235" s="113">
        <v>336.74599999999998</v>
      </c>
      <c r="F235" s="113">
        <v>0.3</v>
      </c>
      <c r="G235" s="113">
        <v>0.2</v>
      </c>
      <c r="H235" s="113">
        <v>1.978437</v>
      </c>
      <c r="I235" s="113">
        <v>5189849.3</v>
      </c>
      <c r="J235" s="113">
        <v>487851.61300000001</v>
      </c>
      <c r="K235" s="34">
        <f>VLOOKUP($C235,'Hub coords'!$A$14:$E$119,4,TRUE)</f>
        <v>487852.91840000002</v>
      </c>
      <c r="L235" s="34">
        <f>VLOOKUP($C235,'Hub coords'!$A$14:$E$119,5,TRUE)</f>
        <v>5189849.3285000008</v>
      </c>
      <c r="M235" s="34">
        <f t="shared" si="12"/>
        <v>1.3054000000120141</v>
      </c>
      <c r="N235" s="34">
        <f t="shared" si="13"/>
        <v>2.8500000946223736E-2</v>
      </c>
      <c r="O235" s="35">
        <f t="shared" si="14"/>
        <v>1.3057110745051146</v>
      </c>
      <c r="P235" s="34">
        <f t="shared" si="15"/>
        <v>1.7048814100853009</v>
      </c>
      <c r="Q235" s="36" t="s">
        <v>25</v>
      </c>
      <c r="R235" s="98"/>
    </row>
    <row r="236" spans="1:19" x14ac:dyDescent="0.3">
      <c r="A236" s="113" t="s">
        <v>126</v>
      </c>
      <c r="C236" s="113" t="s">
        <v>3564</v>
      </c>
      <c r="D236" s="113">
        <v>1201</v>
      </c>
      <c r="E236" s="113">
        <v>335.238</v>
      </c>
      <c r="F236" s="113">
        <v>0.6</v>
      </c>
      <c r="G236" s="113">
        <v>0.3</v>
      </c>
      <c r="H236" s="113">
        <v>2.255836</v>
      </c>
      <c r="I236" s="113">
        <v>5189848.2450000001</v>
      </c>
      <c r="J236" s="113">
        <v>487851.03200000001</v>
      </c>
      <c r="K236" s="34">
        <f>VLOOKUP($C236,'Hub coords'!$A$14:$E$119,4,TRUE)</f>
        <v>487852.91840000002</v>
      </c>
      <c r="L236" s="34">
        <f>VLOOKUP($C236,'Hub coords'!$A$14:$E$119,5,TRUE)</f>
        <v>5189849.3285000008</v>
      </c>
      <c r="M236" s="34">
        <f t="shared" si="12"/>
        <v>1.886400000017602</v>
      </c>
      <c r="N236" s="34">
        <f t="shared" si="13"/>
        <v>1.0835000006482005</v>
      </c>
      <c r="O236" s="35">
        <f t="shared" si="14"/>
        <v>2.175425754070007</v>
      </c>
      <c r="P236" s="34">
        <f t="shared" si="15"/>
        <v>4.7324772114710587</v>
      </c>
      <c r="Q236" s="36" t="s">
        <v>25</v>
      </c>
      <c r="R236" s="98"/>
    </row>
    <row r="237" spans="1:19" x14ac:dyDescent="0.3">
      <c r="A237" s="113" t="s">
        <v>130</v>
      </c>
      <c r="C237" s="113" t="s">
        <v>3565</v>
      </c>
      <c r="D237" s="113">
        <v>1201</v>
      </c>
      <c r="E237" s="113">
        <v>333.30200000000002</v>
      </c>
      <c r="F237" s="113">
        <v>0.6</v>
      </c>
      <c r="G237" s="113">
        <v>0.3</v>
      </c>
      <c r="H237" s="113">
        <v>2.1275360000000001</v>
      </c>
      <c r="I237" s="113">
        <v>5189847.96</v>
      </c>
      <c r="J237" s="113">
        <v>487850.321</v>
      </c>
      <c r="K237" s="34">
        <f>VLOOKUP($C237,'Hub coords'!$A$14:$E$119,4,TRUE)</f>
        <v>487852.91840000002</v>
      </c>
      <c r="L237" s="34">
        <f>VLOOKUP($C237,'Hub coords'!$A$14:$E$119,5,TRUE)</f>
        <v>5189849.3285000008</v>
      </c>
      <c r="M237" s="34">
        <f t="shared" si="12"/>
        <v>2.5974000000278465</v>
      </c>
      <c r="N237" s="34">
        <f t="shared" si="13"/>
        <v>1.3685000007972121</v>
      </c>
      <c r="O237" s="35">
        <f t="shared" si="14"/>
        <v>2.9358608639250305</v>
      </c>
      <c r="P237" s="34">
        <f t="shared" si="15"/>
        <v>8.6192790123266274</v>
      </c>
      <c r="Q237" s="36" t="s">
        <v>25</v>
      </c>
      <c r="R237" s="98"/>
    </row>
    <row r="238" spans="1:19" x14ac:dyDescent="0.3">
      <c r="A238" s="113" t="s">
        <v>126</v>
      </c>
      <c r="C238" s="113" t="s">
        <v>3539</v>
      </c>
      <c r="D238" s="113">
        <v>1201</v>
      </c>
      <c r="E238" s="113">
        <v>336.67</v>
      </c>
      <c r="F238" s="113">
        <v>0.4</v>
      </c>
      <c r="G238" s="113">
        <v>0.2</v>
      </c>
      <c r="H238" s="113">
        <v>2.2290610000000002</v>
      </c>
      <c r="I238" s="113">
        <v>5189848.9979999997</v>
      </c>
      <c r="J238" s="113">
        <v>487851.33500000002</v>
      </c>
      <c r="K238" s="34">
        <f>VLOOKUP($C238,'Hub coords'!$A$14:$E$119,4,TRUE)</f>
        <v>487852.91840000002</v>
      </c>
      <c r="L238" s="34">
        <f>VLOOKUP($C238,'Hub coords'!$A$14:$E$119,5,TRUE)</f>
        <v>5189849.3285000008</v>
      </c>
      <c r="M238" s="34">
        <f t="shared" si="12"/>
        <v>1.5834000000031665</v>
      </c>
      <c r="N238" s="34">
        <f t="shared" si="13"/>
        <v>0.33050000108778477</v>
      </c>
      <c r="O238" s="35">
        <f t="shared" si="14"/>
        <v>1.6175245935468967</v>
      </c>
      <c r="P238" s="34">
        <f t="shared" si="15"/>
        <v>2.6163858107290534</v>
      </c>
      <c r="Q238" s="36" t="s">
        <v>25</v>
      </c>
      <c r="R238" s="98"/>
    </row>
    <row r="239" spans="1:19" x14ac:dyDescent="0.3">
      <c r="A239" s="113" t="s">
        <v>126</v>
      </c>
      <c r="C239" s="113" t="s">
        <v>3566</v>
      </c>
      <c r="D239" s="113">
        <v>1201</v>
      </c>
      <c r="E239" s="113">
        <v>341.71899999999999</v>
      </c>
      <c r="F239" s="113">
        <v>0.3</v>
      </c>
      <c r="G239" s="113">
        <v>0.2</v>
      </c>
      <c r="H239" s="113">
        <v>2.2837510000000001</v>
      </c>
      <c r="I239" s="113">
        <v>5189848.1339999996</v>
      </c>
      <c r="J239" s="113">
        <v>487852.484</v>
      </c>
      <c r="K239" s="34">
        <f>VLOOKUP($C239,'Hub coords'!$A$14:$E$119,4,TRUE)</f>
        <v>487852.91840000002</v>
      </c>
      <c r="L239" s="34">
        <f>VLOOKUP($C239,'Hub coords'!$A$14:$E$119,5,TRUE)</f>
        <v>5189849.3285000008</v>
      </c>
      <c r="M239" s="34">
        <f t="shared" si="12"/>
        <v>0.43440000002738088</v>
      </c>
      <c r="N239" s="34">
        <f t="shared" si="13"/>
        <v>1.1945000011473894</v>
      </c>
      <c r="O239" s="35">
        <f t="shared" si="14"/>
        <v>1.2710364325088805</v>
      </c>
      <c r="P239" s="34">
        <f t="shared" si="15"/>
        <v>1.615533612764902</v>
      </c>
      <c r="Q239" s="36" t="s">
        <v>25</v>
      </c>
      <c r="R239" s="98"/>
    </row>
    <row r="240" spans="1:19" x14ac:dyDescent="0.3">
      <c r="A240" s="113" t="s">
        <v>126</v>
      </c>
      <c r="C240" s="113" t="s">
        <v>3540</v>
      </c>
      <c r="D240" s="113">
        <v>1201</v>
      </c>
      <c r="E240" s="113">
        <v>336.97199999999998</v>
      </c>
      <c r="F240" s="113">
        <v>0.4</v>
      </c>
      <c r="G240" s="113">
        <v>0.2</v>
      </c>
      <c r="H240" s="113">
        <v>2.2165029999999999</v>
      </c>
      <c r="I240" s="113">
        <v>5189847.88</v>
      </c>
      <c r="J240" s="113">
        <v>487852.53200000001</v>
      </c>
      <c r="K240" s="34">
        <f>VLOOKUP($C240,'Hub coords'!$A$14:$E$119,4,TRUE)</f>
        <v>487852.91840000002</v>
      </c>
      <c r="L240" s="34">
        <f>VLOOKUP($C240,'Hub coords'!$A$14:$E$119,5,TRUE)</f>
        <v>5189849.3285000008</v>
      </c>
      <c r="M240" s="34">
        <f t="shared" si="12"/>
        <v>0.386400000017602</v>
      </c>
      <c r="N240" s="34">
        <f t="shared" si="13"/>
        <v>1.4485000008717179</v>
      </c>
      <c r="O240" s="35">
        <f t="shared" si="14"/>
        <v>1.4991521645713517</v>
      </c>
      <c r="P240" s="34">
        <f t="shared" si="15"/>
        <v>2.2474572125389694</v>
      </c>
      <c r="Q240" s="36" t="s">
        <v>25</v>
      </c>
      <c r="R240" s="98" t="s">
        <v>5112</v>
      </c>
      <c r="S240" s="37">
        <f>COUNT(D216:D245)</f>
        <v>30</v>
      </c>
    </row>
    <row r="241" spans="1:19" x14ac:dyDescent="0.3">
      <c r="A241" s="113" t="s">
        <v>130</v>
      </c>
      <c r="C241" s="113" t="s">
        <v>3541</v>
      </c>
      <c r="D241" s="113">
        <v>1201</v>
      </c>
      <c r="E241" s="113">
        <v>335.58300000000003</v>
      </c>
      <c r="F241" s="113">
        <v>0.3</v>
      </c>
      <c r="G241" s="113">
        <v>0.2</v>
      </c>
      <c r="H241" s="113">
        <v>2.0576639999999999</v>
      </c>
      <c r="I241" s="113">
        <v>5189848.0269999998</v>
      </c>
      <c r="J241" s="113">
        <v>487850.17</v>
      </c>
      <c r="K241" s="34">
        <f>VLOOKUP($C241,'Hub coords'!$A$14:$E$119,4,TRUE)</f>
        <v>487852.91840000002</v>
      </c>
      <c r="L241" s="34">
        <f>VLOOKUP($C241,'Hub coords'!$A$14:$E$119,5,TRUE)</f>
        <v>5189849.3285000008</v>
      </c>
      <c r="M241" s="34">
        <f t="shared" si="12"/>
        <v>2.7484000000404194</v>
      </c>
      <c r="N241" s="34">
        <f t="shared" si="13"/>
        <v>1.3015000009909272</v>
      </c>
      <c r="O241" s="35">
        <f t="shared" si="14"/>
        <v>3.0409874733055973</v>
      </c>
      <c r="P241" s="34">
        <f t="shared" si="15"/>
        <v>9.2476048128015602</v>
      </c>
      <c r="Q241" s="36" t="s">
        <v>25</v>
      </c>
      <c r="R241" s="98" t="s">
        <v>5111</v>
      </c>
      <c r="S241" s="34">
        <f>AVERAGE(O216:O245)</f>
        <v>1.7800104426699315</v>
      </c>
    </row>
    <row r="242" spans="1:19" x14ac:dyDescent="0.3">
      <c r="A242" s="113" t="s">
        <v>126</v>
      </c>
      <c r="C242" s="113" t="s">
        <v>3542</v>
      </c>
      <c r="D242" s="113">
        <v>1201</v>
      </c>
      <c r="E242" s="113">
        <v>336.77199999999999</v>
      </c>
      <c r="F242" s="113">
        <v>0.3</v>
      </c>
      <c r="G242" s="113">
        <v>0.2</v>
      </c>
      <c r="H242" s="113">
        <v>2.039838</v>
      </c>
      <c r="I242" s="113">
        <v>5189850.9289999995</v>
      </c>
      <c r="J242" s="113">
        <v>487852.12800000003</v>
      </c>
      <c r="K242" s="34">
        <f>VLOOKUP($C242,'Hub coords'!$A$14:$E$119,4,TRUE)</f>
        <v>487852.91840000002</v>
      </c>
      <c r="L242" s="34">
        <f>VLOOKUP($C242,'Hub coords'!$A$14:$E$119,5,TRUE)</f>
        <v>5189849.3285000008</v>
      </c>
      <c r="M242" s="34">
        <f t="shared" si="12"/>
        <v>0.79039999999804422</v>
      </c>
      <c r="N242" s="34">
        <f t="shared" si="13"/>
        <v>1.6004999987781048</v>
      </c>
      <c r="O242" s="35">
        <f t="shared" si="14"/>
        <v>1.7850300854847299</v>
      </c>
      <c r="P242" s="34">
        <f t="shared" si="15"/>
        <v>3.1863324060856222</v>
      </c>
      <c r="Q242" s="36" t="s">
        <v>25</v>
      </c>
      <c r="R242" s="98" t="s">
        <v>5110</v>
      </c>
      <c r="S242" s="34">
        <f>_xlfn.STDEV.S(O216:O245)</f>
        <v>0.57178242261692969</v>
      </c>
    </row>
    <row r="243" spans="1:19" x14ac:dyDescent="0.3">
      <c r="A243" s="113" t="s">
        <v>126</v>
      </c>
      <c r="C243" s="113" t="s">
        <v>3543</v>
      </c>
      <c r="D243" s="113">
        <v>1201</v>
      </c>
      <c r="E243" s="113">
        <v>333.53699999999998</v>
      </c>
      <c r="F243" s="113">
        <v>0.5</v>
      </c>
      <c r="G243" s="113">
        <v>0.3</v>
      </c>
      <c r="H243" s="113">
        <v>1.9896480000000001</v>
      </c>
      <c r="I243" s="113">
        <v>5189847.9309999999</v>
      </c>
      <c r="J243" s="113">
        <v>487851.79800000001</v>
      </c>
      <c r="K243" s="34">
        <f>VLOOKUP($C243,'Hub coords'!$A$14:$E$119,4,TRUE)</f>
        <v>487852.91840000002</v>
      </c>
      <c r="L243" s="34">
        <f>VLOOKUP($C243,'Hub coords'!$A$14:$E$119,5,TRUE)</f>
        <v>5189849.3285000008</v>
      </c>
      <c r="M243" s="34">
        <f t="shared" si="12"/>
        <v>1.1204000000143424</v>
      </c>
      <c r="N243" s="34">
        <f t="shared" si="13"/>
        <v>1.3975000008940697</v>
      </c>
      <c r="O243" s="35">
        <f t="shared" si="14"/>
        <v>1.7911734736007743</v>
      </c>
      <c r="P243" s="34">
        <f t="shared" si="15"/>
        <v>3.2083024125310637</v>
      </c>
      <c r="Q243" s="36" t="s">
        <v>25</v>
      </c>
      <c r="R243" s="98" t="s">
        <v>5109</v>
      </c>
      <c r="S243" s="34">
        <f>MIN(O216:O245)</f>
        <v>0.55445325357957509</v>
      </c>
    </row>
    <row r="244" spans="1:19" x14ac:dyDescent="0.3">
      <c r="A244" s="113" t="s">
        <v>126</v>
      </c>
      <c r="C244" s="113" t="s">
        <v>3544</v>
      </c>
      <c r="D244" s="113">
        <v>1201</v>
      </c>
      <c r="E244" s="113">
        <v>335.21</v>
      </c>
      <c r="F244" s="113">
        <v>0.3</v>
      </c>
      <c r="G244" s="113">
        <v>0.2</v>
      </c>
      <c r="H244" s="113">
        <v>2.436941</v>
      </c>
      <c r="I244" s="113">
        <v>5189848.898</v>
      </c>
      <c r="J244" s="113">
        <v>487850.609</v>
      </c>
      <c r="K244" s="34">
        <f>VLOOKUP($C244,'Hub coords'!$A$14:$E$119,4,TRUE)</f>
        <v>487852.91840000002</v>
      </c>
      <c r="L244" s="34">
        <f>VLOOKUP($C244,'Hub coords'!$A$14:$E$119,5,TRUE)</f>
        <v>5189849.3285000008</v>
      </c>
      <c r="M244" s="34">
        <f t="shared" si="12"/>
        <v>2.3094000000273809</v>
      </c>
      <c r="N244" s="34">
        <f t="shared" si="13"/>
        <v>0.43050000071525574</v>
      </c>
      <c r="O244" s="35">
        <f t="shared" si="14"/>
        <v>2.3491825409580889</v>
      </c>
      <c r="P244" s="34">
        <f t="shared" si="15"/>
        <v>5.5186586107423032</v>
      </c>
      <c r="Q244" s="36" t="s">
        <v>25</v>
      </c>
      <c r="R244" s="98" t="s">
        <v>5108</v>
      </c>
      <c r="S244" s="34">
        <f>MAX(O216:O245)</f>
        <v>3.0409874733055973</v>
      </c>
    </row>
    <row r="245" spans="1:19" x14ac:dyDescent="0.3">
      <c r="A245" s="113" t="s">
        <v>130</v>
      </c>
      <c r="C245" s="113" t="s">
        <v>3545</v>
      </c>
      <c r="D245" s="113">
        <v>1201</v>
      </c>
      <c r="E245" s="113">
        <v>331.721</v>
      </c>
      <c r="F245" s="113">
        <v>0.4</v>
      </c>
      <c r="G245" s="113">
        <v>0.2</v>
      </c>
      <c r="H245" s="113">
        <v>2.0695739999999998</v>
      </c>
      <c r="I245" s="113">
        <v>5189848.2479999997</v>
      </c>
      <c r="J245" s="113">
        <v>487851.27500000002</v>
      </c>
      <c r="K245" s="34">
        <f>VLOOKUP($C245,'Hub coords'!$A$14:$E$119,4,TRUE)</f>
        <v>487852.91840000002</v>
      </c>
      <c r="L245" s="34">
        <f>VLOOKUP($C245,'Hub coords'!$A$14:$E$119,5,TRUE)</f>
        <v>5189849.3285000008</v>
      </c>
      <c r="M245" s="34">
        <f t="shared" si="12"/>
        <v>1.6434000000008382</v>
      </c>
      <c r="N245" s="34">
        <f t="shared" si="13"/>
        <v>1.0805000010877848</v>
      </c>
      <c r="O245" s="35">
        <f t="shared" si="14"/>
        <v>1.9667851464645185</v>
      </c>
      <c r="P245" s="34">
        <f t="shared" si="15"/>
        <v>3.8682438123534575</v>
      </c>
      <c r="Q245" s="36" t="s">
        <v>25</v>
      </c>
      <c r="R245" s="98" t="s">
        <v>5107</v>
      </c>
      <c r="S245" s="34">
        <f>SQRT(SUM(P216:P245)/S240)</f>
        <v>1.8666747110482946</v>
      </c>
    </row>
    <row r="246" spans="1:19" ht="15" thickBot="1" x14ac:dyDescent="0.35">
      <c r="A246" s="113" t="s">
        <v>130</v>
      </c>
      <c r="C246" s="113" t="s">
        <v>3567</v>
      </c>
      <c r="D246" s="113">
        <v>1201</v>
      </c>
      <c r="E246" s="113">
        <v>343.56599999999997</v>
      </c>
      <c r="F246" s="113">
        <v>1.1000000000000001</v>
      </c>
      <c r="G246" s="113">
        <v>0.5</v>
      </c>
      <c r="H246" s="113">
        <v>1.678936</v>
      </c>
      <c r="I246" s="113">
        <v>5189605.6969999997</v>
      </c>
      <c r="J246" s="113">
        <v>487821.35800000001</v>
      </c>
      <c r="K246" s="34">
        <f>VLOOKUP($C246,'Hub coords'!$A$14:$E$119,4,TRUE)</f>
        <v>487820.15140000003</v>
      </c>
      <c r="L246" s="34">
        <f>VLOOKUP($C246,'Hub coords'!$A$14:$E$119,5,TRUE)</f>
        <v>5189605.0755000003</v>
      </c>
      <c r="M246" s="34">
        <f t="shared" si="12"/>
        <v>1.2065999999758787</v>
      </c>
      <c r="N246" s="34">
        <f t="shared" si="13"/>
        <v>0.62149999942630529</v>
      </c>
      <c r="O246" s="35">
        <f t="shared" si="14"/>
        <v>1.3572567219316647</v>
      </c>
      <c r="P246" s="34">
        <f t="shared" si="15"/>
        <v>1.8421458092286882</v>
      </c>
      <c r="Q246" s="36" t="s">
        <v>35</v>
      </c>
      <c r="R246" s="70"/>
      <c r="S246" s="70"/>
    </row>
    <row r="247" spans="1:19" x14ac:dyDescent="0.3">
      <c r="A247" s="113" t="s">
        <v>126</v>
      </c>
      <c r="C247" s="113" t="s">
        <v>3576</v>
      </c>
      <c r="D247" s="113">
        <v>1201</v>
      </c>
      <c r="E247" s="113">
        <v>347.93099999999998</v>
      </c>
      <c r="F247" s="113">
        <v>0.9</v>
      </c>
      <c r="G247" s="113">
        <v>0.5</v>
      </c>
      <c r="H247" s="113">
        <v>1.404539</v>
      </c>
      <c r="I247" s="113">
        <v>5189605.1540000001</v>
      </c>
      <c r="J247" s="113">
        <v>487821.01400000002</v>
      </c>
      <c r="K247" s="34">
        <f>VLOOKUP($C247,'Hub coords'!$A$14:$E$119,4,TRUE)</f>
        <v>487820.15140000003</v>
      </c>
      <c r="L247" s="34">
        <f>VLOOKUP($C247,'Hub coords'!$A$14:$E$119,5,TRUE)</f>
        <v>5189605.0755000003</v>
      </c>
      <c r="M247" s="34">
        <f t="shared" si="12"/>
        <v>0.86259999999310821</v>
      </c>
      <c r="N247" s="34">
        <f t="shared" si="13"/>
        <v>7.8499999828636646E-2</v>
      </c>
      <c r="O247" s="35">
        <f t="shared" si="14"/>
        <v>0.86616453977359653</v>
      </c>
      <c r="P247" s="34">
        <f t="shared" si="15"/>
        <v>0.75024100996120624</v>
      </c>
      <c r="Q247" s="36" t="s">
        <v>35</v>
      </c>
      <c r="R247" s="20" t="s">
        <v>166</v>
      </c>
      <c r="S247" s="20" t="s">
        <v>165</v>
      </c>
    </row>
    <row r="248" spans="1:19" x14ac:dyDescent="0.3">
      <c r="A248" s="113" t="s">
        <v>130</v>
      </c>
      <c r="C248" s="113" t="s">
        <v>3577</v>
      </c>
      <c r="D248" s="113">
        <v>1201</v>
      </c>
      <c r="E248" s="113">
        <v>343.46499999999997</v>
      </c>
      <c r="F248" s="113">
        <v>1</v>
      </c>
      <c r="G248" s="113">
        <v>0.5</v>
      </c>
      <c r="H248" s="113">
        <v>1.6838310000000001</v>
      </c>
      <c r="I248" s="113">
        <v>5189605.8269999996</v>
      </c>
      <c r="J248" s="113">
        <v>487821.261</v>
      </c>
      <c r="K248" s="34">
        <f>VLOOKUP($C248,'Hub coords'!$A$14:$E$119,4,TRUE)</f>
        <v>487820.15140000003</v>
      </c>
      <c r="L248" s="34">
        <f>VLOOKUP($C248,'Hub coords'!$A$14:$E$119,5,TRUE)</f>
        <v>5189605.0755000003</v>
      </c>
      <c r="M248" s="34">
        <f t="shared" si="12"/>
        <v>1.1095999999670312</v>
      </c>
      <c r="N248" s="34">
        <f t="shared" si="13"/>
        <v>0.75149999931454659</v>
      </c>
      <c r="O248" s="35">
        <f t="shared" si="14"/>
        <v>1.3401359665707802</v>
      </c>
      <c r="P248" s="34">
        <f t="shared" si="15"/>
        <v>1.7959644088965991</v>
      </c>
      <c r="Q248" s="36" t="s">
        <v>35</v>
      </c>
      <c r="R248" s="40">
        <v>1</v>
      </c>
      <c r="S248" s="115">
        <v>3</v>
      </c>
    </row>
    <row r="249" spans="1:19" x14ac:dyDescent="0.3">
      <c r="A249" s="113" t="s">
        <v>126</v>
      </c>
      <c r="C249" s="113" t="s">
        <v>3578</v>
      </c>
      <c r="D249" s="113">
        <v>1201</v>
      </c>
      <c r="E249" s="113">
        <v>342.53199999999998</v>
      </c>
      <c r="F249" s="113">
        <v>1.5</v>
      </c>
      <c r="G249" s="113">
        <v>0.7</v>
      </c>
      <c r="H249" s="113">
        <v>1.6922699999999999</v>
      </c>
      <c r="I249" s="113">
        <v>5189606.2850000001</v>
      </c>
      <c r="J249" s="113">
        <v>487821.79</v>
      </c>
      <c r="K249" s="34">
        <f>VLOOKUP($C249,'Hub coords'!$A$14:$E$119,4,TRUE)</f>
        <v>487820.15140000003</v>
      </c>
      <c r="L249" s="34">
        <f>VLOOKUP($C249,'Hub coords'!$A$14:$E$119,5,TRUE)</f>
        <v>5189605.0755000003</v>
      </c>
      <c r="M249" s="34">
        <f t="shared" si="12"/>
        <v>1.6385999999474734</v>
      </c>
      <c r="N249" s="34">
        <f t="shared" si="13"/>
        <v>1.2094999998807907</v>
      </c>
      <c r="O249" s="35">
        <f t="shared" si="14"/>
        <v>2.0366394402396053</v>
      </c>
      <c r="P249" s="34">
        <f t="shared" si="15"/>
        <v>4.1479002095394932</v>
      </c>
      <c r="Q249" s="36" t="s">
        <v>35</v>
      </c>
      <c r="R249" s="40">
        <v>2</v>
      </c>
      <c r="S249" s="115">
        <v>21</v>
      </c>
    </row>
    <row r="250" spans="1:19" x14ac:dyDescent="0.3">
      <c r="A250" s="113" t="s">
        <v>130</v>
      </c>
      <c r="C250" s="113" t="s">
        <v>3579</v>
      </c>
      <c r="D250" s="113">
        <v>1201</v>
      </c>
      <c r="E250" s="113">
        <v>343.38400000000001</v>
      </c>
      <c r="F250" s="113">
        <v>1.3</v>
      </c>
      <c r="G250" s="113">
        <v>0.6</v>
      </c>
      <c r="H250" s="113">
        <v>1.7173020000000001</v>
      </c>
      <c r="I250" s="113">
        <v>5189606.1490000002</v>
      </c>
      <c r="J250" s="113">
        <v>487821.788</v>
      </c>
      <c r="K250" s="34">
        <f>VLOOKUP($C250,'Hub coords'!$A$14:$E$119,4,TRUE)</f>
        <v>487820.15140000003</v>
      </c>
      <c r="L250" s="34">
        <f>VLOOKUP($C250,'Hub coords'!$A$14:$E$119,5,TRUE)</f>
        <v>5189605.0755000003</v>
      </c>
      <c r="M250" s="34">
        <f t="shared" si="12"/>
        <v>1.6365999999688938</v>
      </c>
      <c r="N250" s="34">
        <f t="shared" si="13"/>
        <v>1.0734999999403954</v>
      </c>
      <c r="O250" s="35">
        <f t="shared" si="14"/>
        <v>1.9572587488041053</v>
      </c>
      <c r="P250" s="34">
        <f t="shared" si="15"/>
        <v>3.8308618097702118</v>
      </c>
      <c r="Q250" s="36" t="s">
        <v>35</v>
      </c>
      <c r="R250" s="40">
        <v>3</v>
      </c>
      <c r="S250" s="115">
        <v>6</v>
      </c>
    </row>
    <row r="251" spans="1:19" x14ac:dyDescent="0.3">
      <c r="A251" s="113" t="s">
        <v>126</v>
      </c>
      <c r="C251" s="113" t="s">
        <v>3580</v>
      </c>
      <c r="D251" s="113">
        <v>1201</v>
      </c>
      <c r="E251" s="113">
        <v>342.20800000000003</v>
      </c>
      <c r="F251" s="113">
        <v>1.3</v>
      </c>
      <c r="G251" s="113">
        <v>0.7</v>
      </c>
      <c r="H251" s="113">
        <v>1.670533</v>
      </c>
      <c r="I251" s="113">
        <v>5189606.3540000003</v>
      </c>
      <c r="J251" s="113">
        <v>487821.76</v>
      </c>
      <c r="K251" s="34">
        <f>VLOOKUP($C251,'Hub coords'!$A$14:$E$119,4,TRUE)</f>
        <v>487820.15140000003</v>
      </c>
      <c r="L251" s="34">
        <f>VLOOKUP($C251,'Hub coords'!$A$14:$E$119,5,TRUE)</f>
        <v>5189605.0755000003</v>
      </c>
      <c r="M251" s="34">
        <f t="shared" si="12"/>
        <v>1.6085999999777414</v>
      </c>
      <c r="N251" s="34">
        <f t="shared" si="13"/>
        <v>1.2785000000149012</v>
      </c>
      <c r="O251" s="35">
        <f t="shared" si="14"/>
        <v>2.0547886046906365</v>
      </c>
      <c r="P251" s="34">
        <f t="shared" si="15"/>
        <v>4.2221562099664931</v>
      </c>
      <c r="Q251" s="36" t="s">
        <v>35</v>
      </c>
      <c r="R251" s="40">
        <v>4</v>
      </c>
      <c r="S251" s="115">
        <v>0</v>
      </c>
    </row>
    <row r="252" spans="1:19" x14ac:dyDescent="0.3">
      <c r="A252" s="113" t="s">
        <v>126</v>
      </c>
      <c r="C252" s="113" t="s">
        <v>3581</v>
      </c>
      <c r="D252" s="113">
        <v>1201</v>
      </c>
      <c r="E252" s="113">
        <v>346.42899999999997</v>
      </c>
      <c r="F252" s="113">
        <v>0.8</v>
      </c>
      <c r="G252" s="113">
        <v>0.4</v>
      </c>
      <c r="H252" s="113">
        <v>1.317617</v>
      </c>
      <c r="I252" s="113">
        <v>5189605.54</v>
      </c>
      <c r="J252" s="113">
        <v>487821.31800000003</v>
      </c>
      <c r="K252" s="34">
        <f>VLOOKUP($C252,'Hub coords'!$A$14:$E$119,4,TRUE)</f>
        <v>487820.15140000003</v>
      </c>
      <c r="L252" s="34">
        <f>VLOOKUP($C252,'Hub coords'!$A$14:$E$119,5,TRUE)</f>
        <v>5189605.0755000003</v>
      </c>
      <c r="M252" s="34">
        <f t="shared" si="12"/>
        <v>1.1665999999968335</v>
      </c>
      <c r="N252" s="34">
        <f t="shared" si="13"/>
        <v>0.464499999769032</v>
      </c>
      <c r="O252" s="35">
        <f t="shared" si="14"/>
        <v>1.2556734487031422</v>
      </c>
      <c r="P252" s="34">
        <f t="shared" si="15"/>
        <v>1.5767158097780427</v>
      </c>
      <c r="Q252" s="36" t="s">
        <v>35</v>
      </c>
      <c r="R252" s="40">
        <v>5</v>
      </c>
      <c r="S252" s="115">
        <v>0</v>
      </c>
    </row>
    <row r="253" spans="1:19" x14ac:dyDescent="0.3">
      <c r="A253" s="113" t="s">
        <v>126</v>
      </c>
      <c r="C253" s="113" t="s">
        <v>3582</v>
      </c>
      <c r="D253" s="113">
        <v>1201</v>
      </c>
      <c r="E253" s="113">
        <v>341.029</v>
      </c>
      <c r="F253" s="113">
        <v>1.4</v>
      </c>
      <c r="G253" s="113">
        <v>0.6</v>
      </c>
      <c r="H253" s="113">
        <v>1.66629</v>
      </c>
      <c r="I253" s="113">
        <v>5189606.7450000001</v>
      </c>
      <c r="J253" s="113">
        <v>487821.99900000001</v>
      </c>
      <c r="K253" s="34">
        <f>VLOOKUP($C253,'Hub coords'!$A$14:$E$119,4,TRUE)</f>
        <v>487820.15140000003</v>
      </c>
      <c r="L253" s="34">
        <f>VLOOKUP($C253,'Hub coords'!$A$14:$E$119,5,TRUE)</f>
        <v>5189605.0755000003</v>
      </c>
      <c r="M253" s="34">
        <f t="shared" si="12"/>
        <v>1.8475999999791384</v>
      </c>
      <c r="N253" s="34">
        <f t="shared" si="13"/>
        <v>1.6694999998435378</v>
      </c>
      <c r="O253" s="35">
        <f t="shared" si="14"/>
        <v>2.4901518044891331</v>
      </c>
      <c r="P253" s="34">
        <f t="shared" si="15"/>
        <v>6.2008560094004856</v>
      </c>
      <c r="Q253" s="36" t="s">
        <v>35</v>
      </c>
      <c r="R253" s="40">
        <v>6</v>
      </c>
      <c r="S253" s="115">
        <v>0</v>
      </c>
    </row>
    <row r="254" spans="1:19" x14ac:dyDescent="0.3">
      <c r="A254" s="113" t="s">
        <v>126</v>
      </c>
      <c r="C254" s="113" t="s">
        <v>3583</v>
      </c>
      <c r="D254" s="113">
        <v>1201</v>
      </c>
      <c r="E254" s="113">
        <v>341.255</v>
      </c>
      <c r="F254" s="113">
        <v>1.5</v>
      </c>
      <c r="G254" s="113">
        <v>0.7</v>
      </c>
      <c r="H254" s="113">
        <v>1.7199420000000001</v>
      </c>
      <c r="I254" s="113">
        <v>5189606.59</v>
      </c>
      <c r="J254" s="113">
        <v>487822.15600000002</v>
      </c>
      <c r="K254" s="34">
        <f>VLOOKUP($C254,'Hub coords'!$A$14:$E$119,4,TRUE)</f>
        <v>487820.15140000003</v>
      </c>
      <c r="L254" s="34">
        <f>VLOOKUP($C254,'Hub coords'!$A$14:$E$119,5,TRUE)</f>
        <v>5189605.0755000003</v>
      </c>
      <c r="M254" s="34">
        <f t="shared" si="12"/>
        <v>2.0045999999856576</v>
      </c>
      <c r="N254" s="34">
        <f t="shared" si="13"/>
        <v>1.5144999995827675</v>
      </c>
      <c r="O254" s="35">
        <f t="shared" si="14"/>
        <v>2.5123955517948802</v>
      </c>
      <c r="P254" s="34">
        <f t="shared" si="15"/>
        <v>6.3121314086787006</v>
      </c>
      <c r="Q254" s="36" t="s">
        <v>35</v>
      </c>
      <c r="R254" s="40">
        <v>7</v>
      </c>
      <c r="S254" s="115">
        <v>0</v>
      </c>
    </row>
    <row r="255" spans="1:19" x14ac:dyDescent="0.3">
      <c r="A255" s="113" t="s">
        <v>130</v>
      </c>
      <c r="C255" s="113" t="s">
        <v>3584</v>
      </c>
      <c r="D255" s="113">
        <v>1201</v>
      </c>
      <c r="E255" s="113">
        <v>346.91199999999998</v>
      </c>
      <c r="F255" s="113">
        <v>0.7</v>
      </c>
      <c r="G255" s="113">
        <v>0.4</v>
      </c>
      <c r="H255" s="113">
        <v>1.4266449999999999</v>
      </c>
      <c r="I255" s="113">
        <v>5189605.5619999999</v>
      </c>
      <c r="J255" s="113">
        <v>487821.38099999999</v>
      </c>
      <c r="K255" s="34">
        <f>VLOOKUP($C255,'Hub coords'!$A$14:$E$119,4,TRUE)</f>
        <v>487820.15140000003</v>
      </c>
      <c r="L255" s="34">
        <f>VLOOKUP($C255,'Hub coords'!$A$14:$E$119,5,TRUE)</f>
        <v>5189605.0755000003</v>
      </c>
      <c r="M255" s="34">
        <f t="shared" si="12"/>
        <v>1.2295999999623746</v>
      </c>
      <c r="N255" s="34">
        <f t="shared" si="13"/>
        <v>0.48649999964982271</v>
      </c>
      <c r="O255" s="35">
        <f t="shared" si="14"/>
        <v>1.3223457980296791</v>
      </c>
      <c r="P255" s="34">
        <f t="shared" si="15"/>
        <v>1.7485984095667488</v>
      </c>
      <c r="Q255" s="36" t="s">
        <v>35</v>
      </c>
      <c r="R255" s="40">
        <v>8</v>
      </c>
      <c r="S255" s="115">
        <v>0</v>
      </c>
    </row>
    <row r="256" spans="1:19" ht="15" thickBot="1" x14ac:dyDescent="0.35">
      <c r="A256" s="113" t="s">
        <v>126</v>
      </c>
      <c r="C256" s="113" t="s">
        <v>3585</v>
      </c>
      <c r="D256" s="113">
        <v>1201</v>
      </c>
      <c r="E256" s="113">
        <v>345.596</v>
      </c>
      <c r="F256" s="113">
        <v>0.6</v>
      </c>
      <c r="G256" s="113">
        <v>0.3</v>
      </c>
      <c r="H256" s="113">
        <v>2.7514069999999999</v>
      </c>
      <c r="I256" s="113">
        <v>5189604.6440000003</v>
      </c>
      <c r="J256" s="113">
        <v>487821.67099999997</v>
      </c>
      <c r="K256" s="34">
        <f>VLOOKUP($C256,'Hub coords'!$A$14:$E$119,4,TRUE)</f>
        <v>487820.15140000003</v>
      </c>
      <c r="L256" s="34">
        <f>VLOOKUP($C256,'Hub coords'!$A$14:$E$119,5,TRUE)</f>
        <v>5189605.0755000003</v>
      </c>
      <c r="M256" s="34">
        <f t="shared" si="12"/>
        <v>1.5195999999414198</v>
      </c>
      <c r="N256" s="34">
        <f t="shared" si="13"/>
        <v>0.43149999994784594</v>
      </c>
      <c r="O256" s="35">
        <f t="shared" si="14"/>
        <v>1.5796760458324846</v>
      </c>
      <c r="P256" s="34">
        <f t="shared" si="15"/>
        <v>2.495376409776954</v>
      </c>
      <c r="Q256" s="36" t="s">
        <v>35</v>
      </c>
      <c r="R256" s="38" t="s">
        <v>2123</v>
      </c>
      <c r="S256" s="38">
        <v>0</v>
      </c>
    </row>
    <row r="257" spans="1:19" x14ac:dyDescent="0.3">
      <c r="A257" s="113" t="s">
        <v>130</v>
      </c>
      <c r="C257" s="113" t="s">
        <v>3568</v>
      </c>
      <c r="D257" s="113">
        <v>1201</v>
      </c>
      <c r="E257" s="113">
        <v>340.43400000000003</v>
      </c>
      <c r="F257" s="113">
        <v>1.9</v>
      </c>
      <c r="G257" s="113">
        <v>0.9</v>
      </c>
      <c r="H257" s="113">
        <v>1.7916939999999999</v>
      </c>
      <c r="I257" s="113">
        <v>5189606.6409999998</v>
      </c>
      <c r="J257" s="113">
        <v>487822.18800000002</v>
      </c>
      <c r="K257" s="34">
        <f>VLOOKUP($C257,'Hub coords'!$A$14:$E$119,4,TRUE)</f>
        <v>487820.15140000003</v>
      </c>
      <c r="L257" s="34">
        <f>VLOOKUP($C257,'Hub coords'!$A$14:$E$119,5,TRUE)</f>
        <v>5189605.0755000003</v>
      </c>
      <c r="M257" s="34">
        <f t="shared" si="12"/>
        <v>2.0365999999921769</v>
      </c>
      <c r="N257" s="34">
        <f t="shared" si="13"/>
        <v>1.5654999995604157</v>
      </c>
      <c r="O257" s="35">
        <f t="shared" si="14"/>
        <v>2.5687603641818746</v>
      </c>
      <c r="P257" s="34">
        <f t="shared" si="15"/>
        <v>6.5985298085917972</v>
      </c>
      <c r="Q257" s="36" t="s">
        <v>35</v>
      </c>
      <c r="R257" s="70"/>
      <c r="S257" s="70"/>
    </row>
    <row r="258" spans="1:19" x14ac:dyDescent="0.3">
      <c r="A258" s="113" t="s">
        <v>130</v>
      </c>
      <c r="C258" s="113" t="s">
        <v>3586</v>
      </c>
      <c r="D258" s="113">
        <v>1201</v>
      </c>
      <c r="E258" s="113">
        <v>340.42099999999999</v>
      </c>
      <c r="F258" s="113">
        <v>1.6</v>
      </c>
      <c r="G258" s="113">
        <v>0.7</v>
      </c>
      <c r="H258" s="113">
        <v>1.7513860000000001</v>
      </c>
      <c r="I258" s="113">
        <v>5189606.4239999996</v>
      </c>
      <c r="J258" s="113">
        <v>487822.09399999998</v>
      </c>
      <c r="K258" s="34">
        <f>VLOOKUP($C258,'Hub coords'!$A$14:$E$119,4,TRUE)</f>
        <v>487820.15140000003</v>
      </c>
      <c r="L258" s="34">
        <f>VLOOKUP($C258,'Hub coords'!$A$14:$E$119,5,TRUE)</f>
        <v>5189605.0755000003</v>
      </c>
      <c r="M258" s="34">
        <f t="shared" si="12"/>
        <v>1.9425999999511987</v>
      </c>
      <c r="N258" s="34">
        <f t="shared" si="13"/>
        <v>1.3484999993816018</v>
      </c>
      <c r="O258" s="35">
        <f t="shared" si="14"/>
        <v>2.3647720837625297</v>
      </c>
      <c r="P258" s="34">
        <f t="shared" si="15"/>
        <v>5.592147008142577</v>
      </c>
      <c r="Q258" s="36" t="s">
        <v>35</v>
      </c>
      <c r="R258" s="70"/>
      <c r="S258" s="70"/>
    </row>
    <row r="259" spans="1:19" x14ac:dyDescent="0.3">
      <c r="A259" s="113" t="s">
        <v>130</v>
      </c>
      <c r="C259" s="113" t="s">
        <v>3587</v>
      </c>
      <c r="D259" s="113">
        <v>1201</v>
      </c>
      <c r="E259" s="113">
        <v>341.35599999999999</v>
      </c>
      <c r="F259" s="113">
        <v>1.3</v>
      </c>
      <c r="G259" s="113">
        <v>0.6</v>
      </c>
      <c r="H259" s="113">
        <v>1.5575429999999999</v>
      </c>
      <c r="I259" s="113">
        <v>5189606.5870000003</v>
      </c>
      <c r="J259" s="113">
        <v>487821.81099999999</v>
      </c>
      <c r="K259" s="34">
        <f>VLOOKUP($C259,'Hub coords'!$A$14:$E$119,4,TRUE)</f>
        <v>487820.15140000003</v>
      </c>
      <c r="L259" s="34">
        <f>VLOOKUP($C259,'Hub coords'!$A$14:$E$119,5,TRUE)</f>
        <v>5189605.0755000003</v>
      </c>
      <c r="M259" s="34">
        <f t="shared" si="12"/>
        <v>1.6595999999553896</v>
      </c>
      <c r="N259" s="34">
        <f t="shared" si="13"/>
        <v>1.5115000000223517</v>
      </c>
      <c r="O259" s="35">
        <f t="shared" si="14"/>
        <v>2.2447504114977903</v>
      </c>
      <c r="P259" s="34">
        <f t="shared" si="15"/>
        <v>5.0389044099194988</v>
      </c>
      <c r="Q259" s="36" t="s">
        <v>35</v>
      </c>
      <c r="R259" s="70"/>
      <c r="S259" s="70"/>
    </row>
    <row r="260" spans="1:19" x14ac:dyDescent="0.3">
      <c r="A260" s="113" t="s">
        <v>126</v>
      </c>
      <c r="C260" s="113" t="s">
        <v>3588</v>
      </c>
      <c r="D260" s="113">
        <v>1201</v>
      </c>
      <c r="E260" s="113">
        <v>340.77199999999999</v>
      </c>
      <c r="F260" s="113">
        <v>1.6</v>
      </c>
      <c r="G260" s="113">
        <v>0.7</v>
      </c>
      <c r="H260" s="113">
        <v>1.9322330000000001</v>
      </c>
      <c r="I260" s="113">
        <v>5189606.4950000001</v>
      </c>
      <c r="J260" s="113">
        <v>487822.14500000002</v>
      </c>
      <c r="K260" s="34">
        <f>VLOOKUP($C260,'Hub coords'!$A$14:$E$119,4,TRUE)</f>
        <v>487820.15140000003</v>
      </c>
      <c r="L260" s="34">
        <f>VLOOKUP($C260,'Hub coords'!$A$14:$E$119,5,TRUE)</f>
        <v>5189605.0755000003</v>
      </c>
      <c r="M260" s="34">
        <f t="shared" si="12"/>
        <v>1.9935999999870546</v>
      </c>
      <c r="N260" s="34">
        <f t="shared" si="13"/>
        <v>1.4194999998435378</v>
      </c>
      <c r="O260" s="35">
        <f t="shared" si="14"/>
        <v>2.4473294035548605</v>
      </c>
      <c r="P260" s="34">
        <f t="shared" si="15"/>
        <v>5.9894212095041892</v>
      </c>
      <c r="Q260" s="36" t="s">
        <v>35</v>
      </c>
      <c r="R260" s="70"/>
      <c r="S260" s="70"/>
    </row>
    <row r="261" spans="1:19" x14ac:dyDescent="0.3">
      <c r="A261" s="113" t="s">
        <v>126</v>
      </c>
      <c r="C261" s="113" t="s">
        <v>3589</v>
      </c>
      <c r="D261" s="113">
        <v>1201</v>
      </c>
      <c r="E261" s="113">
        <v>341.73500000000001</v>
      </c>
      <c r="F261" s="113">
        <v>1.4</v>
      </c>
      <c r="G261" s="113">
        <v>0.7</v>
      </c>
      <c r="H261" s="113">
        <v>1.720094</v>
      </c>
      <c r="I261" s="113">
        <v>5189606.6390000004</v>
      </c>
      <c r="J261" s="113">
        <v>487822.01500000001</v>
      </c>
      <c r="K261" s="34">
        <f>VLOOKUP($C261,'Hub coords'!$A$14:$E$119,4,TRUE)</f>
        <v>487820.15140000003</v>
      </c>
      <c r="L261" s="34">
        <f>VLOOKUP($C261,'Hub coords'!$A$14:$E$119,5,TRUE)</f>
        <v>5189605.0755000003</v>
      </c>
      <c r="M261" s="34">
        <f t="shared" si="12"/>
        <v>1.863599999982398</v>
      </c>
      <c r="N261" s="34">
        <f t="shared" si="13"/>
        <v>1.5635000001639128</v>
      </c>
      <c r="O261" s="35">
        <f t="shared" si="14"/>
        <v>2.432598859336851</v>
      </c>
      <c r="P261" s="34">
        <f t="shared" si="15"/>
        <v>5.917537210446949</v>
      </c>
      <c r="Q261" s="36" t="s">
        <v>35</v>
      </c>
      <c r="R261" s="70"/>
      <c r="S261" s="70"/>
    </row>
    <row r="262" spans="1:19" x14ac:dyDescent="0.3">
      <c r="A262" s="113" t="s">
        <v>126</v>
      </c>
      <c r="C262" s="113" t="s">
        <v>3590</v>
      </c>
      <c r="D262" s="113">
        <v>1201</v>
      </c>
      <c r="E262" s="113">
        <v>341.029</v>
      </c>
      <c r="F262" s="113">
        <v>1.4</v>
      </c>
      <c r="G262" s="113">
        <v>0.6</v>
      </c>
      <c r="H262" s="113">
        <v>1.66629</v>
      </c>
      <c r="I262" s="113">
        <v>5189606.7450000001</v>
      </c>
      <c r="J262" s="113">
        <v>487821.99900000001</v>
      </c>
      <c r="K262" s="34">
        <f>VLOOKUP($C262,'Hub coords'!$A$14:$E$119,4,TRUE)</f>
        <v>487820.15140000003</v>
      </c>
      <c r="L262" s="34">
        <f>VLOOKUP($C262,'Hub coords'!$A$14:$E$119,5,TRUE)</f>
        <v>5189605.0755000003</v>
      </c>
      <c r="M262" s="34">
        <f t="shared" ref="M262:M325" si="16">ABS(K262-J262)</f>
        <v>1.8475999999791384</v>
      </c>
      <c r="N262" s="34">
        <f t="shared" ref="N262:N325" si="17">ABS(L262-I262)</f>
        <v>1.6694999998435378</v>
      </c>
      <c r="O262" s="35">
        <f t="shared" ref="O262:O325" si="18">SQRT(M262^2+N262^2)</f>
        <v>2.4901518044891331</v>
      </c>
      <c r="P262" s="34">
        <f t="shared" ref="P262:P325" si="19">O262*O262</f>
        <v>6.2008560094004856</v>
      </c>
      <c r="Q262" s="36" t="s">
        <v>35</v>
      </c>
      <c r="R262" s="70"/>
      <c r="S262" s="70"/>
    </row>
    <row r="263" spans="1:19" x14ac:dyDescent="0.3">
      <c r="A263" s="113" t="s">
        <v>126</v>
      </c>
      <c r="C263" s="113" t="s">
        <v>3591</v>
      </c>
      <c r="D263" s="113">
        <v>1201</v>
      </c>
      <c r="E263" s="113">
        <v>342.83</v>
      </c>
      <c r="F263" s="113">
        <v>1.2</v>
      </c>
      <c r="G263" s="113">
        <v>0.5</v>
      </c>
      <c r="H263" s="113">
        <v>1.749908</v>
      </c>
      <c r="I263" s="113">
        <v>5189605.8540000003</v>
      </c>
      <c r="J263" s="113">
        <v>487821.27899999998</v>
      </c>
      <c r="K263" s="34">
        <f>VLOOKUP($C263,'Hub coords'!$A$14:$E$119,4,TRUE)</f>
        <v>487820.15140000003</v>
      </c>
      <c r="L263" s="34">
        <f>VLOOKUP($C263,'Hub coords'!$A$14:$E$119,5,TRUE)</f>
        <v>5189605.0755000003</v>
      </c>
      <c r="M263" s="34">
        <f t="shared" si="16"/>
        <v>1.1275999999488704</v>
      </c>
      <c r="N263" s="34">
        <f t="shared" si="17"/>
        <v>0.77850000001490116</v>
      </c>
      <c r="O263" s="35">
        <f t="shared" si="18"/>
        <v>1.3702350199538376</v>
      </c>
      <c r="P263" s="34">
        <f t="shared" si="19"/>
        <v>1.8775440099078937</v>
      </c>
      <c r="Q263" s="36" t="s">
        <v>35</v>
      </c>
      <c r="R263" s="70"/>
      <c r="S263" s="70"/>
    </row>
    <row r="264" spans="1:19" x14ac:dyDescent="0.3">
      <c r="A264" s="113" t="s">
        <v>126</v>
      </c>
      <c r="C264" s="113" t="s">
        <v>3592</v>
      </c>
      <c r="D264" s="113">
        <v>1201</v>
      </c>
      <c r="E264" s="113">
        <v>346.45100000000002</v>
      </c>
      <c r="F264" s="113">
        <v>0.5</v>
      </c>
      <c r="G264" s="113">
        <v>0.3</v>
      </c>
      <c r="H264" s="113">
        <v>2.844252</v>
      </c>
      <c r="I264" s="113">
        <v>5189604.5259999996</v>
      </c>
      <c r="J264" s="113">
        <v>487821.78600000002</v>
      </c>
      <c r="K264" s="34">
        <f>VLOOKUP($C264,'Hub coords'!$A$14:$E$119,4,TRUE)</f>
        <v>487820.15140000003</v>
      </c>
      <c r="L264" s="34">
        <f>VLOOKUP($C264,'Hub coords'!$A$14:$E$119,5,TRUE)</f>
        <v>5189605.0755000003</v>
      </c>
      <c r="M264" s="34">
        <f t="shared" si="16"/>
        <v>1.6345999999903142</v>
      </c>
      <c r="N264" s="34">
        <f t="shared" si="17"/>
        <v>0.54950000066310167</v>
      </c>
      <c r="O264" s="35">
        <f t="shared" si="18"/>
        <v>1.7244904785753628</v>
      </c>
      <c r="P264" s="34">
        <f t="shared" si="19"/>
        <v>2.9738674106970837</v>
      </c>
      <c r="Q264" s="36" t="s">
        <v>35</v>
      </c>
      <c r="R264" s="70"/>
      <c r="S264" s="70"/>
    </row>
    <row r="265" spans="1:19" x14ac:dyDescent="0.3">
      <c r="A265" s="113" t="s">
        <v>126</v>
      </c>
      <c r="C265" s="113" t="s">
        <v>3593</v>
      </c>
      <c r="D265" s="113">
        <v>1201</v>
      </c>
      <c r="E265" s="113">
        <v>339.608</v>
      </c>
      <c r="F265" s="113">
        <v>1.7</v>
      </c>
      <c r="G265" s="113">
        <v>0.8</v>
      </c>
      <c r="H265" s="113">
        <v>2.0831930000000001</v>
      </c>
      <c r="I265" s="113">
        <v>5189607.01</v>
      </c>
      <c r="J265" s="113">
        <v>487822.14199999999</v>
      </c>
      <c r="K265" s="34">
        <f>VLOOKUP($C265,'Hub coords'!$A$14:$E$119,4,TRUE)</f>
        <v>487820.15140000003</v>
      </c>
      <c r="L265" s="34">
        <f>VLOOKUP($C265,'Hub coords'!$A$14:$E$119,5,TRUE)</f>
        <v>5189605.0755000003</v>
      </c>
      <c r="M265" s="34">
        <f t="shared" si="16"/>
        <v>1.9905999999609776</v>
      </c>
      <c r="N265" s="34">
        <f t="shared" si="17"/>
        <v>1.9344999995082617</v>
      </c>
      <c r="O265" s="35">
        <f t="shared" si="18"/>
        <v>2.7757482969358205</v>
      </c>
      <c r="P265" s="34">
        <f t="shared" si="19"/>
        <v>7.7047786079421074</v>
      </c>
      <c r="Q265" s="36" t="s">
        <v>35</v>
      </c>
      <c r="R265" s="70"/>
      <c r="S265" s="70"/>
    </row>
    <row r="266" spans="1:19" x14ac:dyDescent="0.3">
      <c r="A266" s="113" t="s">
        <v>126</v>
      </c>
      <c r="C266" s="113" t="s">
        <v>3594</v>
      </c>
      <c r="D266" s="113">
        <v>1201</v>
      </c>
      <c r="E266" s="113">
        <v>349.84300000000002</v>
      </c>
      <c r="F266" s="113">
        <v>0.7</v>
      </c>
      <c r="G266" s="113">
        <v>0.4</v>
      </c>
      <c r="H266" s="113">
        <v>1.6076680000000001</v>
      </c>
      <c r="I266" s="113">
        <v>5189605.4450000003</v>
      </c>
      <c r="J266" s="113">
        <v>487822.07299999997</v>
      </c>
      <c r="K266" s="34">
        <f>VLOOKUP($C266,'Hub coords'!$A$14:$E$119,4,TRUE)</f>
        <v>487820.15140000003</v>
      </c>
      <c r="L266" s="34">
        <f>VLOOKUP($C266,'Hub coords'!$A$14:$E$119,5,TRUE)</f>
        <v>5189605.0755000003</v>
      </c>
      <c r="M266" s="34">
        <f t="shared" si="16"/>
        <v>1.9215999999432825</v>
      </c>
      <c r="N266" s="34">
        <f t="shared" si="17"/>
        <v>0.36950000002980232</v>
      </c>
      <c r="O266" s="35">
        <f t="shared" si="18"/>
        <v>1.9568027007861695</v>
      </c>
      <c r="P266" s="34">
        <f t="shared" si="19"/>
        <v>3.8290768098040471</v>
      </c>
      <c r="Q266" s="36" t="s">
        <v>35</v>
      </c>
      <c r="R266" s="70"/>
      <c r="S266" s="70"/>
    </row>
    <row r="267" spans="1:19" x14ac:dyDescent="0.3">
      <c r="A267" s="113" t="s">
        <v>126</v>
      </c>
      <c r="C267" s="113" t="s">
        <v>3595</v>
      </c>
      <c r="D267" s="113">
        <v>1201</v>
      </c>
      <c r="E267" s="113">
        <v>349.73599999999999</v>
      </c>
      <c r="F267" s="113">
        <v>0.8</v>
      </c>
      <c r="G267" s="113">
        <v>0.4</v>
      </c>
      <c r="H267" s="113">
        <v>2.4220470000000001</v>
      </c>
      <c r="I267" s="113">
        <v>5189605.5489999996</v>
      </c>
      <c r="J267" s="113">
        <v>487821.87099999998</v>
      </c>
      <c r="K267" s="34">
        <f>VLOOKUP($C267,'Hub coords'!$A$14:$E$119,4,TRUE)</f>
        <v>487820.15140000003</v>
      </c>
      <c r="L267" s="34">
        <f>VLOOKUP($C267,'Hub coords'!$A$14:$E$119,5,TRUE)</f>
        <v>5189605.0755000003</v>
      </c>
      <c r="M267" s="34">
        <f t="shared" si="16"/>
        <v>1.7195999999530613</v>
      </c>
      <c r="N267" s="34">
        <f t="shared" si="17"/>
        <v>0.47349999938160181</v>
      </c>
      <c r="O267" s="35">
        <f t="shared" si="18"/>
        <v>1.7835992849440554</v>
      </c>
      <c r="P267" s="34">
        <f t="shared" si="19"/>
        <v>3.1812264092529459</v>
      </c>
      <c r="Q267" s="36" t="s">
        <v>35</v>
      </c>
      <c r="R267" s="70"/>
      <c r="S267" s="70"/>
    </row>
    <row r="268" spans="1:19" x14ac:dyDescent="0.3">
      <c r="A268" s="113" t="s">
        <v>126</v>
      </c>
      <c r="C268" s="113" t="s">
        <v>3569</v>
      </c>
      <c r="D268" s="113">
        <v>1201</v>
      </c>
      <c r="E268" s="113">
        <v>339.03800000000001</v>
      </c>
      <c r="F268" s="113">
        <v>1</v>
      </c>
      <c r="G268" s="113">
        <v>0.8</v>
      </c>
      <c r="H268" s="113">
        <v>1.879675</v>
      </c>
      <c r="I268" s="113">
        <v>5189606.5039999997</v>
      </c>
      <c r="J268" s="113">
        <v>487822.11099999998</v>
      </c>
      <c r="K268" s="34">
        <f>VLOOKUP($C268,'Hub coords'!$A$14:$E$119,4,TRUE)</f>
        <v>487820.15140000003</v>
      </c>
      <c r="L268" s="34">
        <f>VLOOKUP($C268,'Hub coords'!$A$14:$E$119,5,TRUE)</f>
        <v>5189605.0755000003</v>
      </c>
      <c r="M268" s="34">
        <f t="shared" si="16"/>
        <v>1.9595999999437481</v>
      </c>
      <c r="N268" s="34">
        <f t="shared" si="17"/>
        <v>1.4284999994561076</v>
      </c>
      <c r="O268" s="35">
        <f t="shared" si="18"/>
        <v>2.4250040016927059</v>
      </c>
      <c r="P268" s="34">
        <f t="shared" si="19"/>
        <v>5.8806444082256375</v>
      </c>
      <c r="Q268" s="36" t="s">
        <v>35</v>
      </c>
      <c r="R268" s="70"/>
      <c r="S268" s="70"/>
    </row>
    <row r="269" spans="1:19" x14ac:dyDescent="0.3">
      <c r="A269" s="113" t="s">
        <v>126</v>
      </c>
      <c r="C269" s="113" t="s">
        <v>3596</v>
      </c>
      <c r="D269" s="113">
        <v>1201</v>
      </c>
      <c r="E269" s="113">
        <v>341.04</v>
      </c>
      <c r="F269" s="113">
        <v>1.3</v>
      </c>
      <c r="G269" s="113">
        <v>0.7</v>
      </c>
      <c r="H269" s="113">
        <v>1.6167579999999999</v>
      </c>
      <c r="I269" s="113">
        <v>5189606.6880000001</v>
      </c>
      <c r="J269" s="113">
        <v>487822.09</v>
      </c>
      <c r="K269" s="34">
        <f>VLOOKUP($C269,'Hub coords'!$A$14:$E$119,4,TRUE)</f>
        <v>487820.15140000003</v>
      </c>
      <c r="L269" s="34">
        <f>VLOOKUP($C269,'Hub coords'!$A$14:$E$119,5,TRUE)</f>
        <v>5189605.0755000003</v>
      </c>
      <c r="M269" s="34">
        <f t="shared" si="16"/>
        <v>1.9385999999940395</v>
      </c>
      <c r="N269" s="34">
        <f t="shared" si="17"/>
        <v>1.6124999998137355</v>
      </c>
      <c r="O269" s="35">
        <f t="shared" si="18"/>
        <v>2.5215721701700682</v>
      </c>
      <c r="P269" s="34">
        <f t="shared" si="19"/>
        <v>6.3583262093761874</v>
      </c>
      <c r="Q269" s="36" t="s">
        <v>35</v>
      </c>
      <c r="R269" s="70"/>
      <c r="S269" s="70"/>
    </row>
    <row r="270" spans="1:19" x14ac:dyDescent="0.3">
      <c r="A270" s="113" t="s">
        <v>130</v>
      </c>
      <c r="C270" s="113" t="s">
        <v>3570</v>
      </c>
      <c r="D270" s="113">
        <v>1201</v>
      </c>
      <c r="E270" s="113">
        <v>343.63400000000001</v>
      </c>
      <c r="F270" s="113">
        <v>1.3</v>
      </c>
      <c r="G270" s="113">
        <v>0.6</v>
      </c>
      <c r="H270" s="113">
        <v>1.7252810000000001</v>
      </c>
      <c r="I270" s="113">
        <v>5189606.1459999997</v>
      </c>
      <c r="J270" s="113">
        <v>487821.62900000002</v>
      </c>
      <c r="K270" s="34">
        <f>VLOOKUP($C270,'Hub coords'!$A$14:$E$119,4,TRUE)</f>
        <v>487820.15140000003</v>
      </c>
      <c r="L270" s="34">
        <f>VLOOKUP($C270,'Hub coords'!$A$14:$E$119,5,TRUE)</f>
        <v>5189605.0755000003</v>
      </c>
      <c r="M270" s="34">
        <f t="shared" si="16"/>
        <v>1.477599999983795</v>
      </c>
      <c r="N270" s="34">
        <f t="shared" si="17"/>
        <v>1.070499999448657</v>
      </c>
      <c r="O270" s="35">
        <f t="shared" si="18"/>
        <v>1.8246292798186938</v>
      </c>
      <c r="P270" s="34">
        <f t="shared" si="19"/>
        <v>3.3292720087716852</v>
      </c>
      <c r="Q270" s="36" t="s">
        <v>35</v>
      </c>
      <c r="R270" s="70" t="s">
        <v>5112</v>
      </c>
      <c r="S270" s="48">
        <f>COUNT(D246:D275)</f>
        <v>30</v>
      </c>
    </row>
    <row r="271" spans="1:19" x14ac:dyDescent="0.3">
      <c r="A271" s="113" t="s">
        <v>130</v>
      </c>
      <c r="C271" s="113" t="s">
        <v>3571</v>
      </c>
      <c r="D271" s="113">
        <v>1201</v>
      </c>
      <c r="E271" s="113">
        <v>345.67200000000003</v>
      </c>
      <c r="F271" s="113">
        <v>0.8</v>
      </c>
      <c r="G271" s="113">
        <v>0.4</v>
      </c>
      <c r="H271" s="113">
        <v>1.5761579999999999</v>
      </c>
      <c r="I271" s="113">
        <v>5189605.4630000005</v>
      </c>
      <c r="J271" s="113">
        <v>487821.34700000001</v>
      </c>
      <c r="K271" s="34">
        <f>VLOOKUP($C271,'Hub coords'!$A$14:$E$119,4,TRUE)</f>
        <v>487820.15140000003</v>
      </c>
      <c r="L271" s="34">
        <f>VLOOKUP($C271,'Hub coords'!$A$14:$E$119,5,TRUE)</f>
        <v>5189605.0755000003</v>
      </c>
      <c r="M271" s="34">
        <f t="shared" si="16"/>
        <v>1.1955999999772757</v>
      </c>
      <c r="N271" s="34">
        <f t="shared" si="17"/>
        <v>0.38750000018626451</v>
      </c>
      <c r="O271" s="35">
        <f t="shared" si="18"/>
        <v>1.2568275976004095</v>
      </c>
      <c r="P271" s="34">
        <f t="shared" si="19"/>
        <v>1.5796156100900169</v>
      </c>
      <c r="Q271" s="36" t="s">
        <v>35</v>
      </c>
      <c r="R271" s="70" t="s">
        <v>5111</v>
      </c>
      <c r="S271" s="18">
        <f>AVERAGE(O246:O275)</f>
        <v>1.8929211425653643</v>
      </c>
    </row>
    <row r="272" spans="1:19" x14ac:dyDescent="0.3">
      <c r="A272" s="113" t="s">
        <v>130</v>
      </c>
      <c r="C272" s="113" t="s">
        <v>3572</v>
      </c>
      <c r="D272" s="113">
        <v>1201</v>
      </c>
      <c r="E272" s="113">
        <v>347.298</v>
      </c>
      <c r="F272" s="113">
        <v>0.7</v>
      </c>
      <c r="G272" s="113">
        <v>0.3</v>
      </c>
      <c r="H272" s="113">
        <v>1.5191330000000001</v>
      </c>
      <c r="I272" s="113">
        <v>5189605.1840000004</v>
      </c>
      <c r="J272" s="113">
        <v>487821.587</v>
      </c>
      <c r="K272" s="34">
        <f>VLOOKUP($C272,'Hub coords'!$A$14:$E$119,4,TRUE)</f>
        <v>487820.15140000003</v>
      </c>
      <c r="L272" s="34">
        <f>VLOOKUP($C272,'Hub coords'!$A$14:$E$119,5,TRUE)</f>
        <v>5189605.0755000003</v>
      </c>
      <c r="M272" s="34">
        <f t="shared" si="16"/>
        <v>1.4355999999679625</v>
      </c>
      <c r="N272" s="34">
        <f t="shared" si="17"/>
        <v>0.10850000008940697</v>
      </c>
      <c r="O272" s="35">
        <f t="shared" si="18"/>
        <v>1.4396942765488148</v>
      </c>
      <c r="P272" s="34">
        <f t="shared" si="19"/>
        <v>2.072719609927415</v>
      </c>
      <c r="Q272" s="36" t="s">
        <v>35</v>
      </c>
      <c r="R272" s="70" t="s">
        <v>5110</v>
      </c>
      <c r="S272" s="18">
        <f>_xlfn.STDEV.S(O246:O275)</f>
        <v>0.53445759562833373</v>
      </c>
    </row>
    <row r="273" spans="1:19" x14ac:dyDescent="0.3">
      <c r="A273" s="113" t="s">
        <v>130</v>
      </c>
      <c r="C273" s="113" t="s">
        <v>3573</v>
      </c>
      <c r="D273" s="113">
        <v>1201</v>
      </c>
      <c r="E273" s="113">
        <v>343.036</v>
      </c>
      <c r="F273" s="113">
        <v>1.4</v>
      </c>
      <c r="G273" s="113">
        <v>0.7</v>
      </c>
      <c r="H273" s="113">
        <v>1.705848</v>
      </c>
      <c r="I273" s="113">
        <v>5189606.034</v>
      </c>
      <c r="J273" s="113">
        <v>487821.44099999999</v>
      </c>
      <c r="K273" s="34">
        <f>VLOOKUP($C273,'Hub coords'!$A$14:$E$119,4,TRUE)</f>
        <v>487820.15140000003</v>
      </c>
      <c r="L273" s="34">
        <f>VLOOKUP($C273,'Hub coords'!$A$14:$E$119,5,TRUE)</f>
        <v>5189605.0755000003</v>
      </c>
      <c r="M273" s="34">
        <f t="shared" si="16"/>
        <v>1.2895999999600463</v>
      </c>
      <c r="N273" s="34">
        <f t="shared" si="17"/>
        <v>0.95849999971687794</v>
      </c>
      <c r="O273" s="35">
        <f t="shared" si="18"/>
        <v>1.6067950738517363</v>
      </c>
      <c r="P273" s="34">
        <f t="shared" si="19"/>
        <v>2.5817904093542068</v>
      </c>
      <c r="Q273" s="36" t="s">
        <v>35</v>
      </c>
      <c r="R273" s="70" t="s">
        <v>5109</v>
      </c>
      <c r="S273" s="18">
        <f>MIN(O246:O275)</f>
        <v>0.86616453977359653</v>
      </c>
    </row>
    <row r="274" spans="1:19" x14ac:dyDescent="0.3">
      <c r="A274" s="113" t="s">
        <v>130</v>
      </c>
      <c r="C274" s="113" t="s">
        <v>3574</v>
      </c>
      <c r="D274" s="113">
        <v>1201</v>
      </c>
      <c r="E274" s="113">
        <v>350.149</v>
      </c>
      <c r="F274" s="113">
        <v>0.9</v>
      </c>
      <c r="G274" s="113">
        <v>0.4</v>
      </c>
      <c r="H274" s="113">
        <v>2.4370150000000002</v>
      </c>
      <c r="I274" s="113">
        <v>5189605.3650000002</v>
      </c>
      <c r="J274" s="113">
        <v>487821.89299999998</v>
      </c>
      <c r="K274" s="34">
        <f>VLOOKUP($C274,'Hub coords'!$A$14:$E$119,4,TRUE)</f>
        <v>487820.15140000003</v>
      </c>
      <c r="L274" s="34">
        <f>VLOOKUP($C274,'Hub coords'!$A$14:$E$119,5,TRUE)</f>
        <v>5189605.0755000003</v>
      </c>
      <c r="M274" s="34">
        <f t="shared" si="16"/>
        <v>1.7415999999502674</v>
      </c>
      <c r="N274" s="34">
        <f t="shared" si="17"/>
        <v>0.28949999995529652</v>
      </c>
      <c r="O274" s="35">
        <f t="shared" si="18"/>
        <v>1.7654973264779781</v>
      </c>
      <c r="P274" s="34">
        <f t="shared" si="19"/>
        <v>3.1169808098008884</v>
      </c>
      <c r="Q274" s="36" t="s">
        <v>35</v>
      </c>
      <c r="R274" s="70" t="s">
        <v>5108</v>
      </c>
      <c r="S274" s="18">
        <f>MAX(O246:O275)</f>
        <v>2.7757482969358205</v>
      </c>
    </row>
    <row r="275" spans="1:19" x14ac:dyDescent="0.3">
      <c r="A275" s="113" t="s">
        <v>130</v>
      </c>
      <c r="C275" s="113" t="s">
        <v>3575</v>
      </c>
      <c r="D275" s="113">
        <v>1201</v>
      </c>
      <c r="E275" s="113">
        <v>346.221</v>
      </c>
      <c r="F275" s="113">
        <v>0.8</v>
      </c>
      <c r="G275" s="113">
        <v>0.4</v>
      </c>
      <c r="H275" s="113">
        <v>1.6193900000000001</v>
      </c>
      <c r="I275" s="113">
        <v>5189605.659</v>
      </c>
      <c r="J275" s="113">
        <v>487820.98300000001</v>
      </c>
      <c r="K275" s="34">
        <f>VLOOKUP($C275,'Hub coords'!$A$14:$E$119,4,TRUE)</f>
        <v>487820.15140000003</v>
      </c>
      <c r="L275" s="34">
        <f>VLOOKUP($C275,'Hub coords'!$A$14:$E$119,5,TRUE)</f>
        <v>5189605.0755000003</v>
      </c>
      <c r="M275" s="34">
        <f t="shared" si="16"/>
        <v>0.83159999997587875</v>
      </c>
      <c r="N275" s="34">
        <f t="shared" si="17"/>
        <v>0.58349999971687794</v>
      </c>
      <c r="O275" s="35">
        <f t="shared" si="18"/>
        <v>1.0158891719225469</v>
      </c>
      <c r="P275" s="34">
        <f t="shared" si="19"/>
        <v>1.0320308096294781</v>
      </c>
      <c r="Q275" s="36" t="s">
        <v>35</v>
      </c>
      <c r="R275" s="70" t="s">
        <v>5107</v>
      </c>
      <c r="S275" s="18">
        <f>SQRT(SUM(P246:P275)/S270)</f>
        <v>1.9645034680833788</v>
      </c>
    </row>
    <row r="276" spans="1:19" ht="15" thickBot="1" x14ac:dyDescent="0.35">
      <c r="A276" s="113" t="s">
        <v>126</v>
      </c>
      <c r="C276" s="113" t="s">
        <v>3597</v>
      </c>
      <c r="D276" s="113">
        <v>1201</v>
      </c>
      <c r="E276" s="113">
        <v>346.15699999999998</v>
      </c>
      <c r="F276" s="113">
        <v>0.3</v>
      </c>
      <c r="G276" s="113">
        <v>0.2</v>
      </c>
      <c r="H276" s="113">
        <v>1.628701</v>
      </c>
      <c r="I276" s="113">
        <v>5189562.1890000002</v>
      </c>
      <c r="J276" s="113">
        <v>487836.93900000001</v>
      </c>
      <c r="K276" s="34">
        <f>VLOOKUP($C276,'Hub coords'!$A$14:$E$119,4,TRUE)</f>
        <v>487837.50940000004</v>
      </c>
      <c r="L276" s="34">
        <f>VLOOKUP($C276,'Hub coords'!$A$14:$E$119,5,TRUE)</f>
        <v>5189563.5465000002</v>
      </c>
      <c r="M276" s="34">
        <f t="shared" si="16"/>
        <v>0.5704000000259839</v>
      </c>
      <c r="N276" s="34">
        <f t="shared" si="17"/>
        <v>1.3574999999254942</v>
      </c>
      <c r="O276" s="35">
        <f t="shared" si="18"/>
        <v>1.4724681354200366</v>
      </c>
      <c r="P276" s="34">
        <f t="shared" si="19"/>
        <v>2.1681624098273593</v>
      </c>
      <c r="Q276" s="36" t="s">
        <v>37</v>
      </c>
      <c r="R276" s="58"/>
      <c r="S276" s="58"/>
    </row>
    <row r="277" spans="1:19" x14ac:dyDescent="0.3">
      <c r="A277" s="113" t="s">
        <v>126</v>
      </c>
      <c r="C277" s="113" t="s">
        <v>3606</v>
      </c>
      <c r="D277" s="113">
        <v>1201</v>
      </c>
      <c r="E277" s="113">
        <v>346.55900000000003</v>
      </c>
      <c r="F277" s="113">
        <v>0.4</v>
      </c>
      <c r="G277" s="113">
        <v>0.3</v>
      </c>
      <c r="H277" s="113">
        <v>1.7321660000000001</v>
      </c>
      <c r="I277" s="113">
        <v>5189561.4850000003</v>
      </c>
      <c r="J277" s="113">
        <v>487836.86700000003</v>
      </c>
      <c r="K277" s="34">
        <f>VLOOKUP($C277,'Hub coords'!$A$14:$E$119,4,TRUE)</f>
        <v>487837.50940000004</v>
      </c>
      <c r="L277" s="34">
        <f>VLOOKUP($C277,'Hub coords'!$A$14:$E$119,5,TRUE)</f>
        <v>5189563.5465000002</v>
      </c>
      <c r="M277" s="34">
        <f t="shared" si="16"/>
        <v>0.6424000000115484</v>
      </c>
      <c r="N277" s="34">
        <f t="shared" si="17"/>
        <v>2.0614999998360872</v>
      </c>
      <c r="O277" s="35">
        <f t="shared" si="18"/>
        <v>2.1592730279746988</v>
      </c>
      <c r="P277" s="34">
        <f t="shared" si="19"/>
        <v>4.662460009339024</v>
      </c>
      <c r="Q277" s="36" t="s">
        <v>37</v>
      </c>
      <c r="R277" s="62" t="s">
        <v>166</v>
      </c>
      <c r="S277" s="62" t="s">
        <v>165</v>
      </c>
    </row>
    <row r="278" spans="1:19" x14ac:dyDescent="0.3">
      <c r="A278" s="113" t="s">
        <v>130</v>
      </c>
      <c r="C278" s="113" t="s">
        <v>3607</v>
      </c>
      <c r="D278" s="113">
        <v>1201</v>
      </c>
      <c r="E278" s="113">
        <v>344.69400000000002</v>
      </c>
      <c r="F278" s="113">
        <v>0.2</v>
      </c>
      <c r="G278" s="113">
        <v>0.2</v>
      </c>
      <c r="H278" s="113">
        <v>1.5825149999999999</v>
      </c>
      <c r="I278" s="113">
        <v>5189562.2850000001</v>
      </c>
      <c r="J278" s="113">
        <v>487836.96399999998</v>
      </c>
      <c r="K278" s="34">
        <f>VLOOKUP($C278,'Hub coords'!$A$14:$E$119,4,TRUE)</f>
        <v>487837.50940000004</v>
      </c>
      <c r="L278" s="34">
        <f>VLOOKUP($C278,'Hub coords'!$A$14:$E$119,5,TRUE)</f>
        <v>5189563.5465000002</v>
      </c>
      <c r="M278" s="34">
        <f t="shared" si="16"/>
        <v>0.5454000000609085</v>
      </c>
      <c r="N278" s="34">
        <f t="shared" si="17"/>
        <v>1.2615000000223517</v>
      </c>
      <c r="O278" s="35">
        <f t="shared" si="18"/>
        <v>1.3743519964415347</v>
      </c>
      <c r="P278" s="34">
        <f t="shared" si="19"/>
        <v>1.8888434101228322</v>
      </c>
      <c r="Q278" s="36" t="s">
        <v>37</v>
      </c>
      <c r="R278" s="63">
        <v>1</v>
      </c>
      <c r="S278" s="64">
        <v>4</v>
      </c>
    </row>
    <row r="279" spans="1:19" x14ac:dyDescent="0.3">
      <c r="A279" s="113" t="s">
        <v>126</v>
      </c>
      <c r="C279" s="113" t="s">
        <v>3608</v>
      </c>
      <c r="D279" s="113">
        <v>1201</v>
      </c>
      <c r="E279" s="113">
        <v>348.81400000000002</v>
      </c>
      <c r="F279" s="113">
        <v>0.3</v>
      </c>
      <c r="G279" s="113">
        <v>0.2</v>
      </c>
      <c r="H279" s="113">
        <v>1.943773</v>
      </c>
      <c r="I279" s="113">
        <v>5189561.4919999996</v>
      </c>
      <c r="J279" s="113">
        <v>487836.57</v>
      </c>
      <c r="K279" s="34">
        <f>VLOOKUP($C279,'Hub coords'!$A$14:$E$119,4,TRUE)</f>
        <v>487837.50940000004</v>
      </c>
      <c r="L279" s="34">
        <f>VLOOKUP($C279,'Hub coords'!$A$14:$E$119,5,TRUE)</f>
        <v>5189563.5465000002</v>
      </c>
      <c r="M279" s="34">
        <f t="shared" si="16"/>
        <v>0.9394000000320375</v>
      </c>
      <c r="N279" s="34">
        <f t="shared" si="17"/>
        <v>2.054500000551343</v>
      </c>
      <c r="O279" s="35">
        <f t="shared" si="18"/>
        <v>2.2590800367241664</v>
      </c>
      <c r="P279" s="34">
        <f t="shared" si="19"/>
        <v>5.1034426123256607</v>
      </c>
      <c r="Q279" s="36" t="s">
        <v>37</v>
      </c>
      <c r="R279" s="63">
        <v>2</v>
      </c>
      <c r="S279" s="64">
        <v>23</v>
      </c>
    </row>
    <row r="280" spans="1:19" x14ac:dyDescent="0.3">
      <c r="A280" s="113" t="s">
        <v>126</v>
      </c>
      <c r="C280" s="113" t="s">
        <v>3609</v>
      </c>
      <c r="D280" s="113">
        <v>1201</v>
      </c>
      <c r="E280" s="113">
        <v>348.73899999999998</v>
      </c>
      <c r="F280" s="113">
        <v>0.3</v>
      </c>
      <c r="G280" s="113">
        <v>0.2</v>
      </c>
      <c r="H280" s="113">
        <v>2.0725549999999999</v>
      </c>
      <c r="I280" s="113">
        <v>5189561.3689999999</v>
      </c>
      <c r="J280" s="113">
        <v>487836.56599999999</v>
      </c>
      <c r="K280" s="34">
        <f>VLOOKUP($C280,'Hub coords'!$A$14:$E$119,4,TRUE)</f>
        <v>487837.50940000004</v>
      </c>
      <c r="L280" s="34">
        <f>VLOOKUP($C280,'Hub coords'!$A$14:$E$119,5,TRUE)</f>
        <v>5189563.5465000002</v>
      </c>
      <c r="M280" s="34">
        <f t="shared" si="16"/>
        <v>0.94340000004740432</v>
      </c>
      <c r="N280" s="34">
        <f t="shared" si="17"/>
        <v>2.1775000002235174</v>
      </c>
      <c r="O280" s="35">
        <f t="shared" si="18"/>
        <v>2.3730802369626822</v>
      </c>
      <c r="P280" s="34">
        <f t="shared" si="19"/>
        <v>5.6315098110628599</v>
      </c>
      <c r="Q280" s="36" t="s">
        <v>37</v>
      </c>
      <c r="R280" s="63">
        <v>3</v>
      </c>
      <c r="S280" s="64">
        <v>3</v>
      </c>
    </row>
    <row r="281" spans="1:19" x14ac:dyDescent="0.3">
      <c r="A281" s="113" t="s">
        <v>126</v>
      </c>
      <c r="C281" s="113" t="s">
        <v>3610</v>
      </c>
      <c r="D281" s="113">
        <v>1120</v>
      </c>
      <c r="E281" s="113">
        <v>344.072</v>
      </c>
      <c r="F281" s="113">
        <v>0.4</v>
      </c>
      <c r="G281" s="113">
        <v>0.3</v>
      </c>
      <c r="H281" s="113">
        <v>1.649159</v>
      </c>
      <c r="I281" s="113">
        <v>5189562.3130000001</v>
      </c>
      <c r="J281" s="113">
        <v>487837.37099999998</v>
      </c>
      <c r="K281" s="34">
        <f>VLOOKUP($C281,'Hub coords'!$A$14:$E$119,4,TRUE)</f>
        <v>487837.50940000004</v>
      </c>
      <c r="L281" s="34">
        <f>VLOOKUP($C281,'Hub coords'!$A$14:$E$119,5,TRUE)</f>
        <v>5189563.5465000002</v>
      </c>
      <c r="M281" s="34">
        <f t="shared" si="16"/>
        <v>0.13840000005438924</v>
      </c>
      <c r="N281" s="34">
        <f t="shared" si="17"/>
        <v>1.233500000089407</v>
      </c>
      <c r="O281" s="35">
        <f t="shared" si="18"/>
        <v>1.2412400292592976</v>
      </c>
      <c r="P281" s="34">
        <f t="shared" si="19"/>
        <v>1.5406768102356219</v>
      </c>
      <c r="Q281" s="36" t="s">
        <v>37</v>
      </c>
      <c r="R281" s="63">
        <v>4</v>
      </c>
      <c r="S281" s="64">
        <v>0</v>
      </c>
    </row>
    <row r="282" spans="1:19" x14ac:dyDescent="0.3">
      <c r="A282" s="113" t="s">
        <v>130</v>
      </c>
      <c r="C282" s="113" t="s">
        <v>3611</v>
      </c>
      <c r="D282" s="113">
        <v>1091</v>
      </c>
      <c r="E282" s="113">
        <v>342.90199999999999</v>
      </c>
      <c r="F282" s="113">
        <v>0.4</v>
      </c>
      <c r="G282" s="113">
        <v>0.3</v>
      </c>
      <c r="H282" s="113">
        <v>1.633235</v>
      </c>
      <c r="I282" s="113">
        <v>5189562.6129999999</v>
      </c>
      <c r="J282" s="113">
        <v>487837.43800000002</v>
      </c>
      <c r="K282" s="34">
        <f>VLOOKUP($C282,'Hub coords'!$A$14:$E$119,4,TRUE)</f>
        <v>487837.50940000004</v>
      </c>
      <c r="L282" s="34">
        <f>VLOOKUP($C282,'Hub coords'!$A$14:$E$119,5,TRUE)</f>
        <v>5189563.5465000002</v>
      </c>
      <c r="M282" s="34">
        <f t="shared" si="16"/>
        <v>7.140000001527369E-2</v>
      </c>
      <c r="N282" s="34">
        <f t="shared" si="17"/>
        <v>0.93350000027567148</v>
      </c>
      <c r="O282" s="35">
        <f t="shared" si="18"/>
        <v>0.93622658075748943</v>
      </c>
      <c r="P282" s="34">
        <f t="shared" si="19"/>
        <v>0.87652021051685991</v>
      </c>
      <c r="Q282" s="36" t="s">
        <v>37</v>
      </c>
      <c r="R282" s="63">
        <v>5</v>
      </c>
      <c r="S282" s="64">
        <v>0</v>
      </c>
    </row>
    <row r="283" spans="1:19" x14ac:dyDescent="0.3">
      <c r="A283" s="113" t="s">
        <v>130</v>
      </c>
      <c r="C283" s="113" t="s">
        <v>3612</v>
      </c>
      <c r="D283" s="113">
        <v>1201</v>
      </c>
      <c r="E283" s="113">
        <v>345.02800000000002</v>
      </c>
      <c r="F283" s="113">
        <v>0.2</v>
      </c>
      <c r="G283" s="113">
        <v>0.2</v>
      </c>
      <c r="H283" s="113">
        <v>1.549939</v>
      </c>
      <c r="I283" s="113">
        <v>5189562.1359999999</v>
      </c>
      <c r="J283" s="113">
        <v>487836.95299999998</v>
      </c>
      <c r="K283" s="34">
        <f>VLOOKUP($C283,'Hub coords'!$A$14:$E$119,4,TRUE)</f>
        <v>487837.50940000004</v>
      </c>
      <c r="L283" s="34">
        <f>VLOOKUP($C283,'Hub coords'!$A$14:$E$119,5,TRUE)</f>
        <v>5189563.5465000002</v>
      </c>
      <c r="M283" s="34">
        <f t="shared" si="16"/>
        <v>0.55640000005951151</v>
      </c>
      <c r="N283" s="34">
        <f t="shared" si="17"/>
        <v>1.410500000230968</v>
      </c>
      <c r="O283" s="35">
        <f t="shared" si="18"/>
        <v>1.5162754402541068</v>
      </c>
      <c r="P283" s="34">
        <f t="shared" si="19"/>
        <v>2.2990912107177852</v>
      </c>
      <c r="Q283" s="36" t="s">
        <v>37</v>
      </c>
      <c r="R283" s="63">
        <v>6</v>
      </c>
      <c r="S283" s="64">
        <v>0</v>
      </c>
    </row>
    <row r="284" spans="1:19" x14ac:dyDescent="0.3">
      <c r="A284" s="113" t="s">
        <v>130</v>
      </c>
      <c r="C284" s="113" t="s">
        <v>3613</v>
      </c>
      <c r="D284" s="113">
        <v>1201</v>
      </c>
      <c r="E284" s="113">
        <v>345.93599999999998</v>
      </c>
      <c r="F284" s="113">
        <v>0.3</v>
      </c>
      <c r="G284" s="113">
        <v>0.2</v>
      </c>
      <c r="H284" s="113">
        <v>1.6667419999999999</v>
      </c>
      <c r="I284" s="113">
        <v>5189561.9630000005</v>
      </c>
      <c r="J284" s="113">
        <v>487836.788</v>
      </c>
      <c r="K284" s="34">
        <f>VLOOKUP($C284,'Hub coords'!$A$14:$E$119,4,TRUE)</f>
        <v>487837.50940000004</v>
      </c>
      <c r="L284" s="34">
        <f>VLOOKUP($C284,'Hub coords'!$A$14:$E$119,5,TRUE)</f>
        <v>5189563.5465000002</v>
      </c>
      <c r="M284" s="34">
        <f t="shared" si="16"/>
        <v>0.72140000003855675</v>
      </c>
      <c r="N284" s="34">
        <f t="shared" si="17"/>
        <v>1.5834999997168779</v>
      </c>
      <c r="O284" s="35">
        <f t="shared" si="18"/>
        <v>1.7400833914381755</v>
      </c>
      <c r="P284" s="34">
        <f t="shared" si="19"/>
        <v>3.0278902091589828</v>
      </c>
      <c r="Q284" s="36" t="s">
        <v>37</v>
      </c>
      <c r="R284" s="63">
        <v>7</v>
      </c>
      <c r="S284" s="64">
        <v>0</v>
      </c>
    </row>
    <row r="285" spans="1:19" x14ac:dyDescent="0.3">
      <c r="A285" s="113" t="s">
        <v>126</v>
      </c>
      <c r="C285" s="113" t="s">
        <v>3614</v>
      </c>
      <c r="D285" s="113">
        <v>1201</v>
      </c>
      <c r="E285" s="113">
        <v>346.37200000000001</v>
      </c>
      <c r="F285" s="113">
        <v>0.4</v>
      </c>
      <c r="G285" s="113">
        <v>0.3</v>
      </c>
      <c r="H285" s="113">
        <v>1.7020729999999999</v>
      </c>
      <c r="I285" s="113">
        <v>5189561.7649999997</v>
      </c>
      <c r="J285" s="113">
        <v>487837.109</v>
      </c>
      <c r="K285" s="34">
        <f>VLOOKUP($C285,'Hub coords'!$A$14:$E$119,4,TRUE)</f>
        <v>487837.50940000004</v>
      </c>
      <c r="L285" s="34">
        <f>VLOOKUP($C285,'Hub coords'!$A$14:$E$119,5,TRUE)</f>
        <v>5189563.5465000002</v>
      </c>
      <c r="M285" s="34">
        <f t="shared" si="16"/>
        <v>0.40040000004228204</v>
      </c>
      <c r="N285" s="34">
        <f t="shared" si="17"/>
        <v>1.7815000005066395</v>
      </c>
      <c r="O285" s="35">
        <f t="shared" si="18"/>
        <v>1.8259415138056903</v>
      </c>
      <c r="P285" s="34">
        <f t="shared" si="19"/>
        <v>3.3340624118390156</v>
      </c>
      <c r="Q285" s="36" t="s">
        <v>37</v>
      </c>
      <c r="R285" s="63">
        <v>8</v>
      </c>
      <c r="S285" s="64">
        <v>0</v>
      </c>
    </row>
    <row r="286" spans="1:19" ht="15" thickBot="1" x14ac:dyDescent="0.35">
      <c r="A286" s="113" t="s">
        <v>126</v>
      </c>
      <c r="C286" s="113" t="s">
        <v>3615</v>
      </c>
      <c r="D286" s="113">
        <v>1201</v>
      </c>
      <c r="E286" s="113">
        <v>345.29399999999998</v>
      </c>
      <c r="F286" s="113">
        <v>0.2</v>
      </c>
      <c r="G286" s="113">
        <v>0.2</v>
      </c>
      <c r="H286" s="113">
        <v>1.5540799999999999</v>
      </c>
      <c r="I286" s="113">
        <v>5189562.3859999999</v>
      </c>
      <c r="J286" s="113">
        <v>487836.60499999998</v>
      </c>
      <c r="K286" s="34">
        <f>VLOOKUP($C286,'Hub coords'!$A$14:$E$119,4,TRUE)</f>
        <v>487837.50940000004</v>
      </c>
      <c r="L286" s="34">
        <f>VLOOKUP($C286,'Hub coords'!$A$14:$E$119,5,TRUE)</f>
        <v>5189563.5465000002</v>
      </c>
      <c r="M286" s="34">
        <f t="shared" si="16"/>
        <v>0.90440000005764887</v>
      </c>
      <c r="N286" s="34">
        <f t="shared" si="17"/>
        <v>1.160500000230968</v>
      </c>
      <c r="O286" s="35">
        <f t="shared" si="18"/>
        <v>1.471291816955546</v>
      </c>
      <c r="P286" s="34">
        <f t="shared" si="19"/>
        <v>2.1646996106403518</v>
      </c>
      <c r="Q286" s="36" t="s">
        <v>37</v>
      </c>
      <c r="R286" s="65" t="s">
        <v>2123</v>
      </c>
      <c r="S286" s="65">
        <v>0</v>
      </c>
    </row>
    <row r="287" spans="1:19" x14ac:dyDescent="0.3">
      <c r="A287" s="113" t="s">
        <v>130</v>
      </c>
      <c r="C287" s="113" t="s">
        <v>3598</v>
      </c>
      <c r="D287" s="113">
        <v>1201</v>
      </c>
      <c r="E287" s="113">
        <v>346.28300000000002</v>
      </c>
      <c r="F287" s="113">
        <v>0.3</v>
      </c>
      <c r="G287" s="113">
        <v>0.2</v>
      </c>
      <c r="H287" s="113">
        <v>1.6077969999999999</v>
      </c>
      <c r="I287" s="113">
        <v>5189561.5180000002</v>
      </c>
      <c r="J287" s="113">
        <v>487836.61200000002</v>
      </c>
      <c r="K287" s="34">
        <f>VLOOKUP($C287,'Hub coords'!$A$14:$E$119,4,TRUE)</f>
        <v>487837.50940000004</v>
      </c>
      <c r="L287" s="34">
        <f>VLOOKUP($C287,'Hub coords'!$A$14:$E$119,5,TRUE)</f>
        <v>5189563.5465000002</v>
      </c>
      <c r="M287" s="34">
        <f t="shared" si="16"/>
        <v>0.89740000001620501</v>
      </c>
      <c r="N287" s="34">
        <f t="shared" si="17"/>
        <v>2.0285000000149012</v>
      </c>
      <c r="O287" s="35">
        <f t="shared" si="18"/>
        <v>2.2181386363547113</v>
      </c>
      <c r="P287" s="34">
        <f t="shared" si="19"/>
        <v>4.9201390100895379</v>
      </c>
      <c r="Q287" s="36" t="s">
        <v>37</v>
      </c>
      <c r="R287" s="58"/>
      <c r="S287" s="58"/>
    </row>
    <row r="288" spans="1:19" x14ac:dyDescent="0.3">
      <c r="A288" s="113" t="s">
        <v>130</v>
      </c>
      <c r="C288" s="113" t="s">
        <v>3616</v>
      </c>
      <c r="D288" s="113">
        <v>1175</v>
      </c>
      <c r="E288" s="113">
        <v>347.74900000000002</v>
      </c>
      <c r="F288" s="113">
        <v>0.4</v>
      </c>
      <c r="G288" s="113">
        <v>0.3</v>
      </c>
      <c r="H288" s="113">
        <v>1.7789140000000001</v>
      </c>
      <c r="I288" s="113">
        <v>5189561.426</v>
      </c>
      <c r="J288" s="113">
        <v>487837.07199999999</v>
      </c>
      <c r="K288" s="34">
        <f>VLOOKUP($C288,'Hub coords'!$A$14:$E$119,4,TRUE)</f>
        <v>487837.50940000004</v>
      </c>
      <c r="L288" s="34">
        <f>VLOOKUP($C288,'Hub coords'!$A$14:$E$119,5,TRUE)</f>
        <v>5189563.5465000002</v>
      </c>
      <c r="M288" s="34">
        <f t="shared" si="16"/>
        <v>0.43740000005345792</v>
      </c>
      <c r="N288" s="34">
        <f t="shared" si="17"/>
        <v>2.1205000001937151</v>
      </c>
      <c r="O288" s="35">
        <f t="shared" si="18"/>
        <v>2.1651417992520283</v>
      </c>
      <c r="P288" s="34">
        <f t="shared" si="19"/>
        <v>4.6878390108683101</v>
      </c>
      <c r="Q288" s="36" t="s">
        <v>37</v>
      </c>
      <c r="R288" s="58"/>
      <c r="S288" s="58"/>
    </row>
    <row r="289" spans="1:19" x14ac:dyDescent="0.3">
      <c r="A289" s="113" t="s">
        <v>126</v>
      </c>
      <c r="C289" s="113" t="s">
        <v>3617</v>
      </c>
      <c r="D289" s="113">
        <v>1201</v>
      </c>
      <c r="E289" s="113">
        <v>344.96199999999999</v>
      </c>
      <c r="F289" s="113">
        <v>0.2</v>
      </c>
      <c r="G289" s="113">
        <v>0.2</v>
      </c>
      <c r="H289" s="113">
        <v>1.541871</v>
      </c>
      <c r="I289" s="113">
        <v>5189562.301</v>
      </c>
      <c r="J289" s="113">
        <v>487836.74</v>
      </c>
      <c r="K289" s="34">
        <f>VLOOKUP($C289,'Hub coords'!$A$14:$E$119,4,TRUE)</f>
        <v>487837.50940000004</v>
      </c>
      <c r="L289" s="34">
        <f>VLOOKUP($C289,'Hub coords'!$A$14:$E$119,5,TRUE)</f>
        <v>5189563.5465000002</v>
      </c>
      <c r="M289" s="34">
        <f t="shared" si="16"/>
        <v>0.76940000004833564</v>
      </c>
      <c r="N289" s="34">
        <f t="shared" si="17"/>
        <v>1.2455000001937151</v>
      </c>
      <c r="O289" s="35">
        <f t="shared" si="18"/>
        <v>1.4639831319236309</v>
      </c>
      <c r="P289" s="34">
        <f t="shared" si="19"/>
        <v>2.1432466105569232</v>
      </c>
      <c r="Q289" s="36" t="s">
        <v>37</v>
      </c>
      <c r="R289" s="58"/>
      <c r="S289" s="58"/>
    </row>
    <row r="290" spans="1:19" x14ac:dyDescent="0.3">
      <c r="A290" s="113" t="s">
        <v>130</v>
      </c>
      <c r="C290" s="113" t="s">
        <v>3618</v>
      </c>
      <c r="D290" s="113">
        <v>1201</v>
      </c>
      <c r="E290" s="113">
        <v>346.63200000000001</v>
      </c>
      <c r="F290" s="113">
        <v>0.3</v>
      </c>
      <c r="G290" s="113">
        <v>0.2</v>
      </c>
      <c r="H290" s="113">
        <v>1.7304759999999999</v>
      </c>
      <c r="I290" s="113">
        <v>5189561.4740000004</v>
      </c>
      <c r="J290" s="113">
        <v>487837.30900000001</v>
      </c>
      <c r="K290" s="34">
        <f>VLOOKUP($C290,'Hub coords'!$A$14:$E$119,4,TRUE)</f>
        <v>487837.50940000004</v>
      </c>
      <c r="L290" s="34">
        <f>VLOOKUP($C290,'Hub coords'!$A$14:$E$119,5,TRUE)</f>
        <v>5189563.5465000002</v>
      </c>
      <c r="M290" s="34">
        <f t="shared" si="16"/>
        <v>0.20040000003064051</v>
      </c>
      <c r="N290" s="34">
        <f t="shared" si="17"/>
        <v>2.0724999997764826</v>
      </c>
      <c r="O290" s="35">
        <f t="shared" si="18"/>
        <v>2.082166277962882</v>
      </c>
      <c r="P290" s="34">
        <f t="shared" si="19"/>
        <v>4.3354164090858012</v>
      </c>
      <c r="Q290" s="36" t="s">
        <v>37</v>
      </c>
      <c r="R290" s="58"/>
      <c r="S290" s="58"/>
    </row>
    <row r="291" spans="1:19" x14ac:dyDescent="0.3">
      <c r="A291" s="113" t="s">
        <v>130</v>
      </c>
      <c r="C291" s="113" t="s">
        <v>3619</v>
      </c>
      <c r="D291" s="113">
        <v>1201</v>
      </c>
      <c r="E291" s="113">
        <v>348.55599999999998</v>
      </c>
      <c r="F291" s="113">
        <v>0.3</v>
      </c>
      <c r="G291" s="113">
        <v>0.2</v>
      </c>
      <c r="H291" s="113">
        <v>1.865013</v>
      </c>
      <c r="I291" s="113">
        <v>5189561.4950000001</v>
      </c>
      <c r="J291" s="113">
        <v>487836.52899999998</v>
      </c>
      <c r="K291" s="34">
        <f>VLOOKUP($C291,'Hub coords'!$A$14:$E$119,4,TRUE)</f>
        <v>487837.50940000004</v>
      </c>
      <c r="L291" s="34">
        <f>VLOOKUP($C291,'Hub coords'!$A$14:$E$119,5,TRUE)</f>
        <v>5189563.5465000002</v>
      </c>
      <c r="M291" s="34">
        <f t="shared" si="16"/>
        <v>0.98040000005858019</v>
      </c>
      <c r="N291" s="34">
        <f t="shared" si="17"/>
        <v>2.0515000000596046</v>
      </c>
      <c r="O291" s="35">
        <f t="shared" si="18"/>
        <v>2.2737274265750109</v>
      </c>
      <c r="P291" s="34">
        <f t="shared" si="19"/>
        <v>5.1698364103594221</v>
      </c>
      <c r="Q291" s="36" t="s">
        <v>37</v>
      </c>
      <c r="R291" s="58"/>
      <c r="S291" s="58"/>
    </row>
    <row r="292" spans="1:19" x14ac:dyDescent="0.3">
      <c r="A292" s="113" t="s">
        <v>130</v>
      </c>
      <c r="C292" s="113" t="s">
        <v>3620</v>
      </c>
      <c r="D292" s="113">
        <v>1201</v>
      </c>
      <c r="E292" s="113">
        <v>344.86399999999998</v>
      </c>
      <c r="F292" s="113">
        <v>0.3</v>
      </c>
      <c r="G292" s="113">
        <v>0.3</v>
      </c>
      <c r="H292" s="113">
        <v>1.7914540000000001</v>
      </c>
      <c r="I292" s="113">
        <v>5189562.5389999999</v>
      </c>
      <c r="J292" s="113">
        <v>487836.81800000003</v>
      </c>
      <c r="K292" s="34">
        <f>VLOOKUP($C292,'Hub coords'!$A$14:$E$119,4,TRUE)</f>
        <v>487837.50940000004</v>
      </c>
      <c r="L292" s="34">
        <f>VLOOKUP($C292,'Hub coords'!$A$14:$E$119,5,TRUE)</f>
        <v>5189563.5465000002</v>
      </c>
      <c r="M292" s="34">
        <f t="shared" si="16"/>
        <v>0.69140000001061708</v>
      </c>
      <c r="N292" s="34">
        <f t="shared" si="17"/>
        <v>1.0075000002980232</v>
      </c>
      <c r="O292" s="35">
        <f t="shared" si="18"/>
        <v>1.2219207055350187</v>
      </c>
      <c r="P292" s="34">
        <f t="shared" si="19"/>
        <v>1.493090210615198</v>
      </c>
      <c r="Q292" s="36" t="s">
        <v>37</v>
      </c>
      <c r="R292" s="58"/>
      <c r="S292" s="58"/>
    </row>
    <row r="293" spans="1:19" x14ac:dyDescent="0.3">
      <c r="A293" s="113" t="s">
        <v>130</v>
      </c>
      <c r="C293" s="113" t="s">
        <v>3621</v>
      </c>
      <c r="D293" s="113">
        <v>1201</v>
      </c>
      <c r="E293" s="113">
        <v>346.31400000000002</v>
      </c>
      <c r="F293" s="113">
        <v>0.3</v>
      </c>
      <c r="G293" s="113">
        <v>0.2</v>
      </c>
      <c r="H293" s="113">
        <v>1.6707749999999999</v>
      </c>
      <c r="I293" s="113">
        <v>5189561.7060000002</v>
      </c>
      <c r="J293" s="113">
        <v>487836.53100000002</v>
      </c>
      <c r="K293" s="34">
        <f>VLOOKUP($C293,'Hub coords'!$A$14:$E$119,4,TRUE)</f>
        <v>487837.50940000004</v>
      </c>
      <c r="L293" s="34">
        <f>VLOOKUP($C293,'Hub coords'!$A$14:$E$119,5,TRUE)</f>
        <v>5189563.5465000002</v>
      </c>
      <c r="M293" s="34">
        <f t="shared" si="16"/>
        <v>0.97840000002179295</v>
      </c>
      <c r="N293" s="34">
        <f t="shared" si="17"/>
        <v>1.8404999999329448</v>
      </c>
      <c r="O293" s="35">
        <f t="shared" si="18"/>
        <v>2.0843960299798634</v>
      </c>
      <c r="P293" s="34">
        <f t="shared" si="19"/>
        <v>4.3447068097958157</v>
      </c>
      <c r="Q293" s="36" t="s">
        <v>37</v>
      </c>
      <c r="R293" s="58"/>
      <c r="S293" s="58"/>
    </row>
    <row r="294" spans="1:19" x14ac:dyDescent="0.3">
      <c r="A294" s="113" t="s">
        <v>130</v>
      </c>
      <c r="C294" s="113" t="s">
        <v>3622</v>
      </c>
      <c r="D294" s="113">
        <v>1201</v>
      </c>
      <c r="E294" s="113">
        <v>344.31900000000002</v>
      </c>
      <c r="F294" s="113">
        <v>0.3</v>
      </c>
      <c r="G294" s="113">
        <v>0.2</v>
      </c>
      <c r="H294" s="113">
        <v>1.5717829999999999</v>
      </c>
      <c r="I294" s="113">
        <v>5189562.4460000005</v>
      </c>
      <c r="J294" s="113">
        <v>487836.97</v>
      </c>
      <c r="K294" s="34">
        <f>VLOOKUP($C294,'Hub coords'!$A$14:$E$119,4,TRUE)</f>
        <v>487837.50940000004</v>
      </c>
      <c r="L294" s="34">
        <f>VLOOKUP($C294,'Hub coords'!$A$14:$E$119,5,TRUE)</f>
        <v>5189563.5465000002</v>
      </c>
      <c r="M294" s="34">
        <f t="shared" si="16"/>
        <v>0.53940000006696209</v>
      </c>
      <c r="N294" s="34">
        <f t="shared" si="17"/>
        <v>1.1004999997094274</v>
      </c>
      <c r="O294" s="35">
        <f t="shared" si="18"/>
        <v>1.2255825592071259</v>
      </c>
      <c r="P294" s="34">
        <f t="shared" si="19"/>
        <v>1.5020526094326883</v>
      </c>
      <c r="Q294" s="36" t="s">
        <v>37</v>
      </c>
      <c r="R294" s="58"/>
      <c r="S294" s="58"/>
    </row>
    <row r="295" spans="1:19" x14ac:dyDescent="0.3">
      <c r="A295" s="113" t="s">
        <v>130</v>
      </c>
      <c r="C295" s="113" t="s">
        <v>3623</v>
      </c>
      <c r="D295" s="113">
        <v>1201</v>
      </c>
      <c r="E295" s="113">
        <v>345.892</v>
      </c>
      <c r="F295" s="113">
        <v>0.3</v>
      </c>
      <c r="G295" s="113">
        <v>0.2</v>
      </c>
      <c r="H295" s="113">
        <v>1.6168180000000001</v>
      </c>
      <c r="I295" s="113">
        <v>5189561.6660000002</v>
      </c>
      <c r="J295" s="113">
        <v>487837.18800000002</v>
      </c>
      <c r="K295" s="34">
        <f>VLOOKUP($C295,'Hub coords'!$A$14:$E$119,4,TRUE)</f>
        <v>487837.50940000004</v>
      </c>
      <c r="L295" s="34">
        <f>VLOOKUP($C295,'Hub coords'!$A$14:$E$119,5,TRUE)</f>
        <v>5189563.5465000002</v>
      </c>
      <c r="M295" s="34">
        <f t="shared" si="16"/>
        <v>0.32140000001527369</v>
      </c>
      <c r="N295" s="34">
        <f t="shared" si="17"/>
        <v>1.8804999999701977</v>
      </c>
      <c r="O295" s="35">
        <f t="shared" si="18"/>
        <v>1.9077678605893673</v>
      </c>
      <c r="P295" s="34">
        <f t="shared" si="19"/>
        <v>3.6395782098977318</v>
      </c>
      <c r="Q295" s="36" t="s">
        <v>37</v>
      </c>
      <c r="R295" s="58"/>
      <c r="S295" s="58"/>
    </row>
    <row r="296" spans="1:19" x14ac:dyDescent="0.3">
      <c r="A296" s="113" t="s">
        <v>126</v>
      </c>
      <c r="C296" s="113" t="s">
        <v>3624</v>
      </c>
      <c r="D296" s="113">
        <v>1201</v>
      </c>
      <c r="E296" s="113">
        <v>345.30099999999999</v>
      </c>
      <c r="F296" s="113">
        <v>0.2</v>
      </c>
      <c r="G296" s="113">
        <v>0.2</v>
      </c>
      <c r="H296" s="113">
        <v>1.510181</v>
      </c>
      <c r="I296" s="113">
        <v>5189562.1320000002</v>
      </c>
      <c r="J296" s="113">
        <v>487837.03</v>
      </c>
      <c r="K296" s="34">
        <f>VLOOKUP($C296,'Hub coords'!$A$14:$E$119,4,TRUE)</f>
        <v>487837.50940000004</v>
      </c>
      <c r="L296" s="34">
        <f>VLOOKUP($C296,'Hub coords'!$A$14:$E$119,5,TRUE)</f>
        <v>5189563.5465000002</v>
      </c>
      <c r="M296" s="34">
        <f t="shared" si="16"/>
        <v>0.47940000001108274</v>
      </c>
      <c r="N296" s="34">
        <f t="shared" si="17"/>
        <v>1.4144999999552965</v>
      </c>
      <c r="O296" s="35">
        <f t="shared" si="18"/>
        <v>1.4935309202973202</v>
      </c>
      <c r="P296" s="34">
        <f t="shared" si="19"/>
        <v>2.2306346098841603</v>
      </c>
      <c r="Q296" s="36" t="s">
        <v>37</v>
      </c>
      <c r="R296" s="58"/>
      <c r="S296" s="58"/>
    </row>
    <row r="297" spans="1:19" x14ac:dyDescent="0.3">
      <c r="A297" s="113" t="s">
        <v>126</v>
      </c>
      <c r="C297" s="113" t="s">
        <v>3625</v>
      </c>
      <c r="D297" s="113">
        <v>1201</v>
      </c>
      <c r="E297" s="113">
        <v>344.10899999999998</v>
      </c>
      <c r="F297" s="113">
        <v>0.3</v>
      </c>
      <c r="G297" s="113">
        <v>0.2</v>
      </c>
      <c r="H297" s="113">
        <v>1.7104809999999999</v>
      </c>
      <c r="I297" s="113">
        <v>5189562.9479999999</v>
      </c>
      <c r="J297" s="113">
        <v>487837.08100000001</v>
      </c>
      <c r="K297" s="34">
        <f>VLOOKUP($C297,'Hub coords'!$A$14:$E$119,4,TRUE)</f>
        <v>487837.50940000004</v>
      </c>
      <c r="L297" s="34">
        <f>VLOOKUP($C297,'Hub coords'!$A$14:$E$119,5,TRUE)</f>
        <v>5189563.5465000002</v>
      </c>
      <c r="M297" s="34">
        <f t="shared" si="16"/>
        <v>0.42840000003343448</v>
      </c>
      <c r="N297" s="34">
        <f t="shared" si="17"/>
        <v>0.59850000031292439</v>
      </c>
      <c r="O297" s="35">
        <f t="shared" si="18"/>
        <v>0.73602228933858871</v>
      </c>
      <c r="P297" s="34">
        <f t="shared" si="19"/>
        <v>0.54172881040321719</v>
      </c>
      <c r="Q297" s="36" t="s">
        <v>37</v>
      </c>
      <c r="R297" s="58"/>
      <c r="S297" s="58"/>
    </row>
    <row r="298" spans="1:19" x14ac:dyDescent="0.3">
      <c r="A298" s="113" t="s">
        <v>130</v>
      </c>
      <c r="C298" s="113" t="s">
        <v>3599</v>
      </c>
      <c r="D298" s="113">
        <v>1201</v>
      </c>
      <c r="E298" s="113">
        <v>345.09100000000001</v>
      </c>
      <c r="F298" s="113">
        <v>0.2</v>
      </c>
      <c r="G298" s="113">
        <v>0.2</v>
      </c>
      <c r="H298" s="113">
        <v>1.5531250000000001</v>
      </c>
      <c r="I298" s="113">
        <v>5189562.3480000002</v>
      </c>
      <c r="J298" s="113">
        <v>487836.967</v>
      </c>
      <c r="K298" s="34">
        <f>VLOOKUP($C298,'Hub coords'!$A$14:$E$119,4,TRUE)</f>
        <v>487837.50940000004</v>
      </c>
      <c r="L298" s="34">
        <f>VLOOKUP($C298,'Hub coords'!$A$14:$E$119,5,TRUE)</f>
        <v>5189563.5465000002</v>
      </c>
      <c r="M298" s="34">
        <f t="shared" si="16"/>
        <v>0.54240000003483146</v>
      </c>
      <c r="N298" s="34">
        <f t="shared" si="17"/>
        <v>1.1984999999403954</v>
      </c>
      <c r="O298" s="35">
        <f t="shared" si="18"/>
        <v>1.3155227135610061</v>
      </c>
      <c r="P298" s="34">
        <f t="shared" si="19"/>
        <v>1.730600009894913</v>
      </c>
      <c r="Q298" s="36" t="s">
        <v>37</v>
      </c>
      <c r="R298" s="58"/>
      <c r="S298" s="58"/>
    </row>
    <row r="299" spans="1:19" x14ac:dyDescent="0.3">
      <c r="A299" s="113" t="s">
        <v>126</v>
      </c>
      <c r="C299" s="113" t="s">
        <v>3626</v>
      </c>
      <c r="D299" s="113">
        <v>1140</v>
      </c>
      <c r="E299" s="113">
        <v>344.58699999999999</v>
      </c>
      <c r="F299" s="113">
        <v>0.4</v>
      </c>
      <c r="G299" s="113">
        <v>0.3</v>
      </c>
      <c r="H299" s="113">
        <v>1.6387670000000001</v>
      </c>
      <c r="I299" s="113">
        <v>5189562.2300000004</v>
      </c>
      <c r="J299" s="113">
        <v>487837.34399999998</v>
      </c>
      <c r="K299" s="34">
        <f>VLOOKUP($C299,'Hub coords'!$A$14:$E$119,4,TRUE)</f>
        <v>487837.50940000004</v>
      </c>
      <c r="L299" s="34">
        <f>VLOOKUP($C299,'Hub coords'!$A$14:$E$119,5,TRUE)</f>
        <v>5189563.5465000002</v>
      </c>
      <c r="M299" s="34">
        <f t="shared" si="16"/>
        <v>0.16540000005625188</v>
      </c>
      <c r="N299" s="34">
        <f t="shared" si="17"/>
        <v>1.3164999997243285</v>
      </c>
      <c r="O299" s="35">
        <f t="shared" si="18"/>
        <v>1.3268494297744433</v>
      </c>
      <c r="P299" s="34">
        <f t="shared" si="19"/>
        <v>1.7605294092927655</v>
      </c>
      <c r="Q299" s="36" t="s">
        <v>37</v>
      </c>
      <c r="R299" s="58"/>
      <c r="S299" s="58"/>
    </row>
    <row r="300" spans="1:19" x14ac:dyDescent="0.3">
      <c r="A300" s="113" t="s">
        <v>130</v>
      </c>
      <c r="C300" s="113" t="s">
        <v>3600</v>
      </c>
      <c r="D300" s="113">
        <v>1201</v>
      </c>
      <c r="E300" s="113">
        <v>348.16500000000002</v>
      </c>
      <c r="F300" s="113">
        <v>0.3</v>
      </c>
      <c r="G300" s="113">
        <v>0.2</v>
      </c>
      <c r="H300" s="113">
        <v>1.964736</v>
      </c>
      <c r="I300" s="113">
        <v>5189561.5750000002</v>
      </c>
      <c r="J300" s="113">
        <v>487836.45400000003</v>
      </c>
      <c r="K300" s="34">
        <f>VLOOKUP($C300,'Hub coords'!$A$14:$E$119,4,TRUE)</f>
        <v>487837.50940000004</v>
      </c>
      <c r="L300" s="34">
        <f>VLOOKUP($C300,'Hub coords'!$A$14:$E$119,5,TRUE)</f>
        <v>5189563.5465000002</v>
      </c>
      <c r="M300" s="34">
        <f t="shared" si="16"/>
        <v>1.0554000000120141</v>
      </c>
      <c r="N300" s="34">
        <f t="shared" si="17"/>
        <v>1.9714999999850988</v>
      </c>
      <c r="O300" s="35">
        <f t="shared" si="18"/>
        <v>2.2362203402094805</v>
      </c>
      <c r="P300" s="34">
        <f t="shared" si="19"/>
        <v>5.0006814099666048</v>
      </c>
      <c r="Q300" s="36" t="s">
        <v>37</v>
      </c>
      <c r="R300" s="58" t="s">
        <v>5112</v>
      </c>
      <c r="S300" s="66">
        <f>COUNT(D276:D305)</f>
        <v>30</v>
      </c>
    </row>
    <row r="301" spans="1:19" x14ac:dyDescent="0.3">
      <c r="A301" s="113" t="s">
        <v>130</v>
      </c>
      <c r="C301" s="113" t="s">
        <v>3601</v>
      </c>
      <c r="D301" s="113">
        <v>1201</v>
      </c>
      <c r="E301" s="113">
        <v>346.84100000000001</v>
      </c>
      <c r="F301" s="113">
        <v>0.3</v>
      </c>
      <c r="G301" s="113">
        <v>0.2</v>
      </c>
      <c r="H301" s="113">
        <v>1.7564310000000001</v>
      </c>
      <c r="I301" s="113">
        <v>5189561.5959999999</v>
      </c>
      <c r="J301" s="113">
        <v>487837.20299999998</v>
      </c>
      <c r="K301" s="34">
        <f>VLOOKUP($C301,'Hub coords'!$A$14:$E$119,4,TRUE)</f>
        <v>487837.50940000004</v>
      </c>
      <c r="L301" s="34">
        <f>VLOOKUP($C301,'Hub coords'!$A$14:$E$119,5,TRUE)</f>
        <v>5189563.5465000002</v>
      </c>
      <c r="M301" s="34">
        <f t="shared" si="16"/>
        <v>0.30640000005951151</v>
      </c>
      <c r="N301" s="34">
        <f t="shared" si="17"/>
        <v>1.9505000002682209</v>
      </c>
      <c r="O301" s="35">
        <f t="shared" si="18"/>
        <v>1.9744192085478702</v>
      </c>
      <c r="P301" s="34">
        <f t="shared" si="19"/>
        <v>3.8983312110827981</v>
      </c>
      <c r="Q301" s="36" t="s">
        <v>37</v>
      </c>
      <c r="R301" s="58" t="s">
        <v>5111</v>
      </c>
      <c r="S301" s="59">
        <f>AVERAGE(O276:O305)</f>
        <v>1.7285112574718384</v>
      </c>
    </row>
    <row r="302" spans="1:19" x14ac:dyDescent="0.3">
      <c r="A302" s="113" t="s">
        <v>126</v>
      </c>
      <c r="C302" s="113" t="s">
        <v>3602</v>
      </c>
      <c r="D302" s="113">
        <v>1201</v>
      </c>
      <c r="E302" s="113">
        <v>348.39400000000001</v>
      </c>
      <c r="F302" s="113">
        <v>0.3</v>
      </c>
      <c r="G302" s="113">
        <v>0.2</v>
      </c>
      <c r="H302" s="113">
        <v>2.0259260000000001</v>
      </c>
      <c r="I302" s="113">
        <v>5189561.5690000001</v>
      </c>
      <c r="J302" s="113">
        <v>487836.47600000002</v>
      </c>
      <c r="K302" s="34">
        <f>VLOOKUP($C302,'Hub coords'!$A$14:$E$119,4,TRUE)</f>
        <v>487837.50940000004</v>
      </c>
      <c r="L302" s="34">
        <f>VLOOKUP($C302,'Hub coords'!$A$14:$E$119,5,TRUE)</f>
        <v>5189563.5465000002</v>
      </c>
      <c r="M302" s="34">
        <f t="shared" si="16"/>
        <v>1.033400000014808</v>
      </c>
      <c r="N302" s="34">
        <f t="shared" si="17"/>
        <v>1.9775000000372529</v>
      </c>
      <c r="O302" s="35">
        <f t="shared" si="18"/>
        <v>2.2312377305383531</v>
      </c>
      <c r="P302" s="34">
        <f t="shared" si="19"/>
        <v>4.9784218101779398</v>
      </c>
      <c r="Q302" s="36" t="s">
        <v>37</v>
      </c>
      <c r="R302" s="58" t="s">
        <v>5110</v>
      </c>
      <c r="S302" s="59">
        <f>_xlfn.STDEV.S(O276:O305)</f>
        <v>0.44229140385066135</v>
      </c>
    </row>
    <row r="303" spans="1:19" x14ac:dyDescent="0.3">
      <c r="A303" s="113" t="s">
        <v>130</v>
      </c>
      <c r="C303" s="113" t="s">
        <v>3603</v>
      </c>
      <c r="D303" s="113">
        <v>1201</v>
      </c>
      <c r="E303" s="113">
        <v>345.30200000000002</v>
      </c>
      <c r="F303" s="113">
        <v>0.3</v>
      </c>
      <c r="G303" s="113">
        <v>0.2</v>
      </c>
      <c r="H303" s="113">
        <v>1.592776</v>
      </c>
      <c r="I303" s="113">
        <v>5189562.3090000004</v>
      </c>
      <c r="J303" s="113">
        <v>487836.37199999997</v>
      </c>
      <c r="K303" s="34">
        <f>VLOOKUP($C303,'Hub coords'!$A$14:$E$119,4,TRUE)</f>
        <v>487837.50940000004</v>
      </c>
      <c r="L303" s="34">
        <f>VLOOKUP($C303,'Hub coords'!$A$14:$E$119,5,TRUE)</f>
        <v>5189563.5465000002</v>
      </c>
      <c r="M303" s="34">
        <f t="shared" si="16"/>
        <v>1.1374000000650994</v>
      </c>
      <c r="N303" s="34">
        <f t="shared" si="17"/>
        <v>1.2374999998137355</v>
      </c>
      <c r="O303" s="35">
        <f t="shared" si="18"/>
        <v>1.6807989200636355</v>
      </c>
      <c r="P303" s="34">
        <f t="shared" si="19"/>
        <v>2.8250850096870832</v>
      </c>
      <c r="Q303" s="36" t="s">
        <v>37</v>
      </c>
      <c r="R303" s="58" t="s">
        <v>5109</v>
      </c>
      <c r="S303" s="59">
        <f>MIN(O276:O305)</f>
        <v>0.73602228933858871</v>
      </c>
    </row>
    <row r="304" spans="1:19" x14ac:dyDescent="0.3">
      <c r="A304" s="113" t="s">
        <v>130</v>
      </c>
      <c r="C304" s="113" t="s">
        <v>3604</v>
      </c>
      <c r="D304" s="113">
        <v>1201</v>
      </c>
      <c r="E304" s="113">
        <v>346.851</v>
      </c>
      <c r="F304" s="113">
        <v>0.3</v>
      </c>
      <c r="G304" s="113">
        <v>0.2</v>
      </c>
      <c r="H304" s="113">
        <v>1.720645</v>
      </c>
      <c r="I304" s="113">
        <v>5189561.8849999998</v>
      </c>
      <c r="J304" s="113">
        <v>487836.56800000003</v>
      </c>
      <c r="K304" s="34">
        <f>VLOOKUP($C304,'Hub coords'!$A$14:$E$119,4,TRUE)</f>
        <v>487837.50940000004</v>
      </c>
      <c r="L304" s="34">
        <f>VLOOKUP($C304,'Hub coords'!$A$14:$E$119,5,TRUE)</f>
        <v>5189563.5465000002</v>
      </c>
      <c r="M304" s="34">
        <f t="shared" si="16"/>
        <v>0.94140000001061708</v>
      </c>
      <c r="N304" s="34">
        <f t="shared" si="17"/>
        <v>1.6615000003948808</v>
      </c>
      <c r="O304" s="35">
        <f t="shared" si="18"/>
        <v>1.9096639000966056</v>
      </c>
      <c r="P304" s="34">
        <f t="shared" si="19"/>
        <v>3.6468162113321783</v>
      </c>
      <c r="Q304" s="36" t="s">
        <v>37</v>
      </c>
      <c r="R304" s="58" t="s">
        <v>5108</v>
      </c>
      <c r="S304" s="59">
        <f>MAX(O276:O305)</f>
        <v>2.3730802369626822</v>
      </c>
    </row>
    <row r="305" spans="1:19" x14ac:dyDescent="0.3">
      <c r="A305" s="113" t="s">
        <v>130</v>
      </c>
      <c r="C305" s="113" t="s">
        <v>3605</v>
      </c>
      <c r="D305" s="113">
        <v>1201</v>
      </c>
      <c r="E305" s="113">
        <v>347.01299999999998</v>
      </c>
      <c r="F305" s="113">
        <v>0.3</v>
      </c>
      <c r="G305" s="113">
        <v>0.2</v>
      </c>
      <c r="H305" s="113">
        <v>1.64775</v>
      </c>
      <c r="I305" s="113">
        <v>5189561.7290000003</v>
      </c>
      <c r="J305" s="113">
        <v>487836.83399999997</v>
      </c>
      <c r="K305" s="34">
        <f>VLOOKUP($C305,'Hub coords'!$A$14:$E$119,4,TRUE)</f>
        <v>487837.50940000004</v>
      </c>
      <c r="L305" s="34">
        <f>VLOOKUP($C305,'Hub coords'!$A$14:$E$119,5,TRUE)</f>
        <v>5189563.5465000002</v>
      </c>
      <c r="M305" s="34">
        <f t="shared" si="16"/>
        <v>0.67540000006556511</v>
      </c>
      <c r="N305" s="34">
        <f t="shared" si="17"/>
        <v>1.8174999998882413</v>
      </c>
      <c r="O305" s="35">
        <f t="shared" si="18"/>
        <v>1.9389356383547967</v>
      </c>
      <c r="P305" s="34">
        <f t="shared" si="19"/>
        <v>3.7594714096823227</v>
      </c>
      <c r="Q305" s="36" t="s">
        <v>37</v>
      </c>
      <c r="R305" s="58" t="s">
        <v>5107</v>
      </c>
      <c r="S305" s="59">
        <f>SQRT(SUM(P276:P305)/S300)</f>
        <v>1.7823726126326838</v>
      </c>
    </row>
    <row r="306" spans="1:19" ht="15" thickBot="1" x14ac:dyDescent="0.35">
      <c r="A306" s="113" t="s">
        <v>126</v>
      </c>
      <c r="C306" s="113" t="s">
        <v>3627</v>
      </c>
      <c r="D306" s="113">
        <v>1201</v>
      </c>
      <c r="E306" s="113">
        <v>336.73200000000003</v>
      </c>
      <c r="F306" s="113">
        <v>0.4</v>
      </c>
      <c r="G306" s="113">
        <v>0.4</v>
      </c>
      <c r="H306" s="113">
        <v>1.7917639999999999</v>
      </c>
      <c r="I306" s="113">
        <v>5189498.3859999999</v>
      </c>
      <c r="J306" s="113">
        <v>487967.85200000001</v>
      </c>
      <c r="K306" s="34">
        <f>VLOOKUP($C306,'Hub coords'!$A$14:$E$119,4,TRUE)</f>
        <v>487966.29640000005</v>
      </c>
      <c r="L306" s="34">
        <f>VLOOKUP($C306,'Hub coords'!$A$14:$E$119,5,TRUE)</f>
        <v>5189499.7715000007</v>
      </c>
      <c r="M306" s="34">
        <f t="shared" si="16"/>
        <v>1.5555999999633059</v>
      </c>
      <c r="N306" s="34">
        <f t="shared" si="17"/>
        <v>1.3855000007897615</v>
      </c>
      <c r="O306" s="35">
        <f t="shared" si="18"/>
        <v>2.0831470452357097</v>
      </c>
      <c r="P306" s="34">
        <f t="shared" si="19"/>
        <v>4.339501612074268</v>
      </c>
      <c r="Q306" s="36" t="s">
        <v>40</v>
      </c>
      <c r="R306" s="34"/>
    </row>
    <row r="307" spans="1:19" x14ac:dyDescent="0.3">
      <c r="A307" s="113" t="s">
        <v>130</v>
      </c>
      <c r="C307" s="113" t="s">
        <v>3636</v>
      </c>
      <c r="D307" s="113">
        <v>1201</v>
      </c>
      <c r="E307" s="113">
        <v>342.66500000000002</v>
      </c>
      <c r="F307" s="113">
        <v>0.4</v>
      </c>
      <c r="G307" s="113">
        <v>0.3</v>
      </c>
      <c r="H307" s="113">
        <v>2.7468499999999998</v>
      </c>
      <c r="I307" s="113">
        <v>5189497.6780000003</v>
      </c>
      <c r="J307" s="113">
        <v>487966.217</v>
      </c>
      <c r="K307" s="34">
        <f>VLOOKUP($C307,'Hub coords'!$A$14:$E$119,4,TRUE)</f>
        <v>487966.29640000005</v>
      </c>
      <c r="L307" s="34">
        <f>VLOOKUP($C307,'Hub coords'!$A$14:$E$119,5,TRUE)</f>
        <v>5189499.7715000007</v>
      </c>
      <c r="M307" s="34">
        <f t="shared" si="16"/>
        <v>7.9400000046007335E-2</v>
      </c>
      <c r="N307" s="34">
        <f t="shared" si="17"/>
        <v>2.0935000004246831</v>
      </c>
      <c r="O307" s="35">
        <f t="shared" si="18"/>
        <v>2.0950051579376727</v>
      </c>
      <c r="P307" s="34">
        <f t="shared" si="19"/>
        <v>4.389046611785453</v>
      </c>
      <c r="Q307" s="36" t="s">
        <v>40</v>
      </c>
      <c r="R307" s="20" t="s">
        <v>166</v>
      </c>
      <c r="S307" s="20" t="s">
        <v>165</v>
      </c>
    </row>
    <row r="308" spans="1:19" x14ac:dyDescent="0.3">
      <c r="A308" s="113" t="s">
        <v>130</v>
      </c>
      <c r="C308" s="113" t="s">
        <v>3637</v>
      </c>
      <c r="D308" s="113">
        <v>1201</v>
      </c>
      <c r="E308" s="113">
        <v>336.79300000000001</v>
      </c>
      <c r="F308" s="113">
        <v>0.4</v>
      </c>
      <c r="G308" s="113">
        <v>0.3</v>
      </c>
      <c r="H308" s="113">
        <v>1.880927</v>
      </c>
      <c r="I308" s="113">
        <v>5189499.1689999998</v>
      </c>
      <c r="J308" s="113">
        <v>487967.25199999998</v>
      </c>
      <c r="K308" s="34">
        <f>VLOOKUP($C308,'Hub coords'!$A$14:$E$119,4,TRUE)</f>
        <v>487966.29640000005</v>
      </c>
      <c r="L308" s="34">
        <f>VLOOKUP($C308,'Hub coords'!$A$14:$E$119,5,TRUE)</f>
        <v>5189499.7715000007</v>
      </c>
      <c r="M308" s="34">
        <f t="shared" si="16"/>
        <v>0.95559999992838129</v>
      </c>
      <c r="N308" s="34">
        <f t="shared" si="17"/>
        <v>0.60250000096857548</v>
      </c>
      <c r="O308" s="35">
        <f t="shared" si="18"/>
        <v>1.129680313641986</v>
      </c>
      <c r="P308" s="34">
        <f t="shared" si="19"/>
        <v>1.2761776110302558</v>
      </c>
      <c r="Q308" s="36" t="s">
        <v>40</v>
      </c>
      <c r="R308" s="40">
        <v>1</v>
      </c>
      <c r="S308" s="115">
        <v>0</v>
      </c>
    </row>
    <row r="309" spans="1:19" x14ac:dyDescent="0.3">
      <c r="A309" s="113" t="s">
        <v>130</v>
      </c>
      <c r="C309" s="113" t="s">
        <v>3638</v>
      </c>
      <c r="D309" s="113">
        <v>1201</v>
      </c>
      <c r="E309" s="113">
        <v>338.62099999999998</v>
      </c>
      <c r="F309" s="113">
        <v>0.3</v>
      </c>
      <c r="G309" s="113">
        <v>0.2</v>
      </c>
      <c r="H309" s="113">
        <v>2.0596380000000001</v>
      </c>
      <c r="I309" s="113">
        <v>5189498.4460000005</v>
      </c>
      <c r="J309" s="113">
        <v>487965.96299999999</v>
      </c>
      <c r="K309" s="34">
        <f>VLOOKUP($C309,'Hub coords'!$A$14:$E$119,4,TRUE)</f>
        <v>487966.29640000005</v>
      </c>
      <c r="L309" s="34">
        <f>VLOOKUP($C309,'Hub coords'!$A$14:$E$119,5,TRUE)</f>
        <v>5189499.7715000007</v>
      </c>
      <c r="M309" s="34">
        <f t="shared" si="16"/>
        <v>0.33340000006137416</v>
      </c>
      <c r="N309" s="34">
        <f t="shared" si="17"/>
        <v>1.3255000002682209</v>
      </c>
      <c r="O309" s="35">
        <f t="shared" si="18"/>
        <v>1.3667866734615091</v>
      </c>
      <c r="P309" s="34">
        <f t="shared" si="19"/>
        <v>1.8681058107519779</v>
      </c>
      <c r="Q309" s="36" t="s">
        <v>40</v>
      </c>
      <c r="R309" s="40">
        <v>2</v>
      </c>
      <c r="S309" s="115">
        <v>15</v>
      </c>
    </row>
    <row r="310" spans="1:19" x14ac:dyDescent="0.3">
      <c r="A310" s="113" t="s">
        <v>130</v>
      </c>
      <c r="C310" s="113" t="s">
        <v>3639</v>
      </c>
      <c r="D310" s="113">
        <v>1201</v>
      </c>
      <c r="E310" s="113">
        <v>342.31400000000002</v>
      </c>
      <c r="F310" s="113">
        <v>0.4</v>
      </c>
      <c r="G310" s="113">
        <v>0.3</v>
      </c>
      <c r="H310" s="113">
        <v>2.3664399999999999</v>
      </c>
      <c r="I310" s="113">
        <v>5189498.4620000003</v>
      </c>
      <c r="J310" s="113">
        <v>487967.22499999998</v>
      </c>
      <c r="K310" s="34">
        <f>VLOOKUP($C310,'Hub coords'!$A$14:$E$119,4,TRUE)</f>
        <v>487966.29640000005</v>
      </c>
      <c r="L310" s="34">
        <f>VLOOKUP($C310,'Hub coords'!$A$14:$E$119,5,TRUE)</f>
        <v>5189499.7715000007</v>
      </c>
      <c r="M310" s="34">
        <f t="shared" si="16"/>
        <v>0.92859999992651865</v>
      </c>
      <c r="N310" s="34">
        <f t="shared" si="17"/>
        <v>1.3095000004395843</v>
      </c>
      <c r="O310" s="35">
        <f t="shared" si="18"/>
        <v>1.6053311842155193</v>
      </c>
      <c r="P310" s="34">
        <f t="shared" si="19"/>
        <v>2.5770882110148019</v>
      </c>
      <c r="Q310" s="36" t="s">
        <v>40</v>
      </c>
      <c r="R310" s="40">
        <v>3</v>
      </c>
      <c r="S310" s="115">
        <v>13</v>
      </c>
    </row>
    <row r="311" spans="1:19" x14ac:dyDescent="0.3">
      <c r="A311" s="113" t="s">
        <v>130</v>
      </c>
      <c r="C311" s="113" t="s">
        <v>3640</v>
      </c>
      <c r="D311" s="113">
        <v>1201</v>
      </c>
      <c r="E311" s="113">
        <v>341.18700000000001</v>
      </c>
      <c r="F311" s="113">
        <v>0.3</v>
      </c>
      <c r="G311" s="113">
        <v>0.3</v>
      </c>
      <c r="H311" s="113">
        <v>2.7323780000000002</v>
      </c>
      <c r="I311" s="113">
        <v>5189498.3229999999</v>
      </c>
      <c r="J311" s="113">
        <v>487966.55300000001</v>
      </c>
      <c r="K311" s="34">
        <f>VLOOKUP($C311,'Hub coords'!$A$14:$E$119,4,TRUE)</f>
        <v>487966.29640000005</v>
      </c>
      <c r="L311" s="34">
        <f>VLOOKUP($C311,'Hub coords'!$A$14:$E$119,5,TRUE)</f>
        <v>5189499.7715000007</v>
      </c>
      <c r="M311" s="34">
        <f t="shared" si="16"/>
        <v>0.25659999996423721</v>
      </c>
      <c r="N311" s="34">
        <f t="shared" si="17"/>
        <v>1.4485000008717179</v>
      </c>
      <c r="O311" s="35">
        <f t="shared" si="18"/>
        <v>1.4710526205771883</v>
      </c>
      <c r="P311" s="34">
        <f t="shared" si="19"/>
        <v>2.1639958125070131</v>
      </c>
      <c r="Q311" s="36" t="s">
        <v>40</v>
      </c>
      <c r="R311" s="40">
        <v>4</v>
      </c>
      <c r="S311" s="115">
        <v>2</v>
      </c>
    </row>
    <row r="312" spans="1:19" x14ac:dyDescent="0.3">
      <c r="A312" s="113" t="s">
        <v>130</v>
      </c>
      <c r="C312" s="113" t="s">
        <v>3641</v>
      </c>
      <c r="D312" s="113">
        <v>1201</v>
      </c>
      <c r="E312" s="113">
        <v>342.41300000000001</v>
      </c>
      <c r="F312" s="113">
        <v>0.3</v>
      </c>
      <c r="G312" s="113">
        <v>0.3</v>
      </c>
      <c r="H312" s="113">
        <v>2.7840280000000002</v>
      </c>
      <c r="I312" s="113">
        <v>5189498.26</v>
      </c>
      <c r="J312" s="113">
        <v>487966.54499999998</v>
      </c>
      <c r="K312" s="34">
        <f>VLOOKUP($C312,'Hub coords'!$A$14:$E$119,4,TRUE)</f>
        <v>487966.29640000005</v>
      </c>
      <c r="L312" s="34">
        <f>VLOOKUP($C312,'Hub coords'!$A$14:$E$119,5,TRUE)</f>
        <v>5189499.7715000007</v>
      </c>
      <c r="M312" s="34">
        <f t="shared" si="16"/>
        <v>0.24859999993350357</v>
      </c>
      <c r="N312" s="34">
        <f t="shared" si="17"/>
        <v>1.5115000009536743</v>
      </c>
      <c r="O312" s="35">
        <f t="shared" si="18"/>
        <v>1.5318074986269963</v>
      </c>
      <c r="P312" s="34">
        <f t="shared" si="19"/>
        <v>2.3464342128498954</v>
      </c>
      <c r="Q312" s="36" t="s">
        <v>40</v>
      </c>
      <c r="R312" s="40">
        <v>5</v>
      </c>
      <c r="S312" s="115">
        <v>0</v>
      </c>
    </row>
    <row r="313" spans="1:19" x14ac:dyDescent="0.3">
      <c r="A313" s="113" t="s">
        <v>126</v>
      </c>
      <c r="C313" s="113" t="s">
        <v>3642</v>
      </c>
      <c r="D313" s="113">
        <v>1201</v>
      </c>
      <c r="E313" s="113">
        <v>342.22199999999998</v>
      </c>
      <c r="F313" s="113">
        <v>0.4</v>
      </c>
      <c r="G313" s="113">
        <v>0.2</v>
      </c>
      <c r="H313" s="113">
        <v>2.3268499999999999</v>
      </c>
      <c r="I313" s="113">
        <v>5189497.0599999996</v>
      </c>
      <c r="J313" s="113">
        <v>487966.37900000002</v>
      </c>
      <c r="K313" s="34">
        <f>VLOOKUP($C313,'Hub coords'!$A$14:$E$119,4,TRUE)</f>
        <v>487966.29640000005</v>
      </c>
      <c r="L313" s="34">
        <f>VLOOKUP($C313,'Hub coords'!$A$14:$E$119,5,TRUE)</f>
        <v>5189499.7715000007</v>
      </c>
      <c r="M313" s="34">
        <f t="shared" si="16"/>
        <v>8.2599999965168536E-2</v>
      </c>
      <c r="N313" s="34">
        <f t="shared" si="17"/>
        <v>2.7115000011399388</v>
      </c>
      <c r="O313" s="35">
        <f t="shared" si="18"/>
        <v>2.7127578248299522</v>
      </c>
      <c r="P313" s="34">
        <f t="shared" si="19"/>
        <v>7.3590550161761339</v>
      </c>
      <c r="Q313" s="36" t="s">
        <v>40</v>
      </c>
      <c r="R313" s="40">
        <v>6</v>
      </c>
      <c r="S313" s="115">
        <v>0</v>
      </c>
    </row>
    <row r="314" spans="1:19" x14ac:dyDescent="0.3">
      <c r="A314" s="113" t="s">
        <v>130</v>
      </c>
      <c r="C314" s="113" t="s">
        <v>3643</v>
      </c>
      <c r="D314" s="113">
        <v>1201</v>
      </c>
      <c r="E314" s="113">
        <v>342.53800000000001</v>
      </c>
      <c r="F314" s="113">
        <v>0.3</v>
      </c>
      <c r="G314" s="113">
        <v>0.2</v>
      </c>
      <c r="H314" s="113">
        <v>2.9638409999999999</v>
      </c>
      <c r="I314" s="113">
        <v>5189498.023</v>
      </c>
      <c r="J314" s="113">
        <v>487966.06699999998</v>
      </c>
      <c r="K314" s="34">
        <f>VLOOKUP($C314,'Hub coords'!$A$14:$E$119,4,TRUE)</f>
        <v>487966.29640000005</v>
      </c>
      <c r="L314" s="34">
        <f>VLOOKUP($C314,'Hub coords'!$A$14:$E$119,5,TRUE)</f>
        <v>5189499.7715000007</v>
      </c>
      <c r="M314" s="34">
        <f t="shared" si="16"/>
        <v>0.2294000000692904</v>
      </c>
      <c r="N314" s="34">
        <f t="shared" si="17"/>
        <v>1.7485000006854534</v>
      </c>
      <c r="O314" s="35">
        <f t="shared" si="18"/>
        <v>1.763484225171527</v>
      </c>
      <c r="P314" s="34">
        <f t="shared" si="19"/>
        <v>3.1098766124288209</v>
      </c>
      <c r="Q314" s="36" t="s">
        <v>40</v>
      </c>
      <c r="R314" s="40">
        <v>7</v>
      </c>
      <c r="S314" s="115">
        <v>0</v>
      </c>
    </row>
    <row r="315" spans="1:19" x14ac:dyDescent="0.3">
      <c r="A315" s="113" t="s">
        <v>130</v>
      </c>
      <c r="C315" s="113" t="s">
        <v>3644</v>
      </c>
      <c r="D315" s="113">
        <v>1201</v>
      </c>
      <c r="E315" s="113">
        <v>338.90600000000001</v>
      </c>
      <c r="F315" s="113">
        <v>0.3</v>
      </c>
      <c r="G315" s="113">
        <v>0.2</v>
      </c>
      <c r="H315" s="113">
        <v>1.994426</v>
      </c>
      <c r="I315" s="113">
        <v>5189498.4029999999</v>
      </c>
      <c r="J315" s="113">
        <v>487966.08899999998</v>
      </c>
      <c r="K315" s="34">
        <f>VLOOKUP($C315,'Hub coords'!$A$14:$E$119,4,TRUE)</f>
        <v>487966.29640000005</v>
      </c>
      <c r="L315" s="34">
        <f>VLOOKUP($C315,'Hub coords'!$A$14:$E$119,5,TRUE)</f>
        <v>5189499.7715000007</v>
      </c>
      <c r="M315" s="34">
        <f t="shared" si="16"/>
        <v>0.20740000007208437</v>
      </c>
      <c r="N315" s="34">
        <f t="shared" si="17"/>
        <v>1.3685000007972121</v>
      </c>
      <c r="O315" s="35">
        <f t="shared" si="18"/>
        <v>1.3841268049611171</v>
      </c>
      <c r="P315" s="34">
        <f t="shared" si="19"/>
        <v>1.9158070122118702</v>
      </c>
      <c r="Q315" s="36" t="s">
        <v>40</v>
      </c>
      <c r="R315" s="40">
        <v>8</v>
      </c>
      <c r="S315" s="115">
        <v>0</v>
      </c>
    </row>
    <row r="316" spans="1:19" ht="15" thickBot="1" x14ac:dyDescent="0.35">
      <c r="A316" s="113" t="s">
        <v>130</v>
      </c>
      <c r="C316" s="113" t="s">
        <v>3645</v>
      </c>
      <c r="D316" s="113">
        <v>1201</v>
      </c>
      <c r="E316" s="113">
        <v>343.06200000000001</v>
      </c>
      <c r="F316" s="113">
        <v>0.3</v>
      </c>
      <c r="G316" s="113">
        <v>0.2</v>
      </c>
      <c r="H316" s="113">
        <v>2.977144</v>
      </c>
      <c r="I316" s="113">
        <v>5189498.165</v>
      </c>
      <c r="J316" s="113">
        <v>487965.67599999998</v>
      </c>
      <c r="K316" s="34">
        <f>VLOOKUP($C316,'Hub coords'!$A$14:$E$119,4,TRUE)</f>
        <v>487966.29640000005</v>
      </c>
      <c r="L316" s="34">
        <f>VLOOKUP($C316,'Hub coords'!$A$14:$E$119,5,TRUE)</f>
        <v>5189499.7715000007</v>
      </c>
      <c r="M316" s="34">
        <f t="shared" si="16"/>
        <v>0.62040000007255003</v>
      </c>
      <c r="N316" s="34">
        <f t="shared" si="17"/>
        <v>1.606500000692904</v>
      </c>
      <c r="O316" s="35">
        <f t="shared" si="18"/>
        <v>1.7221319381267861</v>
      </c>
      <c r="P316" s="34">
        <f t="shared" si="19"/>
        <v>2.9657384123163206</v>
      </c>
      <c r="Q316" s="36" t="s">
        <v>40</v>
      </c>
      <c r="R316" s="38" t="s">
        <v>2123</v>
      </c>
      <c r="S316" s="38">
        <v>0</v>
      </c>
    </row>
    <row r="317" spans="1:19" x14ac:dyDescent="0.3">
      <c r="A317" s="113" t="s">
        <v>126</v>
      </c>
      <c r="C317" s="113" t="s">
        <v>3628</v>
      </c>
      <c r="D317" s="113">
        <v>1201</v>
      </c>
      <c r="E317" s="113">
        <v>343.30599999999998</v>
      </c>
      <c r="F317" s="113">
        <v>0.4</v>
      </c>
      <c r="G317" s="113">
        <v>0.3</v>
      </c>
      <c r="H317" s="113">
        <v>2.2204769999999998</v>
      </c>
      <c r="I317" s="113">
        <v>5189498.2690000003</v>
      </c>
      <c r="J317" s="113">
        <v>487967.22200000001</v>
      </c>
      <c r="K317" s="34">
        <f>VLOOKUP($C317,'Hub coords'!$A$14:$E$119,4,TRUE)</f>
        <v>487966.29640000005</v>
      </c>
      <c r="L317" s="34">
        <f>VLOOKUP($C317,'Hub coords'!$A$14:$E$119,5,TRUE)</f>
        <v>5189499.7715000007</v>
      </c>
      <c r="M317" s="34">
        <f t="shared" si="16"/>
        <v>0.92559999995864928</v>
      </c>
      <c r="N317" s="34">
        <f t="shared" si="17"/>
        <v>1.5025000004097819</v>
      </c>
      <c r="O317" s="35">
        <f t="shared" si="18"/>
        <v>1.7647213976021388</v>
      </c>
      <c r="P317" s="34">
        <f t="shared" si="19"/>
        <v>3.1142416111548461</v>
      </c>
      <c r="Q317" s="36" t="s">
        <v>40</v>
      </c>
      <c r="R317" s="98"/>
    </row>
    <row r="318" spans="1:19" x14ac:dyDescent="0.3">
      <c r="A318" s="113" t="s">
        <v>130</v>
      </c>
      <c r="C318" s="113" t="s">
        <v>3646</v>
      </c>
      <c r="D318" s="113">
        <v>1201</v>
      </c>
      <c r="E318" s="113">
        <v>340.089</v>
      </c>
      <c r="F318" s="113">
        <v>0.4</v>
      </c>
      <c r="G318" s="113">
        <v>0.3</v>
      </c>
      <c r="H318" s="113">
        <v>2.538008</v>
      </c>
      <c r="I318" s="113">
        <v>5189498.335</v>
      </c>
      <c r="J318" s="113">
        <v>487966.37800000003</v>
      </c>
      <c r="K318" s="34">
        <f>VLOOKUP($C318,'Hub coords'!$A$14:$E$119,4,TRUE)</f>
        <v>487966.29640000005</v>
      </c>
      <c r="L318" s="34">
        <f>VLOOKUP($C318,'Hub coords'!$A$14:$E$119,5,TRUE)</f>
        <v>5189499.7715000007</v>
      </c>
      <c r="M318" s="34">
        <f t="shared" si="16"/>
        <v>8.1599999975878745E-2</v>
      </c>
      <c r="N318" s="34">
        <f t="shared" si="17"/>
        <v>1.4365000007674098</v>
      </c>
      <c r="O318" s="35">
        <f t="shared" si="18"/>
        <v>1.4388157672894859</v>
      </c>
      <c r="P318" s="34">
        <f t="shared" si="19"/>
        <v>2.0701908122008321</v>
      </c>
      <c r="Q318" s="36" t="s">
        <v>40</v>
      </c>
      <c r="R318" s="98"/>
    </row>
    <row r="319" spans="1:19" x14ac:dyDescent="0.3">
      <c r="A319" s="113" t="s">
        <v>126</v>
      </c>
      <c r="C319" s="113" t="s">
        <v>3647</v>
      </c>
      <c r="D319" s="113">
        <v>1201</v>
      </c>
      <c r="E319" s="113">
        <v>341.13400000000001</v>
      </c>
      <c r="F319" s="113">
        <v>0.3</v>
      </c>
      <c r="G319" s="113">
        <v>0.2</v>
      </c>
      <c r="H319" s="113">
        <v>2.1102349999999999</v>
      </c>
      <c r="I319" s="113">
        <v>5189498.2130000005</v>
      </c>
      <c r="J319" s="113">
        <v>487966.14500000002</v>
      </c>
      <c r="K319" s="34">
        <f>VLOOKUP($C319,'Hub coords'!$A$14:$E$119,4,TRUE)</f>
        <v>487966.29640000005</v>
      </c>
      <c r="L319" s="34">
        <f>VLOOKUP($C319,'Hub coords'!$A$14:$E$119,5,TRUE)</f>
        <v>5189499.7715000007</v>
      </c>
      <c r="M319" s="34">
        <f t="shared" si="16"/>
        <v>0.15140000003157184</v>
      </c>
      <c r="N319" s="34">
        <f t="shared" si="17"/>
        <v>1.5585000002756715</v>
      </c>
      <c r="O319" s="35">
        <f t="shared" si="18"/>
        <v>1.5658365849822351</v>
      </c>
      <c r="P319" s="34">
        <f t="shared" si="19"/>
        <v>2.4518442108688285</v>
      </c>
      <c r="Q319" s="36" t="s">
        <v>40</v>
      </c>
      <c r="R319" s="98"/>
    </row>
    <row r="320" spans="1:19" x14ac:dyDescent="0.3">
      <c r="A320" s="113" t="s">
        <v>126</v>
      </c>
      <c r="C320" s="113" t="s">
        <v>3648</v>
      </c>
      <c r="D320" s="113">
        <v>1201</v>
      </c>
      <c r="E320" s="113">
        <v>339.34199999999998</v>
      </c>
      <c r="F320" s="113">
        <v>0.4</v>
      </c>
      <c r="G320" s="113">
        <v>0.3</v>
      </c>
      <c r="H320" s="113">
        <v>2.206623</v>
      </c>
      <c r="I320" s="113">
        <v>5189498.5669999998</v>
      </c>
      <c r="J320" s="113">
        <v>487968.55300000001</v>
      </c>
      <c r="K320" s="34">
        <f>VLOOKUP($C320,'Hub coords'!$A$14:$E$119,4,TRUE)</f>
        <v>487966.29640000005</v>
      </c>
      <c r="L320" s="34">
        <f>VLOOKUP($C320,'Hub coords'!$A$14:$E$119,5,TRUE)</f>
        <v>5189499.7715000007</v>
      </c>
      <c r="M320" s="34">
        <f t="shared" si="16"/>
        <v>2.2565999999642372</v>
      </c>
      <c r="N320" s="34">
        <f t="shared" si="17"/>
        <v>1.204500000923872</v>
      </c>
      <c r="O320" s="35">
        <f t="shared" si="18"/>
        <v>2.5579413230299486</v>
      </c>
      <c r="P320" s="34">
        <f t="shared" si="19"/>
        <v>6.5430638120642035</v>
      </c>
      <c r="Q320" s="36" t="s">
        <v>40</v>
      </c>
      <c r="R320" s="98"/>
    </row>
    <row r="321" spans="1:19" x14ac:dyDescent="0.3">
      <c r="A321" s="113" t="s">
        <v>126</v>
      </c>
      <c r="C321" s="113" t="s">
        <v>3649</v>
      </c>
      <c r="D321" s="113">
        <v>1201</v>
      </c>
      <c r="E321" s="113">
        <v>337.64100000000002</v>
      </c>
      <c r="F321" s="113">
        <v>0.3</v>
      </c>
      <c r="G321" s="113">
        <v>0.2</v>
      </c>
      <c r="H321" s="113">
        <v>1.8800429999999999</v>
      </c>
      <c r="I321" s="113">
        <v>5189498.4119999995</v>
      </c>
      <c r="J321" s="113">
        <v>487966.59899999999</v>
      </c>
      <c r="K321" s="34">
        <f>VLOOKUP($C321,'Hub coords'!$A$14:$E$119,4,TRUE)</f>
        <v>487966.29640000005</v>
      </c>
      <c r="L321" s="34">
        <f>VLOOKUP($C321,'Hub coords'!$A$14:$E$119,5,TRUE)</f>
        <v>5189499.7715000007</v>
      </c>
      <c r="M321" s="34">
        <f t="shared" si="16"/>
        <v>0.30259999993722886</v>
      </c>
      <c r="N321" s="34">
        <f t="shared" si="17"/>
        <v>1.3595000011846423</v>
      </c>
      <c r="O321" s="35">
        <f t="shared" si="18"/>
        <v>1.3927695477655495</v>
      </c>
      <c r="P321" s="34">
        <f t="shared" si="19"/>
        <v>1.9398070131830534</v>
      </c>
      <c r="Q321" s="36" t="s">
        <v>40</v>
      </c>
      <c r="R321" s="98"/>
    </row>
    <row r="322" spans="1:19" x14ac:dyDescent="0.3">
      <c r="A322" s="113" t="s">
        <v>130</v>
      </c>
      <c r="C322" s="113" t="s">
        <v>3650</v>
      </c>
      <c r="D322" s="113">
        <v>1201</v>
      </c>
      <c r="E322" s="113">
        <v>341.60599999999999</v>
      </c>
      <c r="F322" s="113">
        <v>0.3</v>
      </c>
      <c r="G322" s="113">
        <v>0.2</v>
      </c>
      <c r="H322" s="113">
        <v>2.1257519999999999</v>
      </c>
      <c r="I322" s="113">
        <v>5189497.4780000001</v>
      </c>
      <c r="J322" s="113">
        <v>487966.46500000003</v>
      </c>
      <c r="K322" s="34">
        <f>VLOOKUP($C322,'Hub coords'!$A$14:$E$119,4,TRUE)</f>
        <v>487966.29640000005</v>
      </c>
      <c r="L322" s="34">
        <f>VLOOKUP($C322,'Hub coords'!$A$14:$E$119,5,TRUE)</f>
        <v>5189499.7715000007</v>
      </c>
      <c r="M322" s="34">
        <f t="shared" si="16"/>
        <v>0.16859999997541308</v>
      </c>
      <c r="N322" s="34">
        <f t="shared" si="17"/>
        <v>2.2935000006109476</v>
      </c>
      <c r="O322" s="35">
        <f t="shared" si="18"/>
        <v>2.299688720847699</v>
      </c>
      <c r="P322" s="34">
        <f t="shared" si="19"/>
        <v>5.288568212794126</v>
      </c>
      <c r="Q322" s="36" t="s">
        <v>40</v>
      </c>
      <c r="R322" s="98"/>
    </row>
    <row r="323" spans="1:19" x14ac:dyDescent="0.3">
      <c r="A323" s="113" t="s">
        <v>130</v>
      </c>
      <c r="C323" s="113" t="s">
        <v>3651</v>
      </c>
      <c r="D323" s="113">
        <v>1201</v>
      </c>
      <c r="E323" s="113">
        <v>343.33699999999999</v>
      </c>
      <c r="F323" s="113">
        <v>0.4</v>
      </c>
      <c r="G323" s="113">
        <v>0.3</v>
      </c>
      <c r="H323" s="113">
        <v>2.7891780000000002</v>
      </c>
      <c r="I323" s="113">
        <v>5189498.2470000004</v>
      </c>
      <c r="J323" s="113">
        <v>487966.58799999999</v>
      </c>
      <c r="K323" s="34">
        <f>VLOOKUP($C323,'Hub coords'!$A$14:$E$119,4,TRUE)</f>
        <v>487966.29640000005</v>
      </c>
      <c r="L323" s="34">
        <f>VLOOKUP($C323,'Hub coords'!$A$14:$E$119,5,TRUE)</f>
        <v>5189499.7715000007</v>
      </c>
      <c r="M323" s="34">
        <f t="shared" si="16"/>
        <v>0.29159999993862584</v>
      </c>
      <c r="N323" s="34">
        <f t="shared" si="17"/>
        <v>1.5245000002905726</v>
      </c>
      <c r="O323" s="35">
        <f t="shared" si="18"/>
        <v>1.552137497404841</v>
      </c>
      <c r="P323" s="34">
        <f t="shared" si="19"/>
        <v>2.4091308108501628</v>
      </c>
      <c r="Q323" s="36" t="s">
        <v>40</v>
      </c>
      <c r="R323" s="98"/>
    </row>
    <row r="324" spans="1:19" x14ac:dyDescent="0.3">
      <c r="A324" s="113" t="s">
        <v>126</v>
      </c>
      <c r="C324" s="113" t="s">
        <v>3652</v>
      </c>
      <c r="D324" s="113">
        <v>1201</v>
      </c>
      <c r="E324" s="113">
        <v>337.12099999999998</v>
      </c>
      <c r="F324" s="113">
        <v>0.3</v>
      </c>
      <c r="G324" s="113">
        <v>0.2</v>
      </c>
      <c r="H324" s="113">
        <v>1.8910480000000001</v>
      </c>
      <c r="I324" s="113">
        <v>5189498.5810000002</v>
      </c>
      <c r="J324" s="113">
        <v>487966.87599999999</v>
      </c>
      <c r="K324" s="34">
        <f>VLOOKUP($C324,'Hub coords'!$A$14:$E$119,4,TRUE)</f>
        <v>487966.29640000005</v>
      </c>
      <c r="L324" s="34">
        <f>VLOOKUP($C324,'Hub coords'!$A$14:$E$119,5,TRUE)</f>
        <v>5189499.7715000007</v>
      </c>
      <c r="M324" s="34">
        <f t="shared" si="16"/>
        <v>0.5795999999390915</v>
      </c>
      <c r="N324" s="34">
        <f t="shared" si="17"/>
        <v>1.1905000004917383</v>
      </c>
      <c r="O324" s="35">
        <f t="shared" si="18"/>
        <v>1.3240945627485312</v>
      </c>
      <c r="P324" s="34">
        <f t="shared" si="19"/>
        <v>1.753226411100224</v>
      </c>
      <c r="Q324" s="36" t="s">
        <v>40</v>
      </c>
      <c r="R324" s="98"/>
    </row>
    <row r="325" spans="1:19" x14ac:dyDescent="0.3">
      <c r="A325" s="113" t="s">
        <v>130</v>
      </c>
      <c r="C325" s="113" t="s">
        <v>3653</v>
      </c>
      <c r="D325" s="113">
        <v>1201</v>
      </c>
      <c r="E325" s="113">
        <v>337.411</v>
      </c>
      <c r="F325" s="113">
        <v>0.3</v>
      </c>
      <c r="G325" s="113">
        <v>0.2</v>
      </c>
      <c r="H325" s="113">
        <v>1.896557</v>
      </c>
      <c r="I325" s="113">
        <v>5189498.4780000001</v>
      </c>
      <c r="J325" s="113">
        <v>487967.55699999997</v>
      </c>
      <c r="K325" s="34">
        <f>VLOOKUP($C325,'Hub coords'!$A$14:$E$119,4,TRUE)</f>
        <v>487966.29640000005</v>
      </c>
      <c r="L325" s="34">
        <f>VLOOKUP($C325,'Hub coords'!$A$14:$E$119,5,TRUE)</f>
        <v>5189499.7715000007</v>
      </c>
      <c r="M325" s="34">
        <f t="shared" si="16"/>
        <v>1.2605999999213964</v>
      </c>
      <c r="N325" s="34">
        <f t="shared" si="17"/>
        <v>1.2935000006109476</v>
      </c>
      <c r="O325" s="35">
        <f t="shared" si="18"/>
        <v>1.8061712574898168</v>
      </c>
      <c r="P325" s="34">
        <f t="shared" si="19"/>
        <v>3.2622546113823461</v>
      </c>
      <c r="Q325" s="36" t="s">
        <v>40</v>
      </c>
      <c r="R325" s="98"/>
    </row>
    <row r="326" spans="1:19" x14ac:dyDescent="0.3">
      <c r="A326" s="113" t="s">
        <v>126</v>
      </c>
      <c r="C326" s="113" t="s">
        <v>3654</v>
      </c>
      <c r="D326" s="113">
        <v>1201</v>
      </c>
      <c r="E326" s="113">
        <v>343.86799999999999</v>
      </c>
      <c r="F326" s="113">
        <v>0.3</v>
      </c>
      <c r="G326" s="113">
        <v>0.2</v>
      </c>
      <c r="H326" s="113">
        <v>2.0206599999999999</v>
      </c>
      <c r="I326" s="113">
        <v>5189498.3550000004</v>
      </c>
      <c r="J326" s="113">
        <v>487965.82799999998</v>
      </c>
      <c r="K326" s="34">
        <f>VLOOKUP($C326,'Hub coords'!$A$14:$E$119,4,TRUE)</f>
        <v>487966.29640000005</v>
      </c>
      <c r="L326" s="34">
        <f>VLOOKUP($C326,'Hub coords'!$A$14:$E$119,5,TRUE)</f>
        <v>5189499.7715000007</v>
      </c>
      <c r="M326" s="34">
        <f t="shared" ref="M326:M389" si="20">ABS(K326-J326)</f>
        <v>0.46840000007068738</v>
      </c>
      <c r="N326" s="34">
        <f t="shared" ref="N326:N389" si="21">ABS(L326-I326)</f>
        <v>1.4165000002831221</v>
      </c>
      <c r="O326" s="35">
        <f t="shared" ref="O326:O389" si="22">SQRT(M326^2+N326^2)</f>
        <v>1.4919352569291688</v>
      </c>
      <c r="P326" s="34">
        <f t="shared" ref="P326:P389" si="23">O326*O326</f>
        <v>2.225870810868305</v>
      </c>
      <c r="Q326" s="36" t="s">
        <v>40</v>
      </c>
      <c r="R326" s="98"/>
    </row>
    <row r="327" spans="1:19" x14ac:dyDescent="0.3">
      <c r="A327" s="113" t="s">
        <v>130</v>
      </c>
      <c r="C327" s="113" t="s">
        <v>3655</v>
      </c>
      <c r="D327" s="113">
        <v>1201</v>
      </c>
      <c r="E327" s="113">
        <v>342.01400000000001</v>
      </c>
      <c r="F327" s="113">
        <v>0.4</v>
      </c>
      <c r="G327" s="113">
        <v>0.2</v>
      </c>
      <c r="H327" s="113">
        <v>2.2806479999999998</v>
      </c>
      <c r="I327" s="113">
        <v>5189497.2910000002</v>
      </c>
      <c r="J327" s="113">
        <v>487966.62</v>
      </c>
      <c r="K327" s="34">
        <f>VLOOKUP($C327,'Hub coords'!$A$14:$E$119,4,TRUE)</f>
        <v>487966.29640000005</v>
      </c>
      <c r="L327" s="34">
        <f>VLOOKUP($C327,'Hub coords'!$A$14:$E$119,5,TRUE)</f>
        <v>5189499.7715000007</v>
      </c>
      <c r="M327" s="34">
        <f t="shared" si="20"/>
        <v>0.3235999999451451</v>
      </c>
      <c r="N327" s="34">
        <f t="shared" si="21"/>
        <v>2.4805000005289912</v>
      </c>
      <c r="O327" s="35">
        <f t="shared" si="22"/>
        <v>2.5015189810570742</v>
      </c>
      <c r="P327" s="34">
        <f t="shared" si="23"/>
        <v>6.2575972125888226</v>
      </c>
      <c r="Q327" s="36" t="s">
        <v>40</v>
      </c>
      <c r="R327" s="98"/>
    </row>
    <row r="328" spans="1:19" x14ac:dyDescent="0.3">
      <c r="A328" s="113" t="s">
        <v>130</v>
      </c>
      <c r="C328" s="113" t="s">
        <v>3629</v>
      </c>
      <c r="D328" s="113">
        <v>1201</v>
      </c>
      <c r="E328" s="113">
        <v>341.38600000000002</v>
      </c>
      <c r="F328" s="113">
        <v>0.4</v>
      </c>
      <c r="G328" s="113">
        <v>0.3</v>
      </c>
      <c r="H328" s="113">
        <v>2.3424320000000001</v>
      </c>
      <c r="I328" s="113">
        <v>5189499.01</v>
      </c>
      <c r="J328" s="113">
        <v>487967.50699999998</v>
      </c>
      <c r="K328" s="34">
        <f>VLOOKUP($C328,'Hub coords'!$A$14:$E$119,4,TRUE)</f>
        <v>487966.29640000005</v>
      </c>
      <c r="L328" s="34">
        <f>VLOOKUP($C328,'Hub coords'!$A$14:$E$119,5,TRUE)</f>
        <v>5189499.7715000007</v>
      </c>
      <c r="M328" s="34">
        <f t="shared" si="20"/>
        <v>1.2105999999330379</v>
      </c>
      <c r="N328" s="34">
        <f t="shared" si="21"/>
        <v>0.76150000095367432</v>
      </c>
      <c r="O328" s="35">
        <f t="shared" si="22"/>
        <v>1.4301869148088011</v>
      </c>
      <c r="P328" s="34">
        <f t="shared" si="23"/>
        <v>2.0454346112903168</v>
      </c>
      <c r="Q328" s="36" t="s">
        <v>40</v>
      </c>
      <c r="R328" s="98"/>
    </row>
    <row r="329" spans="1:19" x14ac:dyDescent="0.3">
      <c r="A329" s="113" t="s">
        <v>126</v>
      </c>
      <c r="C329" s="113" t="s">
        <v>3656</v>
      </c>
      <c r="D329" s="113">
        <v>1201</v>
      </c>
      <c r="E329" s="113">
        <v>341.79300000000001</v>
      </c>
      <c r="F329" s="113">
        <v>0.3</v>
      </c>
      <c r="G329" s="113">
        <v>0.2</v>
      </c>
      <c r="H329" s="113">
        <v>2.0927190000000002</v>
      </c>
      <c r="I329" s="113">
        <v>5189498.1500000004</v>
      </c>
      <c r="J329" s="113">
        <v>487966.10700000002</v>
      </c>
      <c r="K329" s="34">
        <f>VLOOKUP($C329,'Hub coords'!$A$14:$E$119,4,TRUE)</f>
        <v>487966.29640000005</v>
      </c>
      <c r="L329" s="34">
        <f>VLOOKUP($C329,'Hub coords'!$A$14:$E$119,5,TRUE)</f>
        <v>5189499.7715000007</v>
      </c>
      <c r="M329" s="34">
        <f t="shared" si="20"/>
        <v>0.1894000000320375</v>
      </c>
      <c r="N329" s="34">
        <f t="shared" si="21"/>
        <v>1.6215000003576279</v>
      </c>
      <c r="O329" s="35">
        <f t="shared" si="22"/>
        <v>1.6325240001825159</v>
      </c>
      <c r="P329" s="34">
        <f t="shared" si="23"/>
        <v>2.665134611171923</v>
      </c>
      <c r="Q329" s="36" t="s">
        <v>40</v>
      </c>
      <c r="R329" s="98"/>
    </row>
    <row r="330" spans="1:19" x14ac:dyDescent="0.3">
      <c r="A330" s="113" t="s">
        <v>130</v>
      </c>
      <c r="C330" s="113" t="s">
        <v>3630</v>
      </c>
      <c r="D330" s="113">
        <v>1201</v>
      </c>
      <c r="E330" s="113">
        <v>336.18799999999999</v>
      </c>
      <c r="F330" s="113">
        <v>0.4</v>
      </c>
      <c r="G330" s="113">
        <v>0.4</v>
      </c>
      <c r="H330" s="113">
        <v>1.8002419999999999</v>
      </c>
      <c r="I330" s="113">
        <v>5189498.307</v>
      </c>
      <c r="J330" s="113">
        <v>487967.511</v>
      </c>
      <c r="K330" s="34">
        <f>VLOOKUP($C330,'Hub coords'!$A$14:$E$119,4,TRUE)</f>
        <v>487966.29640000005</v>
      </c>
      <c r="L330" s="34">
        <f>VLOOKUP($C330,'Hub coords'!$A$14:$E$119,5,TRUE)</f>
        <v>5189499.7715000007</v>
      </c>
      <c r="M330" s="34">
        <f t="shared" si="20"/>
        <v>1.2145999999484047</v>
      </c>
      <c r="N330" s="34">
        <f t="shared" si="21"/>
        <v>1.4645000007003546</v>
      </c>
      <c r="O330" s="35">
        <f t="shared" si="22"/>
        <v>1.9026332836166837</v>
      </c>
      <c r="P330" s="34">
        <f t="shared" si="23"/>
        <v>3.6200134119260041</v>
      </c>
      <c r="Q330" s="36" t="s">
        <v>40</v>
      </c>
      <c r="R330" s="98" t="s">
        <v>5112</v>
      </c>
      <c r="S330" s="37">
        <f>COUNT(D306:D335)</f>
        <v>30</v>
      </c>
    </row>
    <row r="331" spans="1:19" x14ac:dyDescent="0.3">
      <c r="A331" s="113" t="s">
        <v>126</v>
      </c>
      <c r="C331" s="113" t="s">
        <v>3631</v>
      </c>
      <c r="D331" s="113">
        <v>1201</v>
      </c>
      <c r="E331" s="113">
        <v>342.45699999999999</v>
      </c>
      <c r="F331" s="113">
        <v>0.4</v>
      </c>
      <c r="G331" s="113">
        <v>0.3</v>
      </c>
      <c r="H331" s="113">
        <v>2.6787450000000002</v>
      </c>
      <c r="I331" s="113">
        <v>5189497.9029999999</v>
      </c>
      <c r="J331" s="113">
        <v>487967.03499999997</v>
      </c>
      <c r="K331" s="34">
        <f>VLOOKUP($C331,'Hub coords'!$A$14:$E$119,4,TRUE)</f>
        <v>487966.29640000005</v>
      </c>
      <c r="L331" s="34">
        <f>VLOOKUP($C331,'Hub coords'!$A$14:$E$119,5,TRUE)</f>
        <v>5189499.7715000007</v>
      </c>
      <c r="M331" s="34">
        <f t="shared" si="20"/>
        <v>0.73859999992419034</v>
      </c>
      <c r="N331" s="34">
        <f t="shared" si="21"/>
        <v>1.8685000007972121</v>
      </c>
      <c r="O331" s="35">
        <f t="shared" si="22"/>
        <v>2.0091844646192136</v>
      </c>
      <c r="P331" s="34">
        <f t="shared" si="23"/>
        <v>4.0368222128671958</v>
      </c>
      <c r="Q331" s="36" t="s">
        <v>40</v>
      </c>
      <c r="R331" s="98" t="s">
        <v>5111</v>
      </c>
      <c r="S331" s="34">
        <f>AVERAGE(O306:O335)</f>
        <v>1.7785869535080847</v>
      </c>
    </row>
    <row r="332" spans="1:19" x14ac:dyDescent="0.3">
      <c r="A332" s="113" t="s">
        <v>126</v>
      </c>
      <c r="C332" s="113" t="s">
        <v>3632</v>
      </c>
      <c r="D332" s="113">
        <v>1201</v>
      </c>
      <c r="E332" s="113">
        <v>342.84899999999999</v>
      </c>
      <c r="F332" s="113">
        <v>0.4</v>
      </c>
      <c r="G332" s="113">
        <v>0.3</v>
      </c>
      <c r="H332" s="113">
        <v>2.4920580000000001</v>
      </c>
      <c r="I332" s="113">
        <v>5189497.6380000003</v>
      </c>
      <c r="J332" s="113">
        <v>487966.74599999998</v>
      </c>
      <c r="K332" s="34">
        <f>VLOOKUP($C332,'Hub coords'!$A$14:$E$119,4,TRUE)</f>
        <v>487966.29640000005</v>
      </c>
      <c r="L332" s="34">
        <f>VLOOKUP($C332,'Hub coords'!$A$14:$E$119,5,TRUE)</f>
        <v>5189499.7715000007</v>
      </c>
      <c r="M332" s="34">
        <f t="shared" si="20"/>
        <v>0.44959999993443489</v>
      </c>
      <c r="N332" s="34">
        <f t="shared" si="21"/>
        <v>2.133500000461936</v>
      </c>
      <c r="O332" s="35">
        <f t="shared" si="22"/>
        <v>2.1803583219076916</v>
      </c>
      <c r="P332" s="34">
        <f t="shared" si="23"/>
        <v>4.7539624119121253</v>
      </c>
      <c r="Q332" s="36" t="s">
        <v>40</v>
      </c>
      <c r="R332" s="98" t="s">
        <v>5110</v>
      </c>
      <c r="S332" s="34">
        <f>_xlfn.STDEV.S(O306:O335)</f>
        <v>0.39827606200383864</v>
      </c>
    </row>
    <row r="333" spans="1:19" x14ac:dyDescent="0.3">
      <c r="A333" s="113" t="s">
        <v>126</v>
      </c>
      <c r="C333" s="113" t="s">
        <v>3633</v>
      </c>
      <c r="D333" s="113">
        <v>1201</v>
      </c>
      <c r="E333" s="113">
        <v>337.35599999999999</v>
      </c>
      <c r="F333" s="113">
        <v>0.4</v>
      </c>
      <c r="G333" s="113">
        <v>0.3</v>
      </c>
      <c r="H333" s="113">
        <v>1.8858969999999999</v>
      </c>
      <c r="I333" s="113">
        <v>5189498.3499999996</v>
      </c>
      <c r="J333" s="113">
        <v>487967.92499999999</v>
      </c>
      <c r="K333" s="34">
        <f>VLOOKUP($C333,'Hub coords'!$A$14:$E$119,4,TRUE)</f>
        <v>487966.29640000005</v>
      </c>
      <c r="L333" s="34">
        <f>VLOOKUP($C333,'Hub coords'!$A$14:$E$119,5,TRUE)</f>
        <v>5189499.7715000007</v>
      </c>
      <c r="M333" s="34">
        <f t="shared" si="20"/>
        <v>1.6285999999381602</v>
      </c>
      <c r="N333" s="34">
        <f t="shared" si="21"/>
        <v>1.4215000011026859</v>
      </c>
      <c r="O333" s="35">
        <f t="shared" si="22"/>
        <v>2.1617123335294899</v>
      </c>
      <c r="P333" s="34">
        <f t="shared" si="23"/>
        <v>4.6730002129335126</v>
      </c>
      <c r="Q333" s="36" t="s">
        <v>40</v>
      </c>
      <c r="R333" s="98" t="s">
        <v>5109</v>
      </c>
      <c r="S333" s="34">
        <f>MIN(O306:O335)</f>
        <v>1.129680313641986</v>
      </c>
    </row>
    <row r="334" spans="1:19" x14ac:dyDescent="0.3">
      <c r="A334" s="113" t="s">
        <v>130</v>
      </c>
      <c r="C334" s="113" t="s">
        <v>3634</v>
      </c>
      <c r="D334" s="113">
        <v>1201</v>
      </c>
      <c r="E334" s="113">
        <v>337.56900000000002</v>
      </c>
      <c r="F334" s="113">
        <v>0.3</v>
      </c>
      <c r="G334" s="113">
        <v>0.2</v>
      </c>
      <c r="H334" s="113">
        <v>1.793137</v>
      </c>
      <c r="I334" s="113">
        <v>5189498.57</v>
      </c>
      <c r="J334" s="113">
        <v>487967.70500000002</v>
      </c>
      <c r="K334" s="34">
        <f>VLOOKUP($C334,'Hub coords'!$A$14:$E$119,4,TRUE)</f>
        <v>487966.29640000005</v>
      </c>
      <c r="L334" s="34">
        <f>VLOOKUP($C334,'Hub coords'!$A$14:$E$119,5,TRUE)</f>
        <v>5189499.7715000007</v>
      </c>
      <c r="M334" s="34">
        <f t="shared" si="20"/>
        <v>1.4085999999660999</v>
      </c>
      <c r="N334" s="34">
        <f t="shared" si="21"/>
        <v>1.2015000004321337</v>
      </c>
      <c r="O334" s="35">
        <f t="shared" si="22"/>
        <v>1.851420052538838</v>
      </c>
      <c r="P334" s="34">
        <f t="shared" si="23"/>
        <v>3.4277562109429138</v>
      </c>
      <c r="Q334" s="36" t="s">
        <v>40</v>
      </c>
      <c r="R334" s="98" t="s">
        <v>5108</v>
      </c>
      <c r="S334" s="34">
        <f>MAX(O306:O335)</f>
        <v>2.7127578248299522</v>
      </c>
    </row>
    <row r="335" spans="1:19" x14ac:dyDescent="0.3">
      <c r="A335" s="113" t="s">
        <v>126</v>
      </c>
      <c r="C335" s="113" t="s">
        <v>3635</v>
      </c>
      <c r="D335" s="113">
        <v>1201</v>
      </c>
      <c r="E335" s="113">
        <v>343.30399999999997</v>
      </c>
      <c r="F335" s="113">
        <v>0.4</v>
      </c>
      <c r="G335" s="113">
        <v>0.3</v>
      </c>
      <c r="H335" s="113">
        <v>2.4994510000000001</v>
      </c>
      <c r="I335" s="113">
        <v>5189498.1449999996</v>
      </c>
      <c r="J335" s="113">
        <v>487966.38</v>
      </c>
      <c r="K335" s="34">
        <f>VLOOKUP($C335,'Hub coords'!$A$14:$E$119,4,TRUE)</f>
        <v>487966.29640000005</v>
      </c>
      <c r="L335" s="34">
        <f>VLOOKUP($C335,'Hub coords'!$A$14:$E$119,5,TRUE)</f>
        <v>5189499.7715000007</v>
      </c>
      <c r="M335" s="34">
        <f t="shared" si="20"/>
        <v>8.3599999954458326E-2</v>
      </c>
      <c r="N335" s="34">
        <f t="shared" si="21"/>
        <v>1.6265000011771917</v>
      </c>
      <c r="O335" s="35">
        <f t="shared" si="22"/>
        <v>1.6286470501068639</v>
      </c>
      <c r="P335" s="34">
        <f t="shared" si="23"/>
        <v>2.65249121382179</v>
      </c>
      <c r="Q335" s="36" t="s">
        <v>40</v>
      </c>
      <c r="R335" s="98" t="s">
        <v>5107</v>
      </c>
      <c r="S335" s="34">
        <f>SQRT(SUM(P306:P335)/S330)</f>
        <v>1.8211831077724205</v>
      </c>
    </row>
    <row r="336" spans="1:19" ht="15" thickBot="1" x14ac:dyDescent="0.35">
      <c r="A336" s="113" t="s">
        <v>130</v>
      </c>
      <c r="C336" s="113" t="s">
        <v>3657</v>
      </c>
      <c r="D336" s="113">
        <v>1201</v>
      </c>
      <c r="E336" s="113">
        <v>339.34199999999998</v>
      </c>
      <c r="F336" s="113">
        <v>0.3</v>
      </c>
      <c r="G336" s="113">
        <v>0.1</v>
      </c>
      <c r="H336" s="113">
        <v>0.34831499999999999</v>
      </c>
      <c r="I336" s="113">
        <v>5189534.55</v>
      </c>
      <c r="J336" s="113">
        <v>488065.995</v>
      </c>
      <c r="K336" s="34">
        <f>VLOOKUP($C336,'Hub coords'!$A$14:$E$119,4,TRUE)</f>
        <v>488065.66940000001</v>
      </c>
      <c r="L336" s="34">
        <f>VLOOKUP($C336,'Hub coords'!$A$14:$E$119,5,TRUE)</f>
        <v>5189534.6405000007</v>
      </c>
      <c r="M336" s="34">
        <f t="shared" si="20"/>
        <v>0.32559999998193234</v>
      </c>
      <c r="N336" s="34">
        <f t="shared" si="21"/>
        <v>9.0500000864267349E-2</v>
      </c>
      <c r="O336" s="35">
        <f t="shared" si="22"/>
        <v>0.33794320550155577</v>
      </c>
      <c r="P336" s="34">
        <f t="shared" si="23"/>
        <v>0.11420561014466675</v>
      </c>
      <c r="Q336" s="36" t="s">
        <v>42</v>
      </c>
      <c r="R336" s="70"/>
      <c r="S336" s="70"/>
    </row>
    <row r="337" spans="1:19" x14ac:dyDescent="0.3">
      <c r="A337" s="113" t="s">
        <v>130</v>
      </c>
      <c r="C337" s="113" t="s">
        <v>3666</v>
      </c>
      <c r="D337" s="113">
        <v>1201</v>
      </c>
      <c r="E337" s="113">
        <v>339.08499999999998</v>
      </c>
      <c r="F337" s="113">
        <v>0.3</v>
      </c>
      <c r="G337" s="113">
        <v>0.2</v>
      </c>
      <c r="H337" s="113">
        <v>0.46928199999999998</v>
      </c>
      <c r="I337" s="113">
        <v>5189534.7980000004</v>
      </c>
      <c r="J337" s="113">
        <v>488066.25599999999</v>
      </c>
      <c r="K337" s="34">
        <f>VLOOKUP($C337,'Hub coords'!$A$14:$E$119,4,TRUE)</f>
        <v>488065.66940000001</v>
      </c>
      <c r="L337" s="34">
        <f>VLOOKUP($C337,'Hub coords'!$A$14:$E$119,5,TRUE)</f>
        <v>5189534.6405000007</v>
      </c>
      <c r="M337" s="34">
        <f t="shared" si="20"/>
        <v>0.58659999998053536</v>
      </c>
      <c r="N337" s="34">
        <f t="shared" si="21"/>
        <v>0.15749999973922968</v>
      </c>
      <c r="O337" s="35">
        <f t="shared" si="22"/>
        <v>0.60737616836275476</v>
      </c>
      <c r="P337" s="34">
        <f t="shared" si="23"/>
        <v>0.36890580989502142</v>
      </c>
      <c r="Q337" s="36" t="s">
        <v>42</v>
      </c>
      <c r="R337" s="20" t="s">
        <v>166</v>
      </c>
      <c r="S337" s="20" t="s">
        <v>165</v>
      </c>
    </row>
    <row r="338" spans="1:19" x14ac:dyDescent="0.3">
      <c r="A338" s="113" t="s">
        <v>130</v>
      </c>
      <c r="C338" s="113" t="s">
        <v>3667</v>
      </c>
      <c r="D338" s="113">
        <v>1201</v>
      </c>
      <c r="E338" s="113">
        <v>339.52600000000001</v>
      </c>
      <c r="F338" s="113">
        <v>0.3</v>
      </c>
      <c r="G338" s="113">
        <v>0.1</v>
      </c>
      <c r="H338" s="113">
        <v>0.27327400000000002</v>
      </c>
      <c r="I338" s="113">
        <v>5189534.4709999999</v>
      </c>
      <c r="J338" s="113">
        <v>488065.98700000002</v>
      </c>
      <c r="K338" s="34">
        <f>VLOOKUP($C338,'Hub coords'!$A$14:$E$119,4,TRUE)</f>
        <v>488065.66940000001</v>
      </c>
      <c r="L338" s="34">
        <f>VLOOKUP($C338,'Hub coords'!$A$14:$E$119,5,TRUE)</f>
        <v>5189534.6405000007</v>
      </c>
      <c r="M338" s="34">
        <f t="shared" si="20"/>
        <v>0.31760000000940636</v>
      </c>
      <c r="N338" s="34">
        <f t="shared" si="21"/>
        <v>0.16950000077486038</v>
      </c>
      <c r="O338" s="35">
        <f t="shared" si="22"/>
        <v>0.36000001426201722</v>
      </c>
      <c r="P338" s="34">
        <f t="shared" si="23"/>
        <v>0.12960001026865262</v>
      </c>
      <c r="Q338" s="36" t="s">
        <v>42</v>
      </c>
      <c r="R338" s="40">
        <v>1</v>
      </c>
      <c r="S338" s="115">
        <v>30</v>
      </c>
    </row>
    <row r="339" spans="1:19" x14ac:dyDescent="0.3">
      <c r="A339" s="113" t="s">
        <v>130</v>
      </c>
      <c r="C339" s="113" t="s">
        <v>3668</v>
      </c>
      <c r="D339" s="113">
        <v>1201</v>
      </c>
      <c r="E339" s="113">
        <v>339.45100000000002</v>
      </c>
      <c r="F339" s="113">
        <v>0.3</v>
      </c>
      <c r="G339" s="113">
        <v>0.1</v>
      </c>
      <c r="H339" s="113">
        <v>0.31615700000000002</v>
      </c>
      <c r="I339" s="113">
        <v>5189534.5</v>
      </c>
      <c r="J339" s="113">
        <v>488065.99300000002</v>
      </c>
      <c r="K339" s="34">
        <f>VLOOKUP($C339,'Hub coords'!$A$14:$E$119,4,TRUE)</f>
        <v>488065.66940000001</v>
      </c>
      <c r="L339" s="34">
        <f>VLOOKUP($C339,'Hub coords'!$A$14:$E$119,5,TRUE)</f>
        <v>5189534.6405000007</v>
      </c>
      <c r="M339" s="34">
        <f t="shared" si="20"/>
        <v>0.32360000000335276</v>
      </c>
      <c r="N339" s="34">
        <f t="shared" si="21"/>
        <v>0.14050000067800283</v>
      </c>
      <c r="O339" s="35">
        <f t="shared" si="22"/>
        <v>0.35278493475868367</v>
      </c>
      <c r="P339" s="34">
        <f t="shared" si="23"/>
        <v>0.1244572101926887</v>
      </c>
      <c r="Q339" s="36" t="s">
        <v>42</v>
      </c>
      <c r="R339" s="40">
        <v>2</v>
      </c>
      <c r="S339" s="115">
        <v>0</v>
      </c>
    </row>
    <row r="340" spans="1:19" x14ac:dyDescent="0.3">
      <c r="A340" s="113" t="s">
        <v>130</v>
      </c>
      <c r="C340" s="113" t="s">
        <v>3669</v>
      </c>
      <c r="D340" s="113">
        <v>1201</v>
      </c>
      <c r="E340" s="113">
        <v>339.149</v>
      </c>
      <c r="F340" s="113">
        <v>0.2</v>
      </c>
      <c r="G340" s="113">
        <v>0.1</v>
      </c>
      <c r="H340" s="113">
        <v>0.57734399999999997</v>
      </c>
      <c r="I340" s="113">
        <v>5189534.5580000002</v>
      </c>
      <c r="J340" s="113">
        <v>488066.03200000001</v>
      </c>
      <c r="K340" s="34">
        <f>VLOOKUP($C340,'Hub coords'!$A$14:$E$119,4,TRUE)</f>
        <v>488065.66940000001</v>
      </c>
      <c r="L340" s="34">
        <f>VLOOKUP($C340,'Hub coords'!$A$14:$E$119,5,TRUE)</f>
        <v>5189534.6405000007</v>
      </c>
      <c r="M340" s="34">
        <f t="shared" si="20"/>
        <v>0.36259999999310821</v>
      </c>
      <c r="N340" s="34">
        <f t="shared" si="21"/>
        <v>8.2500000484287739E-2</v>
      </c>
      <c r="O340" s="35">
        <f t="shared" si="22"/>
        <v>0.37186692522313619</v>
      </c>
      <c r="P340" s="34">
        <f t="shared" si="23"/>
        <v>0.13828501007490956</v>
      </c>
      <c r="Q340" s="36" t="s">
        <v>42</v>
      </c>
      <c r="R340" s="40">
        <v>3</v>
      </c>
      <c r="S340" s="115">
        <v>0</v>
      </c>
    </row>
    <row r="341" spans="1:19" x14ac:dyDescent="0.3">
      <c r="A341" s="113" t="s">
        <v>130</v>
      </c>
      <c r="C341" s="113" t="s">
        <v>3670</v>
      </c>
      <c r="D341" s="113">
        <v>1201</v>
      </c>
      <c r="E341" s="113">
        <v>339.16500000000002</v>
      </c>
      <c r="F341" s="113">
        <v>0.3</v>
      </c>
      <c r="G341" s="113">
        <v>0.2</v>
      </c>
      <c r="H341" s="113">
        <v>0.58465100000000003</v>
      </c>
      <c r="I341" s="113">
        <v>5189534.7230000002</v>
      </c>
      <c r="J341" s="113">
        <v>488066.14</v>
      </c>
      <c r="K341" s="34">
        <f>VLOOKUP($C341,'Hub coords'!$A$14:$E$119,4,TRUE)</f>
        <v>488065.66940000001</v>
      </c>
      <c r="L341" s="34">
        <f>VLOOKUP($C341,'Hub coords'!$A$14:$E$119,5,TRUE)</f>
        <v>5189534.6405000007</v>
      </c>
      <c r="M341" s="34">
        <f t="shared" si="20"/>
        <v>0.47060000000055879</v>
      </c>
      <c r="N341" s="34">
        <f t="shared" si="21"/>
        <v>8.2499999552965164E-2</v>
      </c>
      <c r="O341" s="35">
        <f t="shared" si="22"/>
        <v>0.47777673648553171</v>
      </c>
      <c r="P341" s="34">
        <f t="shared" si="23"/>
        <v>0.22827060992676521</v>
      </c>
      <c r="Q341" s="36" t="s">
        <v>42</v>
      </c>
      <c r="R341" s="40">
        <v>4</v>
      </c>
      <c r="S341" s="115">
        <v>0</v>
      </c>
    </row>
    <row r="342" spans="1:19" x14ac:dyDescent="0.3">
      <c r="A342" s="113" t="s">
        <v>130</v>
      </c>
      <c r="C342" s="113" t="s">
        <v>3671</v>
      </c>
      <c r="D342" s="113">
        <v>1201</v>
      </c>
      <c r="E342" s="113">
        <v>339.46899999999999</v>
      </c>
      <c r="F342" s="113">
        <v>0.4</v>
      </c>
      <c r="G342" s="113">
        <v>0.2</v>
      </c>
      <c r="H342" s="113">
        <v>0.46711999999999998</v>
      </c>
      <c r="I342" s="113">
        <v>5189534.4740000004</v>
      </c>
      <c r="J342" s="113">
        <v>488066.01299999998</v>
      </c>
      <c r="K342" s="34">
        <f>VLOOKUP($C342,'Hub coords'!$A$14:$E$119,4,TRUE)</f>
        <v>488065.66940000001</v>
      </c>
      <c r="L342" s="34">
        <f>VLOOKUP($C342,'Hub coords'!$A$14:$E$119,5,TRUE)</f>
        <v>5189534.6405000007</v>
      </c>
      <c r="M342" s="34">
        <f t="shared" si="20"/>
        <v>0.34359999996377155</v>
      </c>
      <c r="N342" s="34">
        <f t="shared" si="21"/>
        <v>0.16650000028312206</v>
      </c>
      <c r="O342" s="35">
        <f t="shared" si="22"/>
        <v>0.38181567551553391</v>
      </c>
      <c r="P342" s="34">
        <f t="shared" si="23"/>
        <v>0.1457832100693835</v>
      </c>
      <c r="Q342" s="36" t="s">
        <v>42</v>
      </c>
      <c r="R342" s="40">
        <v>5</v>
      </c>
      <c r="S342" s="115">
        <v>0</v>
      </c>
    </row>
    <row r="343" spans="1:19" x14ac:dyDescent="0.3">
      <c r="A343" s="113" t="s">
        <v>130</v>
      </c>
      <c r="C343" s="113" t="s">
        <v>3672</v>
      </c>
      <c r="D343" s="113">
        <v>1201</v>
      </c>
      <c r="E343" s="113">
        <v>339.37599999999998</v>
      </c>
      <c r="F343" s="113">
        <v>0.2</v>
      </c>
      <c r="G343" s="113">
        <v>0.1</v>
      </c>
      <c r="H343" s="113">
        <v>0.19270000000000001</v>
      </c>
      <c r="I343" s="113">
        <v>5189534.5420000004</v>
      </c>
      <c r="J343" s="113">
        <v>488066.00699999998</v>
      </c>
      <c r="K343" s="34">
        <f>VLOOKUP($C343,'Hub coords'!$A$14:$E$119,4,TRUE)</f>
        <v>488065.66940000001</v>
      </c>
      <c r="L343" s="34">
        <f>VLOOKUP($C343,'Hub coords'!$A$14:$E$119,5,TRUE)</f>
        <v>5189534.6405000007</v>
      </c>
      <c r="M343" s="34">
        <f t="shared" si="20"/>
        <v>0.33759999996982515</v>
      </c>
      <c r="N343" s="34">
        <f t="shared" si="21"/>
        <v>9.8500000312924385E-2</v>
      </c>
      <c r="O343" s="35">
        <f t="shared" si="22"/>
        <v>0.35167600151456463</v>
      </c>
      <c r="P343" s="34">
        <f t="shared" si="23"/>
        <v>0.12367601004127206</v>
      </c>
      <c r="Q343" s="36" t="s">
        <v>42</v>
      </c>
      <c r="R343" s="40">
        <v>6</v>
      </c>
      <c r="S343" s="115">
        <v>0</v>
      </c>
    </row>
    <row r="344" spans="1:19" x14ac:dyDescent="0.3">
      <c r="A344" s="113" t="s">
        <v>130</v>
      </c>
      <c r="C344" s="113" t="s">
        <v>3673</v>
      </c>
      <c r="D344" s="113">
        <v>1201</v>
      </c>
      <c r="E344" s="113">
        <v>339.47199999999998</v>
      </c>
      <c r="F344" s="113">
        <v>0.2</v>
      </c>
      <c r="G344" s="113">
        <v>0.1</v>
      </c>
      <c r="H344" s="113">
        <v>0.372865</v>
      </c>
      <c r="I344" s="113">
        <v>5189534.5369999995</v>
      </c>
      <c r="J344" s="113">
        <v>488065.98700000002</v>
      </c>
      <c r="K344" s="34">
        <f>VLOOKUP($C344,'Hub coords'!$A$14:$E$119,4,TRUE)</f>
        <v>488065.66940000001</v>
      </c>
      <c r="L344" s="34">
        <f>VLOOKUP($C344,'Hub coords'!$A$14:$E$119,5,TRUE)</f>
        <v>5189534.6405000007</v>
      </c>
      <c r="M344" s="34">
        <f t="shared" si="20"/>
        <v>0.31760000000940636</v>
      </c>
      <c r="N344" s="34">
        <f t="shared" si="21"/>
        <v>0.10350000113248825</v>
      </c>
      <c r="O344" s="35">
        <f t="shared" si="22"/>
        <v>0.3340389352162409</v>
      </c>
      <c r="P344" s="34">
        <f t="shared" si="23"/>
        <v>0.11158201024039999</v>
      </c>
      <c r="Q344" s="36" t="s">
        <v>42</v>
      </c>
      <c r="R344" s="40">
        <v>7</v>
      </c>
      <c r="S344" s="115">
        <v>0</v>
      </c>
    </row>
    <row r="345" spans="1:19" x14ac:dyDescent="0.3">
      <c r="A345" s="113" t="s">
        <v>130</v>
      </c>
      <c r="C345" s="113" t="s">
        <v>3674</v>
      </c>
      <c r="D345" s="113">
        <v>1201</v>
      </c>
      <c r="E345" s="113">
        <v>339.83199999999999</v>
      </c>
      <c r="F345" s="113">
        <v>0.3</v>
      </c>
      <c r="G345" s="113">
        <v>0.1</v>
      </c>
      <c r="H345" s="113">
        <v>0.30992500000000001</v>
      </c>
      <c r="I345" s="113">
        <v>5189534.4689999996</v>
      </c>
      <c r="J345" s="113">
        <v>488065.99</v>
      </c>
      <c r="K345" s="34">
        <f>VLOOKUP($C345,'Hub coords'!$A$14:$E$119,4,TRUE)</f>
        <v>488065.66940000001</v>
      </c>
      <c r="L345" s="34">
        <f>VLOOKUP($C345,'Hub coords'!$A$14:$E$119,5,TRUE)</f>
        <v>5189534.6405000007</v>
      </c>
      <c r="M345" s="34">
        <f t="shared" si="20"/>
        <v>0.32059999997727573</v>
      </c>
      <c r="N345" s="34">
        <f t="shared" si="21"/>
        <v>0.17150000110268593</v>
      </c>
      <c r="O345" s="35">
        <f t="shared" si="22"/>
        <v>0.36358851792053404</v>
      </c>
      <c r="P345" s="34">
        <f t="shared" si="23"/>
        <v>0.13219661036365049</v>
      </c>
      <c r="Q345" s="36" t="s">
        <v>42</v>
      </c>
      <c r="R345" s="40">
        <v>8</v>
      </c>
      <c r="S345" s="115">
        <v>0</v>
      </c>
    </row>
    <row r="346" spans="1:19" ht="15" thickBot="1" x14ac:dyDescent="0.35">
      <c r="A346" s="113" t="s">
        <v>130</v>
      </c>
      <c r="C346" s="113" t="s">
        <v>3675</v>
      </c>
      <c r="D346" s="113">
        <v>1201</v>
      </c>
      <c r="E346" s="113">
        <v>338.94099999999997</v>
      </c>
      <c r="F346" s="113">
        <v>0.3</v>
      </c>
      <c r="G346" s="113">
        <v>0.2</v>
      </c>
      <c r="H346" s="113">
        <v>0.17899499999999999</v>
      </c>
      <c r="I346" s="113">
        <v>5189534.6689999998</v>
      </c>
      <c r="J346" s="113">
        <v>488066.087</v>
      </c>
      <c r="K346" s="34">
        <f>VLOOKUP($C346,'Hub coords'!$A$14:$E$119,4,TRUE)</f>
        <v>488065.66940000001</v>
      </c>
      <c r="L346" s="34">
        <f>VLOOKUP($C346,'Hub coords'!$A$14:$E$119,5,TRUE)</f>
        <v>5189534.6405000007</v>
      </c>
      <c r="M346" s="34">
        <f t="shared" si="20"/>
        <v>0.41759999998612329</v>
      </c>
      <c r="N346" s="34">
        <f t="shared" si="21"/>
        <v>2.8499999083578587E-2</v>
      </c>
      <c r="O346" s="35">
        <f t="shared" si="22"/>
        <v>0.41857139168387292</v>
      </c>
      <c r="P346" s="34">
        <f t="shared" si="23"/>
        <v>0.17520200993617416</v>
      </c>
      <c r="Q346" s="36" t="s">
        <v>42</v>
      </c>
      <c r="R346" s="38" t="s">
        <v>2123</v>
      </c>
      <c r="S346" s="38">
        <v>0</v>
      </c>
    </row>
    <row r="347" spans="1:19" x14ac:dyDescent="0.3">
      <c r="A347" s="113" t="s">
        <v>130</v>
      </c>
      <c r="C347" s="113" t="s">
        <v>3658</v>
      </c>
      <c r="D347" s="113">
        <v>1201</v>
      </c>
      <c r="E347" s="113">
        <v>339.721</v>
      </c>
      <c r="F347" s="113">
        <v>0.3</v>
      </c>
      <c r="G347" s="113">
        <v>0.1</v>
      </c>
      <c r="H347" s="113">
        <v>0.297794</v>
      </c>
      <c r="I347" s="113">
        <v>5189534.5</v>
      </c>
      <c r="J347" s="113">
        <v>488065.99599999998</v>
      </c>
      <c r="K347" s="34">
        <f>VLOOKUP($C347,'Hub coords'!$A$14:$E$119,4,TRUE)</f>
        <v>488065.66940000001</v>
      </c>
      <c r="L347" s="34">
        <f>VLOOKUP($C347,'Hub coords'!$A$14:$E$119,5,TRUE)</f>
        <v>5189534.6405000007</v>
      </c>
      <c r="M347" s="34">
        <f t="shared" si="20"/>
        <v>0.32659999997122213</v>
      </c>
      <c r="N347" s="34">
        <f t="shared" si="21"/>
        <v>0.14050000067800283</v>
      </c>
      <c r="O347" s="35">
        <f t="shared" si="22"/>
        <v>0.35553876043509108</v>
      </c>
      <c r="P347" s="34">
        <f t="shared" si="23"/>
        <v>0.12640781017172109</v>
      </c>
      <c r="Q347" s="36" t="s">
        <v>42</v>
      </c>
      <c r="R347" s="70"/>
      <c r="S347" s="70"/>
    </row>
    <row r="348" spans="1:19" x14ac:dyDescent="0.3">
      <c r="A348" s="113" t="s">
        <v>130</v>
      </c>
      <c r="C348" s="113" t="s">
        <v>3676</v>
      </c>
      <c r="D348" s="113">
        <v>1201</v>
      </c>
      <c r="E348" s="113">
        <v>338.94600000000003</v>
      </c>
      <c r="F348" s="113">
        <v>0.2</v>
      </c>
      <c r="G348" s="113">
        <v>0.1</v>
      </c>
      <c r="H348" s="113">
        <v>0.22661100000000001</v>
      </c>
      <c r="I348" s="113">
        <v>5189534.6220000004</v>
      </c>
      <c r="J348" s="113">
        <v>488066.076</v>
      </c>
      <c r="K348" s="34">
        <f>VLOOKUP($C348,'Hub coords'!$A$14:$E$119,4,TRUE)</f>
        <v>488065.66940000001</v>
      </c>
      <c r="L348" s="34">
        <f>VLOOKUP($C348,'Hub coords'!$A$14:$E$119,5,TRUE)</f>
        <v>5189534.6405000007</v>
      </c>
      <c r="M348" s="34">
        <f t="shared" si="20"/>
        <v>0.40659999998752028</v>
      </c>
      <c r="N348" s="34">
        <f t="shared" si="21"/>
        <v>1.8500000238418579E-2</v>
      </c>
      <c r="O348" s="35">
        <f t="shared" si="22"/>
        <v>0.40702065058013087</v>
      </c>
      <c r="P348" s="34">
        <f t="shared" si="23"/>
        <v>0.165665809998673</v>
      </c>
      <c r="Q348" s="36" t="s">
        <v>42</v>
      </c>
      <c r="R348" s="70"/>
      <c r="S348" s="70"/>
    </row>
    <row r="349" spans="1:19" x14ac:dyDescent="0.3">
      <c r="A349" s="113" t="s">
        <v>130</v>
      </c>
      <c r="C349" s="113" t="s">
        <v>3677</v>
      </c>
      <c r="D349" s="113">
        <v>1201</v>
      </c>
      <c r="E349" s="113">
        <v>339.07900000000001</v>
      </c>
      <c r="F349" s="113">
        <v>0.3</v>
      </c>
      <c r="G349" s="113">
        <v>0.1</v>
      </c>
      <c r="H349" s="113">
        <v>0.46743699999999999</v>
      </c>
      <c r="I349" s="113">
        <v>5189534.7350000003</v>
      </c>
      <c r="J349" s="113">
        <v>488066.16700000002</v>
      </c>
      <c r="K349" s="34">
        <f>VLOOKUP($C349,'Hub coords'!$A$14:$E$119,4,TRUE)</f>
        <v>488065.66940000001</v>
      </c>
      <c r="L349" s="34">
        <f>VLOOKUP($C349,'Hub coords'!$A$14:$E$119,5,TRUE)</f>
        <v>5189534.6405000007</v>
      </c>
      <c r="M349" s="34">
        <f t="shared" si="20"/>
        <v>0.49760000000242144</v>
      </c>
      <c r="N349" s="34">
        <f t="shared" si="21"/>
        <v>9.4499999657273293E-2</v>
      </c>
      <c r="O349" s="35">
        <f t="shared" si="22"/>
        <v>0.50649383997994935</v>
      </c>
      <c r="P349" s="34">
        <f t="shared" si="23"/>
        <v>0.25653600993763453</v>
      </c>
      <c r="Q349" s="36" t="s">
        <v>42</v>
      </c>
      <c r="R349" s="70"/>
      <c r="S349" s="70"/>
    </row>
    <row r="350" spans="1:19" x14ac:dyDescent="0.3">
      <c r="A350" s="113" t="s">
        <v>130</v>
      </c>
      <c r="C350" s="113" t="s">
        <v>3678</v>
      </c>
      <c r="D350" s="113">
        <v>1201</v>
      </c>
      <c r="E350" s="113">
        <v>339.29500000000002</v>
      </c>
      <c r="F350" s="113">
        <v>0.2</v>
      </c>
      <c r="G350" s="113">
        <v>0.1</v>
      </c>
      <c r="H350" s="113">
        <v>0.30952000000000002</v>
      </c>
      <c r="I350" s="113">
        <v>5189534.5319999997</v>
      </c>
      <c r="J350" s="113">
        <v>488066.00699999998</v>
      </c>
      <c r="K350" s="34">
        <f>VLOOKUP($C350,'Hub coords'!$A$14:$E$119,4,TRUE)</f>
        <v>488065.66940000001</v>
      </c>
      <c r="L350" s="34">
        <f>VLOOKUP($C350,'Hub coords'!$A$14:$E$119,5,TRUE)</f>
        <v>5189534.6405000007</v>
      </c>
      <c r="M350" s="34">
        <f t="shared" si="20"/>
        <v>0.33759999996982515</v>
      </c>
      <c r="N350" s="34">
        <f t="shared" si="21"/>
        <v>0.10850000102072954</v>
      </c>
      <c r="O350" s="35">
        <f t="shared" si="22"/>
        <v>0.35460683890912797</v>
      </c>
      <c r="P350" s="34">
        <f t="shared" si="23"/>
        <v>0.12574601020112425</v>
      </c>
      <c r="Q350" s="36" t="s">
        <v>42</v>
      </c>
      <c r="R350" s="70"/>
      <c r="S350" s="70"/>
    </row>
    <row r="351" spans="1:19" x14ac:dyDescent="0.3">
      <c r="A351" s="113" t="s">
        <v>130</v>
      </c>
      <c r="C351" s="113" t="s">
        <v>3679</v>
      </c>
      <c r="D351" s="113">
        <v>1201</v>
      </c>
      <c r="E351" s="113">
        <v>338.95499999999998</v>
      </c>
      <c r="F351" s="113">
        <v>0.2</v>
      </c>
      <c r="G351" s="113">
        <v>0.1</v>
      </c>
      <c r="H351" s="113">
        <v>0.127772</v>
      </c>
      <c r="I351" s="113">
        <v>5189534.659</v>
      </c>
      <c r="J351" s="113">
        <v>488066.08199999999</v>
      </c>
      <c r="K351" s="34">
        <f>VLOOKUP($C351,'Hub coords'!$A$14:$E$119,4,TRUE)</f>
        <v>488065.66940000001</v>
      </c>
      <c r="L351" s="34">
        <f>VLOOKUP($C351,'Hub coords'!$A$14:$E$119,5,TRUE)</f>
        <v>5189534.6405000007</v>
      </c>
      <c r="M351" s="34">
        <f t="shared" si="20"/>
        <v>0.41259999998146668</v>
      </c>
      <c r="N351" s="34">
        <f t="shared" si="21"/>
        <v>1.8499999307096004E-2</v>
      </c>
      <c r="O351" s="35">
        <f t="shared" si="22"/>
        <v>0.41301453964608664</v>
      </c>
      <c r="P351" s="34">
        <f t="shared" si="23"/>
        <v>0.17058100995906889</v>
      </c>
      <c r="Q351" s="36" t="s">
        <v>42</v>
      </c>
      <c r="R351" s="70"/>
      <c r="S351" s="70"/>
    </row>
    <row r="352" spans="1:19" x14ac:dyDescent="0.3">
      <c r="A352" s="113" t="s">
        <v>130</v>
      </c>
      <c r="C352" s="113" t="s">
        <v>3680</v>
      </c>
      <c r="D352" s="113">
        <v>1201</v>
      </c>
      <c r="E352" s="113">
        <v>339.31900000000002</v>
      </c>
      <c r="F352" s="113">
        <v>0.3</v>
      </c>
      <c r="G352" s="113">
        <v>0.2</v>
      </c>
      <c r="H352" s="113">
        <v>0.43468899999999999</v>
      </c>
      <c r="I352" s="113">
        <v>5189534.5350000001</v>
      </c>
      <c r="J352" s="113">
        <v>488066.04399999999</v>
      </c>
      <c r="K352" s="34">
        <f>VLOOKUP($C352,'Hub coords'!$A$14:$E$119,4,TRUE)</f>
        <v>488065.66940000001</v>
      </c>
      <c r="L352" s="34">
        <f>VLOOKUP($C352,'Hub coords'!$A$14:$E$119,5,TRUE)</f>
        <v>5189534.6405000007</v>
      </c>
      <c r="M352" s="34">
        <f t="shared" si="20"/>
        <v>0.37459999998100102</v>
      </c>
      <c r="N352" s="34">
        <f t="shared" si="21"/>
        <v>0.10550000052899122</v>
      </c>
      <c r="O352" s="35">
        <f t="shared" si="22"/>
        <v>0.38917272527424518</v>
      </c>
      <c r="P352" s="34">
        <f t="shared" si="23"/>
        <v>0.15145541009738311</v>
      </c>
      <c r="Q352" s="36" t="s">
        <v>42</v>
      </c>
      <c r="R352" s="70"/>
      <c r="S352" s="70"/>
    </row>
    <row r="353" spans="1:19" x14ac:dyDescent="0.3">
      <c r="A353" s="113" t="s">
        <v>130</v>
      </c>
      <c r="C353" s="113" t="s">
        <v>3681</v>
      </c>
      <c r="D353" s="113">
        <v>1201</v>
      </c>
      <c r="E353" s="113">
        <v>339.762</v>
      </c>
      <c r="F353" s="113">
        <v>0.2</v>
      </c>
      <c r="G353" s="113">
        <v>0.2</v>
      </c>
      <c r="H353" s="113">
        <v>0.69124200000000002</v>
      </c>
      <c r="I353" s="113">
        <v>5189534.301</v>
      </c>
      <c r="J353" s="113">
        <v>488066.01299999998</v>
      </c>
      <c r="K353" s="34">
        <f>VLOOKUP($C353,'Hub coords'!$A$14:$E$119,4,TRUE)</f>
        <v>488065.66940000001</v>
      </c>
      <c r="L353" s="34">
        <f>VLOOKUP($C353,'Hub coords'!$A$14:$E$119,5,TRUE)</f>
        <v>5189534.6405000007</v>
      </c>
      <c r="M353" s="34">
        <f t="shared" si="20"/>
        <v>0.34359999996377155</v>
      </c>
      <c r="N353" s="34">
        <f t="shared" si="21"/>
        <v>0.33950000070035458</v>
      </c>
      <c r="O353" s="35">
        <f t="shared" si="22"/>
        <v>0.48303334300092016</v>
      </c>
      <c r="P353" s="34">
        <f t="shared" si="23"/>
        <v>0.23332121045064458</v>
      </c>
      <c r="Q353" s="36" t="s">
        <v>42</v>
      </c>
      <c r="R353" s="70"/>
      <c r="S353" s="70"/>
    </row>
    <row r="354" spans="1:19" x14ac:dyDescent="0.3">
      <c r="A354" s="113" t="s">
        <v>130</v>
      </c>
      <c r="C354" s="113" t="s">
        <v>3682</v>
      </c>
      <c r="D354" s="113">
        <v>1201</v>
      </c>
      <c r="E354" s="113">
        <v>339.00099999999998</v>
      </c>
      <c r="F354" s="113">
        <v>0.3</v>
      </c>
      <c r="G354" s="113">
        <v>0.1</v>
      </c>
      <c r="H354" s="113">
        <v>0.27087299999999997</v>
      </c>
      <c r="I354" s="113">
        <v>5189534.7620000001</v>
      </c>
      <c r="J354" s="113">
        <v>488066.19199999998</v>
      </c>
      <c r="K354" s="34">
        <f>VLOOKUP($C354,'Hub coords'!$A$14:$E$119,4,TRUE)</f>
        <v>488065.66940000001</v>
      </c>
      <c r="L354" s="34">
        <f>VLOOKUP($C354,'Hub coords'!$A$14:$E$119,5,TRUE)</f>
        <v>5189534.6405000007</v>
      </c>
      <c r="M354" s="34">
        <f t="shared" si="20"/>
        <v>0.52259999996749684</v>
      </c>
      <c r="N354" s="34">
        <f t="shared" si="21"/>
        <v>0.12149999942630529</v>
      </c>
      <c r="O354" s="35">
        <f t="shared" si="22"/>
        <v>0.53653798544615638</v>
      </c>
      <c r="P354" s="34">
        <f t="shared" si="23"/>
        <v>0.2878730098266199</v>
      </c>
      <c r="Q354" s="36" t="s">
        <v>42</v>
      </c>
      <c r="R354" s="70"/>
      <c r="S354" s="70"/>
    </row>
    <row r="355" spans="1:19" x14ac:dyDescent="0.3">
      <c r="A355" s="113" t="s">
        <v>130</v>
      </c>
      <c r="C355" s="113" t="s">
        <v>3683</v>
      </c>
      <c r="D355" s="113">
        <v>1201</v>
      </c>
      <c r="E355" s="113">
        <v>339.74799999999999</v>
      </c>
      <c r="F355" s="113">
        <v>0.3</v>
      </c>
      <c r="G355" s="113">
        <v>0.1</v>
      </c>
      <c r="H355" s="113">
        <v>0.32064399999999998</v>
      </c>
      <c r="I355" s="113">
        <v>5189534.4119999995</v>
      </c>
      <c r="J355" s="113">
        <v>488065.98599999998</v>
      </c>
      <c r="K355" s="34">
        <f>VLOOKUP($C355,'Hub coords'!$A$14:$E$119,4,TRUE)</f>
        <v>488065.66940000001</v>
      </c>
      <c r="L355" s="34">
        <f>VLOOKUP($C355,'Hub coords'!$A$14:$E$119,5,TRUE)</f>
        <v>5189534.6405000007</v>
      </c>
      <c r="M355" s="34">
        <f t="shared" si="20"/>
        <v>0.31659999996190891</v>
      </c>
      <c r="N355" s="34">
        <f t="shared" si="21"/>
        <v>0.22850000113248825</v>
      </c>
      <c r="O355" s="35">
        <f t="shared" si="22"/>
        <v>0.39044565626144168</v>
      </c>
      <c r="P355" s="34">
        <f t="shared" si="23"/>
        <v>0.15244781049342787</v>
      </c>
      <c r="Q355" s="36" t="s">
        <v>42</v>
      </c>
      <c r="R355" s="70"/>
      <c r="S355" s="70"/>
    </row>
    <row r="356" spans="1:19" x14ac:dyDescent="0.3">
      <c r="A356" s="113" t="s">
        <v>130</v>
      </c>
      <c r="C356" s="113" t="s">
        <v>3684</v>
      </c>
      <c r="D356" s="113">
        <v>1201</v>
      </c>
      <c r="E356" s="113">
        <v>339.173</v>
      </c>
      <c r="F356" s="113">
        <v>0.3</v>
      </c>
      <c r="G356" s="113">
        <v>0.2</v>
      </c>
      <c r="H356" s="113">
        <v>0.50930299999999995</v>
      </c>
      <c r="I356" s="113">
        <v>5189534.7649999997</v>
      </c>
      <c r="J356" s="113">
        <v>488066.22100000002</v>
      </c>
      <c r="K356" s="34">
        <f>VLOOKUP($C356,'Hub coords'!$A$14:$E$119,4,TRUE)</f>
        <v>488065.66940000001</v>
      </c>
      <c r="L356" s="34">
        <f>VLOOKUP($C356,'Hub coords'!$A$14:$E$119,5,TRUE)</f>
        <v>5189534.6405000007</v>
      </c>
      <c r="M356" s="34">
        <f t="shared" si="20"/>
        <v>0.55160000000614673</v>
      </c>
      <c r="N356" s="34">
        <f t="shared" si="21"/>
        <v>0.12449999898672104</v>
      </c>
      <c r="O356" s="35">
        <f t="shared" si="22"/>
        <v>0.56547573754713354</v>
      </c>
      <c r="P356" s="34">
        <f t="shared" si="23"/>
        <v>0.31976280975447463</v>
      </c>
      <c r="Q356" s="36" t="s">
        <v>42</v>
      </c>
      <c r="R356" s="70"/>
      <c r="S356" s="70"/>
    </row>
    <row r="357" spans="1:19" x14ac:dyDescent="0.3">
      <c r="A357" s="113" t="s">
        <v>130</v>
      </c>
      <c r="C357" s="113" t="s">
        <v>3685</v>
      </c>
      <c r="D357" s="113">
        <v>1201</v>
      </c>
      <c r="E357" s="113">
        <v>339.80900000000003</v>
      </c>
      <c r="F357" s="113">
        <v>0.3</v>
      </c>
      <c r="G357" s="113">
        <v>0.2</v>
      </c>
      <c r="H357" s="113">
        <v>0.39475199999999999</v>
      </c>
      <c r="I357" s="113">
        <v>5189534.28</v>
      </c>
      <c r="J357" s="113">
        <v>488066.071</v>
      </c>
      <c r="K357" s="34">
        <f>VLOOKUP($C357,'Hub coords'!$A$14:$E$119,4,TRUE)</f>
        <v>488065.66940000001</v>
      </c>
      <c r="L357" s="34">
        <f>VLOOKUP($C357,'Hub coords'!$A$14:$E$119,5,TRUE)</f>
        <v>5189534.6405000007</v>
      </c>
      <c r="M357" s="34">
        <f t="shared" si="20"/>
        <v>0.40159999998286366</v>
      </c>
      <c r="N357" s="34">
        <f t="shared" si="21"/>
        <v>0.36050000041723251</v>
      </c>
      <c r="O357" s="35">
        <f t="shared" si="22"/>
        <v>0.53966916744155458</v>
      </c>
      <c r="P357" s="34">
        <f t="shared" si="23"/>
        <v>0.29124281028706067</v>
      </c>
      <c r="Q357" s="36" t="s">
        <v>42</v>
      </c>
      <c r="R357" s="70"/>
      <c r="S357" s="70"/>
    </row>
    <row r="358" spans="1:19" x14ac:dyDescent="0.3">
      <c r="A358" s="113" t="s">
        <v>130</v>
      </c>
      <c r="C358" s="113" t="s">
        <v>3659</v>
      </c>
      <c r="D358" s="113">
        <v>1201</v>
      </c>
      <c r="E358" s="113">
        <v>339.53899999999999</v>
      </c>
      <c r="F358" s="113">
        <v>0.3</v>
      </c>
      <c r="G358" s="113">
        <v>0.1</v>
      </c>
      <c r="H358" s="113">
        <v>0.26360600000000001</v>
      </c>
      <c r="I358" s="113">
        <v>5189534.4680000003</v>
      </c>
      <c r="J358" s="113">
        <v>488065.98800000001</v>
      </c>
      <c r="K358" s="34">
        <f>VLOOKUP($C358,'Hub coords'!$A$14:$E$119,4,TRUE)</f>
        <v>488065.66940000001</v>
      </c>
      <c r="L358" s="34">
        <f>VLOOKUP($C358,'Hub coords'!$A$14:$E$119,5,TRUE)</f>
        <v>5189534.6405000007</v>
      </c>
      <c r="M358" s="34">
        <f t="shared" si="20"/>
        <v>0.31859999999869615</v>
      </c>
      <c r="N358" s="34">
        <f t="shared" si="21"/>
        <v>0.17250000033527613</v>
      </c>
      <c r="O358" s="35">
        <f t="shared" si="22"/>
        <v>0.36230126982228406</v>
      </c>
      <c r="P358" s="34">
        <f t="shared" si="23"/>
        <v>0.13126221011483946</v>
      </c>
      <c r="Q358" s="36" t="s">
        <v>42</v>
      </c>
      <c r="R358" s="70"/>
      <c r="S358" s="70"/>
    </row>
    <row r="359" spans="1:19" x14ac:dyDescent="0.3">
      <c r="A359" s="113" t="s">
        <v>130</v>
      </c>
      <c r="C359" s="113" t="s">
        <v>3686</v>
      </c>
      <c r="D359" s="113">
        <v>1201</v>
      </c>
      <c r="E359" s="113">
        <v>339.56299999999999</v>
      </c>
      <c r="F359" s="113">
        <v>0.3</v>
      </c>
      <c r="G359" s="113">
        <v>0.1</v>
      </c>
      <c r="H359" s="113">
        <v>0.280028</v>
      </c>
      <c r="I359" s="113">
        <v>5189534.4610000001</v>
      </c>
      <c r="J359" s="113">
        <v>488065.98599999998</v>
      </c>
      <c r="K359" s="34">
        <f>VLOOKUP($C359,'Hub coords'!$A$14:$E$119,4,TRUE)</f>
        <v>488065.66940000001</v>
      </c>
      <c r="L359" s="34">
        <f>VLOOKUP($C359,'Hub coords'!$A$14:$E$119,5,TRUE)</f>
        <v>5189534.6405000007</v>
      </c>
      <c r="M359" s="34">
        <f t="shared" si="20"/>
        <v>0.31659999996190891</v>
      </c>
      <c r="N359" s="34">
        <f t="shared" si="21"/>
        <v>0.17950000055134296</v>
      </c>
      <c r="O359" s="35">
        <f t="shared" si="22"/>
        <v>0.36394479000778795</v>
      </c>
      <c r="P359" s="34">
        <f t="shared" si="23"/>
        <v>0.13245581017381286</v>
      </c>
      <c r="Q359" s="36" t="s">
        <v>42</v>
      </c>
      <c r="R359" s="70"/>
      <c r="S359" s="70"/>
    </row>
    <row r="360" spans="1:19" x14ac:dyDescent="0.3">
      <c r="A360" s="113" t="s">
        <v>130</v>
      </c>
      <c r="C360" s="113" t="s">
        <v>3660</v>
      </c>
      <c r="D360" s="113">
        <v>1201</v>
      </c>
      <c r="E360" s="113">
        <v>338.87</v>
      </c>
      <c r="F360" s="113">
        <v>0.2</v>
      </c>
      <c r="G360" s="113">
        <v>0.1</v>
      </c>
      <c r="H360" s="113">
        <v>0.165438</v>
      </c>
      <c r="I360" s="113">
        <v>5189534.6550000003</v>
      </c>
      <c r="J360" s="113">
        <v>488066.08799999999</v>
      </c>
      <c r="K360" s="34">
        <f>VLOOKUP($C360,'Hub coords'!$A$14:$E$119,4,TRUE)</f>
        <v>488065.66940000001</v>
      </c>
      <c r="L360" s="34">
        <f>VLOOKUP($C360,'Hub coords'!$A$14:$E$119,5,TRUE)</f>
        <v>5189534.6405000007</v>
      </c>
      <c r="M360" s="34">
        <f t="shared" si="20"/>
        <v>0.41859999997541308</v>
      </c>
      <c r="N360" s="34">
        <f t="shared" si="21"/>
        <v>1.4499999582767487E-2</v>
      </c>
      <c r="O360" s="35">
        <f t="shared" si="22"/>
        <v>0.41885105940813389</v>
      </c>
      <c r="P360" s="34">
        <f t="shared" si="23"/>
        <v>0.1754362099673161</v>
      </c>
      <c r="Q360" s="36" t="s">
        <v>42</v>
      </c>
      <c r="R360" s="70" t="s">
        <v>5112</v>
      </c>
      <c r="S360" s="48">
        <f>COUNT(D336:D365)</f>
        <v>30</v>
      </c>
    </row>
    <row r="361" spans="1:19" x14ac:dyDescent="0.3">
      <c r="A361" s="113" t="s">
        <v>130</v>
      </c>
      <c r="C361" s="113" t="s">
        <v>3661</v>
      </c>
      <c r="D361" s="113">
        <v>1201</v>
      </c>
      <c r="E361" s="113">
        <v>339.27499999999998</v>
      </c>
      <c r="F361" s="113">
        <v>0.3</v>
      </c>
      <c r="G361" s="113">
        <v>0.1</v>
      </c>
      <c r="H361" s="113">
        <v>0.21132200000000001</v>
      </c>
      <c r="I361" s="113">
        <v>5189534.5880000005</v>
      </c>
      <c r="J361" s="113">
        <v>488066.00599999999</v>
      </c>
      <c r="K361" s="34">
        <f>VLOOKUP($C361,'Hub coords'!$A$14:$E$119,4,TRUE)</f>
        <v>488065.66940000001</v>
      </c>
      <c r="L361" s="34">
        <f>VLOOKUP($C361,'Hub coords'!$A$14:$E$119,5,TRUE)</f>
        <v>5189534.6405000007</v>
      </c>
      <c r="M361" s="34">
        <f t="shared" si="20"/>
        <v>0.33659999998053536</v>
      </c>
      <c r="N361" s="34">
        <f t="shared" si="21"/>
        <v>5.2500000223517418E-2</v>
      </c>
      <c r="O361" s="35">
        <f t="shared" si="22"/>
        <v>0.34066964938245631</v>
      </c>
      <c r="P361" s="34">
        <f t="shared" si="23"/>
        <v>0.11605581001036572</v>
      </c>
      <c r="Q361" s="36" t="s">
        <v>42</v>
      </c>
      <c r="R361" s="70" t="s">
        <v>5111</v>
      </c>
      <c r="S361" s="18">
        <f>AVERAGE(O336:O365)</f>
        <v>0.41232000677843073</v>
      </c>
    </row>
    <row r="362" spans="1:19" x14ac:dyDescent="0.3">
      <c r="A362" s="113" t="s">
        <v>130</v>
      </c>
      <c r="C362" s="113" t="s">
        <v>3662</v>
      </c>
      <c r="D362" s="113">
        <v>1201</v>
      </c>
      <c r="E362" s="113">
        <v>339.98500000000001</v>
      </c>
      <c r="F362" s="113">
        <v>0.3</v>
      </c>
      <c r="G362" s="113">
        <v>0.1</v>
      </c>
      <c r="H362" s="113">
        <v>0.35354200000000002</v>
      </c>
      <c r="I362" s="113">
        <v>5189534.4230000004</v>
      </c>
      <c r="J362" s="113">
        <v>488065.99200000003</v>
      </c>
      <c r="K362" s="34">
        <f>VLOOKUP($C362,'Hub coords'!$A$14:$E$119,4,TRUE)</f>
        <v>488065.66940000001</v>
      </c>
      <c r="L362" s="34">
        <f>VLOOKUP($C362,'Hub coords'!$A$14:$E$119,5,TRUE)</f>
        <v>5189534.6405000007</v>
      </c>
      <c r="M362" s="34">
        <f t="shared" si="20"/>
        <v>0.32260000001406297</v>
      </c>
      <c r="N362" s="34">
        <f t="shared" si="21"/>
        <v>0.21750000026077032</v>
      </c>
      <c r="O362" s="35">
        <f t="shared" si="22"/>
        <v>0.38907198578477548</v>
      </c>
      <c r="P362" s="34">
        <f t="shared" si="23"/>
        <v>0.15137701012250854</v>
      </c>
      <c r="Q362" s="36" t="s">
        <v>42</v>
      </c>
      <c r="R362" s="70" t="s">
        <v>5110</v>
      </c>
      <c r="S362" s="18">
        <f>_xlfn.STDEV.S(O336:O365)</f>
        <v>7.3689671639978221E-2</v>
      </c>
    </row>
    <row r="363" spans="1:19" x14ac:dyDescent="0.3">
      <c r="A363" s="113" t="s">
        <v>130</v>
      </c>
      <c r="C363" s="113" t="s">
        <v>3663</v>
      </c>
      <c r="D363" s="113">
        <v>1201</v>
      </c>
      <c r="E363" s="113">
        <v>339.35300000000001</v>
      </c>
      <c r="F363" s="113">
        <v>0.3</v>
      </c>
      <c r="G363" s="113">
        <v>0.2</v>
      </c>
      <c r="H363" s="113">
        <v>0.338204</v>
      </c>
      <c r="I363" s="113">
        <v>5189534.4210000001</v>
      </c>
      <c r="J363" s="113">
        <v>488065.99800000002</v>
      </c>
      <c r="K363" s="34">
        <f>VLOOKUP($C363,'Hub coords'!$A$14:$E$119,4,TRUE)</f>
        <v>488065.66940000001</v>
      </c>
      <c r="L363" s="34">
        <f>VLOOKUP($C363,'Hub coords'!$A$14:$E$119,5,TRUE)</f>
        <v>5189534.6405000007</v>
      </c>
      <c r="M363" s="34">
        <f t="shared" si="20"/>
        <v>0.32860000000800937</v>
      </c>
      <c r="N363" s="34">
        <f t="shared" si="21"/>
        <v>0.21950000058859587</v>
      </c>
      <c r="O363" s="35">
        <f t="shared" si="22"/>
        <v>0.39516858461124832</v>
      </c>
      <c r="P363" s="34">
        <f t="shared" si="23"/>
        <v>0.15615821026365731</v>
      </c>
      <c r="Q363" s="36" t="s">
        <v>42</v>
      </c>
      <c r="R363" s="70" t="s">
        <v>5109</v>
      </c>
      <c r="S363" s="18">
        <f>MIN(O336:O365)</f>
        <v>0.3340389352162409</v>
      </c>
    </row>
    <row r="364" spans="1:19" x14ac:dyDescent="0.3">
      <c r="A364" s="113" t="s">
        <v>130</v>
      </c>
      <c r="C364" s="113" t="s">
        <v>3664</v>
      </c>
      <c r="D364" s="113">
        <v>1201</v>
      </c>
      <c r="E364" s="113">
        <v>339.25</v>
      </c>
      <c r="F364" s="113">
        <v>0.3</v>
      </c>
      <c r="G364" s="113">
        <v>0.1</v>
      </c>
      <c r="H364" s="113">
        <v>0.22629299999999999</v>
      </c>
      <c r="I364" s="113">
        <v>5189534.4759999998</v>
      </c>
      <c r="J364" s="113">
        <v>488066.01199999999</v>
      </c>
      <c r="K364" s="34">
        <f>VLOOKUP($C364,'Hub coords'!$A$14:$E$119,4,TRUE)</f>
        <v>488065.66940000001</v>
      </c>
      <c r="L364" s="34">
        <f>VLOOKUP($C364,'Hub coords'!$A$14:$E$119,5,TRUE)</f>
        <v>5189534.6405000007</v>
      </c>
      <c r="M364" s="34">
        <f t="shared" si="20"/>
        <v>0.34259999997448176</v>
      </c>
      <c r="N364" s="34">
        <f t="shared" si="21"/>
        <v>0.16450000088661909</v>
      </c>
      <c r="O364" s="35">
        <f t="shared" si="22"/>
        <v>0.38004606335839419</v>
      </c>
      <c r="P364" s="34">
        <f t="shared" si="23"/>
        <v>0.14443501027421257</v>
      </c>
      <c r="Q364" s="36" t="s">
        <v>42</v>
      </c>
      <c r="R364" s="70" t="s">
        <v>5108</v>
      </c>
      <c r="S364" s="18">
        <f>MAX(O336:O365)</f>
        <v>0.60737616836275476</v>
      </c>
    </row>
    <row r="365" spans="1:19" x14ac:dyDescent="0.3">
      <c r="A365" s="113" t="s">
        <v>130</v>
      </c>
      <c r="C365" s="113" t="s">
        <v>3665</v>
      </c>
      <c r="D365" s="113">
        <v>1201</v>
      </c>
      <c r="E365" s="113">
        <v>338.86200000000002</v>
      </c>
      <c r="F365" s="113">
        <v>0.2</v>
      </c>
      <c r="G365" s="113">
        <v>0.1</v>
      </c>
      <c r="H365" s="113">
        <v>0.106002</v>
      </c>
      <c r="I365" s="113">
        <v>5189534.676</v>
      </c>
      <c r="J365" s="113">
        <v>488066.08899999998</v>
      </c>
      <c r="K365" s="34">
        <f>VLOOKUP($C365,'Hub coords'!$A$14:$E$119,4,TRUE)</f>
        <v>488065.66940000001</v>
      </c>
      <c r="L365" s="34">
        <f>VLOOKUP($C365,'Hub coords'!$A$14:$E$119,5,TRUE)</f>
        <v>5189534.6405000007</v>
      </c>
      <c r="M365" s="34">
        <f t="shared" si="20"/>
        <v>0.41959999996470287</v>
      </c>
      <c r="N365" s="34">
        <f t="shared" si="21"/>
        <v>3.5499999299645424E-2</v>
      </c>
      <c r="O365" s="35">
        <f t="shared" si="22"/>
        <v>0.42109905001157805</v>
      </c>
      <c r="P365" s="34">
        <f t="shared" si="23"/>
        <v>0.17732440992065351</v>
      </c>
      <c r="Q365" s="36" t="s">
        <v>42</v>
      </c>
      <c r="R365" s="70" t="s">
        <v>5107</v>
      </c>
      <c r="S365" s="18">
        <f>SQRT(SUM(P336:P365)/S360)</f>
        <v>0.41863701473467368</v>
      </c>
    </row>
    <row r="366" spans="1:19" ht="15" thickBot="1" x14ac:dyDescent="0.35">
      <c r="A366" s="113" t="s">
        <v>130</v>
      </c>
      <c r="C366" s="113" t="s">
        <v>3687</v>
      </c>
      <c r="D366" s="113">
        <v>1201</v>
      </c>
      <c r="E366" s="113">
        <v>333.63</v>
      </c>
      <c r="F366" s="113">
        <v>0.3</v>
      </c>
      <c r="G366" s="113">
        <v>0.2</v>
      </c>
      <c r="H366" s="113">
        <v>0.77476800000000001</v>
      </c>
      <c r="I366" s="113">
        <v>5189581.7819999997</v>
      </c>
      <c r="J366" s="113">
        <v>488004.19799999997</v>
      </c>
      <c r="K366" s="34">
        <f>VLOOKUP($C366,'Hub coords'!$A$14:$E$119,4,TRUE)</f>
        <v>488003.82940000005</v>
      </c>
      <c r="L366" s="34">
        <f>VLOOKUP($C366,'Hub coords'!$A$14:$E$119,5,TRUE)</f>
        <v>5189582.0975000001</v>
      </c>
      <c r="M366" s="34">
        <f t="shared" si="20"/>
        <v>0.36859999992884696</v>
      </c>
      <c r="N366" s="34">
        <f t="shared" si="21"/>
        <v>0.31550000049173832</v>
      </c>
      <c r="O366" s="35">
        <f t="shared" si="22"/>
        <v>0.48518677873354388</v>
      </c>
      <c r="P366" s="34">
        <f t="shared" si="23"/>
        <v>0.23540621025783287</v>
      </c>
      <c r="Q366" s="36" t="s">
        <v>43</v>
      </c>
      <c r="R366" s="98"/>
    </row>
    <row r="367" spans="1:19" x14ac:dyDescent="0.3">
      <c r="A367" s="113" t="s">
        <v>130</v>
      </c>
      <c r="C367" s="113" t="s">
        <v>3696</v>
      </c>
      <c r="D367" s="113">
        <v>1201</v>
      </c>
      <c r="E367" s="113">
        <v>335.59399999999999</v>
      </c>
      <c r="F367" s="113">
        <v>0.4</v>
      </c>
      <c r="G367" s="113">
        <v>0.3</v>
      </c>
      <c r="H367" s="113">
        <v>1.3240940000000001</v>
      </c>
      <c r="I367" s="113">
        <v>5189582.9129999997</v>
      </c>
      <c r="J367" s="113">
        <v>488005.92700000003</v>
      </c>
      <c r="K367" s="34">
        <f>VLOOKUP($C367,'Hub coords'!$A$14:$E$119,4,TRUE)</f>
        <v>488003.82940000005</v>
      </c>
      <c r="L367" s="34">
        <f>VLOOKUP($C367,'Hub coords'!$A$14:$E$119,5,TRUE)</f>
        <v>5189582.0975000001</v>
      </c>
      <c r="M367" s="34">
        <f t="shared" si="20"/>
        <v>2.0975999999791384</v>
      </c>
      <c r="N367" s="34">
        <f t="shared" si="21"/>
        <v>0.81549999956041574</v>
      </c>
      <c r="O367" s="35">
        <f t="shared" si="22"/>
        <v>2.2505479353249775</v>
      </c>
      <c r="P367" s="34">
        <f t="shared" si="23"/>
        <v>5.0649660091955191</v>
      </c>
      <c r="Q367" s="36" t="s">
        <v>43</v>
      </c>
      <c r="R367" s="20" t="s">
        <v>166</v>
      </c>
      <c r="S367" s="20" t="s">
        <v>165</v>
      </c>
    </row>
    <row r="368" spans="1:19" x14ac:dyDescent="0.3">
      <c r="A368" s="113" t="s">
        <v>126</v>
      </c>
      <c r="C368" s="113" t="s">
        <v>3697</v>
      </c>
      <c r="D368" s="113">
        <v>1201</v>
      </c>
      <c r="E368" s="113">
        <v>338.20400000000001</v>
      </c>
      <c r="F368" s="113">
        <v>0.4</v>
      </c>
      <c r="G368" s="113">
        <v>0.3</v>
      </c>
      <c r="H368" s="113">
        <v>1.347574</v>
      </c>
      <c r="I368" s="113">
        <v>5189581.176</v>
      </c>
      <c r="J368" s="113">
        <v>488005.413</v>
      </c>
      <c r="K368" s="34">
        <f>VLOOKUP($C368,'Hub coords'!$A$14:$E$119,4,TRUE)</f>
        <v>488003.82940000005</v>
      </c>
      <c r="L368" s="34">
        <f>VLOOKUP($C368,'Hub coords'!$A$14:$E$119,5,TRUE)</f>
        <v>5189582.0975000001</v>
      </c>
      <c r="M368" s="34">
        <f t="shared" si="20"/>
        <v>1.5835999999544583</v>
      </c>
      <c r="N368" s="34">
        <f t="shared" si="21"/>
        <v>0.92150000017136335</v>
      </c>
      <c r="O368" s="35">
        <f t="shared" si="22"/>
        <v>1.8321984636418573</v>
      </c>
      <c r="P368" s="34">
        <f t="shared" si="23"/>
        <v>3.3569512101715824</v>
      </c>
      <c r="Q368" s="36" t="s">
        <v>43</v>
      </c>
      <c r="R368" s="40">
        <v>1</v>
      </c>
      <c r="S368" s="115">
        <v>7</v>
      </c>
    </row>
    <row r="369" spans="1:19" x14ac:dyDescent="0.3">
      <c r="A369" s="113" t="s">
        <v>130</v>
      </c>
      <c r="C369" s="113" t="s">
        <v>3698</v>
      </c>
      <c r="D369" s="113">
        <v>1201</v>
      </c>
      <c r="E369" s="113">
        <v>334.66300000000001</v>
      </c>
      <c r="F369" s="113">
        <v>0.3</v>
      </c>
      <c r="G369" s="113">
        <v>0.3</v>
      </c>
      <c r="H369" s="113">
        <v>0.92578700000000003</v>
      </c>
      <c r="I369" s="113">
        <v>5189582.3940000003</v>
      </c>
      <c r="J369" s="113">
        <v>488004.50900000002</v>
      </c>
      <c r="K369" s="34">
        <f>VLOOKUP($C369,'Hub coords'!$A$14:$E$119,4,TRUE)</f>
        <v>488003.82940000005</v>
      </c>
      <c r="L369" s="34">
        <f>VLOOKUP($C369,'Hub coords'!$A$14:$E$119,5,TRUE)</f>
        <v>5189582.0975000001</v>
      </c>
      <c r="M369" s="34">
        <f t="shared" si="20"/>
        <v>0.6795999999740161</v>
      </c>
      <c r="N369" s="34">
        <f t="shared" si="21"/>
        <v>0.29650000017136335</v>
      </c>
      <c r="O369" s="35">
        <f t="shared" si="22"/>
        <v>0.74146369436830906</v>
      </c>
      <c r="P369" s="34">
        <f t="shared" si="23"/>
        <v>0.54976841006630117</v>
      </c>
      <c r="Q369" s="36" t="s">
        <v>43</v>
      </c>
      <c r="R369" s="40">
        <v>2</v>
      </c>
      <c r="S369" s="115">
        <v>11</v>
      </c>
    </row>
    <row r="370" spans="1:19" x14ac:dyDescent="0.3">
      <c r="A370" s="113" t="s">
        <v>130</v>
      </c>
      <c r="C370" s="113" t="s">
        <v>3699</v>
      </c>
      <c r="D370" s="113">
        <v>1201</v>
      </c>
      <c r="E370" s="113">
        <v>335.02</v>
      </c>
      <c r="F370" s="113">
        <v>0.4</v>
      </c>
      <c r="G370" s="113">
        <v>0.3</v>
      </c>
      <c r="H370" s="113">
        <v>1.2552110000000001</v>
      </c>
      <c r="I370" s="113">
        <v>5189583.1310000001</v>
      </c>
      <c r="J370" s="113">
        <v>488005.315</v>
      </c>
      <c r="K370" s="34">
        <f>VLOOKUP($C370,'Hub coords'!$A$14:$E$119,4,TRUE)</f>
        <v>488003.82940000005</v>
      </c>
      <c r="L370" s="34">
        <f>VLOOKUP($C370,'Hub coords'!$A$14:$E$119,5,TRUE)</f>
        <v>5189582.0975000001</v>
      </c>
      <c r="M370" s="34">
        <f t="shared" si="20"/>
        <v>1.485599999956321</v>
      </c>
      <c r="N370" s="34">
        <f t="shared" si="21"/>
        <v>1.0334999999031425</v>
      </c>
      <c r="O370" s="35">
        <f t="shared" si="22"/>
        <v>1.8097319165196861</v>
      </c>
      <c r="P370" s="34">
        <f t="shared" si="23"/>
        <v>3.275129609670016</v>
      </c>
      <c r="Q370" s="36" t="s">
        <v>43</v>
      </c>
      <c r="R370" s="40">
        <v>3</v>
      </c>
      <c r="S370" s="115">
        <v>12</v>
      </c>
    </row>
    <row r="371" spans="1:19" x14ac:dyDescent="0.3">
      <c r="A371" s="113" t="s">
        <v>130</v>
      </c>
      <c r="C371" s="113" t="s">
        <v>3700</v>
      </c>
      <c r="D371" s="113">
        <v>1201</v>
      </c>
      <c r="E371" s="113">
        <v>334.36399999999998</v>
      </c>
      <c r="F371" s="113">
        <v>0.3</v>
      </c>
      <c r="G371" s="113">
        <v>0.3</v>
      </c>
      <c r="H371" s="113">
        <v>0.91682600000000003</v>
      </c>
      <c r="I371" s="113">
        <v>5189582.074</v>
      </c>
      <c r="J371" s="113">
        <v>488004.22200000001</v>
      </c>
      <c r="K371" s="34">
        <f>VLOOKUP($C371,'Hub coords'!$A$14:$E$119,4,TRUE)</f>
        <v>488003.82940000005</v>
      </c>
      <c r="L371" s="34">
        <f>VLOOKUP($C371,'Hub coords'!$A$14:$E$119,5,TRUE)</f>
        <v>5189582.0975000001</v>
      </c>
      <c r="M371" s="34">
        <f t="shared" si="20"/>
        <v>0.39259999996284023</v>
      </c>
      <c r="N371" s="34">
        <f t="shared" si="21"/>
        <v>2.350000012665987E-2</v>
      </c>
      <c r="O371" s="35">
        <f t="shared" si="22"/>
        <v>0.39330269510489652</v>
      </c>
      <c r="P371" s="34">
        <f t="shared" si="23"/>
        <v>0.1546870099767752</v>
      </c>
      <c r="Q371" s="36" t="s">
        <v>43</v>
      </c>
      <c r="R371" s="40">
        <v>4</v>
      </c>
      <c r="S371" s="115">
        <v>0</v>
      </c>
    </row>
    <row r="372" spans="1:19" x14ac:dyDescent="0.3">
      <c r="A372" s="113" t="s">
        <v>130</v>
      </c>
      <c r="C372" s="113" t="s">
        <v>3701</v>
      </c>
      <c r="D372" s="113">
        <v>1201</v>
      </c>
      <c r="E372" s="113">
        <v>337.70499999999998</v>
      </c>
      <c r="F372" s="113">
        <v>0.4</v>
      </c>
      <c r="G372" s="113">
        <v>0.3</v>
      </c>
      <c r="H372" s="113">
        <v>1.174123</v>
      </c>
      <c r="I372" s="113">
        <v>5189581.0379999997</v>
      </c>
      <c r="J372" s="113">
        <v>488005.51799999998</v>
      </c>
      <c r="K372" s="34">
        <f>VLOOKUP($C372,'Hub coords'!$A$14:$E$119,4,TRUE)</f>
        <v>488003.82940000005</v>
      </c>
      <c r="L372" s="34">
        <f>VLOOKUP($C372,'Hub coords'!$A$14:$E$119,5,TRUE)</f>
        <v>5189582.0975000001</v>
      </c>
      <c r="M372" s="34">
        <f t="shared" si="20"/>
        <v>1.6885999999358319</v>
      </c>
      <c r="N372" s="34">
        <f t="shared" si="21"/>
        <v>1.0595000004395843</v>
      </c>
      <c r="O372" s="35">
        <f t="shared" si="22"/>
        <v>1.9934668822718802</v>
      </c>
      <c r="P372" s="34">
        <f t="shared" si="23"/>
        <v>3.9739102107147701</v>
      </c>
      <c r="Q372" s="36" t="s">
        <v>43</v>
      </c>
      <c r="R372" s="40">
        <v>5</v>
      </c>
      <c r="S372" s="115">
        <v>0</v>
      </c>
    </row>
    <row r="373" spans="1:19" x14ac:dyDescent="0.3">
      <c r="A373" s="113" t="s">
        <v>130</v>
      </c>
      <c r="C373" s="113" t="s">
        <v>3702</v>
      </c>
      <c r="D373" s="113">
        <v>1201</v>
      </c>
      <c r="E373" s="113">
        <v>336.11500000000001</v>
      </c>
      <c r="F373" s="113">
        <v>0.6</v>
      </c>
      <c r="G373" s="113">
        <v>0.3</v>
      </c>
      <c r="H373" s="113">
        <v>0.99532900000000002</v>
      </c>
      <c r="I373" s="113">
        <v>5189581.8470000001</v>
      </c>
      <c r="J373" s="113">
        <v>488005.52500000002</v>
      </c>
      <c r="K373" s="34">
        <f>VLOOKUP($C373,'Hub coords'!$A$14:$E$119,4,TRUE)</f>
        <v>488003.82940000005</v>
      </c>
      <c r="L373" s="34">
        <f>VLOOKUP($C373,'Hub coords'!$A$14:$E$119,5,TRUE)</f>
        <v>5189582.0975000001</v>
      </c>
      <c r="M373" s="34">
        <f t="shared" si="20"/>
        <v>1.6955999999772757</v>
      </c>
      <c r="N373" s="34">
        <f t="shared" si="21"/>
        <v>0.25050000008195639</v>
      </c>
      <c r="O373" s="35">
        <f t="shared" si="22"/>
        <v>1.7140039702299401</v>
      </c>
      <c r="P373" s="34">
        <f t="shared" si="23"/>
        <v>2.9378096099639972</v>
      </c>
      <c r="Q373" s="36" t="s">
        <v>43</v>
      </c>
      <c r="R373" s="40">
        <v>6</v>
      </c>
      <c r="S373" s="115">
        <v>0</v>
      </c>
    </row>
    <row r="374" spans="1:19" x14ac:dyDescent="0.3">
      <c r="A374" s="113" t="s">
        <v>130</v>
      </c>
      <c r="C374" s="113" t="s">
        <v>3703</v>
      </c>
      <c r="D374" s="113">
        <v>1201</v>
      </c>
      <c r="E374" s="113">
        <v>335.79199999999997</v>
      </c>
      <c r="F374" s="113">
        <v>0.3</v>
      </c>
      <c r="G374" s="113">
        <v>0.3</v>
      </c>
      <c r="H374" s="113">
        <v>1.3910020000000001</v>
      </c>
      <c r="I374" s="113">
        <v>5189582.7960000001</v>
      </c>
      <c r="J374" s="113">
        <v>488005.89299999998</v>
      </c>
      <c r="K374" s="34">
        <f>VLOOKUP($C374,'Hub coords'!$A$14:$E$119,4,TRUE)</f>
        <v>488003.82940000005</v>
      </c>
      <c r="L374" s="34">
        <f>VLOOKUP($C374,'Hub coords'!$A$14:$E$119,5,TRUE)</f>
        <v>5189582.0975000001</v>
      </c>
      <c r="M374" s="34">
        <f t="shared" si="20"/>
        <v>2.0635999999358319</v>
      </c>
      <c r="N374" s="34">
        <f t="shared" si="21"/>
        <v>0.69849999994039536</v>
      </c>
      <c r="O374" s="35">
        <f t="shared" si="22"/>
        <v>2.1786113030212384</v>
      </c>
      <c r="P374" s="34">
        <f t="shared" si="23"/>
        <v>4.7463472096518986</v>
      </c>
      <c r="Q374" s="36" t="s">
        <v>43</v>
      </c>
      <c r="R374" s="40">
        <v>7</v>
      </c>
      <c r="S374" s="115">
        <v>0</v>
      </c>
    </row>
    <row r="375" spans="1:19" x14ac:dyDescent="0.3">
      <c r="A375" s="113" t="s">
        <v>126</v>
      </c>
      <c r="C375" s="113" t="s">
        <v>3704</v>
      </c>
      <c r="D375" s="113">
        <v>1201</v>
      </c>
      <c r="E375" s="113">
        <v>337.65699999999998</v>
      </c>
      <c r="F375" s="113">
        <v>0.3</v>
      </c>
      <c r="G375" s="113">
        <v>0.3</v>
      </c>
      <c r="H375" s="113">
        <v>1.5506720000000001</v>
      </c>
      <c r="I375" s="113">
        <v>5189580.7309999997</v>
      </c>
      <c r="J375" s="113">
        <v>488005.33899999998</v>
      </c>
      <c r="K375" s="34">
        <f>VLOOKUP($C375,'Hub coords'!$A$14:$E$119,4,TRUE)</f>
        <v>488003.82940000005</v>
      </c>
      <c r="L375" s="34">
        <f>VLOOKUP($C375,'Hub coords'!$A$14:$E$119,5,TRUE)</f>
        <v>5189582.0975000001</v>
      </c>
      <c r="M375" s="34">
        <f t="shared" si="20"/>
        <v>1.5095999999321066</v>
      </c>
      <c r="N375" s="34">
        <f t="shared" si="21"/>
        <v>1.3665000004693866</v>
      </c>
      <c r="O375" s="35">
        <f t="shared" si="22"/>
        <v>2.0362255305043813</v>
      </c>
      <c r="P375" s="34">
        <f t="shared" si="23"/>
        <v>4.1462144110778487</v>
      </c>
      <c r="Q375" s="36" t="s">
        <v>43</v>
      </c>
      <c r="R375" s="40">
        <v>8</v>
      </c>
      <c r="S375" s="115">
        <v>0</v>
      </c>
    </row>
    <row r="376" spans="1:19" ht="15" thickBot="1" x14ac:dyDescent="0.35">
      <c r="A376" s="113" t="s">
        <v>126</v>
      </c>
      <c r="C376" s="113" t="s">
        <v>3705</v>
      </c>
      <c r="D376" s="113">
        <v>1201</v>
      </c>
      <c r="E376" s="113">
        <v>335.88299999999998</v>
      </c>
      <c r="F376" s="113">
        <v>0.6</v>
      </c>
      <c r="G376" s="113">
        <v>0.4</v>
      </c>
      <c r="H376" s="113">
        <v>1.093402</v>
      </c>
      <c r="I376" s="113">
        <v>5189583.1380000003</v>
      </c>
      <c r="J376" s="113">
        <v>488005.52500000002</v>
      </c>
      <c r="K376" s="34">
        <f>VLOOKUP($C376,'Hub coords'!$A$14:$E$119,4,TRUE)</f>
        <v>488003.82940000005</v>
      </c>
      <c r="L376" s="34">
        <f>VLOOKUP($C376,'Hub coords'!$A$14:$E$119,5,TRUE)</f>
        <v>5189582.0975000001</v>
      </c>
      <c r="M376" s="34">
        <f t="shared" si="20"/>
        <v>1.6955999999772757</v>
      </c>
      <c r="N376" s="34">
        <f t="shared" si="21"/>
        <v>1.0405000001192093</v>
      </c>
      <c r="O376" s="35">
        <f t="shared" si="22"/>
        <v>1.9893967955566361</v>
      </c>
      <c r="P376" s="34">
        <f t="shared" si="23"/>
        <v>3.9576996101710122</v>
      </c>
      <c r="Q376" s="36" t="s">
        <v>43</v>
      </c>
      <c r="R376" s="38" t="s">
        <v>2123</v>
      </c>
      <c r="S376" s="38">
        <v>0</v>
      </c>
    </row>
    <row r="377" spans="1:19" x14ac:dyDescent="0.3">
      <c r="A377" s="113" t="s">
        <v>130</v>
      </c>
      <c r="C377" s="113" t="s">
        <v>3688</v>
      </c>
      <c r="D377" s="113">
        <v>1201</v>
      </c>
      <c r="E377" s="113">
        <v>335.20499999999998</v>
      </c>
      <c r="F377" s="113">
        <v>0.2</v>
      </c>
      <c r="G377" s="113">
        <v>0.2</v>
      </c>
      <c r="H377" s="113">
        <v>1.506877</v>
      </c>
      <c r="I377" s="113">
        <v>5189581.57</v>
      </c>
      <c r="J377" s="113">
        <v>488004.49300000002</v>
      </c>
      <c r="K377" s="34">
        <f>VLOOKUP($C377,'Hub coords'!$A$14:$E$119,4,TRUE)</f>
        <v>488003.82940000005</v>
      </c>
      <c r="L377" s="34">
        <f>VLOOKUP($C377,'Hub coords'!$A$14:$E$119,5,TRUE)</f>
        <v>5189582.0975000001</v>
      </c>
      <c r="M377" s="34">
        <f t="shared" si="20"/>
        <v>0.66359999997075647</v>
      </c>
      <c r="N377" s="34">
        <f t="shared" si="21"/>
        <v>0.52749999985098839</v>
      </c>
      <c r="O377" s="35">
        <f t="shared" si="22"/>
        <v>0.84771528817403119</v>
      </c>
      <c r="P377" s="34">
        <f t="shared" si="23"/>
        <v>0.7186212098039807</v>
      </c>
      <c r="Q377" s="36" t="s">
        <v>43</v>
      </c>
      <c r="R377" s="98"/>
    </row>
    <row r="378" spans="1:19" x14ac:dyDescent="0.3">
      <c r="A378" s="113" t="s">
        <v>126</v>
      </c>
      <c r="C378" s="113" t="s">
        <v>3706</v>
      </c>
      <c r="D378" s="113">
        <v>1201</v>
      </c>
      <c r="E378" s="113">
        <v>335.72500000000002</v>
      </c>
      <c r="F378" s="113">
        <v>0.5</v>
      </c>
      <c r="G378" s="113">
        <v>0.4</v>
      </c>
      <c r="H378" s="113">
        <v>1.137661</v>
      </c>
      <c r="I378" s="113">
        <v>5189582.9210000001</v>
      </c>
      <c r="J378" s="113">
        <v>488005.44</v>
      </c>
      <c r="K378" s="34">
        <f>VLOOKUP($C378,'Hub coords'!$A$14:$E$119,4,TRUE)</f>
        <v>488003.82940000005</v>
      </c>
      <c r="L378" s="34">
        <f>VLOOKUP($C378,'Hub coords'!$A$14:$E$119,5,TRUE)</f>
        <v>5189582.0975000001</v>
      </c>
      <c r="M378" s="34">
        <f t="shared" si="20"/>
        <v>1.610599999956321</v>
      </c>
      <c r="N378" s="34">
        <f t="shared" si="21"/>
        <v>0.82349999994039536</v>
      </c>
      <c r="O378" s="35">
        <f t="shared" si="22"/>
        <v>1.8089180771281854</v>
      </c>
      <c r="P378" s="34">
        <f t="shared" si="23"/>
        <v>3.2721846097611316</v>
      </c>
      <c r="Q378" s="36" t="s">
        <v>43</v>
      </c>
      <c r="R378" s="98"/>
    </row>
    <row r="379" spans="1:19" x14ac:dyDescent="0.3">
      <c r="A379" s="113" t="s">
        <v>130</v>
      </c>
      <c r="C379" s="113" t="s">
        <v>3707</v>
      </c>
      <c r="D379" s="113">
        <v>1201</v>
      </c>
      <c r="E379" s="113">
        <v>334.19400000000002</v>
      </c>
      <c r="F379" s="113">
        <v>0.4</v>
      </c>
      <c r="G379" s="113">
        <v>0.3</v>
      </c>
      <c r="H379" s="113">
        <v>1.487215</v>
      </c>
      <c r="I379" s="113">
        <v>5189582.26</v>
      </c>
      <c r="J379" s="113">
        <v>488004.83100000001</v>
      </c>
      <c r="K379" s="34">
        <f>VLOOKUP($C379,'Hub coords'!$A$14:$E$119,4,TRUE)</f>
        <v>488003.82940000005</v>
      </c>
      <c r="L379" s="34">
        <f>VLOOKUP($C379,'Hub coords'!$A$14:$E$119,5,TRUE)</f>
        <v>5189582.0975000001</v>
      </c>
      <c r="M379" s="34">
        <f t="shared" si="20"/>
        <v>1.0015999999595806</v>
      </c>
      <c r="N379" s="34">
        <f t="shared" si="21"/>
        <v>0.16249999962747097</v>
      </c>
      <c r="O379" s="35">
        <f t="shared" si="22"/>
        <v>1.0146964126269296</v>
      </c>
      <c r="P379" s="34">
        <f t="shared" si="23"/>
        <v>1.0296088097979601</v>
      </c>
      <c r="Q379" s="36" t="s">
        <v>43</v>
      </c>
      <c r="R379" s="98"/>
    </row>
    <row r="380" spans="1:19" x14ac:dyDescent="0.3">
      <c r="A380" s="113" t="s">
        <v>130</v>
      </c>
      <c r="C380" s="113" t="s">
        <v>3708</v>
      </c>
      <c r="D380" s="113">
        <v>1201</v>
      </c>
      <c r="E380" s="113">
        <v>335.84500000000003</v>
      </c>
      <c r="F380" s="113">
        <v>0.4</v>
      </c>
      <c r="G380" s="113">
        <v>0.3</v>
      </c>
      <c r="H380" s="113">
        <v>0.98685599999999996</v>
      </c>
      <c r="I380" s="113">
        <v>5189581.9859999996</v>
      </c>
      <c r="J380" s="113">
        <v>488005.71100000001</v>
      </c>
      <c r="K380" s="34">
        <f>VLOOKUP($C380,'Hub coords'!$A$14:$E$119,4,TRUE)</f>
        <v>488003.82940000005</v>
      </c>
      <c r="L380" s="34">
        <f>VLOOKUP($C380,'Hub coords'!$A$14:$E$119,5,TRUE)</f>
        <v>5189582.0975000001</v>
      </c>
      <c r="M380" s="34">
        <f t="shared" si="20"/>
        <v>1.8815999999642372</v>
      </c>
      <c r="N380" s="34">
        <f t="shared" si="21"/>
        <v>0.11150000058114529</v>
      </c>
      <c r="O380" s="35">
        <f t="shared" si="22"/>
        <v>1.8849007427435038</v>
      </c>
      <c r="P380" s="34">
        <f t="shared" si="23"/>
        <v>3.5528508099950122</v>
      </c>
      <c r="Q380" s="36" t="s">
        <v>43</v>
      </c>
      <c r="R380" s="98"/>
    </row>
    <row r="381" spans="1:19" x14ac:dyDescent="0.3">
      <c r="A381" s="113" t="s">
        <v>126</v>
      </c>
      <c r="C381" s="113" t="s">
        <v>3709</v>
      </c>
      <c r="D381" s="113">
        <v>1201</v>
      </c>
      <c r="E381" s="113">
        <v>335.964</v>
      </c>
      <c r="F381" s="113">
        <v>0.5</v>
      </c>
      <c r="G381" s="113">
        <v>0.3</v>
      </c>
      <c r="H381" s="113">
        <v>1.12463</v>
      </c>
      <c r="I381" s="113">
        <v>5189583.5199999996</v>
      </c>
      <c r="J381" s="113">
        <v>488005.56</v>
      </c>
      <c r="K381" s="34">
        <f>VLOOKUP($C381,'Hub coords'!$A$14:$E$119,4,TRUE)</f>
        <v>488003.82940000005</v>
      </c>
      <c r="L381" s="34">
        <f>VLOOKUP($C381,'Hub coords'!$A$14:$E$119,5,TRUE)</f>
        <v>5189582.0975000001</v>
      </c>
      <c r="M381" s="34">
        <f t="shared" si="20"/>
        <v>1.7305999999516644</v>
      </c>
      <c r="N381" s="34">
        <f t="shared" si="21"/>
        <v>1.4224999994039536</v>
      </c>
      <c r="O381" s="35">
        <f t="shared" si="22"/>
        <v>2.2401970020819482</v>
      </c>
      <c r="P381" s="34">
        <f t="shared" si="23"/>
        <v>5.0184826081369485</v>
      </c>
      <c r="Q381" s="36" t="s">
        <v>43</v>
      </c>
      <c r="R381" s="98"/>
    </row>
    <row r="382" spans="1:19" x14ac:dyDescent="0.3">
      <c r="A382" s="113" t="s">
        <v>130</v>
      </c>
      <c r="C382" s="113" t="s">
        <v>3710</v>
      </c>
      <c r="D382" s="113">
        <v>1201</v>
      </c>
      <c r="E382" s="113">
        <v>334.80200000000002</v>
      </c>
      <c r="F382" s="113">
        <v>0.4</v>
      </c>
      <c r="G382" s="113">
        <v>0.3</v>
      </c>
      <c r="H382" s="113">
        <v>1.2672399999999999</v>
      </c>
      <c r="I382" s="113">
        <v>5189582.82</v>
      </c>
      <c r="J382" s="113">
        <v>488005.1</v>
      </c>
      <c r="K382" s="34">
        <f>VLOOKUP($C382,'Hub coords'!$A$14:$E$119,4,TRUE)</f>
        <v>488003.82940000005</v>
      </c>
      <c r="L382" s="34">
        <f>VLOOKUP($C382,'Hub coords'!$A$14:$E$119,5,TRUE)</f>
        <v>5189582.0975000001</v>
      </c>
      <c r="M382" s="34">
        <f t="shared" si="20"/>
        <v>1.2705999999307096</v>
      </c>
      <c r="N382" s="34">
        <f t="shared" si="21"/>
        <v>0.72250000014901161</v>
      </c>
      <c r="O382" s="35">
        <f t="shared" si="22"/>
        <v>1.4616533823171762</v>
      </c>
      <c r="P382" s="34">
        <f t="shared" si="23"/>
        <v>2.1364306100392412</v>
      </c>
      <c r="Q382" s="36" t="s">
        <v>43</v>
      </c>
      <c r="R382" s="98"/>
    </row>
    <row r="383" spans="1:19" x14ac:dyDescent="0.3">
      <c r="A383" s="113" t="s">
        <v>130</v>
      </c>
      <c r="C383" s="113" t="s">
        <v>3711</v>
      </c>
      <c r="D383" s="113">
        <v>1201</v>
      </c>
      <c r="E383" s="113">
        <v>335.142</v>
      </c>
      <c r="F383" s="113">
        <v>0.4</v>
      </c>
      <c r="G383" s="113">
        <v>0.3</v>
      </c>
      <c r="H383" s="113">
        <v>1.161157</v>
      </c>
      <c r="I383" s="113">
        <v>5189583.0250000004</v>
      </c>
      <c r="J383" s="113">
        <v>488004.94300000003</v>
      </c>
      <c r="K383" s="34">
        <f>VLOOKUP($C383,'Hub coords'!$A$14:$E$119,4,TRUE)</f>
        <v>488003.82940000005</v>
      </c>
      <c r="L383" s="34">
        <f>VLOOKUP($C383,'Hub coords'!$A$14:$E$119,5,TRUE)</f>
        <v>5189582.0975000001</v>
      </c>
      <c r="M383" s="34">
        <f t="shared" si="20"/>
        <v>1.113599999982398</v>
      </c>
      <c r="N383" s="34">
        <f t="shared" si="21"/>
        <v>0.92750000022351742</v>
      </c>
      <c r="O383" s="35">
        <f t="shared" si="22"/>
        <v>1.4492622986800634</v>
      </c>
      <c r="P383" s="34">
        <f t="shared" si="23"/>
        <v>2.1003612103754215</v>
      </c>
      <c r="Q383" s="36" t="s">
        <v>43</v>
      </c>
      <c r="R383" s="98"/>
    </row>
    <row r="384" spans="1:19" x14ac:dyDescent="0.3">
      <c r="A384" s="113" t="s">
        <v>130</v>
      </c>
      <c r="C384" s="113" t="s">
        <v>3712</v>
      </c>
      <c r="D384" s="113">
        <v>1201</v>
      </c>
      <c r="E384" s="113">
        <v>333.964</v>
      </c>
      <c r="F384" s="113">
        <v>0.3</v>
      </c>
      <c r="G384" s="113">
        <v>0.2</v>
      </c>
      <c r="H384" s="113">
        <v>0.78486</v>
      </c>
      <c r="I384" s="113">
        <v>5189581.8650000002</v>
      </c>
      <c r="J384" s="113">
        <v>488004.31599999999</v>
      </c>
      <c r="K384" s="34">
        <f>VLOOKUP($C384,'Hub coords'!$A$14:$E$119,4,TRUE)</f>
        <v>488003.82940000005</v>
      </c>
      <c r="L384" s="34">
        <f>VLOOKUP($C384,'Hub coords'!$A$14:$E$119,5,TRUE)</f>
        <v>5189582.0975000001</v>
      </c>
      <c r="M384" s="34">
        <f t="shared" si="20"/>
        <v>0.48659999994561076</v>
      </c>
      <c r="N384" s="34">
        <f t="shared" si="21"/>
        <v>0.23249999992549419</v>
      </c>
      <c r="O384" s="35">
        <f t="shared" si="22"/>
        <v>0.53929195238981931</v>
      </c>
      <c r="P384" s="34">
        <f t="shared" si="23"/>
        <v>0.29083580991242314</v>
      </c>
      <c r="Q384" s="36" t="s">
        <v>43</v>
      </c>
      <c r="R384" s="98"/>
    </row>
    <row r="385" spans="1:19" x14ac:dyDescent="0.3">
      <c r="A385" s="113" t="s">
        <v>130</v>
      </c>
      <c r="C385" s="113" t="s">
        <v>3713</v>
      </c>
      <c r="D385" s="113">
        <v>1201</v>
      </c>
      <c r="E385" s="113">
        <v>337.55099999999999</v>
      </c>
      <c r="F385" s="113">
        <v>0.4</v>
      </c>
      <c r="G385" s="113">
        <v>0.3</v>
      </c>
      <c r="H385" s="113">
        <v>1.435009</v>
      </c>
      <c r="I385" s="113">
        <v>5189580.6619999995</v>
      </c>
      <c r="J385" s="113">
        <v>488005.37400000001</v>
      </c>
      <c r="K385" s="34">
        <f>VLOOKUP($C385,'Hub coords'!$A$14:$E$119,4,TRUE)</f>
        <v>488003.82940000005</v>
      </c>
      <c r="L385" s="34">
        <f>VLOOKUP($C385,'Hub coords'!$A$14:$E$119,5,TRUE)</f>
        <v>5189582.0975000001</v>
      </c>
      <c r="M385" s="34">
        <f t="shared" si="20"/>
        <v>1.5445999999647029</v>
      </c>
      <c r="N385" s="34">
        <f t="shared" si="21"/>
        <v>1.435500000603497</v>
      </c>
      <c r="O385" s="35">
        <f t="shared" si="22"/>
        <v>2.1086605728811834</v>
      </c>
      <c r="P385" s="34">
        <f t="shared" si="23"/>
        <v>4.4464494116236004</v>
      </c>
      <c r="Q385" s="36" t="s">
        <v>43</v>
      </c>
      <c r="R385" s="98"/>
    </row>
    <row r="386" spans="1:19" x14ac:dyDescent="0.3">
      <c r="A386" s="113" t="s">
        <v>130</v>
      </c>
      <c r="C386" s="113" t="s">
        <v>3714</v>
      </c>
      <c r="D386" s="113">
        <v>1201</v>
      </c>
      <c r="E386" s="113">
        <v>336.02100000000002</v>
      </c>
      <c r="F386" s="113">
        <v>0.5</v>
      </c>
      <c r="G386" s="113">
        <v>0.3</v>
      </c>
      <c r="H386" s="113">
        <v>1.130646</v>
      </c>
      <c r="I386" s="113">
        <v>5189581.87</v>
      </c>
      <c r="J386" s="113">
        <v>488005.45400000003</v>
      </c>
      <c r="K386" s="34">
        <f>VLOOKUP($C386,'Hub coords'!$A$14:$E$119,4,TRUE)</f>
        <v>488003.82940000005</v>
      </c>
      <c r="L386" s="34">
        <f>VLOOKUP($C386,'Hub coords'!$A$14:$E$119,5,TRUE)</f>
        <v>5189582.0975000001</v>
      </c>
      <c r="M386" s="34">
        <f t="shared" si="20"/>
        <v>1.624599999981001</v>
      </c>
      <c r="N386" s="34">
        <f t="shared" si="21"/>
        <v>0.2275000000372529</v>
      </c>
      <c r="O386" s="35">
        <f t="shared" si="22"/>
        <v>1.6404515872025052</v>
      </c>
      <c r="P386" s="34">
        <f t="shared" si="23"/>
        <v>2.6910814099552183</v>
      </c>
      <c r="Q386" s="36" t="s">
        <v>43</v>
      </c>
      <c r="R386" s="98"/>
    </row>
    <row r="387" spans="1:19" x14ac:dyDescent="0.3">
      <c r="A387" s="113" t="s">
        <v>130</v>
      </c>
      <c r="C387" s="113" t="s">
        <v>3715</v>
      </c>
      <c r="D387" s="113">
        <v>1201</v>
      </c>
      <c r="E387" s="113">
        <v>335.88499999999999</v>
      </c>
      <c r="F387" s="113">
        <v>0.4</v>
      </c>
      <c r="G387" s="113">
        <v>0.3</v>
      </c>
      <c r="H387" s="113">
        <v>1.3446959999999999</v>
      </c>
      <c r="I387" s="113">
        <v>5189582.6059999997</v>
      </c>
      <c r="J387" s="113">
        <v>488005.48800000001</v>
      </c>
      <c r="K387" s="34">
        <f>VLOOKUP($C387,'Hub coords'!$A$14:$E$119,4,TRUE)</f>
        <v>488003.82940000005</v>
      </c>
      <c r="L387" s="34">
        <f>VLOOKUP($C387,'Hub coords'!$A$14:$E$119,5,TRUE)</f>
        <v>5189582.0975000001</v>
      </c>
      <c r="M387" s="34">
        <f t="shared" si="20"/>
        <v>1.6585999999660999</v>
      </c>
      <c r="N387" s="34">
        <f t="shared" si="21"/>
        <v>0.50849999953061342</v>
      </c>
      <c r="O387" s="35">
        <f t="shared" si="22"/>
        <v>1.7347986077381374</v>
      </c>
      <c r="P387" s="34">
        <f t="shared" si="23"/>
        <v>3.00952620941018</v>
      </c>
      <c r="Q387" s="36" t="s">
        <v>43</v>
      </c>
      <c r="R387" s="98"/>
    </row>
    <row r="388" spans="1:19" x14ac:dyDescent="0.3">
      <c r="A388" s="113" t="s">
        <v>130</v>
      </c>
      <c r="C388" s="113" t="s">
        <v>3689</v>
      </c>
      <c r="D388" s="113">
        <v>1201</v>
      </c>
      <c r="E388" s="113">
        <v>334.16199999999998</v>
      </c>
      <c r="F388" s="113">
        <v>0.5</v>
      </c>
      <c r="G388" s="113">
        <v>0.3</v>
      </c>
      <c r="H388" s="113">
        <v>1.2429870000000001</v>
      </c>
      <c r="I388" s="113">
        <v>5189582.1270000003</v>
      </c>
      <c r="J388" s="113">
        <v>488004.973</v>
      </c>
      <c r="K388" s="34">
        <f>VLOOKUP($C388,'Hub coords'!$A$14:$E$119,4,TRUE)</f>
        <v>488003.82940000005</v>
      </c>
      <c r="L388" s="34">
        <f>VLOOKUP($C388,'Hub coords'!$A$14:$E$119,5,TRUE)</f>
        <v>5189582.0975000001</v>
      </c>
      <c r="M388" s="34">
        <f t="shared" si="20"/>
        <v>1.14359999995213</v>
      </c>
      <c r="N388" s="34">
        <f t="shared" si="21"/>
        <v>2.9500000178813934E-2</v>
      </c>
      <c r="O388" s="35">
        <f t="shared" si="22"/>
        <v>1.1439804237403111</v>
      </c>
      <c r="P388" s="34">
        <f t="shared" si="23"/>
        <v>1.3086912099010617</v>
      </c>
      <c r="Q388" s="36" t="s">
        <v>43</v>
      </c>
      <c r="R388" s="98"/>
    </row>
    <row r="389" spans="1:19" x14ac:dyDescent="0.3">
      <c r="A389" s="113" t="s">
        <v>130</v>
      </c>
      <c r="C389" s="113" t="s">
        <v>3716</v>
      </c>
      <c r="D389" s="113">
        <v>1201</v>
      </c>
      <c r="E389" s="113">
        <v>333.87099999999998</v>
      </c>
      <c r="F389" s="113">
        <v>0.3</v>
      </c>
      <c r="G389" s="113">
        <v>0.2</v>
      </c>
      <c r="H389" s="113">
        <v>0.68293899999999996</v>
      </c>
      <c r="I389" s="113">
        <v>5189581.84</v>
      </c>
      <c r="J389" s="113">
        <v>488004.17099999997</v>
      </c>
      <c r="K389" s="34">
        <f>VLOOKUP($C389,'Hub coords'!$A$14:$E$119,4,TRUE)</f>
        <v>488003.82940000005</v>
      </c>
      <c r="L389" s="34">
        <f>VLOOKUP($C389,'Hub coords'!$A$14:$E$119,5,TRUE)</f>
        <v>5189582.0975000001</v>
      </c>
      <c r="M389" s="34">
        <f t="shared" si="20"/>
        <v>0.34159999992698431</v>
      </c>
      <c r="N389" s="34">
        <f t="shared" si="21"/>
        <v>0.25750000029802322</v>
      </c>
      <c r="O389" s="35">
        <f t="shared" si="22"/>
        <v>0.42778126432044405</v>
      </c>
      <c r="P389" s="34">
        <f t="shared" si="23"/>
        <v>0.18299681010359761</v>
      </c>
      <c r="Q389" s="36" t="s">
        <v>43</v>
      </c>
      <c r="R389" s="98"/>
    </row>
    <row r="390" spans="1:19" x14ac:dyDescent="0.3">
      <c r="A390" s="113" t="s">
        <v>130</v>
      </c>
      <c r="C390" s="113" t="s">
        <v>3690</v>
      </c>
      <c r="D390" s="113">
        <v>1201</v>
      </c>
      <c r="E390" s="113">
        <v>334.85</v>
      </c>
      <c r="F390" s="113">
        <v>0.5</v>
      </c>
      <c r="G390" s="113">
        <v>0.4</v>
      </c>
      <c r="H390" s="113">
        <v>1.2519290000000001</v>
      </c>
      <c r="I390" s="113">
        <v>5189582.9539999999</v>
      </c>
      <c r="J390" s="113">
        <v>488005.42499999999</v>
      </c>
      <c r="K390" s="34">
        <f>VLOOKUP($C390,'Hub coords'!$A$14:$E$119,4,TRUE)</f>
        <v>488003.82940000005</v>
      </c>
      <c r="L390" s="34">
        <f>VLOOKUP($C390,'Hub coords'!$A$14:$E$119,5,TRUE)</f>
        <v>5189582.0975000001</v>
      </c>
      <c r="M390" s="34">
        <f t="shared" ref="M390:M453" si="24">ABS(K390-J390)</f>
        <v>1.5955999999423511</v>
      </c>
      <c r="N390" s="34">
        <f t="shared" ref="N390:N453" si="25">ABS(L390-I390)</f>
        <v>0.85649999976158142</v>
      </c>
      <c r="O390" s="35">
        <f t="shared" ref="O390:O453" si="26">SQRT(M390^2+N390^2)</f>
        <v>1.8109477102908356</v>
      </c>
      <c r="P390" s="34">
        <f t="shared" ref="P390:P453" si="27">O390*O390</f>
        <v>3.2795316094076199</v>
      </c>
      <c r="Q390" s="36" t="s">
        <v>43</v>
      </c>
      <c r="R390" s="98" t="s">
        <v>5112</v>
      </c>
      <c r="S390" s="37">
        <f>COUNT(D366:D395)</f>
        <v>30</v>
      </c>
    </row>
    <row r="391" spans="1:19" x14ac:dyDescent="0.3">
      <c r="A391" s="113" t="s">
        <v>130</v>
      </c>
      <c r="C391" s="113" t="s">
        <v>3691</v>
      </c>
      <c r="D391" s="113">
        <v>1201</v>
      </c>
      <c r="E391" s="113">
        <v>334.53</v>
      </c>
      <c r="F391" s="113">
        <v>0.5</v>
      </c>
      <c r="G391" s="113">
        <v>0.4</v>
      </c>
      <c r="H391" s="113">
        <v>1.2728569999999999</v>
      </c>
      <c r="I391" s="113">
        <v>5189582.9270000001</v>
      </c>
      <c r="J391" s="113">
        <v>488005.30599999998</v>
      </c>
      <c r="K391" s="34">
        <f>VLOOKUP($C391,'Hub coords'!$A$14:$E$119,4,TRUE)</f>
        <v>488003.82940000005</v>
      </c>
      <c r="L391" s="34">
        <f>VLOOKUP($C391,'Hub coords'!$A$14:$E$119,5,TRUE)</f>
        <v>5189582.0975000001</v>
      </c>
      <c r="M391" s="34">
        <f t="shared" si="24"/>
        <v>1.4765999999362975</v>
      </c>
      <c r="N391" s="34">
        <f t="shared" si="25"/>
        <v>0.82949999999254942</v>
      </c>
      <c r="O391" s="35">
        <f t="shared" si="26"/>
        <v>1.6936404015609434</v>
      </c>
      <c r="P391" s="34">
        <f t="shared" si="27"/>
        <v>2.8684178097995137</v>
      </c>
      <c r="Q391" s="36" t="s">
        <v>43</v>
      </c>
      <c r="R391" s="98" t="s">
        <v>5111</v>
      </c>
      <c r="S391" s="34">
        <f>AVERAGE(O366:O395)</f>
        <v>1.5786615918094329</v>
      </c>
    </row>
    <row r="392" spans="1:19" x14ac:dyDescent="0.3">
      <c r="A392" s="113" t="s">
        <v>130</v>
      </c>
      <c r="C392" s="113" t="s">
        <v>3692</v>
      </c>
      <c r="D392" s="113">
        <v>1201</v>
      </c>
      <c r="E392" s="113">
        <v>335.60300000000001</v>
      </c>
      <c r="F392" s="113">
        <v>0.4</v>
      </c>
      <c r="G392" s="113">
        <v>0.3</v>
      </c>
      <c r="H392" s="113">
        <v>1.1935929999999999</v>
      </c>
      <c r="I392" s="113">
        <v>5189583.1320000002</v>
      </c>
      <c r="J392" s="113">
        <v>488005.61599999998</v>
      </c>
      <c r="K392" s="34">
        <f>VLOOKUP($C392,'Hub coords'!$A$14:$E$119,4,TRUE)</f>
        <v>488003.82940000005</v>
      </c>
      <c r="L392" s="34">
        <f>VLOOKUP($C392,'Hub coords'!$A$14:$E$119,5,TRUE)</f>
        <v>5189582.0975000001</v>
      </c>
      <c r="M392" s="34">
        <f t="shared" si="24"/>
        <v>1.7865999999339692</v>
      </c>
      <c r="N392" s="34">
        <f t="shared" si="25"/>
        <v>1.0345000000670552</v>
      </c>
      <c r="O392" s="35">
        <f t="shared" si="26"/>
        <v>2.0644926277181996</v>
      </c>
      <c r="P392" s="34">
        <f t="shared" si="27"/>
        <v>4.2621298099027971</v>
      </c>
      <c r="Q392" s="36" t="s">
        <v>43</v>
      </c>
      <c r="R392" s="98" t="s">
        <v>5110</v>
      </c>
      <c r="S392" s="34">
        <f>_xlfn.STDEV.S(O366:O395)</f>
        <v>0.61446185749597837</v>
      </c>
    </row>
    <row r="393" spans="1:19" x14ac:dyDescent="0.3">
      <c r="A393" s="113" t="s">
        <v>130</v>
      </c>
      <c r="C393" s="113" t="s">
        <v>3693</v>
      </c>
      <c r="D393" s="113">
        <v>1201</v>
      </c>
      <c r="E393" s="113">
        <v>335.95800000000003</v>
      </c>
      <c r="F393" s="113">
        <v>0.4</v>
      </c>
      <c r="G393" s="113">
        <v>0.3</v>
      </c>
      <c r="H393" s="113">
        <v>1.3150470000000001</v>
      </c>
      <c r="I393" s="113">
        <v>5189582.6670000004</v>
      </c>
      <c r="J393" s="113">
        <v>488005.50199999998</v>
      </c>
      <c r="K393" s="34">
        <f>VLOOKUP($C393,'Hub coords'!$A$14:$E$119,4,TRUE)</f>
        <v>488003.82940000005</v>
      </c>
      <c r="L393" s="34">
        <f>VLOOKUP($C393,'Hub coords'!$A$14:$E$119,5,TRUE)</f>
        <v>5189582.0975000001</v>
      </c>
      <c r="M393" s="34">
        <f t="shared" si="24"/>
        <v>1.6725999999325722</v>
      </c>
      <c r="N393" s="34">
        <f t="shared" si="25"/>
        <v>0.56950000021606684</v>
      </c>
      <c r="O393" s="35">
        <f t="shared" si="26"/>
        <v>1.7668958684711844</v>
      </c>
      <c r="P393" s="34">
        <f t="shared" si="27"/>
        <v>3.1219210100205408</v>
      </c>
      <c r="Q393" s="36" t="s">
        <v>43</v>
      </c>
      <c r="R393" s="98" t="s">
        <v>5109</v>
      </c>
      <c r="S393" s="34">
        <f>MIN(O366:O395)</f>
        <v>0.39330269510489652</v>
      </c>
    </row>
    <row r="394" spans="1:19" x14ac:dyDescent="0.3">
      <c r="A394" s="113" t="s">
        <v>130</v>
      </c>
      <c r="C394" s="113" t="s">
        <v>3694</v>
      </c>
      <c r="D394" s="113">
        <v>1201</v>
      </c>
      <c r="E394" s="113">
        <v>336.43</v>
      </c>
      <c r="F394" s="113">
        <v>0.4</v>
      </c>
      <c r="G394" s="113">
        <v>0.3</v>
      </c>
      <c r="H394" s="113">
        <v>1.2309209999999999</v>
      </c>
      <c r="I394" s="113">
        <v>5189583.3770000003</v>
      </c>
      <c r="J394" s="113">
        <v>488006.29499999998</v>
      </c>
      <c r="K394" s="34">
        <f>VLOOKUP($C394,'Hub coords'!$A$14:$E$119,4,TRUE)</f>
        <v>488003.82940000005</v>
      </c>
      <c r="L394" s="34">
        <f>VLOOKUP($C394,'Hub coords'!$A$14:$E$119,5,TRUE)</f>
        <v>5189582.0975000001</v>
      </c>
      <c r="M394" s="34">
        <f t="shared" si="24"/>
        <v>2.4655999999376945</v>
      </c>
      <c r="N394" s="34">
        <f t="shared" si="25"/>
        <v>1.2795000001788139</v>
      </c>
      <c r="O394" s="35">
        <f t="shared" si="26"/>
        <v>2.7778235383390255</v>
      </c>
      <c r="P394" s="34">
        <f t="shared" si="27"/>
        <v>7.7163036101503435</v>
      </c>
      <c r="Q394" s="36" t="s">
        <v>43</v>
      </c>
      <c r="R394" s="98" t="s">
        <v>5108</v>
      </c>
      <c r="S394" s="34">
        <f>MAX(O366:O395)</f>
        <v>2.7778235383390255</v>
      </c>
    </row>
    <row r="395" spans="1:19" x14ac:dyDescent="0.3">
      <c r="A395" s="113" t="s">
        <v>130</v>
      </c>
      <c r="C395" s="113" t="s">
        <v>3695</v>
      </c>
      <c r="D395" s="113">
        <v>1201</v>
      </c>
      <c r="E395" s="113">
        <v>335.59699999999998</v>
      </c>
      <c r="F395" s="113">
        <v>0.4</v>
      </c>
      <c r="G395" s="113">
        <v>0.2</v>
      </c>
      <c r="H395" s="113">
        <v>1.0455080000000001</v>
      </c>
      <c r="I395" s="113">
        <v>5189582.1009999998</v>
      </c>
      <c r="J395" s="113">
        <v>488005.34899999999</v>
      </c>
      <c r="K395" s="34">
        <f>VLOOKUP($C395,'Hub coords'!$A$14:$E$119,4,TRUE)</f>
        <v>488003.82940000005</v>
      </c>
      <c r="L395" s="34">
        <f>VLOOKUP($C395,'Hub coords'!$A$14:$E$119,5,TRUE)</f>
        <v>5189582.0975000001</v>
      </c>
      <c r="M395" s="34">
        <f t="shared" si="24"/>
        <v>1.5195999999414198</v>
      </c>
      <c r="N395" s="34">
        <f t="shared" si="25"/>
        <v>3.4999996423721313E-3</v>
      </c>
      <c r="O395" s="35">
        <f t="shared" si="26"/>
        <v>1.5196040306012153</v>
      </c>
      <c r="P395" s="34">
        <f t="shared" si="27"/>
        <v>2.3091964098194593</v>
      </c>
      <c r="Q395" s="36" t="s">
        <v>43</v>
      </c>
      <c r="R395" s="98" t="s">
        <v>5107</v>
      </c>
      <c r="S395" s="34">
        <f>SQRT(SUM(P366:P395)/S390)</f>
        <v>1.6903107258611125</v>
      </c>
    </row>
    <row r="396" spans="1:19" ht="15" thickBot="1" x14ac:dyDescent="0.35">
      <c r="A396" s="113" t="s">
        <v>130</v>
      </c>
      <c r="C396" s="113" t="s">
        <v>3117</v>
      </c>
      <c r="D396" s="113">
        <v>1201</v>
      </c>
      <c r="E396" s="113">
        <v>319.95600000000002</v>
      </c>
      <c r="F396" s="113">
        <v>0.1</v>
      </c>
      <c r="G396" s="113">
        <v>0.1</v>
      </c>
      <c r="H396" s="113">
        <v>0.40533599999999997</v>
      </c>
      <c r="I396" s="113">
        <v>5189806.1330000004</v>
      </c>
      <c r="J396" s="113">
        <v>488059.49</v>
      </c>
      <c r="K396" s="34">
        <f>VLOOKUP($C396,'Hub coords'!$A$14:$E$119,4,TRUE)</f>
        <v>488059.60840000003</v>
      </c>
      <c r="L396" s="34">
        <f>VLOOKUP($C396,'Hub coords'!$A$14:$E$119,5,TRUE)</f>
        <v>5189806.1515000006</v>
      </c>
      <c r="M396" s="34">
        <f t="shared" si="24"/>
        <v>0.11840000003576279</v>
      </c>
      <c r="N396" s="34">
        <f t="shared" si="25"/>
        <v>1.8500000238418579E-2</v>
      </c>
      <c r="O396" s="35">
        <f t="shared" si="26"/>
        <v>0.11983659715333257</v>
      </c>
      <c r="P396" s="34">
        <f t="shared" si="27"/>
        <v>1.4360810017290115E-2</v>
      </c>
      <c r="Q396" s="36" t="s">
        <v>52</v>
      </c>
      <c r="R396" s="70"/>
      <c r="S396" s="70"/>
    </row>
    <row r="397" spans="1:19" x14ac:dyDescent="0.3">
      <c r="A397" s="113" t="s">
        <v>130</v>
      </c>
      <c r="C397" s="113" t="s">
        <v>3126</v>
      </c>
      <c r="D397" s="113">
        <v>1201</v>
      </c>
      <c r="E397" s="113">
        <v>320.18599999999998</v>
      </c>
      <c r="F397" s="113">
        <v>0.2</v>
      </c>
      <c r="G397" s="113">
        <v>0.2</v>
      </c>
      <c r="H397" s="113">
        <v>0.75760300000000003</v>
      </c>
      <c r="I397" s="113">
        <v>5189805.9759999998</v>
      </c>
      <c r="J397" s="113">
        <v>488059.60600000003</v>
      </c>
      <c r="K397" s="34">
        <f>VLOOKUP($C397,'Hub coords'!$A$14:$E$119,4,TRUE)</f>
        <v>488059.60840000003</v>
      </c>
      <c r="L397" s="34">
        <f>VLOOKUP($C397,'Hub coords'!$A$14:$E$119,5,TRUE)</f>
        <v>5189806.1515000006</v>
      </c>
      <c r="M397" s="34">
        <f t="shared" si="24"/>
        <v>2.3999999975785613E-3</v>
      </c>
      <c r="N397" s="34">
        <f t="shared" si="25"/>
        <v>0.17550000082701445</v>
      </c>
      <c r="O397" s="35">
        <f t="shared" si="26"/>
        <v>0.17551641031615947</v>
      </c>
      <c r="P397" s="34">
        <f t="shared" si="27"/>
        <v>3.0806010290270452E-2</v>
      </c>
      <c r="Q397" s="36" t="s">
        <v>52</v>
      </c>
      <c r="R397" s="20" t="s">
        <v>166</v>
      </c>
      <c r="S397" s="20" t="s">
        <v>165</v>
      </c>
    </row>
    <row r="398" spans="1:19" x14ac:dyDescent="0.3">
      <c r="A398" s="113" t="s">
        <v>130</v>
      </c>
      <c r="C398" s="113" t="s">
        <v>3127</v>
      </c>
      <c r="D398" s="113">
        <v>1201</v>
      </c>
      <c r="E398" s="113">
        <v>319.88200000000001</v>
      </c>
      <c r="F398" s="113">
        <v>0.1</v>
      </c>
      <c r="G398" s="113">
        <v>0.1</v>
      </c>
      <c r="H398" s="113">
        <v>0.353966</v>
      </c>
      <c r="I398" s="113">
        <v>5189806.1509999996</v>
      </c>
      <c r="J398" s="113">
        <v>488059.45199999999</v>
      </c>
      <c r="K398" s="34">
        <f>VLOOKUP($C398,'Hub coords'!$A$14:$E$119,4,TRUE)</f>
        <v>488059.60840000003</v>
      </c>
      <c r="L398" s="34">
        <f>VLOOKUP($C398,'Hub coords'!$A$14:$E$119,5,TRUE)</f>
        <v>5189806.1515000006</v>
      </c>
      <c r="M398" s="34">
        <f t="shared" si="24"/>
        <v>0.15640000003622845</v>
      </c>
      <c r="N398" s="34">
        <f t="shared" si="25"/>
        <v>5.0000101327896118E-4</v>
      </c>
      <c r="O398" s="35">
        <f t="shared" si="26"/>
        <v>0.15640079927016209</v>
      </c>
      <c r="P398" s="34">
        <f t="shared" si="27"/>
        <v>2.4461210012345535E-2</v>
      </c>
      <c r="Q398" s="36" t="s">
        <v>52</v>
      </c>
      <c r="R398" s="40">
        <v>1</v>
      </c>
      <c r="S398" s="115">
        <v>28</v>
      </c>
    </row>
    <row r="399" spans="1:19" x14ac:dyDescent="0.3">
      <c r="A399" s="113" t="s">
        <v>130</v>
      </c>
      <c r="C399" s="113" t="s">
        <v>3128</v>
      </c>
      <c r="D399" s="113">
        <v>1201</v>
      </c>
      <c r="E399" s="113">
        <v>319.97199999999998</v>
      </c>
      <c r="F399" s="113">
        <v>0.1</v>
      </c>
      <c r="G399" s="113">
        <v>0.1</v>
      </c>
      <c r="H399" s="113">
        <v>0.35894999999999999</v>
      </c>
      <c r="I399" s="113">
        <v>5189806.1169999996</v>
      </c>
      <c r="J399" s="113">
        <v>488059.50799999997</v>
      </c>
      <c r="K399" s="34">
        <f>VLOOKUP($C399,'Hub coords'!$A$14:$E$119,4,TRUE)</f>
        <v>488059.60840000003</v>
      </c>
      <c r="L399" s="34">
        <f>VLOOKUP($C399,'Hub coords'!$A$14:$E$119,5,TRUE)</f>
        <v>5189806.1515000006</v>
      </c>
      <c r="M399" s="34">
        <f t="shared" si="24"/>
        <v>0.10040000005392358</v>
      </c>
      <c r="N399" s="34">
        <f t="shared" si="25"/>
        <v>3.45000009983778E-2</v>
      </c>
      <c r="O399" s="35">
        <f t="shared" si="26"/>
        <v>0.1061621876174183</v>
      </c>
      <c r="P399" s="34">
        <f t="shared" si="27"/>
        <v>1.1270410079715925E-2</v>
      </c>
      <c r="Q399" s="36" t="s">
        <v>52</v>
      </c>
      <c r="R399" s="40">
        <v>2</v>
      </c>
      <c r="S399" s="115">
        <v>2</v>
      </c>
    </row>
    <row r="400" spans="1:19" x14ac:dyDescent="0.3">
      <c r="A400" s="113" t="s">
        <v>130</v>
      </c>
      <c r="C400" s="113" t="s">
        <v>3129</v>
      </c>
      <c r="D400" s="113">
        <v>1201</v>
      </c>
      <c r="E400" s="113">
        <v>319.84300000000002</v>
      </c>
      <c r="F400" s="113">
        <v>0.2</v>
      </c>
      <c r="G400" s="113">
        <v>0.2</v>
      </c>
      <c r="H400" s="113">
        <v>0.53567399999999998</v>
      </c>
      <c r="I400" s="113">
        <v>5189806.1840000004</v>
      </c>
      <c r="J400" s="113">
        <v>488059.46799999999</v>
      </c>
      <c r="K400" s="34">
        <f>VLOOKUP($C400,'Hub coords'!$A$14:$E$119,4,TRUE)</f>
        <v>488059.60840000003</v>
      </c>
      <c r="L400" s="34">
        <f>VLOOKUP($C400,'Hub coords'!$A$14:$E$119,5,TRUE)</f>
        <v>5189806.1515000006</v>
      </c>
      <c r="M400" s="34">
        <f t="shared" si="24"/>
        <v>0.14040000003296882</v>
      </c>
      <c r="N400" s="34">
        <f t="shared" si="25"/>
        <v>3.2499999739229679E-2</v>
      </c>
      <c r="O400" s="35">
        <f t="shared" si="26"/>
        <v>0.14411249075742039</v>
      </c>
      <c r="P400" s="34">
        <f t="shared" si="27"/>
        <v>2.0768409992307578E-2</v>
      </c>
      <c r="Q400" s="36" t="s">
        <v>52</v>
      </c>
      <c r="R400" s="40">
        <v>3</v>
      </c>
      <c r="S400" s="115">
        <v>0</v>
      </c>
    </row>
    <row r="401" spans="1:19" x14ac:dyDescent="0.3">
      <c r="A401" s="113" t="s">
        <v>130</v>
      </c>
      <c r="C401" s="113" t="s">
        <v>3130</v>
      </c>
      <c r="D401" s="113">
        <v>1201</v>
      </c>
      <c r="E401" s="113">
        <v>320.04500000000002</v>
      </c>
      <c r="F401" s="113">
        <v>0.2</v>
      </c>
      <c r="G401" s="113">
        <v>0.2</v>
      </c>
      <c r="H401" s="113">
        <v>0.32051000000000002</v>
      </c>
      <c r="I401" s="113">
        <v>5189806.1339999996</v>
      </c>
      <c r="J401" s="113">
        <v>488059.61300000001</v>
      </c>
      <c r="K401" s="34">
        <f>VLOOKUP($C401,'Hub coords'!$A$14:$E$119,4,TRUE)</f>
        <v>488059.60840000003</v>
      </c>
      <c r="L401" s="34">
        <f>VLOOKUP($C401,'Hub coords'!$A$14:$E$119,5,TRUE)</f>
        <v>5189806.1515000006</v>
      </c>
      <c r="M401" s="34">
        <f t="shared" si="24"/>
        <v>4.5999999856576324E-3</v>
      </c>
      <c r="N401" s="34">
        <f t="shared" si="25"/>
        <v>1.7500001005828381E-2</v>
      </c>
      <c r="O401" s="35">
        <f t="shared" si="26"/>
        <v>1.8094475263793767E-2</v>
      </c>
      <c r="P401" s="34">
        <f t="shared" si="27"/>
        <v>3.2741003507204448E-4</v>
      </c>
      <c r="Q401" s="36" t="s">
        <v>52</v>
      </c>
      <c r="R401" s="40">
        <v>4</v>
      </c>
      <c r="S401" s="115">
        <v>0</v>
      </c>
    </row>
    <row r="402" spans="1:19" x14ac:dyDescent="0.3">
      <c r="A402" s="113" t="s">
        <v>130</v>
      </c>
      <c r="C402" s="113" t="s">
        <v>3131</v>
      </c>
      <c r="D402" s="113">
        <v>1201</v>
      </c>
      <c r="E402" s="113">
        <v>319.84899999999999</v>
      </c>
      <c r="F402" s="113">
        <v>0.1</v>
      </c>
      <c r="G402" s="113">
        <v>0.1</v>
      </c>
      <c r="H402" s="113">
        <v>0.63413699999999995</v>
      </c>
      <c r="I402" s="113">
        <v>5189806.1720000003</v>
      </c>
      <c r="J402" s="113">
        <v>488059.44199999998</v>
      </c>
      <c r="K402" s="34">
        <f>VLOOKUP($C402,'Hub coords'!$A$14:$E$119,4,TRUE)</f>
        <v>488059.60840000003</v>
      </c>
      <c r="L402" s="34">
        <f>VLOOKUP($C402,'Hub coords'!$A$14:$E$119,5,TRUE)</f>
        <v>5189806.1515000006</v>
      </c>
      <c r="M402" s="34">
        <f t="shared" si="24"/>
        <v>0.16640000004554167</v>
      </c>
      <c r="N402" s="34">
        <f t="shared" si="25"/>
        <v>2.0499999634921551E-2</v>
      </c>
      <c r="O402" s="35">
        <f t="shared" si="26"/>
        <v>0.16765801501922911</v>
      </c>
      <c r="P402" s="34">
        <f t="shared" si="27"/>
        <v>2.8109210000188053E-2</v>
      </c>
      <c r="Q402" s="36" t="s">
        <v>52</v>
      </c>
      <c r="R402" s="40">
        <v>5</v>
      </c>
      <c r="S402" s="115">
        <v>0</v>
      </c>
    </row>
    <row r="403" spans="1:19" x14ac:dyDescent="0.3">
      <c r="A403" s="113" t="s">
        <v>130</v>
      </c>
      <c r="C403" s="113" t="s">
        <v>3132</v>
      </c>
      <c r="D403" s="113">
        <v>1201</v>
      </c>
      <c r="E403" s="113">
        <v>319.83199999999999</v>
      </c>
      <c r="F403" s="113">
        <v>0.1</v>
      </c>
      <c r="G403" s="113">
        <v>0.1</v>
      </c>
      <c r="H403" s="113">
        <v>0.53964100000000004</v>
      </c>
      <c r="I403" s="113">
        <v>5189806.1789999995</v>
      </c>
      <c r="J403" s="113">
        <v>488059.39</v>
      </c>
      <c r="K403" s="34">
        <f>VLOOKUP($C403,'Hub coords'!$A$14:$E$119,4,TRUE)</f>
        <v>488059.60840000003</v>
      </c>
      <c r="L403" s="34">
        <f>VLOOKUP($C403,'Hub coords'!$A$14:$E$119,5,TRUE)</f>
        <v>5189806.1515000006</v>
      </c>
      <c r="M403" s="34">
        <f t="shared" si="24"/>
        <v>0.21840000001247972</v>
      </c>
      <c r="N403" s="34">
        <f t="shared" si="25"/>
        <v>2.7499998919665813E-2</v>
      </c>
      <c r="O403" s="35">
        <f t="shared" si="26"/>
        <v>0.22012453281275296</v>
      </c>
      <c r="P403" s="34">
        <f t="shared" si="27"/>
        <v>4.8454809946032754E-2</v>
      </c>
      <c r="Q403" s="36" t="s">
        <v>52</v>
      </c>
      <c r="R403" s="40">
        <v>6</v>
      </c>
      <c r="S403" s="115">
        <v>0</v>
      </c>
    </row>
    <row r="404" spans="1:19" x14ac:dyDescent="0.3">
      <c r="A404" s="113" t="s">
        <v>130</v>
      </c>
      <c r="C404" s="113" t="s">
        <v>3133</v>
      </c>
      <c r="D404" s="113">
        <v>1201</v>
      </c>
      <c r="E404" s="113">
        <v>319.94499999999999</v>
      </c>
      <c r="F404" s="113">
        <v>0.2</v>
      </c>
      <c r="G404" s="113">
        <v>0.1</v>
      </c>
      <c r="H404" s="113">
        <v>0.40797299999999997</v>
      </c>
      <c r="I404" s="113">
        <v>5189806.1449999996</v>
      </c>
      <c r="J404" s="113">
        <v>488059.50599999999</v>
      </c>
      <c r="K404" s="34">
        <f>VLOOKUP($C404,'Hub coords'!$A$14:$E$119,4,TRUE)</f>
        <v>488059.60840000003</v>
      </c>
      <c r="L404" s="34">
        <f>VLOOKUP($C404,'Hub coords'!$A$14:$E$119,5,TRUE)</f>
        <v>5189806.1515000006</v>
      </c>
      <c r="M404" s="34">
        <f t="shared" si="24"/>
        <v>0.10240000003250316</v>
      </c>
      <c r="N404" s="34">
        <f t="shared" si="25"/>
        <v>6.5000010654330254E-3</v>
      </c>
      <c r="O404" s="35">
        <f t="shared" si="26"/>
        <v>0.10260609153703924</v>
      </c>
      <c r="P404" s="34">
        <f t="shared" si="27"/>
        <v>1.0528010020507276E-2</v>
      </c>
      <c r="Q404" s="36" t="s">
        <v>52</v>
      </c>
      <c r="R404" s="40">
        <v>7</v>
      </c>
      <c r="S404" s="115">
        <v>0</v>
      </c>
    </row>
    <row r="405" spans="1:19" x14ac:dyDescent="0.3">
      <c r="A405" s="113" t="s">
        <v>130</v>
      </c>
      <c r="C405" s="113" t="s">
        <v>3134</v>
      </c>
      <c r="D405" s="113">
        <v>1201</v>
      </c>
      <c r="E405" s="113">
        <v>319.98200000000003</v>
      </c>
      <c r="F405" s="113">
        <v>0.2</v>
      </c>
      <c r="G405" s="113">
        <v>0.2</v>
      </c>
      <c r="H405" s="113">
        <v>0.229102</v>
      </c>
      <c r="I405" s="113">
        <v>5189806.0329999998</v>
      </c>
      <c r="J405" s="113">
        <v>488059.57500000001</v>
      </c>
      <c r="K405" s="34">
        <f>VLOOKUP($C405,'Hub coords'!$A$14:$E$119,4,TRUE)</f>
        <v>488059.60840000003</v>
      </c>
      <c r="L405" s="34">
        <f>VLOOKUP($C405,'Hub coords'!$A$14:$E$119,5,TRUE)</f>
        <v>5189806.1515000006</v>
      </c>
      <c r="M405" s="34">
        <f t="shared" si="24"/>
        <v>3.3400000014808029E-2</v>
      </c>
      <c r="N405" s="34">
        <f t="shared" si="25"/>
        <v>0.11850000079721212</v>
      </c>
      <c r="O405" s="35">
        <f t="shared" si="26"/>
        <v>0.12311705889083141</v>
      </c>
      <c r="P405" s="34">
        <f t="shared" si="27"/>
        <v>1.5157810189928449E-2</v>
      </c>
      <c r="Q405" s="36" t="s">
        <v>52</v>
      </c>
      <c r="R405" s="40">
        <v>8</v>
      </c>
      <c r="S405" s="115">
        <v>0</v>
      </c>
    </row>
    <row r="406" spans="1:19" ht="15" thickBot="1" x14ac:dyDescent="0.35">
      <c r="A406" s="113" t="s">
        <v>130</v>
      </c>
      <c r="C406" s="113" t="s">
        <v>3135</v>
      </c>
      <c r="D406" s="113">
        <v>1201</v>
      </c>
      <c r="E406" s="113">
        <v>319.93099999999998</v>
      </c>
      <c r="F406" s="113">
        <v>0.1</v>
      </c>
      <c r="G406" s="113">
        <v>0.1</v>
      </c>
      <c r="H406" s="113">
        <v>0.36486400000000002</v>
      </c>
      <c r="I406" s="113">
        <v>5189806.1339999996</v>
      </c>
      <c r="J406" s="113">
        <v>488059.46799999999</v>
      </c>
      <c r="K406" s="34">
        <f>VLOOKUP($C406,'Hub coords'!$A$14:$E$119,4,TRUE)</f>
        <v>488059.60840000003</v>
      </c>
      <c r="L406" s="34">
        <f>VLOOKUP($C406,'Hub coords'!$A$14:$E$119,5,TRUE)</f>
        <v>5189806.1515000006</v>
      </c>
      <c r="M406" s="34">
        <f t="shared" si="24"/>
        <v>0.14040000003296882</v>
      </c>
      <c r="N406" s="34">
        <f t="shared" si="25"/>
        <v>1.7500001005828381E-2</v>
      </c>
      <c r="O406" s="35">
        <f t="shared" si="26"/>
        <v>0.14148643060188365</v>
      </c>
      <c r="P406" s="34">
        <f t="shared" si="27"/>
        <v>2.001841004446164E-2</v>
      </c>
      <c r="Q406" s="36" t="s">
        <v>52</v>
      </c>
      <c r="R406" s="38" t="s">
        <v>2123</v>
      </c>
      <c r="S406" s="38">
        <v>0</v>
      </c>
    </row>
    <row r="407" spans="1:19" x14ac:dyDescent="0.3">
      <c r="A407" s="113" t="s">
        <v>130</v>
      </c>
      <c r="C407" s="113" t="s">
        <v>3118</v>
      </c>
      <c r="D407" s="113">
        <v>1201</v>
      </c>
      <c r="E407" s="113">
        <v>319.84399999999999</v>
      </c>
      <c r="F407" s="113">
        <v>0.1</v>
      </c>
      <c r="G407" s="113">
        <v>0.1</v>
      </c>
      <c r="H407" s="113">
        <v>0.55535599999999996</v>
      </c>
      <c r="I407" s="113">
        <v>5189806.2010000004</v>
      </c>
      <c r="J407" s="113">
        <v>488059.44199999998</v>
      </c>
      <c r="K407" s="34">
        <f>VLOOKUP($C407,'Hub coords'!$A$14:$E$119,4,TRUE)</f>
        <v>488059.60840000003</v>
      </c>
      <c r="L407" s="34">
        <f>VLOOKUP($C407,'Hub coords'!$A$14:$E$119,5,TRUE)</f>
        <v>5189806.1515000006</v>
      </c>
      <c r="M407" s="34">
        <f t="shared" si="24"/>
        <v>0.16640000004554167</v>
      </c>
      <c r="N407" s="34">
        <f t="shared" si="25"/>
        <v>4.9499999731779099E-2</v>
      </c>
      <c r="O407" s="35">
        <f t="shared" si="26"/>
        <v>0.17360648026096953</v>
      </c>
      <c r="P407" s="34">
        <f t="shared" si="27"/>
        <v>3.0139209988602405E-2</v>
      </c>
      <c r="Q407" s="36" t="s">
        <v>52</v>
      </c>
      <c r="R407" s="70"/>
      <c r="S407" s="70"/>
    </row>
    <row r="408" spans="1:19" x14ac:dyDescent="0.3">
      <c r="A408" s="113" t="s">
        <v>126</v>
      </c>
      <c r="C408" s="113" t="s">
        <v>3136</v>
      </c>
      <c r="D408" s="113">
        <v>1201</v>
      </c>
      <c r="E408" s="113">
        <v>320.07</v>
      </c>
      <c r="F408" s="113">
        <v>0.3</v>
      </c>
      <c r="G408" s="113">
        <v>0.3</v>
      </c>
      <c r="H408" s="113">
        <v>0.63761500000000004</v>
      </c>
      <c r="I408" s="113">
        <v>5189806.017</v>
      </c>
      <c r="J408" s="113">
        <v>488059.74599999998</v>
      </c>
      <c r="K408" s="34">
        <f>VLOOKUP($C408,'Hub coords'!$A$14:$E$119,4,TRUE)</f>
        <v>488059.60840000003</v>
      </c>
      <c r="L408" s="34">
        <f>VLOOKUP($C408,'Hub coords'!$A$14:$E$119,5,TRUE)</f>
        <v>5189806.1515000006</v>
      </c>
      <c r="M408" s="34">
        <f t="shared" si="24"/>
        <v>0.13759999995818362</v>
      </c>
      <c r="N408" s="34">
        <f t="shared" si="25"/>
        <v>0.13450000062584877</v>
      </c>
      <c r="O408" s="35">
        <f t="shared" si="26"/>
        <v>0.1924162419257934</v>
      </c>
      <c r="P408" s="34">
        <f t="shared" si="27"/>
        <v>3.7024010156845456E-2</v>
      </c>
      <c r="Q408" s="36" t="s">
        <v>52</v>
      </c>
      <c r="R408" s="70"/>
      <c r="S408" s="70"/>
    </row>
    <row r="409" spans="1:19" x14ac:dyDescent="0.3">
      <c r="A409" s="113" t="s">
        <v>130</v>
      </c>
      <c r="C409" s="113" t="s">
        <v>3137</v>
      </c>
      <c r="D409" s="113">
        <v>1201</v>
      </c>
      <c r="E409" s="113">
        <v>319.976</v>
      </c>
      <c r="F409" s="113">
        <v>0.2</v>
      </c>
      <c r="G409" s="113">
        <v>0.2</v>
      </c>
      <c r="H409" s="113">
        <v>0.51856999999999998</v>
      </c>
      <c r="I409" s="113">
        <v>5189806.0350000001</v>
      </c>
      <c r="J409" s="113">
        <v>488059.64899999998</v>
      </c>
      <c r="K409" s="34">
        <f>VLOOKUP($C409,'Hub coords'!$A$14:$E$119,4,TRUE)</f>
        <v>488059.60840000003</v>
      </c>
      <c r="L409" s="34">
        <f>VLOOKUP($C409,'Hub coords'!$A$14:$E$119,5,TRUE)</f>
        <v>5189806.1515000006</v>
      </c>
      <c r="M409" s="34">
        <f t="shared" si="24"/>
        <v>4.0599999949336052E-2</v>
      </c>
      <c r="N409" s="34">
        <f t="shared" si="25"/>
        <v>0.11650000046938658</v>
      </c>
      <c r="O409" s="35">
        <f t="shared" si="26"/>
        <v>0.12337183675885335</v>
      </c>
      <c r="P409" s="34">
        <f t="shared" si="27"/>
        <v>1.5220610105253159E-2</v>
      </c>
      <c r="Q409" s="36" t="s">
        <v>52</v>
      </c>
      <c r="R409" s="70"/>
      <c r="S409" s="70"/>
    </row>
    <row r="410" spans="1:19" x14ac:dyDescent="0.3">
      <c r="A410" s="113" t="s">
        <v>130</v>
      </c>
      <c r="C410" s="113" t="s">
        <v>3138</v>
      </c>
      <c r="D410" s="113">
        <v>1201</v>
      </c>
      <c r="E410" s="113">
        <v>319.96499999999997</v>
      </c>
      <c r="F410" s="113">
        <v>0.2</v>
      </c>
      <c r="G410" s="113">
        <v>0.1</v>
      </c>
      <c r="H410" s="113">
        <v>0.39612999999999998</v>
      </c>
      <c r="I410" s="113">
        <v>5189806.1289999997</v>
      </c>
      <c r="J410" s="113">
        <v>488059.5</v>
      </c>
      <c r="K410" s="34">
        <f>VLOOKUP($C410,'Hub coords'!$A$14:$E$119,4,TRUE)</f>
        <v>488059.60840000003</v>
      </c>
      <c r="L410" s="34">
        <f>VLOOKUP($C410,'Hub coords'!$A$14:$E$119,5,TRUE)</f>
        <v>5189806.1515000006</v>
      </c>
      <c r="M410" s="34">
        <f t="shared" si="24"/>
        <v>0.10840000002644956</v>
      </c>
      <c r="N410" s="34">
        <f t="shared" si="25"/>
        <v>2.2500000894069672E-2</v>
      </c>
      <c r="O410" s="35">
        <f t="shared" si="26"/>
        <v>0.11071047848314722</v>
      </c>
      <c r="P410" s="34">
        <f t="shared" si="27"/>
        <v>1.2256810045967403E-2</v>
      </c>
      <c r="Q410" s="36" t="s">
        <v>52</v>
      </c>
      <c r="R410" s="70"/>
      <c r="S410" s="70"/>
    </row>
    <row r="411" spans="1:19" x14ac:dyDescent="0.3">
      <c r="A411" s="113" t="s">
        <v>130</v>
      </c>
      <c r="C411" s="113" t="s">
        <v>3139</v>
      </c>
      <c r="D411" s="113">
        <v>1201</v>
      </c>
      <c r="E411" s="113">
        <v>319.93599999999998</v>
      </c>
      <c r="F411" s="113">
        <v>0.1</v>
      </c>
      <c r="G411" s="113">
        <v>0.1</v>
      </c>
      <c r="H411" s="113">
        <v>0.386631</v>
      </c>
      <c r="I411" s="113">
        <v>5189806.1349999998</v>
      </c>
      <c r="J411" s="113">
        <v>488059.478</v>
      </c>
      <c r="K411" s="34">
        <f>VLOOKUP($C411,'Hub coords'!$A$14:$E$119,4,TRUE)</f>
        <v>488059.60840000003</v>
      </c>
      <c r="L411" s="34">
        <f>VLOOKUP($C411,'Hub coords'!$A$14:$E$119,5,TRUE)</f>
        <v>5189806.1515000006</v>
      </c>
      <c r="M411" s="34">
        <f t="shared" si="24"/>
        <v>0.13040000002365559</v>
      </c>
      <c r="N411" s="34">
        <f t="shared" si="25"/>
        <v>1.6500000841915607E-2</v>
      </c>
      <c r="O411" s="35">
        <f t="shared" si="26"/>
        <v>0.13143975819344994</v>
      </c>
      <c r="P411" s="34">
        <f t="shared" si="27"/>
        <v>1.727641003395259E-2</v>
      </c>
      <c r="Q411" s="36" t="s">
        <v>52</v>
      </c>
      <c r="R411" s="70"/>
      <c r="S411" s="70"/>
    </row>
    <row r="412" spans="1:19" x14ac:dyDescent="0.3">
      <c r="A412" s="113" t="s">
        <v>130</v>
      </c>
      <c r="C412" s="113" t="s">
        <v>3140</v>
      </c>
      <c r="D412" s="113">
        <v>1201</v>
      </c>
      <c r="E412" s="113">
        <v>320.26</v>
      </c>
      <c r="F412" s="113">
        <v>0.2</v>
      </c>
      <c r="G412" s="113">
        <v>0.2</v>
      </c>
      <c r="H412" s="113">
        <v>0.91236600000000001</v>
      </c>
      <c r="I412" s="113">
        <v>5189805.7819999997</v>
      </c>
      <c r="J412" s="113">
        <v>488059.64799999999</v>
      </c>
      <c r="K412" s="34">
        <f>VLOOKUP($C412,'Hub coords'!$A$14:$E$119,4,TRUE)</f>
        <v>488059.60840000003</v>
      </c>
      <c r="L412" s="34">
        <f>VLOOKUP($C412,'Hub coords'!$A$14:$E$119,5,TRUE)</f>
        <v>5189806.1515000006</v>
      </c>
      <c r="M412" s="34">
        <f t="shared" si="24"/>
        <v>3.9599999960046262E-2</v>
      </c>
      <c r="N412" s="34">
        <f t="shared" si="25"/>
        <v>0.3695000009611249</v>
      </c>
      <c r="O412" s="35">
        <f t="shared" si="26"/>
        <v>0.3716159451733832</v>
      </c>
      <c r="P412" s="34">
        <f t="shared" si="27"/>
        <v>0.13809841070710696</v>
      </c>
      <c r="Q412" s="36" t="s">
        <v>52</v>
      </c>
      <c r="R412" s="70"/>
      <c r="S412" s="70"/>
    </row>
    <row r="413" spans="1:19" x14ac:dyDescent="0.3">
      <c r="A413" s="113" t="s">
        <v>130</v>
      </c>
      <c r="C413" s="113" t="s">
        <v>3141</v>
      </c>
      <c r="D413" s="113">
        <v>1201</v>
      </c>
      <c r="E413" s="113">
        <v>320.04399999999998</v>
      </c>
      <c r="F413" s="113">
        <v>0.2</v>
      </c>
      <c r="G413" s="113">
        <v>0.2</v>
      </c>
      <c r="H413" s="113">
        <v>0.27368900000000002</v>
      </c>
      <c r="I413" s="113">
        <v>5189806.1220000004</v>
      </c>
      <c r="J413" s="113">
        <v>488059.576</v>
      </c>
      <c r="K413" s="34">
        <f>VLOOKUP($C413,'Hub coords'!$A$14:$E$119,4,TRUE)</f>
        <v>488059.60840000003</v>
      </c>
      <c r="L413" s="34">
        <f>VLOOKUP($C413,'Hub coords'!$A$14:$E$119,5,TRUE)</f>
        <v>5189806.1515000006</v>
      </c>
      <c r="M413" s="34">
        <f t="shared" si="24"/>
        <v>3.2400000025518239E-2</v>
      </c>
      <c r="N413" s="34">
        <f t="shared" si="25"/>
        <v>2.9500000178813934E-2</v>
      </c>
      <c r="O413" s="35">
        <f t="shared" si="26"/>
        <v>4.3817918848384436E-2</v>
      </c>
      <c r="P413" s="34">
        <f t="shared" si="27"/>
        <v>1.920010012203604E-3</v>
      </c>
      <c r="Q413" s="36" t="s">
        <v>52</v>
      </c>
      <c r="R413" s="70"/>
      <c r="S413" s="70"/>
    </row>
    <row r="414" spans="1:19" x14ac:dyDescent="0.3">
      <c r="A414" s="113" t="s">
        <v>130</v>
      </c>
      <c r="C414" s="113" t="s">
        <v>3142</v>
      </c>
      <c r="D414" s="113">
        <v>1201</v>
      </c>
      <c r="E414" s="113">
        <v>319.88099999999997</v>
      </c>
      <c r="F414" s="113">
        <v>0.2</v>
      </c>
      <c r="G414" s="113">
        <v>0.2</v>
      </c>
      <c r="H414" s="113">
        <v>0.48721300000000001</v>
      </c>
      <c r="I414" s="113">
        <v>5189806.1390000004</v>
      </c>
      <c r="J414" s="113">
        <v>488059.495</v>
      </c>
      <c r="K414" s="34">
        <f>VLOOKUP($C414,'Hub coords'!$A$14:$E$119,4,TRUE)</f>
        <v>488059.60840000003</v>
      </c>
      <c r="L414" s="34">
        <f>VLOOKUP($C414,'Hub coords'!$A$14:$E$119,5,TRUE)</f>
        <v>5189806.1515000006</v>
      </c>
      <c r="M414" s="34">
        <f t="shared" si="24"/>
        <v>0.11340000003110617</v>
      </c>
      <c r="N414" s="34">
        <f t="shared" si="25"/>
        <v>1.2500000186264515E-2</v>
      </c>
      <c r="O414" s="35">
        <f t="shared" si="26"/>
        <v>0.11408685293105202</v>
      </c>
      <c r="P414" s="34">
        <f t="shared" si="27"/>
        <v>1.3015810011711492E-2</v>
      </c>
      <c r="Q414" s="36" t="s">
        <v>52</v>
      </c>
      <c r="R414" s="70"/>
      <c r="S414" s="70"/>
    </row>
    <row r="415" spans="1:19" x14ac:dyDescent="0.3">
      <c r="A415" s="113" t="s">
        <v>130</v>
      </c>
      <c r="C415" s="113" t="s">
        <v>3143</v>
      </c>
      <c r="D415" s="113">
        <v>1201</v>
      </c>
      <c r="E415" s="113">
        <v>320.04500000000002</v>
      </c>
      <c r="F415" s="113">
        <v>0.2</v>
      </c>
      <c r="G415" s="113">
        <v>0.1</v>
      </c>
      <c r="H415" s="113">
        <v>0.23200299999999999</v>
      </c>
      <c r="I415" s="113">
        <v>5189806.1220000004</v>
      </c>
      <c r="J415" s="113">
        <v>488059.61599999998</v>
      </c>
      <c r="K415" s="34">
        <f>VLOOKUP($C415,'Hub coords'!$A$14:$E$119,4,TRUE)</f>
        <v>488059.60840000003</v>
      </c>
      <c r="L415" s="34">
        <f>VLOOKUP($C415,'Hub coords'!$A$14:$E$119,5,TRUE)</f>
        <v>5189806.1515000006</v>
      </c>
      <c r="M415" s="34">
        <f t="shared" si="24"/>
        <v>7.5999999535270035E-3</v>
      </c>
      <c r="N415" s="34">
        <f t="shared" si="25"/>
        <v>2.9500000178813934E-2</v>
      </c>
      <c r="O415" s="35">
        <f t="shared" si="26"/>
        <v>3.0463256717620204E-2</v>
      </c>
      <c r="P415" s="34">
        <f t="shared" si="27"/>
        <v>9.2801000984363247E-4</v>
      </c>
      <c r="Q415" s="36" t="s">
        <v>52</v>
      </c>
      <c r="R415" s="70"/>
      <c r="S415" s="70"/>
    </row>
    <row r="416" spans="1:19" x14ac:dyDescent="0.3">
      <c r="A416" s="113" t="s">
        <v>130</v>
      </c>
      <c r="C416" s="113" t="s">
        <v>3144</v>
      </c>
      <c r="D416" s="113">
        <v>1201</v>
      </c>
      <c r="E416" s="113">
        <v>319.86</v>
      </c>
      <c r="F416" s="113">
        <v>0.2</v>
      </c>
      <c r="G416" s="113">
        <v>0.2</v>
      </c>
      <c r="H416" s="113">
        <v>0.45315100000000003</v>
      </c>
      <c r="I416" s="113">
        <v>5189806.1459999997</v>
      </c>
      <c r="J416" s="113">
        <v>488059.48499999999</v>
      </c>
      <c r="K416" s="34">
        <f>VLOOKUP($C416,'Hub coords'!$A$14:$E$119,4,TRUE)</f>
        <v>488059.60840000003</v>
      </c>
      <c r="L416" s="34">
        <f>VLOOKUP($C416,'Hub coords'!$A$14:$E$119,5,TRUE)</f>
        <v>5189806.1515000006</v>
      </c>
      <c r="M416" s="34">
        <f t="shared" si="24"/>
        <v>0.1234000000404194</v>
      </c>
      <c r="N416" s="34">
        <f t="shared" si="25"/>
        <v>5.5000009015202522E-3</v>
      </c>
      <c r="O416" s="35">
        <f t="shared" si="26"/>
        <v>0.12352250815091244</v>
      </c>
      <c r="P416" s="34">
        <f t="shared" si="27"/>
        <v>1.525781001989223E-2</v>
      </c>
      <c r="Q416" s="36" t="s">
        <v>52</v>
      </c>
      <c r="R416" s="70"/>
      <c r="S416" s="70"/>
    </row>
    <row r="417" spans="1:19" x14ac:dyDescent="0.3">
      <c r="A417" s="113" t="s">
        <v>130</v>
      </c>
      <c r="C417" s="113" t="s">
        <v>3145</v>
      </c>
      <c r="D417" s="113">
        <v>1201</v>
      </c>
      <c r="E417" s="113">
        <v>320.23599999999999</v>
      </c>
      <c r="F417" s="113">
        <v>0.2</v>
      </c>
      <c r="G417" s="113">
        <v>0.2</v>
      </c>
      <c r="H417" s="113">
        <v>0.87622999999999995</v>
      </c>
      <c r="I417" s="113">
        <v>5189805.875</v>
      </c>
      <c r="J417" s="113">
        <v>488059.67</v>
      </c>
      <c r="K417" s="34">
        <f>VLOOKUP($C417,'Hub coords'!$A$14:$E$119,4,TRUE)</f>
        <v>488059.60840000003</v>
      </c>
      <c r="L417" s="34">
        <f>VLOOKUP($C417,'Hub coords'!$A$14:$E$119,5,TRUE)</f>
        <v>5189806.1515000006</v>
      </c>
      <c r="M417" s="34">
        <f t="shared" si="24"/>
        <v>6.1599999957252294E-2</v>
      </c>
      <c r="N417" s="34">
        <f t="shared" si="25"/>
        <v>0.27650000061839819</v>
      </c>
      <c r="O417" s="35">
        <f t="shared" si="26"/>
        <v>0.28327867963669218</v>
      </c>
      <c r="P417" s="34">
        <f t="shared" si="27"/>
        <v>8.0246810336707677E-2</v>
      </c>
      <c r="Q417" s="36" t="s">
        <v>52</v>
      </c>
      <c r="R417" s="70"/>
      <c r="S417" s="70"/>
    </row>
    <row r="418" spans="1:19" x14ac:dyDescent="0.3">
      <c r="A418" s="113" t="s">
        <v>130</v>
      </c>
      <c r="C418" s="113" t="s">
        <v>3119</v>
      </c>
      <c r="D418" s="113">
        <v>1201</v>
      </c>
      <c r="E418" s="113">
        <v>319.827</v>
      </c>
      <c r="F418" s="113">
        <v>0.1</v>
      </c>
      <c r="G418" s="113">
        <v>0.1</v>
      </c>
      <c r="H418" s="113">
        <v>0.46893200000000002</v>
      </c>
      <c r="I418" s="113">
        <v>5189806.182</v>
      </c>
      <c r="J418" s="113">
        <v>488059.41</v>
      </c>
      <c r="K418" s="34">
        <f>VLOOKUP($C418,'Hub coords'!$A$14:$E$119,4,TRUE)</f>
        <v>488059.60840000003</v>
      </c>
      <c r="L418" s="34">
        <f>VLOOKUP($C418,'Hub coords'!$A$14:$E$119,5,TRUE)</f>
        <v>5189806.1515000006</v>
      </c>
      <c r="M418" s="34">
        <f t="shared" si="24"/>
        <v>0.19840000005206093</v>
      </c>
      <c r="N418" s="34">
        <f t="shared" si="25"/>
        <v>3.0499999411404133E-2</v>
      </c>
      <c r="O418" s="35">
        <f t="shared" si="26"/>
        <v>0.20073069019149373</v>
      </c>
      <c r="P418" s="34">
        <f t="shared" si="27"/>
        <v>4.0292809984753437E-2</v>
      </c>
      <c r="Q418" s="36" t="s">
        <v>52</v>
      </c>
      <c r="R418" s="70"/>
      <c r="S418" s="70"/>
    </row>
    <row r="419" spans="1:19" x14ac:dyDescent="0.3">
      <c r="A419" s="113" t="s">
        <v>130</v>
      </c>
      <c r="C419" s="113" t="s">
        <v>3146</v>
      </c>
      <c r="D419" s="113">
        <v>1201</v>
      </c>
      <c r="E419" s="113">
        <v>320.05</v>
      </c>
      <c r="F419" s="113">
        <v>0.2</v>
      </c>
      <c r="G419" s="113">
        <v>0.1</v>
      </c>
      <c r="H419" s="113">
        <v>0.21831100000000001</v>
      </c>
      <c r="I419" s="113">
        <v>5189806.1160000004</v>
      </c>
      <c r="J419" s="113">
        <v>488059.61800000002</v>
      </c>
      <c r="K419" s="34">
        <f>VLOOKUP($C419,'Hub coords'!$A$14:$E$119,4,TRUE)</f>
        <v>488059.60840000003</v>
      </c>
      <c r="L419" s="34">
        <f>VLOOKUP($C419,'Hub coords'!$A$14:$E$119,5,TRUE)</f>
        <v>5189806.1515000006</v>
      </c>
      <c r="M419" s="34">
        <f t="shared" si="24"/>
        <v>9.5999999903142452E-3</v>
      </c>
      <c r="N419" s="34">
        <f t="shared" si="25"/>
        <v>3.5500000230967999E-2</v>
      </c>
      <c r="O419" s="35">
        <f t="shared" si="26"/>
        <v>3.6775127684520167E-2</v>
      </c>
      <c r="P419" s="34">
        <f t="shared" si="27"/>
        <v>1.3524100162127617E-3</v>
      </c>
      <c r="Q419" s="36" t="s">
        <v>52</v>
      </c>
      <c r="R419" s="70"/>
      <c r="S419" s="70"/>
    </row>
    <row r="420" spans="1:19" x14ac:dyDescent="0.3">
      <c r="A420" s="113" t="s">
        <v>130</v>
      </c>
      <c r="C420" s="113" t="s">
        <v>3120</v>
      </c>
      <c r="D420" s="113">
        <v>1201</v>
      </c>
      <c r="E420" s="113">
        <v>320.00400000000002</v>
      </c>
      <c r="F420" s="113">
        <v>0.2</v>
      </c>
      <c r="G420" s="113">
        <v>0.1</v>
      </c>
      <c r="H420" s="113">
        <v>0.253162</v>
      </c>
      <c r="I420" s="113">
        <v>5189806.1349999998</v>
      </c>
      <c r="J420" s="113">
        <v>488059.60399999999</v>
      </c>
      <c r="K420" s="34">
        <f>VLOOKUP($C420,'Hub coords'!$A$14:$E$119,4,TRUE)</f>
        <v>488059.60840000003</v>
      </c>
      <c r="L420" s="34">
        <f>VLOOKUP($C420,'Hub coords'!$A$14:$E$119,5,TRUE)</f>
        <v>5189806.1515000006</v>
      </c>
      <c r="M420" s="34">
        <f t="shared" si="24"/>
        <v>4.400000034365803E-3</v>
      </c>
      <c r="N420" s="34">
        <f t="shared" si="25"/>
        <v>1.6500000841915607E-2</v>
      </c>
      <c r="O420" s="35">
        <f t="shared" si="26"/>
        <v>1.7076592988229087E-2</v>
      </c>
      <c r="P420" s="34">
        <f t="shared" si="27"/>
        <v>2.9161002808563482E-4</v>
      </c>
      <c r="Q420" s="36" t="s">
        <v>52</v>
      </c>
      <c r="R420" s="70" t="s">
        <v>5112</v>
      </c>
      <c r="S420" s="48">
        <f>COUNT(D396:D425)</f>
        <v>30</v>
      </c>
    </row>
    <row r="421" spans="1:19" x14ac:dyDescent="0.3">
      <c r="A421" s="113" t="s">
        <v>130</v>
      </c>
      <c r="C421" s="113" t="s">
        <v>3121</v>
      </c>
      <c r="D421" s="113">
        <v>1201</v>
      </c>
      <c r="E421" s="113">
        <v>319.87599999999998</v>
      </c>
      <c r="F421" s="113">
        <v>0.1</v>
      </c>
      <c r="G421" s="113">
        <v>0.1</v>
      </c>
      <c r="H421" s="113">
        <v>0.47646899999999998</v>
      </c>
      <c r="I421" s="113">
        <v>5189806.1830000002</v>
      </c>
      <c r="J421" s="113">
        <v>488059.44900000002</v>
      </c>
      <c r="K421" s="34">
        <f>VLOOKUP($C421,'Hub coords'!$A$14:$E$119,4,TRUE)</f>
        <v>488059.60840000003</v>
      </c>
      <c r="L421" s="34">
        <f>VLOOKUP($C421,'Hub coords'!$A$14:$E$119,5,TRUE)</f>
        <v>5189806.1515000006</v>
      </c>
      <c r="M421" s="34">
        <f t="shared" si="24"/>
        <v>0.15940000000409782</v>
      </c>
      <c r="N421" s="34">
        <f t="shared" si="25"/>
        <v>3.1499999575316906E-2</v>
      </c>
      <c r="O421" s="35">
        <f t="shared" si="26"/>
        <v>0.16248264514880151</v>
      </c>
      <c r="P421" s="34">
        <f t="shared" si="27"/>
        <v>2.6400609974551351E-2</v>
      </c>
      <c r="Q421" s="36" t="s">
        <v>52</v>
      </c>
      <c r="R421" s="70" t="s">
        <v>5111</v>
      </c>
      <c r="S421" s="18">
        <f>AVERAGE(O396:O425)</f>
        <v>0.13122702480997225</v>
      </c>
    </row>
    <row r="422" spans="1:19" x14ac:dyDescent="0.3">
      <c r="A422" s="113" t="s">
        <v>130</v>
      </c>
      <c r="C422" s="113" t="s">
        <v>3122</v>
      </c>
      <c r="D422" s="113">
        <v>1201</v>
      </c>
      <c r="E422" s="113">
        <v>320.08</v>
      </c>
      <c r="F422" s="113">
        <v>0.2</v>
      </c>
      <c r="G422" s="113">
        <v>0.2</v>
      </c>
      <c r="H422" s="113">
        <v>0.38977499999999998</v>
      </c>
      <c r="I422" s="113">
        <v>5189806.1330000004</v>
      </c>
      <c r="J422" s="113">
        <v>488059.56699999998</v>
      </c>
      <c r="K422" s="34">
        <f>VLOOKUP($C422,'Hub coords'!$A$14:$E$119,4,TRUE)</f>
        <v>488059.60840000003</v>
      </c>
      <c r="L422" s="34">
        <f>VLOOKUP($C422,'Hub coords'!$A$14:$E$119,5,TRUE)</f>
        <v>5189806.1515000006</v>
      </c>
      <c r="M422" s="34">
        <f t="shared" si="24"/>
        <v>4.1400000045541674E-2</v>
      </c>
      <c r="N422" s="34">
        <f t="shared" si="25"/>
        <v>1.8500000238418579E-2</v>
      </c>
      <c r="O422" s="35">
        <f t="shared" si="26"/>
        <v>4.5345451950469497E-2</v>
      </c>
      <c r="P422" s="34">
        <f t="shared" si="27"/>
        <v>2.0562100125923379E-3</v>
      </c>
      <c r="Q422" s="36" t="s">
        <v>52</v>
      </c>
      <c r="R422" s="70" t="s">
        <v>5110</v>
      </c>
      <c r="S422" s="18">
        <f>_xlfn.STDEV.S(O396:O425)</f>
        <v>7.7661453827317609E-2</v>
      </c>
    </row>
    <row r="423" spans="1:19" x14ac:dyDescent="0.3">
      <c r="A423" s="113" t="s">
        <v>130</v>
      </c>
      <c r="C423" s="113" t="s">
        <v>3123</v>
      </c>
      <c r="D423" s="113">
        <v>1201</v>
      </c>
      <c r="E423" s="113">
        <v>320.036</v>
      </c>
      <c r="F423" s="113">
        <v>0.2</v>
      </c>
      <c r="G423" s="113">
        <v>0.2</v>
      </c>
      <c r="H423" s="113">
        <v>0.45736900000000003</v>
      </c>
      <c r="I423" s="113">
        <v>5189806.0710000005</v>
      </c>
      <c r="J423" s="113">
        <v>488059.59299999999</v>
      </c>
      <c r="K423" s="34">
        <f>VLOOKUP($C423,'Hub coords'!$A$14:$E$119,4,TRUE)</f>
        <v>488059.60840000003</v>
      </c>
      <c r="L423" s="34">
        <f>VLOOKUP($C423,'Hub coords'!$A$14:$E$119,5,TRUE)</f>
        <v>5189806.1515000006</v>
      </c>
      <c r="M423" s="34">
        <f t="shared" si="24"/>
        <v>1.5400000032968819E-2</v>
      </c>
      <c r="N423" s="34">
        <f t="shared" si="25"/>
        <v>8.0500000156462193E-2</v>
      </c>
      <c r="O423" s="35">
        <f t="shared" si="26"/>
        <v>8.1959807382679065E-2</v>
      </c>
      <c r="P423" s="34">
        <f t="shared" si="27"/>
        <v>6.7174100262058535E-3</v>
      </c>
      <c r="Q423" s="36" t="s">
        <v>52</v>
      </c>
      <c r="R423" s="70" t="s">
        <v>5109</v>
      </c>
      <c r="S423" s="18">
        <f>MIN(O396:O425)</f>
        <v>1.7076592988229087E-2</v>
      </c>
    </row>
    <row r="424" spans="1:19" x14ac:dyDescent="0.3">
      <c r="A424" s="113" t="s">
        <v>130</v>
      </c>
      <c r="C424" s="113" t="s">
        <v>3124</v>
      </c>
      <c r="D424" s="113">
        <v>1201</v>
      </c>
      <c r="E424" s="113">
        <v>320.05500000000001</v>
      </c>
      <c r="F424" s="113">
        <v>0.2</v>
      </c>
      <c r="G424" s="113">
        <v>0.2</v>
      </c>
      <c r="H424" s="113">
        <v>0.376031</v>
      </c>
      <c r="I424" s="113">
        <v>5189806.1270000003</v>
      </c>
      <c r="J424" s="113">
        <v>488059.55300000001</v>
      </c>
      <c r="K424" s="34">
        <f>VLOOKUP($C424,'Hub coords'!$A$14:$E$119,4,TRUE)</f>
        <v>488059.60840000003</v>
      </c>
      <c r="L424" s="34">
        <f>VLOOKUP($C424,'Hub coords'!$A$14:$E$119,5,TRUE)</f>
        <v>5189806.1515000006</v>
      </c>
      <c r="M424" s="34">
        <f t="shared" si="24"/>
        <v>5.5400000012014061E-2</v>
      </c>
      <c r="N424" s="34">
        <f t="shared" si="25"/>
        <v>2.4500000290572643E-2</v>
      </c>
      <c r="O424" s="35">
        <f t="shared" si="26"/>
        <v>6.057565530449685E-2</v>
      </c>
      <c r="P424" s="34">
        <f t="shared" si="27"/>
        <v>3.6694100155692175E-3</v>
      </c>
      <c r="Q424" s="36" t="s">
        <v>52</v>
      </c>
      <c r="R424" s="70" t="s">
        <v>5108</v>
      </c>
      <c r="S424" s="18">
        <f>MAX(O396:O425)</f>
        <v>0.3716159451733832</v>
      </c>
    </row>
    <row r="425" spans="1:19" x14ac:dyDescent="0.3">
      <c r="A425" s="113" t="s">
        <v>130</v>
      </c>
      <c r="C425" s="113" t="s">
        <v>3125</v>
      </c>
      <c r="D425" s="113">
        <v>1201</v>
      </c>
      <c r="E425" s="113">
        <v>319.85199999999998</v>
      </c>
      <c r="F425" s="113">
        <v>0.2</v>
      </c>
      <c r="G425" s="113">
        <v>0.2</v>
      </c>
      <c r="H425" s="113">
        <v>0.39066499999999998</v>
      </c>
      <c r="I425" s="113">
        <v>5189806.1490000002</v>
      </c>
      <c r="J425" s="113">
        <v>488059.45</v>
      </c>
      <c r="K425" s="34">
        <f>VLOOKUP($C425,'Hub coords'!$A$14:$E$119,4,TRUE)</f>
        <v>488059.60840000003</v>
      </c>
      <c r="L425" s="34">
        <f>VLOOKUP($C425,'Hub coords'!$A$14:$E$119,5,TRUE)</f>
        <v>5189806.1515000006</v>
      </c>
      <c r="M425" s="34">
        <f t="shared" si="24"/>
        <v>0.15840000001480803</v>
      </c>
      <c r="N425" s="34">
        <f t="shared" si="25"/>
        <v>2.5000004097819328E-3</v>
      </c>
      <c r="O425" s="35">
        <f t="shared" si="26"/>
        <v>0.15841972732819637</v>
      </c>
      <c r="P425" s="34">
        <f t="shared" si="27"/>
        <v>2.5096810006740088E-2</v>
      </c>
      <c r="Q425" s="36" t="s">
        <v>52</v>
      </c>
      <c r="R425" s="70" t="s">
        <v>5107</v>
      </c>
      <c r="S425" s="18">
        <f>SQRT(SUM(P396:P425)/S420)</f>
        <v>0.15182486644386434</v>
      </c>
    </row>
    <row r="426" spans="1:19" ht="15" thickBot="1" x14ac:dyDescent="0.35">
      <c r="A426" s="113" t="s">
        <v>130</v>
      </c>
      <c r="C426" s="113" t="s">
        <v>3147</v>
      </c>
      <c r="D426" s="113">
        <v>1200</v>
      </c>
      <c r="E426" s="113">
        <v>324.26499999999999</v>
      </c>
      <c r="F426" s="113">
        <v>0.2</v>
      </c>
      <c r="G426" s="113">
        <v>0.2</v>
      </c>
      <c r="H426" s="113">
        <v>1.381621</v>
      </c>
      <c r="I426" s="113">
        <v>5189815.3480000002</v>
      </c>
      <c r="J426" s="113">
        <v>488049.625</v>
      </c>
      <c r="K426" s="34">
        <f>VLOOKUP($C426,'Hub coords'!$A$14:$E$119,4,TRUE)</f>
        <v>488048.62240000005</v>
      </c>
      <c r="L426" s="34">
        <f>VLOOKUP($C426,'Hub coords'!$A$14:$E$119,5,TRUE)</f>
        <v>5189815.9575000005</v>
      </c>
      <c r="M426" s="34">
        <f t="shared" si="24"/>
        <v>1.0025999999488704</v>
      </c>
      <c r="N426" s="34">
        <f t="shared" si="25"/>
        <v>0.60950000025331974</v>
      </c>
      <c r="O426" s="35">
        <f t="shared" si="26"/>
        <v>1.1733273244096345</v>
      </c>
      <c r="P426" s="34">
        <f t="shared" si="27"/>
        <v>1.3766970102062717</v>
      </c>
      <c r="Q426" s="36" t="s">
        <v>55</v>
      </c>
      <c r="R426" s="98"/>
    </row>
    <row r="427" spans="1:19" x14ac:dyDescent="0.3">
      <c r="A427" s="113" t="s">
        <v>130</v>
      </c>
      <c r="C427" s="113" t="s">
        <v>3156</v>
      </c>
      <c r="D427" s="113">
        <v>1201</v>
      </c>
      <c r="E427" s="113">
        <v>323.14100000000002</v>
      </c>
      <c r="F427" s="113">
        <v>0.3</v>
      </c>
      <c r="G427" s="113">
        <v>0.3</v>
      </c>
      <c r="H427" s="113">
        <v>1.298675</v>
      </c>
      <c r="I427" s="113">
        <v>5189816.466</v>
      </c>
      <c r="J427" s="113">
        <v>488050.26299999998</v>
      </c>
      <c r="K427" s="34">
        <f>VLOOKUP($C427,'Hub coords'!$A$14:$E$119,4,TRUE)</f>
        <v>488048.62240000005</v>
      </c>
      <c r="L427" s="34">
        <f>VLOOKUP($C427,'Hub coords'!$A$14:$E$119,5,TRUE)</f>
        <v>5189815.9575000005</v>
      </c>
      <c r="M427" s="34">
        <f t="shared" si="24"/>
        <v>1.640599999926053</v>
      </c>
      <c r="N427" s="34">
        <f t="shared" si="25"/>
        <v>0.50849999953061342</v>
      </c>
      <c r="O427" s="35">
        <f t="shared" si="26"/>
        <v>1.7175973361879666</v>
      </c>
      <c r="P427" s="34">
        <f t="shared" si="27"/>
        <v>2.9501406092799987</v>
      </c>
      <c r="Q427" s="36" t="s">
        <v>55</v>
      </c>
      <c r="R427" s="20" t="s">
        <v>166</v>
      </c>
      <c r="S427" s="20" t="s">
        <v>165</v>
      </c>
    </row>
    <row r="428" spans="1:19" x14ac:dyDescent="0.3">
      <c r="A428" s="113" t="s">
        <v>130</v>
      </c>
      <c r="C428" s="113" t="s">
        <v>3157</v>
      </c>
      <c r="D428" s="113">
        <v>1200</v>
      </c>
      <c r="E428" s="113">
        <v>320.44299999999998</v>
      </c>
      <c r="F428" s="113">
        <v>0.3</v>
      </c>
      <c r="G428" s="113">
        <v>0.2</v>
      </c>
      <c r="H428" s="113">
        <v>1.4336230000000001</v>
      </c>
      <c r="I428" s="113">
        <v>5189816.1969999997</v>
      </c>
      <c r="J428" s="113">
        <v>488049.36700000003</v>
      </c>
      <c r="K428" s="34">
        <f>VLOOKUP($C428,'Hub coords'!$A$14:$E$119,4,TRUE)</f>
        <v>488048.62240000005</v>
      </c>
      <c r="L428" s="34">
        <f>VLOOKUP($C428,'Hub coords'!$A$14:$E$119,5,TRUE)</f>
        <v>5189815.9575000005</v>
      </c>
      <c r="M428" s="34">
        <f t="shared" si="24"/>
        <v>0.74459999997634441</v>
      </c>
      <c r="N428" s="34">
        <f t="shared" si="25"/>
        <v>0.23949999921023846</v>
      </c>
      <c r="O428" s="35">
        <f t="shared" si="26"/>
        <v>0.7821696808151517</v>
      </c>
      <c r="P428" s="34">
        <f t="shared" si="27"/>
        <v>0.61178940958647632</v>
      </c>
      <c r="Q428" s="36" t="s">
        <v>55</v>
      </c>
      <c r="R428" s="40">
        <v>1</v>
      </c>
      <c r="S428" s="115">
        <v>5</v>
      </c>
    </row>
    <row r="429" spans="1:19" x14ac:dyDescent="0.3">
      <c r="A429" s="113" t="s">
        <v>126</v>
      </c>
      <c r="C429" s="113" t="s">
        <v>3158</v>
      </c>
      <c r="D429" s="113">
        <v>1201</v>
      </c>
      <c r="E429" s="113">
        <v>322.15499999999997</v>
      </c>
      <c r="F429" s="113">
        <v>0.3</v>
      </c>
      <c r="G429" s="113">
        <v>0.3</v>
      </c>
      <c r="H429" s="113">
        <v>1.4841869999999999</v>
      </c>
      <c r="I429" s="113">
        <v>5189816.432</v>
      </c>
      <c r="J429" s="113">
        <v>488050.54300000001</v>
      </c>
      <c r="K429" s="34">
        <f>VLOOKUP($C429,'Hub coords'!$A$14:$E$119,4,TRUE)</f>
        <v>488048.62240000005</v>
      </c>
      <c r="L429" s="34">
        <f>VLOOKUP($C429,'Hub coords'!$A$14:$E$119,5,TRUE)</f>
        <v>5189815.9575000005</v>
      </c>
      <c r="M429" s="34">
        <f t="shared" si="24"/>
        <v>1.9205999999539927</v>
      </c>
      <c r="N429" s="34">
        <f t="shared" si="25"/>
        <v>0.47449999954551458</v>
      </c>
      <c r="O429" s="35">
        <f t="shared" si="26"/>
        <v>1.9783464331082081</v>
      </c>
      <c r="P429" s="34">
        <f t="shared" si="27"/>
        <v>3.9138546093919699</v>
      </c>
      <c r="Q429" s="36" t="s">
        <v>55</v>
      </c>
      <c r="R429" s="40">
        <v>2</v>
      </c>
      <c r="S429" s="115">
        <v>19</v>
      </c>
    </row>
    <row r="430" spans="1:19" x14ac:dyDescent="0.3">
      <c r="A430" s="113" t="s">
        <v>130</v>
      </c>
      <c r="C430" s="113" t="s">
        <v>3159</v>
      </c>
      <c r="D430" s="113">
        <v>1201</v>
      </c>
      <c r="E430" s="113">
        <v>322.70299999999997</v>
      </c>
      <c r="F430" s="113">
        <v>0.3</v>
      </c>
      <c r="G430" s="113">
        <v>0.2</v>
      </c>
      <c r="H430" s="113">
        <v>1.336319</v>
      </c>
      <c r="I430" s="113">
        <v>5189815.8370000003</v>
      </c>
      <c r="J430" s="113">
        <v>488050.00900000002</v>
      </c>
      <c r="K430" s="34">
        <f>VLOOKUP($C430,'Hub coords'!$A$14:$E$119,4,TRUE)</f>
        <v>488048.62240000005</v>
      </c>
      <c r="L430" s="34">
        <f>VLOOKUP($C430,'Hub coords'!$A$14:$E$119,5,TRUE)</f>
        <v>5189815.9575000005</v>
      </c>
      <c r="M430" s="34">
        <f t="shared" si="24"/>
        <v>1.3865999999688938</v>
      </c>
      <c r="N430" s="34">
        <f t="shared" si="25"/>
        <v>0.1205000001937151</v>
      </c>
      <c r="O430" s="35">
        <f t="shared" si="26"/>
        <v>1.3918260702977301</v>
      </c>
      <c r="P430" s="34">
        <f t="shared" si="27"/>
        <v>1.9371798099604218</v>
      </c>
      <c r="Q430" s="36" t="s">
        <v>55</v>
      </c>
      <c r="R430" s="40">
        <v>3</v>
      </c>
      <c r="S430" s="115">
        <v>6</v>
      </c>
    </row>
    <row r="431" spans="1:19" x14ac:dyDescent="0.3">
      <c r="A431" s="113" t="s">
        <v>126</v>
      </c>
      <c r="C431" s="113" t="s">
        <v>3160</v>
      </c>
      <c r="D431" s="113">
        <v>1201</v>
      </c>
      <c r="E431" s="113">
        <v>321.476</v>
      </c>
      <c r="F431" s="113">
        <v>0.3</v>
      </c>
      <c r="G431" s="113">
        <v>0.3</v>
      </c>
      <c r="H431" s="113">
        <v>2.326705</v>
      </c>
      <c r="I431" s="113">
        <v>5189815.7580000004</v>
      </c>
      <c r="J431" s="113">
        <v>488050.72600000002</v>
      </c>
      <c r="K431" s="34">
        <f>VLOOKUP($C431,'Hub coords'!$A$14:$E$119,4,TRUE)</f>
        <v>488048.62240000005</v>
      </c>
      <c r="L431" s="34">
        <f>VLOOKUP($C431,'Hub coords'!$A$14:$E$119,5,TRUE)</f>
        <v>5189815.9575000005</v>
      </c>
      <c r="M431" s="34">
        <f t="shared" si="24"/>
        <v>2.1035999999730848</v>
      </c>
      <c r="N431" s="34">
        <f t="shared" si="25"/>
        <v>0.19950000010430813</v>
      </c>
      <c r="O431" s="35">
        <f t="shared" si="26"/>
        <v>2.1130388567010265</v>
      </c>
      <c r="P431" s="34">
        <f t="shared" si="27"/>
        <v>4.4649332099283816</v>
      </c>
      <c r="Q431" s="36" t="s">
        <v>55</v>
      </c>
      <c r="R431" s="40">
        <v>4</v>
      </c>
      <c r="S431" s="115">
        <v>0</v>
      </c>
    </row>
    <row r="432" spans="1:19" x14ac:dyDescent="0.3">
      <c r="A432" s="113" t="s">
        <v>130</v>
      </c>
      <c r="C432" s="113" t="s">
        <v>3161</v>
      </c>
      <c r="D432" s="113">
        <v>1201</v>
      </c>
      <c r="E432" s="113">
        <v>323.06900000000002</v>
      </c>
      <c r="F432" s="113">
        <v>0.3</v>
      </c>
      <c r="G432" s="113">
        <v>0.2</v>
      </c>
      <c r="H432" s="113">
        <v>1.360347</v>
      </c>
      <c r="I432" s="113">
        <v>5189815.909</v>
      </c>
      <c r="J432" s="113">
        <v>488049.91399999999</v>
      </c>
      <c r="K432" s="34">
        <f>VLOOKUP($C432,'Hub coords'!$A$14:$E$119,4,TRUE)</f>
        <v>488048.62240000005</v>
      </c>
      <c r="L432" s="34">
        <f>VLOOKUP($C432,'Hub coords'!$A$14:$E$119,5,TRUE)</f>
        <v>5189815.9575000005</v>
      </c>
      <c r="M432" s="34">
        <f t="shared" si="24"/>
        <v>1.2915999999386258</v>
      </c>
      <c r="N432" s="34">
        <f t="shared" si="25"/>
        <v>4.85000004991889E-2</v>
      </c>
      <c r="O432" s="35">
        <f t="shared" si="26"/>
        <v>1.2925102745780708</v>
      </c>
      <c r="P432" s="34">
        <f t="shared" si="27"/>
        <v>1.6705828098898798</v>
      </c>
      <c r="Q432" s="36" t="s">
        <v>55</v>
      </c>
      <c r="R432" s="40">
        <v>5</v>
      </c>
      <c r="S432" s="115">
        <v>0</v>
      </c>
    </row>
    <row r="433" spans="1:19" x14ac:dyDescent="0.3">
      <c r="A433" s="113" t="s">
        <v>130</v>
      </c>
      <c r="C433" s="113" t="s">
        <v>3162</v>
      </c>
      <c r="D433" s="113">
        <v>1201</v>
      </c>
      <c r="E433" s="113">
        <v>323.73599999999999</v>
      </c>
      <c r="F433" s="113">
        <v>0.3</v>
      </c>
      <c r="G433" s="113">
        <v>0.2</v>
      </c>
      <c r="H433" s="113">
        <v>1.7723990000000001</v>
      </c>
      <c r="I433" s="113">
        <v>5189815.5999999996</v>
      </c>
      <c r="J433" s="113">
        <v>488049.56800000003</v>
      </c>
      <c r="K433" s="34">
        <f>VLOOKUP($C433,'Hub coords'!$A$14:$E$119,4,TRUE)</f>
        <v>488048.62240000005</v>
      </c>
      <c r="L433" s="34">
        <f>VLOOKUP($C433,'Hub coords'!$A$14:$E$119,5,TRUE)</f>
        <v>5189815.9575000005</v>
      </c>
      <c r="M433" s="34">
        <f t="shared" si="24"/>
        <v>0.94559999997727573</v>
      </c>
      <c r="N433" s="34">
        <f t="shared" si="25"/>
        <v>0.35750000085681677</v>
      </c>
      <c r="O433" s="35">
        <f t="shared" si="26"/>
        <v>1.0109231477069105</v>
      </c>
      <c r="P433" s="34">
        <f t="shared" si="27"/>
        <v>1.021965610569648</v>
      </c>
      <c r="Q433" s="36" t="s">
        <v>55</v>
      </c>
      <c r="R433" s="40">
        <v>6</v>
      </c>
      <c r="S433" s="115">
        <v>0</v>
      </c>
    </row>
    <row r="434" spans="1:19" x14ac:dyDescent="0.3">
      <c r="A434" s="113" t="s">
        <v>126</v>
      </c>
      <c r="C434" s="113" t="s">
        <v>3163</v>
      </c>
      <c r="D434" s="113">
        <v>1201</v>
      </c>
      <c r="E434" s="113">
        <v>322.40300000000002</v>
      </c>
      <c r="F434" s="113">
        <v>0.2</v>
      </c>
      <c r="G434" s="113">
        <v>0.2</v>
      </c>
      <c r="H434" s="113">
        <v>1.300119</v>
      </c>
      <c r="I434" s="113">
        <v>5189816.0980000002</v>
      </c>
      <c r="J434" s="113">
        <v>488049.97100000002</v>
      </c>
      <c r="K434" s="34">
        <f>VLOOKUP($C434,'Hub coords'!$A$14:$E$119,4,TRUE)</f>
        <v>488048.62240000005</v>
      </c>
      <c r="L434" s="34">
        <f>VLOOKUP($C434,'Hub coords'!$A$14:$E$119,5,TRUE)</f>
        <v>5189815.9575000005</v>
      </c>
      <c r="M434" s="34">
        <f t="shared" si="24"/>
        <v>1.3485999999684282</v>
      </c>
      <c r="N434" s="34">
        <f t="shared" si="25"/>
        <v>0.14049999974668026</v>
      </c>
      <c r="O434" s="35">
        <f t="shared" si="26"/>
        <v>1.3558990411692389</v>
      </c>
      <c r="P434" s="34">
        <f t="shared" si="27"/>
        <v>1.8384622098436614</v>
      </c>
      <c r="Q434" s="36" t="s">
        <v>55</v>
      </c>
      <c r="R434" s="40">
        <v>7</v>
      </c>
      <c r="S434" s="115">
        <v>0</v>
      </c>
    </row>
    <row r="435" spans="1:19" x14ac:dyDescent="0.3">
      <c r="A435" s="113" t="s">
        <v>130</v>
      </c>
      <c r="C435" s="113" t="s">
        <v>3164</v>
      </c>
      <c r="D435" s="113">
        <v>1201</v>
      </c>
      <c r="E435" s="113">
        <v>320.18099999999998</v>
      </c>
      <c r="F435" s="113">
        <v>0.2</v>
      </c>
      <c r="G435" s="113">
        <v>0.2</v>
      </c>
      <c r="H435" s="113">
        <v>1.5140169999999999</v>
      </c>
      <c r="I435" s="113">
        <v>5189815.523</v>
      </c>
      <c r="J435" s="113">
        <v>488049.80499999999</v>
      </c>
      <c r="K435" s="34">
        <f>VLOOKUP($C435,'Hub coords'!$A$14:$E$119,4,TRUE)</f>
        <v>488048.62240000005</v>
      </c>
      <c r="L435" s="34">
        <f>VLOOKUP($C435,'Hub coords'!$A$14:$E$119,5,TRUE)</f>
        <v>5189815.9575000005</v>
      </c>
      <c r="M435" s="34">
        <f t="shared" si="24"/>
        <v>1.1825999999418855</v>
      </c>
      <c r="N435" s="34">
        <f t="shared" si="25"/>
        <v>0.43450000043958426</v>
      </c>
      <c r="O435" s="35">
        <f t="shared" si="26"/>
        <v>1.2598940472295859</v>
      </c>
      <c r="P435" s="34">
        <f t="shared" si="27"/>
        <v>1.587333010244546</v>
      </c>
      <c r="Q435" s="36" t="s">
        <v>55</v>
      </c>
      <c r="R435" s="40">
        <v>8</v>
      </c>
      <c r="S435" s="115">
        <v>0</v>
      </c>
    </row>
    <row r="436" spans="1:19" ht="15" thickBot="1" x14ac:dyDescent="0.35">
      <c r="A436" s="113" t="s">
        <v>130</v>
      </c>
      <c r="C436" s="113" t="s">
        <v>3165</v>
      </c>
      <c r="D436" s="113">
        <v>1201</v>
      </c>
      <c r="E436" s="113">
        <v>322.13299999999998</v>
      </c>
      <c r="F436" s="113">
        <v>0.3</v>
      </c>
      <c r="G436" s="113">
        <v>0.2</v>
      </c>
      <c r="H436" s="113">
        <v>1.515477</v>
      </c>
      <c r="I436" s="113">
        <v>5189816.2929999996</v>
      </c>
      <c r="J436" s="113">
        <v>488049.67700000003</v>
      </c>
      <c r="K436" s="34">
        <f>VLOOKUP($C436,'Hub coords'!$A$14:$E$119,4,TRUE)</f>
        <v>488048.62240000005</v>
      </c>
      <c r="L436" s="34">
        <f>VLOOKUP($C436,'Hub coords'!$A$14:$E$119,5,TRUE)</f>
        <v>5189815.9575000005</v>
      </c>
      <c r="M436" s="34">
        <f t="shared" si="24"/>
        <v>1.0545999999740161</v>
      </c>
      <c r="N436" s="34">
        <f t="shared" si="25"/>
        <v>0.33549999911338091</v>
      </c>
      <c r="O436" s="35">
        <f t="shared" si="26"/>
        <v>1.1066803555454814</v>
      </c>
      <c r="P436" s="34">
        <f t="shared" si="27"/>
        <v>1.2247414093502731</v>
      </c>
      <c r="Q436" s="36" t="s">
        <v>55</v>
      </c>
      <c r="R436" s="38" t="s">
        <v>2123</v>
      </c>
      <c r="S436" s="38">
        <v>0</v>
      </c>
    </row>
    <row r="437" spans="1:19" x14ac:dyDescent="0.3">
      <c r="A437" s="113" t="s">
        <v>126</v>
      </c>
      <c r="C437" s="113" t="s">
        <v>3148</v>
      </c>
      <c r="D437" s="113">
        <v>1201</v>
      </c>
      <c r="E437" s="113">
        <v>320.28500000000003</v>
      </c>
      <c r="F437" s="113">
        <v>0.2</v>
      </c>
      <c r="G437" s="113">
        <v>0.2</v>
      </c>
      <c r="H437" s="113">
        <v>1.2656160000000001</v>
      </c>
      <c r="I437" s="113">
        <v>5189815.5930000003</v>
      </c>
      <c r="J437" s="113">
        <v>488049.467</v>
      </c>
      <c r="K437" s="34">
        <f>VLOOKUP($C437,'Hub coords'!$A$14:$E$119,4,TRUE)</f>
        <v>488048.62240000005</v>
      </c>
      <c r="L437" s="34">
        <f>VLOOKUP($C437,'Hub coords'!$A$14:$E$119,5,TRUE)</f>
        <v>5189815.9575000005</v>
      </c>
      <c r="M437" s="34">
        <f t="shared" si="24"/>
        <v>0.84459999995306134</v>
      </c>
      <c r="N437" s="34">
        <f t="shared" si="25"/>
        <v>0.36450000014156103</v>
      </c>
      <c r="O437" s="35">
        <f t="shared" si="26"/>
        <v>0.91989641265955013</v>
      </c>
      <c r="P437" s="34">
        <f t="shared" si="27"/>
        <v>0.84620941002390937</v>
      </c>
      <c r="Q437" s="36" t="s">
        <v>55</v>
      </c>
      <c r="R437" s="98"/>
    </row>
    <row r="438" spans="1:19" x14ac:dyDescent="0.3">
      <c r="A438" s="113" t="s">
        <v>126</v>
      </c>
      <c r="C438" s="113" t="s">
        <v>3166</v>
      </c>
      <c r="D438" s="113">
        <v>1201</v>
      </c>
      <c r="E438" s="113">
        <v>321.17700000000002</v>
      </c>
      <c r="F438" s="113">
        <v>0.3</v>
      </c>
      <c r="G438" s="113">
        <v>0.2</v>
      </c>
      <c r="H438" s="113">
        <v>1.314905</v>
      </c>
      <c r="I438" s="113">
        <v>5189815.9929999998</v>
      </c>
      <c r="J438" s="113">
        <v>488049.54499999998</v>
      </c>
      <c r="K438" s="34">
        <f>VLOOKUP($C438,'Hub coords'!$A$14:$E$119,4,TRUE)</f>
        <v>488048.62240000005</v>
      </c>
      <c r="L438" s="34">
        <f>VLOOKUP($C438,'Hub coords'!$A$14:$E$119,5,TRUE)</f>
        <v>5189815.9575000005</v>
      </c>
      <c r="M438" s="34">
        <f t="shared" si="24"/>
        <v>0.92259999993257225</v>
      </c>
      <c r="N438" s="34">
        <f t="shared" si="25"/>
        <v>3.5499999299645424E-2</v>
      </c>
      <c r="O438" s="35">
        <f t="shared" si="26"/>
        <v>0.92328273558312413</v>
      </c>
      <c r="P438" s="34">
        <f t="shared" si="27"/>
        <v>0.85245100982585709</v>
      </c>
      <c r="Q438" s="36" t="s">
        <v>55</v>
      </c>
      <c r="R438" s="98"/>
    </row>
    <row r="439" spans="1:19" x14ac:dyDescent="0.3">
      <c r="A439" s="113" t="s">
        <v>130</v>
      </c>
      <c r="C439" s="113" t="s">
        <v>3167</v>
      </c>
      <c r="D439" s="113">
        <v>1201</v>
      </c>
      <c r="E439" s="113">
        <v>321.596</v>
      </c>
      <c r="F439" s="113">
        <v>0.3</v>
      </c>
      <c r="G439" s="113">
        <v>0.3</v>
      </c>
      <c r="H439" s="113">
        <v>1.306319</v>
      </c>
      <c r="I439" s="113">
        <v>5189815.5259999996</v>
      </c>
      <c r="J439" s="113">
        <v>488050.02799999999</v>
      </c>
      <c r="K439" s="34">
        <f>VLOOKUP($C439,'Hub coords'!$A$14:$E$119,4,TRUE)</f>
        <v>488048.62240000005</v>
      </c>
      <c r="L439" s="34">
        <f>VLOOKUP($C439,'Hub coords'!$A$14:$E$119,5,TRUE)</f>
        <v>5189815.9575000005</v>
      </c>
      <c r="M439" s="34">
        <f t="shared" si="24"/>
        <v>1.4055999999400228</v>
      </c>
      <c r="N439" s="34">
        <f t="shared" si="25"/>
        <v>0.43150000087916851</v>
      </c>
      <c r="O439" s="35">
        <f t="shared" si="26"/>
        <v>1.4703413245196213</v>
      </c>
      <c r="P439" s="34">
        <f t="shared" si="27"/>
        <v>2.1619036105901142</v>
      </c>
      <c r="Q439" s="36" t="s">
        <v>55</v>
      </c>
      <c r="R439" s="98"/>
    </row>
    <row r="440" spans="1:19" x14ac:dyDescent="0.3">
      <c r="A440" s="113" t="s">
        <v>130</v>
      </c>
      <c r="C440" s="113" t="s">
        <v>3168</v>
      </c>
      <c r="D440" s="113">
        <v>1201</v>
      </c>
      <c r="E440" s="113">
        <v>322.11700000000002</v>
      </c>
      <c r="F440" s="113">
        <v>0.3</v>
      </c>
      <c r="G440" s="113">
        <v>0.2</v>
      </c>
      <c r="H440" s="113">
        <v>1.836211</v>
      </c>
      <c r="I440" s="113">
        <v>5189814.9960000003</v>
      </c>
      <c r="J440" s="113">
        <v>488049.701</v>
      </c>
      <c r="K440" s="34">
        <f>VLOOKUP($C440,'Hub coords'!$A$14:$E$119,4,TRUE)</f>
        <v>488048.62240000005</v>
      </c>
      <c r="L440" s="34">
        <f>VLOOKUP($C440,'Hub coords'!$A$14:$E$119,5,TRUE)</f>
        <v>5189815.9575000005</v>
      </c>
      <c r="M440" s="34">
        <f t="shared" si="24"/>
        <v>1.0785999999498017</v>
      </c>
      <c r="N440" s="34">
        <f t="shared" si="25"/>
        <v>0.96150000020861626</v>
      </c>
      <c r="O440" s="35">
        <f t="shared" si="26"/>
        <v>1.4449429782150165</v>
      </c>
      <c r="P440" s="34">
        <f t="shared" si="27"/>
        <v>2.0878602102928818</v>
      </c>
      <c r="Q440" s="36" t="s">
        <v>55</v>
      </c>
      <c r="R440" s="98"/>
    </row>
    <row r="441" spans="1:19" x14ac:dyDescent="0.3">
      <c r="A441" s="113" t="s">
        <v>130</v>
      </c>
      <c r="C441" s="113" t="s">
        <v>3169</v>
      </c>
      <c r="D441" s="113">
        <v>1201</v>
      </c>
      <c r="E441" s="113">
        <v>321.40199999999999</v>
      </c>
      <c r="F441" s="113">
        <v>0.3</v>
      </c>
      <c r="G441" s="113">
        <v>0.3</v>
      </c>
      <c r="H441" s="113">
        <v>1.8624400000000001</v>
      </c>
      <c r="I441" s="113">
        <v>5189815.5410000002</v>
      </c>
      <c r="J441" s="113">
        <v>488049.84299999999</v>
      </c>
      <c r="K441" s="34">
        <f>VLOOKUP($C441,'Hub coords'!$A$14:$E$119,4,TRUE)</f>
        <v>488048.62240000005</v>
      </c>
      <c r="L441" s="34">
        <f>VLOOKUP($C441,'Hub coords'!$A$14:$E$119,5,TRUE)</f>
        <v>5189815.9575000005</v>
      </c>
      <c r="M441" s="34">
        <f t="shared" si="24"/>
        <v>1.2205999999423511</v>
      </c>
      <c r="N441" s="34">
        <f t="shared" si="25"/>
        <v>0.41650000028312206</v>
      </c>
      <c r="O441" s="35">
        <f t="shared" si="26"/>
        <v>1.2897040784982843</v>
      </c>
      <c r="P441" s="34">
        <f t="shared" si="27"/>
        <v>1.6633366100951086</v>
      </c>
      <c r="Q441" s="36" t="s">
        <v>55</v>
      </c>
      <c r="R441" s="98"/>
    </row>
    <row r="442" spans="1:19" x14ac:dyDescent="0.3">
      <c r="A442" s="113" t="s">
        <v>130</v>
      </c>
      <c r="C442" s="113" t="s">
        <v>3170</v>
      </c>
      <c r="D442" s="113">
        <v>1201</v>
      </c>
      <c r="E442" s="113">
        <v>320.565</v>
      </c>
      <c r="F442" s="113">
        <v>0.2</v>
      </c>
      <c r="G442" s="113">
        <v>0.2</v>
      </c>
      <c r="H442" s="113">
        <v>1.196196</v>
      </c>
      <c r="I442" s="113">
        <v>5189815.8099999996</v>
      </c>
      <c r="J442" s="113">
        <v>488049.52799999999</v>
      </c>
      <c r="K442" s="34">
        <f>VLOOKUP($C442,'Hub coords'!$A$14:$E$119,4,TRUE)</f>
        <v>488048.62240000005</v>
      </c>
      <c r="L442" s="34">
        <f>VLOOKUP($C442,'Hub coords'!$A$14:$E$119,5,TRUE)</f>
        <v>5189815.9575000005</v>
      </c>
      <c r="M442" s="34">
        <f t="shared" si="24"/>
        <v>0.90559999994002283</v>
      </c>
      <c r="N442" s="34">
        <f t="shared" si="25"/>
        <v>0.14750000089406967</v>
      </c>
      <c r="O442" s="35">
        <f t="shared" si="26"/>
        <v>0.91753343816730726</v>
      </c>
      <c r="P442" s="34">
        <f t="shared" si="27"/>
        <v>0.84186761015511991</v>
      </c>
      <c r="Q442" s="36" t="s">
        <v>55</v>
      </c>
      <c r="R442" s="98"/>
    </row>
    <row r="443" spans="1:19" x14ac:dyDescent="0.3">
      <c r="A443" s="113" t="s">
        <v>130</v>
      </c>
      <c r="C443" s="113" t="s">
        <v>3171</v>
      </c>
      <c r="D443" s="113">
        <v>1200</v>
      </c>
      <c r="E443" s="113">
        <v>319.48700000000002</v>
      </c>
      <c r="F443" s="113">
        <v>0.3</v>
      </c>
      <c r="G443" s="113">
        <v>0.2</v>
      </c>
      <c r="H443" s="113">
        <v>1.162469</v>
      </c>
      <c r="I443" s="113">
        <v>5189815.8169999998</v>
      </c>
      <c r="J443" s="113">
        <v>488049.07199999999</v>
      </c>
      <c r="K443" s="34">
        <f>VLOOKUP($C443,'Hub coords'!$A$14:$E$119,4,TRUE)</f>
        <v>488048.62240000005</v>
      </c>
      <c r="L443" s="34">
        <f>VLOOKUP($C443,'Hub coords'!$A$14:$E$119,5,TRUE)</f>
        <v>5189815.9575000005</v>
      </c>
      <c r="M443" s="34">
        <f t="shared" si="24"/>
        <v>0.44959999993443489</v>
      </c>
      <c r="N443" s="34">
        <f t="shared" si="25"/>
        <v>0.14050000067800283</v>
      </c>
      <c r="O443" s="35">
        <f t="shared" si="26"/>
        <v>0.47104183479980061</v>
      </c>
      <c r="P443" s="34">
        <f t="shared" si="27"/>
        <v>0.22188041013156265</v>
      </c>
      <c r="Q443" s="36" t="s">
        <v>55</v>
      </c>
      <c r="R443" s="98"/>
    </row>
    <row r="444" spans="1:19" x14ac:dyDescent="0.3">
      <c r="A444" s="113" t="s">
        <v>126</v>
      </c>
      <c r="C444" s="113" t="s">
        <v>3172</v>
      </c>
      <c r="D444" s="113">
        <v>1201</v>
      </c>
      <c r="E444" s="113">
        <v>319.87900000000002</v>
      </c>
      <c r="F444" s="113">
        <v>0.2</v>
      </c>
      <c r="G444" s="113">
        <v>0.2</v>
      </c>
      <c r="H444" s="113">
        <v>1.163605</v>
      </c>
      <c r="I444" s="113">
        <v>5189815.7249999996</v>
      </c>
      <c r="J444" s="113">
        <v>488049.37900000002</v>
      </c>
      <c r="K444" s="34">
        <f>VLOOKUP($C444,'Hub coords'!$A$14:$E$119,4,TRUE)</f>
        <v>488048.62240000005</v>
      </c>
      <c r="L444" s="34">
        <f>VLOOKUP($C444,'Hub coords'!$A$14:$E$119,5,TRUE)</f>
        <v>5189815.9575000005</v>
      </c>
      <c r="M444" s="34">
        <f t="shared" si="24"/>
        <v>0.75659999996423721</v>
      </c>
      <c r="N444" s="34">
        <f t="shared" si="25"/>
        <v>0.23250000085681677</v>
      </c>
      <c r="O444" s="35">
        <f t="shared" si="26"/>
        <v>0.7915174100070721</v>
      </c>
      <c r="P444" s="34">
        <f t="shared" si="27"/>
        <v>0.62649981034430346</v>
      </c>
      <c r="Q444" s="36" t="s">
        <v>55</v>
      </c>
      <c r="R444" s="98"/>
    </row>
    <row r="445" spans="1:19" x14ac:dyDescent="0.3">
      <c r="A445" s="113" t="s">
        <v>130</v>
      </c>
      <c r="C445" s="113" t="s">
        <v>3173</v>
      </c>
      <c r="D445" s="113">
        <v>1201</v>
      </c>
      <c r="E445" s="113">
        <v>323.041</v>
      </c>
      <c r="F445" s="113">
        <v>0.3</v>
      </c>
      <c r="G445" s="113">
        <v>0.2</v>
      </c>
      <c r="H445" s="113">
        <v>1.5643720000000001</v>
      </c>
      <c r="I445" s="113">
        <v>5189816.0980000002</v>
      </c>
      <c r="J445" s="113">
        <v>488049.65299999999</v>
      </c>
      <c r="K445" s="34">
        <f>VLOOKUP($C445,'Hub coords'!$A$14:$E$119,4,TRUE)</f>
        <v>488048.62240000005</v>
      </c>
      <c r="L445" s="34">
        <f>VLOOKUP($C445,'Hub coords'!$A$14:$E$119,5,TRUE)</f>
        <v>5189815.9575000005</v>
      </c>
      <c r="M445" s="34">
        <f t="shared" si="24"/>
        <v>1.0305999999400228</v>
      </c>
      <c r="N445" s="34">
        <f t="shared" si="25"/>
        <v>0.14049999974668026</v>
      </c>
      <c r="O445" s="35">
        <f t="shared" si="26"/>
        <v>1.0401329769818819</v>
      </c>
      <c r="P445" s="34">
        <f t="shared" si="27"/>
        <v>1.081876609805192</v>
      </c>
      <c r="Q445" s="36" t="s">
        <v>55</v>
      </c>
      <c r="R445" s="98"/>
    </row>
    <row r="446" spans="1:19" x14ac:dyDescent="0.3">
      <c r="A446" s="113" t="s">
        <v>130</v>
      </c>
      <c r="C446" s="113" t="s">
        <v>3174</v>
      </c>
      <c r="D446" s="113">
        <v>1200</v>
      </c>
      <c r="E446" s="113">
        <v>319.28399999999999</v>
      </c>
      <c r="F446" s="113">
        <v>0.2</v>
      </c>
      <c r="G446" s="113">
        <v>0.2</v>
      </c>
      <c r="H446" s="113">
        <v>1.2011259999999999</v>
      </c>
      <c r="I446" s="113">
        <v>5189815.8930000002</v>
      </c>
      <c r="J446" s="113">
        <v>488049.01699999999</v>
      </c>
      <c r="K446" s="34">
        <f>VLOOKUP($C446,'Hub coords'!$A$14:$E$119,4,TRUE)</f>
        <v>488048.62240000005</v>
      </c>
      <c r="L446" s="34">
        <f>VLOOKUP($C446,'Hub coords'!$A$14:$E$119,5,TRUE)</f>
        <v>5189815.9575000005</v>
      </c>
      <c r="M446" s="34">
        <f t="shared" si="24"/>
        <v>0.39459999994141981</v>
      </c>
      <c r="N446" s="34">
        <f t="shared" si="25"/>
        <v>6.4500000327825546E-2</v>
      </c>
      <c r="O446" s="35">
        <f t="shared" si="26"/>
        <v>0.39983672917336899</v>
      </c>
      <c r="P446" s="34">
        <f t="shared" si="27"/>
        <v>0.15986940999605803</v>
      </c>
      <c r="Q446" s="36" t="s">
        <v>55</v>
      </c>
      <c r="R446" s="98"/>
    </row>
    <row r="447" spans="1:19" x14ac:dyDescent="0.3">
      <c r="A447" s="113" t="s">
        <v>130</v>
      </c>
      <c r="C447" s="113" t="s">
        <v>3175</v>
      </c>
      <c r="D447" s="113">
        <v>1201</v>
      </c>
      <c r="E447" s="113">
        <v>322.97800000000001</v>
      </c>
      <c r="F447" s="113">
        <v>0.3</v>
      </c>
      <c r="G447" s="113">
        <v>0.2</v>
      </c>
      <c r="H447" s="113">
        <v>1.611896</v>
      </c>
      <c r="I447" s="113">
        <v>5189816.3049999997</v>
      </c>
      <c r="J447" s="113">
        <v>488049.62099999998</v>
      </c>
      <c r="K447" s="34">
        <f>VLOOKUP($C447,'Hub coords'!$A$14:$E$119,4,TRUE)</f>
        <v>488048.62240000005</v>
      </c>
      <c r="L447" s="34">
        <f>VLOOKUP($C447,'Hub coords'!$A$14:$E$119,5,TRUE)</f>
        <v>5189815.9575000005</v>
      </c>
      <c r="M447" s="34">
        <f t="shared" si="24"/>
        <v>0.99859999993350357</v>
      </c>
      <c r="N447" s="34">
        <f t="shared" si="25"/>
        <v>0.34749999921768904</v>
      </c>
      <c r="O447" s="35">
        <f t="shared" si="26"/>
        <v>1.0573354289550159</v>
      </c>
      <c r="P447" s="34">
        <f t="shared" si="27"/>
        <v>1.1179582093234874</v>
      </c>
      <c r="Q447" s="36" t="s">
        <v>55</v>
      </c>
      <c r="R447" s="98"/>
    </row>
    <row r="448" spans="1:19" x14ac:dyDescent="0.3">
      <c r="A448" s="113" t="s">
        <v>130</v>
      </c>
      <c r="C448" s="113" t="s">
        <v>3149</v>
      </c>
      <c r="D448" s="113">
        <v>1201</v>
      </c>
      <c r="E448" s="113">
        <v>322.19900000000001</v>
      </c>
      <c r="F448" s="113">
        <v>0.3</v>
      </c>
      <c r="G448" s="113">
        <v>0.2</v>
      </c>
      <c r="H448" s="113">
        <v>1.40307</v>
      </c>
      <c r="I448" s="113">
        <v>5189815.79</v>
      </c>
      <c r="J448" s="113">
        <v>488049.52399999998</v>
      </c>
      <c r="K448" s="34">
        <f>VLOOKUP($C448,'Hub coords'!$A$14:$E$119,4,TRUE)</f>
        <v>488048.62240000005</v>
      </c>
      <c r="L448" s="34">
        <f>VLOOKUP($C448,'Hub coords'!$A$14:$E$119,5,TRUE)</f>
        <v>5189815.9575000005</v>
      </c>
      <c r="M448" s="34">
        <f t="shared" si="24"/>
        <v>0.901599999924656</v>
      </c>
      <c r="N448" s="34">
        <f t="shared" si="25"/>
        <v>0.16750000044703484</v>
      </c>
      <c r="O448" s="35">
        <f t="shared" si="26"/>
        <v>0.91702715882022623</v>
      </c>
      <c r="P448" s="34">
        <f t="shared" si="27"/>
        <v>0.84093881001389637</v>
      </c>
      <c r="Q448" s="36" t="s">
        <v>55</v>
      </c>
      <c r="R448" s="98"/>
    </row>
    <row r="449" spans="1:19" x14ac:dyDescent="0.3">
      <c r="A449" s="113" t="s">
        <v>126</v>
      </c>
      <c r="C449" s="113" t="s">
        <v>3176</v>
      </c>
      <c r="D449" s="113">
        <v>1201</v>
      </c>
      <c r="E449" s="113">
        <v>323.64600000000002</v>
      </c>
      <c r="F449" s="113">
        <v>0.3</v>
      </c>
      <c r="G449" s="113">
        <v>0.2</v>
      </c>
      <c r="H449" s="113">
        <v>1.592398</v>
      </c>
      <c r="I449" s="113">
        <v>5189816.1339999996</v>
      </c>
      <c r="J449" s="113">
        <v>488049.989</v>
      </c>
      <c r="K449" s="34">
        <f>VLOOKUP($C449,'Hub coords'!$A$14:$E$119,4,TRUE)</f>
        <v>488048.62240000005</v>
      </c>
      <c r="L449" s="34">
        <f>VLOOKUP($C449,'Hub coords'!$A$14:$E$119,5,TRUE)</f>
        <v>5189815.9575000005</v>
      </c>
      <c r="M449" s="34">
        <f t="shared" si="24"/>
        <v>1.3665999999502674</v>
      </c>
      <c r="N449" s="34">
        <f t="shared" si="25"/>
        <v>0.17649999912828207</v>
      </c>
      <c r="O449" s="35">
        <f t="shared" si="26"/>
        <v>1.37795058313292</v>
      </c>
      <c r="P449" s="34">
        <f t="shared" si="27"/>
        <v>1.8987478095563541</v>
      </c>
      <c r="Q449" s="36" t="s">
        <v>55</v>
      </c>
      <c r="R449" s="98"/>
    </row>
    <row r="450" spans="1:19" x14ac:dyDescent="0.3">
      <c r="A450" s="113" t="s">
        <v>126</v>
      </c>
      <c r="C450" s="113" t="s">
        <v>3150</v>
      </c>
      <c r="D450" s="113">
        <v>1201</v>
      </c>
      <c r="E450" s="113">
        <v>323.18</v>
      </c>
      <c r="F450" s="113">
        <v>0.3</v>
      </c>
      <c r="G450" s="113">
        <v>0.2</v>
      </c>
      <c r="H450" s="113">
        <v>1.4343539999999999</v>
      </c>
      <c r="I450" s="113">
        <v>5189816.0350000001</v>
      </c>
      <c r="J450" s="113">
        <v>488050.06900000002</v>
      </c>
      <c r="K450" s="34">
        <f>VLOOKUP($C450,'Hub coords'!$A$14:$E$119,4,TRUE)</f>
        <v>488048.62240000005</v>
      </c>
      <c r="L450" s="34">
        <f>VLOOKUP($C450,'Hub coords'!$A$14:$E$119,5,TRUE)</f>
        <v>5189815.9575000005</v>
      </c>
      <c r="M450" s="34">
        <f t="shared" si="24"/>
        <v>1.4465999999665655</v>
      </c>
      <c r="N450" s="34">
        <f t="shared" si="25"/>
        <v>7.7499999664723873E-2</v>
      </c>
      <c r="O450" s="35">
        <f t="shared" si="26"/>
        <v>1.4486745010012771</v>
      </c>
      <c r="P450" s="34">
        <f t="shared" si="27"/>
        <v>2.0986578098512991</v>
      </c>
      <c r="Q450" s="36" t="s">
        <v>55</v>
      </c>
      <c r="R450" s="98" t="s">
        <v>5112</v>
      </c>
      <c r="S450" s="37">
        <f>COUNT(D426:D455)</f>
        <v>30</v>
      </c>
    </row>
    <row r="451" spans="1:19" x14ac:dyDescent="0.3">
      <c r="A451" s="113" t="s">
        <v>126</v>
      </c>
      <c r="C451" s="113" t="s">
        <v>3151</v>
      </c>
      <c r="D451" s="113">
        <v>1201</v>
      </c>
      <c r="E451" s="113">
        <v>322.65199999999999</v>
      </c>
      <c r="F451" s="113">
        <v>0.4</v>
      </c>
      <c r="G451" s="113">
        <v>0.4</v>
      </c>
      <c r="H451" s="113">
        <v>1.859103</v>
      </c>
      <c r="I451" s="113">
        <v>5189816.4009999996</v>
      </c>
      <c r="J451" s="113">
        <v>488050.15399999998</v>
      </c>
      <c r="K451" s="34">
        <f>VLOOKUP($C451,'Hub coords'!$A$14:$E$119,4,TRUE)</f>
        <v>488048.62240000005</v>
      </c>
      <c r="L451" s="34">
        <f>VLOOKUP($C451,'Hub coords'!$A$14:$E$119,5,TRUE)</f>
        <v>5189815.9575000005</v>
      </c>
      <c r="M451" s="34">
        <f t="shared" si="24"/>
        <v>1.5315999999293126</v>
      </c>
      <c r="N451" s="34">
        <f t="shared" si="25"/>
        <v>0.44349999912083149</v>
      </c>
      <c r="O451" s="35">
        <f t="shared" si="26"/>
        <v>1.5945189898535697</v>
      </c>
      <c r="P451" s="34">
        <f t="shared" si="27"/>
        <v>2.542490809003648</v>
      </c>
      <c r="Q451" s="36" t="s">
        <v>55</v>
      </c>
      <c r="R451" s="98" t="s">
        <v>5111</v>
      </c>
      <c r="S451" s="34">
        <f>AVERAGE(O426:O455)</f>
        <v>1.1741052253848123</v>
      </c>
    </row>
    <row r="452" spans="1:19" x14ac:dyDescent="0.3">
      <c r="A452" s="113" t="s">
        <v>130</v>
      </c>
      <c r="C452" s="113" t="s">
        <v>3152</v>
      </c>
      <c r="D452" s="113">
        <v>1201</v>
      </c>
      <c r="E452" s="113">
        <v>324.12799999999999</v>
      </c>
      <c r="F452" s="113">
        <v>0.3</v>
      </c>
      <c r="G452" s="113">
        <v>0.2</v>
      </c>
      <c r="H452" s="113">
        <v>1.832209</v>
      </c>
      <c r="I452" s="113">
        <v>5189815.7429999998</v>
      </c>
      <c r="J452" s="113">
        <v>488049.49099999998</v>
      </c>
      <c r="K452" s="34">
        <f>VLOOKUP($C452,'Hub coords'!$A$14:$E$119,4,TRUE)</f>
        <v>488048.62240000005</v>
      </c>
      <c r="L452" s="34">
        <f>VLOOKUP($C452,'Hub coords'!$A$14:$E$119,5,TRUE)</f>
        <v>5189815.9575000005</v>
      </c>
      <c r="M452" s="34">
        <f t="shared" si="24"/>
        <v>0.86859999992884696</v>
      </c>
      <c r="N452" s="34">
        <f t="shared" si="25"/>
        <v>0.21450000070035458</v>
      </c>
      <c r="O452" s="35">
        <f t="shared" si="26"/>
        <v>0.89469336097729324</v>
      </c>
      <c r="P452" s="34">
        <f t="shared" si="27"/>
        <v>0.80047621017684512</v>
      </c>
      <c r="Q452" s="36" t="s">
        <v>55</v>
      </c>
      <c r="R452" s="98" t="s">
        <v>5110</v>
      </c>
      <c r="S452" s="34">
        <f>_xlfn.STDEV.S(O426:O455)</f>
        <v>0.40039636784884602</v>
      </c>
    </row>
    <row r="453" spans="1:19" x14ac:dyDescent="0.3">
      <c r="A453" s="113" t="s">
        <v>130</v>
      </c>
      <c r="C453" s="113" t="s">
        <v>3153</v>
      </c>
      <c r="D453" s="113">
        <v>1201</v>
      </c>
      <c r="E453" s="113">
        <v>319.50700000000001</v>
      </c>
      <c r="F453" s="113">
        <v>0.2</v>
      </c>
      <c r="G453" s="113">
        <v>0.2</v>
      </c>
      <c r="H453" s="113">
        <v>1.143222</v>
      </c>
      <c r="I453" s="113">
        <v>5189815.5329999998</v>
      </c>
      <c r="J453" s="113">
        <v>488049.20600000001</v>
      </c>
      <c r="K453" s="34">
        <f>VLOOKUP($C453,'Hub coords'!$A$14:$E$119,4,TRUE)</f>
        <v>488048.62240000005</v>
      </c>
      <c r="L453" s="34">
        <f>VLOOKUP($C453,'Hub coords'!$A$14:$E$119,5,TRUE)</f>
        <v>5189815.9575000005</v>
      </c>
      <c r="M453" s="34">
        <f t="shared" si="24"/>
        <v>0.58359999995445833</v>
      </c>
      <c r="N453" s="34">
        <f t="shared" si="25"/>
        <v>0.42450000066310167</v>
      </c>
      <c r="O453" s="35">
        <f t="shared" si="26"/>
        <v>0.72165726665073993</v>
      </c>
      <c r="P453" s="34">
        <f t="shared" si="27"/>
        <v>0.52078921050981719</v>
      </c>
      <c r="Q453" s="36" t="s">
        <v>55</v>
      </c>
      <c r="R453" s="98" t="s">
        <v>5109</v>
      </c>
      <c r="S453" s="34">
        <f>MIN(O426:O455)</f>
        <v>0.39983672917336899</v>
      </c>
    </row>
    <row r="454" spans="1:19" x14ac:dyDescent="0.3">
      <c r="A454" s="113" t="s">
        <v>126</v>
      </c>
      <c r="C454" s="113" t="s">
        <v>3154</v>
      </c>
      <c r="D454" s="113">
        <v>1201</v>
      </c>
      <c r="E454" s="113">
        <v>321.63499999999999</v>
      </c>
      <c r="F454" s="113">
        <v>0.3</v>
      </c>
      <c r="G454" s="113">
        <v>0.2</v>
      </c>
      <c r="H454" s="113">
        <v>1.7630300000000001</v>
      </c>
      <c r="I454" s="113">
        <v>5189815.5319999997</v>
      </c>
      <c r="J454" s="113">
        <v>488049.326</v>
      </c>
      <c r="K454" s="34">
        <f>VLOOKUP($C454,'Hub coords'!$A$14:$E$119,4,TRUE)</f>
        <v>488048.62240000005</v>
      </c>
      <c r="L454" s="34">
        <f>VLOOKUP($C454,'Hub coords'!$A$14:$E$119,5,TRUE)</f>
        <v>5189815.9575000005</v>
      </c>
      <c r="M454" s="34">
        <f t="shared" ref="M454:M517" si="28">ABS(K454-J454)</f>
        <v>0.70359999994980171</v>
      </c>
      <c r="N454" s="34">
        <f t="shared" ref="N454:N517" si="29">ABS(L454-I454)</f>
        <v>0.42550000082701445</v>
      </c>
      <c r="O454" s="35">
        <f t="shared" ref="O454:O517" si="30">SQRT(M454^2+N454^2)</f>
        <v>0.82225495476351507</v>
      </c>
      <c r="P454" s="34">
        <f t="shared" ref="P454:P517" si="31">O454*O454</f>
        <v>0.67610321063315015</v>
      </c>
      <c r="Q454" s="36" t="s">
        <v>55</v>
      </c>
      <c r="R454" s="98" t="s">
        <v>5108</v>
      </c>
      <c r="S454" s="34">
        <f>MAX(O426:O455)</f>
        <v>2.1130388567010265</v>
      </c>
    </row>
    <row r="455" spans="1:19" x14ac:dyDescent="0.3">
      <c r="A455" s="113" t="s">
        <v>126</v>
      </c>
      <c r="C455" s="113" t="s">
        <v>3155</v>
      </c>
      <c r="D455" s="113">
        <v>1201</v>
      </c>
      <c r="E455" s="113">
        <v>323.64</v>
      </c>
      <c r="F455" s="113">
        <v>0.3</v>
      </c>
      <c r="G455" s="113">
        <v>0.3</v>
      </c>
      <c r="H455" s="113">
        <v>1.803118</v>
      </c>
      <c r="I455" s="113">
        <v>5189815.96</v>
      </c>
      <c r="J455" s="113">
        <v>488050.16100000002</v>
      </c>
      <c r="K455" s="34">
        <f>VLOOKUP($C455,'Hub coords'!$A$14:$E$119,4,TRUE)</f>
        <v>488048.62240000005</v>
      </c>
      <c r="L455" s="34">
        <f>VLOOKUP($C455,'Hub coords'!$A$14:$E$119,5,TRUE)</f>
        <v>5189815.9575000005</v>
      </c>
      <c r="M455" s="34">
        <f t="shared" si="28"/>
        <v>1.5385999999707565</v>
      </c>
      <c r="N455" s="34">
        <f t="shared" si="29"/>
        <v>2.4999994784593582E-3</v>
      </c>
      <c r="O455" s="35">
        <f t="shared" si="30"/>
        <v>1.5386020310357726</v>
      </c>
      <c r="P455" s="34">
        <f t="shared" si="31"/>
        <v>2.3672962099074049</v>
      </c>
      <c r="Q455" s="36" t="s">
        <v>55</v>
      </c>
      <c r="R455" s="98" t="s">
        <v>5107</v>
      </c>
      <c r="S455" s="34">
        <f>SQRT(SUM(P426:P455)/S450)</f>
        <v>1.2383442264907272</v>
      </c>
    </row>
    <row r="456" spans="1:19" ht="15" thickBot="1" x14ac:dyDescent="0.35">
      <c r="A456" s="113" t="s">
        <v>126</v>
      </c>
      <c r="C456" s="113" t="s">
        <v>3177</v>
      </c>
      <c r="D456" s="113">
        <v>1201</v>
      </c>
      <c r="E456" s="113">
        <v>360.32299999999998</v>
      </c>
      <c r="F456" s="113">
        <v>0.3</v>
      </c>
      <c r="G456" s="113">
        <v>0.2</v>
      </c>
      <c r="H456" s="113">
        <v>1.171508</v>
      </c>
      <c r="I456" s="113">
        <v>5189164.8049999997</v>
      </c>
      <c r="J456" s="113">
        <v>487756.87699999998</v>
      </c>
      <c r="K456" s="34">
        <f>VLOOKUP($C456,'Hub coords'!$A$14:$E$119,4,TRUE)</f>
        <v>487756.00940000004</v>
      </c>
      <c r="L456" s="34">
        <f>VLOOKUP($C456,'Hub coords'!$A$14:$E$119,5,TRUE)</f>
        <v>5189165.6335000005</v>
      </c>
      <c r="M456" s="34">
        <f t="shared" si="28"/>
        <v>0.86759999993955716</v>
      </c>
      <c r="N456" s="34">
        <f t="shared" si="29"/>
        <v>0.82850000075995922</v>
      </c>
      <c r="O456" s="35">
        <f t="shared" si="30"/>
        <v>1.1996424513805652</v>
      </c>
      <c r="P456" s="34">
        <f t="shared" si="31"/>
        <v>1.4391420111543718</v>
      </c>
      <c r="Q456" s="36" t="s">
        <v>56</v>
      </c>
      <c r="R456" s="70"/>
      <c r="S456" s="70"/>
    </row>
    <row r="457" spans="1:19" x14ac:dyDescent="0.3">
      <c r="A457" s="113" t="s">
        <v>130</v>
      </c>
      <c r="C457" s="113" t="s">
        <v>3186</v>
      </c>
      <c r="D457" s="113">
        <v>1201</v>
      </c>
      <c r="E457" s="113">
        <v>360.423</v>
      </c>
      <c r="F457" s="113">
        <v>0.3</v>
      </c>
      <c r="G457" s="113">
        <v>0.2</v>
      </c>
      <c r="H457" s="113">
        <v>1.1019840000000001</v>
      </c>
      <c r="I457" s="113">
        <v>5189165.1500000004</v>
      </c>
      <c r="J457" s="113">
        <v>487755.76199999999</v>
      </c>
      <c r="K457" s="34">
        <f>VLOOKUP($C457,'Hub coords'!$A$14:$E$119,4,TRUE)</f>
        <v>487756.00940000004</v>
      </c>
      <c r="L457" s="34">
        <f>VLOOKUP($C457,'Hub coords'!$A$14:$E$119,5,TRUE)</f>
        <v>5189165.6335000005</v>
      </c>
      <c r="M457" s="34">
        <f t="shared" si="28"/>
        <v>0.24740000005112961</v>
      </c>
      <c r="N457" s="34">
        <f t="shared" si="29"/>
        <v>0.48350000008940697</v>
      </c>
      <c r="O457" s="35">
        <f t="shared" si="30"/>
        <v>0.54311970145793409</v>
      </c>
      <c r="P457" s="34">
        <f t="shared" si="31"/>
        <v>0.29497901011175548</v>
      </c>
      <c r="Q457" s="36" t="s">
        <v>56</v>
      </c>
      <c r="R457" s="20" t="s">
        <v>166</v>
      </c>
      <c r="S457" s="20" t="s">
        <v>165</v>
      </c>
    </row>
    <row r="458" spans="1:19" x14ac:dyDescent="0.3">
      <c r="A458" s="113" t="s">
        <v>126</v>
      </c>
      <c r="C458" s="113" t="s">
        <v>3187</v>
      </c>
      <c r="D458" s="113">
        <v>1201</v>
      </c>
      <c r="E458" s="113">
        <v>360.73399999999998</v>
      </c>
      <c r="F458" s="113">
        <v>0.3</v>
      </c>
      <c r="G458" s="113">
        <v>0.2</v>
      </c>
      <c r="H458" s="113">
        <v>1.1709639999999999</v>
      </c>
      <c r="I458" s="113">
        <v>5189165.0240000002</v>
      </c>
      <c r="J458" s="113">
        <v>487755.815</v>
      </c>
      <c r="K458" s="34">
        <f>VLOOKUP($C458,'Hub coords'!$A$14:$E$119,4,TRUE)</f>
        <v>487756.00940000004</v>
      </c>
      <c r="L458" s="34">
        <f>VLOOKUP($C458,'Hub coords'!$A$14:$E$119,5,TRUE)</f>
        <v>5189165.6335000005</v>
      </c>
      <c r="M458" s="34">
        <f t="shared" si="28"/>
        <v>0.19440000003669411</v>
      </c>
      <c r="N458" s="34">
        <f t="shared" si="29"/>
        <v>0.60950000025331974</v>
      </c>
      <c r="O458" s="35">
        <f t="shared" si="30"/>
        <v>0.63975120970816723</v>
      </c>
      <c r="P458" s="34">
        <f t="shared" si="31"/>
        <v>0.40928161032306337</v>
      </c>
      <c r="Q458" s="36" t="s">
        <v>56</v>
      </c>
      <c r="R458" s="40">
        <v>1</v>
      </c>
      <c r="S458" s="115">
        <v>21</v>
      </c>
    </row>
    <row r="459" spans="1:19" x14ac:dyDescent="0.3">
      <c r="A459" s="113" t="s">
        <v>126</v>
      </c>
      <c r="C459" s="113" t="s">
        <v>3188</v>
      </c>
      <c r="D459" s="113">
        <v>1201</v>
      </c>
      <c r="E459" s="113">
        <v>359.28399999999999</v>
      </c>
      <c r="F459" s="113">
        <v>0.2</v>
      </c>
      <c r="G459" s="113">
        <v>0.2</v>
      </c>
      <c r="H459" s="113">
        <v>1.530044</v>
      </c>
      <c r="I459" s="113">
        <v>5189164.977</v>
      </c>
      <c r="J459" s="113">
        <v>487756.19799999997</v>
      </c>
      <c r="K459" s="34">
        <f>VLOOKUP($C459,'Hub coords'!$A$14:$E$119,4,TRUE)</f>
        <v>487756.00940000004</v>
      </c>
      <c r="L459" s="34">
        <f>VLOOKUP($C459,'Hub coords'!$A$14:$E$119,5,TRUE)</f>
        <v>5189165.6335000005</v>
      </c>
      <c r="M459" s="34">
        <f t="shared" si="28"/>
        <v>0.18859999993583187</v>
      </c>
      <c r="N459" s="34">
        <f t="shared" si="29"/>
        <v>0.65650000050663948</v>
      </c>
      <c r="O459" s="35">
        <f t="shared" si="30"/>
        <v>0.68305359280294642</v>
      </c>
      <c r="P459" s="34">
        <f t="shared" si="31"/>
        <v>0.46656221064101333</v>
      </c>
      <c r="Q459" s="36" t="s">
        <v>56</v>
      </c>
      <c r="R459" s="40">
        <v>2</v>
      </c>
      <c r="S459" s="115">
        <v>7</v>
      </c>
    </row>
    <row r="460" spans="1:19" x14ac:dyDescent="0.3">
      <c r="A460" s="113" t="s">
        <v>130</v>
      </c>
      <c r="C460" s="113" t="s">
        <v>3189</v>
      </c>
      <c r="D460" s="113">
        <v>1201</v>
      </c>
      <c r="E460" s="113">
        <v>359.93400000000003</v>
      </c>
      <c r="F460" s="113">
        <v>0.4</v>
      </c>
      <c r="G460" s="113">
        <v>0.3</v>
      </c>
      <c r="H460" s="113">
        <v>1.030732</v>
      </c>
      <c r="I460" s="113">
        <v>5189164.9970000004</v>
      </c>
      <c r="J460" s="113">
        <v>487756.467</v>
      </c>
      <c r="K460" s="34">
        <f>VLOOKUP($C460,'Hub coords'!$A$14:$E$119,4,TRUE)</f>
        <v>487756.00940000004</v>
      </c>
      <c r="L460" s="34">
        <f>VLOOKUP($C460,'Hub coords'!$A$14:$E$119,5,TRUE)</f>
        <v>5189165.6335000005</v>
      </c>
      <c r="M460" s="34">
        <f t="shared" si="28"/>
        <v>0.45759999996516854</v>
      </c>
      <c r="N460" s="34">
        <f t="shared" si="29"/>
        <v>0.63650000002235174</v>
      </c>
      <c r="O460" s="35">
        <f t="shared" si="30"/>
        <v>0.78391964511458445</v>
      </c>
      <c r="P460" s="34">
        <f t="shared" si="31"/>
        <v>0.61453000999657603</v>
      </c>
      <c r="Q460" s="36" t="s">
        <v>56</v>
      </c>
      <c r="R460" s="40">
        <v>3</v>
      </c>
      <c r="S460" s="115">
        <v>2</v>
      </c>
    </row>
    <row r="461" spans="1:19" x14ac:dyDescent="0.3">
      <c r="A461" s="113" t="s">
        <v>130</v>
      </c>
      <c r="C461" s="113" t="s">
        <v>3190</v>
      </c>
      <c r="D461" s="113">
        <v>1201</v>
      </c>
      <c r="E461" s="113">
        <v>360.13099999999997</v>
      </c>
      <c r="F461" s="113">
        <v>0.2</v>
      </c>
      <c r="G461" s="113">
        <v>0.2</v>
      </c>
      <c r="H461" s="113">
        <v>1.5814090000000001</v>
      </c>
      <c r="I461" s="113">
        <v>5189164.625</v>
      </c>
      <c r="J461" s="113">
        <v>487756.20799999998</v>
      </c>
      <c r="K461" s="34">
        <f>VLOOKUP($C461,'Hub coords'!$A$14:$E$119,4,TRUE)</f>
        <v>487756.00940000004</v>
      </c>
      <c r="L461" s="34">
        <f>VLOOKUP($C461,'Hub coords'!$A$14:$E$119,5,TRUE)</f>
        <v>5189165.6335000005</v>
      </c>
      <c r="M461" s="34">
        <f t="shared" si="28"/>
        <v>0.1985999999451451</v>
      </c>
      <c r="N461" s="34">
        <f t="shared" si="29"/>
        <v>1.008500000461936</v>
      </c>
      <c r="O461" s="35">
        <f t="shared" si="30"/>
        <v>1.0278687712494901</v>
      </c>
      <c r="P461" s="34">
        <f t="shared" si="31"/>
        <v>1.0565142109099366</v>
      </c>
      <c r="Q461" s="36" t="s">
        <v>56</v>
      </c>
      <c r="R461" s="40">
        <v>4</v>
      </c>
      <c r="S461" s="115">
        <v>0</v>
      </c>
    </row>
    <row r="462" spans="1:19" x14ac:dyDescent="0.3">
      <c r="A462" s="113" t="s">
        <v>130</v>
      </c>
      <c r="C462" s="113" t="s">
        <v>3191</v>
      </c>
      <c r="D462" s="113">
        <v>1201</v>
      </c>
      <c r="E462" s="113">
        <v>361.01600000000002</v>
      </c>
      <c r="F462" s="113">
        <v>0.3</v>
      </c>
      <c r="G462" s="113">
        <v>0.2</v>
      </c>
      <c r="H462" s="113">
        <v>1.3486199999999999</v>
      </c>
      <c r="I462" s="113">
        <v>5189164.6730000004</v>
      </c>
      <c r="J462" s="113">
        <v>487755.86900000001</v>
      </c>
      <c r="K462" s="34">
        <f>VLOOKUP($C462,'Hub coords'!$A$14:$E$119,4,TRUE)</f>
        <v>487756.00940000004</v>
      </c>
      <c r="L462" s="34">
        <f>VLOOKUP($C462,'Hub coords'!$A$14:$E$119,5,TRUE)</f>
        <v>5189165.6335000005</v>
      </c>
      <c r="M462" s="34">
        <f t="shared" si="28"/>
        <v>0.14040000003296882</v>
      </c>
      <c r="N462" s="34">
        <f t="shared" si="29"/>
        <v>0.96050000004470348</v>
      </c>
      <c r="O462" s="35">
        <f t="shared" si="30"/>
        <v>0.97070717010596619</v>
      </c>
      <c r="P462" s="34">
        <f t="shared" si="31"/>
        <v>0.94227241009513318</v>
      </c>
      <c r="Q462" s="36" t="s">
        <v>56</v>
      </c>
      <c r="R462" s="40">
        <v>5</v>
      </c>
      <c r="S462" s="115">
        <v>0</v>
      </c>
    </row>
    <row r="463" spans="1:19" x14ac:dyDescent="0.3">
      <c r="A463" s="113" t="s">
        <v>126</v>
      </c>
      <c r="C463" s="113" t="s">
        <v>3192</v>
      </c>
      <c r="D463" s="113">
        <v>1201</v>
      </c>
      <c r="E463" s="113">
        <v>360.06</v>
      </c>
      <c r="F463" s="113">
        <v>0.2</v>
      </c>
      <c r="G463" s="113">
        <v>0.2</v>
      </c>
      <c r="H463" s="113">
        <v>1.616608</v>
      </c>
      <c r="I463" s="113">
        <v>5189164.34</v>
      </c>
      <c r="J463" s="113">
        <v>487756.30099999998</v>
      </c>
      <c r="K463" s="34">
        <f>VLOOKUP($C463,'Hub coords'!$A$14:$E$119,4,TRUE)</f>
        <v>487756.00940000004</v>
      </c>
      <c r="L463" s="34">
        <f>VLOOKUP($C463,'Hub coords'!$A$14:$E$119,5,TRUE)</f>
        <v>5189165.6335000005</v>
      </c>
      <c r="M463" s="34">
        <f t="shared" si="28"/>
        <v>0.29159999993862584</v>
      </c>
      <c r="N463" s="34">
        <f t="shared" si="29"/>
        <v>1.2935000006109476</v>
      </c>
      <c r="O463" s="35">
        <f t="shared" si="30"/>
        <v>1.3259610897551737</v>
      </c>
      <c r="P463" s="34">
        <f t="shared" si="31"/>
        <v>1.7581728115447277</v>
      </c>
      <c r="Q463" s="36" t="s">
        <v>56</v>
      </c>
      <c r="R463" s="40">
        <v>6</v>
      </c>
      <c r="S463" s="115">
        <v>0</v>
      </c>
    </row>
    <row r="464" spans="1:19" x14ac:dyDescent="0.3">
      <c r="A464" s="113" t="s">
        <v>126</v>
      </c>
      <c r="C464" s="113" t="s">
        <v>3193</v>
      </c>
      <c r="D464" s="113">
        <v>1201</v>
      </c>
      <c r="E464" s="113">
        <v>360.23200000000003</v>
      </c>
      <c r="F464" s="113">
        <v>0.3</v>
      </c>
      <c r="G464" s="113">
        <v>0.2</v>
      </c>
      <c r="H464" s="113">
        <v>1.266785</v>
      </c>
      <c r="I464" s="113">
        <v>5189164.5089999996</v>
      </c>
      <c r="J464" s="113">
        <v>487756.908</v>
      </c>
      <c r="K464" s="34">
        <f>VLOOKUP($C464,'Hub coords'!$A$14:$E$119,4,TRUE)</f>
        <v>487756.00940000004</v>
      </c>
      <c r="L464" s="34">
        <f>VLOOKUP($C464,'Hub coords'!$A$14:$E$119,5,TRUE)</f>
        <v>5189165.6335000005</v>
      </c>
      <c r="M464" s="34">
        <f t="shared" si="28"/>
        <v>0.89859999995678663</v>
      </c>
      <c r="N464" s="34">
        <f t="shared" si="29"/>
        <v>1.1245000008493662</v>
      </c>
      <c r="O464" s="35">
        <f t="shared" si="30"/>
        <v>1.4394381583911695</v>
      </c>
      <c r="P464" s="34">
        <f t="shared" si="31"/>
        <v>2.0719822118325615</v>
      </c>
      <c r="Q464" s="36" t="s">
        <v>56</v>
      </c>
      <c r="R464" s="40">
        <v>7</v>
      </c>
      <c r="S464" s="115">
        <v>0</v>
      </c>
    </row>
    <row r="465" spans="1:19" x14ac:dyDescent="0.3">
      <c r="A465" s="113" t="s">
        <v>126</v>
      </c>
      <c r="C465" s="113" t="s">
        <v>3194</v>
      </c>
      <c r="D465" s="113">
        <v>1201</v>
      </c>
      <c r="E465" s="113">
        <v>361.85599999999999</v>
      </c>
      <c r="F465" s="113">
        <v>0.2</v>
      </c>
      <c r="G465" s="113">
        <v>0.2</v>
      </c>
      <c r="H465" s="113">
        <v>2.0856620000000001</v>
      </c>
      <c r="I465" s="113">
        <v>5189165.0219999999</v>
      </c>
      <c r="J465" s="113">
        <v>487756.35600000003</v>
      </c>
      <c r="K465" s="34">
        <f>VLOOKUP($C465,'Hub coords'!$A$14:$E$119,4,TRUE)</f>
        <v>487756.00940000004</v>
      </c>
      <c r="L465" s="34">
        <f>VLOOKUP($C465,'Hub coords'!$A$14:$E$119,5,TRUE)</f>
        <v>5189165.6335000005</v>
      </c>
      <c r="M465" s="34">
        <f t="shared" si="28"/>
        <v>0.34659999998984858</v>
      </c>
      <c r="N465" s="34">
        <f t="shared" si="29"/>
        <v>0.61150000058114529</v>
      </c>
      <c r="O465" s="35">
        <f t="shared" si="30"/>
        <v>0.70289672833475603</v>
      </c>
      <c r="P465" s="34">
        <f t="shared" si="31"/>
        <v>0.49406381070370381</v>
      </c>
      <c r="Q465" s="36" t="s">
        <v>56</v>
      </c>
      <c r="R465" s="40">
        <v>8</v>
      </c>
      <c r="S465" s="115">
        <v>0</v>
      </c>
    </row>
    <row r="466" spans="1:19" ht="15" thickBot="1" x14ac:dyDescent="0.35">
      <c r="A466" s="113" t="s">
        <v>126</v>
      </c>
      <c r="C466" s="113" t="s">
        <v>3195</v>
      </c>
      <c r="D466" s="113">
        <v>1201</v>
      </c>
      <c r="E466" s="113">
        <v>359.00599999999997</v>
      </c>
      <c r="F466" s="113">
        <v>0.2</v>
      </c>
      <c r="G466" s="113">
        <v>0.2</v>
      </c>
      <c r="H466" s="113">
        <v>1.4707600000000001</v>
      </c>
      <c r="I466" s="113">
        <v>5189165.0480000004</v>
      </c>
      <c r="J466" s="113">
        <v>487756.45</v>
      </c>
      <c r="K466" s="34">
        <f>VLOOKUP($C466,'Hub coords'!$A$14:$E$119,4,TRUE)</f>
        <v>487756.00940000004</v>
      </c>
      <c r="L466" s="34">
        <f>VLOOKUP($C466,'Hub coords'!$A$14:$E$119,5,TRUE)</f>
        <v>5189165.6335000005</v>
      </c>
      <c r="M466" s="34">
        <f t="shared" si="28"/>
        <v>0.44059999997261912</v>
      </c>
      <c r="N466" s="34">
        <f t="shared" si="29"/>
        <v>0.58550000004470348</v>
      </c>
      <c r="O466" s="35">
        <f t="shared" si="30"/>
        <v>0.73276095012508669</v>
      </c>
      <c r="P466" s="34">
        <f t="shared" si="31"/>
        <v>0.53693861002821974</v>
      </c>
      <c r="Q466" s="36" t="s">
        <v>56</v>
      </c>
      <c r="R466" s="38" t="s">
        <v>2123</v>
      </c>
      <c r="S466" s="38">
        <v>0</v>
      </c>
    </row>
    <row r="467" spans="1:19" x14ac:dyDescent="0.3">
      <c r="A467" s="113" t="s">
        <v>130</v>
      </c>
      <c r="C467" s="113" t="s">
        <v>3178</v>
      </c>
      <c r="D467" s="113">
        <v>1201</v>
      </c>
      <c r="E467" s="113">
        <v>360.875</v>
      </c>
      <c r="F467" s="113">
        <v>0.2</v>
      </c>
      <c r="G467" s="113">
        <v>0.2</v>
      </c>
      <c r="H467" s="113">
        <v>1.390719</v>
      </c>
      <c r="I467" s="113">
        <v>5189164.7390000001</v>
      </c>
      <c r="J467" s="113">
        <v>487756.82699999999</v>
      </c>
      <c r="K467" s="34">
        <f>VLOOKUP($C467,'Hub coords'!$A$14:$E$119,4,TRUE)</f>
        <v>487756.00940000004</v>
      </c>
      <c r="L467" s="34">
        <f>VLOOKUP($C467,'Hub coords'!$A$14:$E$119,5,TRUE)</f>
        <v>5189165.6335000005</v>
      </c>
      <c r="M467" s="34">
        <f t="shared" si="28"/>
        <v>0.8175999999511987</v>
      </c>
      <c r="N467" s="34">
        <f t="shared" si="29"/>
        <v>0.89450000040233135</v>
      </c>
      <c r="O467" s="35">
        <f t="shared" si="30"/>
        <v>1.2118580818891176</v>
      </c>
      <c r="P467" s="34">
        <f t="shared" si="31"/>
        <v>1.4686000106399713</v>
      </c>
      <c r="Q467" s="36" t="s">
        <v>56</v>
      </c>
      <c r="R467" s="70"/>
      <c r="S467" s="70"/>
    </row>
    <row r="468" spans="1:19" x14ac:dyDescent="0.3">
      <c r="A468" s="113" t="s">
        <v>130</v>
      </c>
      <c r="C468" s="113" t="s">
        <v>3196</v>
      </c>
      <c r="D468" s="113">
        <v>1201</v>
      </c>
      <c r="E468" s="113">
        <v>360.15</v>
      </c>
      <c r="F468" s="113">
        <v>0.4</v>
      </c>
      <c r="G468" s="113">
        <v>0.3</v>
      </c>
      <c r="H468" s="113">
        <v>1.1171880000000001</v>
      </c>
      <c r="I468" s="113">
        <v>5189164.8739999998</v>
      </c>
      <c r="J468" s="113">
        <v>487756.73200000002</v>
      </c>
      <c r="K468" s="34">
        <f>VLOOKUP($C468,'Hub coords'!$A$14:$E$119,4,TRUE)</f>
        <v>487756.00940000004</v>
      </c>
      <c r="L468" s="34">
        <f>VLOOKUP($C468,'Hub coords'!$A$14:$E$119,5,TRUE)</f>
        <v>5189165.6335000005</v>
      </c>
      <c r="M468" s="34">
        <f t="shared" si="28"/>
        <v>0.72259999997913837</v>
      </c>
      <c r="N468" s="34">
        <f t="shared" si="29"/>
        <v>0.75950000062584877</v>
      </c>
      <c r="O468" s="35">
        <f t="shared" si="30"/>
        <v>1.0483277211447357</v>
      </c>
      <c r="P468" s="34">
        <f t="shared" si="31"/>
        <v>1.0989910109205148</v>
      </c>
      <c r="Q468" s="36" t="s">
        <v>56</v>
      </c>
      <c r="R468" s="70"/>
      <c r="S468" s="70"/>
    </row>
    <row r="469" spans="1:19" x14ac:dyDescent="0.3">
      <c r="A469" s="113" t="s">
        <v>126</v>
      </c>
      <c r="C469" s="113" t="s">
        <v>3197</v>
      </c>
      <c r="D469" s="113">
        <v>1201</v>
      </c>
      <c r="E469" s="113">
        <v>360.28100000000001</v>
      </c>
      <c r="F469" s="113">
        <v>0.3</v>
      </c>
      <c r="G469" s="113">
        <v>0.2</v>
      </c>
      <c r="H469" s="113">
        <v>1.265781</v>
      </c>
      <c r="I469" s="113">
        <v>5189164.5020000003</v>
      </c>
      <c r="J469" s="113">
        <v>487757.005</v>
      </c>
      <c r="K469" s="34">
        <f>VLOOKUP($C469,'Hub coords'!$A$14:$E$119,4,TRUE)</f>
        <v>487756.00940000004</v>
      </c>
      <c r="L469" s="34">
        <f>VLOOKUP($C469,'Hub coords'!$A$14:$E$119,5,TRUE)</f>
        <v>5189165.6335000005</v>
      </c>
      <c r="M469" s="34">
        <f t="shared" si="28"/>
        <v>0.9955999999656342</v>
      </c>
      <c r="N469" s="34">
        <f t="shared" si="29"/>
        <v>1.1315000001341105</v>
      </c>
      <c r="O469" s="35">
        <f t="shared" si="30"/>
        <v>1.50715347932288</v>
      </c>
      <c r="P469" s="34">
        <f t="shared" si="31"/>
        <v>2.2715116102350628</v>
      </c>
      <c r="Q469" s="36" t="s">
        <v>56</v>
      </c>
      <c r="R469" s="70"/>
      <c r="S469" s="70"/>
    </row>
    <row r="470" spans="1:19" x14ac:dyDescent="0.3">
      <c r="A470" s="113" t="s">
        <v>126</v>
      </c>
      <c r="C470" s="113" t="s">
        <v>3198</v>
      </c>
      <c r="D470" s="113">
        <v>1201</v>
      </c>
      <c r="E470" s="113">
        <v>359.89699999999999</v>
      </c>
      <c r="F470" s="113">
        <v>0.4</v>
      </c>
      <c r="G470" s="113">
        <v>0.2</v>
      </c>
      <c r="H470" s="113">
        <v>0.98420600000000003</v>
      </c>
      <c r="I470" s="113">
        <v>5189164.9979999997</v>
      </c>
      <c r="J470" s="113">
        <v>487756.41499999998</v>
      </c>
      <c r="K470" s="34">
        <f>VLOOKUP($C470,'Hub coords'!$A$14:$E$119,4,TRUE)</f>
        <v>487756.00940000004</v>
      </c>
      <c r="L470" s="34">
        <f>VLOOKUP($C470,'Hub coords'!$A$14:$E$119,5,TRUE)</f>
        <v>5189165.6335000005</v>
      </c>
      <c r="M470" s="34">
        <f t="shared" si="28"/>
        <v>0.40559999994002283</v>
      </c>
      <c r="N470" s="34">
        <f t="shared" si="29"/>
        <v>0.63550000078976154</v>
      </c>
      <c r="O470" s="35">
        <f t="shared" si="30"/>
        <v>0.75390424521628308</v>
      </c>
      <c r="P470" s="34">
        <f t="shared" si="31"/>
        <v>0.56837161095513344</v>
      </c>
      <c r="Q470" s="36" t="s">
        <v>56</v>
      </c>
      <c r="R470" s="70"/>
      <c r="S470" s="70"/>
    </row>
    <row r="471" spans="1:19" x14ac:dyDescent="0.3">
      <c r="A471" s="113" t="s">
        <v>130</v>
      </c>
      <c r="C471" s="113" t="s">
        <v>3199</v>
      </c>
      <c r="D471" s="113">
        <v>1201</v>
      </c>
      <c r="E471" s="113">
        <v>360.04300000000001</v>
      </c>
      <c r="F471" s="113">
        <v>0.3</v>
      </c>
      <c r="G471" s="113">
        <v>0.2</v>
      </c>
      <c r="H471" s="113">
        <v>1.031433</v>
      </c>
      <c r="I471" s="113">
        <v>5189165.0290000001</v>
      </c>
      <c r="J471" s="113">
        <v>487756.06800000003</v>
      </c>
      <c r="K471" s="34">
        <f>VLOOKUP($C471,'Hub coords'!$A$14:$E$119,4,TRUE)</f>
        <v>487756.00940000004</v>
      </c>
      <c r="L471" s="34">
        <f>VLOOKUP($C471,'Hub coords'!$A$14:$E$119,5,TRUE)</f>
        <v>5189165.6335000005</v>
      </c>
      <c r="M471" s="34">
        <f t="shared" si="28"/>
        <v>5.8599999989382923E-2</v>
      </c>
      <c r="N471" s="34">
        <f t="shared" si="29"/>
        <v>0.60450000036507845</v>
      </c>
      <c r="O471" s="35">
        <f t="shared" si="30"/>
        <v>0.60733368953165734</v>
      </c>
      <c r="P471" s="34">
        <f t="shared" si="31"/>
        <v>0.36885421044013555</v>
      </c>
      <c r="Q471" s="36" t="s">
        <v>56</v>
      </c>
      <c r="R471" s="70"/>
      <c r="S471" s="70"/>
    </row>
    <row r="472" spans="1:19" x14ac:dyDescent="0.3">
      <c r="A472" s="113" t="s">
        <v>130</v>
      </c>
      <c r="C472" s="113" t="s">
        <v>3200</v>
      </c>
      <c r="D472" s="113">
        <v>1201</v>
      </c>
      <c r="E472" s="113">
        <v>360.70299999999997</v>
      </c>
      <c r="F472" s="113">
        <v>0.2</v>
      </c>
      <c r="G472" s="113">
        <v>0.2</v>
      </c>
      <c r="H472" s="113">
        <v>1.8279399999999999</v>
      </c>
      <c r="I472" s="113">
        <v>5189165.6009999998</v>
      </c>
      <c r="J472" s="113">
        <v>487756.40500000003</v>
      </c>
      <c r="K472" s="34">
        <f>VLOOKUP($C472,'Hub coords'!$A$14:$E$119,4,TRUE)</f>
        <v>487756.00940000004</v>
      </c>
      <c r="L472" s="34">
        <f>VLOOKUP($C472,'Hub coords'!$A$14:$E$119,5,TRUE)</f>
        <v>5189165.6335000005</v>
      </c>
      <c r="M472" s="34">
        <f t="shared" si="28"/>
        <v>0.39559999998891726</v>
      </c>
      <c r="N472" s="34">
        <f t="shared" si="29"/>
        <v>3.2500000670552254E-2</v>
      </c>
      <c r="O472" s="35">
        <f t="shared" si="30"/>
        <v>0.39693275253475518</v>
      </c>
      <c r="P472" s="34">
        <f t="shared" si="31"/>
        <v>0.15755561003481719</v>
      </c>
      <c r="Q472" s="36" t="s">
        <v>56</v>
      </c>
      <c r="R472" s="70"/>
      <c r="S472" s="70"/>
    </row>
    <row r="473" spans="1:19" x14ac:dyDescent="0.3">
      <c r="A473" s="113" t="s">
        <v>130</v>
      </c>
      <c r="C473" s="113" t="s">
        <v>3201</v>
      </c>
      <c r="D473" s="113">
        <v>1201</v>
      </c>
      <c r="E473" s="113">
        <v>359.26499999999999</v>
      </c>
      <c r="F473" s="113">
        <v>0.2</v>
      </c>
      <c r="G473" s="113">
        <v>0.2</v>
      </c>
      <c r="H473" s="113">
        <v>1.433055</v>
      </c>
      <c r="I473" s="113">
        <v>5189164.8219999997</v>
      </c>
      <c r="J473" s="113">
        <v>487756.32199999999</v>
      </c>
      <c r="K473" s="34">
        <f>VLOOKUP($C473,'Hub coords'!$A$14:$E$119,4,TRUE)</f>
        <v>487756.00940000004</v>
      </c>
      <c r="L473" s="34">
        <f>VLOOKUP($C473,'Hub coords'!$A$14:$E$119,5,TRUE)</f>
        <v>5189165.6335000005</v>
      </c>
      <c r="M473" s="34">
        <f t="shared" si="28"/>
        <v>0.31259999994654208</v>
      </c>
      <c r="N473" s="34">
        <f t="shared" si="29"/>
        <v>0.8115000007674098</v>
      </c>
      <c r="O473" s="35">
        <f t="shared" si="30"/>
        <v>0.86962693795217971</v>
      </c>
      <c r="P473" s="34">
        <f t="shared" si="31"/>
        <v>0.75625101121208427</v>
      </c>
      <c r="Q473" s="36" t="s">
        <v>56</v>
      </c>
      <c r="R473" s="70"/>
      <c r="S473" s="70"/>
    </row>
    <row r="474" spans="1:19" x14ac:dyDescent="0.3">
      <c r="A474" s="113" t="s">
        <v>130</v>
      </c>
      <c r="C474" s="113" t="s">
        <v>3202</v>
      </c>
      <c r="D474" s="113">
        <v>1201</v>
      </c>
      <c r="E474" s="113">
        <v>360.892</v>
      </c>
      <c r="F474" s="113">
        <v>0.2</v>
      </c>
      <c r="G474" s="113">
        <v>0.2</v>
      </c>
      <c r="H474" s="113">
        <v>1.6569</v>
      </c>
      <c r="I474" s="113">
        <v>5189165.2929999996</v>
      </c>
      <c r="J474" s="113">
        <v>487756.462</v>
      </c>
      <c r="K474" s="34">
        <f>VLOOKUP($C474,'Hub coords'!$A$14:$E$119,4,TRUE)</f>
        <v>487756.00940000004</v>
      </c>
      <c r="L474" s="34">
        <f>VLOOKUP($C474,'Hub coords'!$A$14:$E$119,5,TRUE)</f>
        <v>5189165.6335000005</v>
      </c>
      <c r="M474" s="34">
        <f t="shared" si="28"/>
        <v>0.45259999996051192</v>
      </c>
      <c r="N474" s="34">
        <f t="shared" si="29"/>
        <v>0.34050000086426735</v>
      </c>
      <c r="O474" s="35">
        <f t="shared" si="30"/>
        <v>0.56638062339103856</v>
      </c>
      <c r="P474" s="34">
        <f t="shared" si="31"/>
        <v>0.32078701055282144</v>
      </c>
      <c r="Q474" s="36" t="s">
        <v>56</v>
      </c>
      <c r="R474" s="70"/>
      <c r="S474" s="70"/>
    </row>
    <row r="475" spans="1:19" x14ac:dyDescent="0.3">
      <c r="A475" s="113" t="s">
        <v>130</v>
      </c>
      <c r="C475" s="113" t="s">
        <v>3203</v>
      </c>
      <c r="D475" s="113">
        <v>1201</v>
      </c>
      <c r="E475" s="113">
        <v>360.13799999999998</v>
      </c>
      <c r="F475" s="113">
        <v>0.3</v>
      </c>
      <c r="G475" s="113">
        <v>0.2</v>
      </c>
      <c r="H475" s="113">
        <v>1.0747409999999999</v>
      </c>
      <c r="I475" s="113">
        <v>5189165.0949999997</v>
      </c>
      <c r="J475" s="113">
        <v>487755.84100000001</v>
      </c>
      <c r="K475" s="34">
        <f>VLOOKUP($C475,'Hub coords'!$A$14:$E$119,4,TRUE)</f>
        <v>487756.00940000004</v>
      </c>
      <c r="L475" s="34">
        <f>VLOOKUP($C475,'Hub coords'!$A$14:$E$119,5,TRUE)</f>
        <v>5189165.6335000005</v>
      </c>
      <c r="M475" s="34">
        <f t="shared" si="28"/>
        <v>0.16840000002412125</v>
      </c>
      <c r="N475" s="34">
        <f t="shared" si="29"/>
        <v>0.53850000072270632</v>
      </c>
      <c r="O475" s="35">
        <f t="shared" si="30"/>
        <v>0.56421698909770412</v>
      </c>
      <c r="P475" s="34">
        <f t="shared" si="31"/>
        <v>0.3183408107864788</v>
      </c>
      <c r="Q475" s="36" t="s">
        <v>56</v>
      </c>
      <c r="R475" s="70"/>
      <c r="S475" s="70"/>
    </row>
    <row r="476" spans="1:19" x14ac:dyDescent="0.3">
      <c r="A476" s="113" t="s">
        <v>130</v>
      </c>
      <c r="C476" s="113" t="s">
        <v>3204</v>
      </c>
      <c r="D476" s="113">
        <v>1201</v>
      </c>
      <c r="E476" s="113">
        <v>361.37599999999998</v>
      </c>
      <c r="F476" s="113">
        <v>0.4</v>
      </c>
      <c r="G476" s="113">
        <v>0.3</v>
      </c>
      <c r="H476" s="113">
        <v>1.4755199999999999</v>
      </c>
      <c r="I476" s="113">
        <v>5189164.4869999997</v>
      </c>
      <c r="J476" s="113">
        <v>487755.42</v>
      </c>
      <c r="K476" s="34">
        <f>VLOOKUP($C476,'Hub coords'!$A$14:$E$119,4,TRUE)</f>
        <v>487756.00940000004</v>
      </c>
      <c r="L476" s="34">
        <f>VLOOKUP($C476,'Hub coords'!$A$14:$E$119,5,TRUE)</f>
        <v>5189165.6335000005</v>
      </c>
      <c r="M476" s="34">
        <f t="shared" si="28"/>
        <v>0.58940000005532056</v>
      </c>
      <c r="N476" s="34">
        <f t="shared" si="29"/>
        <v>1.1465000007301569</v>
      </c>
      <c r="O476" s="35">
        <f t="shared" si="30"/>
        <v>1.2891294006962457</v>
      </c>
      <c r="P476" s="34">
        <f t="shared" si="31"/>
        <v>1.6618546117394617</v>
      </c>
      <c r="Q476" s="36" t="s">
        <v>56</v>
      </c>
      <c r="R476" s="70"/>
      <c r="S476" s="70"/>
    </row>
    <row r="477" spans="1:19" x14ac:dyDescent="0.3">
      <c r="A477" s="113" t="s">
        <v>130</v>
      </c>
      <c r="C477" s="113" t="s">
        <v>3205</v>
      </c>
      <c r="D477" s="113">
        <v>1201</v>
      </c>
      <c r="E477" s="113">
        <v>361.12</v>
      </c>
      <c r="F477" s="113">
        <v>0.2</v>
      </c>
      <c r="G477" s="113">
        <v>0.2</v>
      </c>
      <c r="H477" s="113">
        <v>1.7394259999999999</v>
      </c>
      <c r="I477" s="113">
        <v>5189165.415</v>
      </c>
      <c r="J477" s="113">
        <v>487756.25699999998</v>
      </c>
      <c r="K477" s="34">
        <f>VLOOKUP($C477,'Hub coords'!$A$14:$E$119,4,TRUE)</f>
        <v>487756.00940000004</v>
      </c>
      <c r="L477" s="34">
        <f>VLOOKUP($C477,'Hub coords'!$A$14:$E$119,5,TRUE)</f>
        <v>5189165.6335000005</v>
      </c>
      <c r="M477" s="34">
        <f t="shared" si="28"/>
        <v>0.24759999994421378</v>
      </c>
      <c r="N477" s="34">
        <f t="shared" si="29"/>
        <v>0.21850000042468309</v>
      </c>
      <c r="O477" s="35">
        <f t="shared" si="30"/>
        <v>0.33022418166748657</v>
      </c>
      <c r="P477" s="34">
        <f t="shared" si="31"/>
        <v>0.10904801015796117</v>
      </c>
      <c r="Q477" s="36" t="s">
        <v>56</v>
      </c>
      <c r="R477" s="70"/>
      <c r="S477" s="70"/>
    </row>
    <row r="478" spans="1:19" x14ac:dyDescent="0.3">
      <c r="A478" s="113" t="s">
        <v>130</v>
      </c>
      <c r="C478" s="113" t="s">
        <v>3179</v>
      </c>
      <c r="D478" s="113">
        <v>1201</v>
      </c>
      <c r="E478" s="113">
        <v>359.55700000000002</v>
      </c>
      <c r="F478" s="113">
        <v>0.2</v>
      </c>
      <c r="G478" s="113">
        <v>0.2</v>
      </c>
      <c r="H478" s="113">
        <v>1.5431539999999999</v>
      </c>
      <c r="I478" s="113">
        <v>5189164.7910000002</v>
      </c>
      <c r="J478" s="113">
        <v>487756.36700000003</v>
      </c>
      <c r="K478" s="34">
        <f>VLOOKUP($C478,'Hub coords'!$A$14:$E$119,4,TRUE)</f>
        <v>487756.00940000004</v>
      </c>
      <c r="L478" s="34">
        <f>VLOOKUP($C478,'Hub coords'!$A$14:$E$119,5,TRUE)</f>
        <v>5189165.6335000005</v>
      </c>
      <c r="M478" s="34">
        <f t="shared" si="28"/>
        <v>0.3575999999884516</v>
      </c>
      <c r="N478" s="34">
        <f t="shared" si="29"/>
        <v>0.84250000026077032</v>
      </c>
      <c r="O478" s="35">
        <f t="shared" si="30"/>
        <v>0.91525079100273854</v>
      </c>
      <c r="P478" s="34">
        <f t="shared" si="31"/>
        <v>0.8376840104311386</v>
      </c>
      <c r="Q478" s="36" t="s">
        <v>56</v>
      </c>
      <c r="R478" s="70"/>
      <c r="S478" s="70"/>
    </row>
    <row r="479" spans="1:19" x14ac:dyDescent="0.3">
      <c r="A479" s="113" t="s">
        <v>130</v>
      </c>
      <c r="C479" s="113" t="s">
        <v>3206</v>
      </c>
      <c r="D479" s="113">
        <v>1201</v>
      </c>
      <c r="E479" s="113">
        <v>360.83199999999999</v>
      </c>
      <c r="F479" s="113">
        <v>0.3</v>
      </c>
      <c r="G479" s="113">
        <v>0.2</v>
      </c>
      <c r="H479" s="113">
        <v>1.2671539999999999</v>
      </c>
      <c r="I479" s="113">
        <v>5189164.7620000001</v>
      </c>
      <c r="J479" s="113">
        <v>487755.81099999999</v>
      </c>
      <c r="K479" s="34">
        <f>VLOOKUP($C479,'Hub coords'!$A$14:$E$119,4,TRUE)</f>
        <v>487756.00940000004</v>
      </c>
      <c r="L479" s="34">
        <f>VLOOKUP($C479,'Hub coords'!$A$14:$E$119,5,TRUE)</f>
        <v>5189165.6335000005</v>
      </c>
      <c r="M479" s="34">
        <f t="shared" si="28"/>
        <v>0.19840000005206093</v>
      </c>
      <c r="N479" s="34">
        <f t="shared" si="29"/>
        <v>0.87150000035762787</v>
      </c>
      <c r="O479" s="35">
        <f t="shared" si="30"/>
        <v>0.89379796970232772</v>
      </c>
      <c r="P479" s="34">
        <f t="shared" si="31"/>
        <v>0.79887481064400312</v>
      </c>
      <c r="Q479" s="36" t="s">
        <v>56</v>
      </c>
      <c r="R479" s="70"/>
      <c r="S479" s="70"/>
    </row>
    <row r="480" spans="1:19" x14ac:dyDescent="0.3">
      <c r="A480" s="113" t="s">
        <v>126</v>
      </c>
      <c r="C480" s="113" t="s">
        <v>3180</v>
      </c>
      <c r="D480" s="113">
        <v>1201</v>
      </c>
      <c r="E480" s="113">
        <v>359.91500000000002</v>
      </c>
      <c r="F480" s="113">
        <v>0.4</v>
      </c>
      <c r="G480" s="113">
        <v>0.2</v>
      </c>
      <c r="H480" s="113">
        <v>1.040616</v>
      </c>
      <c r="I480" s="113">
        <v>5189164.9649999999</v>
      </c>
      <c r="J480" s="113">
        <v>487756.52</v>
      </c>
      <c r="K480" s="34">
        <f>VLOOKUP($C480,'Hub coords'!$A$14:$E$119,4,TRUE)</f>
        <v>487756.00940000004</v>
      </c>
      <c r="L480" s="34">
        <f>VLOOKUP($C480,'Hub coords'!$A$14:$E$119,5,TRUE)</f>
        <v>5189165.6335000005</v>
      </c>
      <c r="M480" s="34">
        <f t="shared" si="28"/>
        <v>0.51059999997960404</v>
      </c>
      <c r="N480" s="34">
        <f t="shared" si="29"/>
        <v>0.66850000061094761</v>
      </c>
      <c r="O480" s="35">
        <f t="shared" si="30"/>
        <v>0.84119237442811412</v>
      </c>
      <c r="P480" s="34">
        <f t="shared" si="31"/>
        <v>0.70760461079600856</v>
      </c>
      <c r="Q480" s="36" t="s">
        <v>56</v>
      </c>
      <c r="R480" s="70" t="s">
        <v>5112</v>
      </c>
      <c r="S480" s="48">
        <f>COUNT(D456:D485)</f>
        <v>30</v>
      </c>
    </row>
    <row r="481" spans="1:19" x14ac:dyDescent="0.3">
      <c r="A481" s="113" t="s">
        <v>126</v>
      </c>
      <c r="C481" s="113" t="s">
        <v>3181</v>
      </c>
      <c r="D481" s="113">
        <v>1201</v>
      </c>
      <c r="E481" s="113">
        <v>360.24900000000002</v>
      </c>
      <c r="F481" s="113">
        <v>0.3</v>
      </c>
      <c r="G481" s="113">
        <v>0.2</v>
      </c>
      <c r="H481" s="113">
        <v>1.210431</v>
      </c>
      <c r="I481" s="113">
        <v>5189164.7139999997</v>
      </c>
      <c r="J481" s="113">
        <v>487756.99900000001</v>
      </c>
      <c r="K481" s="34">
        <f>VLOOKUP($C481,'Hub coords'!$A$14:$E$119,4,TRUE)</f>
        <v>487756.00940000004</v>
      </c>
      <c r="L481" s="34">
        <f>VLOOKUP($C481,'Hub coords'!$A$14:$E$119,5,TRUE)</f>
        <v>5189165.6335000005</v>
      </c>
      <c r="M481" s="34">
        <f t="shared" si="28"/>
        <v>0.98959999997168779</v>
      </c>
      <c r="N481" s="34">
        <f t="shared" si="29"/>
        <v>0.91950000077486038</v>
      </c>
      <c r="O481" s="35">
        <f t="shared" si="30"/>
        <v>1.3508472938748231</v>
      </c>
      <c r="P481" s="34">
        <f t="shared" si="31"/>
        <v>1.8247884113689326</v>
      </c>
      <c r="Q481" s="36" t="s">
        <v>56</v>
      </c>
      <c r="R481" s="70" t="s">
        <v>5111</v>
      </c>
      <c r="S481" s="18">
        <f>AVERAGE(O456:O485)</f>
        <v>0.9198979840014142</v>
      </c>
    </row>
    <row r="482" spans="1:19" x14ac:dyDescent="0.3">
      <c r="A482" s="113" t="s">
        <v>130</v>
      </c>
      <c r="C482" s="113" t="s">
        <v>3182</v>
      </c>
      <c r="D482" s="113">
        <v>1201</v>
      </c>
      <c r="E482" s="113">
        <v>360.72</v>
      </c>
      <c r="F482" s="113">
        <v>0.3</v>
      </c>
      <c r="G482" s="113">
        <v>0.2</v>
      </c>
      <c r="H482" s="113">
        <v>1.7326900000000001</v>
      </c>
      <c r="I482" s="113">
        <v>5189164.3600000003</v>
      </c>
      <c r="J482" s="113">
        <v>487756.73300000001</v>
      </c>
      <c r="K482" s="34">
        <f>VLOOKUP($C482,'Hub coords'!$A$14:$E$119,4,TRUE)</f>
        <v>487756.00940000004</v>
      </c>
      <c r="L482" s="34">
        <f>VLOOKUP($C482,'Hub coords'!$A$14:$E$119,5,TRUE)</f>
        <v>5189165.6335000005</v>
      </c>
      <c r="M482" s="34">
        <f t="shared" si="28"/>
        <v>0.72359999996842816</v>
      </c>
      <c r="N482" s="34">
        <f t="shared" si="29"/>
        <v>1.2735000001266599</v>
      </c>
      <c r="O482" s="35">
        <f t="shared" si="30"/>
        <v>1.4647181333884385</v>
      </c>
      <c r="P482" s="34">
        <f t="shared" si="31"/>
        <v>2.1453992102769113</v>
      </c>
      <c r="Q482" s="36" t="s">
        <v>56</v>
      </c>
      <c r="R482" s="70" t="s">
        <v>5110</v>
      </c>
      <c r="S482" s="18">
        <f>_xlfn.STDEV.S(O456:O485)</f>
        <v>0.32581291919681915</v>
      </c>
    </row>
    <row r="483" spans="1:19" x14ac:dyDescent="0.3">
      <c r="A483" s="113" t="s">
        <v>126</v>
      </c>
      <c r="C483" s="113" t="s">
        <v>3183</v>
      </c>
      <c r="D483" s="113">
        <v>1201</v>
      </c>
      <c r="E483" s="113">
        <v>360.59199999999998</v>
      </c>
      <c r="F483" s="113">
        <v>0.2</v>
      </c>
      <c r="G483" s="113">
        <v>0.2</v>
      </c>
      <c r="H483" s="113">
        <v>1.3890640000000001</v>
      </c>
      <c r="I483" s="113">
        <v>5189164.7829999998</v>
      </c>
      <c r="J483" s="113">
        <v>487756.76299999998</v>
      </c>
      <c r="K483" s="34">
        <f>VLOOKUP($C483,'Hub coords'!$A$14:$E$119,4,TRUE)</f>
        <v>487756.00940000004</v>
      </c>
      <c r="L483" s="34">
        <f>VLOOKUP($C483,'Hub coords'!$A$14:$E$119,5,TRUE)</f>
        <v>5189165.6335000005</v>
      </c>
      <c r="M483" s="34">
        <f t="shared" si="28"/>
        <v>0.75359999993816018</v>
      </c>
      <c r="N483" s="34">
        <f t="shared" si="29"/>
        <v>0.85050000064074993</v>
      </c>
      <c r="O483" s="35">
        <f t="shared" si="30"/>
        <v>1.1363376307228017</v>
      </c>
      <c r="P483" s="34">
        <f t="shared" si="31"/>
        <v>1.2912632109967104</v>
      </c>
      <c r="Q483" s="36" t="s">
        <v>56</v>
      </c>
      <c r="R483" s="70" t="s">
        <v>5109</v>
      </c>
      <c r="S483" s="18">
        <f>MIN(O456:O485)</f>
        <v>0.33022418166748657</v>
      </c>
    </row>
    <row r="484" spans="1:19" x14ac:dyDescent="0.3">
      <c r="A484" s="113" t="s">
        <v>130</v>
      </c>
      <c r="C484" s="113" t="s">
        <v>3184</v>
      </c>
      <c r="D484" s="113">
        <v>1201</v>
      </c>
      <c r="E484" s="113">
        <v>360.47199999999998</v>
      </c>
      <c r="F484" s="113">
        <v>0.2</v>
      </c>
      <c r="G484" s="113">
        <v>0.2</v>
      </c>
      <c r="H484" s="113">
        <v>1.6685399999999999</v>
      </c>
      <c r="I484" s="113">
        <v>5189164.5810000002</v>
      </c>
      <c r="J484" s="113">
        <v>487756.16499999998</v>
      </c>
      <c r="K484" s="34">
        <f>VLOOKUP($C484,'Hub coords'!$A$14:$E$119,4,TRUE)</f>
        <v>487756.00940000004</v>
      </c>
      <c r="L484" s="34">
        <f>VLOOKUP($C484,'Hub coords'!$A$14:$E$119,5,TRUE)</f>
        <v>5189165.6335000005</v>
      </c>
      <c r="M484" s="34">
        <f t="shared" si="28"/>
        <v>0.15559999994002283</v>
      </c>
      <c r="N484" s="34">
        <f t="shared" si="29"/>
        <v>1.0525000002235174</v>
      </c>
      <c r="O484" s="35">
        <f t="shared" si="30"/>
        <v>1.0639396648550328</v>
      </c>
      <c r="P484" s="34">
        <f t="shared" si="31"/>
        <v>1.1319676104518395</v>
      </c>
      <c r="Q484" s="36" t="s">
        <v>56</v>
      </c>
      <c r="R484" s="70" t="s">
        <v>5108</v>
      </c>
      <c r="S484" s="18">
        <f>MAX(O456:O485)</f>
        <v>1.50715347932288</v>
      </c>
    </row>
    <row r="485" spans="1:19" x14ac:dyDescent="0.3">
      <c r="A485" s="113" t="s">
        <v>130</v>
      </c>
      <c r="C485" s="113" t="s">
        <v>3185</v>
      </c>
      <c r="D485" s="113">
        <v>1201</v>
      </c>
      <c r="E485" s="113">
        <v>360.161</v>
      </c>
      <c r="F485" s="113">
        <v>0.2</v>
      </c>
      <c r="G485" s="113">
        <v>0.2</v>
      </c>
      <c r="H485" s="113">
        <v>1.6732340000000001</v>
      </c>
      <c r="I485" s="113">
        <v>5189165.1430000002</v>
      </c>
      <c r="J485" s="113">
        <v>487756.55900000001</v>
      </c>
      <c r="K485" s="34">
        <f>VLOOKUP($C485,'Hub coords'!$A$14:$E$119,4,TRUE)</f>
        <v>487756.00940000004</v>
      </c>
      <c r="L485" s="34">
        <f>VLOOKUP($C485,'Hub coords'!$A$14:$E$119,5,TRUE)</f>
        <v>5189165.6335000005</v>
      </c>
      <c r="M485" s="34">
        <f t="shared" si="28"/>
        <v>0.54959999996935949</v>
      </c>
      <c r="N485" s="34">
        <f t="shared" si="29"/>
        <v>0.4905000003054738</v>
      </c>
      <c r="O485" s="35">
        <f t="shared" si="30"/>
        <v>0.73664809119822583</v>
      </c>
      <c r="P485" s="34">
        <f t="shared" si="31"/>
        <v>0.54265041026598959</v>
      </c>
      <c r="Q485" s="36" t="s">
        <v>56</v>
      </c>
      <c r="R485" s="70" t="s">
        <v>5107</v>
      </c>
      <c r="S485" s="18">
        <f>SQRT(SUM(P456:P485)/S480)</f>
        <v>0.9740779695049574</v>
      </c>
    </row>
    <row r="486" spans="1:19" ht="15" thickBot="1" x14ac:dyDescent="0.35">
      <c r="A486" s="113" t="s">
        <v>126</v>
      </c>
      <c r="C486" s="113" t="s">
        <v>3207</v>
      </c>
      <c r="D486" s="113">
        <v>1201</v>
      </c>
      <c r="E486" s="113">
        <v>326.27699999999999</v>
      </c>
      <c r="F486" s="113">
        <v>0.5</v>
      </c>
      <c r="G486" s="113">
        <v>0.3</v>
      </c>
      <c r="H486" s="113">
        <v>2.2084619999999999</v>
      </c>
      <c r="I486" s="113">
        <v>5189842.9620000003</v>
      </c>
      <c r="J486" s="113">
        <v>488048.26299999998</v>
      </c>
      <c r="K486" s="34">
        <f>VLOOKUP($C486,'Hub coords'!$A$14:$E$119,4,TRUE)</f>
        <v>488047.29640000005</v>
      </c>
      <c r="L486" s="34">
        <f>VLOOKUP($C486,'Hub coords'!$A$14:$E$119,5,TRUE)</f>
        <v>5189841.7215</v>
      </c>
      <c r="M486" s="34">
        <f t="shared" si="28"/>
        <v>0.96659999992698431</v>
      </c>
      <c r="N486" s="34">
        <f t="shared" si="29"/>
        <v>1.2405000003054738</v>
      </c>
      <c r="O486" s="35">
        <f t="shared" si="30"/>
        <v>1.5726270411692425</v>
      </c>
      <c r="P486" s="34">
        <f t="shared" si="31"/>
        <v>2.4731558106167264</v>
      </c>
      <c r="Q486" s="36" t="s">
        <v>58</v>
      </c>
      <c r="R486" s="98"/>
    </row>
    <row r="487" spans="1:19" x14ac:dyDescent="0.3">
      <c r="A487" s="113" t="s">
        <v>126</v>
      </c>
      <c r="C487" s="113" t="s">
        <v>3216</v>
      </c>
      <c r="D487" s="113">
        <v>1201</v>
      </c>
      <c r="E487" s="113">
        <v>326.46499999999997</v>
      </c>
      <c r="F487" s="113">
        <v>0.8</v>
      </c>
      <c r="G487" s="113">
        <v>0.5</v>
      </c>
      <c r="H487" s="113">
        <v>2.0095480000000001</v>
      </c>
      <c r="I487" s="113">
        <v>5189841.2110000001</v>
      </c>
      <c r="J487" s="113">
        <v>488046.68400000001</v>
      </c>
      <c r="K487" s="34">
        <f>VLOOKUP($C487,'Hub coords'!$A$14:$E$119,4,TRUE)</f>
        <v>488047.29640000005</v>
      </c>
      <c r="L487" s="34">
        <f>VLOOKUP($C487,'Hub coords'!$A$14:$E$119,5,TRUE)</f>
        <v>5189841.7215</v>
      </c>
      <c r="M487" s="34">
        <f t="shared" si="28"/>
        <v>0.61240000004181638</v>
      </c>
      <c r="N487" s="34">
        <f t="shared" si="29"/>
        <v>0.51049999985843897</v>
      </c>
      <c r="O487" s="35">
        <f t="shared" si="30"/>
        <v>0.79727285787657598</v>
      </c>
      <c r="P487" s="34">
        <f t="shared" si="31"/>
        <v>0.63564400990668291</v>
      </c>
      <c r="Q487" s="36" t="s">
        <v>58</v>
      </c>
      <c r="R487" s="20" t="s">
        <v>166</v>
      </c>
      <c r="S487" s="20" t="s">
        <v>165</v>
      </c>
    </row>
    <row r="488" spans="1:19" x14ac:dyDescent="0.3">
      <c r="A488" s="113" t="s">
        <v>126</v>
      </c>
      <c r="C488" s="113" t="s">
        <v>3217</v>
      </c>
      <c r="D488" s="113">
        <v>1201</v>
      </c>
      <c r="E488" s="113">
        <v>320.06099999999998</v>
      </c>
      <c r="F488" s="113">
        <v>0.5</v>
      </c>
      <c r="G488" s="113">
        <v>0.3</v>
      </c>
      <c r="H488" s="113">
        <v>1.513647</v>
      </c>
      <c r="I488" s="113">
        <v>5189842.8729999997</v>
      </c>
      <c r="J488" s="113">
        <v>488047.35</v>
      </c>
      <c r="K488" s="34">
        <f>VLOOKUP($C488,'Hub coords'!$A$14:$E$119,4,TRUE)</f>
        <v>488047.29640000005</v>
      </c>
      <c r="L488" s="34">
        <f>VLOOKUP($C488,'Hub coords'!$A$14:$E$119,5,TRUE)</f>
        <v>5189841.7215</v>
      </c>
      <c r="M488" s="34">
        <f t="shared" si="28"/>
        <v>5.3599999926518649E-2</v>
      </c>
      <c r="N488" s="34">
        <f t="shared" si="29"/>
        <v>1.1514999996870756</v>
      </c>
      <c r="O488" s="35">
        <f t="shared" si="30"/>
        <v>1.1527468105665954</v>
      </c>
      <c r="P488" s="34">
        <f t="shared" si="31"/>
        <v>1.3288252092714583</v>
      </c>
      <c r="Q488" s="36" t="s">
        <v>58</v>
      </c>
      <c r="R488" s="40">
        <v>1</v>
      </c>
      <c r="S488" s="115">
        <v>12</v>
      </c>
    </row>
    <row r="489" spans="1:19" x14ac:dyDescent="0.3">
      <c r="A489" s="113" t="s">
        <v>130</v>
      </c>
      <c r="C489" s="113" t="s">
        <v>3218</v>
      </c>
      <c r="D489" s="113">
        <v>1201</v>
      </c>
      <c r="E489" s="113">
        <v>318.54700000000003</v>
      </c>
      <c r="F489" s="113">
        <v>0.3</v>
      </c>
      <c r="G489" s="113">
        <v>0.2</v>
      </c>
      <c r="H489" s="113">
        <v>1.489603</v>
      </c>
      <c r="I489" s="113">
        <v>5189840.8219999997</v>
      </c>
      <c r="J489" s="113">
        <v>488045.47899999999</v>
      </c>
      <c r="K489" s="34">
        <f>VLOOKUP($C489,'Hub coords'!$A$14:$E$119,4,TRUE)</f>
        <v>488047.29640000005</v>
      </c>
      <c r="L489" s="34">
        <f>VLOOKUP($C489,'Hub coords'!$A$14:$E$119,5,TRUE)</f>
        <v>5189841.7215</v>
      </c>
      <c r="M489" s="34">
        <f t="shared" si="28"/>
        <v>1.8174000000581145</v>
      </c>
      <c r="N489" s="34">
        <f t="shared" si="29"/>
        <v>0.89950000029057264</v>
      </c>
      <c r="O489" s="35">
        <f t="shared" si="30"/>
        <v>2.0278173021093333</v>
      </c>
      <c r="P489" s="34">
        <f t="shared" si="31"/>
        <v>4.1120430107339754</v>
      </c>
      <c r="Q489" s="36" t="s">
        <v>58</v>
      </c>
      <c r="R489" s="40">
        <v>2</v>
      </c>
      <c r="S489" s="115">
        <v>17</v>
      </c>
    </row>
    <row r="490" spans="1:19" x14ac:dyDescent="0.3">
      <c r="A490" s="113" t="s">
        <v>130</v>
      </c>
      <c r="C490" s="113" t="s">
        <v>3219</v>
      </c>
      <c r="D490" s="113">
        <v>1201</v>
      </c>
      <c r="E490" s="113">
        <v>319.16899999999998</v>
      </c>
      <c r="F490" s="113">
        <v>0.3</v>
      </c>
      <c r="G490" s="113">
        <v>0.2</v>
      </c>
      <c r="H490" s="113">
        <v>1.8806499999999999</v>
      </c>
      <c r="I490" s="113">
        <v>5189841.0470000003</v>
      </c>
      <c r="J490" s="113">
        <v>488046.24099999998</v>
      </c>
      <c r="K490" s="34">
        <f>VLOOKUP($C490,'Hub coords'!$A$14:$E$119,4,TRUE)</f>
        <v>488047.29640000005</v>
      </c>
      <c r="L490" s="34">
        <f>VLOOKUP($C490,'Hub coords'!$A$14:$E$119,5,TRUE)</f>
        <v>5189841.7215</v>
      </c>
      <c r="M490" s="34">
        <f t="shared" si="28"/>
        <v>1.0554000000702217</v>
      </c>
      <c r="N490" s="34">
        <f t="shared" si="29"/>
        <v>0.6744999997317791</v>
      </c>
      <c r="O490" s="35">
        <f t="shared" si="30"/>
        <v>1.2525252132338072</v>
      </c>
      <c r="P490" s="34">
        <f t="shared" si="31"/>
        <v>1.5688194097863941</v>
      </c>
      <c r="Q490" s="36" t="s">
        <v>58</v>
      </c>
      <c r="R490" s="40">
        <v>3</v>
      </c>
      <c r="S490" s="115">
        <v>1</v>
      </c>
    </row>
    <row r="491" spans="1:19" x14ac:dyDescent="0.3">
      <c r="A491" s="113" t="s">
        <v>130</v>
      </c>
      <c r="C491" s="113" t="s">
        <v>3220</v>
      </c>
      <c r="D491" s="113">
        <v>1201</v>
      </c>
      <c r="E491" s="113">
        <v>322.14800000000002</v>
      </c>
      <c r="F491" s="113">
        <v>0.5</v>
      </c>
      <c r="G491" s="113">
        <v>0.3</v>
      </c>
      <c r="H491" s="113">
        <v>1.9652339999999999</v>
      </c>
      <c r="I491" s="113">
        <v>5189843.5020000003</v>
      </c>
      <c r="J491" s="113">
        <v>488047.72700000001</v>
      </c>
      <c r="K491" s="34">
        <f>VLOOKUP($C491,'Hub coords'!$A$14:$E$119,4,TRUE)</f>
        <v>488047.29640000005</v>
      </c>
      <c r="L491" s="34">
        <f>VLOOKUP($C491,'Hub coords'!$A$14:$E$119,5,TRUE)</f>
        <v>5189841.7215</v>
      </c>
      <c r="M491" s="34">
        <f t="shared" si="28"/>
        <v>0.43059999996330589</v>
      </c>
      <c r="N491" s="34">
        <f t="shared" si="29"/>
        <v>1.7805000003427267</v>
      </c>
      <c r="O491" s="35">
        <f t="shared" si="30"/>
        <v>1.8318287614263646</v>
      </c>
      <c r="P491" s="34">
        <f t="shared" si="31"/>
        <v>3.3555966111888491</v>
      </c>
      <c r="Q491" s="36" t="s">
        <v>58</v>
      </c>
      <c r="R491" s="40">
        <v>4</v>
      </c>
      <c r="S491" s="115">
        <v>0</v>
      </c>
    </row>
    <row r="492" spans="1:19" x14ac:dyDescent="0.3">
      <c r="A492" s="113" t="s">
        <v>126</v>
      </c>
      <c r="C492" s="113" t="s">
        <v>3221</v>
      </c>
      <c r="D492" s="113">
        <v>1201</v>
      </c>
      <c r="E492" s="113">
        <v>326.44200000000001</v>
      </c>
      <c r="F492" s="113">
        <v>0.7</v>
      </c>
      <c r="G492" s="113">
        <v>0.4</v>
      </c>
      <c r="H492" s="113">
        <v>2.0115349999999999</v>
      </c>
      <c r="I492" s="113">
        <v>5189841.4249999998</v>
      </c>
      <c r="J492" s="113">
        <v>488046.95899999997</v>
      </c>
      <c r="K492" s="34">
        <f>VLOOKUP($C492,'Hub coords'!$A$14:$E$119,4,TRUE)</f>
        <v>488047.29640000005</v>
      </c>
      <c r="L492" s="34">
        <f>VLOOKUP($C492,'Hub coords'!$A$14:$E$119,5,TRUE)</f>
        <v>5189841.7215</v>
      </c>
      <c r="M492" s="34">
        <f t="shared" si="28"/>
        <v>0.33740000007674098</v>
      </c>
      <c r="N492" s="34">
        <f t="shared" si="29"/>
        <v>0.29650000017136335</v>
      </c>
      <c r="O492" s="35">
        <f t="shared" si="30"/>
        <v>0.44916701810507337</v>
      </c>
      <c r="P492" s="34">
        <f t="shared" si="31"/>
        <v>0.2017510101534033</v>
      </c>
      <c r="Q492" s="36" t="s">
        <v>58</v>
      </c>
      <c r="R492" s="40">
        <v>5</v>
      </c>
      <c r="S492" s="115">
        <v>0</v>
      </c>
    </row>
    <row r="493" spans="1:19" x14ac:dyDescent="0.3">
      <c r="A493" s="113" t="s">
        <v>130</v>
      </c>
      <c r="C493" s="113" t="s">
        <v>3222</v>
      </c>
      <c r="D493" s="113">
        <v>1201</v>
      </c>
      <c r="E493" s="113">
        <v>324.72199999999998</v>
      </c>
      <c r="F493" s="113">
        <v>0.5</v>
      </c>
      <c r="G493" s="113">
        <v>0.3</v>
      </c>
      <c r="H493" s="113">
        <v>2.1488900000000002</v>
      </c>
      <c r="I493" s="113">
        <v>5189842.7520000003</v>
      </c>
      <c r="J493" s="113">
        <v>488047.90700000001</v>
      </c>
      <c r="K493" s="34">
        <f>VLOOKUP($C493,'Hub coords'!$A$14:$E$119,4,TRUE)</f>
        <v>488047.29640000005</v>
      </c>
      <c r="L493" s="34">
        <f>VLOOKUP($C493,'Hub coords'!$A$14:$E$119,5,TRUE)</f>
        <v>5189841.7215</v>
      </c>
      <c r="M493" s="34">
        <f t="shared" si="28"/>
        <v>0.61059999995632097</v>
      </c>
      <c r="N493" s="34">
        <f t="shared" si="29"/>
        <v>1.0305000003427267</v>
      </c>
      <c r="O493" s="35">
        <f t="shared" si="30"/>
        <v>1.1978157665738998</v>
      </c>
      <c r="P493" s="34">
        <f t="shared" si="31"/>
        <v>1.4347626106530191</v>
      </c>
      <c r="Q493" s="36" t="s">
        <v>58</v>
      </c>
      <c r="R493" s="40">
        <v>6</v>
      </c>
      <c r="S493" s="115">
        <v>0</v>
      </c>
    </row>
    <row r="494" spans="1:19" x14ac:dyDescent="0.3">
      <c r="A494" s="113" t="s">
        <v>130</v>
      </c>
      <c r="C494" s="113" t="s">
        <v>3223</v>
      </c>
      <c r="D494" s="113">
        <v>1201</v>
      </c>
      <c r="E494" s="113">
        <v>319.61399999999998</v>
      </c>
      <c r="F494" s="113">
        <v>0.4</v>
      </c>
      <c r="G494" s="113">
        <v>0.3</v>
      </c>
      <c r="H494" s="113">
        <v>1.544619</v>
      </c>
      <c r="I494" s="113">
        <v>5189843.0719999997</v>
      </c>
      <c r="J494" s="113">
        <v>488047.408</v>
      </c>
      <c r="K494" s="34">
        <f>VLOOKUP($C494,'Hub coords'!$A$14:$E$119,4,TRUE)</f>
        <v>488047.29640000005</v>
      </c>
      <c r="L494" s="34">
        <f>VLOOKUP($C494,'Hub coords'!$A$14:$E$119,5,TRUE)</f>
        <v>5189841.7215</v>
      </c>
      <c r="M494" s="34">
        <f t="shared" si="28"/>
        <v>0.11159999994561076</v>
      </c>
      <c r="N494" s="34">
        <f t="shared" si="29"/>
        <v>1.3504999997094274</v>
      </c>
      <c r="O494" s="35">
        <f t="shared" si="30"/>
        <v>1.3551032466948869</v>
      </c>
      <c r="P494" s="34">
        <f t="shared" si="31"/>
        <v>1.8363048092030236</v>
      </c>
      <c r="Q494" s="36" t="s">
        <v>58</v>
      </c>
      <c r="R494" s="40">
        <v>7</v>
      </c>
      <c r="S494" s="115">
        <v>0</v>
      </c>
    </row>
    <row r="495" spans="1:19" x14ac:dyDescent="0.3">
      <c r="A495" s="113" t="s">
        <v>126</v>
      </c>
      <c r="C495" s="113" t="s">
        <v>3224</v>
      </c>
      <c r="D495" s="113">
        <v>1201</v>
      </c>
      <c r="E495" s="113">
        <v>323.74599999999998</v>
      </c>
      <c r="F495" s="113">
        <v>0.6</v>
      </c>
      <c r="G495" s="113">
        <v>0.4</v>
      </c>
      <c r="H495" s="113">
        <v>1.8179829999999999</v>
      </c>
      <c r="I495" s="113">
        <v>5189841.602</v>
      </c>
      <c r="J495" s="113">
        <v>488046.70600000001</v>
      </c>
      <c r="K495" s="34">
        <f>VLOOKUP($C495,'Hub coords'!$A$14:$E$119,4,TRUE)</f>
        <v>488047.29640000005</v>
      </c>
      <c r="L495" s="34">
        <f>VLOOKUP($C495,'Hub coords'!$A$14:$E$119,5,TRUE)</f>
        <v>5189841.7215</v>
      </c>
      <c r="M495" s="34">
        <f t="shared" si="28"/>
        <v>0.59040000004461035</v>
      </c>
      <c r="N495" s="34">
        <f t="shared" si="29"/>
        <v>0.11950000002980232</v>
      </c>
      <c r="O495" s="35">
        <f t="shared" si="30"/>
        <v>0.6023723184707267</v>
      </c>
      <c r="P495" s="34">
        <f t="shared" si="31"/>
        <v>0.36285241005979857</v>
      </c>
      <c r="Q495" s="36" t="s">
        <v>58</v>
      </c>
      <c r="R495" s="40">
        <v>8</v>
      </c>
      <c r="S495" s="115">
        <v>0</v>
      </c>
    </row>
    <row r="496" spans="1:19" ht="15" thickBot="1" x14ac:dyDescent="0.35">
      <c r="A496" s="113" t="s">
        <v>130</v>
      </c>
      <c r="C496" s="113" t="s">
        <v>3225</v>
      </c>
      <c r="D496" s="113">
        <v>1201</v>
      </c>
      <c r="E496" s="113">
        <v>323.22800000000001</v>
      </c>
      <c r="F496" s="113">
        <v>0.6</v>
      </c>
      <c r="G496" s="113">
        <v>0.4</v>
      </c>
      <c r="H496" s="113">
        <v>2.0518420000000002</v>
      </c>
      <c r="I496" s="113">
        <v>5189841.8600000003</v>
      </c>
      <c r="J496" s="113">
        <v>488047.326</v>
      </c>
      <c r="K496" s="34">
        <f>VLOOKUP($C496,'Hub coords'!$A$14:$E$119,4,TRUE)</f>
        <v>488047.29640000005</v>
      </c>
      <c r="L496" s="34">
        <f>VLOOKUP($C496,'Hub coords'!$A$14:$E$119,5,TRUE)</f>
        <v>5189841.7215</v>
      </c>
      <c r="M496" s="34">
        <f t="shared" si="28"/>
        <v>2.9599999950733036E-2</v>
      </c>
      <c r="N496" s="34">
        <f t="shared" si="29"/>
        <v>0.13850000035017729</v>
      </c>
      <c r="O496" s="35">
        <f t="shared" si="30"/>
        <v>0.14162771654617082</v>
      </c>
      <c r="P496" s="34">
        <f t="shared" si="31"/>
        <v>2.0058410094082508E-2</v>
      </c>
      <c r="Q496" s="36" t="s">
        <v>58</v>
      </c>
      <c r="R496" s="38" t="s">
        <v>2123</v>
      </c>
      <c r="S496" s="38">
        <v>0</v>
      </c>
    </row>
    <row r="497" spans="1:19" x14ac:dyDescent="0.3">
      <c r="A497" s="113" t="s">
        <v>130</v>
      </c>
      <c r="C497" s="113" t="s">
        <v>3208</v>
      </c>
      <c r="D497" s="113">
        <v>1201</v>
      </c>
      <c r="E497" s="113">
        <v>318.75299999999999</v>
      </c>
      <c r="F497" s="113">
        <v>0.3</v>
      </c>
      <c r="G497" s="113">
        <v>0.2</v>
      </c>
      <c r="H497" s="113">
        <v>1.5202230000000001</v>
      </c>
      <c r="I497" s="113">
        <v>5189840.9819999998</v>
      </c>
      <c r="J497" s="113">
        <v>488045.57199999999</v>
      </c>
      <c r="K497" s="34">
        <f>VLOOKUP($C497,'Hub coords'!$A$14:$E$119,4,TRUE)</f>
        <v>488047.29640000005</v>
      </c>
      <c r="L497" s="34">
        <f>VLOOKUP($C497,'Hub coords'!$A$14:$E$119,5,TRUE)</f>
        <v>5189841.7215</v>
      </c>
      <c r="M497" s="34">
        <f t="shared" si="28"/>
        <v>1.7244000000646338</v>
      </c>
      <c r="N497" s="34">
        <f t="shared" si="29"/>
        <v>0.73950000014156103</v>
      </c>
      <c r="O497" s="35">
        <f t="shared" si="30"/>
        <v>1.8762770612125166</v>
      </c>
      <c r="P497" s="34">
        <f t="shared" si="31"/>
        <v>3.5204156104322779</v>
      </c>
      <c r="Q497" s="36" t="s">
        <v>58</v>
      </c>
      <c r="R497" s="98"/>
    </row>
    <row r="498" spans="1:19" x14ac:dyDescent="0.3">
      <c r="A498" s="113" t="s">
        <v>130</v>
      </c>
      <c r="C498" s="113" t="s">
        <v>3226</v>
      </c>
      <c r="D498" s="113">
        <v>1201</v>
      </c>
      <c r="E498" s="113">
        <v>322.39999999999998</v>
      </c>
      <c r="F498" s="113">
        <v>0.3</v>
      </c>
      <c r="G498" s="113">
        <v>0.2</v>
      </c>
      <c r="H498" s="113">
        <v>1.5586519999999999</v>
      </c>
      <c r="I498" s="113">
        <v>5189842.82</v>
      </c>
      <c r="J498" s="113">
        <v>488047.19199999998</v>
      </c>
      <c r="K498" s="34">
        <f>VLOOKUP($C498,'Hub coords'!$A$14:$E$119,4,TRUE)</f>
        <v>488047.29640000005</v>
      </c>
      <c r="L498" s="34">
        <f>VLOOKUP($C498,'Hub coords'!$A$14:$E$119,5,TRUE)</f>
        <v>5189841.7215</v>
      </c>
      <c r="M498" s="34">
        <f t="shared" si="28"/>
        <v>0.1044000000692904</v>
      </c>
      <c r="N498" s="34">
        <f t="shared" si="29"/>
        <v>1.0985000003129244</v>
      </c>
      <c r="O498" s="35">
        <f t="shared" si="30"/>
        <v>1.1034498677792131</v>
      </c>
      <c r="P498" s="34">
        <f t="shared" si="31"/>
        <v>1.2176016107019627</v>
      </c>
      <c r="Q498" s="36" t="s">
        <v>58</v>
      </c>
      <c r="R498" s="98"/>
    </row>
    <row r="499" spans="1:19" x14ac:dyDescent="0.3">
      <c r="A499" s="113" t="s">
        <v>126</v>
      </c>
      <c r="C499" s="113" t="s">
        <v>3227</v>
      </c>
      <c r="D499" s="113">
        <v>1201</v>
      </c>
      <c r="E499" s="113">
        <v>319.30900000000003</v>
      </c>
      <c r="F499" s="113">
        <v>0.3</v>
      </c>
      <c r="G499" s="113">
        <v>0.2</v>
      </c>
      <c r="H499" s="113">
        <v>1.7075739999999999</v>
      </c>
      <c r="I499" s="113">
        <v>5189841.057</v>
      </c>
      <c r="J499" s="113">
        <v>488046.50300000003</v>
      </c>
      <c r="K499" s="34">
        <f>VLOOKUP($C499,'Hub coords'!$A$14:$E$119,4,TRUE)</f>
        <v>488047.29640000005</v>
      </c>
      <c r="L499" s="34">
        <f>VLOOKUP($C499,'Hub coords'!$A$14:$E$119,5,TRUE)</f>
        <v>5189841.7215</v>
      </c>
      <c r="M499" s="34">
        <f t="shared" si="28"/>
        <v>0.79340000002412125</v>
      </c>
      <c r="N499" s="34">
        <f t="shared" si="29"/>
        <v>0.66449999995529652</v>
      </c>
      <c r="O499" s="35">
        <f t="shared" si="30"/>
        <v>1.034912464887183</v>
      </c>
      <c r="P499" s="34">
        <f t="shared" si="31"/>
        <v>1.0710438099788648</v>
      </c>
      <c r="Q499" s="36" t="s">
        <v>58</v>
      </c>
      <c r="R499" s="98"/>
    </row>
    <row r="500" spans="1:19" x14ac:dyDescent="0.3">
      <c r="A500" s="113" t="s">
        <v>130</v>
      </c>
      <c r="C500" s="113" t="s">
        <v>3228</v>
      </c>
      <c r="D500" s="113">
        <v>1201</v>
      </c>
      <c r="E500" s="113">
        <v>323.96600000000001</v>
      </c>
      <c r="F500" s="113">
        <v>0.5</v>
      </c>
      <c r="G500" s="113">
        <v>0.4</v>
      </c>
      <c r="H500" s="113">
        <v>1.933324</v>
      </c>
      <c r="I500" s="113">
        <v>5189842.0480000004</v>
      </c>
      <c r="J500" s="113">
        <v>488047.55099999998</v>
      </c>
      <c r="K500" s="34">
        <f>VLOOKUP($C500,'Hub coords'!$A$14:$E$119,4,TRUE)</f>
        <v>488047.29640000005</v>
      </c>
      <c r="L500" s="34">
        <f>VLOOKUP($C500,'Hub coords'!$A$14:$E$119,5,TRUE)</f>
        <v>5189841.7215</v>
      </c>
      <c r="M500" s="34">
        <f t="shared" si="28"/>
        <v>0.25459999992744997</v>
      </c>
      <c r="N500" s="34">
        <f t="shared" si="29"/>
        <v>0.32650000043213367</v>
      </c>
      <c r="O500" s="35">
        <f t="shared" si="30"/>
        <v>0.41403310283749151</v>
      </c>
      <c r="P500" s="34">
        <f t="shared" si="31"/>
        <v>0.17142341024524083</v>
      </c>
      <c r="Q500" s="36" t="s">
        <v>58</v>
      </c>
      <c r="R500" s="98"/>
    </row>
    <row r="501" spans="1:19" x14ac:dyDescent="0.3">
      <c r="A501" s="113" t="s">
        <v>130</v>
      </c>
      <c r="C501" s="113" t="s">
        <v>3229</v>
      </c>
      <c r="D501" s="113">
        <v>1201</v>
      </c>
      <c r="E501" s="113">
        <v>318.65100000000001</v>
      </c>
      <c r="F501" s="113">
        <v>0.3</v>
      </c>
      <c r="G501" s="113">
        <v>0.3</v>
      </c>
      <c r="H501" s="113">
        <v>1.6858299999999999</v>
      </c>
      <c r="I501" s="113">
        <v>5189841.1229999997</v>
      </c>
      <c r="J501" s="113">
        <v>488046.51899999997</v>
      </c>
      <c r="K501" s="34">
        <f>VLOOKUP($C501,'Hub coords'!$A$14:$E$119,4,TRUE)</f>
        <v>488047.29640000005</v>
      </c>
      <c r="L501" s="34">
        <f>VLOOKUP($C501,'Hub coords'!$A$14:$E$119,5,TRUE)</f>
        <v>5189841.7215</v>
      </c>
      <c r="M501" s="34">
        <f t="shared" si="28"/>
        <v>0.77740000007906929</v>
      </c>
      <c r="N501" s="34">
        <f t="shared" si="29"/>
        <v>0.59850000031292439</v>
      </c>
      <c r="O501" s="35">
        <f t="shared" si="30"/>
        <v>0.98109785979661968</v>
      </c>
      <c r="P501" s="34">
        <f t="shared" si="31"/>
        <v>0.96255301049750763</v>
      </c>
      <c r="Q501" s="36" t="s">
        <v>58</v>
      </c>
      <c r="R501" s="98"/>
    </row>
    <row r="502" spans="1:19" x14ac:dyDescent="0.3">
      <c r="A502" s="113" t="s">
        <v>130</v>
      </c>
      <c r="C502" s="113" t="s">
        <v>3230</v>
      </c>
      <c r="D502" s="113">
        <v>1201</v>
      </c>
      <c r="E502" s="113">
        <v>321.529</v>
      </c>
      <c r="F502" s="113">
        <v>0.5</v>
      </c>
      <c r="G502" s="113">
        <v>0.4</v>
      </c>
      <c r="H502" s="113">
        <v>1.832865</v>
      </c>
      <c r="I502" s="113">
        <v>5189842.3219999997</v>
      </c>
      <c r="J502" s="113">
        <v>488047.54100000003</v>
      </c>
      <c r="K502" s="34">
        <f>VLOOKUP($C502,'Hub coords'!$A$14:$E$119,4,TRUE)</f>
        <v>488047.29640000005</v>
      </c>
      <c r="L502" s="34">
        <f>VLOOKUP($C502,'Hub coords'!$A$14:$E$119,5,TRUE)</f>
        <v>5189841.7215</v>
      </c>
      <c r="M502" s="34">
        <f t="shared" si="28"/>
        <v>0.24459999997634441</v>
      </c>
      <c r="N502" s="34">
        <f t="shared" si="29"/>
        <v>0.60049999970942736</v>
      </c>
      <c r="O502" s="35">
        <f t="shared" si="30"/>
        <v>0.64840528193364522</v>
      </c>
      <c r="P502" s="34">
        <f t="shared" si="31"/>
        <v>0.42042940963944991</v>
      </c>
      <c r="Q502" s="36" t="s">
        <v>58</v>
      </c>
      <c r="R502" s="98"/>
    </row>
    <row r="503" spans="1:19" x14ac:dyDescent="0.3">
      <c r="A503" s="113" t="s">
        <v>130</v>
      </c>
      <c r="C503" s="113" t="s">
        <v>3231</v>
      </c>
      <c r="D503" s="113">
        <v>1201</v>
      </c>
      <c r="E503" s="113">
        <v>318.28699999999998</v>
      </c>
      <c r="F503" s="113">
        <v>0.3</v>
      </c>
      <c r="G503" s="113">
        <v>0.2</v>
      </c>
      <c r="H503" s="113">
        <v>1.6178220000000001</v>
      </c>
      <c r="I503" s="113">
        <v>5189842.9210000001</v>
      </c>
      <c r="J503" s="113">
        <v>488047.60499999998</v>
      </c>
      <c r="K503" s="34">
        <f>VLOOKUP($C503,'Hub coords'!$A$14:$E$119,4,TRUE)</f>
        <v>488047.29640000005</v>
      </c>
      <c r="L503" s="34">
        <f>VLOOKUP($C503,'Hub coords'!$A$14:$E$119,5,TRUE)</f>
        <v>5189841.7215</v>
      </c>
      <c r="M503" s="34">
        <f t="shared" si="28"/>
        <v>0.30859999993117526</v>
      </c>
      <c r="N503" s="34">
        <f t="shared" si="29"/>
        <v>1.1995000001043081</v>
      </c>
      <c r="O503" s="35">
        <f t="shared" si="30"/>
        <v>1.2385613469698449</v>
      </c>
      <c r="P503" s="34">
        <f t="shared" si="31"/>
        <v>1.5340342102077564</v>
      </c>
      <c r="Q503" s="36" t="s">
        <v>58</v>
      </c>
      <c r="R503" s="98"/>
    </row>
    <row r="504" spans="1:19" x14ac:dyDescent="0.3">
      <c r="A504" s="113" t="s">
        <v>130</v>
      </c>
      <c r="C504" s="113" t="s">
        <v>3232</v>
      </c>
      <c r="D504" s="113">
        <v>1201</v>
      </c>
      <c r="E504" s="113">
        <v>319.87900000000002</v>
      </c>
      <c r="F504" s="113">
        <v>0.3</v>
      </c>
      <c r="G504" s="113">
        <v>0.3</v>
      </c>
      <c r="H504" s="113">
        <v>1.6267259999999999</v>
      </c>
      <c r="I504" s="113">
        <v>5189842.91</v>
      </c>
      <c r="J504" s="113">
        <v>488048.05099999998</v>
      </c>
      <c r="K504" s="34">
        <f>VLOOKUP($C504,'Hub coords'!$A$14:$E$119,4,TRUE)</f>
        <v>488047.29640000005</v>
      </c>
      <c r="L504" s="34">
        <f>VLOOKUP($C504,'Hub coords'!$A$14:$E$119,5,TRUE)</f>
        <v>5189841.7215</v>
      </c>
      <c r="M504" s="34">
        <f t="shared" si="28"/>
        <v>0.75459999992744997</v>
      </c>
      <c r="N504" s="34">
        <f t="shared" si="29"/>
        <v>1.1885000001639128</v>
      </c>
      <c r="O504" s="35">
        <f t="shared" si="30"/>
        <v>1.4078186709516707</v>
      </c>
      <c r="P504" s="34">
        <f t="shared" si="31"/>
        <v>1.9819534102801284</v>
      </c>
      <c r="Q504" s="36" t="s">
        <v>58</v>
      </c>
      <c r="R504" s="98"/>
    </row>
    <row r="505" spans="1:19" x14ac:dyDescent="0.3">
      <c r="A505" s="113" t="s">
        <v>126</v>
      </c>
      <c r="C505" s="113" t="s">
        <v>3233</v>
      </c>
      <c r="D505" s="113">
        <v>1201</v>
      </c>
      <c r="E505" s="113">
        <v>322.49299999999999</v>
      </c>
      <c r="F505" s="113">
        <v>0.7</v>
      </c>
      <c r="G505" s="113">
        <v>0.5</v>
      </c>
      <c r="H505" s="113">
        <v>1.8559490000000001</v>
      </c>
      <c r="I505" s="113">
        <v>5189841.9309999999</v>
      </c>
      <c r="J505" s="113">
        <v>488047.53</v>
      </c>
      <c r="K505" s="34">
        <f>VLOOKUP($C505,'Hub coords'!$A$14:$E$119,4,TRUE)</f>
        <v>488047.29640000005</v>
      </c>
      <c r="L505" s="34">
        <f>VLOOKUP($C505,'Hub coords'!$A$14:$E$119,5,TRUE)</f>
        <v>5189841.7215</v>
      </c>
      <c r="M505" s="34">
        <f t="shared" si="28"/>
        <v>0.23359999997774139</v>
      </c>
      <c r="N505" s="34">
        <f t="shared" si="29"/>
        <v>0.20949999988079071</v>
      </c>
      <c r="O505" s="35">
        <f t="shared" si="30"/>
        <v>0.31378210583086485</v>
      </c>
      <c r="P505" s="34">
        <f t="shared" si="31"/>
        <v>9.845920993965207E-2</v>
      </c>
      <c r="Q505" s="36" t="s">
        <v>58</v>
      </c>
      <c r="R505" s="98"/>
    </row>
    <row r="506" spans="1:19" x14ac:dyDescent="0.3">
      <c r="A506" s="113" t="s">
        <v>126</v>
      </c>
      <c r="C506" s="113" t="s">
        <v>3234</v>
      </c>
      <c r="D506" s="113">
        <v>1201</v>
      </c>
      <c r="E506" s="113">
        <v>319.745</v>
      </c>
      <c r="F506" s="113">
        <v>0.3</v>
      </c>
      <c r="G506" s="113">
        <v>0.3</v>
      </c>
      <c r="H506" s="113">
        <v>1.5060100000000001</v>
      </c>
      <c r="I506" s="113">
        <v>5189842.8940000003</v>
      </c>
      <c r="J506" s="113">
        <v>488048.217</v>
      </c>
      <c r="K506" s="34">
        <f>VLOOKUP($C506,'Hub coords'!$A$14:$E$119,4,TRUE)</f>
        <v>488047.29640000005</v>
      </c>
      <c r="L506" s="34">
        <f>VLOOKUP($C506,'Hub coords'!$A$14:$E$119,5,TRUE)</f>
        <v>5189841.7215</v>
      </c>
      <c r="M506" s="34">
        <f t="shared" si="28"/>
        <v>0.92059999995399266</v>
      </c>
      <c r="N506" s="34">
        <f t="shared" si="29"/>
        <v>1.1725000003352761</v>
      </c>
      <c r="O506" s="35">
        <f t="shared" si="30"/>
        <v>1.4907248608316404</v>
      </c>
      <c r="P506" s="34">
        <f t="shared" si="31"/>
        <v>2.2222606107015137</v>
      </c>
      <c r="Q506" s="36" t="s">
        <v>58</v>
      </c>
      <c r="R506" s="98"/>
    </row>
    <row r="507" spans="1:19" x14ac:dyDescent="0.3">
      <c r="A507" s="113" t="s">
        <v>130</v>
      </c>
      <c r="C507" s="113" t="s">
        <v>3235</v>
      </c>
      <c r="D507" s="113">
        <v>1201</v>
      </c>
      <c r="E507" s="113">
        <v>322.654</v>
      </c>
      <c r="F507" s="113">
        <v>0.5</v>
      </c>
      <c r="G507" s="113">
        <v>0.4</v>
      </c>
      <c r="H507" s="113">
        <v>1.973876</v>
      </c>
      <c r="I507" s="113">
        <v>5189842.55</v>
      </c>
      <c r="J507" s="113">
        <v>488047.32699999999</v>
      </c>
      <c r="K507" s="34">
        <f>VLOOKUP($C507,'Hub coords'!$A$14:$E$119,4,TRUE)</f>
        <v>488047.29640000005</v>
      </c>
      <c r="L507" s="34">
        <f>VLOOKUP($C507,'Hub coords'!$A$14:$E$119,5,TRUE)</f>
        <v>5189841.7215</v>
      </c>
      <c r="M507" s="34">
        <f t="shared" si="28"/>
        <v>3.0599999940022826E-2</v>
      </c>
      <c r="N507" s="34">
        <f t="shared" si="29"/>
        <v>0.82849999982863665</v>
      </c>
      <c r="O507" s="35">
        <f t="shared" si="30"/>
        <v>0.82906490078423911</v>
      </c>
      <c r="P507" s="34">
        <f t="shared" si="31"/>
        <v>0.68734860971238021</v>
      </c>
      <c r="Q507" s="36" t="s">
        <v>58</v>
      </c>
      <c r="R507" s="98"/>
    </row>
    <row r="508" spans="1:19" x14ac:dyDescent="0.3">
      <c r="A508" s="113" t="s">
        <v>126</v>
      </c>
      <c r="C508" s="113" t="s">
        <v>3209</v>
      </c>
      <c r="D508" s="113">
        <v>1201</v>
      </c>
      <c r="E508" s="113">
        <v>319.608</v>
      </c>
      <c r="F508" s="113">
        <v>0.4</v>
      </c>
      <c r="G508" s="113">
        <v>0.3</v>
      </c>
      <c r="H508" s="113">
        <v>1.740934</v>
      </c>
      <c r="I508" s="113">
        <v>5189842.659</v>
      </c>
      <c r="J508" s="113">
        <v>488048.31400000001</v>
      </c>
      <c r="K508" s="34">
        <f>VLOOKUP($C508,'Hub coords'!$A$14:$E$119,4,TRUE)</f>
        <v>488047.29640000005</v>
      </c>
      <c r="L508" s="34">
        <f>VLOOKUP($C508,'Hub coords'!$A$14:$E$119,5,TRUE)</f>
        <v>5189841.7215</v>
      </c>
      <c r="M508" s="34">
        <f t="shared" si="28"/>
        <v>1.0175999999628402</v>
      </c>
      <c r="N508" s="34">
        <f t="shared" si="29"/>
        <v>0.9375</v>
      </c>
      <c r="O508" s="35">
        <f t="shared" si="30"/>
        <v>1.383624230029372</v>
      </c>
      <c r="P508" s="34">
        <f t="shared" si="31"/>
        <v>1.9144160099243723</v>
      </c>
      <c r="Q508" s="36" t="s">
        <v>58</v>
      </c>
      <c r="R508" s="98"/>
    </row>
    <row r="509" spans="1:19" x14ac:dyDescent="0.3">
      <c r="A509" s="113" t="s">
        <v>130</v>
      </c>
      <c r="C509" s="113" t="s">
        <v>3236</v>
      </c>
      <c r="D509" s="113">
        <v>1201</v>
      </c>
      <c r="E509" s="113">
        <v>318.56</v>
      </c>
      <c r="F509" s="113">
        <v>0.3</v>
      </c>
      <c r="G509" s="113">
        <v>0.3</v>
      </c>
      <c r="H509" s="113">
        <v>1.6598520000000001</v>
      </c>
      <c r="I509" s="113">
        <v>5189841.0999999996</v>
      </c>
      <c r="J509" s="113">
        <v>488046.58899999998</v>
      </c>
      <c r="K509" s="34">
        <f>VLOOKUP($C509,'Hub coords'!$A$14:$E$119,4,TRUE)</f>
        <v>488047.29640000005</v>
      </c>
      <c r="L509" s="34">
        <f>VLOOKUP($C509,'Hub coords'!$A$14:$E$119,5,TRUE)</f>
        <v>5189841.7215</v>
      </c>
      <c r="M509" s="34">
        <f t="shared" si="28"/>
        <v>0.70740000007208437</v>
      </c>
      <c r="N509" s="34">
        <f t="shared" si="29"/>
        <v>0.62150000035762787</v>
      </c>
      <c r="O509" s="35">
        <f t="shared" si="30"/>
        <v>0.94163528531301144</v>
      </c>
      <c r="P509" s="34">
        <f t="shared" si="31"/>
        <v>0.88667701054651649</v>
      </c>
      <c r="Q509" s="36" t="s">
        <v>58</v>
      </c>
      <c r="R509" s="98"/>
    </row>
    <row r="510" spans="1:19" x14ac:dyDescent="0.3">
      <c r="A510" s="113" t="s">
        <v>130</v>
      </c>
      <c r="C510" s="113" t="s">
        <v>3210</v>
      </c>
      <c r="D510" s="113">
        <v>1201</v>
      </c>
      <c r="E510" s="113">
        <v>322.68400000000003</v>
      </c>
      <c r="F510" s="113">
        <v>0.4</v>
      </c>
      <c r="G510" s="113">
        <v>0.3</v>
      </c>
      <c r="H510" s="113">
        <v>1.6846019999999999</v>
      </c>
      <c r="I510" s="113">
        <v>5189842.6310000001</v>
      </c>
      <c r="J510" s="113">
        <v>488047.315</v>
      </c>
      <c r="K510" s="34">
        <f>VLOOKUP($C510,'Hub coords'!$A$14:$E$119,4,TRUE)</f>
        <v>488047.29640000005</v>
      </c>
      <c r="L510" s="34">
        <f>VLOOKUP($C510,'Hub coords'!$A$14:$E$119,5,TRUE)</f>
        <v>5189841.7215</v>
      </c>
      <c r="M510" s="34">
        <f t="shared" si="28"/>
        <v>1.859999995213002E-2</v>
      </c>
      <c r="N510" s="34">
        <f t="shared" si="29"/>
        <v>0.90950000006705523</v>
      </c>
      <c r="O510" s="35">
        <f t="shared" si="30"/>
        <v>0.90969017259734797</v>
      </c>
      <c r="P510" s="34">
        <f t="shared" si="31"/>
        <v>0.82753621012019274</v>
      </c>
      <c r="Q510" s="36" t="s">
        <v>58</v>
      </c>
      <c r="R510" s="98" t="s">
        <v>5112</v>
      </c>
      <c r="S510" s="37">
        <f>COUNT(D486:D515)</f>
        <v>30</v>
      </c>
    </row>
    <row r="511" spans="1:19" x14ac:dyDescent="0.3">
      <c r="A511" s="113" t="s">
        <v>130</v>
      </c>
      <c r="C511" s="113" t="s">
        <v>3211</v>
      </c>
      <c r="D511" s="113">
        <v>1201</v>
      </c>
      <c r="E511" s="113">
        <v>322.36500000000001</v>
      </c>
      <c r="F511" s="113">
        <v>0.7</v>
      </c>
      <c r="G511" s="113">
        <v>0.4</v>
      </c>
      <c r="H511" s="113">
        <v>1.9313549999999999</v>
      </c>
      <c r="I511" s="113">
        <v>5189842.7680000002</v>
      </c>
      <c r="J511" s="113">
        <v>488047.69300000003</v>
      </c>
      <c r="K511" s="34">
        <f>VLOOKUP($C511,'Hub coords'!$A$14:$E$119,4,TRUE)</f>
        <v>488047.29640000005</v>
      </c>
      <c r="L511" s="34">
        <f>VLOOKUP($C511,'Hub coords'!$A$14:$E$119,5,TRUE)</f>
        <v>5189841.7215</v>
      </c>
      <c r="M511" s="34">
        <f t="shared" si="28"/>
        <v>0.39659999997820705</v>
      </c>
      <c r="N511" s="34">
        <f t="shared" si="29"/>
        <v>1.0465000001713634</v>
      </c>
      <c r="O511" s="35">
        <f t="shared" si="30"/>
        <v>1.1191308280721148</v>
      </c>
      <c r="P511" s="34">
        <f t="shared" si="31"/>
        <v>1.2524538103413774</v>
      </c>
      <c r="Q511" s="36" t="s">
        <v>58</v>
      </c>
      <c r="R511" s="98" t="s">
        <v>5111</v>
      </c>
      <c r="S511" s="34">
        <f>AVERAGE(O486:O515)</f>
        <v>1.0873618963495941</v>
      </c>
    </row>
    <row r="512" spans="1:19" x14ac:dyDescent="0.3">
      <c r="A512" s="113" t="s">
        <v>126</v>
      </c>
      <c r="C512" s="113" t="s">
        <v>3212</v>
      </c>
      <c r="D512" s="113">
        <v>1201</v>
      </c>
      <c r="E512" s="113">
        <v>319.35599999999999</v>
      </c>
      <c r="F512" s="113">
        <v>0.3</v>
      </c>
      <c r="G512" s="113">
        <v>0.3</v>
      </c>
      <c r="H512" s="113">
        <v>1.3684289999999999</v>
      </c>
      <c r="I512" s="113">
        <v>5189842.6859999998</v>
      </c>
      <c r="J512" s="113">
        <v>488047.77399999998</v>
      </c>
      <c r="K512" s="34">
        <f>VLOOKUP($C512,'Hub coords'!$A$14:$E$119,4,TRUE)</f>
        <v>488047.29640000005</v>
      </c>
      <c r="L512" s="34">
        <f>VLOOKUP($C512,'Hub coords'!$A$14:$E$119,5,TRUE)</f>
        <v>5189841.7215</v>
      </c>
      <c r="M512" s="34">
        <f t="shared" si="28"/>
        <v>0.47759999992558733</v>
      </c>
      <c r="N512" s="34">
        <f t="shared" si="29"/>
        <v>0.964499999769032</v>
      </c>
      <c r="O512" s="35">
        <f t="shared" si="30"/>
        <v>1.0762722747908096</v>
      </c>
      <c r="P512" s="34">
        <f t="shared" si="31"/>
        <v>1.158362009483384</v>
      </c>
      <c r="Q512" s="36" t="s">
        <v>58</v>
      </c>
      <c r="R512" s="98" t="s">
        <v>5110</v>
      </c>
      <c r="S512" s="34">
        <f>_xlfn.STDEV.S(O486:O515)</f>
        <v>0.4704741737080988</v>
      </c>
    </row>
    <row r="513" spans="1:19" x14ac:dyDescent="0.3">
      <c r="A513" s="113" t="s">
        <v>126</v>
      </c>
      <c r="C513" s="113" t="s">
        <v>3213</v>
      </c>
      <c r="D513" s="113">
        <v>1201</v>
      </c>
      <c r="E513" s="113">
        <v>321.31700000000001</v>
      </c>
      <c r="F513" s="113">
        <v>0.2</v>
      </c>
      <c r="G513" s="113">
        <v>0.2</v>
      </c>
      <c r="H513" s="113">
        <v>1.8060259999999999</v>
      </c>
      <c r="I513" s="113">
        <v>5189841.4009999996</v>
      </c>
      <c r="J513" s="113">
        <v>488046.39799999999</v>
      </c>
      <c r="K513" s="34">
        <f>VLOOKUP($C513,'Hub coords'!$A$14:$E$119,4,TRUE)</f>
        <v>488047.29640000005</v>
      </c>
      <c r="L513" s="34">
        <f>VLOOKUP($C513,'Hub coords'!$A$14:$E$119,5,TRUE)</f>
        <v>5189841.7215</v>
      </c>
      <c r="M513" s="34">
        <f t="shared" si="28"/>
        <v>0.89840000006370246</v>
      </c>
      <c r="N513" s="34">
        <f t="shared" si="29"/>
        <v>0.32050000037997961</v>
      </c>
      <c r="O513" s="35">
        <f t="shared" si="30"/>
        <v>0.95385680809963691</v>
      </c>
      <c r="P513" s="34">
        <f t="shared" si="31"/>
        <v>0.90984281035802761</v>
      </c>
      <c r="Q513" s="36" t="s">
        <v>58</v>
      </c>
      <c r="R513" s="98" t="s">
        <v>5109</v>
      </c>
      <c r="S513" s="34">
        <f>MIN(O486:O515)</f>
        <v>0.14162771654617082</v>
      </c>
    </row>
    <row r="514" spans="1:19" x14ac:dyDescent="0.3">
      <c r="A514" s="113" t="s">
        <v>130</v>
      </c>
      <c r="C514" s="113" t="s">
        <v>3214</v>
      </c>
      <c r="D514" s="113">
        <v>1201</v>
      </c>
      <c r="E514" s="113">
        <v>324.851</v>
      </c>
      <c r="F514" s="113">
        <v>0.2</v>
      </c>
      <c r="G514" s="113">
        <v>0.2</v>
      </c>
      <c r="H514" s="113">
        <v>2.3538540000000001</v>
      </c>
      <c r="I514" s="113">
        <v>5189841.4709999999</v>
      </c>
      <c r="J514" s="113">
        <v>488045.52899999998</v>
      </c>
      <c r="K514" s="34">
        <f>VLOOKUP($C514,'Hub coords'!$A$14:$E$119,4,TRUE)</f>
        <v>488047.29640000005</v>
      </c>
      <c r="L514" s="34">
        <f>VLOOKUP($C514,'Hub coords'!$A$14:$E$119,5,TRUE)</f>
        <v>5189841.7215</v>
      </c>
      <c r="M514" s="34">
        <f t="shared" si="28"/>
        <v>1.7674000000697561</v>
      </c>
      <c r="N514" s="34">
        <f t="shared" si="29"/>
        <v>0.25050000008195639</v>
      </c>
      <c r="O514" s="35">
        <f t="shared" si="30"/>
        <v>1.7850638672853232</v>
      </c>
      <c r="P514" s="34">
        <f t="shared" si="31"/>
        <v>3.1864530102876341</v>
      </c>
      <c r="Q514" s="36" t="s">
        <v>58</v>
      </c>
      <c r="R514" s="98" t="s">
        <v>5108</v>
      </c>
      <c r="S514" s="34">
        <f>MAX(O486:O515)</f>
        <v>2.0278173021093333</v>
      </c>
    </row>
    <row r="515" spans="1:19" x14ac:dyDescent="0.3">
      <c r="A515" s="113" t="s">
        <v>126</v>
      </c>
      <c r="C515" s="113" t="s">
        <v>3215</v>
      </c>
      <c r="D515" s="113">
        <v>1201</v>
      </c>
      <c r="E515" s="113">
        <v>323.53800000000001</v>
      </c>
      <c r="F515" s="113">
        <v>0.7</v>
      </c>
      <c r="G515" s="113">
        <v>0.5</v>
      </c>
      <c r="H515" s="113">
        <v>2.0003839999999999</v>
      </c>
      <c r="I515" s="113">
        <v>5189842.4469999997</v>
      </c>
      <c r="J515" s="113">
        <v>488047.19500000001</v>
      </c>
      <c r="K515" s="34">
        <f>VLOOKUP($C515,'Hub coords'!$A$14:$E$119,4,TRUE)</f>
        <v>488047.29640000005</v>
      </c>
      <c r="L515" s="34">
        <f>VLOOKUP($C515,'Hub coords'!$A$14:$E$119,5,TRUE)</f>
        <v>5189841.7215</v>
      </c>
      <c r="M515" s="34">
        <f t="shared" si="28"/>
        <v>0.10140000004321337</v>
      </c>
      <c r="N515" s="34">
        <f t="shared" si="29"/>
        <v>0.72549999970942736</v>
      </c>
      <c r="O515" s="35">
        <f t="shared" si="30"/>
        <v>0.73255184771259896</v>
      </c>
      <c r="P515" s="34">
        <f t="shared" si="31"/>
        <v>0.53663220958714275</v>
      </c>
      <c r="Q515" s="36" t="s">
        <v>58</v>
      </c>
      <c r="R515" s="98" t="s">
        <v>5107</v>
      </c>
      <c r="S515" s="34">
        <f>SQRT(SUM(P486:P515)/S510)</f>
        <v>1.1816613912151088</v>
      </c>
    </row>
    <row r="516" spans="1:19" ht="15" thickBot="1" x14ac:dyDescent="0.35">
      <c r="A516" s="113" t="s">
        <v>126</v>
      </c>
      <c r="C516" s="113" t="s">
        <v>7129</v>
      </c>
      <c r="D516" s="113">
        <v>1201</v>
      </c>
      <c r="E516" s="113">
        <v>312.226</v>
      </c>
      <c r="F516" s="113">
        <v>0.5</v>
      </c>
      <c r="G516" s="113">
        <v>0.3</v>
      </c>
      <c r="H516" s="113">
        <v>2.045169</v>
      </c>
      <c r="I516" s="113">
        <v>5189869.852</v>
      </c>
      <c r="J516" s="113">
        <v>488015.32299999997</v>
      </c>
      <c r="K516" s="34">
        <f>VLOOKUP($C516,'Hub coords'!$A$14:$E$119,4,TRUE)</f>
        <v>488015.69576465449</v>
      </c>
      <c r="L516" s="34">
        <f>VLOOKUP($C516,'Hub coords'!$A$14:$E$119,5,TRUE)</f>
        <v>5189870.846538106</v>
      </c>
      <c r="M516" s="34">
        <f t="shared" si="28"/>
        <v>0.37276465451577678</v>
      </c>
      <c r="N516" s="34">
        <f t="shared" si="29"/>
        <v>0.99453810602426529</v>
      </c>
      <c r="O516" s="35">
        <f t="shared" si="30"/>
        <v>1.0621014697243381</v>
      </c>
      <c r="P516" s="34">
        <f t="shared" si="31"/>
        <v>1.1280595319905991</v>
      </c>
      <c r="Q516" s="36" t="s">
        <v>7035</v>
      </c>
      <c r="R516" s="70"/>
      <c r="S516" s="70"/>
    </row>
    <row r="517" spans="1:19" x14ac:dyDescent="0.3">
      <c r="A517" s="113" t="s">
        <v>126</v>
      </c>
      <c r="C517" s="113" t="s">
        <v>7130</v>
      </c>
      <c r="D517" s="113">
        <v>1201</v>
      </c>
      <c r="E517" s="113">
        <v>312.19799999999998</v>
      </c>
      <c r="F517" s="113">
        <v>0.6</v>
      </c>
      <c r="G517" s="113">
        <v>0.3</v>
      </c>
      <c r="H517" s="113">
        <v>1.6336850000000001</v>
      </c>
      <c r="I517" s="113">
        <v>5189870.2810000004</v>
      </c>
      <c r="J517" s="113">
        <v>488015.087</v>
      </c>
      <c r="K517" s="34">
        <f>VLOOKUP($C517,'Hub coords'!$A$14:$E$119,4,TRUE)</f>
        <v>488015.69576465449</v>
      </c>
      <c r="L517" s="34">
        <f>VLOOKUP($C517,'Hub coords'!$A$14:$E$119,5,TRUE)</f>
        <v>5189870.846538106</v>
      </c>
      <c r="M517" s="34">
        <f t="shared" si="28"/>
        <v>0.60876465449109674</v>
      </c>
      <c r="N517" s="34">
        <f t="shared" si="29"/>
        <v>0.56553810555487871</v>
      </c>
      <c r="O517" s="35">
        <f t="shared" si="30"/>
        <v>0.83091982368473172</v>
      </c>
      <c r="P517" s="34">
        <f t="shared" si="31"/>
        <v>0.6904277533922657</v>
      </c>
      <c r="Q517" s="36" t="s">
        <v>7035</v>
      </c>
      <c r="R517" s="20" t="s">
        <v>166</v>
      </c>
      <c r="S517" s="20" t="s">
        <v>165</v>
      </c>
    </row>
    <row r="518" spans="1:19" x14ac:dyDescent="0.3">
      <c r="A518" s="113" t="s">
        <v>130</v>
      </c>
      <c r="C518" s="113" t="s">
        <v>7131</v>
      </c>
      <c r="D518" s="113">
        <v>1201</v>
      </c>
      <c r="E518" s="113">
        <v>315.34899999999999</v>
      </c>
      <c r="F518" s="113">
        <v>0.5</v>
      </c>
      <c r="G518" s="113">
        <v>0.3</v>
      </c>
      <c r="H518" s="113">
        <v>1.9892000000000001</v>
      </c>
      <c r="I518" s="113">
        <v>5189869.159</v>
      </c>
      <c r="J518" s="113">
        <v>488016.27</v>
      </c>
      <c r="K518" s="34">
        <f>VLOOKUP($C518,'Hub coords'!$A$14:$E$119,4,TRUE)</f>
        <v>488015.69576465449</v>
      </c>
      <c r="L518" s="34">
        <f>VLOOKUP($C518,'Hub coords'!$A$14:$E$119,5,TRUE)</f>
        <v>5189870.846538106</v>
      </c>
      <c r="M518" s="34">
        <f t="shared" ref="M518:M581" si="32">ABS(K518-J518)</f>
        <v>0.57423534552799538</v>
      </c>
      <c r="N518" s="34">
        <f t="shared" ref="N518:N581" si="33">ABS(L518-I518)</f>
        <v>1.687538105994463</v>
      </c>
      <c r="O518" s="35">
        <f t="shared" ref="O518:O581" si="34">SQRT(M518^2+N518^2)</f>
        <v>1.7825630679549702</v>
      </c>
      <c r="P518" s="34">
        <f t="shared" ref="P518:P581" si="35">O518*O518</f>
        <v>3.1775310912370358</v>
      </c>
      <c r="Q518" s="36" t="s">
        <v>7035</v>
      </c>
      <c r="R518" s="40">
        <v>1</v>
      </c>
      <c r="S518" s="115">
        <v>8</v>
      </c>
    </row>
    <row r="519" spans="1:19" x14ac:dyDescent="0.3">
      <c r="A519" s="113" t="s">
        <v>126</v>
      </c>
      <c r="C519" s="113" t="s">
        <v>7132</v>
      </c>
      <c r="D519" s="113">
        <v>1201</v>
      </c>
      <c r="E519" s="113">
        <v>311.233</v>
      </c>
      <c r="F519" s="113">
        <v>1.6</v>
      </c>
      <c r="G519" s="113">
        <v>1.1000000000000001</v>
      </c>
      <c r="H519" s="113">
        <v>2.051196</v>
      </c>
      <c r="I519" s="113">
        <v>5189870.6059999997</v>
      </c>
      <c r="J519" s="113">
        <v>488016.864</v>
      </c>
      <c r="K519" s="34">
        <f>VLOOKUP($C519,'Hub coords'!$A$14:$E$119,4,TRUE)</f>
        <v>488015.69576465449</v>
      </c>
      <c r="L519" s="34">
        <f>VLOOKUP($C519,'Hub coords'!$A$14:$E$119,5,TRUE)</f>
        <v>5189870.846538106</v>
      </c>
      <c r="M519" s="34">
        <f t="shared" si="32"/>
        <v>1.1682353455107659</v>
      </c>
      <c r="N519" s="34">
        <f t="shared" si="33"/>
        <v>0.24053810629993677</v>
      </c>
      <c r="O519" s="35">
        <f t="shared" si="34"/>
        <v>1.1927415491559847</v>
      </c>
      <c r="P519" s="34">
        <f t="shared" si="35"/>
        <v>1.4226324030830184</v>
      </c>
      <c r="Q519" s="36" t="s">
        <v>7035</v>
      </c>
      <c r="R519" s="40">
        <v>2</v>
      </c>
      <c r="S519" s="115">
        <v>9</v>
      </c>
    </row>
    <row r="520" spans="1:19" x14ac:dyDescent="0.3">
      <c r="A520" s="113" t="s">
        <v>130</v>
      </c>
      <c r="C520" s="113" t="s">
        <v>7133</v>
      </c>
      <c r="D520" s="113">
        <v>1201</v>
      </c>
      <c r="E520" s="113">
        <v>313.63799999999998</v>
      </c>
      <c r="F520" s="113">
        <v>0.5</v>
      </c>
      <c r="G520" s="113">
        <v>0.3</v>
      </c>
      <c r="H520" s="113">
        <v>1.8982410000000001</v>
      </c>
      <c r="I520" s="113">
        <v>5189869.023</v>
      </c>
      <c r="J520" s="113">
        <v>488016.20600000001</v>
      </c>
      <c r="K520" s="34">
        <f>VLOOKUP($C520,'Hub coords'!$A$14:$E$119,4,TRUE)</f>
        <v>488015.69576465449</v>
      </c>
      <c r="L520" s="34">
        <f>VLOOKUP($C520,'Hub coords'!$A$14:$E$119,5,TRUE)</f>
        <v>5189870.846538106</v>
      </c>
      <c r="M520" s="34">
        <f t="shared" si="32"/>
        <v>0.51023534551495686</v>
      </c>
      <c r="N520" s="34">
        <f t="shared" si="33"/>
        <v>1.8235381059348583</v>
      </c>
      <c r="O520" s="35">
        <f t="shared" si="34"/>
        <v>1.8935763337159814</v>
      </c>
      <c r="P520" s="34">
        <f t="shared" si="35"/>
        <v>3.5856313316092581</v>
      </c>
      <c r="Q520" s="36" t="s">
        <v>7035</v>
      </c>
      <c r="R520" s="40">
        <v>3</v>
      </c>
      <c r="S520" s="115">
        <v>9</v>
      </c>
    </row>
    <row r="521" spans="1:19" x14ac:dyDescent="0.3">
      <c r="A521" s="113" t="s">
        <v>126</v>
      </c>
      <c r="C521" s="113" t="s">
        <v>7134</v>
      </c>
      <c r="D521" s="113">
        <v>1201</v>
      </c>
      <c r="E521" s="113">
        <v>310.67899999999997</v>
      </c>
      <c r="F521" s="113">
        <v>1.4</v>
      </c>
      <c r="G521" s="113">
        <v>0.7</v>
      </c>
      <c r="H521" s="113">
        <v>2.2872189999999999</v>
      </c>
      <c r="I521" s="113">
        <v>5189869.5420000004</v>
      </c>
      <c r="J521" s="113">
        <v>488014.728</v>
      </c>
      <c r="K521" s="34">
        <f>VLOOKUP($C521,'Hub coords'!$A$14:$E$119,4,TRUE)</f>
        <v>488015.69576465449</v>
      </c>
      <c r="L521" s="34">
        <f>VLOOKUP($C521,'Hub coords'!$A$14:$E$119,5,TRUE)</f>
        <v>5189870.846538106</v>
      </c>
      <c r="M521" s="34">
        <f t="shared" si="32"/>
        <v>0.96776465448783711</v>
      </c>
      <c r="N521" s="34">
        <f t="shared" si="33"/>
        <v>1.3045381056144834</v>
      </c>
      <c r="O521" s="35">
        <f t="shared" si="34"/>
        <v>1.6243115758610438</v>
      </c>
      <c r="P521" s="34">
        <f t="shared" si="35"/>
        <v>2.6383880954761874</v>
      </c>
      <c r="Q521" s="36" t="s">
        <v>7035</v>
      </c>
      <c r="R521" s="40">
        <v>4</v>
      </c>
      <c r="S521" s="115">
        <v>4</v>
      </c>
    </row>
    <row r="522" spans="1:19" x14ac:dyDescent="0.3">
      <c r="A522" s="113" t="s">
        <v>126</v>
      </c>
      <c r="C522" s="113" t="s">
        <v>7135</v>
      </c>
      <c r="D522" s="113">
        <v>1201</v>
      </c>
      <c r="E522" s="113">
        <v>312.214</v>
      </c>
      <c r="F522" s="113">
        <v>0.6</v>
      </c>
      <c r="G522" s="113">
        <v>0.3</v>
      </c>
      <c r="H522" s="113">
        <v>1.6505620000000001</v>
      </c>
      <c r="I522" s="113">
        <v>5189870.1500000004</v>
      </c>
      <c r="J522" s="113">
        <v>488014.95600000001</v>
      </c>
      <c r="K522" s="34">
        <f>VLOOKUP($C522,'Hub coords'!$A$14:$E$119,4,TRUE)</f>
        <v>488015.69576465449</v>
      </c>
      <c r="L522" s="34">
        <f>VLOOKUP($C522,'Hub coords'!$A$14:$E$119,5,TRUE)</f>
        <v>5189870.846538106</v>
      </c>
      <c r="M522" s="34">
        <f t="shared" si="32"/>
        <v>0.73976465448504314</v>
      </c>
      <c r="N522" s="34">
        <f t="shared" si="33"/>
        <v>0.69653810560703278</v>
      </c>
      <c r="O522" s="35">
        <f t="shared" si="34"/>
        <v>1.0160792668822689</v>
      </c>
      <c r="P522" s="34">
        <f t="shared" si="35"/>
        <v>1.032417076588009</v>
      </c>
      <c r="Q522" s="36" t="s">
        <v>7035</v>
      </c>
      <c r="R522" s="40">
        <v>5</v>
      </c>
      <c r="S522" s="115">
        <v>0</v>
      </c>
    </row>
    <row r="523" spans="1:19" x14ac:dyDescent="0.3">
      <c r="A523" s="113" t="s">
        <v>126</v>
      </c>
      <c r="C523" s="113" t="s">
        <v>7136</v>
      </c>
      <c r="D523" s="113">
        <v>1199</v>
      </c>
      <c r="E523" s="113">
        <v>312.44799999999998</v>
      </c>
      <c r="F523" s="113">
        <v>0.8</v>
      </c>
      <c r="G523" s="113">
        <v>0.7</v>
      </c>
      <c r="H523" s="113">
        <v>2.043615</v>
      </c>
      <c r="I523" s="113">
        <v>5189870.8449999997</v>
      </c>
      <c r="J523" s="113">
        <v>488016.92300000001</v>
      </c>
      <c r="K523" s="34">
        <f>VLOOKUP($C523,'Hub coords'!$A$14:$E$119,4,TRUE)</f>
        <v>488015.69576465449</v>
      </c>
      <c r="L523" s="34">
        <f>VLOOKUP($C523,'Hub coords'!$A$14:$E$119,5,TRUE)</f>
        <v>5189870.846538106</v>
      </c>
      <c r="M523" s="34">
        <f t="shared" si="32"/>
        <v>1.2272353455191478</v>
      </c>
      <c r="N523" s="34">
        <f t="shared" si="33"/>
        <v>1.5381062403321266E-3</v>
      </c>
      <c r="O523" s="35">
        <f t="shared" si="34"/>
        <v>1.2272363093806786</v>
      </c>
      <c r="P523" s="34">
        <f t="shared" si="35"/>
        <v>1.5061089590623087</v>
      </c>
      <c r="Q523" s="36" t="s">
        <v>7035</v>
      </c>
      <c r="R523" s="40">
        <v>6</v>
      </c>
      <c r="S523" s="115">
        <v>0</v>
      </c>
    </row>
    <row r="524" spans="1:19" x14ac:dyDescent="0.3">
      <c r="A524" s="113" t="s">
        <v>130</v>
      </c>
      <c r="C524" s="113" t="s">
        <v>7137</v>
      </c>
      <c r="D524" s="113">
        <v>1201</v>
      </c>
      <c r="E524" s="113">
        <v>311.959</v>
      </c>
      <c r="F524" s="113">
        <v>0.8</v>
      </c>
      <c r="G524" s="113">
        <v>0.5</v>
      </c>
      <c r="H524" s="113">
        <v>1.603048</v>
      </c>
      <c r="I524" s="113">
        <v>5189869.6030000001</v>
      </c>
      <c r="J524" s="113">
        <v>488014.641</v>
      </c>
      <c r="K524" s="34">
        <f>VLOOKUP($C524,'Hub coords'!$A$14:$E$119,4,TRUE)</f>
        <v>488015.69576465449</v>
      </c>
      <c r="L524" s="34">
        <f>VLOOKUP($C524,'Hub coords'!$A$14:$E$119,5,TRUE)</f>
        <v>5189870.846538106</v>
      </c>
      <c r="M524" s="34">
        <f t="shared" si="32"/>
        <v>1.0547646544873714</v>
      </c>
      <c r="N524" s="34">
        <f t="shared" si="33"/>
        <v>1.2435381058603525</v>
      </c>
      <c r="O524" s="35">
        <f t="shared" si="34"/>
        <v>1.6306181334336427</v>
      </c>
      <c r="P524" s="34">
        <f t="shared" si="35"/>
        <v>2.6589154970826172</v>
      </c>
      <c r="Q524" s="36" t="s">
        <v>7035</v>
      </c>
      <c r="R524" s="40">
        <v>7</v>
      </c>
      <c r="S524" s="115">
        <v>0</v>
      </c>
    </row>
    <row r="525" spans="1:19" x14ac:dyDescent="0.3">
      <c r="A525" s="113" t="s">
        <v>130</v>
      </c>
      <c r="C525" s="113" t="s">
        <v>7138</v>
      </c>
      <c r="D525" s="113">
        <v>1201</v>
      </c>
      <c r="E525" s="113">
        <v>313.44600000000003</v>
      </c>
      <c r="F525" s="113">
        <v>0.5</v>
      </c>
      <c r="G525" s="113">
        <v>0.3</v>
      </c>
      <c r="H525" s="113">
        <v>1.9173819999999999</v>
      </c>
      <c r="I525" s="113">
        <v>5189869.2290000003</v>
      </c>
      <c r="J525" s="113">
        <v>488015.995</v>
      </c>
      <c r="K525" s="34">
        <f>VLOOKUP($C525,'Hub coords'!$A$14:$E$119,4,TRUE)</f>
        <v>488015.69576465449</v>
      </c>
      <c r="L525" s="34">
        <f>VLOOKUP($C525,'Hub coords'!$A$14:$E$119,5,TRUE)</f>
        <v>5189870.846538106</v>
      </c>
      <c r="M525" s="34">
        <f t="shared" si="32"/>
        <v>0.29923534550471231</v>
      </c>
      <c r="N525" s="34">
        <f t="shared" si="33"/>
        <v>1.6175381056964397</v>
      </c>
      <c r="O525" s="35">
        <f t="shared" si="34"/>
        <v>1.6449836824051935</v>
      </c>
      <c r="P525" s="34">
        <f t="shared" si="35"/>
        <v>2.7059713153793505</v>
      </c>
      <c r="Q525" s="36" t="s">
        <v>7035</v>
      </c>
      <c r="R525" s="40">
        <v>8</v>
      </c>
      <c r="S525" s="115">
        <v>0</v>
      </c>
    </row>
    <row r="526" spans="1:19" ht="15" thickBot="1" x14ac:dyDescent="0.35">
      <c r="A526" s="113" t="s">
        <v>126</v>
      </c>
      <c r="C526" s="113" t="s">
        <v>7139</v>
      </c>
      <c r="D526" s="113">
        <v>1199</v>
      </c>
      <c r="E526" s="113">
        <v>310.60000000000002</v>
      </c>
      <c r="F526" s="113">
        <v>0.5</v>
      </c>
      <c r="G526" s="113">
        <v>0.6</v>
      </c>
      <c r="H526" s="113">
        <v>2.062754</v>
      </c>
      <c r="I526" s="113">
        <v>5189871.01</v>
      </c>
      <c r="J526" s="113">
        <v>488016.70400000003</v>
      </c>
      <c r="K526" s="34">
        <f>VLOOKUP($C526,'Hub coords'!$A$14:$E$119,4,TRUE)</f>
        <v>488015.69576465449</v>
      </c>
      <c r="L526" s="34">
        <f>VLOOKUP($C526,'Hub coords'!$A$14:$E$119,5,TRUE)</f>
        <v>5189870.846538106</v>
      </c>
      <c r="M526" s="34">
        <f t="shared" si="32"/>
        <v>1.0082353455363773</v>
      </c>
      <c r="N526" s="34">
        <f t="shared" si="33"/>
        <v>0.16346189379692078</v>
      </c>
      <c r="O526" s="35">
        <f t="shared" si="34"/>
        <v>1.0214001677660591</v>
      </c>
      <c r="P526" s="34">
        <f t="shared" si="35"/>
        <v>1.0432583027125337</v>
      </c>
      <c r="Q526" s="36" t="s">
        <v>7035</v>
      </c>
      <c r="R526" s="38" t="s">
        <v>2123</v>
      </c>
      <c r="S526" s="38">
        <v>0</v>
      </c>
    </row>
    <row r="527" spans="1:19" x14ac:dyDescent="0.3">
      <c r="A527" s="113" t="s">
        <v>126</v>
      </c>
      <c r="C527" s="113" t="s">
        <v>7140</v>
      </c>
      <c r="D527" s="113">
        <v>1201</v>
      </c>
      <c r="E527" s="113">
        <v>313.18599999999998</v>
      </c>
      <c r="F527" s="113">
        <v>0.7</v>
      </c>
      <c r="G527" s="113">
        <v>0.4</v>
      </c>
      <c r="H527" s="113">
        <v>1.5376160000000001</v>
      </c>
      <c r="I527" s="113">
        <v>5189869.9050000003</v>
      </c>
      <c r="J527" s="113">
        <v>488015.17</v>
      </c>
      <c r="K527" s="34">
        <f>VLOOKUP($C527,'Hub coords'!$A$14:$E$119,4,TRUE)</f>
        <v>488015.69576465449</v>
      </c>
      <c r="L527" s="34">
        <f>VLOOKUP($C527,'Hub coords'!$A$14:$E$119,5,TRUE)</f>
        <v>5189870.846538106</v>
      </c>
      <c r="M527" s="34">
        <f t="shared" si="32"/>
        <v>0.52576465450692922</v>
      </c>
      <c r="N527" s="34">
        <f t="shared" si="33"/>
        <v>0.94153810571879148</v>
      </c>
      <c r="O527" s="35">
        <f t="shared" si="34"/>
        <v>1.0783888336074892</v>
      </c>
      <c r="P527" s="34">
        <f t="shared" si="35"/>
        <v>1.1629224764493209</v>
      </c>
      <c r="Q527" s="36" t="s">
        <v>7035</v>
      </c>
      <c r="R527" s="70"/>
      <c r="S527" s="70"/>
    </row>
    <row r="528" spans="1:19" x14ac:dyDescent="0.3">
      <c r="A528" s="113" t="s">
        <v>130</v>
      </c>
      <c r="C528" s="113" t="s">
        <v>7141</v>
      </c>
      <c r="D528" s="113">
        <v>1201</v>
      </c>
      <c r="E528" s="113">
        <v>312.77800000000002</v>
      </c>
      <c r="F528" s="113">
        <v>0.7</v>
      </c>
      <c r="G528" s="113">
        <v>0.4</v>
      </c>
      <c r="H528" s="113">
        <v>1.85632</v>
      </c>
      <c r="I528" s="113">
        <v>5189869.4050000003</v>
      </c>
      <c r="J528" s="113">
        <v>488015.38400000002</v>
      </c>
      <c r="K528" s="34">
        <f>VLOOKUP($C528,'Hub coords'!$A$14:$E$119,4,TRUE)</f>
        <v>488015.69576465449</v>
      </c>
      <c r="L528" s="34">
        <f>VLOOKUP($C528,'Hub coords'!$A$14:$E$119,5,TRUE)</f>
        <v>5189870.846538106</v>
      </c>
      <c r="M528" s="34">
        <f t="shared" si="32"/>
        <v>0.31176465447060764</v>
      </c>
      <c r="N528" s="34">
        <f t="shared" si="33"/>
        <v>1.4415381057187915</v>
      </c>
      <c r="O528" s="35">
        <f t="shared" si="34"/>
        <v>1.4748658617028529</v>
      </c>
      <c r="P528" s="34">
        <f t="shared" si="35"/>
        <v>2.175229310016499</v>
      </c>
      <c r="Q528" s="36" t="s">
        <v>7035</v>
      </c>
      <c r="R528" s="70"/>
      <c r="S528" s="70"/>
    </row>
    <row r="529" spans="1:19" x14ac:dyDescent="0.3">
      <c r="A529" s="113" t="s">
        <v>130</v>
      </c>
      <c r="C529" s="113" t="s">
        <v>7142</v>
      </c>
      <c r="D529" s="113">
        <v>1201</v>
      </c>
      <c r="E529" s="113">
        <v>313.47199999999998</v>
      </c>
      <c r="F529" s="113">
        <v>0.4</v>
      </c>
      <c r="G529" s="113">
        <v>0.3</v>
      </c>
      <c r="H529" s="113">
        <v>1.848363</v>
      </c>
      <c r="I529" s="113">
        <v>5189868.8039999995</v>
      </c>
      <c r="J529" s="113">
        <v>488015.79300000001</v>
      </c>
      <c r="K529" s="34">
        <f>VLOOKUP($C529,'Hub coords'!$A$14:$E$119,4,TRUE)</f>
        <v>488015.69576465449</v>
      </c>
      <c r="L529" s="34">
        <f>VLOOKUP($C529,'Hub coords'!$A$14:$E$119,5,TRUE)</f>
        <v>5189870.846538106</v>
      </c>
      <c r="M529" s="34">
        <f t="shared" si="32"/>
        <v>9.72353455144912E-2</v>
      </c>
      <c r="N529" s="34">
        <f t="shared" si="33"/>
        <v>2.0425381064414978</v>
      </c>
      <c r="O529" s="35">
        <f t="shared" si="34"/>
        <v>2.0448512485466863</v>
      </c>
      <c r="P529" s="34">
        <f t="shared" si="35"/>
        <v>4.1814166286829417</v>
      </c>
      <c r="Q529" s="36" t="s">
        <v>7035</v>
      </c>
      <c r="R529" s="70"/>
      <c r="S529" s="70"/>
    </row>
    <row r="530" spans="1:19" x14ac:dyDescent="0.3">
      <c r="A530" s="113" t="s">
        <v>126</v>
      </c>
      <c r="C530" s="113" t="s">
        <v>7143</v>
      </c>
      <c r="D530" s="113">
        <v>1201</v>
      </c>
      <c r="E530" s="113">
        <v>313.40600000000001</v>
      </c>
      <c r="F530" s="113">
        <v>0.6</v>
      </c>
      <c r="G530" s="113">
        <v>0.4</v>
      </c>
      <c r="H530" s="113">
        <v>2.131669</v>
      </c>
      <c r="I530" s="113">
        <v>5189869.4790000003</v>
      </c>
      <c r="J530" s="113">
        <v>488015.05300000001</v>
      </c>
      <c r="K530" s="34">
        <f>VLOOKUP($C530,'Hub coords'!$A$14:$E$119,4,TRUE)</f>
        <v>488015.69576465449</v>
      </c>
      <c r="L530" s="34">
        <f>VLOOKUP($C530,'Hub coords'!$A$14:$E$119,5,TRUE)</f>
        <v>5189870.846538106</v>
      </c>
      <c r="M530" s="34">
        <f t="shared" si="32"/>
        <v>0.64276465447619557</v>
      </c>
      <c r="N530" s="34">
        <f t="shared" si="33"/>
        <v>1.3675381056964397</v>
      </c>
      <c r="O530" s="35">
        <f t="shared" si="34"/>
        <v>1.5110615048950555</v>
      </c>
      <c r="P530" s="34">
        <f t="shared" si="35"/>
        <v>2.2833068715757099</v>
      </c>
      <c r="Q530" s="36" t="s">
        <v>7035</v>
      </c>
      <c r="R530" s="70"/>
      <c r="S530" s="70"/>
    </row>
    <row r="531" spans="1:19" x14ac:dyDescent="0.3">
      <c r="A531" s="113" t="s">
        <v>126</v>
      </c>
      <c r="C531" s="113" t="s">
        <v>7144</v>
      </c>
      <c r="D531" s="113">
        <v>1201</v>
      </c>
      <c r="E531" s="113">
        <v>316.07400000000001</v>
      </c>
      <c r="F531" s="113">
        <v>0.8</v>
      </c>
      <c r="G531" s="113">
        <v>0.4</v>
      </c>
      <c r="H531" s="113">
        <v>0.91187799999999997</v>
      </c>
      <c r="I531" s="113">
        <v>5189869.7290000003</v>
      </c>
      <c r="J531" s="113">
        <v>488015.20899999997</v>
      </c>
      <c r="K531" s="34">
        <f>VLOOKUP($C531,'Hub coords'!$A$14:$E$119,4,TRUE)</f>
        <v>488015.69576465449</v>
      </c>
      <c r="L531" s="34">
        <f>VLOOKUP($C531,'Hub coords'!$A$14:$E$119,5,TRUE)</f>
        <v>5189870.846538106</v>
      </c>
      <c r="M531" s="34">
        <f t="shared" si="32"/>
        <v>0.48676465451717377</v>
      </c>
      <c r="N531" s="34">
        <f t="shared" si="33"/>
        <v>1.1175381056964397</v>
      </c>
      <c r="O531" s="35">
        <f t="shared" si="34"/>
        <v>1.2189467775792389</v>
      </c>
      <c r="P531" s="34">
        <f t="shared" si="35"/>
        <v>1.4858312465708103</v>
      </c>
      <c r="Q531" s="36" t="s">
        <v>7035</v>
      </c>
      <c r="R531" s="70"/>
      <c r="S531" s="70"/>
    </row>
    <row r="532" spans="1:19" x14ac:dyDescent="0.3">
      <c r="A532" s="113" t="s">
        <v>126</v>
      </c>
      <c r="C532" s="113" t="s">
        <v>7145</v>
      </c>
      <c r="D532" s="113">
        <v>1201</v>
      </c>
      <c r="E532" s="113">
        <v>313.81599999999997</v>
      </c>
      <c r="F532" s="113">
        <v>0.4</v>
      </c>
      <c r="G532" s="113">
        <v>0.4</v>
      </c>
      <c r="H532" s="113">
        <v>1.8763780000000001</v>
      </c>
      <c r="I532" s="113">
        <v>5189868.7790000001</v>
      </c>
      <c r="J532" s="113">
        <v>488016.09</v>
      </c>
      <c r="K532" s="34">
        <f>VLOOKUP($C532,'Hub coords'!$A$14:$E$119,4,TRUE)</f>
        <v>488015.69576465449</v>
      </c>
      <c r="L532" s="34">
        <f>VLOOKUP($C532,'Hub coords'!$A$14:$E$119,5,TRUE)</f>
        <v>5189870.846538106</v>
      </c>
      <c r="M532" s="34">
        <f t="shared" si="32"/>
        <v>0.3942353455349803</v>
      </c>
      <c r="N532" s="34">
        <f t="shared" si="33"/>
        <v>2.0675381058827043</v>
      </c>
      <c r="O532" s="35">
        <f t="shared" si="34"/>
        <v>2.1047886656256312</v>
      </c>
      <c r="P532" s="34">
        <f t="shared" si="35"/>
        <v>4.4301353269461252</v>
      </c>
      <c r="Q532" s="36" t="s">
        <v>7035</v>
      </c>
      <c r="R532" s="70"/>
      <c r="S532" s="70"/>
    </row>
    <row r="533" spans="1:19" x14ac:dyDescent="0.3">
      <c r="A533" s="113" t="s">
        <v>126</v>
      </c>
      <c r="C533" s="113" t="s">
        <v>7146</v>
      </c>
      <c r="D533" s="113">
        <v>1201</v>
      </c>
      <c r="E533" s="113">
        <v>313.33800000000002</v>
      </c>
      <c r="F533" s="113">
        <v>0.4</v>
      </c>
      <c r="G533" s="113">
        <v>0.3</v>
      </c>
      <c r="H533" s="113">
        <v>1.9890380000000001</v>
      </c>
      <c r="I533" s="113">
        <v>5189869.1449999996</v>
      </c>
      <c r="J533" s="113">
        <v>488015.87599999999</v>
      </c>
      <c r="K533" s="34">
        <f>VLOOKUP($C533,'Hub coords'!$A$14:$E$119,4,TRUE)</f>
        <v>488015.69576465449</v>
      </c>
      <c r="L533" s="34">
        <f>VLOOKUP($C533,'Hub coords'!$A$14:$E$119,5,TRUE)</f>
        <v>5189870.846538106</v>
      </c>
      <c r="M533" s="34">
        <f t="shared" si="32"/>
        <v>0.18023534549865872</v>
      </c>
      <c r="N533" s="34">
        <f t="shared" si="33"/>
        <v>1.7015381064265966</v>
      </c>
      <c r="O533" s="35">
        <f t="shared" si="34"/>
        <v>1.7110571899819214</v>
      </c>
      <c r="P533" s="34">
        <f t="shared" si="35"/>
        <v>2.9277167073888291</v>
      </c>
      <c r="Q533" s="36" t="s">
        <v>7035</v>
      </c>
      <c r="R533" s="70"/>
      <c r="S533" s="70"/>
    </row>
    <row r="534" spans="1:19" x14ac:dyDescent="0.3">
      <c r="A534" s="113" t="s">
        <v>126</v>
      </c>
      <c r="C534" s="113" t="s">
        <v>7147</v>
      </c>
      <c r="D534" s="113">
        <v>1199</v>
      </c>
      <c r="E534" s="113">
        <v>311.68299999999999</v>
      </c>
      <c r="F534" s="113">
        <v>0.7</v>
      </c>
      <c r="G534" s="113">
        <v>0.7</v>
      </c>
      <c r="H534" s="113">
        <v>2.0569500000000001</v>
      </c>
      <c r="I534" s="113">
        <v>5189870.7410000004</v>
      </c>
      <c r="J534" s="113">
        <v>488016.95799999998</v>
      </c>
      <c r="K534" s="34">
        <f>VLOOKUP($C534,'Hub coords'!$A$14:$E$119,4,TRUE)</f>
        <v>488015.69576465449</v>
      </c>
      <c r="L534" s="34">
        <f>VLOOKUP($C534,'Hub coords'!$A$14:$E$119,5,TRUE)</f>
        <v>5189870.846538106</v>
      </c>
      <c r="M534" s="34">
        <f t="shared" si="32"/>
        <v>1.2622353454935364</v>
      </c>
      <c r="N534" s="34">
        <f t="shared" si="33"/>
        <v>0.10553810559213161</v>
      </c>
      <c r="O534" s="35">
        <f t="shared" si="34"/>
        <v>1.2666397906055074</v>
      </c>
      <c r="P534" s="34">
        <f t="shared" si="35"/>
        <v>1.6043763591451634</v>
      </c>
      <c r="Q534" s="36" t="s">
        <v>7035</v>
      </c>
      <c r="R534" s="70"/>
      <c r="S534" s="70"/>
    </row>
    <row r="535" spans="1:19" x14ac:dyDescent="0.3">
      <c r="A535" s="113" t="s">
        <v>130</v>
      </c>
      <c r="C535" s="113" t="s">
        <v>7148</v>
      </c>
      <c r="D535" s="113">
        <v>1201</v>
      </c>
      <c r="E535" s="113">
        <v>313.56299999999999</v>
      </c>
      <c r="F535" s="113">
        <v>0.4</v>
      </c>
      <c r="G535" s="113">
        <v>0.3</v>
      </c>
      <c r="H535" s="113">
        <v>1.865632</v>
      </c>
      <c r="I535" s="113">
        <v>5189869.0870000003</v>
      </c>
      <c r="J535" s="113">
        <v>488016.29100000003</v>
      </c>
      <c r="K535" s="34">
        <f>VLOOKUP($C535,'Hub coords'!$A$14:$E$119,4,TRUE)</f>
        <v>488015.69576465449</v>
      </c>
      <c r="L535" s="34">
        <f>VLOOKUP($C535,'Hub coords'!$A$14:$E$119,5,TRUE)</f>
        <v>5189870.846538106</v>
      </c>
      <c r="M535" s="34">
        <f t="shared" si="32"/>
        <v>0.59523534553591162</v>
      </c>
      <c r="N535" s="34">
        <f t="shared" si="33"/>
        <v>1.7595381056889892</v>
      </c>
      <c r="O535" s="35">
        <f t="shared" si="34"/>
        <v>1.8574927892045374</v>
      </c>
      <c r="P535" s="34">
        <f t="shared" si="35"/>
        <v>3.450279461946852</v>
      </c>
      <c r="Q535" s="36" t="s">
        <v>7035</v>
      </c>
      <c r="R535" s="70"/>
      <c r="S535" s="70"/>
    </row>
    <row r="536" spans="1:19" x14ac:dyDescent="0.3">
      <c r="A536" s="113" t="s">
        <v>126</v>
      </c>
      <c r="C536" s="113" t="s">
        <v>7149</v>
      </c>
      <c r="D536" s="113">
        <v>1201</v>
      </c>
      <c r="E536" s="113">
        <v>313.63600000000002</v>
      </c>
      <c r="F536" s="113">
        <v>0.7</v>
      </c>
      <c r="G536" s="113">
        <v>0.4</v>
      </c>
      <c r="H536" s="113">
        <v>2.015533</v>
      </c>
      <c r="I536" s="113">
        <v>5189869.2960000001</v>
      </c>
      <c r="J536" s="113">
        <v>488015.78</v>
      </c>
      <c r="K536" s="34">
        <f>VLOOKUP($C536,'Hub coords'!$A$14:$E$119,4,TRUE)</f>
        <v>488015.69576465449</v>
      </c>
      <c r="L536" s="34">
        <f>VLOOKUP($C536,'Hub coords'!$A$14:$E$119,5,TRUE)</f>
        <v>5189870.846538106</v>
      </c>
      <c r="M536" s="34">
        <f t="shared" si="32"/>
        <v>8.4235345537308604E-2</v>
      </c>
      <c r="N536" s="34">
        <f t="shared" si="33"/>
        <v>1.5505381058901548</v>
      </c>
      <c r="O536" s="35">
        <f t="shared" si="34"/>
        <v>1.5528245268719896</v>
      </c>
      <c r="P536" s="34">
        <f t="shared" si="35"/>
        <v>2.4112640112552182</v>
      </c>
      <c r="Q536" s="36" t="s">
        <v>7035</v>
      </c>
      <c r="R536" s="70"/>
      <c r="S536" s="70"/>
    </row>
    <row r="537" spans="1:19" x14ac:dyDescent="0.3">
      <c r="A537" s="113" t="s">
        <v>130</v>
      </c>
      <c r="C537" s="113" t="s">
        <v>7150</v>
      </c>
      <c r="D537" s="113">
        <v>1201</v>
      </c>
      <c r="E537" s="113">
        <v>314.66899999999998</v>
      </c>
      <c r="F537" s="113">
        <v>0.7</v>
      </c>
      <c r="G537" s="113">
        <v>0.3</v>
      </c>
      <c r="H537" s="113">
        <v>2.1433719999999998</v>
      </c>
      <c r="I537" s="113">
        <v>5189869.2130000005</v>
      </c>
      <c r="J537" s="113">
        <v>488016.87400000001</v>
      </c>
      <c r="K537" s="34">
        <f>VLOOKUP($C537,'Hub coords'!$A$14:$E$119,4,TRUE)</f>
        <v>488015.69576465449</v>
      </c>
      <c r="L537" s="34">
        <f>VLOOKUP($C537,'Hub coords'!$A$14:$E$119,5,TRUE)</f>
        <v>5189870.846538106</v>
      </c>
      <c r="M537" s="34">
        <f t="shared" si="32"/>
        <v>1.1782353455200791</v>
      </c>
      <c r="N537" s="34">
        <f t="shared" si="33"/>
        <v>1.6335381055250764</v>
      </c>
      <c r="O537" s="35">
        <f t="shared" si="34"/>
        <v>2.0141214639726366</v>
      </c>
      <c r="P537" s="34">
        <f t="shared" si="35"/>
        <v>4.0566852716352768</v>
      </c>
      <c r="Q537" s="36" t="s">
        <v>7035</v>
      </c>
      <c r="R537" s="70"/>
      <c r="S537" s="70"/>
    </row>
    <row r="538" spans="1:19" x14ac:dyDescent="0.3">
      <c r="A538" s="113" t="s">
        <v>126</v>
      </c>
      <c r="C538" s="113" t="s">
        <v>7151</v>
      </c>
      <c r="D538" s="113">
        <v>1201</v>
      </c>
      <c r="E538" s="113">
        <v>314.851</v>
      </c>
      <c r="F538" s="113">
        <v>0.6</v>
      </c>
      <c r="G538" s="113">
        <v>0.3</v>
      </c>
      <c r="H538" s="113">
        <v>2.067456</v>
      </c>
      <c r="I538" s="113">
        <v>5189869.1560000004</v>
      </c>
      <c r="J538" s="113">
        <v>488016.10499999998</v>
      </c>
      <c r="K538" s="34">
        <f>VLOOKUP($C538,'Hub coords'!$A$14:$E$119,4,TRUE)</f>
        <v>488015.69576465449</v>
      </c>
      <c r="L538" s="34">
        <f>VLOOKUP($C538,'Hub coords'!$A$14:$E$119,5,TRUE)</f>
        <v>5189870.846538106</v>
      </c>
      <c r="M538" s="34">
        <f t="shared" si="32"/>
        <v>0.40923534549074247</v>
      </c>
      <c r="N538" s="34">
        <f t="shared" si="33"/>
        <v>1.6905381055548787</v>
      </c>
      <c r="O538" s="35">
        <f t="shared" si="34"/>
        <v>1.73936558961364</v>
      </c>
      <c r="P538" s="34">
        <f t="shared" si="35"/>
        <v>3.0253926543320055</v>
      </c>
      <c r="Q538" s="36" t="s">
        <v>7035</v>
      </c>
      <c r="R538" s="70"/>
      <c r="S538" s="70"/>
    </row>
    <row r="539" spans="1:19" x14ac:dyDescent="0.3">
      <c r="A539" s="113" t="s">
        <v>126</v>
      </c>
      <c r="C539" s="113" t="s">
        <v>7152</v>
      </c>
      <c r="D539" s="113">
        <v>1201</v>
      </c>
      <c r="E539" s="113">
        <v>310.08699999999999</v>
      </c>
      <c r="F539" s="113">
        <v>1.1000000000000001</v>
      </c>
      <c r="G539" s="113">
        <v>0.8</v>
      </c>
      <c r="H539" s="113">
        <v>1.979849</v>
      </c>
      <c r="I539" s="113">
        <v>5189870.9270000001</v>
      </c>
      <c r="J539" s="113">
        <v>488016.50699999998</v>
      </c>
      <c r="K539" s="34">
        <f>VLOOKUP($C539,'Hub coords'!$A$14:$E$119,4,TRUE)</f>
        <v>488015.69576465449</v>
      </c>
      <c r="L539" s="34">
        <f>VLOOKUP($C539,'Hub coords'!$A$14:$E$119,5,TRUE)</f>
        <v>5189870.846538106</v>
      </c>
      <c r="M539" s="34">
        <f t="shared" si="32"/>
        <v>0.81123534549260512</v>
      </c>
      <c r="N539" s="34">
        <f t="shared" si="33"/>
        <v>8.0461894161999226E-2</v>
      </c>
      <c r="O539" s="35">
        <f t="shared" si="34"/>
        <v>0.81521586232644128</v>
      </c>
      <c r="P539" s="34">
        <f t="shared" si="35"/>
        <v>0.66457690218864329</v>
      </c>
      <c r="Q539" s="36" t="s">
        <v>7035</v>
      </c>
      <c r="R539" s="70"/>
      <c r="S539" s="70"/>
    </row>
    <row r="540" spans="1:19" x14ac:dyDescent="0.3">
      <c r="A540" s="113" t="s">
        <v>130</v>
      </c>
      <c r="C540" s="113" t="s">
        <v>7153</v>
      </c>
      <c r="D540" s="113">
        <v>1201</v>
      </c>
      <c r="E540" s="113">
        <v>313.26299999999998</v>
      </c>
      <c r="F540" s="113">
        <v>0.4</v>
      </c>
      <c r="G540" s="113">
        <v>0.3</v>
      </c>
      <c r="H540" s="113">
        <v>1.883373</v>
      </c>
      <c r="I540" s="113">
        <v>5189868.9809999997</v>
      </c>
      <c r="J540" s="113">
        <v>488015.859</v>
      </c>
      <c r="K540" s="34">
        <f>VLOOKUP($C540,'Hub coords'!$A$14:$E$119,4,TRUE)</f>
        <v>488015.69576465449</v>
      </c>
      <c r="L540" s="34">
        <f>VLOOKUP($C540,'Hub coords'!$A$14:$E$119,5,TRUE)</f>
        <v>5189870.846538106</v>
      </c>
      <c r="M540" s="34">
        <f t="shared" si="32"/>
        <v>0.1632353455061093</v>
      </c>
      <c r="N540" s="34">
        <f t="shared" si="33"/>
        <v>1.8655381062999368</v>
      </c>
      <c r="O540" s="35">
        <f t="shared" si="34"/>
        <v>1.8726660684915644</v>
      </c>
      <c r="P540" s="34">
        <f t="shared" si="35"/>
        <v>3.5068782040796522</v>
      </c>
      <c r="Q540" s="36" t="s">
        <v>7035</v>
      </c>
      <c r="R540" s="70" t="s">
        <v>5112</v>
      </c>
      <c r="S540" s="48">
        <f>COUNT(D516:D545)</f>
        <v>30</v>
      </c>
    </row>
    <row r="541" spans="1:19" x14ac:dyDescent="0.3">
      <c r="A541" s="113" t="s">
        <v>126</v>
      </c>
      <c r="C541" s="113" t="s">
        <v>7154</v>
      </c>
      <c r="D541" s="113">
        <v>1199</v>
      </c>
      <c r="E541" s="113">
        <v>311.28500000000003</v>
      </c>
      <c r="F541" s="113">
        <v>0.5</v>
      </c>
      <c r="G541" s="113">
        <v>0.5</v>
      </c>
      <c r="H541" s="113">
        <v>1.6102160000000001</v>
      </c>
      <c r="I541" s="113">
        <v>5189871.4019999998</v>
      </c>
      <c r="J541" s="113">
        <v>488016.81</v>
      </c>
      <c r="K541" s="34">
        <f>VLOOKUP($C541,'Hub coords'!$A$14:$E$119,4,TRUE)</f>
        <v>488015.69576465449</v>
      </c>
      <c r="L541" s="34">
        <f>VLOOKUP($C541,'Hub coords'!$A$14:$E$119,5,TRUE)</f>
        <v>5189870.846538106</v>
      </c>
      <c r="M541" s="34">
        <f t="shared" si="32"/>
        <v>1.1142353455070406</v>
      </c>
      <c r="N541" s="34">
        <f t="shared" si="33"/>
        <v>0.5554618937894702</v>
      </c>
      <c r="O541" s="35">
        <f t="shared" si="34"/>
        <v>1.2450133817069513</v>
      </c>
      <c r="P541" s="34">
        <f t="shared" si="35"/>
        <v>1.5500583206293788</v>
      </c>
      <c r="Q541" s="36" t="s">
        <v>7035</v>
      </c>
      <c r="R541" s="70" t="s">
        <v>5111</v>
      </c>
      <c r="S541" s="18">
        <f>AVERAGE(O516:O545)</f>
        <v>1.5509084711656904</v>
      </c>
    </row>
    <row r="542" spans="1:19" x14ac:dyDescent="0.3">
      <c r="A542" s="113" t="s">
        <v>126</v>
      </c>
      <c r="C542" s="113" t="s">
        <v>7155</v>
      </c>
      <c r="D542" s="113">
        <v>1199</v>
      </c>
      <c r="E542" s="113">
        <v>312.28399999999999</v>
      </c>
      <c r="F542" s="113">
        <v>0.7</v>
      </c>
      <c r="G542" s="113">
        <v>0.7</v>
      </c>
      <c r="H542" s="113">
        <v>1.882681</v>
      </c>
      <c r="I542" s="113">
        <v>5189870.5710000005</v>
      </c>
      <c r="J542" s="113">
        <v>488017.28899999999</v>
      </c>
      <c r="K542" s="34">
        <f>VLOOKUP($C542,'Hub coords'!$A$14:$E$119,4,TRUE)</f>
        <v>488015.69576465449</v>
      </c>
      <c r="L542" s="34">
        <f>VLOOKUP($C542,'Hub coords'!$A$14:$E$119,5,TRUE)</f>
        <v>5189870.846538106</v>
      </c>
      <c r="M542" s="34">
        <f t="shared" si="32"/>
        <v>1.5932353454991244</v>
      </c>
      <c r="N542" s="34">
        <f t="shared" si="33"/>
        <v>0.27553810551762581</v>
      </c>
      <c r="O542" s="35">
        <f t="shared" si="34"/>
        <v>1.6168859309611043</v>
      </c>
      <c r="P542" s="34">
        <f t="shared" si="35"/>
        <v>2.6143201137399572</v>
      </c>
      <c r="Q542" s="36" t="s">
        <v>7035</v>
      </c>
      <c r="R542" s="70" t="s">
        <v>5110</v>
      </c>
      <c r="S542" s="18">
        <f>_xlfn.STDEV.S(O516:O545)</f>
        <v>0.52836803209126493</v>
      </c>
    </row>
    <row r="543" spans="1:19" x14ac:dyDescent="0.3">
      <c r="A543" s="113" t="s">
        <v>126</v>
      </c>
      <c r="C543" s="113" t="s">
        <v>7156</v>
      </c>
      <c r="D543" s="113">
        <v>1201</v>
      </c>
      <c r="E543" s="113">
        <v>311.04500000000002</v>
      </c>
      <c r="F543" s="113">
        <v>1.3</v>
      </c>
      <c r="G543" s="113">
        <v>0.6</v>
      </c>
      <c r="H543" s="113">
        <v>2.2079070000000001</v>
      </c>
      <c r="I543" s="113">
        <v>5189869.5690000001</v>
      </c>
      <c r="J543" s="113">
        <v>488014.54399999999</v>
      </c>
      <c r="K543" s="34">
        <f>VLOOKUP($C543,'Hub coords'!$A$14:$E$119,4,TRUE)</f>
        <v>488015.69576465449</v>
      </c>
      <c r="L543" s="34">
        <f>VLOOKUP($C543,'Hub coords'!$A$14:$E$119,5,TRUE)</f>
        <v>5189870.846538106</v>
      </c>
      <c r="M543" s="34">
        <f t="shared" si="32"/>
        <v>1.151764654496219</v>
      </c>
      <c r="N543" s="34">
        <f t="shared" si="33"/>
        <v>1.2775381058454514</v>
      </c>
      <c r="O543" s="35">
        <f t="shared" si="34"/>
        <v>1.7200771585117856</v>
      </c>
      <c r="P543" s="34">
        <f t="shared" si="35"/>
        <v>2.9586654312339782</v>
      </c>
      <c r="Q543" s="36" t="s">
        <v>7035</v>
      </c>
      <c r="R543" s="70" t="s">
        <v>5109</v>
      </c>
      <c r="S543" s="18">
        <f>MIN(O516:O545)</f>
        <v>0.81521586232644128</v>
      </c>
    </row>
    <row r="544" spans="1:19" x14ac:dyDescent="0.3">
      <c r="A544" s="113" t="s">
        <v>126</v>
      </c>
      <c r="C544" s="113" t="s">
        <v>7157</v>
      </c>
      <c r="D544" s="113">
        <v>1201</v>
      </c>
      <c r="E544" s="113">
        <v>312.60899999999998</v>
      </c>
      <c r="F544" s="113">
        <v>0.7</v>
      </c>
      <c r="G544" s="113">
        <v>0.5</v>
      </c>
      <c r="H544" s="113">
        <v>1.7632749999999999</v>
      </c>
      <c r="I544" s="113">
        <v>5189867.8609999996</v>
      </c>
      <c r="J544" s="113">
        <v>488013.72899999999</v>
      </c>
      <c r="K544" s="34">
        <f>VLOOKUP($C544,'Hub coords'!$A$14:$E$119,4,TRUE)</f>
        <v>488015.69576465449</v>
      </c>
      <c r="L544" s="34">
        <f>VLOOKUP($C544,'Hub coords'!$A$14:$E$119,5,TRUE)</f>
        <v>5189870.846538106</v>
      </c>
      <c r="M544" s="34">
        <f t="shared" si="32"/>
        <v>1.9667646544985473</v>
      </c>
      <c r="N544" s="34">
        <f t="shared" si="33"/>
        <v>2.9855381064116955</v>
      </c>
      <c r="O544" s="35">
        <f t="shared" si="34"/>
        <v>3.5751364996348212</v>
      </c>
      <c r="P544" s="34">
        <f t="shared" si="35"/>
        <v>12.781600991021122</v>
      </c>
      <c r="Q544" s="36" t="s">
        <v>7035</v>
      </c>
      <c r="R544" s="70" t="s">
        <v>5108</v>
      </c>
      <c r="S544" s="18">
        <f>MAX(O516:O545)</f>
        <v>3.5751364996348212</v>
      </c>
    </row>
    <row r="545" spans="1:19" x14ac:dyDescent="0.3">
      <c r="A545" s="113" t="s">
        <v>126</v>
      </c>
      <c r="C545" s="113" t="s">
        <v>7158</v>
      </c>
      <c r="D545" s="113">
        <v>1201</v>
      </c>
      <c r="E545" s="113">
        <v>309.86399999999998</v>
      </c>
      <c r="F545" s="113">
        <v>1</v>
      </c>
      <c r="G545" s="113">
        <v>0.7</v>
      </c>
      <c r="H545" s="113">
        <v>1.7578590000000001</v>
      </c>
      <c r="I545" s="113">
        <v>5189870.49</v>
      </c>
      <c r="J545" s="113">
        <v>488016.82199999999</v>
      </c>
      <c r="K545" s="34">
        <f>VLOOKUP($C545,'Hub coords'!$A$14:$E$119,4,TRUE)</f>
        <v>488015.69576465449</v>
      </c>
      <c r="L545" s="34">
        <f>VLOOKUP($C545,'Hub coords'!$A$14:$E$119,5,TRUE)</f>
        <v>5189870.846538106</v>
      </c>
      <c r="M545" s="34">
        <f t="shared" si="32"/>
        <v>1.1262353454949334</v>
      </c>
      <c r="N545" s="34">
        <f t="shared" si="33"/>
        <v>0.35653810575604439</v>
      </c>
      <c r="O545" s="35">
        <f t="shared" si="34"/>
        <v>1.1813236111659668</v>
      </c>
      <c r="P545" s="34">
        <f t="shared" si="35"/>
        <v>1.3955254742982004</v>
      </c>
      <c r="Q545" s="36" t="s">
        <v>7035</v>
      </c>
      <c r="R545" s="70" t="s">
        <v>5107</v>
      </c>
      <c r="S545" s="18">
        <f>SQRT(SUM(P516:P545)/S540)</f>
        <v>1.6355990046539408</v>
      </c>
    </row>
    <row r="546" spans="1:19" ht="15" thickBot="1" x14ac:dyDescent="0.35">
      <c r="A546" s="113" t="s">
        <v>130</v>
      </c>
      <c r="C546" s="113" t="s">
        <v>3267</v>
      </c>
      <c r="D546" s="113">
        <v>1201</v>
      </c>
      <c r="E546" s="113">
        <v>356.19400000000002</v>
      </c>
      <c r="F546" s="113">
        <v>0.3</v>
      </c>
      <c r="G546" s="113">
        <v>0.2</v>
      </c>
      <c r="H546" s="113">
        <v>1.128398</v>
      </c>
      <c r="I546" s="113">
        <v>5189137.0930000003</v>
      </c>
      <c r="J546" s="113">
        <v>487770.56699999998</v>
      </c>
      <c r="K546" s="34">
        <f>VLOOKUP($C546,'Hub coords'!$A$14:$E$119,4,TRUE)</f>
        <v>487770.48440000002</v>
      </c>
      <c r="L546" s="34">
        <f>VLOOKUP($C546,'Hub coords'!$A$14:$E$119,5,TRUE)</f>
        <v>5189137.1405000007</v>
      </c>
      <c r="M546" s="34">
        <f t="shared" si="32"/>
        <v>8.2599999965168536E-2</v>
      </c>
      <c r="N546" s="34">
        <f t="shared" si="33"/>
        <v>4.7500000335276127E-2</v>
      </c>
      <c r="O546" s="35">
        <f t="shared" si="34"/>
        <v>9.5283839270345699E-2</v>
      </c>
      <c r="P546" s="34">
        <f t="shared" si="35"/>
        <v>9.0790100260970726E-3</v>
      </c>
      <c r="Q546" s="36" t="s">
        <v>62</v>
      </c>
      <c r="R546" s="98"/>
    </row>
    <row r="547" spans="1:19" x14ac:dyDescent="0.3">
      <c r="A547" s="113" t="s">
        <v>130</v>
      </c>
      <c r="C547" s="113" t="s">
        <v>3276</v>
      </c>
      <c r="D547" s="113">
        <v>1201</v>
      </c>
      <c r="E547" s="113">
        <v>355.46800000000002</v>
      </c>
      <c r="F547" s="113">
        <v>0.3</v>
      </c>
      <c r="G547" s="113">
        <v>0.2</v>
      </c>
      <c r="H547" s="113">
        <v>1.0505359999999999</v>
      </c>
      <c r="I547" s="113">
        <v>5189137.483</v>
      </c>
      <c r="J547" s="113">
        <v>487770.27600000001</v>
      </c>
      <c r="K547" s="34">
        <f>VLOOKUP($C547,'Hub coords'!$A$14:$E$119,4,TRUE)</f>
        <v>487770.48440000002</v>
      </c>
      <c r="L547" s="34">
        <f>VLOOKUP($C547,'Hub coords'!$A$14:$E$119,5,TRUE)</f>
        <v>5189137.1405000007</v>
      </c>
      <c r="M547" s="34">
        <f t="shared" si="32"/>
        <v>0.2084000000031665</v>
      </c>
      <c r="N547" s="34">
        <f t="shared" si="33"/>
        <v>0.34249999932944775</v>
      </c>
      <c r="O547" s="35">
        <f t="shared" si="34"/>
        <v>0.40091995403321035</v>
      </c>
      <c r="P547" s="34">
        <f t="shared" si="35"/>
        <v>0.16073680954199149</v>
      </c>
      <c r="Q547" s="36" t="s">
        <v>62</v>
      </c>
      <c r="R547" s="20" t="s">
        <v>166</v>
      </c>
      <c r="S547" s="20" t="s">
        <v>165</v>
      </c>
    </row>
    <row r="548" spans="1:19" x14ac:dyDescent="0.3">
      <c r="A548" s="113" t="s">
        <v>130</v>
      </c>
      <c r="C548" s="113" t="s">
        <v>3277</v>
      </c>
      <c r="D548" s="113">
        <v>1201</v>
      </c>
      <c r="E548" s="113">
        <v>355.72</v>
      </c>
      <c r="F548" s="113">
        <v>0.2</v>
      </c>
      <c r="G548" s="113">
        <v>0.2</v>
      </c>
      <c r="H548" s="113">
        <v>0.87982000000000005</v>
      </c>
      <c r="I548" s="113">
        <v>5189137.1260000002</v>
      </c>
      <c r="J548" s="113">
        <v>487770.37300000002</v>
      </c>
      <c r="K548" s="34">
        <f>VLOOKUP($C548,'Hub coords'!$A$14:$E$119,4,TRUE)</f>
        <v>487770.48440000002</v>
      </c>
      <c r="L548" s="34">
        <f>VLOOKUP($C548,'Hub coords'!$A$14:$E$119,5,TRUE)</f>
        <v>5189137.1405000007</v>
      </c>
      <c r="M548" s="34">
        <f t="shared" si="32"/>
        <v>0.11139999999431893</v>
      </c>
      <c r="N548" s="34">
        <f t="shared" si="33"/>
        <v>1.4500000514090061E-2</v>
      </c>
      <c r="O548" s="35">
        <f t="shared" si="34"/>
        <v>0.11233970808953916</v>
      </c>
      <c r="P548" s="34">
        <f t="shared" si="35"/>
        <v>1.2620210013642871E-2</v>
      </c>
      <c r="Q548" s="36" t="s">
        <v>62</v>
      </c>
      <c r="R548" s="40">
        <v>1</v>
      </c>
      <c r="S548" s="115">
        <v>25</v>
      </c>
    </row>
    <row r="549" spans="1:19" x14ac:dyDescent="0.3">
      <c r="A549" s="113" t="s">
        <v>130</v>
      </c>
      <c r="C549" s="113" t="s">
        <v>3278</v>
      </c>
      <c r="D549" s="113">
        <v>1201</v>
      </c>
      <c r="E549" s="113">
        <v>355.82799999999997</v>
      </c>
      <c r="F549" s="113">
        <v>0.3</v>
      </c>
      <c r="G549" s="113">
        <v>0.2</v>
      </c>
      <c r="H549" s="113">
        <v>0.93666099999999997</v>
      </c>
      <c r="I549" s="113">
        <v>5189136.7450000001</v>
      </c>
      <c r="J549" s="113">
        <v>487770.054</v>
      </c>
      <c r="K549" s="34">
        <f>VLOOKUP($C549,'Hub coords'!$A$14:$E$119,4,TRUE)</f>
        <v>487770.48440000002</v>
      </c>
      <c r="L549" s="34">
        <f>VLOOKUP($C549,'Hub coords'!$A$14:$E$119,5,TRUE)</f>
        <v>5189137.1405000007</v>
      </c>
      <c r="M549" s="34">
        <f t="shared" si="32"/>
        <v>0.43040000001201406</v>
      </c>
      <c r="N549" s="34">
        <f t="shared" si="33"/>
        <v>0.39550000056624413</v>
      </c>
      <c r="O549" s="35">
        <f t="shared" si="34"/>
        <v>0.58452066726356289</v>
      </c>
      <c r="P549" s="34">
        <f t="shared" si="35"/>
        <v>0.34166441045824081</v>
      </c>
      <c r="Q549" s="36" t="s">
        <v>62</v>
      </c>
      <c r="R549" s="40">
        <v>2</v>
      </c>
      <c r="S549" s="115">
        <v>5</v>
      </c>
    </row>
    <row r="550" spans="1:19" x14ac:dyDescent="0.3">
      <c r="A550" s="113" t="s">
        <v>130</v>
      </c>
      <c r="C550" s="113" t="s">
        <v>3279</v>
      </c>
      <c r="D550" s="113">
        <v>1201</v>
      </c>
      <c r="E550" s="113">
        <v>356.21600000000001</v>
      </c>
      <c r="F550" s="113">
        <v>0.3</v>
      </c>
      <c r="G550" s="113">
        <v>0.2</v>
      </c>
      <c r="H550" s="113">
        <v>0.74331899999999995</v>
      </c>
      <c r="I550" s="113">
        <v>5189137.2529999996</v>
      </c>
      <c r="J550" s="113">
        <v>487770.641</v>
      </c>
      <c r="K550" s="34">
        <f>VLOOKUP($C550,'Hub coords'!$A$14:$E$119,4,TRUE)</f>
        <v>487770.48440000002</v>
      </c>
      <c r="L550" s="34">
        <f>VLOOKUP($C550,'Hub coords'!$A$14:$E$119,5,TRUE)</f>
        <v>5189137.1405000007</v>
      </c>
      <c r="M550" s="34">
        <f t="shared" si="32"/>
        <v>0.15659999998752028</v>
      </c>
      <c r="N550" s="34">
        <f t="shared" si="33"/>
        <v>0.11249999888241291</v>
      </c>
      <c r="O550" s="35">
        <f t="shared" si="34"/>
        <v>0.19282066731715836</v>
      </c>
      <c r="P550" s="34">
        <f t="shared" si="35"/>
        <v>3.7179809744634258E-2</v>
      </c>
      <c r="Q550" s="36" t="s">
        <v>62</v>
      </c>
      <c r="R550" s="40">
        <v>3</v>
      </c>
      <c r="S550" s="115">
        <v>0</v>
      </c>
    </row>
    <row r="551" spans="1:19" x14ac:dyDescent="0.3">
      <c r="A551" s="113" t="s">
        <v>130</v>
      </c>
      <c r="C551" s="113" t="s">
        <v>3280</v>
      </c>
      <c r="D551" s="113">
        <v>1201</v>
      </c>
      <c r="E551" s="113">
        <v>356.137</v>
      </c>
      <c r="F551" s="113">
        <v>0.3</v>
      </c>
      <c r="G551" s="113">
        <v>0.2</v>
      </c>
      <c r="H551" s="113">
        <v>1.0559590000000001</v>
      </c>
      <c r="I551" s="113">
        <v>5189137.4249999998</v>
      </c>
      <c r="J551" s="113">
        <v>487770.467</v>
      </c>
      <c r="K551" s="34">
        <f>VLOOKUP($C551,'Hub coords'!$A$14:$E$119,4,TRUE)</f>
        <v>487770.48440000002</v>
      </c>
      <c r="L551" s="34">
        <f>VLOOKUP($C551,'Hub coords'!$A$14:$E$119,5,TRUE)</f>
        <v>5189137.1405000007</v>
      </c>
      <c r="M551" s="34">
        <f t="shared" si="32"/>
        <v>1.74000000115484E-2</v>
      </c>
      <c r="N551" s="34">
        <f t="shared" si="33"/>
        <v>0.28449999913573265</v>
      </c>
      <c r="O551" s="35">
        <f t="shared" si="34"/>
        <v>0.28503159387800114</v>
      </c>
      <c r="P551" s="34">
        <f t="shared" si="35"/>
        <v>8.1243009508633779E-2</v>
      </c>
      <c r="Q551" s="36" t="s">
        <v>62</v>
      </c>
      <c r="R551" s="40">
        <v>4</v>
      </c>
      <c r="S551" s="115">
        <v>0</v>
      </c>
    </row>
    <row r="552" spans="1:19" x14ac:dyDescent="0.3">
      <c r="A552" s="113" t="s">
        <v>130</v>
      </c>
      <c r="C552" s="113" t="s">
        <v>3281</v>
      </c>
      <c r="D552" s="113">
        <v>1201</v>
      </c>
      <c r="E552" s="113">
        <v>355.77800000000002</v>
      </c>
      <c r="F552" s="113">
        <v>0.2</v>
      </c>
      <c r="G552" s="113">
        <v>0.2</v>
      </c>
      <c r="H552" s="113">
        <v>1.0904309999999999</v>
      </c>
      <c r="I552" s="113">
        <v>5189137.4400000004</v>
      </c>
      <c r="J552" s="113">
        <v>487770.283</v>
      </c>
      <c r="K552" s="34">
        <f>VLOOKUP($C552,'Hub coords'!$A$14:$E$119,4,TRUE)</f>
        <v>487770.48440000002</v>
      </c>
      <c r="L552" s="34">
        <f>VLOOKUP($C552,'Hub coords'!$A$14:$E$119,5,TRUE)</f>
        <v>5189137.1405000007</v>
      </c>
      <c r="M552" s="34">
        <f t="shared" si="32"/>
        <v>0.2014000000199303</v>
      </c>
      <c r="N552" s="34">
        <f t="shared" si="33"/>
        <v>0.2994999997317791</v>
      </c>
      <c r="O552" s="35">
        <f t="shared" si="34"/>
        <v>0.3609185640104477</v>
      </c>
      <c r="P552" s="34">
        <f t="shared" si="35"/>
        <v>0.13026220984736364</v>
      </c>
      <c r="Q552" s="36" t="s">
        <v>62</v>
      </c>
      <c r="R552" s="40">
        <v>5</v>
      </c>
      <c r="S552" s="115">
        <v>0</v>
      </c>
    </row>
    <row r="553" spans="1:19" x14ac:dyDescent="0.3">
      <c r="A553" s="113" t="s">
        <v>130</v>
      </c>
      <c r="C553" s="113" t="s">
        <v>3282</v>
      </c>
      <c r="D553" s="113">
        <v>1201</v>
      </c>
      <c r="E553" s="113">
        <v>356.572</v>
      </c>
      <c r="F553" s="113">
        <v>0.3</v>
      </c>
      <c r="G553" s="113">
        <v>0.2</v>
      </c>
      <c r="H553" s="113">
        <v>0.86991499999999999</v>
      </c>
      <c r="I553" s="113">
        <v>5189137.1330000004</v>
      </c>
      <c r="J553" s="113">
        <v>487771.07400000002</v>
      </c>
      <c r="K553" s="34">
        <f>VLOOKUP($C553,'Hub coords'!$A$14:$E$119,4,TRUE)</f>
        <v>487770.48440000002</v>
      </c>
      <c r="L553" s="34">
        <f>VLOOKUP($C553,'Hub coords'!$A$14:$E$119,5,TRUE)</f>
        <v>5189137.1405000007</v>
      </c>
      <c r="M553" s="34">
        <f t="shared" si="32"/>
        <v>0.58960000000661239</v>
      </c>
      <c r="N553" s="34">
        <f t="shared" si="33"/>
        <v>7.5000002980232239E-3</v>
      </c>
      <c r="O553" s="35">
        <f t="shared" si="34"/>
        <v>0.58964769991264077</v>
      </c>
      <c r="P553" s="34">
        <f t="shared" si="35"/>
        <v>0.34768441001226763</v>
      </c>
      <c r="Q553" s="36" t="s">
        <v>62</v>
      </c>
      <c r="R553" s="40">
        <v>6</v>
      </c>
      <c r="S553" s="115">
        <v>0</v>
      </c>
    </row>
    <row r="554" spans="1:19" x14ac:dyDescent="0.3">
      <c r="A554" s="113" t="s">
        <v>126</v>
      </c>
      <c r="C554" s="113" t="s">
        <v>3283</v>
      </c>
      <c r="D554" s="113">
        <v>1201</v>
      </c>
      <c r="E554" s="113">
        <v>355.495</v>
      </c>
      <c r="F554" s="113">
        <v>0.3</v>
      </c>
      <c r="G554" s="113">
        <v>0.2</v>
      </c>
      <c r="H554" s="113">
        <v>1.2847280000000001</v>
      </c>
      <c r="I554" s="113">
        <v>5189136.6279999996</v>
      </c>
      <c r="J554" s="113">
        <v>487770.17800000001</v>
      </c>
      <c r="K554" s="34">
        <f>VLOOKUP($C554,'Hub coords'!$A$14:$E$119,4,TRUE)</f>
        <v>487770.48440000002</v>
      </c>
      <c r="L554" s="34">
        <f>VLOOKUP($C554,'Hub coords'!$A$14:$E$119,5,TRUE)</f>
        <v>5189137.1405000007</v>
      </c>
      <c r="M554" s="34">
        <f t="shared" si="32"/>
        <v>0.30640000000130385</v>
      </c>
      <c r="N554" s="34">
        <f t="shared" si="33"/>
        <v>0.51250000111758709</v>
      </c>
      <c r="O554" s="35">
        <f t="shared" si="34"/>
        <v>0.59710736986435342</v>
      </c>
      <c r="P554" s="34">
        <f t="shared" si="35"/>
        <v>0.35653721114632575</v>
      </c>
      <c r="Q554" s="36" t="s">
        <v>62</v>
      </c>
      <c r="R554" s="40">
        <v>7</v>
      </c>
      <c r="S554" s="115">
        <v>0</v>
      </c>
    </row>
    <row r="555" spans="1:19" x14ac:dyDescent="0.3">
      <c r="A555" s="113" t="s">
        <v>126</v>
      </c>
      <c r="C555" s="113" t="s">
        <v>3284</v>
      </c>
      <c r="D555" s="113">
        <v>1201</v>
      </c>
      <c r="E555" s="113">
        <v>357.76499999999999</v>
      </c>
      <c r="F555" s="113">
        <v>0.5</v>
      </c>
      <c r="G555" s="113">
        <v>0.2</v>
      </c>
      <c r="H555" s="113">
        <v>0.98665599999999998</v>
      </c>
      <c r="I555" s="113">
        <v>5189136.6289999997</v>
      </c>
      <c r="J555" s="113">
        <v>487770.728</v>
      </c>
      <c r="K555" s="34">
        <f>VLOOKUP($C555,'Hub coords'!$A$14:$E$119,4,TRUE)</f>
        <v>487770.48440000002</v>
      </c>
      <c r="L555" s="34">
        <f>VLOOKUP($C555,'Hub coords'!$A$14:$E$119,5,TRUE)</f>
        <v>5189137.1405000007</v>
      </c>
      <c r="M555" s="34">
        <f t="shared" si="32"/>
        <v>0.24359999998705462</v>
      </c>
      <c r="N555" s="34">
        <f t="shared" si="33"/>
        <v>0.51150000095367432</v>
      </c>
      <c r="O555" s="35">
        <f t="shared" si="34"/>
        <v>0.56654497700474038</v>
      </c>
      <c r="P555" s="34">
        <f t="shared" si="35"/>
        <v>0.32097321096930181</v>
      </c>
      <c r="Q555" s="36" t="s">
        <v>62</v>
      </c>
      <c r="R555" s="40">
        <v>8</v>
      </c>
      <c r="S555" s="115">
        <v>0</v>
      </c>
    </row>
    <row r="556" spans="1:19" ht="15" thickBot="1" x14ac:dyDescent="0.35">
      <c r="A556" s="113" t="s">
        <v>126</v>
      </c>
      <c r="C556" s="113" t="s">
        <v>3285</v>
      </c>
      <c r="D556" s="113">
        <v>1201</v>
      </c>
      <c r="E556" s="113">
        <v>355.55500000000001</v>
      </c>
      <c r="F556" s="113">
        <v>0.2</v>
      </c>
      <c r="G556" s="113">
        <v>0.2</v>
      </c>
      <c r="H556" s="113">
        <v>0.67442400000000002</v>
      </c>
      <c r="I556" s="113">
        <v>5189137.085</v>
      </c>
      <c r="J556" s="113">
        <v>487770.35800000001</v>
      </c>
      <c r="K556" s="34">
        <f>VLOOKUP($C556,'Hub coords'!$A$14:$E$119,4,TRUE)</f>
        <v>487770.48440000002</v>
      </c>
      <c r="L556" s="34">
        <f>VLOOKUP($C556,'Hub coords'!$A$14:$E$119,5,TRUE)</f>
        <v>5189137.1405000007</v>
      </c>
      <c r="M556" s="34">
        <f t="shared" si="32"/>
        <v>0.12640000000828877</v>
      </c>
      <c r="N556" s="34">
        <f t="shared" si="33"/>
        <v>5.5500000715255737E-2</v>
      </c>
      <c r="O556" s="35">
        <f t="shared" si="34"/>
        <v>0.13804785431685923</v>
      </c>
      <c r="P556" s="34">
        <f t="shared" si="35"/>
        <v>1.9057210081488789E-2</v>
      </c>
      <c r="Q556" s="36" t="s">
        <v>62</v>
      </c>
      <c r="R556" s="38" t="s">
        <v>2123</v>
      </c>
      <c r="S556" s="38">
        <v>0</v>
      </c>
    </row>
    <row r="557" spans="1:19" x14ac:dyDescent="0.3">
      <c r="A557" s="113" t="s">
        <v>130</v>
      </c>
      <c r="C557" s="113" t="s">
        <v>3268</v>
      </c>
      <c r="D557" s="113">
        <v>1201</v>
      </c>
      <c r="E557" s="113">
        <v>356.15499999999997</v>
      </c>
      <c r="F557" s="113">
        <v>0.3</v>
      </c>
      <c r="G557" s="113">
        <v>0.2</v>
      </c>
      <c r="H557" s="113">
        <v>0.73441199999999995</v>
      </c>
      <c r="I557" s="113">
        <v>5189137.24</v>
      </c>
      <c r="J557" s="113">
        <v>487770.56599999999</v>
      </c>
      <c r="K557" s="34">
        <f>VLOOKUP($C557,'Hub coords'!$A$14:$E$119,4,TRUE)</f>
        <v>487770.48440000002</v>
      </c>
      <c r="L557" s="34">
        <f>VLOOKUP($C557,'Hub coords'!$A$14:$E$119,5,TRUE)</f>
        <v>5189137.1405000007</v>
      </c>
      <c r="M557" s="34">
        <f t="shared" si="32"/>
        <v>8.1599999975878745E-2</v>
      </c>
      <c r="N557" s="34">
        <f t="shared" si="33"/>
        <v>9.9499999545514584E-2</v>
      </c>
      <c r="O557" s="35">
        <f t="shared" si="34"/>
        <v>0.12868103941770448</v>
      </c>
      <c r="P557" s="34">
        <f t="shared" si="35"/>
        <v>1.6558809905620815E-2</v>
      </c>
      <c r="Q557" s="36" t="s">
        <v>62</v>
      </c>
      <c r="R557" s="98"/>
    </row>
    <row r="558" spans="1:19" x14ac:dyDescent="0.3">
      <c r="A558" s="113" t="s">
        <v>130</v>
      </c>
      <c r="C558" s="113" t="s">
        <v>3286</v>
      </c>
      <c r="D558" s="113">
        <v>1201</v>
      </c>
      <c r="E558" s="113">
        <v>356.18299999999999</v>
      </c>
      <c r="F558" s="113">
        <v>0.3</v>
      </c>
      <c r="G558" s="113">
        <v>0.2</v>
      </c>
      <c r="H558" s="113">
        <v>0.74059699999999995</v>
      </c>
      <c r="I558" s="113">
        <v>5189137.2649999997</v>
      </c>
      <c r="J558" s="113">
        <v>487770.60100000002</v>
      </c>
      <c r="K558" s="34">
        <f>VLOOKUP($C558,'Hub coords'!$A$14:$E$119,4,TRUE)</f>
        <v>487770.48440000002</v>
      </c>
      <c r="L558" s="34">
        <f>VLOOKUP($C558,'Hub coords'!$A$14:$E$119,5,TRUE)</f>
        <v>5189137.1405000007</v>
      </c>
      <c r="M558" s="34">
        <f t="shared" si="32"/>
        <v>0.11660000000847504</v>
      </c>
      <c r="N558" s="34">
        <f t="shared" si="33"/>
        <v>0.12449999898672104</v>
      </c>
      <c r="O558" s="35">
        <f t="shared" si="34"/>
        <v>0.17057493880892913</v>
      </c>
      <c r="P558" s="34">
        <f t="shared" si="35"/>
        <v>2.9095809749669917E-2</v>
      </c>
      <c r="Q558" s="36" t="s">
        <v>62</v>
      </c>
      <c r="R558" s="98"/>
    </row>
    <row r="559" spans="1:19" x14ac:dyDescent="0.3">
      <c r="A559" s="113" t="s">
        <v>130</v>
      </c>
      <c r="C559" s="113" t="s">
        <v>3287</v>
      </c>
      <c r="D559" s="113">
        <v>1201</v>
      </c>
      <c r="E559" s="113">
        <v>357.40100000000001</v>
      </c>
      <c r="F559" s="113">
        <v>0.4</v>
      </c>
      <c r="G559" s="113">
        <v>0.2</v>
      </c>
      <c r="H559" s="113">
        <v>0.985707</v>
      </c>
      <c r="I559" s="113">
        <v>5189136.665</v>
      </c>
      <c r="J559" s="113">
        <v>487770.87199999997</v>
      </c>
      <c r="K559" s="34">
        <f>VLOOKUP($C559,'Hub coords'!$A$14:$E$119,4,TRUE)</f>
        <v>487770.48440000002</v>
      </c>
      <c r="L559" s="34">
        <f>VLOOKUP($C559,'Hub coords'!$A$14:$E$119,5,TRUE)</f>
        <v>5189137.1405000007</v>
      </c>
      <c r="M559" s="34">
        <f t="shared" si="32"/>
        <v>0.38759999995818362</v>
      </c>
      <c r="N559" s="34">
        <f t="shared" si="33"/>
        <v>0.47550000064074993</v>
      </c>
      <c r="O559" s="35">
        <f t="shared" si="34"/>
        <v>0.61346068380698793</v>
      </c>
      <c r="P559" s="34">
        <f t="shared" si="35"/>
        <v>0.37633401057693722</v>
      </c>
      <c r="Q559" s="36" t="s">
        <v>62</v>
      </c>
      <c r="R559" s="98"/>
    </row>
    <row r="560" spans="1:19" x14ac:dyDescent="0.3">
      <c r="A560" s="113" t="s">
        <v>130</v>
      </c>
      <c r="C560" s="113" t="s">
        <v>3288</v>
      </c>
      <c r="D560" s="113">
        <v>1201</v>
      </c>
      <c r="E560" s="113">
        <v>356.02600000000001</v>
      </c>
      <c r="F560" s="113">
        <v>0.3</v>
      </c>
      <c r="G560" s="113">
        <v>0.2</v>
      </c>
      <c r="H560" s="113">
        <v>1.57148</v>
      </c>
      <c r="I560" s="113">
        <v>5189136.8710000003</v>
      </c>
      <c r="J560" s="113">
        <v>487769.87</v>
      </c>
      <c r="K560" s="34">
        <f>VLOOKUP($C560,'Hub coords'!$A$14:$E$119,4,TRUE)</f>
        <v>487770.48440000002</v>
      </c>
      <c r="L560" s="34">
        <f>VLOOKUP($C560,'Hub coords'!$A$14:$E$119,5,TRUE)</f>
        <v>5189137.1405000007</v>
      </c>
      <c r="M560" s="34">
        <f t="shared" si="32"/>
        <v>0.61440000002039596</v>
      </c>
      <c r="N560" s="34">
        <f t="shared" si="33"/>
        <v>0.26950000040233135</v>
      </c>
      <c r="O560" s="35">
        <f t="shared" si="34"/>
        <v>0.67090804902156242</v>
      </c>
      <c r="P560" s="34">
        <f t="shared" si="35"/>
        <v>0.45011761024191921</v>
      </c>
      <c r="Q560" s="36" t="s">
        <v>62</v>
      </c>
      <c r="R560" s="98"/>
    </row>
    <row r="561" spans="1:19" x14ac:dyDescent="0.3">
      <c r="A561" s="113" t="s">
        <v>126</v>
      </c>
      <c r="C561" s="113" t="s">
        <v>3289</v>
      </c>
      <c r="D561" s="113">
        <v>1201</v>
      </c>
      <c r="E561" s="113">
        <v>356.77199999999999</v>
      </c>
      <c r="F561" s="113">
        <v>0.3</v>
      </c>
      <c r="G561" s="113">
        <v>0.2</v>
      </c>
      <c r="H561" s="113">
        <v>1.1469480000000001</v>
      </c>
      <c r="I561" s="113">
        <v>5189137.0980000002</v>
      </c>
      <c r="J561" s="113">
        <v>487770.68400000001</v>
      </c>
      <c r="K561" s="34">
        <f>VLOOKUP($C561,'Hub coords'!$A$14:$E$119,4,TRUE)</f>
        <v>487770.48440000002</v>
      </c>
      <c r="L561" s="34">
        <f>VLOOKUP($C561,'Hub coords'!$A$14:$E$119,5,TRUE)</f>
        <v>5189137.1405000007</v>
      </c>
      <c r="M561" s="34">
        <f t="shared" si="32"/>
        <v>0.19959999999264255</v>
      </c>
      <c r="N561" s="34">
        <f t="shared" si="33"/>
        <v>4.2500000447034836E-2</v>
      </c>
      <c r="O561" s="35">
        <f t="shared" si="34"/>
        <v>0.20407452078851213</v>
      </c>
      <c r="P561" s="34">
        <f t="shared" si="35"/>
        <v>4.1646410035060866E-2</v>
      </c>
      <c r="Q561" s="36" t="s">
        <v>62</v>
      </c>
      <c r="R561" s="98"/>
    </row>
    <row r="562" spans="1:19" x14ac:dyDescent="0.3">
      <c r="A562" s="113" t="s">
        <v>126</v>
      </c>
      <c r="C562" s="113" t="s">
        <v>3290</v>
      </c>
      <c r="D562" s="113">
        <v>1201</v>
      </c>
      <c r="E562" s="113">
        <v>356.572</v>
      </c>
      <c r="F562" s="113">
        <v>0.3</v>
      </c>
      <c r="G562" s="113">
        <v>0.3</v>
      </c>
      <c r="H562" s="113">
        <v>1.5300800000000001</v>
      </c>
      <c r="I562" s="113">
        <v>5189136.7189999996</v>
      </c>
      <c r="J562" s="113">
        <v>487769.69300000003</v>
      </c>
      <c r="K562" s="34">
        <f>VLOOKUP($C562,'Hub coords'!$A$14:$E$119,4,TRUE)</f>
        <v>487770.48440000002</v>
      </c>
      <c r="L562" s="34">
        <f>VLOOKUP($C562,'Hub coords'!$A$14:$E$119,5,TRUE)</f>
        <v>5189137.1405000007</v>
      </c>
      <c r="M562" s="34">
        <f t="shared" si="32"/>
        <v>0.79139999998733401</v>
      </c>
      <c r="N562" s="34">
        <f t="shared" si="33"/>
        <v>0.42150000110268593</v>
      </c>
      <c r="O562" s="35">
        <f t="shared" si="34"/>
        <v>0.89664720537651632</v>
      </c>
      <c r="P562" s="34">
        <f t="shared" si="35"/>
        <v>0.80397621090951665</v>
      </c>
      <c r="Q562" s="36" t="s">
        <v>62</v>
      </c>
      <c r="R562" s="98"/>
    </row>
    <row r="563" spans="1:19" x14ac:dyDescent="0.3">
      <c r="A563" s="113" t="s">
        <v>126</v>
      </c>
      <c r="C563" s="113" t="s">
        <v>3291</v>
      </c>
      <c r="D563" s="113">
        <v>1201</v>
      </c>
      <c r="E563" s="113">
        <v>355.64699999999999</v>
      </c>
      <c r="F563" s="113">
        <v>0.3</v>
      </c>
      <c r="G563" s="113">
        <v>0.2</v>
      </c>
      <c r="H563" s="113">
        <v>0.856873</v>
      </c>
      <c r="I563" s="113">
        <v>5189137.199</v>
      </c>
      <c r="J563" s="113">
        <v>487770.31199999998</v>
      </c>
      <c r="K563" s="34">
        <f>VLOOKUP($C563,'Hub coords'!$A$14:$E$119,4,TRUE)</f>
        <v>487770.48440000002</v>
      </c>
      <c r="L563" s="34">
        <f>VLOOKUP($C563,'Hub coords'!$A$14:$E$119,5,TRUE)</f>
        <v>5189137.1405000007</v>
      </c>
      <c r="M563" s="34">
        <f t="shared" si="32"/>
        <v>0.17240000003948808</v>
      </c>
      <c r="N563" s="34">
        <f t="shared" si="33"/>
        <v>5.8499999344348907E-2</v>
      </c>
      <c r="O563" s="35">
        <f t="shared" si="34"/>
        <v>0.18205496405455227</v>
      </c>
      <c r="P563" s="34">
        <f t="shared" si="35"/>
        <v>3.314400993690432E-2</v>
      </c>
      <c r="Q563" s="36" t="s">
        <v>62</v>
      </c>
      <c r="R563" s="98"/>
    </row>
    <row r="564" spans="1:19" x14ac:dyDescent="0.3">
      <c r="A564" s="113" t="s">
        <v>130</v>
      </c>
      <c r="C564" s="113" t="s">
        <v>3292</v>
      </c>
      <c r="D564" s="113">
        <v>1201</v>
      </c>
      <c r="E564" s="113">
        <v>355.61900000000003</v>
      </c>
      <c r="F564" s="113">
        <v>0.3</v>
      </c>
      <c r="G564" s="113">
        <v>0.2</v>
      </c>
      <c r="H564" s="113">
        <v>0.631637</v>
      </c>
      <c r="I564" s="113">
        <v>5189137.1449999996</v>
      </c>
      <c r="J564" s="113">
        <v>487770.36099999998</v>
      </c>
      <c r="K564" s="34">
        <f>VLOOKUP($C564,'Hub coords'!$A$14:$E$119,4,TRUE)</f>
        <v>487770.48440000002</v>
      </c>
      <c r="L564" s="34">
        <f>VLOOKUP($C564,'Hub coords'!$A$14:$E$119,5,TRUE)</f>
        <v>5189137.1405000007</v>
      </c>
      <c r="M564" s="34">
        <f t="shared" si="32"/>
        <v>0.1234000000404194</v>
      </c>
      <c r="N564" s="34">
        <f t="shared" si="33"/>
        <v>4.4999988749623299E-3</v>
      </c>
      <c r="O564" s="35">
        <f t="shared" si="34"/>
        <v>0.12348202298249802</v>
      </c>
      <c r="P564" s="34">
        <f t="shared" si="35"/>
        <v>1.5247809999850171E-2</v>
      </c>
      <c r="Q564" s="36" t="s">
        <v>62</v>
      </c>
      <c r="R564" s="98"/>
    </row>
    <row r="565" spans="1:19" x14ac:dyDescent="0.3">
      <c r="A565" s="113" t="s">
        <v>130</v>
      </c>
      <c r="C565" s="113" t="s">
        <v>3293</v>
      </c>
      <c r="D565" s="113">
        <v>1201</v>
      </c>
      <c r="E565" s="113">
        <v>356.22300000000001</v>
      </c>
      <c r="F565" s="113">
        <v>0.3</v>
      </c>
      <c r="G565" s="113">
        <v>0.2</v>
      </c>
      <c r="H565" s="113">
        <v>1.0846960000000001</v>
      </c>
      <c r="I565" s="113">
        <v>5189137.4780000001</v>
      </c>
      <c r="J565" s="113">
        <v>487770.44400000002</v>
      </c>
      <c r="K565" s="34">
        <f>VLOOKUP($C565,'Hub coords'!$A$14:$E$119,4,TRUE)</f>
        <v>487770.48440000002</v>
      </c>
      <c r="L565" s="34">
        <f>VLOOKUP($C565,'Hub coords'!$A$14:$E$119,5,TRUE)</f>
        <v>5189137.1405000007</v>
      </c>
      <c r="M565" s="34">
        <f t="shared" si="32"/>
        <v>4.0399999998044223E-2</v>
      </c>
      <c r="N565" s="34">
        <f t="shared" si="33"/>
        <v>0.33749999944120646</v>
      </c>
      <c r="O565" s="35">
        <f t="shared" si="34"/>
        <v>0.3399094138482433</v>
      </c>
      <c r="P565" s="34">
        <f t="shared" si="35"/>
        <v>0.11553840962265634</v>
      </c>
      <c r="Q565" s="36" t="s">
        <v>62</v>
      </c>
      <c r="R565" s="98"/>
    </row>
    <row r="566" spans="1:19" x14ac:dyDescent="0.3">
      <c r="A566" s="113" t="s">
        <v>130</v>
      </c>
      <c r="C566" s="113" t="s">
        <v>3294</v>
      </c>
      <c r="D566" s="113">
        <v>1201</v>
      </c>
      <c r="E566" s="113">
        <v>357.976</v>
      </c>
      <c r="F566" s="113">
        <v>0.4</v>
      </c>
      <c r="G566" s="113">
        <v>0.2</v>
      </c>
      <c r="H566" s="113">
        <v>1.1048849999999999</v>
      </c>
      <c r="I566" s="113">
        <v>5189136.5029999996</v>
      </c>
      <c r="J566" s="113">
        <v>487770.609</v>
      </c>
      <c r="K566" s="34">
        <f>VLOOKUP($C566,'Hub coords'!$A$14:$E$119,4,TRUE)</f>
        <v>487770.48440000002</v>
      </c>
      <c r="L566" s="34">
        <f>VLOOKUP($C566,'Hub coords'!$A$14:$E$119,5,TRUE)</f>
        <v>5189137.1405000007</v>
      </c>
      <c r="M566" s="34">
        <f t="shared" si="32"/>
        <v>0.12459999998100102</v>
      </c>
      <c r="N566" s="34">
        <f t="shared" si="33"/>
        <v>0.63750000111758709</v>
      </c>
      <c r="O566" s="35">
        <f t="shared" si="34"/>
        <v>0.64956247691826297</v>
      </c>
      <c r="P566" s="34">
        <f t="shared" si="35"/>
        <v>0.42193141142018892</v>
      </c>
      <c r="Q566" s="36" t="s">
        <v>62</v>
      </c>
      <c r="R566" s="98"/>
    </row>
    <row r="567" spans="1:19" x14ac:dyDescent="0.3">
      <c r="A567" s="113" t="s">
        <v>126</v>
      </c>
      <c r="C567" s="113" t="s">
        <v>3295</v>
      </c>
      <c r="D567" s="113">
        <v>1201</v>
      </c>
      <c r="E567" s="113">
        <v>355.108</v>
      </c>
      <c r="F567" s="113">
        <v>0.3</v>
      </c>
      <c r="G567" s="113">
        <v>0.2</v>
      </c>
      <c r="H567" s="113">
        <v>1.229223</v>
      </c>
      <c r="I567" s="113">
        <v>5189136.3109999998</v>
      </c>
      <c r="J567" s="113">
        <v>487769.93099999998</v>
      </c>
      <c r="K567" s="34">
        <f>VLOOKUP($C567,'Hub coords'!$A$14:$E$119,4,TRUE)</f>
        <v>487770.48440000002</v>
      </c>
      <c r="L567" s="34">
        <f>VLOOKUP($C567,'Hub coords'!$A$14:$E$119,5,TRUE)</f>
        <v>5189137.1405000007</v>
      </c>
      <c r="M567" s="34">
        <f t="shared" si="32"/>
        <v>0.55340000003343448</v>
      </c>
      <c r="N567" s="34">
        <f t="shared" si="33"/>
        <v>0.82950000092387199</v>
      </c>
      <c r="O567" s="35">
        <f t="shared" si="34"/>
        <v>0.99715686407390736</v>
      </c>
      <c r="P567" s="34">
        <f t="shared" si="35"/>
        <v>0.994321811569709</v>
      </c>
      <c r="Q567" s="36" t="s">
        <v>62</v>
      </c>
      <c r="R567" s="98"/>
    </row>
    <row r="568" spans="1:19" x14ac:dyDescent="0.3">
      <c r="A568" s="113" t="s">
        <v>130</v>
      </c>
      <c r="C568" s="113" t="s">
        <v>3269</v>
      </c>
      <c r="D568" s="113">
        <v>1201</v>
      </c>
      <c r="E568" s="113">
        <v>354.51400000000001</v>
      </c>
      <c r="F568" s="113">
        <v>0.3</v>
      </c>
      <c r="G568" s="113">
        <v>0.2</v>
      </c>
      <c r="H568" s="113">
        <v>1.0966400000000001</v>
      </c>
      <c r="I568" s="113">
        <v>5189136.5319999997</v>
      </c>
      <c r="J568" s="113">
        <v>487769.67099999997</v>
      </c>
      <c r="K568" s="34">
        <f>VLOOKUP($C568,'Hub coords'!$A$14:$E$119,4,TRUE)</f>
        <v>487770.48440000002</v>
      </c>
      <c r="L568" s="34">
        <f>VLOOKUP($C568,'Hub coords'!$A$14:$E$119,5,TRUE)</f>
        <v>5189137.1405000007</v>
      </c>
      <c r="M568" s="34">
        <f t="shared" si="32"/>
        <v>0.81340000004274771</v>
      </c>
      <c r="N568" s="34">
        <f t="shared" si="33"/>
        <v>0.60850000102072954</v>
      </c>
      <c r="O568" s="35">
        <f t="shared" si="34"/>
        <v>1.0158207574723848</v>
      </c>
      <c r="P568" s="34">
        <f t="shared" si="35"/>
        <v>1.0318918113117694</v>
      </c>
      <c r="Q568" s="36" t="s">
        <v>62</v>
      </c>
      <c r="R568" s="98"/>
    </row>
    <row r="569" spans="1:19" x14ac:dyDescent="0.3">
      <c r="A569" s="113" t="s">
        <v>130</v>
      </c>
      <c r="C569" s="113" t="s">
        <v>3296</v>
      </c>
      <c r="D569" s="113">
        <v>1201</v>
      </c>
      <c r="E569" s="113">
        <v>355.48599999999999</v>
      </c>
      <c r="F569" s="113">
        <v>0.2</v>
      </c>
      <c r="G569" s="113">
        <v>0.2</v>
      </c>
      <c r="H569" s="113">
        <v>0.66683400000000004</v>
      </c>
      <c r="I569" s="113">
        <v>5189137.09</v>
      </c>
      <c r="J569" s="113">
        <v>487770.38900000002</v>
      </c>
      <c r="K569" s="34">
        <f>VLOOKUP($C569,'Hub coords'!$A$14:$E$119,4,TRUE)</f>
        <v>487770.48440000002</v>
      </c>
      <c r="L569" s="34">
        <f>VLOOKUP($C569,'Hub coords'!$A$14:$E$119,5,TRUE)</f>
        <v>5189137.1405000007</v>
      </c>
      <c r="M569" s="34">
        <f t="shared" si="32"/>
        <v>9.5399999991059303E-2</v>
      </c>
      <c r="N569" s="34">
        <f t="shared" si="33"/>
        <v>5.0500000827014446E-2</v>
      </c>
      <c r="O569" s="35">
        <f t="shared" si="34"/>
        <v>0.10794169760487637</v>
      </c>
      <c r="P569" s="34">
        <f t="shared" si="35"/>
        <v>1.1651410081822574E-2</v>
      </c>
      <c r="Q569" s="36" t="s">
        <v>62</v>
      </c>
      <c r="R569" s="98"/>
    </row>
    <row r="570" spans="1:19" x14ac:dyDescent="0.3">
      <c r="A570" s="113" t="s">
        <v>130</v>
      </c>
      <c r="C570" s="113" t="s">
        <v>3270</v>
      </c>
      <c r="D570" s="113">
        <v>1201</v>
      </c>
      <c r="E570" s="113">
        <v>356.04</v>
      </c>
      <c r="F570" s="113">
        <v>0.3</v>
      </c>
      <c r="G570" s="113">
        <v>0.2</v>
      </c>
      <c r="H570" s="113">
        <v>0.93287200000000003</v>
      </c>
      <c r="I570" s="113">
        <v>5189136.7470000004</v>
      </c>
      <c r="J570" s="113">
        <v>487770.39500000002</v>
      </c>
      <c r="K570" s="34">
        <f>VLOOKUP($C570,'Hub coords'!$A$14:$E$119,4,TRUE)</f>
        <v>487770.48440000002</v>
      </c>
      <c r="L570" s="34">
        <f>VLOOKUP($C570,'Hub coords'!$A$14:$E$119,5,TRUE)</f>
        <v>5189137.1405000007</v>
      </c>
      <c r="M570" s="34">
        <f t="shared" si="32"/>
        <v>8.93999999971129E-2</v>
      </c>
      <c r="N570" s="34">
        <f t="shared" si="33"/>
        <v>0.39350000023841858</v>
      </c>
      <c r="O570" s="35">
        <f t="shared" si="34"/>
        <v>0.40352770683946748</v>
      </c>
      <c r="P570" s="34">
        <f t="shared" si="35"/>
        <v>0.1628346101871192</v>
      </c>
      <c r="Q570" s="36" t="s">
        <v>62</v>
      </c>
      <c r="R570" s="98" t="s">
        <v>5112</v>
      </c>
      <c r="S570" s="37">
        <f>COUNT(D546:D575)</f>
        <v>30</v>
      </c>
    </row>
    <row r="571" spans="1:19" x14ac:dyDescent="0.3">
      <c r="A571" s="113" t="s">
        <v>130</v>
      </c>
      <c r="C571" s="113" t="s">
        <v>3271</v>
      </c>
      <c r="D571" s="113">
        <v>1201</v>
      </c>
      <c r="E571" s="113">
        <v>354.84</v>
      </c>
      <c r="F571" s="113">
        <v>0.3</v>
      </c>
      <c r="G571" s="113">
        <v>0.2</v>
      </c>
      <c r="H571" s="113">
        <v>1.0843469999999999</v>
      </c>
      <c r="I571" s="113">
        <v>5189136.5350000001</v>
      </c>
      <c r="J571" s="113">
        <v>487769.71</v>
      </c>
      <c r="K571" s="34">
        <f>VLOOKUP($C571,'Hub coords'!$A$14:$E$119,4,TRUE)</f>
        <v>487770.48440000002</v>
      </c>
      <c r="L571" s="34">
        <f>VLOOKUP($C571,'Hub coords'!$A$14:$E$119,5,TRUE)</f>
        <v>5189137.1405000007</v>
      </c>
      <c r="M571" s="34">
        <f t="shared" si="32"/>
        <v>0.77439999999478459</v>
      </c>
      <c r="N571" s="34">
        <f t="shared" si="33"/>
        <v>0.60550000052899122</v>
      </c>
      <c r="O571" s="35">
        <f t="shared" si="34"/>
        <v>0.98301862171198506</v>
      </c>
      <c r="P571" s="34">
        <f t="shared" si="35"/>
        <v>0.96632561063253075</v>
      </c>
      <c r="Q571" s="36" t="s">
        <v>62</v>
      </c>
      <c r="R571" s="98" t="s">
        <v>5111</v>
      </c>
      <c r="S571" s="34">
        <f>AVERAGE(O546:O575)</f>
        <v>0.46010607766347073</v>
      </c>
    </row>
    <row r="572" spans="1:19" x14ac:dyDescent="0.3">
      <c r="A572" s="113" t="s">
        <v>126</v>
      </c>
      <c r="C572" s="113" t="s">
        <v>3272</v>
      </c>
      <c r="D572" s="113">
        <v>1201</v>
      </c>
      <c r="E572" s="113">
        <v>355.34199999999998</v>
      </c>
      <c r="F572" s="113">
        <v>0.3</v>
      </c>
      <c r="G572" s="113">
        <v>0.2</v>
      </c>
      <c r="H572" s="113">
        <v>1.2785949999999999</v>
      </c>
      <c r="I572" s="113">
        <v>5189136.3590000002</v>
      </c>
      <c r="J572" s="113">
        <v>487770.06099999999</v>
      </c>
      <c r="K572" s="34">
        <f>VLOOKUP($C572,'Hub coords'!$A$14:$E$119,4,TRUE)</f>
        <v>487770.48440000002</v>
      </c>
      <c r="L572" s="34">
        <f>VLOOKUP($C572,'Hub coords'!$A$14:$E$119,5,TRUE)</f>
        <v>5189137.1405000007</v>
      </c>
      <c r="M572" s="34">
        <f t="shared" si="32"/>
        <v>0.42340000002877787</v>
      </c>
      <c r="N572" s="34">
        <f t="shared" si="33"/>
        <v>0.78150000050663948</v>
      </c>
      <c r="O572" s="35">
        <f t="shared" si="34"/>
        <v>0.88882496072975281</v>
      </c>
      <c r="P572" s="34">
        <f t="shared" si="35"/>
        <v>0.79000981081624666</v>
      </c>
      <c r="Q572" s="36" t="s">
        <v>62</v>
      </c>
      <c r="R572" s="98" t="s">
        <v>5110</v>
      </c>
      <c r="S572" s="34">
        <f>_xlfn.STDEV.S(O546:O575)</f>
        <v>0.29617722025567839</v>
      </c>
    </row>
    <row r="573" spans="1:19" x14ac:dyDescent="0.3">
      <c r="A573" s="113" t="s">
        <v>130</v>
      </c>
      <c r="C573" s="113" t="s">
        <v>3273</v>
      </c>
      <c r="D573" s="113">
        <v>1201</v>
      </c>
      <c r="E573" s="113">
        <v>357.68400000000003</v>
      </c>
      <c r="F573" s="113">
        <v>0.4</v>
      </c>
      <c r="G573" s="113">
        <v>0.2</v>
      </c>
      <c r="H573" s="113">
        <v>0.965785</v>
      </c>
      <c r="I573" s="113">
        <v>5189136.7240000004</v>
      </c>
      <c r="J573" s="113">
        <v>487770.98599999998</v>
      </c>
      <c r="K573" s="34">
        <f>VLOOKUP($C573,'Hub coords'!$A$14:$E$119,4,TRUE)</f>
        <v>487770.48440000002</v>
      </c>
      <c r="L573" s="34">
        <f>VLOOKUP($C573,'Hub coords'!$A$14:$E$119,5,TRUE)</f>
        <v>5189137.1405000007</v>
      </c>
      <c r="M573" s="34">
        <f t="shared" si="32"/>
        <v>0.5015999999595806</v>
      </c>
      <c r="N573" s="34">
        <f t="shared" si="33"/>
        <v>0.41650000028312206</v>
      </c>
      <c r="O573" s="35">
        <f t="shared" si="34"/>
        <v>0.65197761479616145</v>
      </c>
      <c r="P573" s="34">
        <f t="shared" si="35"/>
        <v>0.42507481019529186</v>
      </c>
      <c r="Q573" s="36" t="s">
        <v>62</v>
      </c>
      <c r="R573" s="98" t="s">
        <v>5109</v>
      </c>
      <c r="S573" s="34">
        <f>MIN(O546:O575)</f>
        <v>9.5283839270345699E-2</v>
      </c>
    </row>
    <row r="574" spans="1:19" x14ac:dyDescent="0.3">
      <c r="A574" s="113" t="s">
        <v>130</v>
      </c>
      <c r="C574" s="113" t="s">
        <v>3274</v>
      </c>
      <c r="D574" s="113">
        <v>1201</v>
      </c>
      <c r="E574" s="113">
        <v>355.89400000000001</v>
      </c>
      <c r="F574" s="113">
        <v>0.2</v>
      </c>
      <c r="G574" s="113">
        <v>0.2</v>
      </c>
      <c r="H574" s="113">
        <v>1.063957</v>
      </c>
      <c r="I574" s="113">
        <v>5189136.7039999999</v>
      </c>
      <c r="J574" s="113">
        <v>487770.15600000002</v>
      </c>
      <c r="K574" s="34">
        <f>VLOOKUP($C574,'Hub coords'!$A$14:$E$119,4,TRUE)</f>
        <v>487770.48440000002</v>
      </c>
      <c r="L574" s="34">
        <f>VLOOKUP($C574,'Hub coords'!$A$14:$E$119,5,TRUE)</f>
        <v>5189137.1405000007</v>
      </c>
      <c r="M574" s="34">
        <f t="shared" si="32"/>
        <v>0.32839999999850988</v>
      </c>
      <c r="N574" s="34">
        <f t="shared" si="33"/>
        <v>0.4365000007674098</v>
      </c>
      <c r="O574" s="35">
        <f t="shared" si="34"/>
        <v>0.54624061609236829</v>
      </c>
      <c r="P574" s="34">
        <f t="shared" si="35"/>
        <v>0.2983788106689701</v>
      </c>
      <c r="Q574" s="36" t="s">
        <v>62</v>
      </c>
      <c r="R574" s="98" t="s">
        <v>5108</v>
      </c>
      <c r="S574" s="34">
        <f>MAX(O546:O575)</f>
        <v>1.0158207574723848</v>
      </c>
    </row>
    <row r="575" spans="1:19" x14ac:dyDescent="0.3">
      <c r="A575" s="113" t="s">
        <v>130</v>
      </c>
      <c r="C575" s="113" t="s">
        <v>3275</v>
      </c>
      <c r="D575" s="113">
        <v>1201</v>
      </c>
      <c r="E575" s="113">
        <v>356.036</v>
      </c>
      <c r="F575" s="113">
        <v>0.3</v>
      </c>
      <c r="G575" s="113">
        <v>0.2</v>
      </c>
      <c r="H575" s="113">
        <v>0.87790000000000001</v>
      </c>
      <c r="I575" s="113">
        <v>5189137.0880000005</v>
      </c>
      <c r="J575" s="113">
        <v>487770.78600000002</v>
      </c>
      <c r="K575" s="34">
        <f>VLOOKUP($C575,'Hub coords'!$A$14:$E$119,4,TRUE)</f>
        <v>487770.48440000002</v>
      </c>
      <c r="L575" s="34">
        <f>VLOOKUP($C575,'Hub coords'!$A$14:$E$119,5,TRUE)</f>
        <v>5189137.1405000007</v>
      </c>
      <c r="M575" s="34">
        <f t="shared" si="32"/>
        <v>0.30160000000614673</v>
      </c>
      <c r="N575" s="34">
        <f t="shared" si="33"/>
        <v>5.2500000223517418E-2</v>
      </c>
      <c r="O575" s="35">
        <f t="shared" si="34"/>
        <v>0.30613528059858935</v>
      </c>
      <c r="P575" s="34">
        <f t="shared" si="35"/>
        <v>9.3718810027177038E-2</v>
      </c>
      <c r="Q575" s="36" t="s">
        <v>62</v>
      </c>
      <c r="R575" s="98" t="s">
        <v>5107</v>
      </c>
      <c r="S575" s="34">
        <f>SQRT(SUM(P546:P575)/S570)</f>
        <v>0.54451310082920112</v>
      </c>
    </row>
    <row r="576" spans="1:19" ht="15" thickBot="1" x14ac:dyDescent="0.35">
      <c r="A576" s="113" t="s">
        <v>130</v>
      </c>
      <c r="C576" s="113" t="s">
        <v>3297</v>
      </c>
      <c r="D576" s="113">
        <v>1201</v>
      </c>
      <c r="E576" s="113">
        <v>325.38900000000001</v>
      </c>
      <c r="F576" s="113">
        <v>0.3</v>
      </c>
      <c r="G576" s="113">
        <v>0.2</v>
      </c>
      <c r="H576" s="113">
        <v>1.798975</v>
      </c>
      <c r="I576" s="113">
        <v>5189858.1979999999</v>
      </c>
      <c r="J576" s="113">
        <v>487977.08199999999</v>
      </c>
      <c r="K576" s="34">
        <f>VLOOKUP($C576,'Hub coords'!$A$14:$E$119,4,TRUE)</f>
        <v>487975.32740000001</v>
      </c>
      <c r="L576" s="34">
        <f>VLOOKUP($C576,'Hub coords'!$A$14:$E$119,5,TRUE)</f>
        <v>5189856.6405000007</v>
      </c>
      <c r="M576" s="34">
        <f t="shared" si="32"/>
        <v>1.7545999999856576</v>
      </c>
      <c r="N576" s="34">
        <f t="shared" si="33"/>
        <v>1.5574999991804361</v>
      </c>
      <c r="O576" s="35">
        <f t="shared" si="34"/>
        <v>2.3461516164554941</v>
      </c>
      <c r="P576" s="34">
        <f t="shared" si="35"/>
        <v>5.5044274073967276</v>
      </c>
      <c r="Q576" s="36" t="s">
        <v>64</v>
      </c>
      <c r="R576" s="70"/>
      <c r="S576" s="70"/>
    </row>
    <row r="577" spans="1:19" x14ac:dyDescent="0.3">
      <c r="A577" s="113" t="s">
        <v>126</v>
      </c>
      <c r="C577" s="113" t="s">
        <v>3306</v>
      </c>
      <c r="D577" s="113">
        <v>1201</v>
      </c>
      <c r="E577" s="113">
        <v>325.34199999999998</v>
      </c>
      <c r="F577" s="113">
        <v>0.3</v>
      </c>
      <c r="G577" s="113">
        <v>0.2</v>
      </c>
      <c r="H577" s="113">
        <v>1.793984</v>
      </c>
      <c r="I577" s="113">
        <v>5189857.7570000002</v>
      </c>
      <c r="J577" s="113">
        <v>487977.79100000003</v>
      </c>
      <c r="K577" s="34">
        <f>VLOOKUP($C577,'Hub coords'!$A$14:$E$119,4,TRUE)</f>
        <v>487975.32740000001</v>
      </c>
      <c r="L577" s="34">
        <f>VLOOKUP($C577,'Hub coords'!$A$14:$E$119,5,TRUE)</f>
        <v>5189856.6405000007</v>
      </c>
      <c r="M577" s="34">
        <f t="shared" si="32"/>
        <v>2.4636000000173226</v>
      </c>
      <c r="N577" s="34">
        <f t="shared" si="33"/>
        <v>1.116499999538064</v>
      </c>
      <c r="O577" s="35">
        <f t="shared" si="34"/>
        <v>2.7047915278360821</v>
      </c>
      <c r="P577" s="34">
        <f t="shared" si="35"/>
        <v>7.3158972090538477</v>
      </c>
      <c r="Q577" s="36" t="s">
        <v>64</v>
      </c>
      <c r="R577" s="20" t="s">
        <v>166</v>
      </c>
      <c r="S577" s="20" t="s">
        <v>165</v>
      </c>
    </row>
    <row r="578" spans="1:19" x14ac:dyDescent="0.3">
      <c r="A578" s="113" t="s">
        <v>126</v>
      </c>
      <c r="C578" s="113" t="s">
        <v>3307</v>
      </c>
      <c r="D578" s="113">
        <v>1201</v>
      </c>
      <c r="E578" s="113">
        <v>324.26100000000002</v>
      </c>
      <c r="F578" s="113">
        <v>0.3</v>
      </c>
      <c r="G578" s="113">
        <v>0.3</v>
      </c>
      <c r="H578" s="113">
        <v>1.6423399999999999</v>
      </c>
      <c r="I578" s="113">
        <v>5189855.16</v>
      </c>
      <c r="J578" s="113">
        <v>487976.54200000002</v>
      </c>
      <c r="K578" s="34">
        <f>VLOOKUP($C578,'Hub coords'!$A$14:$E$119,4,TRUE)</f>
        <v>487975.32740000001</v>
      </c>
      <c r="L578" s="34">
        <f>VLOOKUP($C578,'Hub coords'!$A$14:$E$119,5,TRUE)</f>
        <v>5189856.6405000007</v>
      </c>
      <c r="M578" s="34">
        <f t="shared" si="32"/>
        <v>1.2146000000066124</v>
      </c>
      <c r="N578" s="34">
        <f t="shared" si="33"/>
        <v>1.4805000005289912</v>
      </c>
      <c r="O578" s="35">
        <f t="shared" si="34"/>
        <v>1.9149760864257304</v>
      </c>
      <c r="P578" s="34">
        <f t="shared" si="35"/>
        <v>3.6671334115824061</v>
      </c>
      <c r="Q578" s="36" t="s">
        <v>64</v>
      </c>
      <c r="R578" s="40">
        <v>1</v>
      </c>
      <c r="S578" s="115">
        <v>2</v>
      </c>
    </row>
    <row r="579" spans="1:19" x14ac:dyDescent="0.3">
      <c r="A579" s="113" t="s">
        <v>130</v>
      </c>
      <c r="C579" s="113" t="s">
        <v>3308</v>
      </c>
      <c r="D579" s="113">
        <v>1201</v>
      </c>
      <c r="E579" s="113">
        <v>325.58699999999999</v>
      </c>
      <c r="F579" s="113">
        <v>0.3</v>
      </c>
      <c r="G579" s="113">
        <v>0.2</v>
      </c>
      <c r="H579" s="113">
        <v>1.7317579999999999</v>
      </c>
      <c r="I579" s="113">
        <v>5189858.2510000002</v>
      </c>
      <c r="J579" s="113">
        <v>487977.06</v>
      </c>
      <c r="K579" s="34">
        <f>VLOOKUP($C579,'Hub coords'!$A$14:$E$119,4,TRUE)</f>
        <v>487975.32740000001</v>
      </c>
      <c r="L579" s="34">
        <f>VLOOKUP($C579,'Hub coords'!$A$14:$E$119,5,TRUE)</f>
        <v>5189856.6405000007</v>
      </c>
      <c r="M579" s="34">
        <f t="shared" si="32"/>
        <v>1.7325999999884516</v>
      </c>
      <c r="N579" s="34">
        <f t="shared" si="33"/>
        <v>1.6104999994859099</v>
      </c>
      <c r="O579" s="35">
        <f t="shared" si="34"/>
        <v>2.3655048104588792</v>
      </c>
      <c r="P579" s="34">
        <f t="shared" si="35"/>
        <v>5.595613008304098</v>
      </c>
      <c r="Q579" s="36" t="s">
        <v>64</v>
      </c>
      <c r="R579" s="40">
        <v>2</v>
      </c>
      <c r="S579" s="115">
        <v>13</v>
      </c>
    </row>
    <row r="580" spans="1:19" x14ac:dyDescent="0.3">
      <c r="A580" s="113" t="s">
        <v>126</v>
      </c>
      <c r="C580" s="113" t="s">
        <v>3309</v>
      </c>
      <c r="D580" s="113">
        <v>1201</v>
      </c>
      <c r="E580" s="113">
        <v>323.166</v>
      </c>
      <c r="F580" s="113">
        <v>0.3</v>
      </c>
      <c r="G580" s="113">
        <v>0.2</v>
      </c>
      <c r="H580" s="113">
        <v>1.684299</v>
      </c>
      <c r="I580" s="113">
        <v>5189856.3169999998</v>
      </c>
      <c r="J580" s="113">
        <v>487976.34</v>
      </c>
      <c r="K580" s="34">
        <f>VLOOKUP($C580,'Hub coords'!$A$14:$E$119,4,TRUE)</f>
        <v>487975.32740000001</v>
      </c>
      <c r="L580" s="34">
        <f>VLOOKUP($C580,'Hub coords'!$A$14:$E$119,5,TRUE)</f>
        <v>5189856.6405000007</v>
      </c>
      <c r="M580" s="34">
        <f t="shared" si="32"/>
        <v>1.0126000000163913</v>
      </c>
      <c r="N580" s="34">
        <f t="shared" si="33"/>
        <v>0.32350000087171793</v>
      </c>
      <c r="O580" s="35">
        <f t="shared" si="34"/>
        <v>1.0630197602101277</v>
      </c>
      <c r="P580" s="34">
        <f t="shared" si="35"/>
        <v>1.1300110105971974</v>
      </c>
      <c r="Q580" s="36" t="s">
        <v>64</v>
      </c>
      <c r="R580" s="40">
        <v>3</v>
      </c>
      <c r="S580" s="115">
        <v>11</v>
      </c>
    </row>
    <row r="581" spans="1:19" x14ac:dyDescent="0.3">
      <c r="A581" s="113" t="s">
        <v>126</v>
      </c>
      <c r="C581" s="113" t="s">
        <v>3310</v>
      </c>
      <c r="D581" s="113">
        <v>1201</v>
      </c>
      <c r="E581" s="113">
        <v>325.65600000000001</v>
      </c>
      <c r="F581" s="113">
        <v>0.3</v>
      </c>
      <c r="G581" s="113">
        <v>0.3</v>
      </c>
      <c r="H581" s="113">
        <v>1.765604</v>
      </c>
      <c r="I581" s="113">
        <v>5189857.7929999996</v>
      </c>
      <c r="J581" s="113">
        <v>487977.87199999997</v>
      </c>
      <c r="K581" s="34">
        <f>VLOOKUP($C581,'Hub coords'!$A$14:$E$119,4,TRUE)</f>
        <v>487975.32740000001</v>
      </c>
      <c r="L581" s="34">
        <f>VLOOKUP($C581,'Hub coords'!$A$14:$E$119,5,TRUE)</f>
        <v>5189856.6405000007</v>
      </c>
      <c r="M581" s="34">
        <f t="shared" si="32"/>
        <v>2.5445999999647029</v>
      </c>
      <c r="N581" s="34">
        <f t="shared" si="33"/>
        <v>1.1524999989196658</v>
      </c>
      <c r="O581" s="35">
        <f t="shared" si="34"/>
        <v>2.7934289694442196</v>
      </c>
      <c r="P581" s="34">
        <f t="shared" si="35"/>
        <v>7.8032454073301949</v>
      </c>
      <c r="Q581" s="36" t="s">
        <v>64</v>
      </c>
      <c r="R581" s="40">
        <v>4</v>
      </c>
      <c r="S581" s="115">
        <v>4</v>
      </c>
    </row>
    <row r="582" spans="1:19" x14ac:dyDescent="0.3">
      <c r="A582" s="113" t="s">
        <v>130</v>
      </c>
      <c r="C582" s="113" t="s">
        <v>3311</v>
      </c>
      <c r="D582" s="113">
        <v>1201</v>
      </c>
      <c r="E582" s="113">
        <v>326.197</v>
      </c>
      <c r="F582" s="113">
        <v>0.3</v>
      </c>
      <c r="G582" s="113">
        <v>0.2</v>
      </c>
      <c r="H582" s="113">
        <v>2.353234</v>
      </c>
      <c r="I582" s="113">
        <v>5189858.0410000002</v>
      </c>
      <c r="J582" s="113">
        <v>487977.64199999999</v>
      </c>
      <c r="K582" s="34">
        <f>VLOOKUP($C582,'Hub coords'!$A$14:$E$119,4,TRUE)</f>
        <v>487975.32740000001</v>
      </c>
      <c r="L582" s="34">
        <f>VLOOKUP($C582,'Hub coords'!$A$14:$E$119,5,TRUE)</f>
        <v>5189856.6405000007</v>
      </c>
      <c r="M582" s="34">
        <f t="shared" ref="M582:M615" si="36">ABS(K582-J582)</f>
        <v>2.3145999999833293</v>
      </c>
      <c r="N582" s="34">
        <f t="shared" ref="N582:N615" si="37">ABS(L582-I582)</f>
        <v>1.4004999995231628</v>
      </c>
      <c r="O582" s="35">
        <f t="shared" ref="O582:O615" si="38">SQRT(M582^2+N582^2)</f>
        <v>2.7053231615811089</v>
      </c>
      <c r="P582" s="34">
        <f t="shared" ref="P582:P615" si="39">O582*O582</f>
        <v>7.318773408587206</v>
      </c>
      <c r="Q582" s="36" t="s">
        <v>64</v>
      </c>
      <c r="R582" s="40">
        <v>5</v>
      </c>
      <c r="S582" s="115">
        <v>0</v>
      </c>
    </row>
    <row r="583" spans="1:19" x14ac:dyDescent="0.3">
      <c r="A583" s="113" t="s">
        <v>130</v>
      </c>
      <c r="C583" s="113" t="s">
        <v>3312</v>
      </c>
      <c r="D583" s="113">
        <v>1201</v>
      </c>
      <c r="E583" s="113">
        <v>325.86</v>
      </c>
      <c r="F583" s="113">
        <v>0.3</v>
      </c>
      <c r="G583" s="113">
        <v>0.3</v>
      </c>
      <c r="H583" s="113">
        <v>1.627362</v>
      </c>
      <c r="I583" s="113">
        <v>5189854.7379999999</v>
      </c>
      <c r="J583" s="113">
        <v>487977.08399999997</v>
      </c>
      <c r="K583" s="34">
        <f>VLOOKUP($C583,'Hub coords'!$A$14:$E$119,4,TRUE)</f>
        <v>487975.32740000001</v>
      </c>
      <c r="L583" s="34">
        <f>VLOOKUP($C583,'Hub coords'!$A$14:$E$119,5,TRUE)</f>
        <v>5189856.6405000007</v>
      </c>
      <c r="M583" s="34">
        <f t="shared" si="36"/>
        <v>1.7565999999642372</v>
      </c>
      <c r="N583" s="34">
        <f t="shared" si="37"/>
        <v>1.902500000782311</v>
      </c>
      <c r="O583" s="35">
        <f t="shared" si="38"/>
        <v>2.5894304031680502</v>
      </c>
      <c r="P583" s="34">
        <f t="shared" si="39"/>
        <v>6.7051498128510509</v>
      </c>
      <c r="Q583" s="36" t="s">
        <v>64</v>
      </c>
      <c r="R583" s="40">
        <v>6</v>
      </c>
      <c r="S583" s="115">
        <v>0</v>
      </c>
    </row>
    <row r="584" spans="1:19" x14ac:dyDescent="0.3">
      <c r="A584" s="113" t="s">
        <v>130</v>
      </c>
      <c r="C584" s="113" t="s">
        <v>3313</v>
      </c>
      <c r="D584" s="113">
        <v>1201</v>
      </c>
      <c r="E584" s="113">
        <v>324.61599999999999</v>
      </c>
      <c r="F584" s="113">
        <v>0.6</v>
      </c>
      <c r="G584" s="113">
        <v>0.5</v>
      </c>
      <c r="H584" s="113">
        <v>1.486775</v>
      </c>
      <c r="I584" s="113">
        <v>5189854.6320000002</v>
      </c>
      <c r="J584" s="113">
        <v>487976.09600000002</v>
      </c>
      <c r="K584" s="34">
        <f>VLOOKUP($C584,'Hub coords'!$A$14:$E$119,4,TRUE)</f>
        <v>487975.32740000001</v>
      </c>
      <c r="L584" s="34">
        <f>VLOOKUP($C584,'Hub coords'!$A$14:$E$119,5,TRUE)</f>
        <v>5189856.6405000007</v>
      </c>
      <c r="M584" s="34">
        <f t="shared" si="36"/>
        <v>0.76860000001033768</v>
      </c>
      <c r="N584" s="34">
        <f t="shared" si="37"/>
        <v>2.008500000461936</v>
      </c>
      <c r="O584" s="35">
        <f t="shared" si="38"/>
        <v>2.1505390514639551</v>
      </c>
      <c r="P584" s="34">
        <f t="shared" si="39"/>
        <v>4.6248182118714878</v>
      </c>
      <c r="Q584" s="36" t="s">
        <v>64</v>
      </c>
      <c r="R584" s="40">
        <v>7</v>
      </c>
      <c r="S584" s="115">
        <v>0</v>
      </c>
    </row>
    <row r="585" spans="1:19" x14ac:dyDescent="0.3">
      <c r="A585" s="113" t="s">
        <v>126</v>
      </c>
      <c r="C585" s="113" t="s">
        <v>3314</v>
      </c>
      <c r="D585" s="113">
        <v>1201</v>
      </c>
      <c r="E585" s="113">
        <v>325.15300000000002</v>
      </c>
      <c r="F585" s="113">
        <v>0.3</v>
      </c>
      <c r="G585" s="113">
        <v>0.3</v>
      </c>
      <c r="H585" s="113">
        <v>1.79531</v>
      </c>
      <c r="I585" s="113">
        <v>5189857.7</v>
      </c>
      <c r="J585" s="113">
        <v>487977.64</v>
      </c>
      <c r="K585" s="34">
        <f>VLOOKUP($C585,'Hub coords'!$A$14:$E$119,4,TRUE)</f>
        <v>487975.32740000001</v>
      </c>
      <c r="L585" s="34">
        <f>VLOOKUP($C585,'Hub coords'!$A$14:$E$119,5,TRUE)</f>
        <v>5189856.6405000007</v>
      </c>
      <c r="M585" s="34">
        <f t="shared" si="36"/>
        <v>2.3126000000047497</v>
      </c>
      <c r="N585" s="34">
        <f t="shared" si="37"/>
        <v>1.0594999995082617</v>
      </c>
      <c r="O585" s="35">
        <f t="shared" si="38"/>
        <v>2.5437490066789166</v>
      </c>
      <c r="P585" s="34">
        <f t="shared" si="39"/>
        <v>6.4706590089799745</v>
      </c>
      <c r="Q585" s="36" t="s">
        <v>64</v>
      </c>
      <c r="R585" s="40">
        <v>8</v>
      </c>
      <c r="S585" s="115">
        <v>0</v>
      </c>
    </row>
    <row r="586" spans="1:19" ht="15" thickBot="1" x14ac:dyDescent="0.35">
      <c r="A586" s="113" t="s">
        <v>130</v>
      </c>
      <c r="C586" s="113" t="s">
        <v>3315</v>
      </c>
      <c r="D586" s="113">
        <v>1201</v>
      </c>
      <c r="E586" s="113">
        <v>325.58999999999997</v>
      </c>
      <c r="F586" s="113">
        <v>0.3</v>
      </c>
      <c r="G586" s="113">
        <v>0.2</v>
      </c>
      <c r="H586" s="113">
        <v>1.750629</v>
      </c>
      <c r="I586" s="113">
        <v>5189858.3609999996</v>
      </c>
      <c r="J586" s="113">
        <v>487977.283</v>
      </c>
      <c r="K586" s="34">
        <f>VLOOKUP($C586,'Hub coords'!$A$14:$E$119,4,TRUE)</f>
        <v>487975.32740000001</v>
      </c>
      <c r="L586" s="34">
        <f>VLOOKUP($C586,'Hub coords'!$A$14:$E$119,5,TRUE)</f>
        <v>5189856.6405000007</v>
      </c>
      <c r="M586" s="34">
        <f t="shared" si="36"/>
        <v>1.955599999986589</v>
      </c>
      <c r="N586" s="34">
        <f t="shared" si="37"/>
        <v>1.7204999988898635</v>
      </c>
      <c r="O586" s="35">
        <f t="shared" si="38"/>
        <v>2.6047056659299468</v>
      </c>
      <c r="P586" s="34">
        <f t="shared" si="39"/>
        <v>6.7844916061275677</v>
      </c>
      <c r="Q586" s="36" t="s">
        <v>64</v>
      </c>
      <c r="R586" s="38" t="s">
        <v>2123</v>
      </c>
      <c r="S586" s="38">
        <v>0</v>
      </c>
    </row>
    <row r="587" spans="1:19" x14ac:dyDescent="0.3">
      <c r="A587" s="113" t="s">
        <v>126</v>
      </c>
      <c r="C587" s="113" t="s">
        <v>3298</v>
      </c>
      <c r="D587" s="113">
        <v>1201</v>
      </c>
      <c r="E587" s="113">
        <v>327.8</v>
      </c>
      <c r="F587" s="113">
        <v>0.2</v>
      </c>
      <c r="G587" s="113">
        <v>0.2</v>
      </c>
      <c r="H587" s="113">
        <v>2.0097610000000001</v>
      </c>
      <c r="I587" s="113">
        <v>5189858.085</v>
      </c>
      <c r="J587" s="113">
        <v>487977.41899999999</v>
      </c>
      <c r="K587" s="34">
        <f>VLOOKUP($C587,'Hub coords'!$A$14:$E$119,4,TRUE)</f>
        <v>487975.32740000001</v>
      </c>
      <c r="L587" s="34">
        <f>VLOOKUP($C587,'Hub coords'!$A$14:$E$119,5,TRUE)</f>
        <v>5189856.6405000007</v>
      </c>
      <c r="M587" s="34">
        <f t="shared" si="36"/>
        <v>2.091599999985192</v>
      </c>
      <c r="N587" s="34">
        <f t="shared" si="37"/>
        <v>1.4444999992847443</v>
      </c>
      <c r="O587" s="35">
        <f t="shared" si="38"/>
        <v>2.5419226596951532</v>
      </c>
      <c r="P587" s="34">
        <f t="shared" si="39"/>
        <v>6.4613708078716812</v>
      </c>
      <c r="Q587" s="36" t="s">
        <v>64</v>
      </c>
      <c r="R587" s="70"/>
      <c r="S587" s="70"/>
    </row>
    <row r="588" spans="1:19" x14ac:dyDescent="0.3">
      <c r="A588" s="113" t="s">
        <v>130</v>
      </c>
      <c r="C588" s="113" t="s">
        <v>3316</v>
      </c>
      <c r="D588" s="113">
        <v>1201</v>
      </c>
      <c r="E588" s="113">
        <v>327.18</v>
      </c>
      <c r="F588" s="113">
        <v>0.3</v>
      </c>
      <c r="G588" s="113">
        <v>0.2</v>
      </c>
      <c r="H588" s="113">
        <v>1.91784</v>
      </c>
      <c r="I588" s="113">
        <v>5189858.67</v>
      </c>
      <c r="J588" s="113">
        <v>487977.723</v>
      </c>
      <c r="K588" s="34">
        <f>VLOOKUP($C588,'Hub coords'!$A$14:$E$119,4,TRUE)</f>
        <v>487975.32740000001</v>
      </c>
      <c r="L588" s="34">
        <f>VLOOKUP($C588,'Hub coords'!$A$14:$E$119,5,TRUE)</f>
        <v>5189856.6405000007</v>
      </c>
      <c r="M588" s="34">
        <f t="shared" si="36"/>
        <v>2.3955999999889173</v>
      </c>
      <c r="N588" s="34">
        <f t="shared" si="37"/>
        <v>2.0294999992474914</v>
      </c>
      <c r="O588" s="35">
        <f t="shared" si="38"/>
        <v>3.1397085226008588</v>
      </c>
      <c r="P588" s="34">
        <f t="shared" si="39"/>
        <v>9.8577696068924681</v>
      </c>
      <c r="Q588" s="36" t="s">
        <v>64</v>
      </c>
      <c r="R588" s="70"/>
      <c r="S588" s="70"/>
    </row>
    <row r="589" spans="1:19" x14ac:dyDescent="0.3">
      <c r="A589" s="113" t="s">
        <v>126</v>
      </c>
      <c r="C589" s="113" t="s">
        <v>3317</v>
      </c>
      <c r="D589" s="113">
        <v>1201</v>
      </c>
      <c r="E589" s="113">
        <v>322.74099999999999</v>
      </c>
      <c r="F589" s="113">
        <v>0.8</v>
      </c>
      <c r="G589" s="113">
        <v>0.5</v>
      </c>
      <c r="H589" s="113">
        <v>1.721449</v>
      </c>
      <c r="I589" s="113">
        <v>5189855.3669999996</v>
      </c>
      <c r="J589" s="113">
        <v>487976.30200000003</v>
      </c>
      <c r="K589" s="34">
        <f>VLOOKUP($C589,'Hub coords'!$A$14:$E$119,4,TRUE)</f>
        <v>487975.32740000001</v>
      </c>
      <c r="L589" s="34">
        <f>VLOOKUP($C589,'Hub coords'!$A$14:$E$119,5,TRUE)</f>
        <v>5189856.6405000007</v>
      </c>
      <c r="M589" s="34">
        <f t="shared" si="36"/>
        <v>0.97460000001592562</v>
      </c>
      <c r="N589" s="34">
        <f t="shared" si="37"/>
        <v>1.2735000010579824</v>
      </c>
      <c r="O589" s="35">
        <f t="shared" si="38"/>
        <v>1.6036356857858094</v>
      </c>
      <c r="P589" s="34">
        <f t="shared" si="39"/>
        <v>2.5716474127257234</v>
      </c>
      <c r="Q589" s="36" t="s">
        <v>64</v>
      </c>
      <c r="R589" s="70"/>
      <c r="S589" s="70"/>
    </row>
    <row r="590" spans="1:19" x14ac:dyDescent="0.3">
      <c r="A590" s="113" t="s">
        <v>130</v>
      </c>
      <c r="C590" s="113" t="s">
        <v>3318</v>
      </c>
      <c r="D590" s="113">
        <v>1201</v>
      </c>
      <c r="E590" s="113">
        <v>324.31700000000001</v>
      </c>
      <c r="F590" s="113">
        <v>0.3</v>
      </c>
      <c r="G590" s="113">
        <v>0.2</v>
      </c>
      <c r="H590" s="113">
        <v>2.00678</v>
      </c>
      <c r="I590" s="113">
        <v>5189857.2910000002</v>
      </c>
      <c r="J590" s="113">
        <v>487977.40100000001</v>
      </c>
      <c r="K590" s="34">
        <f>VLOOKUP($C590,'Hub coords'!$A$14:$E$119,4,TRUE)</f>
        <v>487975.32740000001</v>
      </c>
      <c r="L590" s="34">
        <f>VLOOKUP($C590,'Hub coords'!$A$14:$E$119,5,TRUE)</f>
        <v>5189856.6405000007</v>
      </c>
      <c r="M590" s="34">
        <f t="shared" si="36"/>
        <v>2.0736000000033528</v>
      </c>
      <c r="N590" s="34">
        <f t="shared" si="37"/>
        <v>0.65049999952316284</v>
      </c>
      <c r="O590" s="35">
        <f t="shared" si="38"/>
        <v>2.1732388753640359</v>
      </c>
      <c r="P590" s="34">
        <f t="shared" si="39"/>
        <v>4.7229672093935395</v>
      </c>
      <c r="Q590" s="36" t="s">
        <v>64</v>
      </c>
      <c r="R590" s="70"/>
      <c r="S590" s="70"/>
    </row>
    <row r="591" spans="1:19" x14ac:dyDescent="0.3">
      <c r="A591" s="113" t="s">
        <v>130</v>
      </c>
      <c r="C591" s="113" t="s">
        <v>3319</v>
      </c>
      <c r="D591" s="113">
        <v>1201</v>
      </c>
      <c r="E591" s="113">
        <v>325.39100000000002</v>
      </c>
      <c r="F591" s="113">
        <v>0.5</v>
      </c>
      <c r="G591" s="113">
        <v>0.4</v>
      </c>
      <c r="H591" s="113">
        <v>1.5862499999999999</v>
      </c>
      <c r="I591" s="113">
        <v>5189854.8</v>
      </c>
      <c r="J591" s="113">
        <v>487976.31</v>
      </c>
      <c r="K591" s="34">
        <f>VLOOKUP($C591,'Hub coords'!$A$14:$E$119,4,TRUE)</f>
        <v>487975.32740000001</v>
      </c>
      <c r="L591" s="34">
        <f>VLOOKUP($C591,'Hub coords'!$A$14:$E$119,5,TRUE)</f>
        <v>5189856.6405000007</v>
      </c>
      <c r="M591" s="34">
        <f t="shared" si="36"/>
        <v>0.9825999999884516</v>
      </c>
      <c r="N591" s="34">
        <f t="shared" si="37"/>
        <v>1.8405000008642673</v>
      </c>
      <c r="O591" s="35">
        <f t="shared" si="38"/>
        <v>2.086370775571464</v>
      </c>
      <c r="P591" s="34">
        <f t="shared" si="39"/>
        <v>4.3529430131586722</v>
      </c>
      <c r="Q591" s="36" t="s">
        <v>64</v>
      </c>
      <c r="R591" s="70"/>
      <c r="S591" s="70"/>
    </row>
    <row r="592" spans="1:19" x14ac:dyDescent="0.3">
      <c r="A592" s="113" t="s">
        <v>126</v>
      </c>
      <c r="C592" s="113" t="s">
        <v>3320</v>
      </c>
      <c r="D592" s="113">
        <v>1201</v>
      </c>
      <c r="E592" s="113">
        <v>323.22800000000001</v>
      </c>
      <c r="F592" s="113">
        <v>0.3</v>
      </c>
      <c r="G592" s="113">
        <v>0.3</v>
      </c>
      <c r="H592" s="113">
        <v>1.828686</v>
      </c>
      <c r="I592" s="113">
        <v>5189856.4160000002</v>
      </c>
      <c r="J592" s="113">
        <v>487976.48800000001</v>
      </c>
      <c r="K592" s="34">
        <f>VLOOKUP($C592,'Hub coords'!$A$14:$E$119,4,TRUE)</f>
        <v>487975.32740000001</v>
      </c>
      <c r="L592" s="34">
        <f>VLOOKUP($C592,'Hub coords'!$A$14:$E$119,5,TRUE)</f>
        <v>5189856.6405000007</v>
      </c>
      <c r="M592" s="34">
        <f t="shared" si="36"/>
        <v>1.1606000000028871</v>
      </c>
      <c r="N592" s="34">
        <f t="shared" si="37"/>
        <v>0.22450000047683716</v>
      </c>
      <c r="O592" s="35">
        <f t="shared" si="38"/>
        <v>1.1821136198440492</v>
      </c>
      <c r="P592" s="34">
        <f t="shared" si="39"/>
        <v>1.3973926102208012</v>
      </c>
      <c r="Q592" s="36" t="s">
        <v>64</v>
      </c>
      <c r="R592" s="70"/>
      <c r="S592" s="70"/>
    </row>
    <row r="593" spans="1:19" x14ac:dyDescent="0.3">
      <c r="A593" s="113" t="s">
        <v>130</v>
      </c>
      <c r="C593" s="113" t="s">
        <v>3321</v>
      </c>
      <c r="D593" s="113">
        <v>1201</v>
      </c>
      <c r="E593" s="113">
        <v>327.041</v>
      </c>
      <c r="F593" s="113">
        <v>0.3</v>
      </c>
      <c r="G593" s="113">
        <v>0.2</v>
      </c>
      <c r="H593" s="113">
        <v>2.2533270000000001</v>
      </c>
      <c r="I593" s="113">
        <v>5189858.6689999998</v>
      </c>
      <c r="J593" s="113">
        <v>487978.04200000002</v>
      </c>
      <c r="K593" s="34">
        <f>VLOOKUP($C593,'Hub coords'!$A$14:$E$119,4,TRUE)</f>
        <v>487975.32740000001</v>
      </c>
      <c r="L593" s="34">
        <f>VLOOKUP($C593,'Hub coords'!$A$14:$E$119,5,TRUE)</f>
        <v>5189856.6405000007</v>
      </c>
      <c r="M593" s="34">
        <f t="shared" si="36"/>
        <v>2.7146000000066124</v>
      </c>
      <c r="N593" s="34">
        <f t="shared" si="37"/>
        <v>2.0284999990835786</v>
      </c>
      <c r="O593" s="35">
        <f t="shared" si="38"/>
        <v>3.388785240512886</v>
      </c>
      <c r="P593" s="34">
        <f t="shared" si="39"/>
        <v>11.483865406317978</v>
      </c>
      <c r="Q593" s="36" t="s">
        <v>64</v>
      </c>
      <c r="R593" s="70"/>
      <c r="S593" s="70"/>
    </row>
    <row r="594" spans="1:19" x14ac:dyDescent="0.3">
      <c r="A594" s="113" t="s">
        <v>130</v>
      </c>
      <c r="C594" s="113" t="s">
        <v>3322</v>
      </c>
      <c r="D594" s="113">
        <v>1201</v>
      </c>
      <c r="E594" s="113">
        <v>327.06900000000002</v>
      </c>
      <c r="F594" s="113">
        <v>0.3</v>
      </c>
      <c r="G594" s="113">
        <v>0.3</v>
      </c>
      <c r="H594" s="113">
        <v>2.0112079999999999</v>
      </c>
      <c r="I594" s="113">
        <v>5189858.557</v>
      </c>
      <c r="J594" s="113">
        <v>487978.00699999998</v>
      </c>
      <c r="K594" s="34">
        <f>VLOOKUP($C594,'Hub coords'!$A$14:$E$119,4,TRUE)</f>
        <v>487975.32740000001</v>
      </c>
      <c r="L594" s="34">
        <f>VLOOKUP($C594,'Hub coords'!$A$14:$E$119,5,TRUE)</f>
        <v>5189856.6405000007</v>
      </c>
      <c r="M594" s="34">
        <f t="shared" si="36"/>
        <v>2.6795999999740161</v>
      </c>
      <c r="N594" s="34">
        <f t="shared" si="37"/>
        <v>1.9164999993517995</v>
      </c>
      <c r="O594" s="35">
        <f t="shared" si="38"/>
        <v>3.294423835418903</v>
      </c>
      <c r="P594" s="34">
        <f t="shared" si="39"/>
        <v>10.853228407376196</v>
      </c>
      <c r="Q594" s="36" t="s">
        <v>64</v>
      </c>
      <c r="R594" s="70"/>
      <c r="S594" s="70"/>
    </row>
    <row r="595" spans="1:19" x14ac:dyDescent="0.3">
      <c r="A595" s="113" t="s">
        <v>126</v>
      </c>
      <c r="C595" s="113" t="s">
        <v>3323</v>
      </c>
      <c r="D595" s="113">
        <v>1201</v>
      </c>
      <c r="E595" s="113">
        <v>322.858</v>
      </c>
      <c r="F595" s="113">
        <v>0.3</v>
      </c>
      <c r="G595" s="113">
        <v>0.2</v>
      </c>
      <c r="H595" s="113">
        <v>1.717946</v>
      </c>
      <c r="I595" s="113">
        <v>5189856.5530000003</v>
      </c>
      <c r="J595" s="113">
        <v>487976.34600000002</v>
      </c>
      <c r="K595" s="34">
        <f>VLOOKUP($C595,'Hub coords'!$A$14:$E$119,4,TRUE)</f>
        <v>487975.32740000001</v>
      </c>
      <c r="L595" s="34">
        <f>VLOOKUP($C595,'Hub coords'!$A$14:$E$119,5,TRUE)</f>
        <v>5189856.6405000007</v>
      </c>
      <c r="M595" s="34">
        <f t="shared" si="36"/>
        <v>1.0186000000103377</v>
      </c>
      <c r="N595" s="34">
        <f t="shared" si="37"/>
        <v>8.750000037252903E-2</v>
      </c>
      <c r="O595" s="35">
        <f t="shared" si="38"/>
        <v>1.0223513144150853</v>
      </c>
      <c r="P595" s="34">
        <f t="shared" si="39"/>
        <v>1.0452022100862526</v>
      </c>
      <c r="Q595" s="36" t="s">
        <v>64</v>
      </c>
      <c r="R595" s="70"/>
      <c r="S595" s="70"/>
    </row>
    <row r="596" spans="1:19" x14ac:dyDescent="0.3">
      <c r="A596" s="113" t="s">
        <v>130</v>
      </c>
      <c r="C596" s="113" t="s">
        <v>3324</v>
      </c>
      <c r="D596" s="113">
        <v>1201</v>
      </c>
      <c r="E596" s="113">
        <v>325.64800000000002</v>
      </c>
      <c r="F596" s="113">
        <v>0.3</v>
      </c>
      <c r="G596" s="113">
        <v>0.2</v>
      </c>
      <c r="H596" s="113">
        <v>2.0505930000000001</v>
      </c>
      <c r="I596" s="113">
        <v>5189857.9919999996</v>
      </c>
      <c r="J596" s="113">
        <v>487977.43300000002</v>
      </c>
      <c r="K596" s="34">
        <f>VLOOKUP($C596,'Hub coords'!$A$14:$E$119,4,TRUE)</f>
        <v>487975.32740000001</v>
      </c>
      <c r="L596" s="34">
        <f>VLOOKUP($C596,'Hub coords'!$A$14:$E$119,5,TRUE)</f>
        <v>5189856.6405000007</v>
      </c>
      <c r="M596" s="34">
        <f t="shared" si="36"/>
        <v>2.105600000009872</v>
      </c>
      <c r="N596" s="34">
        <f t="shared" si="37"/>
        <v>1.3514999989420176</v>
      </c>
      <c r="O596" s="35">
        <f t="shared" si="38"/>
        <v>2.5020199054327779</v>
      </c>
      <c r="P596" s="34">
        <f t="shared" si="39"/>
        <v>6.260103607181847</v>
      </c>
      <c r="Q596" s="36" t="s">
        <v>64</v>
      </c>
      <c r="R596" s="70"/>
      <c r="S596" s="70"/>
    </row>
    <row r="597" spans="1:19" x14ac:dyDescent="0.3">
      <c r="A597" s="113" t="s">
        <v>130</v>
      </c>
      <c r="C597" s="113" t="s">
        <v>3325</v>
      </c>
      <c r="D597" s="113">
        <v>1201</v>
      </c>
      <c r="E597" s="113">
        <v>324.47899999999998</v>
      </c>
      <c r="F597" s="113">
        <v>0.3</v>
      </c>
      <c r="G597" s="113">
        <v>0.3</v>
      </c>
      <c r="H597" s="113">
        <v>1.985887</v>
      </c>
      <c r="I597" s="113">
        <v>5189857.05</v>
      </c>
      <c r="J597" s="113">
        <v>487977.29100000003</v>
      </c>
      <c r="K597" s="34">
        <f>VLOOKUP($C597,'Hub coords'!$A$14:$E$119,4,TRUE)</f>
        <v>487975.32740000001</v>
      </c>
      <c r="L597" s="34">
        <f>VLOOKUP($C597,'Hub coords'!$A$14:$E$119,5,TRUE)</f>
        <v>5189856.6405000007</v>
      </c>
      <c r="M597" s="34">
        <f t="shared" si="36"/>
        <v>1.9636000000173226</v>
      </c>
      <c r="N597" s="34">
        <f t="shared" si="37"/>
        <v>0.40949999913573265</v>
      </c>
      <c r="O597" s="35">
        <f t="shared" si="38"/>
        <v>2.0058452605722592</v>
      </c>
      <c r="P597" s="34">
        <f t="shared" si="39"/>
        <v>4.023415209360194</v>
      </c>
      <c r="Q597" s="36" t="s">
        <v>64</v>
      </c>
      <c r="R597" s="70"/>
      <c r="S597" s="70"/>
    </row>
    <row r="598" spans="1:19" x14ac:dyDescent="0.3">
      <c r="A598" s="113" t="s">
        <v>130</v>
      </c>
      <c r="C598" s="113" t="s">
        <v>3299</v>
      </c>
      <c r="D598" s="113">
        <v>1201</v>
      </c>
      <c r="E598" s="113">
        <v>324.68900000000002</v>
      </c>
      <c r="F598" s="113">
        <v>0.3</v>
      </c>
      <c r="G598" s="113">
        <v>0.3</v>
      </c>
      <c r="H598" s="113">
        <v>2.0598429999999999</v>
      </c>
      <c r="I598" s="113">
        <v>5189857.7</v>
      </c>
      <c r="J598" s="113">
        <v>487977.49099999998</v>
      </c>
      <c r="K598" s="34">
        <f>VLOOKUP($C598,'Hub coords'!$A$14:$E$119,4,TRUE)</f>
        <v>487975.32740000001</v>
      </c>
      <c r="L598" s="34">
        <f>VLOOKUP($C598,'Hub coords'!$A$14:$E$119,5,TRUE)</f>
        <v>5189856.6405000007</v>
      </c>
      <c r="M598" s="34">
        <f t="shared" si="36"/>
        <v>2.1635999999707565</v>
      </c>
      <c r="N598" s="34">
        <f t="shared" si="37"/>
        <v>1.0594999995082617</v>
      </c>
      <c r="O598" s="35">
        <f t="shared" si="38"/>
        <v>2.4090880450559427</v>
      </c>
      <c r="P598" s="34">
        <f t="shared" si="39"/>
        <v>5.8037052088314631</v>
      </c>
      <c r="Q598" s="36" t="s">
        <v>64</v>
      </c>
      <c r="R598" s="70"/>
      <c r="S598" s="70"/>
    </row>
    <row r="599" spans="1:19" x14ac:dyDescent="0.3">
      <c r="A599" s="113" t="s">
        <v>126</v>
      </c>
      <c r="C599" s="113" t="s">
        <v>3326</v>
      </c>
      <c r="D599" s="113">
        <v>1201</v>
      </c>
      <c r="E599" s="113">
        <v>323.48399999999998</v>
      </c>
      <c r="F599" s="113">
        <v>0.3</v>
      </c>
      <c r="G599" s="113">
        <v>0.3</v>
      </c>
      <c r="H599" s="113">
        <v>1.7156910000000001</v>
      </c>
      <c r="I599" s="113">
        <v>5189856.2560000001</v>
      </c>
      <c r="J599" s="113">
        <v>487976.55499999999</v>
      </c>
      <c r="K599" s="34">
        <f>VLOOKUP($C599,'Hub coords'!$A$14:$E$119,4,TRUE)</f>
        <v>487975.32740000001</v>
      </c>
      <c r="L599" s="34">
        <f>VLOOKUP($C599,'Hub coords'!$A$14:$E$119,5,TRUE)</f>
        <v>5189856.6405000007</v>
      </c>
      <c r="M599" s="34">
        <f t="shared" si="36"/>
        <v>1.227599999983795</v>
      </c>
      <c r="N599" s="34">
        <f t="shared" si="37"/>
        <v>0.38450000062584877</v>
      </c>
      <c r="O599" s="35">
        <f t="shared" si="38"/>
        <v>1.2864066271756731</v>
      </c>
      <c r="P599" s="34">
        <f t="shared" si="39"/>
        <v>1.6548420104414912</v>
      </c>
      <c r="Q599" s="36" t="s">
        <v>64</v>
      </c>
      <c r="R599" s="70"/>
      <c r="S599" s="70"/>
    </row>
    <row r="600" spans="1:19" x14ac:dyDescent="0.3">
      <c r="A600" s="113" t="s">
        <v>126</v>
      </c>
      <c r="C600" s="113" t="s">
        <v>3300</v>
      </c>
      <c r="D600" s="113">
        <v>1201</v>
      </c>
      <c r="E600" s="113">
        <v>324.12799999999999</v>
      </c>
      <c r="F600" s="113">
        <v>0.5</v>
      </c>
      <c r="G600" s="113">
        <v>0.4</v>
      </c>
      <c r="H600" s="113">
        <v>1.581553</v>
      </c>
      <c r="I600" s="113">
        <v>5189854.4270000001</v>
      </c>
      <c r="J600" s="113">
        <v>487975.94900000002</v>
      </c>
      <c r="K600" s="34">
        <f>VLOOKUP($C600,'Hub coords'!$A$14:$E$119,4,TRUE)</f>
        <v>487975.32740000001</v>
      </c>
      <c r="L600" s="34">
        <f>VLOOKUP($C600,'Hub coords'!$A$14:$E$119,5,TRUE)</f>
        <v>5189856.6405000007</v>
      </c>
      <c r="M600" s="34">
        <f t="shared" si="36"/>
        <v>0.62160000001313165</v>
      </c>
      <c r="N600" s="34">
        <f t="shared" si="37"/>
        <v>2.2135000005364418</v>
      </c>
      <c r="O600" s="35">
        <f t="shared" si="38"/>
        <v>2.299123487851654</v>
      </c>
      <c r="P600" s="34">
        <f t="shared" si="39"/>
        <v>5.2859688123911548</v>
      </c>
      <c r="Q600" s="36" t="s">
        <v>64</v>
      </c>
      <c r="R600" s="70" t="s">
        <v>5112</v>
      </c>
      <c r="S600" s="48">
        <f>COUNT(D576:D605)</f>
        <v>30</v>
      </c>
    </row>
    <row r="601" spans="1:19" x14ac:dyDescent="0.3">
      <c r="A601" s="113" t="s">
        <v>126</v>
      </c>
      <c r="C601" s="113" t="s">
        <v>3301</v>
      </c>
      <c r="D601" s="113">
        <v>1201</v>
      </c>
      <c r="E601" s="113">
        <v>323.94900000000001</v>
      </c>
      <c r="F601" s="113">
        <v>0.3</v>
      </c>
      <c r="G601" s="113">
        <v>0.3</v>
      </c>
      <c r="H601" s="113">
        <v>1.683951</v>
      </c>
      <c r="I601" s="113">
        <v>5189856.4630000005</v>
      </c>
      <c r="J601" s="113">
        <v>487976.65899999999</v>
      </c>
      <c r="K601" s="34">
        <f>VLOOKUP($C601,'Hub coords'!$A$14:$E$119,4,TRUE)</f>
        <v>487975.32740000001</v>
      </c>
      <c r="L601" s="34">
        <f>VLOOKUP($C601,'Hub coords'!$A$14:$E$119,5,TRUE)</f>
        <v>5189856.6405000007</v>
      </c>
      <c r="M601" s="34">
        <f t="shared" si="36"/>
        <v>1.3315999999758787</v>
      </c>
      <c r="N601" s="34">
        <f t="shared" si="37"/>
        <v>0.17750000022351742</v>
      </c>
      <c r="O601" s="35">
        <f t="shared" si="38"/>
        <v>1.3433781336671775</v>
      </c>
      <c r="P601" s="34">
        <f t="shared" si="39"/>
        <v>1.804664810015109</v>
      </c>
      <c r="Q601" s="36" t="s">
        <v>64</v>
      </c>
      <c r="R601" s="70" t="s">
        <v>5111</v>
      </c>
      <c r="S601" s="18">
        <f>AVERAGE(O576:O605)</f>
        <v>2.1517482935005754</v>
      </c>
    </row>
    <row r="602" spans="1:19" x14ac:dyDescent="0.3">
      <c r="A602" s="113" t="s">
        <v>130</v>
      </c>
      <c r="C602" s="113" t="s">
        <v>3302</v>
      </c>
      <c r="D602" s="113">
        <v>1201</v>
      </c>
      <c r="E602" s="113">
        <v>327.08600000000001</v>
      </c>
      <c r="F602" s="113">
        <v>0.2</v>
      </c>
      <c r="G602" s="113">
        <v>0.2</v>
      </c>
      <c r="H602" s="113">
        <v>1.774505</v>
      </c>
      <c r="I602" s="113">
        <v>5189856.72</v>
      </c>
      <c r="J602" s="113">
        <v>487976.61900000001</v>
      </c>
      <c r="K602" s="34">
        <f>VLOOKUP($C602,'Hub coords'!$A$14:$E$119,4,TRUE)</f>
        <v>487975.32740000001</v>
      </c>
      <c r="L602" s="34">
        <f>VLOOKUP($C602,'Hub coords'!$A$14:$E$119,5,TRUE)</f>
        <v>5189856.6405000007</v>
      </c>
      <c r="M602" s="34">
        <f t="shared" si="36"/>
        <v>1.2915999999968335</v>
      </c>
      <c r="N602" s="34">
        <f t="shared" si="37"/>
        <v>7.9499999061226845E-2</v>
      </c>
      <c r="O602" s="35">
        <f t="shared" si="38"/>
        <v>1.2940443616207891</v>
      </c>
      <c r="P602" s="34">
        <f t="shared" si="39"/>
        <v>1.6745508098425554</v>
      </c>
      <c r="Q602" s="36" t="s">
        <v>64</v>
      </c>
      <c r="R602" s="70" t="s">
        <v>5110</v>
      </c>
      <c r="S602" s="18">
        <f>_xlfn.STDEV.S(O576:O605)</f>
        <v>0.66462349009741151</v>
      </c>
    </row>
    <row r="603" spans="1:19" x14ac:dyDescent="0.3">
      <c r="A603" s="113" t="s">
        <v>130</v>
      </c>
      <c r="C603" s="113" t="s">
        <v>3303</v>
      </c>
      <c r="D603" s="113">
        <v>1201</v>
      </c>
      <c r="E603" s="113">
        <v>323.96800000000002</v>
      </c>
      <c r="F603" s="113">
        <v>0.3</v>
      </c>
      <c r="G603" s="113">
        <v>0.2</v>
      </c>
      <c r="H603" s="113">
        <v>1.673886</v>
      </c>
      <c r="I603" s="113">
        <v>5189856.2910000002</v>
      </c>
      <c r="J603" s="113">
        <v>487976.59700000001</v>
      </c>
      <c r="K603" s="34">
        <f>VLOOKUP($C603,'Hub coords'!$A$14:$E$119,4,TRUE)</f>
        <v>487975.32740000001</v>
      </c>
      <c r="L603" s="34">
        <f>VLOOKUP($C603,'Hub coords'!$A$14:$E$119,5,TRUE)</f>
        <v>5189856.6405000007</v>
      </c>
      <c r="M603" s="34">
        <f t="shared" si="36"/>
        <v>1.2695999999996275</v>
      </c>
      <c r="N603" s="34">
        <f t="shared" si="37"/>
        <v>0.34950000047683716</v>
      </c>
      <c r="O603" s="35">
        <f t="shared" si="38"/>
        <v>1.316827403395131</v>
      </c>
      <c r="P603" s="34">
        <f t="shared" si="39"/>
        <v>1.7340344103323633</v>
      </c>
      <c r="Q603" s="36" t="s">
        <v>64</v>
      </c>
      <c r="R603" s="70" t="s">
        <v>5109</v>
      </c>
      <c r="S603" s="18">
        <f>MIN(O576:O605)</f>
        <v>1.0223513144150853</v>
      </c>
    </row>
    <row r="604" spans="1:19" x14ac:dyDescent="0.3">
      <c r="A604" s="113" t="s">
        <v>130</v>
      </c>
      <c r="C604" s="113" t="s">
        <v>3304</v>
      </c>
      <c r="D604" s="113">
        <v>1201</v>
      </c>
      <c r="E604" s="113">
        <v>327.38200000000001</v>
      </c>
      <c r="F604" s="113">
        <v>0.3</v>
      </c>
      <c r="G604" s="113">
        <v>0.2</v>
      </c>
      <c r="H604" s="113">
        <v>2.3393640000000002</v>
      </c>
      <c r="I604" s="113">
        <v>5189857.1449999996</v>
      </c>
      <c r="J604" s="113">
        <v>487976.81800000003</v>
      </c>
      <c r="K604" s="34">
        <f>VLOOKUP($C604,'Hub coords'!$A$14:$E$119,4,TRUE)</f>
        <v>487975.32740000001</v>
      </c>
      <c r="L604" s="34">
        <f>VLOOKUP($C604,'Hub coords'!$A$14:$E$119,5,TRUE)</f>
        <v>5189856.6405000007</v>
      </c>
      <c r="M604" s="34">
        <f t="shared" si="36"/>
        <v>1.4906000000191852</v>
      </c>
      <c r="N604" s="34">
        <f t="shared" si="37"/>
        <v>0.50449999887496233</v>
      </c>
      <c r="O604" s="35">
        <f t="shared" si="38"/>
        <v>1.5736608938783578</v>
      </c>
      <c r="P604" s="34">
        <f t="shared" si="39"/>
        <v>2.4764086089220321</v>
      </c>
      <c r="Q604" s="36" t="s">
        <v>64</v>
      </c>
      <c r="R604" s="70" t="s">
        <v>5108</v>
      </c>
      <c r="S604" s="18">
        <f>MAX(O576:O605)</f>
        <v>3.388785240512886</v>
      </c>
    </row>
    <row r="605" spans="1:19" x14ac:dyDescent="0.3">
      <c r="A605" s="113" t="s">
        <v>130</v>
      </c>
      <c r="C605" s="113" t="s">
        <v>3305</v>
      </c>
      <c r="D605" s="113">
        <v>1201</v>
      </c>
      <c r="E605" s="113">
        <v>325.30700000000002</v>
      </c>
      <c r="F605" s="113">
        <v>0.3</v>
      </c>
      <c r="G605" s="113">
        <v>0.2</v>
      </c>
      <c r="H605" s="113">
        <v>1.8450279999999999</v>
      </c>
      <c r="I605" s="113">
        <v>5189857.7699999996</v>
      </c>
      <c r="J605" s="113">
        <v>487977.34</v>
      </c>
      <c r="K605" s="34">
        <f>VLOOKUP($C605,'Hub coords'!$A$14:$E$119,4,TRUE)</f>
        <v>487975.32740000001</v>
      </c>
      <c r="L605" s="34">
        <f>VLOOKUP($C605,'Hub coords'!$A$14:$E$119,5,TRUE)</f>
        <v>5189856.6405000007</v>
      </c>
      <c r="M605" s="34">
        <f t="shared" si="36"/>
        <v>2.0126000000163913</v>
      </c>
      <c r="N605" s="34">
        <f t="shared" si="37"/>
        <v>1.1294999988749623</v>
      </c>
      <c r="O605" s="35">
        <f t="shared" si="38"/>
        <v>2.3078840975067436</v>
      </c>
      <c r="P605" s="34">
        <f t="shared" si="39"/>
        <v>5.3263290075245164</v>
      </c>
      <c r="Q605" s="36" t="s">
        <v>64</v>
      </c>
      <c r="R605" s="70" t="s">
        <v>5107</v>
      </c>
      <c r="S605" s="18">
        <f>SQRT(SUM(P576:P605)/S600)</f>
        <v>2.2487821050631518</v>
      </c>
    </row>
    <row r="606" spans="1:19" s="176" customFormat="1" ht="15" thickBot="1" x14ac:dyDescent="0.35">
      <c r="A606" s="176" t="s">
        <v>130</v>
      </c>
      <c r="C606" s="176" t="s">
        <v>3717</v>
      </c>
      <c r="D606" s="176">
        <v>1201</v>
      </c>
      <c r="E606" s="176">
        <v>359.416</v>
      </c>
      <c r="F606" s="176">
        <v>0.2</v>
      </c>
      <c r="G606" s="176">
        <v>0.2</v>
      </c>
      <c r="H606" s="176">
        <v>1.515933</v>
      </c>
      <c r="I606" s="176">
        <v>5189138.9950000001</v>
      </c>
      <c r="J606" s="176">
        <v>487822.56199999998</v>
      </c>
      <c r="K606" s="34">
        <f>VLOOKUP($C606,'Hub coords'!$A$14:$E$119,4,TRUE)</f>
        <v>487822.16540000006</v>
      </c>
      <c r="L606" s="34">
        <f>VLOOKUP($C606,'Hub coords'!$A$14:$E$119,5,TRUE)</f>
        <v>5189140.4065000005</v>
      </c>
      <c r="M606" s="178">
        <f t="shared" si="36"/>
        <v>0.39659999991999939</v>
      </c>
      <c r="N606" s="178">
        <f t="shared" si="37"/>
        <v>1.4115000003948808</v>
      </c>
      <c r="O606" s="179">
        <f t="shared" si="38"/>
        <v>1.4661595448829203</v>
      </c>
      <c r="P606" s="178">
        <f t="shared" si="39"/>
        <v>2.149623811051292</v>
      </c>
      <c r="Q606" s="180" t="s">
        <v>5286</v>
      </c>
    </row>
    <row r="607" spans="1:19" s="176" customFormat="1" x14ac:dyDescent="0.3">
      <c r="A607" s="176" t="s">
        <v>130</v>
      </c>
      <c r="C607" s="176" t="s">
        <v>3726</v>
      </c>
      <c r="D607" s="176">
        <v>1201</v>
      </c>
      <c r="E607" s="176">
        <v>359.16199999999998</v>
      </c>
      <c r="F607" s="176">
        <v>0.3</v>
      </c>
      <c r="G607" s="176">
        <v>0.2</v>
      </c>
      <c r="H607" s="176">
        <v>1.2835190000000001</v>
      </c>
      <c r="I607" s="176">
        <v>5189139.0980000002</v>
      </c>
      <c r="J607" s="176">
        <v>487822.41899999999</v>
      </c>
      <c r="K607" s="34">
        <f>VLOOKUP($C607,'Hub coords'!$A$14:$E$119,4,TRUE)</f>
        <v>487822.16540000006</v>
      </c>
      <c r="L607" s="34">
        <f>VLOOKUP($C607,'Hub coords'!$A$14:$E$119,5,TRUE)</f>
        <v>5189140.4065000005</v>
      </c>
      <c r="M607" s="178">
        <f t="shared" si="36"/>
        <v>0.25359999993816018</v>
      </c>
      <c r="N607" s="178">
        <f t="shared" si="37"/>
        <v>1.3085000002756715</v>
      </c>
      <c r="O607" s="179">
        <f t="shared" si="38"/>
        <v>1.3328485325385129</v>
      </c>
      <c r="P607" s="178">
        <f t="shared" si="39"/>
        <v>1.7764852106900673</v>
      </c>
      <c r="Q607" s="180" t="s">
        <v>5286</v>
      </c>
      <c r="R607" s="181" t="s">
        <v>166</v>
      </c>
      <c r="S607" s="181" t="s">
        <v>165</v>
      </c>
    </row>
    <row r="608" spans="1:19" s="176" customFormat="1" x14ac:dyDescent="0.3">
      <c r="A608" s="176" t="s">
        <v>130</v>
      </c>
      <c r="C608" s="176" t="s">
        <v>3727</v>
      </c>
      <c r="D608" s="176">
        <v>1201</v>
      </c>
      <c r="E608" s="176">
        <v>358.38799999999998</v>
      </c>
      <c r="F608" s="176">
        <v>0.3</v>
      </c>
      <c r="G608" s="176">
        <v>0.2</v>
      </c>
      <c r="H608" s="176">
        <v>1.7566379999999999</v>
      </c>
      <c r="I608" s="176">
        <v>5189139.2379999999</v>
      </c>
      <c r="J608" s="176">
        <v>487821.62400000001</v>
      </c>
      <c r="K608" s="34">
        <f>VLOOKUP($C608,'Hub coords'!$A$14:$E$119,4,TRUE)</f>
        <v>487822.16540000006</v>
      </c>
      <c r="L608" s="34">
        <f>VLOOKUP($C608,'Hub coords'!$A$14:$E$119,5,TRUE)</f>
        <v>5189140.4065000005</v>
      </c>
      <c r="M608" s="178">
        <f t="shared" si="36"/>
        <v>0.54140000004554167</v>
      </c>
      <c r="N608" s="178">
        <f t="shared" si="37"/>
        <v>1.1685000006109476</v>
      </c>
      <c r="O608" s="179">
        <f t="shared" si="38"/>
        <v>1.2878300398255575</v>
      </c>
      <c r="P608" s="178">
        <f t="shared" si="39"/>
        <v>1.6585062114770972</v>
      </c>
      <c r="Q608" s="180" t="s">
        <v>5286</v>
      </c>
      <c r="R608" s="186">
        <v>1</v>
      </c>
      <c r="S608" s="183">
        <v>5</v>
      </c>
    </row>
    <row r="609" spans="1:19" s="176" customFormat="1" x14ac:dyDescent="0.3">
      <c r="A609" s="176" t="s">
        <v>126</v>
      </c>
      <c r="C609" s="176" t="s">
        <v>3728</v>
      </c>
      <c r="D609" s="176">
        <v>1201</v>
      </c>
      <c r="E609" s="176">
        <v>360.06900000000002</v>
      </c>
      <c r="F609" s="176">
        <v>0.3</v>
      </c>
      <c r="G609" s="176">
        <v>0.2</v>
      </c>
      <c r="H609" s="176">
        <v>1.719956</v>
      </c>
      <c r="I609" s="176">
        <v>5189139.2180000003</v>
      </c>
      <c r="J609" s="176">
        <v>487822</v>
      </c>
      <c r="K609" s="34">
        <f>VLOOKUP($C609,'Hub coords'!$A$14:$E$119,4,TRUE)</f>
        <v>487822.16540000006</v>
      </c>
      <c r="L609" s="34">
        <f>VLOOKUP($C609,'Hub coords'!$A$14:$E$119,5,TRUE)</f>
        <v>5189140.4065000005</v>
      </c>
      <c r="M609" s="178">
        <f t="shared" si="36"/>
        <v>0.16540000005625188</v>
      </c>
      <c r="N609" s="178">
        <f t="shared" si="37"/>
        <v>1.1885000001639128</v>
      </c>
      <c r="O609" s="179">
        <f t="shared" si="38"/>
        <v>1.1999539201186973</v>
      </c>
      <c r="P609" s="178">
        <f t="shared" si="39"/>
        <v>1.4398894104082289</v>
      </c>
      <c r="Q609" s="180" t="s">
        <v>5286</v>
      </c>
      <c r="R609" s="186">
        <v>2</v>
      </c>
      <c r="S609" s="183">
        <v>13</v>
      </c>
    </row>
    <row r="610" spans="1:19" s="176" customFormat="1" x14ac:dyDescent="0.3">
      <c r="A610" s="176" t="s">
        <v>130</v>
      </c>
      <c r="C610" s="176" t="s">
        <v>3729</v>
      </c>
      <c r="D610" s="176">
        <v>1201</v>
      </c>
      <c r="E610" s="176">
        <v>360.96699999999998</v>
      </c>
      <c r="F610" s="176">
        <v>0.2</v>
      </c>
      <c r="G610" s="176">
        <v>0.2</v>
      </c>
      <c r="H610" s="176">
        <v>1.728227</v>
      </c>
      <c r="I610" s="176">
        <v>5189138.932</v>
      </c>
      <c r="J610" s="176">
        <v>487822.05900000001</v>
      </c>
      <c r="K610" s="34">
        <f>VLOOKUP($C610,'Hub coords'!$A$14:$E$119,4,TRUE)</f>
        <v>487822.16540000006</v>
      </c>
      <c r="L610" s="34">
        <f>VLOOKUP($C610,'Hub coords'!$A$14:$E$119,5,TRUE)</f>
        <v>5189140.4065000005</v>
      </c>
      <c r="M610" s="178">
        <f t="shared" si="36"/>
        <v>0.10640000004786998</v>
      </c>
      <c r="N610" s="178">
        <f t="shared" si="37"/>
        <v>1.4745000004768372</v>
      </c>
      <c r="O610" s="179">
        <f t="shared" si="38"/>
        <v>1.4783339309561896</v>
      </c>
      <c r="P610" s="178">
        <f t="shared" si="39"/>
        <v>2.1854712114163801</v>
      </c>
      <c r="Q610" s="180" t="s">
        <v>5286</v>
      </c>
      <c r="R610" s="186">
        <v>3</v>
      </c>
      <c r="S610" s="183">
        <v>3</v>
      </c>
    </row>
    <row r="611" spans="1:19" s="176" customFormat="1" x14ac:dyDescent="0.3">
      <c r="A611" s="176" t="s">
        <v>130</v>
      </c>
      <c r="C611" s="176" t="s">
        <v>3730</v>
      </c>
      <c r="D611" s="176">
        <v>1201</v>
      </c>
      <c r="E611" s="176">
        <v>359.42</v>
      </c>
      <c r="F611" s="176">
        <v>0.3</v>
      </c>
      <c r="G611" s="176">
        <v>0.2</v>
      </c>
      <c r="H611" s="176">
        <v>1.877712</v>
      </c>
      <c r="I611" s="176">
        <v>5189138.7719999999</v>
      </c>
      <c r="J611" s="176">
        <v>487822.68699999998</v>
      </c>
      <c r="K611" s="34">
        <f>VLOOKUP($C611,'Hub coords'!$A$14:$E$119,4,TRUE)</f>
        <v>487822.16540000006</v>
      </c>
      <c r="L611" s="34">
        <f>VLOOKUP($C611,'Hub coords'!$A$14:$E$119,5,TRUE)</f>
        <v>5189140.4065000005</v>
      </c>
      <c r="M611" s="178">
        <f t="shared" si="36"/>
        <v>0.52159999991999939</v>
      </c>
      <c r="N611" s="178">
        <f t="shared" si="37"/>
        <v>1.6345000006258488</v>
      </c>
      <c r="O611" s="179">
        <f t="shared" si="38"/>
        <v>1.7157088365927486</v>
      </c>
      <c r="P611" s="178">
        <f t="shared" si="39"/>
        <v>2.9436568119624429</v>
      </c>
      <c r="Q611" s="180" t="s">
        <v>5286</v>
      </c>
      <c r="R611" s="186">
        <v>4</v>
      </c>
      <c r="S611" s="183">
        <v>2</v>
      </c>
    </row>
    <row r="612" spans="1:19" s="176" customFormat="1" x14ac:dyDescent="0.3">
      <c r="A612" s="176" t="s">
        <v>126</v>
      </c>
      <c r="C612" s="176" t="s">
        <v>3731</v>
      </c>
      <c r="D612" s="176">
        <v>1201</v>
      </c>
      <c r="E612" s="176">
        <v>360.97300000000001</v>
      </c>
      <c r="F612" s="176">
        <v>0.3</v>
      </c>
      <c r="G612" s="176">
        <v>0.2</v>
      </c>
      <c r="H612" s="176">
        <v>1.6899010000000001</v>
      </c>
      <c r="I612" s="176">
        <v>5189136.9579999996</v>
      </c>
      <c r="J612" s="176">
        <v>487822.75900000002</v>
      </c>
      <c r="K612" s="34">
        <f>VLOOKUP($C612,'Hub coords'!$A$14:$E$119,4,TRUE)</f>
        <v>487822.16540000006</v>
      </c>
      <c r="L612" s="34">
        <f>VLOOKUP($C612,'Hub coords'!$A$14:$E$119,5,TRUE)</f>
        <v>5189140.4065000005</v>
      </c>
      <c r="M612" s="178">
        <f t="shared" si="36"/>
        <v>0.59359999996377155</v>
      </c>
      <c r="N612" s="178">
        <f t="shared" si="37"/>
        <v>3.4485000008717179</v>
      </c>
      <c r="O612" s="179">
        <f t="shared" si="38"/>
        <v>3.4992160859211348</v>
      </c>
      <c r="P612" s="178">
        <f t="shared" si="39"/>
        <v>12.244513215969226</v>
      </c>
      <c r="Q612" s="180" t="s">
        <v>5286</v>
      </c>
      <c r="R612" s="186">
        <v>5</v>
      </c>
      <c r="S612" s="183">
        <v>6</v>
      </c>
    </row>
    <row r="613" spans="1:19" s="176" customFormat="1" x14ac:dyDescent="0.3">
      <c r="A613" s="176" t="s">
        <v>126</v>
      </c>
      <c r="C613" s="176" t="s">
        <v>3732</v>
      </c>
      <c r="D613" s="176">
        <v>1201</v>
      </c>
      <c r="E613" s="176">
        <v>359.30599999999998</v>
      </c>
      <c r="F613" s="176">
        <v>0.2</v>
      </c>
      <c r="G613" s="176">
        <v>0.2</v>
      </c>
      <c r="H613" s="176">
        <v>1.5155270000000001</v>
      </c>
      <c r="I613" s="176">
        <v>5189139.4550000001</v>
      </c>
      <c r="J613" s="176">
        <v>487822.21299999999</v>
      </c>
      <c r="K613" s="34">
        <f>VLOOKUP($C613,'Hub coords'!$A$14:$E$119,4,TRUE)</f>
        <v>487822.16540000006</v>
      </c>
      <c r="L613" s="34">
        <f>VLOOKUP($C613,'Hub coords'!$A$14:$E$119,5,TRUE)</f>
        <v>5189140.4065000005</v>
      </c>
      <c r="M613" s="178">
        <f t="shared" si="36"/>
        <v>4.7599999932572246E-2</v>
      </c>
      <c r="N613" s="178">
        <f t="shared" si="37"/>
        <v>0.95150000043213367</v>
      </c>
      <c r="O613" s="179">
        <f t="shared" si="38"/>
        <v>0.95268988176422409</v>
      </c>
      <c r="P613" s="178">
        <f t="shared" si="39"/>
        <v>0.9076180108159313</v>
      </c>
      <c r="Q613" s="180" t="s">
        <v>5286</v>
      </c>
      <c r="R613" s="186">
        <v>6</v>
      </c>
      <c r="S613" s="183">
        <v>1</v>
      </c>
    </row>
    <row r="614" spans="1:19" s="176" customFormat="1" x14ac:dyDescent="0.3">
      <c r="A614" s="176" t="s">
        <v>130</v>
      </c>
      <c r="C614" s="176" t="s">
        <v>3733</v>
      </c>
      <c r="D614" s="176">
        <v>1201</v>
      </c>
      <c r="E614" s="176">
        <v>360.12700000000001</v>
      </c>
      <c r="F614" s="176">
        <v>0.2</v>
      </c>
      <c r="G614" s="176">
        <v>0.1</v>
      </c>
      <c r="H614" s="176">
        <v>1.6724049999999999</v>
      </c>
      <c r="I614" s="176">
        <v>5189139.2790000001</v>
      </c>
      <c r="J614" s="176">
        <v>487821.41800000001</v>
      </c>
      <c r="K614" s="34">
        <f>VLOOKUP($C614,'Hub coords'!$A$14:$E$119,4,TRUE)</f>
        <v>487822.16540000006</v>
      </c>
      <c r="L614" s="34">
        <f>VLOOKUP($C614,'Hub coords'!$A$14:$E$119,5,TRUE)</f>
        <v>5189140.4065000005</v>
      </c>
      <c r="M614" s="178">
        <f t="shared" si="36"/>
        <v>0.74740000005112961</v>
      </c>
      <c r="N614" s="178">
        <f t="shared" si="37"/>
        <v>1.1275000004097819</v>
      </c>
      <c r="O614" s="179">
        <f t="shared" si="38"/>
        <v>1.3527242923081135</v>
      </c>
      <c r="P614" s="178">
        <f t="shared" si="39"/>
        <v>1.8298630110004865</v>
      </c>
      <c r="Q614" s="180" t="s">
        <v>5286</v>
      </c>
      <c r="R614" s="186">
        <v>7</v>
      </c>
      <c r="S614" s="183">
        <v>0</v>
      </c>
    </row>
    <row r="615" spans="1:19" s="176" customFormat="1" x14ac:dyDescent="0.3">
      <c r="A615" s="176" t="s">
        <v>130</v>
      </c>
      <c r="C615" s="176" t="s">
        <v>3734</v>
      </c>
      <c r="D615" s="176">
        <v>1201</v>
      </c>
      <c r="E615" s="176">
        <v>358.86200000000002</v>
      </c>
      <c r="F615" s="176">
        <v>0.3</v>
      </c>
      <c r="G615" s="176">
        <v>0.2</v>
      </c>
      <c r="H615" s="176">
        <v>1.9550479999999999</v>
      </c>
      <c r="I615" s="176">
        <v>5189138.7460000003</v>
      </c>
      <c r="J615" s="176">
        <v>487822.01500000001</v>
      </c>
      <c r="K615" s="34">
        <f>VLOOKUP($C615,'Hub coords'!$A$14:$E$119,4,TRUE)</f>
        <v>487822.16540000006</v>
      </c>
      <c r="L615" s="34">
        <f>VLOOKUP($C615,'Hub coords'!$A$14:$E$119,5,TRUE)</f>
        <v>5189140.4065000005</v>
      </c>
      <c r="M615" s="178">
        <f t="shared" si="36"/>
        <v>0.15040000004228204</v>
      </c>
      <c r="N615" s="178">
        <f t="shared" si="37"/>
        <v>1.660500000230968</v>
      </c>
      <c r="O615" s="179">
        <f t="shared" si="38"/>
        <v>1.6672973372436493</v>
      </c>
      <c r="P615" s="178">
        <f t="shared" si="39"/>
        <v>2.779880410779763</v>
      </c>
      <c r="Q615" s="180" t="s">
        <v>5286</v>
      </c>
      <c r="R615" s="186">
        <v>8</v>
      </c>
      <c r="S615" s="183">
        <v>0</v>
      </c>
    </row>
    <row r="616" spans="1:19" s="176" customFormat="1" ht="15" thickBot="1" x14ac:dyDescent="0.35">
      <c r="A616" s="176" t="s">
        <v>126</v>
      </c>
      <c r="C616" s="176" t="s">
        <v>3735</v>
      </c>
      <c r="D616" s="176">
        <v>1201</v>
      </c>
      <c r="E616" s="176">
        <v>359.87099999999998</v>
      </c>
      <c r="F616" s="176">
        <v>0.3</v>
      </c>
      <c r="G616" s="176">
        <v>0.2</v>
      </c>
      <c r="H616" s="176">
        <v>2.234645</v>
      </c>
      <c r="I616" s="176">
        <v>5189138.6739999996</v>
      </c>
      <c r="J616" s="176">
        <v>487822.89399999997</v>
      </c>
      <c r="K616" s="34">
        <f>VLOOKUP($C616,'Hub coords'!$A$14:$E$119,4,TRUE)</f>
        <v>487822.16540000006</v>
      </c>
      <c r="L616" s="34">
        <f>VLOOKUP($C616,'Hub coords'!$A$14:$E$119,5,TRUE)</f>
        <v>5189140.4065000005</v>
      </c>
      <c r="M616" s="178">
        <f t="shared" ref="M616:M679" si="40">ABS(K616-J616)</f>
        <v>0.72859999991487712</v>
      </c>
      <c r="N616" s="178">
        <f t="shared" ref="N616:N679" si="41">ABS(L616-I616)</f>
        <v>1.7325000008568168</v>
      </c>
      <c r="O616" s="179">
        <f t="shared" ref="O616:O679" si="42">SQRT(M616^2+N616^2)</f>
        <v>1.8794717909148912</v>
      </c>
      <c r="P616" s="178">
        <f t="shared" ref="P616:P679" si="43">O616*O616</f>
        <v>3.5324142128448286</v>
      </c>
      <c r="Q616" s="180" t="s">
        <v>5286</v>
      </c>
      <c r="R616" s="184" t="s">
        <v>2123</v>
      </c>
      <c r="S616" s="184">
        <v>0</v>
      </c>
    </row>
    <row r="617" spans="1:19" s="176" customFormat="1" x14ac:dyDescent="0.3">
      <c r="A617" s="176" t="s">
        <v>130</v>
      </c>
      <c r="C617" s="176" t="s">
        <v>3718</v>
      </c>
      <c r="D617" s="176">
        <v>1201</v>
      </c>
      <c r="E617" s="176">
        <v>359.57600000000002</v>
      </c>
      <c r="F617" s="176">
        <v>0.2</v>
      </c>
      <c r="G617" s="176">
        <v>0.2</v>
      </c>
      <c r="H617" s="176">
        <v>1.6234519999999999</v>
      </c>
      <c r="I617" s="176">
        <v>5189138.5379999997</v>
      </c>
      <c r="J617" s="176">
        <v>487821.66200000001</v>
      </c>
      <c r="K617" s="34">
        <f>VLOOKUP($C617,'Hub coords'!$A$14:$E$119,4,TRUE)</f>
        <v>487822.16540000006</v>
      </c>
      <c r="L617" s="34">
        <f>VLOOKUP($C617,'Hub coords'!$A$14:$E$119,5,TRUE)</f>
        <v>5189140.4065000005</v>
      </c>
      <c r="M617" s="178">
        <f t="shared" si="40"/>
        <v>0.50340000004507601</v>
      </c>
      <c r="N617" s="178">
        <f t="shared" si="41"/>
        <v>1.8685000007972121</v>
      </c>
      <c r="O617" s="179">
        <f t="shared" si="42"/>
        <v>1.9351237203405274</v>
      </c>
      <c r="P617" s="178">
        <f t="shared" si="43"/>
        <v>3.7447038130245636</v>
      </c>
      <c r="Q617" s="180" t="s">
        <v>5286</v>
      </c>
    </row>
    <row r="618" spans="1:19" s="176" customFormat="1" x14ac:dyDescent="0.3">
      <c r="A618" s="176" t="s">
        <v>126</v>
      </c>
      <c r="C618" s="176" t="s">
        <v>3736</v>
      </c>
      <c r="D618" s="176">
        <v>1201</v>
      </c>
      <c r="E618" s="176">
        <v>361.3</v>
      </c>
      <c r="F618" s="176">
        <v>0.3</v>
      </c>
      <c r="G618" s="176">
        <v>0.2</v>
      </c>
      <c r="H618" s="176">
        <v>1.801113</v>
      </c>
      <c r="I618" s="176">
        <v>5189136.8109999998</v>
      </c>
      <c r="J618" s="176">
        <v>487822.60100000002</v>
      </c>
      <c r="K618" s="34">
        <f>VLOOKUP($C618,'Hub coords'!$A$14:$E$119,4,TRUE)</f>
        <v>487822.16540000006</v>
      </c>
      <c r="L618" s="34">
        <f>VLOOKUP($C618,'Hub coords'!$A$14:$E$119,5,TRUE)</f>
        <v>5189140.4065000005</v>
      </c>
      <c r="M618" s="178">
        <f t="shared" si="40"/>
        <v>0.4355999999679625</v>
      </c>
      <c r="N618" s="178">
        <f t="shared" si="41"/>
        <v>3.5955000007525086</v>
      </c>
      <c r="O618" s="179">
        <f t="shared" si="42"/>
        <v>3.621790664213405</v>
      </c>
      <c r="P618" s="178">
        <f t="shared" si="43"/>
        <v>13.117367615383378</v>
      </c>
      <c r="Q618" s="180" t="s">
        <v>5286</v>
      </c>
    </row>
    <row r="619" spans="1:19" s="176" customFormat="1" x14ac:dyDescent="0.3">
      <c r="A619" s="176" t="s">
        <v>130</v>
      </c>
      <c r="C619" s="176" t="s">
        <v>3737</v>
      </c>
      <c r="D619" s="176">
        <v>1201</v>
      </c>
      <c r="E619" s="176">
        <v>359.96800000000002</v>
      </c>
      <c r="F619" s="176">
        <v>0.3</v>
      </c>
      <c r="G619" s="176">
        <v>0.2</v>
      </c>
      <c r="H619" s="176">
        <v>2.0123069999999998</v>
      </c>
      <c r="I619" s="176">
        <v>5189138.2609999999</v>
      </c>
      <c r="J619" s="176">
        <v>487822.90700000001</v>
      </c>
      <c r="K619" s="34">
        <f>VLOOKUP($C619,'Hub coords'!$A$14:$E$119,4,TRUE)</f>
        <v>487822.16540000006</v>
      </c>
      <c r="L619" s="34">
        <f>VLOOKUP($C619,'Hub coords'!$A$14:$E$119,5,TRUE)</f>
        <v>5189140.4065000005</v>
      </c>
      <c r="M619" s="178">
        <f t="shared" si="40"/>
        <v>0.74159999995026737</v>
      </c>
      <c r="N619" s="178">
        <f t="shared" si="41"/>
        <v>2.1455000005662441</v>
      </c>
      <c r="O619" s="179">
        <f t="shared" si="42"/>
        <v>2.2700530417494633</v>
      </c>
      <c r="P619" s="178">
        <f t="shared" si="43"/>
        <v>5.153140812355991</v>
      </c>
      <c r="Q619" s="180" t="s">
        <v>5286</v>
      </c>
    </row>
    <row r="620" spans="1:19" s="176" customFormat="1" x14ac:dyDescent="0.3">
      <c r="A620" s="176" t="s">
        <v>130</v>
      </c>
      <c r="C620" s="176" t="s">
        <v>3738</v>
      </c>
      <c r="D620" s="176">
        <v>1201</v>
      </c>
      <c r="E620" s="176">
        <v>360.42099999999999</v>
      </c>
      <c r="F620" s="176">
        <v>0.3</v>
      </c>
      <c r="G620" s="176">
        <v>0.2</v>
      </c>
      <c r="H620" s="176">
        <v>2.2870900000000001</v>
      </c>
      <c r="I620" s="176">
        <v>5189137.6040000003</v>
      </c>
      <c r="J620" s="176">
        <v>487822.76799999998</v>
      </c>
      <c r="K620" s="34">
        <f>VLOOKUP($C620,'Hub coords'!$A$14:$E$119,4,TRUE)</f>
        <v>487822.16540000006</v>
      </c>
      <c r="L620" s="34">
        <f>VLOOKUP($C620,'Hub coords'!$A$14:$E$119,5,TRUE)</f>
        <v>5189140.4065000005</v>
      </c>
      <c r="M620" s="178">
        <f t="shared" si="40"/>
        <v>0.60259999992558733</v>
      </c>
      <c r="N620" s="178">
        <f t="shared" si="41"/>
        <v>2.8025000002235174</v>
      </c>
      <c r="O620" s="179">
        <f t="shared" si="42"/>
        <v>2.8665542051674398</v>
      </c>
      <c r="P620" s="178">
        <f t="shared" si="43"/>
        <v>8.2171330111631331</v>
      </c>
      <c r="Q620" s="180" t="s">
        <v>5286</v>
      </c>
    </row>
    <row r="621" spans="1:19" s="176" customFormat="1" x14ac:dyDescent="0.3">
      <c r="A621" s="176" t="s">
        <v>130</v>
      </c>
      <c r="C621" s="176" t="s">
        <v>3739</v>
      </c>
      <c r="D621" s="176">
        <v>1201</v>
      </c>
      <c r="E621" s="176">
        <v>364.55399999999997</v>
      </c>
      <c r="F621" s="176">
        <v>0.3</v>
      </c>
      <c r="G621" s="176">
        <v>0.2</v>
      </c>
      <c r="H621" s="176">
        <v>2.113378</v>
      </c>
      <c r="I621" s="176">
        <v>5189138.7889999999</v>
      </c>
      <c r="J621" s="176">
        <v>487821.25</v>
      </c>
      <c r="K621" s="34">
        <f>VLOOKUP($C621,'Hub coords'!$A$14:$E$119,4,TRUE)</f>
        <v>487822.16540000006</v>
      </c>
      <c r="L621" s="34">
        <f>VLOOKUP($C621,'Hub coords'!$A$14:$E$119,5,TRUE)</f>
        <v>5189140.4065000005</v>
      </c>
      <c r="M621" s="178">
        <f t="shared" si="40"/>
        <v>0.91540000005625188</v>
      </c>
      <c r="N621" s="178">
        <f t="shared" si="41"/>
        <v>1.6175000006332994</v>
      </c>
      <c r="O621" s="179">
        <f t="shared" si="42"/>
        <v>1.8585648797262122</v>
      </c>
      <c r="P621" s="178">
        <f t="shared" si="43"/>
        <v>3.4542634121517097</v>
      </c>
      <c r="Q621" s="180" t="s">
        <v>5286</v>
      </c>
    </row>
    <row r="622" spans="1:19" s="176" customFormat="1" x14ac:dyDescent="0.3">
      <c r="A622" s="176" t="s">
        <v>126</v>
      </c>
      <c r="C622" s="176" t="s">
        <v>3740</v>
      </c>
      <c r="D622" s="176">
        <v>1201</v>
      </c>
      <c r="E622" s="176">
        <v>359.06900000000002</v>
      </c>
      <c r="F622" s="176">
        <v>0.3</v>
      </c>
      <c r="G622" s="176">
        <v>0.2</v>
      </c>
      <c r="H622" s="176">
        <v>1.635497</v>
      </c>
      <c r="I622" s="176">
        <v>5189138.8269999996</v>
      </c>
      <c r="J622" s="176">
        <v>487822.80900000001</v>
      </c>
      <c r="K622" s="34">
        <f>VLOOKUP($C622,'Hub coords'!$A$14:$E$119,4,TRUE)</f>
        <v>487822.16540000006</v>
      </c>
      <c r="L622" s="34">
        <f>VLOOKUP($C622,'Hub coords'!$A$14:$E$119,5,TRUE)</f>
        <v>5189140.4065000005</v>
      </c>
      <c r="M622" s="178">
        <f t="shared" si="40"/>
        <v>0.64359999995213002</v>
      </c>
      <c r="N622" s="178">
        <f t="shared" si="41"/>
        <v>1.579500000923872</v>
      </c>
      <c r="O622" s="179">
        <f t="shared" si="42"/>
        <v>1.7055911622827125</v>
      </c>
      <c r="P622" s="178">
        <f t="shared" si="43"/>
        <v>2.9090412128568941</v>
      </c>
      <c r="Q622" s="180" t="s">
        <v>5286</v>
      </c>
    </row>
    <row r="623" spans="1:19" s="176" customFormat="1" x14ac:dyDescent="0.3">
      <c r="A623" s="176" t="s">
        <v>130</v>
      </c>
      <c r="C623" s="176" t="s">
        <v>3741</v>
      </c>
      <c r="D623" s="176">
        <v>1201</v>
      </c>
      <c r="E623" s="176">
        <v>359.53300000000002</v>
      </c>
      <c r="F623" s="176">
        <v>0.2</v>
      </c>
      <c r="G623" s="176">
        <v>0.2</v>
      </c>
      <c r="H623" s="176">
        <v>1.614107</v>
      </c>
      <c r="I623" s="176">
        <v>5189139.0489999996</v>
      </c>
      <c r="J623" s="176">
        <v>487822.56300000002</v>
      </c>
      <c r="K623" s="34">
        <f>VLOOKUP($C623,'Hub coords'!$A$14:$E$119,4,TRUE)</f>
        <v>487822.16540000006</v>
      </c>
      <c r="L623" s="34">
        <f>VLOOKUP($C623,'Hub coords'!$A$14:$E$119,5,TRUE)</f>
        <v>5189140.4065000005</v>
      </c>
      <c r="M623" s="178">
        <f t="shared" si="40"/>
        <v>0.39759999996749684</v>
      </c>
      <c r="N623" s="178">
        <f t="shared" si="41"/>
        <v>1.3575000008568168</v>
      </c>
      <c r="O623" s="179">
        <f t="shared" si="42"/>
        <v>1.414528901189513</v>
      </c>
      <c r="P623" s="178">
        <f t="shared" si="43"/>
        <v>2.0008920123004112</v>
      </c>
      <c r="Q623" s="180" t="s">
        <v>5286</v>
      </c>
    </row>
    <row r="624" spans="1:19" s="176" customFormat="1" x14ac:dyDescent="0.3">
      <c r="A624" s="176" t="s">
        <v>126</v>
      </c>
      <c r="C624" s="176" t="s">
        <v>3742</v>
      </c>
      <c r="D624" s="176">
        <v>1201</v>
      </c>
      <c r="E624" s="176">
        <v>361.11099999999999</v>
      </c>
      <c r="F624" s="176">
        <v>0.3</v>
      </c>
      <c r="G624" s="176">
        <v>0.2</v>
      </c>
      <c r="H624" s="176">
        <v>1.757134</v>
      </c>
      <c r="I624" s="176">
        <v>5189139.0650000004</v>
      </c>
      <c r="J624" s="176">
        <v>487821.23700000002</v>
      </c>
      <c r="K624" s="34">
        <f>VLOOKUP($C624,'Hub coords'!$A$14:$E$119,4,TRUE)</f>
        <v>487822.16540000006</v>
      </c>
      <c r="L624" s="34">
        <f>VLOOKUP($C624,'Hub coords'!$A$14:$E$119,5,TRUE)</f>
        <v>5189140.4065000005</v>
      </c>
      <c r="M624" s="178">
        <f t="shared" si="40"/>
        <v>0.92840000003343448</v>
      </c>
      <c r="N624" s="178">
        <f t="shared" si="41"/>
        <v>1.3415000000968575</v>
      </c>
      <c r="O624" s="179">
        <f t="shared" si="42"/>
        <v>1.6314253922021533</v>
      </c>
      <c r="P624" s="178">
        <f t="shared" si="43"/>
        <v>2.6615488103219498</v>
      </c>
      <c r="Q624" s="180" t="s">
        <v>5286</v>
      </c>
    </row>
    <row r="625" spans="1:19" s="176" customFormat="1" x14ac:dyDescent="0.3">
      <c r="A625" s="176" t="s">
        <v>130</v>
      </c>
      <c r="C625" s="176" t="s">
        <v>3743</v>
      </c>
      <c r="D625" s="176">
        <v>1201</v>
      </c>
      <c r="E625" s="176">
        <v>360.096</v>
      </c>
      <c r="F625" s="176">
        <v>0.3</v>
      </c>
      <c r="G625" s="176">
        <v>0.2</v>
      </c>
      <c r="H625" s="176">
        <v>2.1893500000000001</v>
      </c>
      <c r="I625" s="176">
        <v>5189137.2050000001</v>
      </c>
      <c r="J625" s="176">
        <v>487822.728</v>
      </c>
      <c r="K625" s="34">
        <f>VLOOKUP($C625,'Hub coords'!$A$14:$E$119,4,TRUE)</f>
        <v>487822.16540000006</v>
      </c>
      <c r="L625" s="34">
        <f>VLOOKUP($C625,'Hub coords'!$A$14:$E$119,5,TRUE)</f>
        <v>5189140.4065000005</v>
      </c>
      <c r="M625" s="178">
        <f t="shared" si="40"/>
        <v>0.56259999994654208</v>
      </c>
      <c r="N625" s="178">
        <f t="shared" si="41"/>
        <v>3.2015000004321337</v>
      </c>
      <c r="O625" s="179">
        <f t="shared" si="42"/>
        <v>3.2505570311420167</v>
      </c>
      <c r="P625" s="178">
        <f t="shared" si="43"/>
        <v>10.566121012706802</v>
      </c>
      <c r="Q625" s="180" t="s">
        <v>5286</v>
      </c>
    </row>
    <row r="626" spans="1:19" s="176" customFormat="1" x14ac:dyDescent="0.3">
      <c r="A626" s="176" t="s">
        <v>130</v>
      </c>
      <c r="C626" s="176" t="s">
        <v>3744</v>
      </c>
      <c r="D626" s="176">
        <v>1201</v>
      </c>
      <c r="E626" s="176">
        <v>359.43799999999999</v>
      </c>
      <c r="F626" s="176">
        <v>0.3</v>
      </c>
      <c r="G626" s="176">
        <v>0.2</v>
      </c>
      <c r="H626" s="176">
        <v>1.7634989999999999</v>
      </c>
      <c r="I626" s="176">
        <v>5189138.9450000003</v>
      </c>
      <c r="J626" s="176">
        <v>487822.772</v>
      </c>
      <c r="K626" s="34">
        <f>VLOOKUP($C626,'Hub coords'!$A$14:$E$119,4,TRUE)</f>
        <v>487822.16540000006</v>
      </c>
      <c r="L626" s="34">
        <f>VLOOKUP($C626,'Hub coords'!$A$14:$E$119,5,TRUE)</f>
        <v>5189140.4065000005</v>
      </c>
      <c r="M626" s="178">
        <f t="shared" si="40"/>
        <v>0.60659999994095415</v>
      </c>
      <c r="N626" s="178">
        <f t="shared" si="41"/>
        <v>1.4615000002086163</v>
      </c>
      <c r="O626" s="179">
        <f t="shared" si="42"/>
        <v>1.5823861129756387</v>
      </c>
      <c r="P626" s="178">
        <f t="shared" si="43"/>
        <v>2.5039458105381507</v>
      </c>
      <c r="Q626" s="180" t="s">
        <v>5286</v>
      </c>
    </row>
    <row r="627" spans="1:19" s="176" customFormat="1" x14ac:dyDescent="0.3">
      <c r="A627" s="176" t="s">
        <v>130</v>
      </c>
      <c r="C627" s="176" t="s">
        <v>3745</v>
      </c>
      <c r="D627" s="176">
        <v>1201</v>
      </c>
      <c r="E627" s="176">
        <v>359.09100000000001</v>
      </c>
      <c r="F627" s="176">
        <v>0.3</v>
      </c>
      <c r="G627" s="176">
        <v>0.2</v>
      </c>
      <c r="H627" s="176">
        <v>1.103842</v>
      </c>
      <c r="I627" s="176">
        <v>5189139.0039999997</v>
      </c>
      <c r="J627" s="176">
        <v>487822.212</v>
      </c>
      <c r="K627" s="34">
        <f>VLOOKUP($C627,'Hub coords'!$A$14:$E$119,4,TRUE)</f>
        <v>487822.16540000006</v>
      </c>
      <c r="L627" s="34">
        <f>VLOOKUP($C627,'Hub coords'!$A$14:$E$119,5,TRUE)</f>
        <v>5189140.4065000005</v>
      </c>
      <c r="M627" s="178">
        <f t="shared" si="40"/>
        <v>4.6599999943282455E-2</v>
      </c>
      <c r="N627" s="178">
        <f t="shared" si="41"/>
        <v>1.402500000782311</v>
      </c>
      <c r="O627" s="179">
        <f t="shared" si="42"/>
        <v>1.4032739619151693</v>
      </c>
      <c r="P627" s="178">
        <f t="shared" si="43"/>
        <v>1.9691778121890959</v>
      </c>
      <c r="Q627" s="180" t="s">
        <v>5286</v>
      </c>
    </row>
    <row r="628" spans="1:19" s="176" customFormat="1" x14ac:dyDescent="0.3">
      <c r="A628" s="176" t="s">
        <v>126</v>
      </c>
      <c r="C628" s="176" t="s">
        <v>3719</v>
      </c>
      <c r="D628" s="176">
        <v>1201</v>
      </c>
      <c r="E628" s="176">
        <v>360.15</v>
      </c>
      <c r="F628" s="176">
        <v>0.3</v>
      </c>
      <c r="G628" s="176">
        <v>0.2</v>
      </c>
      <c r="H628" s="176">
        <v>2.1624569999999999</v>
      </c>
      <c r="I628" s="176">
        <v>5189138.1129999999</v>
      </c>
      <c r="J628" s="176">
        <v>487822.78700000001</v>
      </c>
      <c r="K628" s="34">
        <f>VLOOKUP($C628,'Hub coords'!$A$14:$E$119,4,TRUE)</f>
        <v>487822.16540000006</v>
      </c>
      <c r="L628" s="34">
        <f>VLOOKUP($C628,'Hub coords'!$A$14:$E$119,5,TRUE)</f>
        <v>5189140.4065000005</v>
      </c>
      <c r="M628" s="178">
        <f t="shared" si="40"/>
        <v>0.62159999995492399</v>
      </c>
      <c r="N628" s="178">
        <f t="shared" si="41"/>
        <v>2.2935000006109476</v>
      </c>
      <c r="O628" s="179">
        <f t="shared" si="42"/>
        <v>2.3762425828913969</v>
      </c>
      <c r="P628" s="178">
        <f t="shared" si="43"/>
        <v>5.6465288127463769</v>
      </c>
      <c r="Q628" s="180" t="s">
        <v>5286</v>
      </c>
    </row>
    <row r="629" spans="1:19" s="176" customFormat="1" x14ac:dyDescent="0.3">
      <c r="A629" s="176" t="s">
        <v>130</v>
      </c>
      <c r="C629" s="176" t="s">
        <v>3746</v>
      </c>
      <c r="D629" s="176">
        <v>1201</v>
      </c>
      <c r="E629" s="176">
        <v>363.35399999999998</v>
      </c>
      <c r="F629" s="176">
        <v>0.3</v>
      </c>
      <c r="G629" s="176">
        <v>0.2</v>
      </c>
      <c r="H629" s="176">
        <v>1.8567720000000001</v>
      </c>
      <c r="I629" s="176">
        <v>5189138.8530000001</v>
      </c>
      <c r="J629" s="176">
        <v>487821.63</v>
      </c>
      <c r="K629" s="34">
        <f>VLOOKUP($C629,'Hub coords'!$A$14:$E$119,4,TRUE)</f>
        <v>487822.16540000006</v>
      </c>
      <c r="L629" s="34">
        <f>VLOOKUP($C629,'Hub coords'!$A$14:$E$119,5,TRUE)</f>
        <v>5189140.4065000005</v>
      </c>
      <c r="M629" s="178">
        <f t="shared" si="40"/>
        <v>0.53540000005159527</v>
      </c>
      <c r="N629" s="178">
        <f t="shared" si="41"/>
        <v>1.5535000003874302</v>
      </c>
      <c r="O629" s="179">
        <f t="shared" si="42"/>
        <v>1.6431723620055789</v>
      </c>
      <c r="P629" s="178">
        <f t="shared" si="43"/>
        <v>2.7000154112589931</v>
      </c>
      <c r="Q629" s="180" t="s">
        <v>5286</v>
      </c>
    </row>
    <row r="630" spans="1:19" s="176" customFormat="1" x14ac:dyDescent="0.3">
      <c r="A630" s="176" t="s">
        <v>130</v>
      </c>
      <c r="C630" s="176" t="s">
        <v>3720</v>
      </c>
      <c r="D630" s="176">
        <v>1201</v>
      </c>
      <c r="E630" s="176">
        <v>361.73</v>
      </c>
      <c r="F630" s="176">
        <v>0.3</v>
      </c>
      <c r="G630" s="176">
        <v>0.2</v>
      </c>
      <c r="H630" s="176">
        <v>1.7086669999999999</v>
      </c>
      <c r="I630" s="176">
        <v>5189139.324</v>
      </c>
      <c r="J630" s="176">
        <v>487822.12400000001</v>
      </c>
      <c r="K630" s="34">
        <f>VLOOKUP($C630,'Hub coords'!$A$14:$E$119,4,TRUE)</f>
        <v>487822.16540000006</v>
      </c>
      <c r="L630" s="34">
        <f>VLOOKUP($C630,'Hub coords'!$A$14:$E$119,5,TRUE)</f>
        <v>5189140.4065000005</v>
      </c>
      <c r="M630" s="178">
        <f t="shared" si="40"/>
        <v>4.1400000045541674E-2</v>
      </c>
      <c r="N630" s="178">
        <f t="shared" si="41"/>
        <v>1.0825000004842877</v>
      </c>
      <c r="O630" s="179">
        <f t="shared" si="42"/>
        <v>1.0832913786476166</v>
      </c>
      <c r="P630" s="178">
        <f t="shared" si="43"/>
        <v>1.1735202110522538</v>
      </c>
      <c r="Q630" s="180" t="s">
        <v>5286</v>
      </c>
      <c r="R630" s="176" t="s">
        <v>5112</v>
      </c>
      <c r="S630" s="185">
        <f>COUNT(D606:D635)</f>
        <v>30</v>
      </c>
    </row>
    <row r="631" spans="1:19" s="176" customFormat="1" x14ac:dyDescent="0.3">
      <c r="A631" s="176" t="s">
        <v>130</v>
      </c>
      <c r="C631" s="176" t="s">
        <v>3721</v>
      </c>
      <c r="D631" s="176">
        <v>1201</v>
      </c>
      <c r="E631" s="176">
        <v>360.83800000000002</v>
      </c>
      <c r="F631" s="176">
        <v>0.3</v>
      </c>
      <c r="G631" s="176">
        <v>0.2</v>
      </c>
      <c r="H631" s="176">
        <v>1.7273620000000001</v>
      </c>
      <c r="I631" s="176">
        <v>5189136.949</v>
      </c>
      <c r="J631" s="176">
        <v>487822.03100000002</v>
      </c>
      <c r="K631" s="34">
        <f>VLOOKUP($C631,'Hub coords'!$A$14:$E$119,4,TRUE)</f>
        <v>487822.16540000006</v>
      </c>
      <c r="L631" s="34">
        <f>VLOOKUP($C631,'Hub coords'!$A$14:$E$119,5,TRUE)</f>
        <v>5189140.4065000005</v>
      </c>
      <c r="M631" s="178">
        <f t="shared" si="40"/>
        <v>0.13440000003902242</v>
      </c>
      <c r="N631" s="178">
        <f t="shared" si="41"/>
        <v>3.4575000004842877</v>
      </c>
      <c r="O631" s="179">
        <f t="shared" si="42"/>
        <v>3.4601112140160089</v>
      </c>
      <c r="P631" s="178">
        <f t="shared" si="43"/>
        <v>11.972369613359339</v>
      </c>
      <c r="Q631" s="180" t="s">
        <v>5286</v>
      </c>
      <c r="R631" s="176" t="s">
        <v>5111</v>
      </c>
      <c r="S631" s="178">
        <f>AVERAGE(O606:O635)</f>
        <v>1.9522031280115897</v>
      </c>
    </row>
    <row r="632" spans="1:19" s="176" customFormat="1" x14ac:dyDescent="0.3">
      <c r="A632" s="176" t="s">
        <v>126</v>
      </c>
      <c r="C632" s="176" t="s">
        <v>3722</v>
      </c>
      <c r="D632" s="176">
        <v>1201</v>
      </c>
      <c r="E632" s="176">
        <v>359.64299999999997</v>
      </c>
      <c r="F632" s="176">
        <v>0.2</v>
      </c>
      <c r="G632" s="176">
        <v>0.2</v>
      </c>
      <c r="H632" s="176">
        <v>1.545722</v>
      </c>
      <c r="I632" s="176">
        <v>5189139.2070000004</v>
      </c>
      <c r="J632" s="176">
        <v>487822.32400000002</v>
      </c>
      <c r="K632" s="34">
        <f>VLOOKUP($C632,'Hub coords'!$A$14:$E$119,4,TRUE)</f>
        <v>487822.16540000006</v>
      </c>
      <c r="L632" s="34">
        <f>VLOOKUP($C632,'Hub coords'!$A$14:$E$119,5,TRUE)</f>
        <v>5189140.4065000005</v>
      </c>
      <c r="M632" s="178">
        <f t="shared" si="40"/>
        <v>0.15859999996609986</v>
      </c>
      <c r="N632" s="178">
        <f t="shared" si="41"/>
        <v>1.1995000001043081</v>
      </c>
      <c r="O632" s="179">
        <f t="shared" si="42"/>
        <v>1.2099397547975197</v>
      </c>
      <c r="P632" s="178">
        <f t="shared" si="43"/>
        <v>1.463954210239482</v>
      </c>
      <c r="Q632" s="180" t="s">
        <v>5286</v>
      </c>
      <c r="R632" s="176" t="s">
        <v>5110</v>
      </c>
      <c r="S632" s="178">
        <f>_xlfn.STDEV.S(O606:O635)</f>
        <v>0.89115873750880248</v>
      </c>
    </row>
    <row r="633" spans="1:19" s="176" customFormat="1" x14ac:dyDescent="0.3">
      <c r="A633" s="176" t="s">
        <v>126</v>
      </c>
      <c r="C633" s="176" t="s">
        <v>3723</v>
      </c>
      <c r="D633" s="176">
        <v>1201</v>
      </c>
      <c r="E633" s="176">
        <v>362.54199999999997</v>
      </c>
      <c r="F633" s="176">
        <v>0.3</v>
      </c>
      <c r="G633" s="176">
        <v>0.2</v>
      </c>
      <c r="H633" s="176">
        <v>1.817833</v>
      </c>
      <c r="I633" s="176">
        <v>5189135.8880000003</v>
      </c>
      <c r="J633" s="176">
        <v>487822.31699999998</v>
      </c>
      <c r="K633" s="34">
        <f>VLOOKUP($C633,'Hub coords'!$A$14:$E$119,4,TRUE)</f>
        <v>487822.16540000006</v>
      </c>
      <c r="L633" s="34">
        <f>VLOOKUP($C633,'Hub coords'!$A$14:$E$119,5,TRUE)</f>
        <v>5189140.4065000005</v>
      </c>
      <c r="M633" s="178">
        <f t="shared" si="40"/>
        <v>0.151599999924656</v>
      </c>
      <c r="N633" s="178">
        <f t="shared" si="41"/>
        <v>4.5185000002384186</v>
      </c>
      <c r="O633" s="179">
        <f t="shared" si="42"/>
        <v>4.5210424475038655</v>
      </c>
      <c r="P633" s="178">
        <f t="shared" si="43"/>
        <v>20.439824812131743</v>
      </c>
      <c r="Q633" s="180" t="s">
        <v>5286</v>
      </c>
      <c r="R633" s="176" t="s">
        <v>5109</v>
      </c>
      <c r="S633" s="178">
        <f>MIN(O606:O635)</f>
        <v>0.95268988176422409</v>
      </c>
    </row>
    <row r="634" spans="1:19" s="176" customFormat="1" x14ac:dyDescent="0.3">
      <c r="A634" s="176" t="s">
        <v>126</v>
      </c>
      <c r="C634" s="176" t="s">
        <v>3724</v>
      </c>
      <c r="D634" s="176">
        <v>1201</v>
      </c>
      <c r="E634" s="176">
        <v>361.82299999999998</v>
      </c>
      <c r="F634" s="176">
        <v>0.2</v>
      </c>
      <c r="G634" s="176">
        <v>0.2</v>
      </c>
      <c r="H634" s="176">
        <v>2.1057290000000002</v>
      </c>
      <c r="I634" s="176">
        <v>5189139.4349999996</v>
      </c>
      <c r="J634" s="176">
        <v>487820.96899999998</v>
      </c>
      <c r="K634" s="34">
        <f>VLOOKUP($C634,'Hub coords'!$A$14:$E$119,4,TRUE)</f>
        <v>487822.16540000006</v>
      </c>
      <c r="L634" s="34">
        <f>VLOOKUP($C634,'Hub coords'!$A$14:$E$119,5,TRUE)</f>
        <v>5189140.4065000005</v>
      </c>
      <c r="M634" s="178">
        <f t="shared" si="40"/>
        <v>1.1964000000734814</v>
      </c>
      <c r="N634" s="178">
        <f t="shared" si="41"/>
        <v>0.97150000091642141</v>
      </c>
      <c r="O634" s="179">
        <f t="shared" si="42"/>
        <v>1.5411635902643279</v>
      </c>
      <c r="P634" s="178">
        <f t="shared" si="43"/>
        <v>2.3751852119564334</v>
      </c>
      <c r="Q634" s="180" t="s">
        <v>5286</v>
      </c>
      <c r="R634" s="176" t="s">
        <v>5108</v>
      </c>
      <c r="S634" s="178">
        <f>MAX(O606:O635)</f>
        <v>4.5210424475038655</v>
      </c>
    </row>
    <row r="635" spans="1:19" s="176" customFormat="1" x14ac:dyDescent="0.3">
      <c r="A635" s="176" t="s">
        <v>126</v>
      </c>
      <c r="C635" s="176" t="s">
        <v>3725</v>
      </c>
      <c r="D635" s="176">
        <v>1201</v>
      </c>
      <c r="E635" s="176">
        <v>359.21699999999998</v>
      </c>
      <c r="F635" s="176">
        <v>0.3</v>
      </c>
      <c r="G635" s="176">
        <v>0.2</v>
      </c>
      <c r="H635" s="176">
        <v>1.3728180000000001</v>
      </c>
      <c r="I635" s="176">
        <v>5189139.1059999997</v>
      </c>
      <c r="J635" s="176">
        <v>487822.56</v>
      </c>
      <c r="K635" s="34">
        <f>VLOOKUP($C635,'Hub coords'!$A$14:$E$119,4,TRUE)</f>
        <v>487822.16540000006</v>
      </c>
      <c r="L635" s="34">
        <f>VLOOKUP($C635,'Hub coords'!$A$14:$E$119,5,TRUE)</f>
        <v>5189140.4065000005</v>
      </c>
      <c r="M635" s="178">
        <f t="shared" si="40"/>
        <v>0.39459999994141981</v>
      </c>
      <c r="N635" s="178">
        <f t="shared" si="41"/>
        <v>1.3005000008270144</v>
      </c>
      <c r="O635" s="179">
        <f t="shared" si="42"/>
        <v>1.3590472442504833</v>
      </c>
      <c r="P635" s="178">
        <f t="shared" si="43"/>
        <v>1.8470094121048328</v>
      </c>
      <c r="Q635" s="180" t="s">
        <v>5286</v>
      </c>
      <c r="R635" s="176" t="s">
        <v>5107</v>
      </c>
      <c r="S635" s="178">
        <f>SQRT(SUM(P606:P635)/S630)</f>
        <v>2.1398104632440171</v>
      </c>
    </row>
    <row r="636" spans="1:19" ht="15" thickBot="1" x14ac:dyDescent="0.35">
      <c r="A636" s="113" t="s">
        <v>126</v>
      </c>
      <c r="C636" s="113" t="s">
        <v>3747</v>
      </c>
      <c r="D636" s="113">
        <v>1201</v>
      </c>
      <c r="E636" s="113">
        <v>358.226</v>
      </c>
      <c r="F636" s="113">
        <v>0.3</v>
      </c>
      <c r="G636" s="113">
        <v>0.2</v>
      </c>
      <c r="H636" s="113">
        <v>1.371801</v>
      </c>
      <c r="I636" s="113">
        <v>5189139.4910000004</v>
      </c>
      <c r="J636" s="113">
        <v>487738.29499999998</v>
      </c>
      <c r="K636" s="34">
        <f>VLOOKUP($C636,'Hub coords'!$A$14:$E$119,4,TRUE)</f>
        <v>487738.36340000003</v>
      </c>
      <c r="L636" s="34">
        <f>VLOOKUP($C636,'Hub coords'!$A$14:$E$119,5,TRUE)</f>
        <v>5189139.6984999999</v>
      </c>
      <c r="M636" s="34">
        <f t="shared" si="40"/>
        <v>6.8400000047404319E-2</v>
      </c>
      <c r="N636" s="34">
        <f t="shared" si="41"/>
        <v>0.20749999955296516</v>
      </c>
      <c r="O636" s="35">
        <f t="shared" si="42"/>
        <v>0.2184829737553145</v>
      </c>
      <c r="P636" s="34">
        <f t="shared" si="43"/>
        <v>4.7734809820965445E-2</v>
      </c>
      <c r="Q636" s="36" t="s">
        <v>96</v>
      </c>
      <c r="R636" s="98"/>
    </row>
    <row r="637" spans="1:19" x14ac:dyDescent="0.3">
      <c r="A637" s="113" t="s">
        <v>126</v>
      </c>
      <c r="C637" s="113" t="s">
        <v>3756</v>
      </c>
      <c r="D637" s="113">
        <v>1201</v>
      </c>
      <c r="E637" s="113">
        <v>355.31</v>
      </c>
      <c r="F637" s="113">
        <v>0.3</v>
      </c>
      <c r="G637" s="113">
        <v>0.2</v>
      </c>
      <c r="H637" s="113">
        <v>1.0819589999999999</v>
      </c>
      <c r="I637" s="113">
        <v>5189138.9380000001</v>
      </c>
      <c r="J637" s="113">
        <v>487738.23700000002</v>
      </c>
      <c r="K637" s="34">
        <f>VLOOKUP($C637,'Hub coords'!$A$14:$E$119,4,TRUE)</f>
        <v>487738.36340000003</v>
      </c>
      <c r="L637" s="34">
        <f>VLOOKUP($C637,'Hub coords'!$A$14:$E$119,5,TRUE)</f>
        <v>5189139.6984999999</v>
      </c>
      <c r="M637" s="34">
        <f t="shared" si="40"/>
        <v>0.12640000000828877</v>
      </c>
      <c r="N637" s="34">
        <f t="shared" si="41"/>
        <v>0.76049999985843897</v>
      </c>
      <c r="O637" s="35">
        <f t="shared" si="42"/>
        <v>0.77093268823340277</v>
      </c>
      <c r="P637" s="34">
        <f t="shared" si="43"/>
        <v>0.59433720978678095</v>
      </c>
      <c r="Q637" s="36" t="s">
        <v>96</v>
      </c>
      <c r="R637" s="20" t="s">
        <v>166</v>
      </c>
      <c r="S637" s="20" t="s">
        <v>165</v>
      </c>
    </row>
    <row r="638" spans="1:19" x14ac:dyDescent="0.3">
      <c r="A638" s="113" t="s">
        <v>130</v>
      </c>
      <c r="C638" s="113" t="s">
        <v>3757</v>
      </c>
      <c r="D638" s="113">
        <v>1201</v>
      </c>
      <c r="E638" s="113">
        <v>356.92</v>
      </c>
      <c r="F638" s="113">
        <v>0.3</v>
      </c>
      <c r="G638" s="113">
        <v>0.2</v>
      </c>
      <c r="H638" s="113">
        <v>1.0328980000000001</v>
      </c>
      <c r="I638" s="113">
        <v>5189140.267</v>
      </c>
      <c r="J638" s="113">
        <v>487738.62300000002</v>
      </c>
      <c r="K638" s="34">
        <f>VLOOKUP($C638,'Hub coords'!$A$14:$E$119,4,TRUE)</f>
        <v>487738.36340000003</v>
      </c>
      <c r="L638" s="34">
        <f>VLOOKUP($C638,'Hub coords'!$A$14:$E$119,5,TRUE)</f>
        <v>5189139.6984999999</v>
      </c>
      <c r="M638" s="34">
        <f t="shared" si="40"/>
        <v>0.25959999999031425</v>
      </c>
      <c r="N638" s="34">
        <f t="shared" si="41"/>
        <v>0.56850000005215406</v>
      </c>
      <c r="O638" s="35">
        <f t="shared" si="42"/>
        <v>0.62496752719983006</v>
      </c>
      <c r="P638" s="34">
        <f t="shared" si="43"/>
        <v>0.3905844100542703</v>
      </c>
      <c r="Q638" s="36" t="s">
        <v>96</v>
      </c>
      <c r="R638" s="40">
        <v>1</v>
      </c>
      <c r="S638" s="115">
        <v>20</v>
      </c>
    </row>
    <row r="639" spans="1:19" x14ac:dyDescent="0.3">
      <c r="A639" s="113" t="s">
        <v>130</v>
      </c>
      <c r="C639" s="113" t="s">
        <v>3758</v>
      </c>
      <c r="D639" s="113">
        <v>1201</v>
      </c>
      <c r="E639" s="113">
        <v>355.88900000000001</v>
      </c>
      <c r="F639" s="113">
        <v>0.3</v>
      </c>
      <c r="G639" s="113">
        <v>0.2</v>
      </c>
      <c r="H639" s="113">
        <v>1.103612</v>
      </c>
      <c r="I639" s="113">
        <v>5189139.6670000004</v>
      </c>
      <c r="J639" s="113">
        <v>487738.87400000001</v>
      </c>
      <c r="K639" s="34">
        <f>VLOOKUP($C639,'Hub coords'!$A$14:$E$119,4,TRUE)</f>
        <v>487738.36340000003</v>
      </c>
      <c r="L639" s="34">
        <f>VLOOKUP($C639,'Hub coords'!$A$14:$E$119,5,TRUE)</f>
        <v>5189139.6984999999</v>
      </c>
      <c r="M639" s="34">
        <f t="shared" si="40"/>
        <v>0.51059999997960404</v>
      </c>
      <c r="N639" s="34">
        <f t="shared" si="41"/>
        <v>3.1499999575316906E-2</v>
      </c>
      <c r="O639" s="35">
        <f t="shared" si="42"/>
        <v>0.51157072820130811</v>
      </c>
      <c r="P639" s="34">
        <f t="shared" si="43"/>
        <v>0.26170460995241668</v>
      </c>
      <c r="Q639" s="36" t="s">
        <v>96</v>
      </c>
      <c r="R639" s="40">
        <v>2</v>
      </c>
      <c r="S639" s="115">
        <v>5</v>
      </c>
    </row>
    <row r="640" spans="1:19" x14ac:dyDescent="0.3">
      <c r="A640" s="113" t="s">
        <v>126</v>
      </c>
      <c r="C640" s="113" t="s">
        <v>3759</v>
      </c>
      <c r="D640" s="113">
        <v>1201</v>
      </c>
      <c r="E640" s="113">
        <v>354.99</v>
      </c>
      <c r="F640" s="113">
        <v>0.3</v>
      </c>
      <c r="G640" s="113">
        <v>0.2</v>
      </c>
      <c r="H640" s="113">
        <v>1.089823</v>
      </c>
      <c r="I640" s="113">
        <v>5189139.125</v>
      </c>
      <c r="J640" s="113">
        <v>487738.67599999998</v>
      </c>
      <c r="K640" s="34">
        <f>VLOOKUP($C640,'Hub coords'!$A$14:$E$119,4,TRUE)</f>
        <v>487738.36340000003</v>
      </c>
      <c r="L640" s="34">
        <f>VLOOKUP($C640,'Hub coords'!$A$14:$E$119,5,TRUE)</f>
        <v>5189139.6984999999</v>
      </c>
      <c r="M640" s="34">
        <f t="shared" si="40"/>
        <v>0.31259999994654208</v>
      </c>
      <c r="N640" s="34">
        <f t="shared" si="41"/>
        <v>0.57349999994039536</v>
      </c>
      <c r="O640" s="35">
        <f t="shared" si="42"/>
        <v>0.65316231512405221</v>
      </c>
      <c r="P640" s="34">
        <f t="shared" si="43"/>
        <v>0.42662100989821167</v>
      </c>
      <c r="Q640" s="36" t="s">
        <v>96</v>
      </c>
      <c r="R640" s="40">
        <v>3</v>
      </c>
      <c r="S640" s="115">
        <v>2</v>
      </c>
    </row>
    <row r="641" spans="1:19" x14ac:dyDescent="0.3">
      <c r="A641" s="113" t="s">
        <v>130</v>
      </c>
      <c r="C641" s="113" t="s">
        <v>3760</v>
      </c>
      <c r="D641" s="113">
        <v>1201</v>
      </c>
      <c r="E641" s="113">
        <v>356.411</v>
      </c>
      <c r="F641" s="113">
        <v>0.3</v>
      </c>
      <c r="G641" s="113">
        <v>0.2</v>
      </c>
      <c r="H641" s="113">
        <v>1.658895</v>
      </c>
      <c r="I641" s="113">
        <v>5189139.0669999998</v>
      </c>
      <c r="J641" s="113">
        <v>487738.60600000003</v>
      </c>
      <c r="K641" s="34">
        <f>VLOOKUP($C641,'Hub coords'!$A$14:$E$119,4,TRUE)</f>
        <v>487738.36340000003</v>
      </c>
      <c r="L641" s="34">
        <f>VLOOKUP($C641,'Hub coords'!$A$14:$E$119,5,TRUE)</f>
        <v>5189139.6984999999</v>
      </c>
      <c r="M641" s="34">
        <f t="shared" si="40"/>
        <v>0.24259999999776483</v>
      </c>
      <c r="N641" s="34">
        <f t="shared" si="41"/>
        <v>0.63150000013411045</v>
      </c>
      <c r="O641" s="35">
        <f t="shared" si="42"/>
        <v>0.6764961272382104</v>
      </c>
      <c r="P641" s="34">
        <f t="shared" si="43"/>
        <v>0.45764701016829695</v>
      </c>
      <c r="Q641" s="36" t="s">
        <v>96</v>
      </c>
      <c r="R641" s="40">
        <v>4</v>
      </c>
      <c r="S641" s="115">
        <v>3</v>
      </c>
    </row>
    <row r="642" spans="1:19" x14ac:dyDescent="0.3">
      <c r="A642" s="113" t="s">
        <v>130</v>
      </c>
      <c r="C642" s="113" t="s">
        <v>3761</v>
      </c>
      <c r="D642" s="113">
        <v>1201</v>
      </c>
      <c r="E642" s="113">
        <v>356.07900000000001</v>
      </c>
      <c r="F642" s="113">
        <v>0.4</v>
      </c>
      <c r="G642" s="113">
        <v>0.3</v>
      </c>
      <c r="H642" s="113">
        <v>1.1029709999999999</v>
      </c>
      <c r="I642" s="113">
        <v>5189138.2960000001</v>
      </c>
      <c r="J642" s="113">
        <v>487737.59899999999</v>
      </c>
      <c r="K642" s="34">
        <f>VLOOKUP($C642,'Hub coords'!$A$14:$E$119,4,TRUE)</f>
        <v>487738.36340000003</v>
      </c>
      <c r="L642" s="34">
        <f>VLOOKUP($C642,'Hub coords'!$A$14:$E$119,5,TRUE)</f>
        <v>5189139.6984999999</v>
      </c>
      <c r="M642" s="34">
        <f t="shared" si="40"/>
        <v>0.76440000004367903</v>
      </c>
      <c r="N642" s="34">
        <f t="shared" si="41"/>
        <v>1.4024999998509884</v>
      </c>
      <c r="O642" s="35">
        <f t="shared" si="42"/>
        <v>1.597283196446015</v>
      </c>
      <c r="P642" s="34">
        <f t="shared" si="43"/>
        <v>2.5513136096487989</v>
      </c>
      <c r="Q642" s="36" t="s">
        <v>96</v>
      </c>
      <c r="R642" s="40">
        <v>5</v>
      </c>
      <c r="S642" s="115">
        <v>0</v>
      </c>
    </row>
    <row r="643" spans="1:19" x14ac:dyDescent="0.3">
      <c r="A643" s="113" t="s">
        <v>126</v>
      </c>
      <c r="C643" s="113" t="s">
        <v>3762</v>
      </c>
      <c r="D643" s="113">
        <v>1201</v>
      </c>
      <c r="E643" s="113">
        <v>355.44099999999997</v>
      </c>
      <c r="F643" s="113">
        <v>0.3</v>
      </c>
      <c r="G643" s="113">
        <v>0.2</v>
      </c>
      <c r="H643" s="113">
        <v>1.0939049999999999</v>
      </c>
      <c r="I643" s="113">
        <v>5189139.1960000005</v>
      </c>
      <c r="J643" s="113">
        <v>487738.82299999997</v>
      </c>
      <c r="K643" s="34">
        <f>VLOOKUP($C643,'Hub coords'!$A$14:$E$119,4,TRUE)</f>
        <v>487738.36340000003</v>
      </c>
      <c r="L643" s="34">
        <f>VLOOKUP($C643,'Hub coords'!$A$14:$E$119,5,TRUE)</f>
        <v>5189139.6984999999</v>
      </c>
      <c r="M643" s="34">
        <f t="shared" si="40"/>
        <v>0.45959999994374812</v>
      </c>
      <c r="N643" s="34">
        <f t="shared" si="41"/>
        <v>0.50249999947845936</v>
      </c>
      <c r="O643" s="35">
        <f t="shared" si="42"/>
        <v>0.68098341347212332</v>
      </c>
      <c r="P643" s="34">
        <f t="shared" si="43"/>
        <v>0.46373840942414485</v>
      </c>
      <c r="Q643" s="36" t="s">
        <v>96</v>
      </c>
      <c r="R643" s="40">
        <v>6</v>
      </c>
      <c r="S643" s="115">
        <v>0</v>
      </c>
    </row>
    <row r="644" spans="1:19" x14ac:dyDescent="0.3">
      <c r="A644" s="113" t="s">
        <v>126</v>
      </c>
      <c r="C644" s="113" t="s">
        <v>3763</v>
      </c>
      <c r="D644" s="113">
        <v>1201</v>
      </c>
      <c r="E644" s="113">
        <v>356.00099999999998</v>
      </c>
      <c r="F644" s="113">
        <v>0.3</v>
      </c>
      <c r="G644" s="113">
        <v>0.2</v>
      </c>
      <c r="H644" s="113">
        <v>1.589926</v>
      </c>
      <c r="I644" s="113">
        <v>5189139.37</v>
      </c>
      <c r="J644" s="113">
        <v>487738.87</v>
      </c>
      <c r="K644" s="34">
        <f>VLOOKUP($C644,'Hub coords'!$A$14:$E$119,4,TRUE)</f>
        <v>487738.36340000003</v>
      </c>
      <c r="L644" s="34">
        <f>VLOOKUP($C644,'Hub coords'!$A$14:$E$119,5,TRUE)</f>
        <v>5189139.6984999999</v>
      </c>
      <c r="M644" s="34">
        <f t="shared" si="40"/>
        <v>0.50659999996423721</v>
      </c>
      <c r="N644" s="34">
        <f t="shared" si="41"/>
        <v>0.32849999982863665</v>
      </c>
      <c r="O644" s="35">
        <f t="shared" si="42"/>
        <v>0.60378457238586303</v>
      </c>
      <c r="P644" s="34">
        <f t="shared" si="43"/>
        <v>0.36455580985117947</v>
      </c>
      <c r="Q644" s="36" t="s">
        <v>96</v>
      </c>
      <c r="R644" s="40">
        <v>7</v>
      </c>
      <c r="S644" s="115">
        <v>0</v>
      </c>
    </row>
    <row r="645" spans="1:19" x14ac:dyDescent="0.3">
      <c r="A645" s="113" t="s">
        <v>130</v>
      </c>
      <c r="C645" s="113" t="s">
        <v>3764</v>
      </c>
      <c r="D645" s="113">
        <v>1201</v>
      </c>
      <c r="E645" s="113">
        <v>356.04300000000001</v>
      </c>
      <c r="F645" s="113">
        <v>0.3</v>
      </c>
      <c r="G645" s="113">
        <v>0.3</v>
      </c>
      <c r="H645" s="113">
        <v>1.372449</v>
      </c>
      <c r="I645" s="113">
        <v>5189139.335</v>
      </c>
      <c r="J645" s="113">
        <v>487738.98100000003</v>
      </c>
      <c r="K645" s="34">
        <f>VLOOKUP($C645,'Hub coords'!$A$14:$E$119,4,TRUE)</f>
        <v>487738.36340000003</v>
      </c>
      <c r="L645" s="34">
        <f>VLOOKUP($C645,'Hub coords'!$A$14:$E$119,5,TRUE)</f>
        <v>5189139.6984999999</v>
      </c>
      <c r="M645" s="34">
        <f t="shared" si="40"/>
        <v>0.61759999999776483</v>
      </c>
      <c r="N645" s="34">
        <f t="shared" si="41"/>
        <v>0.36349999997764826</v>
      </c>
      <c r="O645" s="35">
        <f t="shared" si="42"/>
        <v>0.71663240924548577</v>
      </c>
      <c r="P645" s="34">
        <f t="shared" si="43"/>
        <v>0.51356200998098944</v>
      </c>
      <c r="Q645" s="36" t="s">
        <v>96</v>
      </c>
      <c r="R645" s="40">
        <v>8</v>
      </c>
      <c r="S645" s="115">
        <v>0</v>
      </c>
    </row>
    <row r="646" spans="1:19" ht="15" thickBot="1" x14ac:dyDescent="0.35">
      <c r="A646" s="113" t="s">
        <v>130</v>
      </c>
      <c r="C646" s="113" t="s">
        <v>3765</v>
      </c>
      <c r="D646" s="113">
        <v>1201</v>
      </c>
      <c r="E646" s="113">
        <v>354.80399999999997</v>
      </c>
      <c r="F646" s="113">
        <v>0.3</v>
      </c>
      <c r="G646" s="113">
        <v>0.2</v>
      </c>
      <c r="H646" s="113">
        <v>0.94921900000000003</v>
      </c>
      <c r="I646" s="113">
        <v>5189139.1310000001</v>
      </c>
      <c r="J646" s="113">
        <v>487738.12800000003</v>
      </c>
      <c r="K646" s="34">
        <f>VLOOKUP($C646,'Hub coords'!$A$14:$E$119,4,TRUE)</f>
        <v>487738.36340000003</v>
      </c>
      <c r="L646" s="34">
        <f>VLOOKUP($C646,'Hub coords'!$A$14:$E$119,5,TRUE)</f>
        <v>5189139.6984999999</v>
      </c>
      <c r="M646" s="34">
        <f t="shared" si="40"/>
        <v>0.23540000000502914</v>
      </c>
      <c r="N646" s="34">
        <f t="shared" si="41"/>
        <v>0.56749999988824129</v>
      </c>
      <c r="O646" s="35">
        <f t="shared" si="42"/>
        <v>0.61438539197764264</v>
      </c>
      <c r="P646" s="34">
        <f t="shared" si="43"/>
        <v>0.37746940987552158</v>
      </c>
      <c r="Q646" s="36" t="s">
        <v>96</v>
      </c>
      <c r="R646" s="38" t="s">
        <v>2123</v>
      </c>
      <c r="S646" s="38">
        <v>0</v>
      </c>
    </row>
    <row r="647" spans="1:19" x14ac:dyDescent="0.3">
      <c r="A647" s="113" t="s">
        <v>130</v>
      </c>
      <c r="C647" s="113" t="s">
        <v>3748</v>
      </c>
      <c r="D647" s="113">
        <v>1201</v>
      </c>
      <c r="E647" s="113">
        <v>355.50099999999998</v>
      </c>
      <c r="F647" s="113">
        <v>0.3</v>
      </c>
      <c r="G647" s="113">
        <v>0.2</v>
      </c>
      <c r="H647" s="113">
        <v>1.2039880000000001</v>
      </c>
      <c r="I647" s="113">
        <v>5189139.3880000003</v>
      </c>
      <c r="J647" s="113">
        <v>487739.27799999999</v>
      </c>
      <c r="K647" s="34">
        <f>VLOOKUP($C647,'Hub coords'!$A$14:$E$119,4,TRUE)</f>
        <v>487738.36340000003</v>
      </c>
      <c r="L647" s="34">
        <f>VLOOKUP($C647,'Hub coords'!$A$14:$E$119,5,TRUE)</f>
        <v>5189139.6984999999</v>
      </c>
      <c r="M647" s="34">
        <f t="shared" si="40"/>
        <v>0.91459999996004626</v>
      </c>
      <c r="N647" s="34">
        <f t="shared" si="41"/>
        <v>0.31049999967217445</v>
      </c>
      <c r="O647" s="35">
        <f t="shared" si="42"/>
        <v>0.96586925084264741</v>
      </c>
      <c r="P647" s="34">
        <f t="shared" si="43"/>
        <v>0.93290340972333696</v>
      </c>
      <c r="Q647" s="36" t="s">
        <v>96</v>
      </c>
      <c r="R647" s="98"/>
    </row>
    <row r="648" spans="1:19" x14ac:dyDescent="0.3">
      <c r="A648" s="113" t="s">
        <v>130</v>
      </c>
      <c r="C648" s="113" t="s">
        <v>3766</v>
      </c>
      <c r="D648" s="113">
        <v>1201</v>
      </c>
      <c r="E648" s="113">
        <v>357.45499999999998</v>
      </c>
      <c r="F648" s="113">
        <v>0.4</v>
      </c>
      <c r="G648" s="113">
        <v>0.3</v>
      </c>
      <c r="H648" s="113">
        <v>1.0923130000000001</v>
      </c>
      <c r="I648" s="113">
        <v>5189137.625</v>
      </c>
      <c r="J648" s="113">
        <v>487737.14299999998</v>
      </c>
      <c r="K648" s="34">
        <f>VLOOKUP($C648,'Hub coords'!$A$14:$E$119,4,TRUE)</f>
        <v>487738.36340000003</v>
      </c>
      <c r="L648" s="34">
        <f>VLOOKUP($C648,'Hub coords'!$A$14:$E$119,5,TRUE)</f>
        <v>5189139.6984999999</v>
      </c>
      <c r="M648" s="34">
        <f t="shared" si="40"/>
        <v>1.220400000049267</v>
      </c>
      <c r="N648" s="34">
        <f t="shared" si="41"/>
        <v>2.0734999999403954</v>
      </c>
      <c r="O648" s="35">
        <f t="shared" si="42"/>
        <v>2.4059880319471816</v>
      </c>
      <c r="P648" s="34">
        <f t="shared" si="43"/>
        <v>5.7887784098730721</v>
      </c>
      <c r="Q648" s="36" t="s">
        <v>96</v>
      </c>
      <c r="R648" s="98"/>
    </row>
    <row r="649" spans="1:19" x14ac:dyDescent="0.3">
      <c r="A649" s="113" t="s">
        <v>130</v>
      </c>
      <c r="C649" s="113" t="s">
        <v>3767</v>
      </c>
      <c r="D649" s="113">
        <v>1201</v>
      </c>
      <c r="E649" s="113">
        <v>355.96800000000002</v>
      </c>
      <c r="F649" s="113">
        <v>0.3</v>
      </c>
      <c r="G649" s="113">
        <v>0.2</v>
      </c>
      <c r="H649" s="113">
        <v>1.0935680000000001</v>
      </c>
      <c r="I649" s="113">
        <v>5189139.6220000004</v>
      </c>
      <c r="J649" s="113">
        <v>487738.87599999999</v>
      </c>
      <c r="K649" s="34">
        <f>VLOOKUP($C649,'Hub coords'!$A$14:$E$119,4,TRUE)</f>
        <v>487738.36340000003</v>
      </c>
      <c r="L649" s="34">
        <f>VLOOKUP($C649,'Hub coords'!$A$14:$E$119,5,TRUE)</f>
        <v>5189139.6984999999</v>
      </c>
      <c r="M649" s="34">
        <f t="shared" si="40"/>
        <v>0.51259999995818362</v>
      </c>
      <c r="N649" s="34">
        <f t="shared" si="41"/>
        <v>7.64999995008111E-2</v>
      </c>
      <c r="O649" s="35">
        <f t="shared" si="42"/>
        <v>0.51827696252173305</v>
      </c>
      <c r="P649" s="34">
        <f t="shared" si="43"/>
        <v>0.26861100988075387</v>
      </c>
      <c r="Q649" s="36" t="s">
        <v>96</v>
      </c>
      <c r="R649" s="98"/>
    </row>
    <row r="650" spans="1:19" x14ac:dyDescent="0.3">
      <c r="A650" s="113" t="s">
        <v>126</v>
      </c>
      <c r="C650" s="113" t="s">
        <v>3768</v>
      </c>
      <c r="D650" s="113">
        <v>1201</v>
      </c>
      <c r="E650" s="113">
        <v>354.88900000000001</v>
      </c>
      <c r="F650" s="113">
        <v>0.3</v>
      </c>
      <c r="G650" s="113">
        <v>0.3</v>
      </c>
      <c r="H650" s="113">
        <v>1.0383359999999999</v>
      </c>
      <c r="I650" s="113">
        <v>5189139.16</v>
      </c>
      <c r="J650" s="113">
        <v>487738.69500000001</v>
      </c>
      <c r="K650" s="34">
        <f>VLOOKUP($C650,'Hub coords'!$A$14:$E$119,4,TRUE)</f>
        <v>487738.36340000003</v>
      </c>
      <c r="L650" s="34">
        <f>VLOOKUP($C650,'Hub coords'!$A$14:$E$119,5,TRUE)</f>
        <v>5189139.6984999999</v>
      </c>
      <c r="M650" s="34">
        <f t="shared" si="40"/>
        <v>0.33159999997587875</v>
      </c>
      <c r="N650" s="34">
        <f t="shared" si="41"/>
        <v>0.53849999979138374</v>
      </c>
      <c r="O650" s="35">
        <f t="shared" si="42"/>
        <v>0.63240873630850725</v>
      </c>
      <c r="P650" s="34">
        <f t="shared" si="43"/>
        <v>0.39994080975932306</v>
      </c>
      <c r="Q650" s="36" t="s">
        <v>96</v>
      </c>
      <c r="R650" s="98"/>
    </row>
    <row r="651" spans="1:19" x14ac:dyDescent="0.3">
      <c r="A651" s="113" t="s">
        <v>130</v>
      </c>
      <c r="C651" s="113" t="s">
        <v>3769</v>
      </c>
      <c r="D651" s="113">
        <v>1201</v>
      </c>
      <c r="E651" s="113">
        <v>357.61900000000003</v>
      </c>
      <c r="F651" s="113">
        <v>0.3</v>
      </c>
      <c r="G651" s="113">
        <v>0.2</v>
      </c>
      <c r="H651" s="113">
        <v>1.4127719999999999</v>
      </c>
      <c r="I651" s="113">
        <v>5189139.6529999999</v>
      </c>
      <c r="J651" s="113">
        <v>487738.147</v>
      </c>
      <c r="K651" s="34">
        <f>VLOOKUP($C651,'Hub coords'!$A$14:$E$119,4,TRUE)</f>
        <v>487738.36340000003</v>
      </c>
      <c r="L651" s="34">
        <f>VLOOKUP($C651,'Hub coords'!$A$14:$E$119,5,TRUE)</f>
        <v>5189139.6984999999</v>
      </c>
      <c r="M651" s="34">
        <f t="shared" si="40"/>
        <v>0.21640000003390014</v>
      </c>
      <c r="N651" s="34">
        <f t="shared" si="41"/>
        <v>4.5500000007450581E-2</v>
      </c>
      <c r="O651" s="35">
        <f t="shared" si="42"/>
        <v>0.22113165765070814</v>
      </c>
      <c r="P651" s="34">
        <f t="shared" si="43"/>
        <v>4.8899210015349984E-2</v>
      </c>
      <c r="Q651" s="36" t="s">
        <v>96</v>
      </c>
      <c r="R651" s="98"/>
    </row>
    <row r="652" spans="1:19" x14ac:dyDescent="0.3">
      <c r="A652" s="113" t="s">
        <v>130</v>
      </c>
      <c r="C652" s="113" t="s">
        <v>3770</v>
      </c>
      <c r="D652" s="113">
        <v>1201</v>
      </c>
      <c r="E652" s="113">
        <v>356.30900000000003</v>
      </c>
      <c r="F652" s="113">
        <v>0.2</v>
      </c>
      <c r="G652" s="113">
        <v>0.2</v>
      </c>
      <c r="H652" s="113">
        <v>0.88805000000000001</v>
      </c>
      <c r="I652" s="113">
        <v>5189138.6119999997</v>
      </c>
      <c r="J652" s="113">
        <v>487737.4</v>
      </c>
      <c r="K652" s="34">
        <f>VLOOKUP($C652,'Hub coords'!$A$14:$E$119,4,TRUE)</f>
        <v>487738.36340000003</v>
      </c>
      <c r="L652" s="34">
        <f>VLOOKUP($C652,'Hub coords'!$A$14:$E$119,5,TRUE)</f>
        <v>5189139.6984999999</v>
      </c>
      <c r="M652" s="34">
        <f t="shared" si="40"/>
        <v>0.96340000000782311</v>
      </c>
      <c r="N652" s="34">
        <f t="shared" si="41"/>
        <v>1.0865000002086163</v>
      </c>
      <c r="O652" s="35">
        <f t="shared" si="42"/>
        <v>1.4521094347425736</v>
      </c>
      <c r="P652" s="34">
        <f t="shared" si="43"/>
        <v>2.1086218104683967</v>
      </c>
      <c r="Q652" s="36" t="s">
        <v>96</v>
      </c>
      <c r="R652" s="98"/>
    </row>
    <row r="653" spans="1:19" x14ac:dyDescent="0.3">
      <c r="A653" s="113" t="s">
        <v>130</v>
      </c>
      <c r="C653" s="113" t="s">
        <v>3771</v>
      </c>
      <c r="D653" s="113">
        <v>1201</v>
      </c>
      <c r="E653" s="113">
        <v>356.959</v>
      </c>
      <c r="F653" s="113">
        <v>0.3</v>
      </c>
      <c r="G653" s="113">
        <v>0.2</v>
      </c>
      <c r="H653" s="113">
        <v>1.356357</v>
      </c>
      <c r="I653" s="113">
        <v>5189140.1960000005</v>
      </c>
      <c r="J653" s="113">
        <v>487738.32799999998</v>
      </c>
      <c r="K653" s="34">
        <f>VLOOKUP($C653,'Hub coords'!$A$14:$E$119,4,TRUE)</f>
        <v>487738.36340000003</v>
      </c>
      <c r="L653" s="34">
        <f>VLOOKUP($C653,'Hub coords'!$A$14:$E$119,5,TRUE)</f>
        <v>5189139.6984999999</v>
      </c>
      <c r="M653" s="34">
        <f t="shared" si="40"/>
        <v>3.5400000051595271E-2</v>
      </c>
      <c r="N653" s="34">
        <f t="shared" si="41"/>
        <v>0.49750000052154064</v>
      </c>
      <c r="O653" s="35">
        <f t="shared" si="42"/>
        <v>0.49875786762976065</v>
      </c>
      <c r="P653" s="34">
        <f t="shared" si="43"/>
        <v>0.24875941052258585</v>
      </c>
      <c r="Q653" s="36" t="s">
        <v>96</v>
      </c>
      <c r="R653" s="98"/>
    </row>
    <row r="654" spans="1:19" x14ac:dyDescent="0.3">
      <c r="A654" s="113" t="s">
        <v>126</v>
      </c>
      <c r="C654" s="113" t="s">
        <v>3772</v>
      </c>
      <c r="D654" s="113">
        <v>1201</v>
      </c>
      <c r="E654" s="113">
        <v>354.82600000000002</v>
      </c>
      <c r="F654" s="113">
        <v>0.3</v>
      </c>
      <c r="G654" s="113">
        <v>0.3</v>
      </c>
      <c r="H654" s="113">
        <v>0.996838</v>
      </c>
      <c r="I654" s="113">
        <v>5189139.3039999995</v>
      </c>
      <c r="J654" s="113">
        <v>487738.40600000002</v>
      </c>
      <c r="K654" s="34">
        <f>VLOOKUP($C654,'Hub coords'!$A$14:$E$119,4,TRUE)</f>
        <v>487738.36340000003</v>
      </c>
      <c r="L654" s="34">
        <f>VLOOKUP($C654,'Hub coords'!$A$14:$E$119,5,TRUE)</f>
        <v>5189139.6984999999</v>
      </c>
      <c r="M654" s="34">
        <f t="shared" si="40"/>
        <v>4.2599999986123294E-2</v>
      </c>
      <c r="N654" s="34">
        <f t="shared" si="41"/>
        <v>0.39450000040233135</v>
      </c>
      <c r="O654" s="35">
        <f t="shared" si="42"/>
        <v>0.39679341012201441</v>
      </c>
      <c r="P654" s="34">
        <f t="shared" si="43"/>
        <v>0.15744501031625713</v>
      </c>
      <c r="Q654" s="36" t="s">
        <v>96</v>
      </c>
      <c r="R654" s="98"/>
    </row>
    <row r="655" spans="1:19" x14ac:dyDescent="0.3">
      <c r="A655" s="113" t="s">
        <v>130</v>
      </c>
      <c r="C655" s="113" t="s">
        <v>3773</v>
      </c>
      <c r="D655" s="113">
        <v>1201</v>
      </c>
      <c r="E655" s="113">
        <v>356.899</v>
      </c>
      <c r="F655" s="113">
        <v>0.3</v>
      </c>
      <c r="G655" s="113">
        <v>0.2</v>
      </c>
      <c r="H655" s="113">
        <v>1.350406</v>
      </c>
      <c r="I655" s="113">
        <v>5189140.01</v>
      </c>
      <c r="J655" s="113">
        <v>487738.20699999999</v>
      </c>
      <c r="K655" s="34">
        <f>VLOOKUP($C655,'Hub coords'!$A$14:$E$119,4,TRUE)</f>
        <v>487738.36340000003</v>
      </c>
      <c r="L655" s="34">
        <f>VLOOKUP($C655,'Hub coords'!$A$14:$E$119,5,TRUE)</f>
        <v>5189139.6984999999</v>
      </c>
      <c r="M655" s="34">
        <f t="shared" si="40"/>
        <v>0.15640000003622845</v>
      </c>
      <c r="N655" s="34">
        <f t="shared" si="41"/>
        <v>0.31149999983608723</v>
      </c>
      <c r="O655" s="35">
        <f t="shared" si="42"/>
        <v>0.34855876105646033</v>
      </c>
      <c r="P655" s="34">
        <f t="shared" si="43"/>
        <v>0.12149320990921461</v>
      </c>
      <c r="Q655" s="36" t="s">
        <v>96</v>
      </c>
      <c r="R655" s="98"/>
    </row>
    <row r="656" spans="1:19" x14ac:dyDescent="0.3">
      <c r="A656" s="113" t="s">
        <v>130</v>
      </c>
      <c r="C656" s="113" t="s">
        <v>3774</v>
      </c>
      <c r="D656" s="113">
        <v>1201</v>
      </c>
      <c r="E656" s="113">
        <v>355.65499999999997</v>
      </c>
      <c r="F656" s="113">
        <v>0.3</v>
      </c>
      <c r="G656" s="113">
        <v>0.2</v>
      </c>
      <c r="H656" s="113">
        <v>1.127416</v>
      </c>
      <c r="I656" s="113">
        <v>5189139.4479999999</v>
      </c>
      <c r="J656" s="113">
        <v>487738.87199999997</v>
      </c>
      <c r="K656" s="34">
        <f>VLOOKUP($C656,'Hub coords'!$A$14:$E$119,4,TRUE)</f>
        <v>487738.36340000003</v>
      </c>
      <c r="L656" s="34">
        <f>VLOOKUP($C656,'Hub coords'!$A$14:$E$119,5,TRUE)</f>
        <v>5189139.6984999999</v>
      </c>
      <c r="M656" s="34">
        <f t="shared" si="40"/>
        <v>0.50859999994281679</v>
      </c>
      <c r="N656" s="34">
        <f t="shared" si="41"/>
        <v>0.25050000008195639</v>
      </c>
      <c r="O656" s="35">
        <f t="shared" si="42"/>
        <v>0.5669428630672525</v>
      </c>
      <c r="P656" s="34">
        <f t="shared" si="43"/>
        <v>0.32142420998289339</v>
      </c>
      <c r="Q656" s="36" t="s">
        <v>96</v>
      </c>
      <c r="R656" s="98"/>
    </row>
    <row r="657" spans="1:19" x14ac:dyDescent="0.3">
      <c r="A657" s="113" t="s">
        <v>130</v>
      </c>
      <c r="C657" s="113" t="s">
        <v>3775</v>
      </c>
      <c r="D657" s="113">
        <v>1201</v>
      </c>
      <c r="E657" s="113">
        <v>355.91699999999997</v>
      </c>
      <c r="F657" s="113">
        <v>0.3</v>
      </c>
      <c r="G657" s="113">
        <v>0.3</v>
      </c>
      <c r="H657" s="113">
        <v>1.0852790000000001</v>
      </c>
      <c r="I657" s="113">
        <v>5189139.5329999998</v>
      </c>
      <c r="J657" s="113">
        <v>487738.91600000003</v>
      </c>
      <c r="K657" s="34">
        <f>VLOOKUP($C657,'Hub coords'!$A$14:$E$119,4,TRUE)</f>
        <v>487738.36340000003</v>
      </c>
      <c r="L657" s="34">
        <f>VLOOKUP($C657,'Hub coords'!$A$14:$E$119,5,TRUE)</f>
        <v>5189139.6984999999</v>
      </c>
      <c r="M657" s="34">
        <f t="shared" si="40"/>
        <v>0.55259999999543652</v>
      </c>
      <c r="N657" s="34">
        <f t="shared" si="41"/>
        <v>0.16550000011920929</v>
      </c>
      <c r="O657" s="35">
        <f t="shared" si="42"/>
        <v>0.57685094264845815</v>
      </c>
      <c r="P657" s="34">
        <f t="shared" si="43"/>
        <v>0.33275701003441477</v>
      </c>
      <c r="Q657" s="36" t="s">
        <v>96</v>
      </c>
      <c r="R657" s="98"/>
    </row>
    <row r="658" spans="1:19" x14ac:dyDescent="0.3">
      <c r="A658" s="113" t="s">
        <v>126</v>
      </c>
      <c r="C658" s="113" t="s">
        <v>3749</v>
      </c>
      <c r="D658" s="113">
        <v>1201</v>
      </c>
      <c r="E658" s="113">
        <v>357.61599999999999</v>
      </c>
      <c r="F658" s="113">
        <v>0.3</v>
      </c>
      <c r="G658" s="113">
        <v>0.2</v>
      </c>
      <c r="H658" s="113">
        <v>1.39056</v>
      </c>
      <c r="I658" s="113">
        <v>5189139.6639999999</v>
      </c>
      <c r="J658" s="113">
        <v>487738.15399999998</v>
      </c>
      <c r="K658" s="34">
        <f>VLOOKUP($C658,'Hub coords'!$A$14:$E$119,4,TRUE)</f>
        <v>487738.36340000003</v>
      </c>
      <c r="L658" s="34">
        <f>VLOOKUP($C658,'Hub coords'!$A$14:$E$119,5,TRUE)</f>
        <v>5189139.6984999999</v>
      </c>
      <c r="M658" s="34">
        <f t="shared" si="40"/>
        <v>0.20940000005066395</v>
      </c>
      <c r="N658" s="34">
        <f t="shared" si="41"/>
        <v>3.4500000067055225E-2</v>
      </c>
      <c r="O658" s="35">
        <f t="shared" si="42"/>
        <v>0.21222301954746772</v>
      </c>
      <c r="P658" s="34">
        <f t="shared" si="43"/>
        <v>4.5038610025844868E-2</v>
      </c>
      <c r="Q658" s="36" t="s">
        <v>96</v>
      </c>
      <c r="R658" s="98"/>
    </row>
    <row r="659" spans="1:19" x14ac:dyDescent="0.3">
      <c r="A659" s="113" t="s">
        <v>126</v>
      </c>
      <c r="C659" s="113" t="s">
        <v>3776</v>
      </c>
      <c r="D659" s="113">
        <v>1201</v>
      </c>
      <c r="E659" s="113">
        <v>358.19099999999997</v>
      </c>
      <c r="F659" s="113">
        <v>0.3</v>
      </c>
      <c r="G659" s="113">
        <v>0.2</v>
      </c>
      <c r="H659" s="113">
        <v>1.468502</v>
      </c>
      <c r="I659" s="113">
        <v>5189137.2529999996</v>
      </c>
      <c r="J659" s="113">
        <v>487736.75099999999</v>
      </c>
      <c r="K659" s="34">
        <f>VLOOKUP($C659,'Hub coords'!$A$14:$E$119,4,TRUE)</f>
        <v>487738.36340000003</v>
      </c>
      <c r="L659" s="34">
        <f>VLOOKUP($C659,'Hub coords'!$A$14:$E$119,5,TRUE)</f>
        <v>5189139.6984999999</v>
      </c>
      <c r="M659" s="34">
        <f t="shared" si="40"/>
        <v>1.6124000000418164</v>
      </c>
      <c r="N659" s="34">
        <f t="shared" si="41"/>
        <v>2.4455000003799796</v>
      </c>
      <c r="O659" s="35">
        <f t="shared" si="42"/>
        <v>2.9292155967073046</v>
      </c>
      <c r="P659" s="34">
        <f t="shared" si="43"/>
        <v>8.5803040119933307</v>
      </c>
      <c r="Q659" s="36" t="s">
        <v>96</v>
      </c>
      <c r="R659" s="98"/>
    </row>
    <row r="660" spans="1:19" x14ac:dyDescent="0.3">
      <c r="A660" s="113" t="s">
        <v>126</v>
      </c>
      <c r="C660" s="113" t="s">
        <v>3750</v>
      </c>
      <c r="D660" s="113">
        <v>1201</v>
      </c>
      <c r="E660" s="113">
        <v>357.41199999999998</v>
      </c>
      <c r="F660" s="113">
        <v>0.3</v>
      </c>
      <c r="G660" s="113">
        <v>0.2</v>
      </c>
      <c r="H660" s="113">
        <v>1.6414329999999999</v>
      </c>
      <c r="I660" s="113">
        <v>5189139.6490000002</v>
      </c>
      <c r="J660" s="113">
        <v>487738.63900000002</v>
      </c>
      <c r="K660" s="34">
        <f>VLOOKUP($C660,'Hub coords'!$A$14:$E$119,4,TRUE)</f>
        <v>487738.36340000003</v>
      </c>
      <c r="L660" s="34">
        <f>VLOOKUP($C660,'Hub coords'!$A$14:$E$119,5,TRUE)</f>
        <v>5189139.6984999999</v>
      </c>
      <c r="M660" s="34">
        <f t="shared" si="40"/>
        <v>0.27559999999357387</v>
      </c>
      <c r="N660" s="34">
        <f t="shared" si="41"/>
        <v>4.9499999731779099E-2</v>
      </c>
      <c r="O660" s="35">
        <f t="shared" si="42"/>
        <v>0.28001001762419869</v>
      </c>
      <c r="P660" s="34">
        <f t="shared" si="43"/>
        <v>7.8405609969904061E-2</v>
      </c>
      <c r="Q660" s="36" t="s">
        <v>96</v>
      </c>
      <c r="R660" s="98" t="s">
        <v>5112</v>
      </c>
      <c r="S660" s="37">
        <f>COUNT(D636:D665)</f>
        <v>30</v>
      </c>
    </row>
    <row r="661" spans="1:19" x14ac:dyDescent="0.3">
      <c r="A661" s="113" t="s">
        <v>130</v>
      </c>
      <c r="C661" s="113" t="s">
        <v>3751</v>
      </c>
      <c r="D661" s="113">
        <v>1201</v>
      </c>
      <c r="E661" s="113">
        <v>356.50400000000002</v>
      </c>
      <c r="F661" s="113">
        <v>0.3</v>
      </c>
      <c r="G661" s="113">
        <v>0.3</v>
      </c>
      <c r="H661" s="113">
        <v>1.316325</v>
      </c>
      <c r="I661" s="113">
        <v>5189138.074</v>
      </c>
      <c r="J661" s="113">
        <v>487737.32799999998</v>
      </c>
      <c r="K661" s="34">
        <f>VLOOKUP($C661,'Hub coords'!$A$14:$E$119,4,TRUE)</f>
        <v>487738.36340000003</v>
      </c>
      <c r="L661" s="34">
        <f>VLOOKUP($C661,'Hub coords'!$A$14:$E$119,5,TRUE)</f>
        <v>5189139.6984999999</v>
      </c>
      <c r="M661" s="34">
        <f t="shared" si="40"/>
        <v>1.0354000000515953</v>
      </c>
      <c r="N661" s="34">
        <f t="shared" si="41"/>
        <v>1.6244999999180436</v>
      </c>
      <c r="O661" s="35">
        <f t="shared" si="42"/>
        <v>1.9264094605873818</v>
      </c>
      <c r="P661" s="34">
        <f t="shared" si="43"/>
        <v>3.7110534098405674</v>
      </c>
      <c r="Q661" s="36" t="s">
        <v>96</v>
      </c>
      <c r="R661" s="98" t="s">
        <v>5111</v>
      </c>
      <c r="S661" s="34">
        <f>AVERAGE(O636:O665)</f>
        <v>0.79464936873500713</v>
      </c>
    </row>
    <row r="662" spans="1:19" x14ac:dyDescent="0.3">
      <c r="A662" s="113" t="s">
        <v>126</v>
      </c>
      <c r="C662" s="113" t="s">
        <v>3752</v>
      </c>
      <c r="D662" s="113">
        <v>1201</v>
      </c>
      <c r="E662" s="113">
        <v>358.27</v>
      </c>
      <c r="F662" s="113">
        <v>0.3</v>
      </c>
      <c r="G662" s="113">
        <v>0.2</v>
      </c>
      <c r="H662" s="113">
        <v>1.3761429999999999</v>
      </c>
      <c r="I662" s="113">
        <v>5189139.3169999998</v>
      </c>
      <c r="J662" s="113">
        <v>487738.56099999999</v>
      </c>
      <c r="K662" s="34">
        <f>VLOOKUP($C662,'Hub coords'!$A$14:$E$119,4,TRUE)</f>
        <v>487738.36340000003</v>
      </c>
      <c r="L662" s="34">
        <f>VLOOKUP($C662,'Hub coords'!$A$14:$E$119,5,TRUE)</f>
        <v>5189139.6984999999</v>
      </c>
      <c r="M662" s="34">
        <f t="shared" si="40"/>
        <v>0.19759999995585531</v>
      </c>
      <c r="N662" s="34">
        <f t="shared" si="41"/>
        <v>0.38150000013411045</v>
      </c>
      <c r="O662" s="35">
        <f t="shared" si="42"/>
        <v>0.42963706786644967</v>
      </c>
      <c r="P662" s="34">
        <f t="shared" si="43"/>
        <v>0.18458801008488029</v>
      </c>
      <c r="Q662" s="36" t="s">
        <v>96</v>
      </c>
      <c r="R662" s="98" t="s">
        <v>5110</v>
      </c>
      <c r="S662" s="34">
        <f>_xlfn.STDEV.S(O636:O665)</f>
        <v>0.64177852348934861</v>
      </c>
    </row>
    <row r="663" spans="1:19" x14ac:dyDescent="0.3">
      <c r="A663" s="113" t="s">
        <v>126</v>
      </c>
      <c r="C663" s="113" t="s">
        <v>3753</v>
      </c>
      <c r="D663" s="113">
        <v>1201</v>
      </c>
      <c r="E663" s="113">
        <v>356.72500000000002</v>
      </c>
      <c r="F663" s="113">
        <v>0.3</v>
      </c>
      <c r="G663" s="113">
        <v>0.2</v>
      </c>
      <c r="H663" s="113">
        <v>1.1605700000000001</v>
      </c>
      <c r="I663" s="113">
        <v>5189140.3039999995</v>
      </c>
      <c r="J663" s="113">
        <v>487738.52500000002</v>
      </c>
      <c r="K663" s="34">
        <f>VLOOKUP($C663,'Hub coords'!$A$14:$E$119,4,TRUE)</f>
        <v>487738.36340000003</v>
      </c>
      <c r="L663" s="34">
        <f>VLOOKUP($C663,'Hub coords'!$A$14:$E$119,5,TRUE)</f>
        <v>5189139.6984999999</v>
      </c>
      <c r="M663" s="34">
        <f t="shared" si="40"/>
        <v>0.16159999999217689</v>
      </c>
      <c r="N663" s="34">
        <f t="shared" si="41"/>
        <v>0.60549999959766865</v>
      </c>
      <c r="O663" s="35">
        <f t="shared" si="42"/>
        <v>0.62669355311048824</v>
      </c>
      <c r="P663" s="34">
        <f t="shared" si="43"/>
        <v>0.39274480951024837</v>
      </c>
      <c r="Q663" s="36" t="s">
        <v>96</v>
      </c>
      <c r="R663" s="98" t="s">
        <v>5109</v>
      </c>
      <c r="S663" s="34">
        <f>MIN(O636:O665)</f>
        <v>0.21222301954746772</v>
      </c>
    </row>
    <row r="664" spans="1:19" x14ac:dyDescent="0.3">
      <c r="A664" s="113" t="s">
        <v>130</v>
      </c>
      <c r="C664" s="113" t="s">
        <v>3754</v>
      </c>
      <c r="D664" s="113">
        <v>1201</v>
      </c>
      <c r="E664" s="113">
        <v>356.76600000000002</v>
      </c>
      <c r="F664" s="113">
        <v>0.3</v>
      </c>
      <c r="G664" s="113">
        <v>0.2</v>
      </c>
      <c r="H664" s="113">
        <v>1.207511</v>
      </c>
      <c r="I664" s="113">
        <v>5189140.3329999996</v>
      </c>
      <c r="J664" s="113">
        <v>487738.62400000001</v>
      </c>
      <c r="K664" s="34">
        <f>VLOOKUP($C664,'Hub coords'!$A$14:$E$119,4,TRUE)</f>
        <v>487738.36340000003</v>
      </c>
      <c r="L664" s="34">
        <f>VLOOKUP($C664,'Hub coords'!$A$14:$E$119,5,TRUE)</f>
        <v>5189139.6984999999</v>
      </c>
      <c r="M664" s="34">
        <f t="shared" si="40"/>
        <v>0.26059999997960404</v>
      </c>
      <c r="N664" s="34">
        <f t="shared" si="41"/>
        <v>0.6344999996945262</v>
      </c>
      <c r="O664" s="35">
        <f t="shared" si="42"/>
        <v>0.68593192781917023</v>
      </c>
      <c r="P664" s="34">
        <f t="shared" si="43"/>
        <v>0.47050260960172335</v>
      </c>
      <c r="Q664" s="36" t="s">
        <v>96</v>
      </c>
      <c r="R664" s="98" t="s">
        <v>5108</v>
      </c>
      <c r="S664" s="34">
        <f>MAX(O636:O665)</f>
        <v>2.9292155967073046</v>
      </c>
    </row>
    <row r="665" spans="1:19" x14ac:dyDescent="0.3">
      <c r="A665" s="113" t="s">
        <v>130</v>
      </c>
      <c r="C665" s="113" t="s">
        <v>3755</v>
      </c>
      <c r="D665" s="113">
        <v>1201</v>
      </c>
      <c r="E665" s="113">
        <v>354.63799999999998</v>
      </c>
      <c r="F665" s="113">
        <v>0.3</v>
      </c>
      <c r="G665" s="113">
        <v>0.2</v>
      </c>
      <c r="H665" s="113">
        <v>1.0169490000000001</v>
      </c>
      <c r="I665" s="113">
        <v>5189139.2319999998</v>
      </c>
      <c r="J665" s="113">
        <v>487738.19199999998</v>
      </c>
      <c r="K665" s="34">
        <f>VLOOKUP($C665,'Hub coords'!$A$14:$E$119,4,TRUE)</f>
        <v>487738.36340000003</v>
      </c>
      <c r="L665" s="34">
        <f>VLOOKUP($C665,'Hub coords'!$A$14:$E$119,5,TRUE)</f>
        <v>5189139.6984999999</v>
      </c>
      <c r="M665" s="34">
        <f t="shared" si="40"/>
        <v>0.17140000005019829</v>
      </c>
      <c r="N665" s="34">
        <f t="shared" si="41"/>
        <v>0.46650000009685755</v>
      </c>
      <c r="O665" s="35">
        <f t="shared" si="42"/>
        <v>0.49699115697120411</v>
      </c>
      <c r="P665" s="34">
        <f t="shared" si="43"/>
        <v>0.24700021010757603</v>
      </c>
      <c r="Q665" s="36" t="s">
        <v>96</v>
      </c>
      <c r="R665" s="98" t="s">
        <v>5107</v>
      </c>
      <c r="S665" s="34">
        <f>SQRT(SUM(P636:P665)/S660)</f>
        <v>1.0147009263830935</v>
      </c>
    </row>
    <row r="666" spans="1:19" ht="15" thickBot="1" x14ac:dyDescent="0.35">
      <c r="A666" s="113" t="s">
        <v>126</v>
      </c>
      <c r="C666" s="113" t="s">
        <v>3777</v>
      </c>
      <c r="D666" s="113">
        <v>1201</v>
      </c>
      <c r="E666" s="113">
        <v>317.47199999999998</v>
      </c>
      <c r="F666" s="113">
        <v>0.4</v>
      </c>
      <c r="G666" s="113">
        <v>0.3</v>
      </c>
      <c r="H666" s="113">
        <v>2.1100500000000002</v>
      </c>
      <c r="I666" s="113">
        <v>5189812.78</v>
      </c>
      <c r="J666" s="113">
        <v>488032.777</v>
      </c>
      <c r="K666" s="34">
        <f>VLOOKUP($C666,'Hub coords'!$A$14:$E$119,4,TRUE)</f>
        <v>488032.34240000002</v>
      </c>
      <c r="L666" s="34">
        <f>VLOOKUP($C666,'Hub coords'!$A$14:$E$119,5,TRUE)</f>
        <v>5189812.1225000005</v>
      </c>
      <c r="M666" s="34">
        <f t="shared" si="40"/>
        <v>0.43459999997867271</v>
      </c>
      <c r="N666" s="34">
        <f t="shared" si="41"/>
        <v>0.65749999973922968</v>
      </c>
      <c r="O666" s="35">
        <f t="shared" si="42"/>
        <v>0.78815189502947292</v>
      </c>
      <c r="P666" s="34">
        <f t="shared" si="43"/>
        <v>0.62118340963854934</v>
      </c>
      <c r="Q666" s="36" t="s">
        <v>98</v>
      </c>
      <c r="R666" s="70"/>
      <c r="S666" s="70"/>
    </row>
    <row r="667" spans="1:19" x14ac:dyDescent="0.3">
      <c r="A667" s="113" t="s">
        <v>130</v>
      </c>
      <c r="C667" s="113" t="s">
        <v>3786</v>
      </c>
      <c r="D667" s="113">
        <v>1201</v>
      </c>
      <c r="E667" s="113">
        <v>318.27800000000002</v>
      </c>
      <c r="F667" s="113">
        <v>0.4</v>
      </c>
      <c r="G667" s="113">
        <v>0.4</v>
      </c>
      <c r="H667" s="113">
        <v>2.1076030000000001</v>
      </c>
      <c r="I667" s="113">
        <v>5189812.41</v>
      </c>
      <c r="J667" s="113">
        <v>488032.34399999998</v>
      </c>
      <c r="K667" s="34">
        <f>VLOOKUP($C667,'Hub coords'!$A$14:$E$119,4,TRUE)</f>
        <v>488032.34240000002</v>
      </c>
      <c r="L667" s="34">
        <f>VLOOKUP($C667,'Hub coords'!$A$14:$E$119,5,TRUE)</f>
        <v>5189812.1225000005</v>
      </c>
      <c r="M667" s="34">
        <f t="shared" si="40"/>
        <v>1.5999999595806003E-3</v>
      </c>
      <c r="N667" s="34">
        <f t="shared" si="41"/>
        <v>0.28749999962747097</v>
      </c>
      <c r="O667" s="35">
        <f t="shared" si="42"/>
        <v>0.28750445176669259</v>
      </c>
      <c r="P667" s="34">
        <f t="shared" si="43"/>
        <v>8.2658809785666462E-2</v>
      </c>
      <c r="Q667" s="36" t="s">
        <v>98</v>
      </c>
      <c r="R667" s="20" t="s">
        <v>166</v>
      </c>
      <c r="S667" s="20" t="s">
        <v>165</v>
      </c>
    </row>
    <row r="668" spans="1:19" x14ac:dyDescent="0.3">
      <c r="A668" s="113" t="s">
        <v>126</v>
      </c>
      <c r="C668" s="113" t="s">
        <v>3787</v>
      </c>
      <c r="D668" s="113">
        <v>1201</v>
      </c>
      <c r="E668" s="113">
        <v>317.06799999999998</v>
      </c>
      <c r="F668" s="113">
        <v>0.3</v>
      </c>
      <c r="G668" s="113">
        <v>0.3</v>
      </c>
      <c r="H668" s="113">
        <v>1.9656100000000001</v>
      </c>
      <c r="I668" s="113">
        <v>5189812.42</v>
      </c>
      <c r="J668" s="113">
        <v>488032.08399999997</v>
      </c>
      <c r="K668" s="34">
        <f>VLOOKUP($C668,'Hub coords'!$A$14:$E$119,4,TRUE)</f>
        <v>488032.34240000002</v>
      </c>
      <c r="L668" s="34">
        <f>VLOOKUP($C668,'Hub coords'!$A$14:$E$119,5,TRUE)</f>
        <v>5189812.1225000005</v>
      </c>
      <c r="M668" s="34">
        <f t="shared" si="40"/>
        <v>0.25840000004973263</v>
      </c>
      <c r="N668" s="34">
        <f t="shared" si="41"/>
        <v>0.29749999940395355</v>
      </c>
      <c r="O668" s="35">
        <f t="shared" si="42"/>
        <v>0.39405178551943421</v>
      </c>
      <c r="P668" s="34">
        <f t="shared" si="43"/>
        <v>0.15527680967105417</v>
      </c>
      <c r="Q668" s="36" t="s">
        <v>98</v>
      </c>
      <c r="R668" s="40">
        <v>1</v>
      </c>
      <c r="S668" s="115">
        <v>20</v>
      </c>
    </row>
    <row r="669" spans="1:19" x14ac:dyDescent="0.3">
      <c r="A669" s="113" t="s">
        <v>126</v>
      </c>
      <c r="C669" s="113" t="s">
        <v>3788</v>
      </c>
      <c r="D669" s="113">
        <v>1201</v>
      </c>
      <c r="E669" s="113">
        <v>317.78500000000003</v>
      </c>
      <c r="F669" s="113">
        <v>0.3</v>
      </c>
      <c r="G669" s="113">
        <v>0.2</v>
      </c>
      <c r="H669" s="113">
        <v>1.9581820000000001</v>
      </c>
      <c r="I669" s="113">
        <v>5189812.4110000003</v>
      </c>
      <c r="J669" s="113">
        <v>488032.45699999999</v>
      </c>
      <c r="K669" s="34">
        <f>VLOOKUP($C669,'Hub coords'!$A$14:$E$119,4,TRUE)</f>
        <v>488032.34240000002</v>
      </c>
      <c r="L669" s="34">
        <f>VLOOKUP($C669,'Hub coords'!$A$14:$E$119,5,TRUE)</f>
        <v>5189812.1225000005</v>
      </c>
      <c r="M669" s="34">
        <f t="shared" si="40"/>
        <v>0.11459999997168779</v>
      </c>
      <c r="N669" s="34">
        <f t="shared" si="41"/>
        <v>0.28849999979138374</v>
      </c>
      <c r="O669" s="35">
        <f t="shared" si="42"/>
        <v>0.310427785278862</v>
      </c>
      <c r="P669" s="34">
        <f t="shared" si="43"/>
        <v>9.6365409873139254E-2</v>
      </c>
      <c r="Q669" s="36" t="s">
        <v>98</v>
      </c>
      <c r="R669" s="40">
        <v>2</v>
      </c>
      <c r="S669" s="115">
        <v>9</v>
      </c>
    </row>
    <row r="670" spans="1:19" x14ac:dyDescent="0.3">
      <c r="A670" s="113" t="s">
        <v>126</v>
      </c>
      <c r="C670" s="113" t="s">
        <v>3789</v>
      </c>
      <c r="D670" s="113">
        <v>1201</v>
      </c>
      <c r="E670" s="113">
        <v>321.70699999999999</v>
      </c>
      <c r="F670" s="113">
        <v>0.5</v>
      </c>
      <c r="G670" s="113">
        <v>0.4</v>
      </c>
      <c r="H670" s="113">
        <v>1.907805</v>
      </c>
      <c r="I670" s="113">
        <v>5189813.8760000002</v>
      </c>
      <c r="J670" s="113">
        <v>488032.80099999998</v>
      </c>
      <c r="K670" s="34">
        <f>VLOOKUP($C670,'Hub coords'!$A$14:$E$119,4,TRUE)</f>
        <v>488032.34240000002</v>
      </c>
      <c r="L670" s="34">
        <f>VLOOKUP($C670,'Hub coords'!$A$14:$E$119,5,TRUE)</f>
        <v>5189812.1225000005</v>
      </c>
      <c r="M670" s="34">
        <f t="shared" si="40"/>
        <v>0.45859999995445833</v>
      </c>
      <c r="N670" s="34">
        <f t="shared" si="41"/>
        <v>1.7534999996423721</v>
      </c>
      <c r="O670" s="35">
        <f t="shared" si="42"/>
        <v>1.8124779195079945</v>
      </c>
      <c r="P670" s="34">
        <f t="shared" si="43"/>
        <v>3.2850762087040284</v>
      </c>
      <c r="Q670" s="36" t="s">
        <v>98</v>
      </c>
      <c r="R670" s="40">
        <v>3</v>
      </c>
      <c r="S670" s="115">
        <v>0</v>
      </c>
    </row>
    <row r="671" spans="1:19" x14ac:dyDescent="0.3">
      <c r="A671" s="113" t="s">
        <v>126</v>
      </c>
      <c r="C671" s="113" t="s">
        <v>3790</v>
      </c>
      <c r="D671" s="113">
        <v>1201</v>
      </c>
      <c r="E671" s="113">
        <v>321.02600000000001</v>
      </c>
      <c r="F671" s="113">
        <v>0.3</v>
      </c>
      <c r="G671" s="113">
        <v>0.2</v>
      </c>
      <c r="H671" s="113">
        <v>1.909332</v>
      </c>
      <c r="I671" s="113">
        <v>5189812.1349999998</v>
      </c>
      <c r="J671" s="113">
        <v>488032.68800000002</v>
      </c>
      <c r="K671" s="34">
        <f>VLOOKUP($C671,'Hub coords'!$A$14:$E$119,4,TRUE)</f>
        <v>488032.34240000002</v>
      </c>
      <c r="L671" s="34">
        <f>VLOOKUP($C671,'Hub coords'!$A$14:$E$119,5,TRUE)</f>
        <v>5189812.1225000005</v>
      </c>
      <c r="M671" s="34">
        <f t="shared" si="40"/>
        <v>0.34560000000055879</v>
      </c>
      <c r="N671" s="34">
        <f t="shared" si="41"/>
        <v>1.249999925494194E-2</v>
      </c>
      <c r="O671" s="35">
        <f t="shared" si="42"/>
        <v>0.34582598222481747</v>
      </c>
      <c r="P671" s="34">
        <f t="shared" si="43"/>
        <v>0.11959560998175978</v>
      </c>
      <c r="Q671" s="36" t="s">
        <v>98</v>
      </c>
      <c r="R671" s="40">
        <v>4</v>
      </c>
      <c r="S671" s="115">
        <v>0</v>
      </c>
    </row>
    <row r="672" spans="1:19" x14ac:dyDescent="0.3">
      <c r="A672" s="113" t="s">
        <v>126</v>
      </c>
      <c r="C672" s="113" t="s">
        <v>3791</v>
      </c>
      <c r="D672" s="113">
        <v>1201</v>
      </c>
      <c r="E672" s="113">
        <v>318.255</v>
      </c>
      <c r="F672" s="113">
        <v>0.4</v>
      </c>
      <c r="G672" s="113">
        <v>0.3</v>
      </c>
      <c r="H672" s="113">
        <v>1.8852979999999999</v>
      </c>
      <c r="I672" s="113">
        <v>5189811.6830000002</v>
      </c>
      <c r="J672" s="113">
        <v>488033.03600000002</v>
      </c>
      <c r="K672" s="34">
        <f>VLOOKUP($C672,'Hub coords'!$A$14:$E$119,4,TRUE)</f>
        <v>488032.34240000002</v>
      </c>
      <c r="L672" s="34">
        <f>VLOOKUP($C672,'Hub coords'!$A$14:$E$119,5,TRUE)</f>
        <v>5189812.1225000005</v>
      </c>
      <c r="M672" s="34">
        <f t="shared" si="40"/>
        <v>0.69359999999869615</v>
      </c>
      <c r="N672" s="34">
        <f t="shared" si="41"/>
        <v>0.43950000032782555</v>
      </c>
      <c r="O672" s="35">
        <f t="shared" si="42"/>
        <v>0.8211219216939406</v>
      </c>
      <c r="P672" s="34">
        <f t="shared" si="43"/>
        <v>0.67424121028634998</v>
      </c>
      <c r="Q672" s="36" t="s">
        <v>98</v>
      </c>
      <c r="R672" s="40">
        <v>5</v>
      </c>
      <c r="S672" s="115">
        <v>0</v>
      </c>
    </row>
    <row r="673" spans="1:19" x14ac:dyDescent="0.3">
      <c r="A673" s="113" t="s">
        <v>126</v>
      </c>
      <c r="C673" s="113" t="s">
        <v>3792</v>
      </c>
      <c r="D673" s="113">
        <v>1201</v>
      </c>
      <c r="E673" s="113">
        <v>317.23</v>
      </c>
      <c r="F673" s="113">
        <v>0.3</v>
      </c>
      <c r="G673" s="113">
        <v>0.2</v>
      </c>
      <c r="H673" s="113">
        <v>2.154763</v>
      </c>
      <c r="I673" s="113">
        <v>5189812.7039999999</v>
      </c>
      <c r="J673" s="113">
        <v>488032.62900000002</v>
      </c>
      <c r="K673" s="34">
        <f>VLOOKUP($C673,'Hub coords'!$A$14:$E$119,4,TRUE)</f>
        <v>488032.34240000002</v>
      </c>
      <c r="L673" s="34">
        <f>VLOOKUP($C673,'Hub coords'!$A$14:$E$119,5,TRUE)</f>
        <v>5189812.1225000005</v>
      </c>
      <c r="M673" s="34">
        <f t="shared" si="40"/>
        <v>0.28659999999217689</v>
      </c>
      <c r="N673" s="34">
        <f t="shared" si="41"/>
        <v>0.58149999938905239</v>
      </c>
      <c r="O673" s="35">
        <f t="shared" si="42"/>
        <v>0.6482914539657173</v>
      </c>
      <c r="P673" s="34">
        <f t="shared" si="43"/>
        <v>0.42028180928498377</v>
      </c>
      <c r="Q673" s="36" t="s">
        <v>98</v>
      </c>
      <c r="R673" s="40">
        <v>6</v>
      </c>
      <c r="S673" s="115">
        <v>1</v>
      </c>
    </row>
    <row r="674" spans="1:19" x14ac:dyDescent="0.3">
      <c r="A674" s="113" t="s">
        <v>130</v>
      </c>
      <c r="C674" s="113" t="s">
        <v>3793</v>
      </c>
      <c r="D674" s="113">
        <v>1201</v>
      </c>
      <c r="E674" s="113">
        <v>317.017</v>
      </c>
      <c r="F674" s="113">
        <v>0.4</v>
      </c>
      <c r="G674" s="113">
        <v>0.3</v>
      </c>
      <c r="H674" s="113">
        <v>1.884082</v>
      </c>
      <c r="I674" s="113">
        <v>5189813.2699999996</v>
      </c>
      <c r="J674" s="113">
        <v>488032.467</v>
      </c>
      <c r="K674" s="34">
        <f>VLOOKUP($C674,'Hub coords'!$A$14:$E$119,4,TRUE)</f>
        <v>488032.34240000002</v>
      </c>
      <c r="L674" s="34">
        <f>VLOOKUP($C674,'Hub coords'!$A$14:$E$119,5,TRUE)</f>
        <v>5189812.1225000005</v>
      </c>
      <c r="M674" s="34">
        <f t="shared" si="40"/>
        <v>0.12459999998100102</v>
      </c>
      <c r="N674" s="34">
        <f t="shared" si="41"/>
        <v>1.1474999990314245</v>
      </c>
      <c r="O674" s="35">
        <f t="shared" si="42"/>
        <v>1.1542449513740074</v>
      </c>
      <c r="P674" s="34">
        <f t="shared" si="43"/>
        <v>1.3322814077723848</v>
      </c>
      <c r="Q674" s="36" t="s">
        <v>98</v>
      </c>
      <c r="R674" s="40">
        <v>7</v>
      </c>
      <c r="S674" s="115">
        <v>0</v>
      </c>
    </row>
    <row r="675" spans="1:19" x14ac:dyDescent="0.3">
      <c r="A675" s="113" t="s">
        <v>130</v>
      </c>
      <c r="C675" s="113" t="s">
        <v>3794</v>
      </c>
      <c r="D675" s="113">
        <v>1201</v>
      </c>
      <c r="E675" s="113">
        <v>318.51600000000002</v>
      </c>
      <c r="F675" s="113">
        <v>0.3</v>
      </c>
      <c r="G675" s="113">
        <v>0.3</v>
      </c>
      <c r="H675" s="113">
        <v>1.843429</v>
      </c>
      <c r="I675" s="113">
        <v>5189812.4000000004</v>
      </c>
      <c r="J675" s="113">
        <v>488032.75400000002</v>
      </c>
      <c r="K675" s="34">
        <f>VLOOKUP($C675,'Hub coords'!$A$14:$E$119,4,TRUE)</f>
        <v>488032.34240000002</v>
      </c>
      <c r="L675" s="34">
        <f>VLOOKUP($C675,'Hub coords'!$A$14:$E$119,5,TRUE)</f>
        <v>5189812.1225000005</v>
      </c>
      <c r="M675" s="34">
        <f t="shared" si="40"/>
        <v>0.41159999999217689</v>
      </c>
      <c r="N675" s="34">
        <f t="shared" si="41"/>
        <v>0.27749999985098839</v>
      </c>
      <c r="O675" s="35">
        <f t="shared" si="42"/>
        <v>0.49640790677713681</v>
      </c>
      <c r="P675" s="34">
        <f t="shared" si="43"/>
        <v>0.24642080991085855</v>
      </c>
      <c r="Q675" s="36" t="s">
        <v>98</v>
      </c>
      <c r="R675" s="40">
        <v>8</v>
      </c>
      <c r="S675" s="115">
        <v>0</v>
      </c>
    </row>
    <row r="676" spans="1:19" ht="15" thickBot="1" x14ac:dyDescent="0.35">
      <c r="A676" s="113" t="s">
        <v>126</v>
      </c>
      <c r="C676" s="113" t="s">
        <v>3795</v>
      </c>
      <c r="D676" s="113">
        <v>1201</v>
      </c>
      <c r="E676" s="113">
        <v>319.84500000000003</v>
      </c>
      <c r="F676" s="113">
        <v>0.4</v>
      </c>
      <c r="G676" s="113">
        <v>0.3</v>
      </c>
      <c r="H676" s="113">
        <v>1.7038759999999999</v>
      </c>
      <c r="I676" s="113">
        <v>5189812.375</v>
      </c>
      <c r="J676" s="113">
        <v>488032.56800000003</v>
      </c>
      <c r="K676" s="34">
        <f>VLOOKUP($C676,'Hub coords'!$A$14:$E$119,4,TRUE)</f>
        <v>488032.34240000002</v>
      </c>
      <c r="L676" s="34">
        <f>VLOOKUP($C676,'Hub coords'!$A$14:$E$119,5,TRUE)</f>
        <v>5189812.1225000005</v>
      </c>
      <c r="M676" s="34">
        <f t="shared" si="40"/>
        <v>0.22560000000521541</v>
      </c>
      <c r="N676" s="34">
        <f t="shared" si="41"/>
        <v>0.25249999947845936</v>
      </c>
      <c r="O676" s="35">
        <f t="shared" si="42"/>
        <v>0.33860243610903801</v>
      </c>
      <c r="P676" s="34">
        <f t="shared" si="43"/>
        <v>0.11465160973897516</v>
      </c>
      <c r="Q676" s="36" t="s">
        <v>98</v>
      </c>
      <c r="R676" s="38" t="s">
        <v>2123</v>
      </c>
      <c r="S676" s="38">
        <v>0</v>
      </c>
    </row>
    <row r="677" spans="1:19" x14ac:dyDescent="0.3">
      <c r="A677" s="113" t="s">
        <v>126</v>
      </c>
      <c r="C677" s="113" t="s">
        <v>3778</v>
      </c>
      <c r="D677" s="113">
        <v>1201</v>
      </c>
      <c r="E677" s="113">
        <v>316.77600000000001</v>
      </c>
      <c r="F677" s="113">
        <v>0.4</v>
      </c>
      <c r="G677" s="113">
        <v>0.3</v>
      </c>
      <c r="H677" s="113">
        <v>1.8934120000000001</v>
      </c>
      <c r="I677" s="113">
        <v>5189813.4110000003</v>
      </c>
      <c r="J677" s="113">
        <v>488032.42300000001</v>
      </c>
      <c r="K677" s="34">
        <f>VLOOKUP($C677,'Hub coords'!$A$14:$E$119,4,TRUE)</f>
        <v>488032.34240000002</v>
      </c>
      <c r="L677" s="34">
        <f>VLOOKUP($C677,'Hub coords'!$A$14:$E$119,5,TRUE)</f>
        <v>5189812.1225000005</v>
      </c>
      <c r="M677" s="34">
        <f t="shared" si="40"/>
        <v>8.0599999986588955E-2</v>
      </c>
      <c r="N677" s="34">
        <f t="shared" si="41"/>
        <v>1.2884999997913837</v>
      </c>
      <c r="O677" s="35">
        <f t="shared" si="42"/>
        <v>1.2910184388536958</v>
      </c>
      <c r="P677" s="34">
        <f t="shared" si="43"/>
        <v>1.666728609460234</v>
      </c>
      <c r="Q677" s="36" t="s">
        <v>98</v>
      </c>
      <c r="R677" s="70"/>
      <c r="S677" s="70"/>
    </row>
    <row r="678" spans="1:19" x14ac:dyDescent="0.3">
      <c r="A678" s="113" t="s">
        <v>130</v>
      </c>
      <c r="C678" s="113" t="s">
        <v>3796</v>
      </c>
      <c r="D678" s="113">
        <v>1201</v>
      </c>
      <c r="E678" s="113">
        <v>318.83100000000002</v>
      </c>
      <c r="F678" s="113">
        <v>0.4</v>
      </c>
      <c r="G678" s="113">
        <v>0.3</v>
      </c>
      <c r="H678" s="113">
        <v>2.0768620000000002</v>
      </c>
      <c r="I678" s="113">
        <v>5189811.8289999999</v>
      </c>
      <c r="J678" s="113">
        <v>488032.74699999997</v>
      </c>
      <c r="K678" s="34">
        <f>VLOOKUP($C678,'Hub coords'!$A$14:$E$119,4,TRUE)</f>
        <v>488032.34240000002</v>
      </c>
      <c r="L678" s="34">
        <f>VLOOKUP($C678,'Hub coords'!$A$14:$E$119,5,TRUE)</f>
        <v>5189812.1225000005</v>
      </c>
      <c r="M678" s="34">
        <f t="shared" si="40"/>
        <v>0.40459999995073304</v>
      </c>
      <c r="N678" s="34">
        <f t="shared" si="41"/>
        <v>0.29350000061094761</v>
      </c>
      <c r="O678" s="35">
        <f t="shared" si="42"/>
        <v>0.49984338579074888</v>
      </c>
      <c r="P678" s="34">
        <f t="shared" si="43"/>
        <v>0.24984341031875942</v>
      </c>
      <c r="Q678" s="36" t="s">
        <v>98</v>
      </c>
      <c r="R678" s="70"/>
      <c r="S678" s="70"/>
    </row>
    <row r="679" spans="1:19" x14ac:dyDescent="0.3">
      <c r="A679" s="113" t="s">
        <v>126</v>
      </c>
      <c r="C679" s="113" t="s">
        <v>3797</v>
      </c>
      <c r="D679" s="113">
        <v>1201</v>
      </c>
      <c r="E679" s="113">
        <v>316.85300000000001</v>
      </c>
      <c r="F679" s="113">
        <v>0.3</v>
      </c>
      <c r="G679" s="113">
        <v>0.2</v>
      </c>
      <c r="H679" s="113">
        <v>2.2533479999999999</v>
      </c>
      <c r="I679" s="113">
        <v>5189812.9060000004</v>
      </c>
      <c r="J679" s="113">
        <v>488032.565</v>
      </c>
      <c r="K679" s="34">
        <f>VLOOKUP($C679,'Hub coords'!$A$14:$E$119,4,TRUE)</f>
        <v>488032.34240000002</v>
      </c>
      <c r="L679" s="34">
        <f>VLOOKUP($C679,'Hub coords'!$A$14:$E$119,5,TRUE)</f>
        <v>5189812.1225000005</v>
      </c>
      <c r="M679" s="34">
        <f t="shared" si="40"/>
        <v>0.22259999997913837</v>
      </c>
      <c r="N679" s="34">
        <f t="shared" si="41"/>
        <v>0.78349999990314245</v>
      </c>
      <c r="O679" s="35">
        <f t="shared" si="42"/>
        <v>0.81450783288986028</v>
      </c>
      <c r="P679" s="34">
        <f t="shared" si="43"/>
        <v>0.66342300983893654</v>
      </c>
      <c r="Q679" s="36" t="s">
        <v>98</v>
      </c>
      <c r="R679" s="70"/>
      <c r="S679" s="70"/>
    </row>
    <row r="680" spans="1:19" x14ac:dyDescent="0.3">
      <c r="A680" s="113" t="s">
        <v>130</v>
      </c>
      <c r="C680" s="113" t="s">
        <v>3798</v>
      </c>
      <c r="D680" s="113">
        <v>1201</v>
      </c>
      <c r="E680" s="113">
        <v>319.35899999999998</v>
      </c>
      <c r="F680" s="113">
        <v>0.3</v>
      </c>
      <c r="G680" s="113">
        <v>0.2</v>
      </c>
      <c r="H680" s="113">
        <v>2.0329139999999999</v>
      </c>
      <c r="I680" s="113">
        <v>5189811.93</v>
      </c>
      <c r="J680" s="113">
        <v>488032.73200000002</v>
      </c>
      <c r="K680" s="34">
        <f>VLOOKUP($C680,'Hub coords'!$A$14:$E$119,4,TRUE)</f>
        <v>488032.34240000002</v>
      </c>
      <c r="L680" s="34">
        <f>VLOOKUP($C680,'Hub coords'!$A$14:$E$119,5,TRUE)</f>
        <v>5189812.1225000005</v>
      </c>
      <c r="M680" s="34">
        <f t="shared" ref="M680:M713" si="44">ABS(K680-J680)</f>
        <v>0.38959999999497086</v>
      </c>
      <c r="N680" s="34">
        <f t="shared" ref="N680:N713" si="45">ABS(L680-I680)</f>
        <v>0.19250000081956387</v>
      </c>
      <c r="O680" s="35">
        <f t="shared" ref="O680:O713" si="46">SQRT(M680^2+N680^2)</f>
        <v>0.43456232040020837</v>
      </c>
      <c r="P680" s="34">
        <f t="shared" ref="P680:P713" si="47">O680*O680</f>
        <v>0.18884441031161336</v>
      </c>
      <c r="Q680" s="36" t="s">
        <v>98</v>
      </c>
      <c r="R680" s="70"/>
      <c r="S680" s="70"/>
    </row>
    <row r="681" spans="1:19" x14ac:dyDescent="0.3">
      <c r="A681" s="113" t="s">
        <v>126</v>
      </c>
      <c r="C681" s="113" t="s">
        <v>3799</v>
      </c>
      <c r="D681" s="113">
        <v>1201</v>
      </c>
      <c r="E681" s="113">
        <v>318.76299999999998</v>
      </c>
      <c r="F681" s="113">
        <v>0.4</v>
      </c>
      <c r="G681" s="113">
        <v>0.3</v>
      </c>
      <c r="H681" s="113">
        <v>2.0880869999999998</v>
      </c>
      <c r="I681" s="113">
        <v>5189813.0329999998</v>
      </c>
      <c r="J681" s="113">
        <v>488032.89600000001</v>
      </c>
      <c r="K681" s="34">
        <f>VLOOKUP($C681,'Hub coords'!$A$14:$E$119,4,TRUE)</f>
        <v>488032.34240000002</v>
      </c>
      <c r="L681" s="34">
        <f>VLOOKUP($C681,'Hub coords'!$A$14:$E$119,5,TRUE)</f>
        <v>5189812.1225000005</v>
      </c>
      <c r="M681" s="34">
        <f t="shared" si="44"/>
        <v>0.55359999998472631</v>
      </c>
      <c r="N681" s="34">
        <f t="shared" si="45"/>
        <v>0.91049999929964542</v>
      </c>
      <c r="O681" s="35">
        <f t="shared" si="46"/>
        <v>1.0655905445844305</v>
      </c>
      <c r="P681" s="34">
        <f t="shared" si="47"/>
        <v>1.1354832087077431</v>
      </c>
      <c r="Q681" s="36" t="s">
        <v>98</v>
      </c>
      <c r="R681" s="70"/>
      <c r="S681" s="70"/>
    </row>
    <row r="682" spans="1:19" x14ac:dyDescent="0.3">
      <c r="A682" s="113" t="s">
        <v>126</v>
      </c>
      <c r="C682" s="113" t="s">
        <v>3800</v>
      </c>
      <c r="D682" s="113">
        <v>1201</v>
      </c>
      <c r="E682" s="113">
        <v>316.58199999999999</v>
      </c>
      <c r="F682" s="113">
        <v>0.4</v>
      </c>
      <c r="G682" s="113">
        <v>0.3</v>
      </c>
      <c r="H682" s="113">
        <v>2.1413869999999999</v>
      </c>
      <c r="I682" s="113">
        <v>5189812.7300000004</v>
      </c>
      <c r="J682" s="113">
        <v>488032.47</v>
      </c>
      <c r="K682" s="34">
        <f>VLOOKUP($C682,'Hub coords'!$A$14:$E$119,4,TRUE)</f>
        <v>488032.34240000002</v>
      </c>
      <c r="L682" s="34">
        <f>VLOOKUP($C682,'Hub coords'!$A$14:$E$119,5,TRUE)</f>
        <v>5189812.1225000005</v>
      </c>
      <c r="M682" s="34">
        <f t="shared" si="44"/>
        <v>0.12759999994887039</v>
      </c>
      <c r="N682" s="34">
        <f t="shared" si="45"/>
        <v>0.60749999992549419</v>
      </c>
      <c r="O682" s="35">
        <f t="shared" si="46"/>
        <v>0.62075599867937414</v>
      </c>
      <c r="P682" s="34">
        <f t="shared" si="47"/>
        <v>0.38533800989642714</v>
      </c>
      <c r="Q682" s="36" t="s">
        <v>98</v>
      </c>
      <c r="R682" s="70"/>
      <c r="S682" s="70"/>
    </row>
    <row r="683" spans="1:19" x14ac:dyDescent="0.3">
      <c r="A683" s="113" t="s">
        <v>126</v>
      </c>
      <c r="C683" s="113" t="s">
        <v>3801</v>
      </c>
      <c r="D683" s="113">
        <v>1201</v>
      </c>
      <c r="E683" s="113">
        <v>321.48700000000002</v>
      </c>
      <c r="F683" s="113">
        <v>0.4</v>
      </c>
      <c r="G683" s="113">
        <v>0.3</v>
      </c>
      <c r="H683" s="113">
        <v>2.0733999999999999</v>
      </c>
      <c r="I683" s="113">
        <v>5189812.2680000002</v>
      </c>
      <c r="J683" s="113">
        <v>488032.54599999997</v>
      </c>
      <c r="K683" s="34">
        <f>VLOOKUP($C683,'Hub coords'!$A$14:$E$119,4,TRUE)</f>
        <v>488032.34240000002</v>
      </c>
      <c r="L683" s="34">
        <f>VLOOKUP($C683,'Hub coords'!$A$14:$E$119,5,TRUE)</f>
        <v>5189812.1225000005</v>
      </c>
      <c r="M683" s="34">
        <f t="shared" si="44"/>
        <v>0.20359999994980171</v>
      </c>
      <c r="N683" s="34">
        <f t="shared" si="45"/>
        <v>0.14549999963492155</v>
      </c>
      <c r="O683" s="35">
        <f t="shared" si="46"/>
        <v>0.25024629842081864</v>
      </c>
      <c r="P683" s="34">
        <f t="shared" si="47"/>
        <v>6.2623209873321414E-2</v>
      </c>
      <c r="Q683" s="36" t="s">
        <v>98</v>
      </c>
      <c r="R683" s="70"/>
      <c r="S683" s="70"/>
    </row>
    <row r="684" spans="1:19" x14ac:dyDescent="0.3">
      <c r="A684" s="113" t="s">
        <v>126</v>
      </c>
      <c r="C684" s="113" t="s">
        <v>3802</v>
      </c>
      <c r="D684" s="113">
        <v>1201</v>
      </c>
      <c r="E684" s="113">
        <v>318.863</v>
      </c>
      <c r="F684" s="113">
        <v>0.4</v>
      </c>
      <c r="G684" s="113">
        <v>0.3</v>
      </c>
      <c r="H684" s="113">
        <v>2.1419320000000002</v>
      </c>
      <c r="I684" s="113">
        <v>5189811.8640000001</v>
      </c>
      <c r="J684" s="113">
        <v>488032.90600000002</v>
      </c>
      <c r="K684" s="34">
        <f>VLOOKUP($C684,'Hub coords'!$A$14:$E$119,4,TRUE)</f>
        <v>488032.34240000002</v>
      </c>
      <c r="L684" s="34">
        <f>VLOOKUP($C684,'Hub coords'!$A$14:$E$119,5,TRUE)</f>
        <v>5189812.1225000005</v>
      </c>
      <c r="M684" s="34">
        <f t="shared" si="44"/>
        <v>0.56359999999403954</v>
      </c>
      <c r="N684" s="34">
        <f t="shared" si="45"/>
        <v>0.258500000461936</v>
      </c>
      <c r="O684" s="35">
        <f t="shared" si="46"/>
        <v>0.62005419943106765</v>
      </c>
      <c r="P684" s="34">
        <f t="shared" si="47"/>
        <v>0.38446721023210223</v>
      </c>
      <c r="Q684" s="36" t="s">
        <v>98</v>
      </c>
      <c r="R684" s="70"/>
      <c r="S684" s="70"/>
    </row>
    <row r="685" spans="1:19" x14ac:dyDescent="0.3">
      <c r="A685" s="113" t="s">
        <v>126</v>
      </c>
      <c r="C685" s="113" t="s">
        <v>3803</v>
      </c>
      <c r="D685" s="113">
        <v>1201</v>
      </c>
      <c r="E685" s="113">
        <v>317.68299999999999</v>
      </c>
      <c r="F685" s="113">
        <v>0.3</v>
      </c>
      <c r="G685" s="113">
        <v>0.3</v>
      </c>
      <c r="H685" s="113">
        <v>2.1349290000000001</v>
      </c>
      <c r="I685" s="113">
        <v>5189812.1869999999</v>
      </c>
      <c r="J685" s="113">
        <v>488031.625</v>
      </c>
      <c r="K685" s="34">
        <f>VLOOKUP($C685,'Hub coords'!$A$14:$E$119,4,TRUE)</f>
        <v>488032.34240000002</v>
      </c>
      <c r="L685" s="34">
        <f>VLOOKUP($C685,'Hub coords'!$A$14:$E$119,5,TRUE)</f>
        <v>5189812.1225000005</v>
      </c>
      <c r="M685" s="34">
        <f t="shared" si="44"/>
        <v>0.71740000002318993</v>
      </c>
      <c r="N685" s="34">
        <f t="shared" si="45"/>
        <v>6.4499999396502972E-2</v>
      </c>
      <c r="O685" s="35">
        <f t="shared" si="46"/>
        <v>0.72029369701214374</v>
      </c>
      <c r="P685" s="34">
        <f t="shared" si="47"/>
        <v>0.51882300995542197</v>
      </c>
      <c r="Q685" s="36" t="s">
        <v>98</v>
      </c>
      <c r="R685" s="70"/>
      <c r="S685" s="70"/>
    </row>
    <row r="686" spans="1:19" x14ac:dyDescent="0.3">
      <c r="A686" s="113" t="s">
        <v>126</v>
      </c>
      <c r="C686" s="113" t="s">
        <v>3804</v>
      </c>
      <c r="D686" s="113">
        <v>1201</v>
      </c>
      <c r="E686" s="113">
        <v>321.91300000000001</v>
      </c>
      <c r="F686" s="113">
        <v>0.4</v>
      </c>
      <c r="G686" s="113">
        <v>0.3</v>
      </c>
      <c r="H686" s="113">
        <v>1.7508429999999999</v>
      </c>
      <c r="I686" s="113">
        <v>5189812.9029999999</v>
      </c>
      <c r="J686" s="113">
        <v>488032.74400000001</v>
      </c>
      <c r="K686" s="34">
        <f>VLOOKUP($C686,'Hub coords'!$A$14:$E$119,4,TRUE)</f>
        <v>488032.34240000002</v>
      </c>
      <c r="L686" s="34">
        <f>VLOOKUP($C686,'Hub coords'!$A$14:$E$119,5,TRUE)</f>
        <v>5189812.1225000005</v>
      </c>
      <c r="M686" s="34">
        <f t="shared" si="44"/>
        <v>0.40159999998286366</v>
      </c>
      <c r="N686" s="34">
        <f t="shared" si="45"/>
        <v>0.78049999941140413</v>
      </c>
      <c r="O686" s="35">
        <f t="shared" si="46"/>
        <v>0.8777601090659326</v>
      </c>
      <c r="P686" s="34">
        <f t="shared" si="47"/>
        <v>0.77046280906743791</v>
      </c>
      <c r="Q686" s="36" t="s">
        <v>98</v>
      </c>
      <c r="R686" s="70"/>
      <c r="S686" s="70"/>
    </row>
    <row r="687" spans="1:19" x14ac:dyDescent="0.3">
      <c r="A687" s="113" t="s">
        <v>130</v>
      </c>
      <c r="C687" s="113" t="s">
        <v>3805</v>
      </c>
      <c r="D687" s="113">
        <v>1201</v>
      </c>
      <c r="E687" s="113">
        <v>316.94299999999998</v>
      </c>
      <c r="F687" s="113">
        <v>0.4</v>
      </c>
      <c r="G687" s="113">
        <v>0.3</v>
      </c>
      <c r="H687" s="113">
        <v>2.0126149999999998</v>
      </c>
      <c r="I687" s="113">
        <v>5189812.9649999999</v>
      </c>
      <c r="J687" s="113">
        <v>488032.29700000002</v>
      </c>
      <c r="K687" s="34">
        <f>VLOOKUP($C687,'Hub coords'!$A$14:$E$119,4,TRUE)</f>
        <v>488032.34240000002</v>
      </c>
      <c r="L687" s="34">
        <f>VLOOKUP($C687,'Hub coords'!$A$14:$E$119,5,TRUE)</f>
        <v>5189812.1225000005</v>
      </c>
      <c r="M687" s="34">
        <f t="shared" si="44"/>
        <v>4.5400000002700835E-2</v>
      </c>
      <c r="N687" s="34">
        <f t="shared" si="45"/>
        <v>0.84249999932944775</v>
      </c>
      <c r="O687" s="35">
        <f t="shared" si="46"/>
        <v>0.84372235295170694</v>
      </c>
      <c r="P687" s="34">
        <f t="shared" si="47"/>
        <v>0.7118674088703647</v>
      </c>
      <c r="Q687" s="36" t="s">
        <v>98</v>
      </c>
      <c r="R687" s="70"/>
      <c r="S687" s="70"/>
    </row>
    <row r="688" spans="1:19" x14ac:dyDescent="0.3">
      <c r="A688" s="113" t="s">
        <v>126</v>
      </c>
      <c r="C688" s="113" t="s">
        <v>3779</v>
      </c>
      <c r="D688" s="113">
        <v>1201</v>
      </c>
      <c r="E688" s="113">
        <v>320.17500000000001</v>
      </c>
      <c r="F688" s="113">
        <v>0.3</v>
      </c>
      <c r="G688" s="113">
        <v>0.2</v>
      </c>
      <c r="H688" s="113">
        <v>1.5620160000000001</v>
      </c>
      <c r="I688" s="113">
        <v>5189812.3310000002</v>
      </c>
      <c r="J688" s="113">
        <v>488032.47399999999</v>
      </c>
      <c r="K688" s="34">
        <f>VLOOKUP($C688,'Hub coords'!$A$14:$E$119,4,TRUE)</f>
        <v>488032.34240000002</v>
      </c>
      <c r="L688" s="34">
        <f>VLOOKUP($C688,'Hub coords'!$A$14:$E$119,5,TRUE)</f>
        <v>5189812.1225000005</v>
      </c>
      <c r="M688" s="34">
        <f t="shared" si="44"/>
        <v>0.13159999996423721</v>
      </c>
      <c r="N688" s="34">
        <f t="shared" si="45"/>
        <v>0.20849999971687794</v>
      </c>
      <c r="O688" s="35">
        <f t="shared" si="46"/>
        <v>0.24655792397026166</v>
      </c>
      <c r="P688" s="34">
        <f t="shared" si="47"/>
        <v>6.0790809872525331E-2</v>
      </c>
      <c r="Q688" s="36" t="s">
        <v>98</v>
      </c>
      <c r="R688" s="70"/>
      <c r="S688" s="70"/>
    </row>
    <row r="689" spans="1:19" x14ac:dyDescent="0.3">
      <c r="A689" s="113" t="s">
        <v>126</v>
      </c>
      <c r="C689" s="113" t="s">
        <v>3806</v>
      </c>
      <c r="D689" s="113">
        <v>1201</v>
      </c>
      <c r="E689" s="113">
        <v>316.86200000000002</v>
      </c>
      <c r="F689" s="113">
        <v>0.2</v>
      </c>
      <c r="G689" s="113">
        <v>0.3</v>
      </c>
      <c r="H689" s="113">
        <v>2.0970529999999998</v>
      </c>
      <c r="I689" s="113">
        <v>5189811.3459999999</v>
      </c>
      <c r="J689" s="113">
        <v>488033.36300000001</v>
      </c>
      <c r="K689" s="34">
        <f>VLOOKUP($C689,'Hub coords'!$A$14:$E$119,4,TRUE)</f>
        <v>488032.34240000002</v>
      </c>
      <c r="L689" s="34">
        <f>VLOOKUP($C689,'Hub coords'!$A$14:$E$119,5,TRUE)</f>
        <v>5189812.1225000005</v>
      </c>
      <c r="M689" s="34">
        <f t="shared" si="44"/>
        <v>1.0205999999889173</v>
      </c>
      <c r="N689" s="34">
        <f t="shared" si="45"/>
        <v>0.77650000061839819</v>
      </c>
      <c r="O689" s="35">
        <f t="shared" si="46"/>
        <v>1.2824104689754177</v>
      </c>
      <c r="P689" s="34">
        <f t="shared" si="47"/>
        <v>1.6445766109377506</v>
      </c>
      <c r="Q689" s="36" t="s">
        <v>98</v>
      </c>
      <c r="R689" s="70"/>
      <c r="S689" s="70"/>
    </row>
    <row r="690" spans="1:19" x14ac:dyDescent="0.3">
      <c r="A690" s="113" t="s">
        <v>126</v>
      </c>
      <c r="C690" s="113" t="s">
        <v>3780</v>
      </c>
      <c r="D690" s="113">
        <v>1201</v>
      </c>
      <c r="E690" s="113">
        <v>319.78800000000001</v>
      </c>
      <c r="F690" s="113">
        <v>0.4</v>
      </c>
      <c r="G690" s="113">
        <v>0.3</v>
      </c>
      <c r="H690" s="113">
        <v>1.85002</v>
      </c>
      <c r="I690" s="113">
        <v>5189812.5619999999</v>
      </c>
      <c r="J690" s="113">
        <v>488032.52799999999</v>
      </c>
      <c r="K690" s="34">
        <f>VLOOKUP($C690,'Hub coords'!$A$14:$E$119,4,TRUE)</f>
        <v>488032.34240000002</v>
      </c>
      <c r="L690" s="34">
        <f>VLOOKUP($C690,'Hub coords'!$A$14:$E$119,5,TRUE)</f>
        <v>5189812.1225000005</v>
      </c>
      <c r="M690" s="34">
        <f t="shared" si="44"/>
        <v>0.1855999999679625</v>
      </c>
      <c r="N690" s="34">
        <f t="shared" si="45"/>
        <v>0.43949999939650297</v>
      </c>
      <c r="O690" s="35">
        <f t="shared" si="46"/>
        <v>0.47708239273487529</v>
      </c>
      <c r="P690" s="34">
        <f t="shared" si="47"/>
        <v>0.22760760945763378</v>
      </c>
      <c r="Q690" s="36" t="s">
        <v>98</v>
      </c>
      <c r="R690" s="70" t="s">
        <v>5112</v>
      </c>
      <c r="S690" s="48">
        <f>COUNT(D666:D695)</f>
        <v>30</v>
      </c>
    </row>
    <row r="691" spans="1:19" x14ac:dyDescent="0.3">
      <c r="A691" s="113" t="s">
        <v>126</v>
      </c>
      <c r="C691" s="113" t="s">
        <v>3781</v>
      </c>
      <c r="D691" s="113">
        <v>1201</v>
      </c>
      <c r="E691" s="113">
        <v>317.68200000000002</v>
      </c>
      <c r="F691" s="113">
        <v>0.4</v>
      </c>
      <c r="G691" s="113">
        <v>0.3</v>
      </c>
      <c r="H691" s="113">
        <v>2.0587080000000002</v>
      </c>
      <c r="I691" s="113">
        <v>5189813.0120000001</v>
      </c>
      <c r="J691" s="113">
        <v>488032.04800000001</v>
      </c>
      <c r="K691" s="34">
        <f>VLOOKUP($C691,'Hub coords'!$A$14:$E$119,4,TRUE)</f>
        <v>488032.34240000002</v>
      </c>
      <c r="L691" s="34">
        <f>VLOOKUP($C691,'Hub coords'!$A$14:$E$119,5,TRUE)</f>
        <v>5189812.1225000005</v>
      </c>
      <c r="M691" s="34">
        <f t="shared" si="44"/>
        <v>0.29440000001341105</v>
      </c>
      <c r="N691" s="34">
        <f t="shared" si="45"/>
        <v>0.88949999958276749</v>
      </c>
      <c r="O691" s="35">
        <f t="shared" si="46"/>
        <v>0.93695336557677178</v>
      </c>
      <c r="P691" s="34">
        <f t="shared" si="47"/>
        <v>0.87788160926563974</v>
      </c>
      <c r="Q691" s="36" t="s">
        <v>98</v>
      </c>
      <c r="R691" s="70" t="s">
        <v>5111</v>
      </c>
      <c r="S691" s="18">
        <f>AVERAGE(O666:O695)</f>
        <v>0.69811381929305505</v>
      </c>
    </row>
    <row r="692" spans="1:19" x14ac:dyDescent="0.3">
      <c r="A692" s="113" t="s">
        <v>126</v>
      </c>
      <c r="C692" s="113" t="s">
        <v>3782</v>
      </c>
      <c r="D692" s="113">
        <v>1201</v>
      </c>
      <c r="E692" s="113">
        <v>317.59699999999998</v>
      </c>
      <c r="F692" s="113">
        <v>0.4</v>
      </c>
      <c r="G692" s="113">
        <v>0.3</v>
      </c>
      <c r="H692" s="113">
        <v>2.107602</v>
      </c>
      <c r="I692" s="113">
        <v>5189812.9670000002</v>
      </c>
      <c r="J692" s="113">
        <v>488032.60100000002</v>
      </c>
      <c r="K692" s="34">
        <f>VLOOKUP($C692,'Hub coords'!$A$14:$E$119,4,TRUE)</f>
        <v>488032.34240000002</v>
      </c>
      <c r="L692" s="34">
        <f>VLOOKUP($C692,'Hub coords'!$A$14:$E$119,5,TRUE)</f>
        <v>5189812.1225000005</v>
      </c>
      <c r="M692" s="34">
        <f t="shared" si="44"/>
        <v>0.25860000000102445</v>
      </c>
      <c r="N692" s="34">
        <f t="shared" si="45"/>
        <v>0.84449999965727329</v>
      </c>
      <c r="O692" s="35">
        <f t="shared" si="46"/>
        <v>0.88320677614116183</v>
      </c>
      <c r="P692" s="34">
        <f t="shared" si="47"/>
        <v>0.78005420942166437</v>
      </c>
      <c r="Q692" s="36" t="s">
        <v>98</v>
      </c>
      <c r="R692" s="70" t="s">
        <v>5110</v>
      </c>
      <c r="S692" s="18">
        <f>_xlfn.STDEV.S(O666:O695)</f>
        <v>0.36731401337620945</v>
      </c>
    </row>
    <row r="693" spans="1:19" x14ac:dyDescent="0.3">
      <c r="A693" s="113" t="s">
        <v>126</v>
      </c>
      <c r="C693" s="113" t="s">
        <v>3783</v>
      </c>
      <c r="D693" s="113">
        <v>1201</v>
      </c>
      <c r="E693" s="113">
        <v>317.57299999999998</v>
      </c>
      <c r="F693" s="113">
        <v>0.4</v>
      </c>
      <c r="G693" s="113">
        <v>0.3</v>
      </c>
      <c r="H693" s="113">
        <v>1.7477929999999999</v>
      </c>
      <c r="I693" s="113">
        <v>5189812.6310000001</v>
      </c>
      <c r="J693" s="113">
        <v>488032.54100000003</v>
      </c>
      <c r="K693" s="34">
        <f>VLOOKUP($C693,'Hub coords'!$A$14:$E$119,4,TRUE)</f>
        <v>488032.34240000002</v>
      </c>
      <c r="L693" s="34">
        <f>VLOOKUP($C693,'Hub coords'!$A$14:$E$119,5,TRUE)</f>
        <v>5189812.1225000005</v>
      </c>
      <c r="M693" s="34">
        <f t="shared" si="44"/>
        <v>0.19860000000335276</v>
      </c>
      <c r="N693" s="34">
        <f t="shared" si="45"/>
        <v>0.50849999953061342</v>
      </c>
      <c r="O693" s="35">
        <f t="shared" si="46"/>
        <v>0.54590677732005266</v>
      </c>
      <c r="P693" s="34">
        <f t="shared" si="47"/>
        <v>0.29801420952396557</v>
      </c>
      <c r="Q693" s="36" t="s">
        <v>98</v>
      </c>
      <c r="R693" s="70" t="s">
        <v>5109</v>
      </c>
      <c r="S693" s="18">
        <f>MIN(O666:O695)</f>
        <v>0.24655792397026166</v>
      </c>
    </row>
    <row r="694" spans="1:19" x14ac:dyDescent="0.3">
      <c r="A694" s="113" t="s">
        <v>126</v>
      </c>
      <c r="C694" s="113" t="s">
        <v>3784</v>
      </c>
      <c r="D694" s="113">
        <v>1201</v>
      </c>
      <c r="E694" s="113">
        <v>323.32799999999997</v>
      </c>
      <c r="F694" s="113">
        <v>0.4</v>
      </c>
      <c r="G694" s="113">
        <v>0.4</v>
      </c>
      <c r="H694" s="113">
        <v>1.788886</v>
      </c>
      <c r="I694" s="113">
        <v>5189812.8370000003</v>
      </c>
      <c r="J694" s="113">
        <v>488032.71600000001</v>
      </c>
      <c r="K694" s="34">
        <f>VLOOKUP($C694,'Hub coords'!$A$14:$E$119,4,TRUE)</f>
        <v>488032.34240000002</v>
      </c>
      <c r="L694" s="34">
        <f>VLOOKUP($C694,'Hub coords'!$A$14:$E$119,5,TRUE)</f>
        <v>5189812.1225000005</v>
      </c>
      <c r="M694" s="34">
        <f t="shared" si="44"/>
        <v>0.37359999999171123</v>
      </c>
      <c r="N694" s="34">
        <f t="shared" si="45"/>
        <v>0.714499999769032</v>
      </c>
      <c r="O694" s="35">
        <f t="shared" si="46"/>
        <v>0.80627985815332959</v>
      </c>
      <c r="P694" s="34">
        <f t="shared" si="47"/>
        <v>0.65008720966375333</v>
      </c>
      <c r="Q694" s="36" t="s">
        <v>98</v>
      </c>
      <c r="R694" s="70" t="s">
        <v>5108</v>
      </c>
      <c r="S694" s="18">
        <f>MAX(O666:O695)</f>
        <v>1.8124779195079945</v>
      </c>
    </row>
    <row r="695" spans="1:19" x14ac:dyDescent="0.3">
      <c r="A695" s="113" t="s">
        <v>126</v>
      </c>
      <c r="C695" s="113" t="s">
        <v>3785</v>
      </c>
      <c r="D695" s="113">
        <v>1201</v>
      </c>
      <c r="E695" s="113">
        <v>317.16199999999998</v>
      </c>
      <c r="F695" s="113">
        <v>0.4</v>
      </c>
      <c r="G695" s="113">
        <v>0.3</v>
      </c>
      <c r="H695" s="113">
        <v>1.9433640000000001</v>
      </c>
      <c r="I695" s="113">
        <v>5189812.4019999998</v>
      </c>
      <c r="J695" s="113">
        <v>488032.51699999999</v>
      </c>
      <c r="K695" s="34">
        <f>VLOOKUP($C695,'Hub coords'!$A$14:$E$119,4,TRUE)</f>
        <v>488032.34240000002</v>
      </c>
      <c r="L695" s="34">
        <f>VLOOKUP($C695,'Hub coords'!$A$14:$E$119,5,TRUE)</f>
        <v>5189812.1225000005</v>
      </c>
      <c r="M695" s="34">
        <f t="shared" si="44"/>
        <v>0.17459999996935949</v>
      </c>
      <c r="N695" s="34">
        <f t="shared" si="45"/>
        <v>0.27949999924749136</v>
      </c>
      <c r="O695" s="35">
        <f t="shared" si="46"/>
        <v>0.32955334859267932</v>
      </c>
      <c r="P695" s="34">
        <f t="shared" si="47"/>
        <v>0.10860540956864802</v>
      </c>
      <c r="Q695" s="36" t="s">
        <v>98</v>
      </c>
      <c r="R695" s="70" t="s">
        <v>5107</v>
      </c>
      <c r="S695" s="18">
        <f>SQRT(SUM(P666:P695)/S690)</f>
        <v>0.78599311042128295</v>
      </c>
    </row>
    <row r="696" spans="1:19" s="176" customFormat="1" ht="15" thickBot="1" x14ac:dyDescent="0.35">
      <c r="A696" s="176" t="s">
        <v>126</v>
      </c>
      <c r="C696" s="176" t="s">
        <v>3987</v>
      </c>
      <c r="D696" s="176">
        <v>1201</v>
      </c>
      <c r="E696" s="176">
        <v>340.83199999999999</v>
      </c>
      <c r="F696" s="176">
        <v>0.2</v>
      </c>
      <c r="G696" s="176">
        <v>0.3</v>
      </c>
      <c r="H696" s="176">
        <v>1.976413</v>
      </c>
      <c r="I696" s="176">
        <v>5189582.2750000004</v>
      </c>
      <c r="J696" s="176">
        <v>487874.54700000002</v>
      </c>
      <c r="K696" s="34">
        <f>VLOOKUP($C696,'Hub coords'!$A$14:$E$119,4,TRUE)</f>
        <v>487871.8934</v>
      </c>
      <c r="L696" s="34">
        <f>VLOOKUP($C696,'Hub coords'!$A$14:$E$119,5,TRUE)</f>
        <v>5189581.3425000003</v>
      </c>
      <c r="M696" s="178">
        <f t="shared" si="44"/>
        <v>2.6536000000196509</v>
      </c>
      <c r="N696" s="178">
        <f t="shared" si="45"/>
        <v>0.93250000011175871</v>
      </c>
      <c r="O696" s="179">
        <f t="shared" si="46"/>
        <v>2.812676520738338</v>
      </c>
      <c r="P696" s="178">
        <f t="shared" si="47"/>
        <v>7.9111492103127219</v>
      </c>
      <c r="Q696" s="180" t="s">
        <v>100</v>
      </c>
    </row>
    <row r="697" spans="1:19" s="176" customFormat="1" x14ac:dyDescent="0.3">
      <c r="A697" s="176" t="s">
        <v>130</v>
      </c>
      <c r="C697" s="176" t="s">
        <v>3996</v>
      </c>
      <c r="D697" s="176">
        <v>1201</v>
      </c>
      <c r="E697" s="176">
        <v>350.28399999999999</v>
      </c>
      <c r="F697" s="176">
        <v>0.3</v>
      </c>
      <c r="G697" s="176">
        <v>0.2</v>
      </c>
      <c r="H697" s="176">
        <v>2.8746689999999999</v>
      </c>
      <c r="I697" s="176">
        <v>5189582.6310000001</v>
      </c>
      <c r="J697" s="176">
        <v>487874.79599999997</v>
      </c>
      <c r="K697" s="34">
        <f>VLOOKUP($C697,'Hub coords'!$A$14:$E$119,4,TRUE)</f>
        <v>487871.8934</v>
      </c>
      <c r="L697" s="34">
        <f>VLOOKUP($C697,'Hub coords'!$A$14:$E$119,5,TRUE)</f>
        <v>5189581.3425000003</v>
      </c>
      <c r="M697" s="178">
        <f t="shared" si="44"/>
        <v>2.9025999999721535</v>
      </c>
      <c r="N697" s="178">
        <f t="shared" si="45"/>
        <v>1.2884999997913837</v>
      </c>
      <c r="O697" s="179">
        <f t="shared" si="46"/>
        <v>3.1757391280299996</v>
      </c>
      <c r="P697" s="178">
        <f t="shared" si="47"/>
        <v>10.085319009300742</v>
      </c>
      <c r="Q697" s="180" t="s">
        <v>100</v>
      </c>
      <c r="R697" s="181" t="s">
        <v>166</v>
      </c>
      <c r="S697" s="181" t="s">
        <v>165</v>
      </c>
    </row>
    <row r="698" spans="1:19" s="176" customFormat="1" x14ac:dyDescent="0.3">
      <c r="A698" s="176" t="s">
        <v>130</v>
      </c>
      <c r="C698" s="176" t="s">
        <v>3997</v>
      </c>
      <c r="D698" s="176">
        <v>1201</v>
      </c>
      <c r="E698" s="176">
        <v>346.86399999999998</v>
      </c>
      <c r="F698" s="176">
        <v>0.5</v>
      </c>
      <c r="G698" s="176">
        <v>0.5</v>
      </c>
      <c r="H698" s="176">
        <v>1.997466</v>
      </c>
      <c r="I698" s="176">
        <v>5189578.8969999999</v>
      </c>
      <c r="J698" s="176">
        <v>487874.93900000001</v>
      </c>
      <c r="K698" s="34">
        <f>VLOOKUP($C698,'Hub coords'!$A$14:$E$119,4,TRUE)</f>
        <v>487871.8934</v>
      </c>
      <c r="L698" s="34">
        <f>VLOOKUP($C698,'Hub coords'!$A$14:$E$119,5,TRUE)</f>
        <v>5189581.3425000003</v>
      </c>
      <c r="M698" s="178">
        <f t="shared" si="44"/>
        <v>3.0456000000122003</v>
      </c>
      <c r="N698" s="178">
        <f t="shared" si="45"/>
        <v>2.4455000003799796</v>
      </c>
      <c r="O698" s="179">
        <f t="shared" si="46"/>
        <v>3.9059121357159068</v>
      </c>
      <c r="P698" s="178">
        <f t="shared" si="47"/>
        <v>15.256149611932797</v>
      </c>
      <c r="Q698" s="180" t="s">
        <v>100</v>
      </c>
      <c r="R698" s="186">
        <v>1</v>
      </c>
      <c r="S698" s="183">
        <v>0</v>
      </c>
    </row>
    <row r="699" spans="1:19" s="176" customFormat="1" x14ac:dyDescent="0.3">
      <c r="A699" s="176" t="s">
        <v>130</v>
      </c>
      <c r="C699" s="176" t="s">
        <v>3998</v>
      </c>
      <c r="D699" s="176">
        <v>1201</v>
      </c>
      <c r="E699" s="176">
        <v>339.47899999999998</v>
      </c>
      <c r="F699" s="176">
        <v>0.2</v>
      </c>
      <c r="G699" s="176">
        <v>0.2</v>
      </c>
      <c r="H699" s="176">
        <v>1.586732</v>
      </c>
      <c r="I699" s="176">
        <v>5189581.8329999996</v>
      </c>
      <c r="J699" s="176">
        <v>487873.91499999998</v>
      </c>
      <c r="K699" s="34">
        <f>VLOOKUP($C699,'Hub coords'!$A$14:$E$119,4,TRUE)</f>
        <v>487871.8934</v>
      </c>
      <c r="L699" s="34">
        <f>VLOOKUP($C699,'Hub coords'!$A$14:$E$119,5,TRUE)</f>
        <v>5189581.3425000003</v>
      </c>
      <c r="M699" s="178">
        <f t="shared" si="44"/>
        <v>2.0215999999782071</v>
      </c>
      <c r="N699" s="178">
        <f t="shared" si="45"/>
        <v>0.49049999937415123</v>
      </c>
      <c r="O699" s="179">
        <f t="shared" si="46"/>
        <v>2.0802540251848884</v>
      </c>
      <c r="P699" s="178">
        <f t="shared" si="47"/>
        <v>4.3274568092979306</v>
      </c>
      <c r="Q699" s="180" t="s">
        <v>100</v>
      </c>
      <c r="R699" s="186">
        <v>2</v>
      </c>
      <c r="S699" s="183">
        <v>4</v>
      </c>
    </row>
    <row r="700" spans="1:19" s="176" customFormat="1" x14ac:dyDescent="0.3">
      <c r="A700" s="176" t="s">
        <v>126</v>
      </c>
      <c r="C700" s="176" t="s">
        <v>3999</v>
      </c>
      <c r="D700" s="176">
        <v>1201</v>
      </c>
      <c r="E700" s="176">
        <v>349.40199999999999</v>
      </c>
      <c r="F700" s="176">
        <v>0.3</v>
      </c>
      <c r="G700" s="176">
        <v>0.3</v>
      </c>
      <c r="H700" s="176">
        <v>2.7190249999999998</v>
      </c>
      <c r="I700" s="176">
        <v>5189581.2759999996</v>
      </c>
      <c r="J700" s="176">
        <v>487874.17700000003</v>
      </c>
      <c r="K700" s="34">
        <f>VLOOKUP($C700,'Hub coords'!$A$14:$E$119,4,TRUE)</f>
        <v>487871.8934</v>
      </c>
      <c r="L700" s="34">
        <f>VLOOKUP($C700,'Hub coords'!$A$14:$E$119,5,TRUE)</f>
        <v>5189581.3425000003</v>
      </c>
      <c r="M700" s="178">
        <f t="shared" si="44"/>
        <v>2.2836000000243075</v>
      </c>
      <c r="N700" s="178">
        <f t="shared" si="45"/>
        <v>6.6500000655651093E-2</v>
      </c>
      <c r="O700" s="179">
        <f t="shared" si="46"/>
        <v>2.2845680576857892</v>
      </c>
      <c r="P700" s="178">
        <f t="shared" si="47"/>
        <v>5.2192512101982196</v>
      </c>
      <c r="Q700" s="180" t="s">
        <v>100</v>
      </c>
      <c r="R700" s="186">
        <v>3</v>
      </c>
      <c r="S700" s="183">
        <v>18</v>
      </c>
    </row>
    <row r="701" spans="1:19" s="176" customFormat="1" x14ac:dyDescent="0.3">
      <c r="A701" s="176" t="s">
        <v>126</v>
      </c>
      <c r="C701" s="176" t="s">
        <v>4000</v>
      </c>
      <c r="D701" s="176">
        <v>1201</v>
      </c>
      <c r="E701" s="176">
        <v>339.798</v>
      </c>
      <c r="F701" s="176">
        <v>0.3</v>
      </c>
      <c r="G701" s="176">
        <v>0.3</v>
      </c>
      <c r="H701" s="176">
        <v>1.6301680000000001</v>
      </c>
      <c r="I701" s="176">
        <v>5189582.1069999998</v>
      </c>
      <c r="J701" s="176">
        <v>487874.26799999998</v>
      </c>
      <c r="K701" s="34">
        <f>VLOOKUP($C701,'Hub coords'!$A$14:$E$119,4,TRUE)</f>
        <v>487871.8934</v>
      </c>
      <c r="L701" s="34">
        <f>VLOOKUP($C701,'Hub coords'!$A$14:$E$119,5,TRUE)</f>
        <v>5189581.3425000003</v>
      </c>
      <c r="M701" s="178">
        <f t="shared" si="44"/>
        <v>2.374599999981001</v>
      </c>
      <c r="N701" s="178">
        <f t="shared" si="45"/>
        <v>0.76449999958276749</v>
      </c>
      <c r="O701" s="179">
        <f t="shared" si="46"/>
        <v>2.4946313173035852</v>
      </c>
      <c r="P701" s="178">
        <f t="shared" si="47"/>
        <v>6.2231854092718208</v>
      </c>
      <c r="Q701" s="180" t="s">
        <v>100</v>
      </c>
      <c r="R701" s="186">
        <v>4</v>
      </c>
      <c r="S701" s="183">
        <v>8</v>
      </c>
    </row>
    <row r="702" spans="1:19" s="176" customFormat="1" x14ac:dyDescent="0.3">
      <c r="A702" s="176" t="s">
        <v>130</v>
      </c>
      <c r="C702" s="176" t="s">
        <v>4001</v>
      </c>
      <c r="D702" s="176">
        <v>1201</v>
      </c>
      <c r="E702" s="176">
        <v>340.80099999999999</v>
      </c>
      <c r="F702" s="176">
        <v>0.2</v>
      </c>
      <c r="G702" s="176">
        <v>0.2</v>
      </c>
      <c r="H702" s="176">
        <v>1.502453</v>
      </c>
      <c r="I702" s="176">
        <v>5189581.9400000004</v>
      </c>
      <c r="J702" s="176">
        <v>487874.53899999999</v>
      </c>
      <c r="K702" s="34">
        <f>VLOOKUP($C702,'Hub coords'!$A$14:$E$119,4,TRUE)</f>
        <v>487871.8934</v>
      </c>
      <c r="L702" s="34">
        <f>VLOOKUP($C702,'Hub coords'!$A$14:$E$119,5,TRUE)</f>
        <v>5189581.3425000003</v>
      </c>
      <c r="M702" s="178">
        <f t="shared" si="44"/>
        <v>2.6455999999889173</v>
      </c>
      <c r="N702" s="178">
        <f t="shared" si="45"/>
        <v>0.59750000014901161</v>
      </c>
      <c r="O702" s="179">
        <f t="shared" si="46"/>
        <v>2.7122325877622346</v>
      </c>
      <c r="P702" s="178">
        <f t="shared" si="47"/>
        <v>7.356205610119428</v>
      </c>
      <c r="Q702" s="180" t="s">
        <v>100</v>
      </c>
      <c r="R702" s="186">
        <v>5</v>
      </c>
      <c r="S702" s="183">
        <v>0</v>
      </c>
    </row>
    <row r="703" spans="1:19" s="176" customFormat="1" x14ac:dyDescent="0.3">
      <c r="A703" s="176" t="s">
        <v>130</v>
      </c>
      <c r="C703" s="176" t="s">
        <v>4002</v>
      </c>
      <c r="D703" s="176">
        <v>1201</v>
      </c>
      <c r="E703" s="176">
        <v>340.68799999999999</v>
      </c>
      <c r="F703" s="176">
        <v>0.3</v>
      </c>
      <c r="G703" s="176">
        <v>0.3</v>
      </c>
      <c r="H703" s="176">
        <v>2.4174250000000002</v>
      </c>
      <c r="I703" s="176">
        <v>5189580.8289999999</v>
      </c>
      <c r="J703" s="176">
        <v>487874.09100000001</v>
      </c>
      <c r="K703" s="34">
        <f>VLOOKUP($C703,'Hub coords'!$A$14:$E$119,4,TRUE)</f>
        <v>487871.8934</v>
      </c>
      <c r="L703" s="34">
        <f>VLOOKUP($C703,'Hub coords'!$A$14:$E$119,5,TRUE)</f>
        <v>5189581.3425000003</v>
      </c>
      <c r="M703" s="178">
        <f t="shared" si="44"/>
        <v>2.197600000014063</v>
      </c>
      <c r="N703" s="178">
        <f t="shared" si="45"/>
        <v>0.51350000035017729</v>
      </c>
      <c r="O703" s="179">
        <f t="shared" si="46"/>
        <v>2.2567959611851136</v>
      </c>
      <c r="P703" s="178">
        <f t="shared" si="47"/>
        <v>5.0931280104214407</v>
      </c>
      <c r="Q703" s="180" t="s">
        <v>100</v>
      </c>
      <c r="R703" s="186">
        <v>6</v>
      </c>
      <c r="S703" s="183">
        <v>0</v>
      </c>
    </row>
    <row r="704" spans="1:19" s="176" customFormat="1" x14ac:dyDescent="0.3">
      <c r="A704" s="176" t="s">
        <v>126</v>
      </c>
      <c r="C704" s="176" t="s">
        <v>4003</v>
      </c>
      <c r="D704" s="176">
        <v>1201</v>
      </c>
      <c r="E704" s="176">
        <v>340.80700000000002</v>
      </c>
      <c r="F704" s="176">
        <v>0.2</v>
      </c>
      <c r="G704" s="176">
        <v>0.3</v>
      </c>
      <c r="H704" s="176">
        <v>1.909578</v>
      </c>
      <c r="I704" s="176">
        <v>5189582.1710000001</v>
      </c>
      <c r="J704" s="176">
        <v>487874.516</v>
      </c>
      <c r="K704" s="34">
        <f>VLOOKUP($C704,'Hub coords'!$A$14:$E$119,4,TRUE)</f>
        <v>487871.8934</v>
      </c>
      <c r="L704" s="34">
        <f>VLOOKUP($C704,'Hub coords'!$A$14:$E$119,5,TRUE)</f>
        <v>5189581.3425000003</v>
      </c>
      <c r="M704" s="178">
        <f t="shared" si="44"/>
        <v>2.6226000000024214</v>
      </c>
      <c r="N704" s="178">
        <f t="shared" si="45"/>
        <v>0.82849999982863665</v>
      </c>
      <c r="O704" s="179">
        <f t="shared" si="46"/>
        <v>2.7503532518076206</v>
      </c>
      <c r="P704" s="178">
        <f t="shared" si="47"/>
        <v>7.5644430097287527</v>
      </c>
      <c r="Q704" s="180" t="s">
        <v>100</v>
      </c>
      <c r="R704" s="186">
        <v>7</v>
      </c>
      <c r="S704" s="183">
        <v>0</v>
      </c>
    </row>
    <row r="705" spans="1:19" s="176" customFormat="1" x14ac:dyDescent="0.3">
      <c r="A705" s="176" t="s">
        <v>126</v>
      </c>
      <c r="C705" s="176" t="s">
        <v>4004</v>
      </c>
      <c r="D705" s="176">
        <v>1201</v>
      </c>
      <c r="E705" s="176">
        <v>340.31099999999998</v>
      </c>
      <c r="F705" s="176">
        <v>0.2</v>
      </c>
      <c r="G705" s="176">
        <v>0.2</v>
      </c>
      <c r="H705" s="176">
        <v>1.7920480000000001</v>
      </c>
      <c r="I705" s="176">
        <v>5189582.0640000002</v>
      </c>
      <c r="J705" s="176">
        <v>487875.29700000002</v>
      </c>
      <c r="K705" s="34">
        <f>VLOOKUP($C705,'Hub coords'!$A$14:$E$119,4,TRUE)</f>
        <v>487871.8934</v>
      </c>
      <c r="L705" s="34">
        <f>VLOOKUP($C705,'Hub coords'!$A$14:$E$119,5,TRUE)</f>
        <v>5189581.3425000003</v>
      </c>
      <c r="M705" s="178">
        <f t="shared" si="44"/>
        <v>3.4036000000196509</v>
      </c>
      <c r="N705" s="178">
        <f t="shared" si="45"/>
        <v>0.72149999998509884</v>
      </c>
      <c r="O705" s="179">
        <f t="shared" si="46"/>
        <v>3.479231985670439</v>
      </c>
      <c r="P705" s="178">
        <f t="shared" si="47"/>
        <v>12.105055210112265</v>
      </c>
      <c r="Q705" s="180" t="s">
        <v>100</v>
      </c>
      <c r="R705" s="186">
        <v>8</v>
      </c>
      <c r="S705" s="183">
        <v>0</v>
      </c>
    </row>
    <row r="706" spans="1:19" s="176" customFormat="1" ht="15" thickBot="1" x14ac:dyDescent="0.35">
      <c r="A706" s="176" t="s">
        <v>130</v>
      </c>
      <c r="C706" s="176" t="s">
        <v>4005</v>
      </c>
      <c r="D706" s="176">
        <v>1201</v>
      </c>
      <c r="E706" s="176">
        <v>340.99400000000003</v>
      </c>
      <c r="F706" s="176">
        <v>0.2</v>
      </c>
      <c r="G706" s="176">
        <v>0.2</v>
      </c>
      <c r="H706" s="176">
        <v>1.6814480000000001</v>
      </c>
      <c r="I706" s="176">
        <v>5189582</v>
      </c>
      <c r="J706" s="176">
        <v>487873.85499999998</v>
      </c>
      <c r="K706" s="34">
        <f>VLOOKUP($C706,'Hub coords'!$A$14:$E$119,4,TRUE)</f>
        <v>487871.8934</v>
      </c>
      <c r="L706" s="34">
        <f>VLOOKUP($C706,'Hub coords'!$A$14:$E$119,5,TRUE)</f>
        <v>5189581.3425000003</v>
      </c>
      <c r="M706" s="178">
        <f t="shared" si="44"/>
        <v>1.9615999999805354</v>
      </c>
      <c r="N706" s="178">
        <f t="shared" si="45"/>
        <v>0.65749999973922968</v>
      </c>
      <c r="O706" s="179">
        <f t="shared" si="46"/>
        <v>2.0688597849010266</v>
      </c>
      <c r="P706" s="178">
        <f t="shared" si="47"/>
        <v>4.2801808095807221</v>
      </c>
      <c r="Q706" s="180" t="s">
        <v>100</v>
      </c>
      <c r="R706" s="184" t="s">
        <v>2123</v>
      </c>
      <c r="S706" s="184">
        <v>0</v>
      </c>
    </row>
    <row r="707" spans="1:19" s="176" customFormat="1" x14ac:dyDescent="0.3">
      <c r="A707" s="176" t="s">
        <v>130</v>
      </c>
      <c r="C707" s="176" t="s">
        <v>3988</v>
      </c>
      <c r="D707" s="176">
        <v>1201</v>
      </c>
      <c r="E707" s="176">
        <v>340.79300000000001</v>
      </c>
      <c r="F707" s="176">
        <v>0.3</v>
      </c>
      <c r="G707" s="176">
        <v>0.3</v>
      </c>
      <c r="H707" s="176">
        <v>2.3493360000000001</v>
      </c>
      <c r="I707" s="176">
        <v>5189580.4400000004</v>
      </c>
      <c r="J707" s="176">
        <v>487874.10200000001</v>
      </c>
      <c r="K707" s="34">
        <f>VLOOKUP($C707,'Hub coords'!$A$14:$E$119,4,TRUE)</f>
        <v>487871.8934</v>
      </c>
      <c r="L707" s="34">
        <f>VLOOKUP($C707,'Hub coords'!$A$14:$E$119,5,TRUE)</f>
        <v>5189581.3425000003</v>
      </c>
      <c r="M707" s="178">
        <f t="shared" si="44"/>
        <v>2.208600000012666</v>
      </c>
      <c r="N707" s="178">
        <f t="shared" si="45"/>
        <v>0.90249999985098839</v>
      </c>
      <c r="O707" s="179">
        <f t="shared" si="46"/>
        <v>2.385879336803725</v>
      </c>
      <c r="P707" s="178">
        <f t="shared" si="47"/>
        <v>5.6924202097869827</v>
      </c>
      <c r="Q707" s="180" t="s">
        <v>100</v>
      </c>
    </row>
    <row r="708" spans="1:19" s="176" customFormat="1" x14ac:dyDescent="0.3">
      <c r="A708" s="176" t="s">
        <v>130</v>
      </c>
      <c r="C708" s="176" t="s">
        <v>4006</v>
      </c>
      <c r="D708" s="176">
        <v>1201</v>
      </c>
      <c r="E708" s="176">
        <v>338.83600000000001</v>
      </c>
      <c r="F708" s="176">
        <v>0.2</v>
      </c>
      <c r="G708" s="176">
        <v>0.2</v>
      </c>
      <c r="H708" s="176">
        <v>1.528904</v>
      </c>
      <c r="I708" s="176">
        <v>5189581.9630000005</v>
      </c>
      <c r="J708" s="176">
        <v>487874.087</v>
      </c>
      <c r="K708" s="34">
        <f>VLOOKUP($C708,'Hub coords'!$A$14:$E$119,4,TRUE)</f>
        <v>487871.8934</v>
      </c>
      <c r="L708" s="34">
        <f>VLOOKUP($C708,'Hub coords'!$A$14:$E$119,5,TRUE)</f>
        <v>5189581.3425000003</v>
      </c>
      <c r="M708" s="178">
        <f t="shared" si="44"/>
        <v>2.1935999999986961</v>
      </c>
      <c r="N708" s="178">
        <f t="shared" si="45"/>
        <v>0.6205000001937151</v>
      </c>
      <c r="O708" s="179">
        <f t="shared" si="46"/>
        <v>2.2796712943393134</v>
      </c>
      <c r="P708" s="178">
        <f t="shared" si="47"/>
        <v>5.1969012102346808</v>
      </c>
      <c r="Q708" s="180" t="s">
        <v>100</v>
      </c>
    </row>
    <row r="709" spans="1:19" s="176" customFormat="1" x14ac:dyDescent="0.3">
      <c r="A709" s="176" t="s">
        <v>126</v>
      </c>
      <c r="C709" s="176" t="s">
        <v>4007</v>
      </c>
      <c r="D709" s="176">
        <v>1201</v>
      </c>
      <c r="E709" s="176">
        <v>350.88</v>
      </c>
      <c r="F709" s="176">
        <v>0.3</v>
      </c>
      <c r="G709" s="176">
        <v>0.3</v>
      </c>
      <c r="H709" s="176">
        <v>3.2091889999999998</v>
      </c>
      <c r="I709" s="176">
        <v>5189582.585</v>
      </c>
      <c r="J709" s="176">
        <v>487875.00300000003</v>
      </c>
      <c r="K709" s="34">
        <f>VLOOKUP($C709,'Hub coords'!$A$14:$E$119,4,TRUE)</f>
        <v>487871.8934</v>
      </c>
      <c r="L709" s="34">
        <f>VLOOKUP($C709,'Hub coords'!$A$14:$E$119,5,TRUE)</f>
        <v>5189581.3425000003</v>
      </c>
      <c r="M709" s="178">
        <f t="shared" si="44"/>
        <v>3.1096000000252388</v>
      </c>
      <c r="N709" s="178">
        <f t="shared" si="45"/>
        <v>1.2424999997019768</v>
      </c>
      <c r="O709" s="179">
        <f t="shared" si="46"/>
        <v>3.3486442643876608</v>
      </c>
      <c r="P709" s="178">
        <f t="shared" si="47"/>
        <v>11.213418409416379</v>
      </c>
      <c r="Q709" s="180" t="s">
        <v>100</v>
      </c>
    </row>
    <row r="710" spans="1:19" s="176" customFormat="1" x14ac:dyDescent="0.3">
      <c r="A710" s="176" t="s">
        <v>126</v>
      </c>
      <c r="C710" s="176" t="s">
        <v>4008</v>
      </c>
      <c r="D710" s="176">
        <v>1201</v>
      </c>
      <c r="E710" s="176">
        <v>348.17899999999997</v>
      </c>
      <c r="F710" s="176">
        <v>0.3</v>
      </c>
      <c r="G710" s="176">
        <v>0.3</v>
      </c>
      <c r="H710" s="176">
        <v>2.2135799999999999</v>
      </c>
      <c r="I710" s="176">
        <v>5189579.5149999997</v>
      </c>
      <c r="J710" s="176">
        <v>487874.76699999999</v>
      </c>
      <c r="K710" s="34">
        <f>VLOOKUP($C710,'Hub coords'!$A$14:$E$119,4,TRUE)</f>
        <v>487871.8934</v>
      </c>
      <c r="L710" s="34">
        <f>VLOOKUP($C710,'Hub coords'!$A$14:$E$119,5,TRUE)</f>
        <v>5189581.3425000003</v>
      </c>
      <c r="M710" s="178">
        <f t="shared" si="44"/>
        <v>2.8735999999917112</v>
      </c>
      <c r="N710" s="178">
        <f t="shared" si="45"/>
        <v>1.8275000005960464</v>
      </c>
      <c r="O710" s="179">
        <f t="shared" si="46"/>
        <v>3.4054857527423179</v>
      </c>
      <c r="P710" s="178">
        <f t="shared" si="47"/>
        <v>11.597333212130911</v>
      </c>
      <c r="Q710" s="180" t="s">
        <v>100</v>
      </c>
    </row>
    <row r="711" spans="1:19" s="176" customFormat="1" x14ac:dyDescent="0.3">
      <c r="A711" s="176" t="s">
        <v>126</v>
      </c>
      <c r="C711" s="176" t="s">
        <v>4009</v>
      </c>
      <c r="D711" s="176">
        <v>1201</v>
      </c>
      <c r="E711" s="176">
        <v>339.42899999999997</v>
      </c>
      <c r="F711" s="176">
        <v>0.2</v>
      </c>
      <c r="G711" s="176">
        <v>0.2</v>
      </c>
      <c r="H711" s="176">
        <v>1.507776</v>
      </c>
      <c r="I711" s="176">
        <v>5189581.9029999999</v>
      </c>
      <c r="J711" s="176">
        <v>487874.076</v>
      </c>
      <c r="K711" s="34">
        <f>VLOOKUP($C711,'Hub coords'!$A$14:$E$119,4,TRUE)</f>
        <v>487871.8934</v>
      </c>
      <c r="L711" s="34">
        <f>VLOOKUP($C711,'Hub coords'!$A$14:$E$119,5,TRUE)</f>
        <v>5189581.3425000003</v>
      </c>
      <c r="M711" s="178">
        <f t="shared" si="44"/>
        <v>2.1826000000000931</v>
      </c>
      <c r="N711" s="178">
        <f t="shared" si="45"/>
        <v>0.56049999967217445</v>
      </c>
      <c r="O711" s="179">
        <f t="shared" si="46"/>
        <v>2.2534202913866102</v>
      </c>
      <c r="P711" s="178">
        <f t="shared" si="47"/>
        <v>5.077903009632915</v>
      </c>
      <c r="Q711" s="180" t="s">
        <v>100</v>
      </c>
    </row>
    <row r="712" spans="1:19" s="176" customFormat="1" x14ac:dyDescent="0.3">
      <c r="A712" s="176" t="s">
        <v>126</v>
      </c>
      <c r="C712" s="176" t="s">
        <v>4010</v>
      </c>
      <c r="D712" s="176">
        <v>1201</v>
      </c>
      <c r="E712" s="176">
        <v>340.73500000000001</v>
      </c>
      <c r="F712" s="176">
        <v>0.2</v>
      </c>
      <c r="G712" s="176">
        <v>0.3</v>
      </c>
      <c r="H712" s="176">
        <v>1.6478269999999999</v>
      </c>
      <c r="I712" s="176">
        <v>5189582.341</v>
      </c>
      <c r="J712" s="176">
        <v>487874.29300000001</v>
      </c>
      <c r="K712" s="34">
        <f>VLOOKUP($C712,'Hub coords'!$A$14:$E$119,4,TRUE)</f>
        <v>487871.8934</v>
      </c>
      <c r="L712" s="34">
        <f>VLOOKUP($C712,'Hub coords'!$A$14:$E$119,5,TRUE)</f>
        <v>5189581.3425000003</v>
      </c>
      <c r="M712" s="178">
        <f t="shared" si="44"/>
        <v>2.3996000000042841</v>
      </c>
      <c r="N712" s="178">
        <f t="shared" si="45"/>
        <v>0.99849999975413084</v>
      </c>
      <c r="O712" s="179">
        <f t="shared" si="46"/>
        <v>2.5990541374757008</v>
      </c>
      <c r="P712" s="178">
        <f t="shared" si="47"/>
        <v>6.7550824095295594</v>
      </c>
      <c r="Q712" s="180" t="s">
        <v>100</v>
      </c>
    </row>
    <row r="713" spans="1:19" s="176" customFormat="1" x14ac:dyDescent="0.3">
      <c r="A713" s="176" t="s">
        <v>126</v>
      </c>
      <c r="C713" s="176" t="s">
        <v>4011</v>
      </c>
      <c r="D713" s="176">
        <v>1201</v>
      </c>
      <c r="E713" s="176">
        <v>340.02199999999999</v>
      </c>
      <c r="F713" s="176">
        <v>0.3</v>
      </c>
      <c r="G713" s="176">
        <v>0.3</v>
      </c>
      <c r="H713" s="176">
        <v>2.3791769999999999</v>
      </c>
      <c r="I713" s="176">
        <v>5189581.6610000003</v>
      </c>
      <c r="J713" s="176">
        <v>487874.24300000002</v>
      </c>
      <c r="K713" s="34">
        <f>VLOOKUP($C713,'Hub coords'!$A$14:$E$119,4,TRUE)</f>
        <v>487871.8934</v>
      </c>
      <c r="L713" s="34">
        <f>VLOOKUP($C713,'Hub coords'!$A$14:$E$119,5,TRUE)</f>
        <v>5189581.3425000003</v>
      </c>
      <c r="M713" s="178">
        <f t="shared" si="44"/>
        <v>2.3496000000159256</v>
      </c>
      <c r="N713" s="178">
        <f t="shared" si="45"/>
        <v>0.31850000005215406</v>
      </c>
      <c r="O713" s="179">
        <f t="shared" si="46"/>
        <v>2.3710888659238525</v>
      </c>
      <c r="P713" s="178">
        <f t="shared" si="47"/>
        <v>5.622062410108061</v>
      </c>
      <c r="Q713" s="180" t="s">
        <v>100</v>
      </c>
    </row>
    <row r="714" spans="1:19" s="176" customFormat="1" x14ac:dyDescent="0.3">
      <c r="A714" s="176" t="s">
        <v>126</v>
      </c>
      <c r="C714" s="176" t="s">
        <v>4012</v>
      </c>
      <c r="D714" s="176">
        <v>1201</v>
      </c>
      <c r="E714" s="176">
        <v>342.67099999999999</v>
      </c>
      <c r="F714" s="176">
        <v>0.2</v>
      </c>
      <c r="G714" s="176">
        <v>0.2</v>
      </c>
      <c r="H714" s="176">
        <v>2.7157249999999999</v>
      </c>
      <c r="I714" s="176">
        <v>5189578.9139999999</v>
      </c>
      <c r="J714" s="176">
        <v>487873.78399999999</v>
      </c>
      <c r="K714" s="34">
        <f>VLOOKUP($C714,'Hub coords'!$A$14:$E$119,4,TRUE)</f>
        <v>487871.8934</v>
      </c>
      <c r="L714" s="34">
        <f>VLOOKUP($C714,'Hub coords'!$A$14:$E$119,5,TRUE)</f>
        <v>5189581.3425000003</v>
      </c>
      <c r="M714" s="178">
        <f t="shared" ref="M714:M777" si="48">ABS(K714-J714)</f>
        <v>1.8905999999842606</v>
      </c>
      <c r="N714" s="178">
        <f t="shared" ref="N714:N777" si="49">ABS(L714-I714)</f>
        <v>2.4285000003874302</v>
      </c>
      <c r="O714" s="179">
        <f t="shared" ref="O714:O777" si="50">SQRT(M714^2+N714^2)</f>
        <v>3.0776583000427835</v>
      </c>
      <c r="P714" s="178">
        <f t="shared" ref="P714:P777" si="51">O714*O714</f>
        <v>9.4719806118222358</v>
      </c>
      <c r="Q714" s="180" t="s">
        <v>100</v>
      </c>
    </row>
    <row r="715" spans="1:19" s="176" customFormat="1" x14ac:dyDescent="0.3">
      <c r="A715" s="176" t="s">
        <v>126</v>
      </c>
      <c r="C715" s="176" t="s">
        <v>4013</v>
      </c>
      <c r="D715" s="176">
        <v>1201</v>
      </c>
      <c r="E715" s="176">
        <v>346.50200000000001</v>
      </c>
      <c r="F715" s="176">
        <v>0.4</v>
      </c>
      <c r="G715" s="176">
        <v>0.3</v>
      </c>
      <c r="H715" s="176">
        <v>2.2088199999999998</v>
      </c>
      <c r="I715" s="176">
        <v>5189580.8260000004</v>
      </c>
      <c r="J715" s="176">
        <v>487874.16399999999</v>
      </c>
      <c r="K715" s="34">
        <f>VLOOKUP($C715,'Hub coords'!$A$14:$E$119,4,TRUE)</f>
        <v>487871.8934</v>
      </c>
      <c r="L715" s="34">
        <f>VLOOKUP($C715,'Hub coords'!$A$14:$E$119,5,TRUE)</f>
        <v>5189581.3425000003</v>
      </c>
      <c r="M715" s="178">
        <f t="shared" si="48"/>
        <v>2.2705999999889173</v>
      </c>
      <c r="N715" s="178">
        <f t="shared" si="49"/>
        <v>0.51649999991059303</v>
      </c>
      <c r="O715" s="179">
        <f t="shared" si="50"/>
        <v>2.3286040045180103</v>
      </c>
      <c r="P715" s="178">
        <f t="shared" si="51"/>
        <v>5.422396609857314</v>
      </c>
      <c r="Q715" s="180" t="s">
        <v>100</v>
      </c>
    </row>
    <row r="716" spans="1:19" s="176" customFormat="1" x14ac:dyDescent="0.3">
      <c r="A716" s="176" t="s">
        <v>126</v>
      </c>
      <c r="C716" s="176" t="s">
        <v>4014</v>
      </c>
      <c r="D716" s="176">
        <v>1201</v>
      </c>
      <c r="E716" s="176">
        <v>340.35599999999999</v>
      </c>
      <c r="F716" s="176">
        <v>0.3</v>
      </c>
      <c r="G716" s="176">
        <v>0.3</v>
      </c>
      <c r="H716" s="176">
        <v>1.792548</v>
      </c>
      <c r="I716" s="176">
        <v>5189582.0810000002</v>
      </c>
      <c r="J716" s="176">
        <v>487874.73499999999</v>
      </c>
      <c r="K716" s="34">
        <f>VLOOKUP($C716,'Hub coords'!$A$14:$E$119,4,TRUE)</f>
        <v>487871.8934</v>
      </c>
      <c r="L716" s="34">
        <f>VLOOKUP($C716,'Hub coords'!$A$14:$E$119,5,TRUE)</f>
        <v>5189581.3425000003</v>
      </c>
      <c r="M716" s="178">
        <f t="shared" si="48"/>
        <v>2.841599999985192</v>
      </c>
      <c r="N716" s="178">
        <f t="shared" si="49"/>
        <v>0.73849999997764826</v>
      </c>
      <c r="O716" s="179">
        <f t="shared" si="50"/>
        <v>2.9359960507267084</v>
      </c>
      <c r="P716" s="178">
        <f t="shared" si="51"/>
        <v>8.6200728098828279</v>
      </c>
      <c r="Q716" s="180" t="s">
        <v>100</v>
      </c>
    </row>
    <row r="717" spans="1:19" s="176" customFormat="1" x14ac:dyDescent="0.3">
      <c r="A717" s="176" t="s">
        <v>126</v>
      </c>
      <c r="C717" s="176" t="s">
        <v>4015</v>
      </c>
      <c r="D717" s="176">
        <v>1201</v>
      </c>
      <c r="E717" s="176">
        <v>341.928</v>
      </c>
      <c r="F717" s="176">
        <v>0.3</v>
      </c>
      <c r="G717" s="176">
        <v>0.3</v>
      </c>
      <c r="H717" s="176">
        <v>2.6941120000000001</v>
      </c>
      <c r="I717" s="176">
        <v>5189580.9790000003</v>
      </c>
      <c r="J717" s="176">
        <v>487874.266</v>
      </c>
      <c r="K717" s="34">
        <f>VLOOKUP($C717,'Hub coords'!$A$14:$E$119,4,TRUE)</f>
        <v>487871.8934</v>
      </c>
      <c r="L717" s="34">
        <f>VLOOKUP($C717,'Hub coords'!$A$14:$E$119,5,TRUE)</f>
        <v>5189581.3425000003</v>
      </c>
      <c r="M717" s="178">
        <f t="shared" si="48"/>
        <v>2.3726000000024214</v>
      </c>
      <c r="N717" s="178">
        <f t="shared" si="49"/>
        <v>0.36349999997764826</v>
      </c>
      <c r="O717" s="179">
        <f t="shared" si="50"/>
        <v>2.4002839436190126</v>
      </c>
      <c r="P717" s="178">
        <f t="shared" si="51"/>
        <v>5.7613630099952395</v>
      </c>
      <c r="Q717" s="180" t="s">
        <v>100</v>
      </c>
    </row>
    <row r="718" spans="1:19" s="176" customFormat="1" x14ac:dyDescent="0.3">
      <c r="A718" s="176" t="s">
        <v>126</v>
      </c>
      <c r="C718" s="176" t="s">
        <v>3989</v>
      </c>
      <c r="D718" s="176">
        <v>1201</v>
      </c>
      <c r="E718" s="176">
        <v>339.46100000000001</v>
      </c>
      <c r="F718" s="176">
        <v>0.2</v>
      </c>
      <c r="G718" s="176">
        <v>0.3</v>
      </c>
      <c r="H718" s="176">
        <v>1.5486219999999999</v>
      </c>
      <c r="I718" s="176">
        <v>5189581.983</v>
      </c>
      <c r="J718" s="176">
        <v>487874.01500000001</v>
      </c>
      <c r="K718" s="34">
        <f>VLOOKUP($C718,'Hub coords'!$A$14:$E$119,4,TRUE)</f>
        <v>487871.8934</v>
      </c>
      <c r="L718" s="34">
        <f>VLOOKUP($C718,'Hub coords'!$A$14:$E$119,5,TRUE)</f>
        <v>5189581.3425000003</v>
      </c>
      <c r="M718" s="178">
        <f t="shared" si="48"/>
        <v>2.1216000000131316</v>
      </c>
      <c r="N718" s="178">
        <f t="shared" si="49"/>
        <v>0.64049999974668026</v>
      </c>
      <c r="O718" s="179">
        <f t="shared" si="50"/>
        <v>2.2161739123388347</v>
      </c>
      <c r="P718" s="178">
        <f t="shared" si="51"/>
        <v>4.9114268097312168</v>
      </c>
      <c r="Q718" s="180" t="s">
        <v>100</v>
      </c>
    </row>
    <row r="719" spans="1:19" s="176" customFormat="1" x14ac:dyDescent="0.3">
      <c r="A719" s="176" t="s">
        <v>126</v>
      </c>
      <c r="C719" s="176" t="s">
        <v>4016</v>
      </c>
      <c r="D719" s="176">
        <v>1201</v>
      </c>
      <c r="E719" s="176">
        <v>340.34899999999999</v>
      </c>
      <c r="F719" s="176">
        <v>0.3</v>
      </c>
      <c r="G719" s="176">
        <v>0.3</v>
      </c>
      <c r="H719" s="176">
        <v>1.575367</v>
      </c>
      <c r="I719" s="176">
        <v>5189581.9720000001</v>
      </c>
      <c r="J719" s="176">
        <v>487873.75</v>
      </c>
      <c r="K719" s="34">
        <f>VLOOKUP($C719,'Hub coords'!$A$14:$E$119,4,TRUE)</f>
        <v>487871.8934</v>
      </c>
      <c r="L719" s="34">
        <f>VLOOKUP($C719,'Hub coords'!$A$14:$E$119,5,TRUE)</f>
        <v>5189581.3425000003</v>
      </c>
      <c r="M719" s="178">
        <f t="shared" si="48"/>
        <v>1.8565999999991618</v>
      </c>
      <c r="N719" s="178">
        <f t="shared" si="49"/>
        <v>0.6294999998062849</v>
      </c>
      <c r="O719" s="179">
        <f t="shared" si="50"/>
        <v>1.9604167438973277</v>
      </c>
      <c r="P719" s="178">
        <f t="shared" si="51"/>
        <v>3.8432338097530003</v>
      </c>
      <c r="Q719" s="180" t="s">
        <v>100</v>
      </c>
    </row>
    <row r="720" spans="1:19" s="176" customFormat="1" x14ac:dyDescent="0.3">
      <c r="A720" s="176" t="s">
        <v>126</v>
      </c>
      <c r="C720" s="176" t="s">
        <v>3990</v>
      </c>
      <c r="D720" s="176">
        <v>1201</v>
      </c>
      <c r="E720" s="176">
        <v>339.77</v>
      </c>
      <c r="F720" s="176">
        <v>0.3</v>
      </c>
      <c r="G720" s="176">
        <v>0.3</v>
      </c>
      <c r="H720" s="176">
        <v>1.5899490000000001</v>
      </c>
      <c r="I720" s="176">
        <v>5189581.8039999995</v>
      </c>
      <c r="J720" s="176">
        <v>487873.61599999998</v>
      </c>
      <c r="K720" s="34">
        <f>VLOOKUP($C720,'Hub coords'!$A$14:$E$119,4,TRUE)</f>
        <v>487871.8934</v>
      </c>
      <c r="L720" s="34">
        <f>VLOOKUP($C720,'Hub coords'!$A$14:$E$119,5,TRUE)</f>
        <v>5189581.3425000003</v>
      </c>
      <c r="M720" s="178">
        <f t="shared" si="48"/>
        <v>1.7225999999791384</v>
      </c>
      <c r="N720" s="178">
        <f t="shared" si="49"/>
        <v>0.46149999927729368</v>
      </c>
      <c r="O720" s="179">
        <f t="shared" si="50"/>
        <v>1.7833488187287057</v>
      </c>
      <c r="P720" s="178">
        <f t="shared" si="51"/>
        <v>3.1803330092610698</v>
      </c>
      <c r="Q720" s="180" t="s">
        <v>100</v>
      </c>
      <c r="R720" s="176" t="s">
        <v>5112</v>
      </c>
      <c r="S720" s="185">
        <f>COUNT(D696:D725)</f>
        <v>30</v>
      </c>
    </row>
    <row r="721" spans="1:19" s="176" customFormat="1" x14ac:dyDescent="0.3">
      <c r="A721" s="176" t="s">
        <v>126</v>
      </c>
      <c r="C721" s="176" t="s">
        <v>3991</v>
      </c>
      <c r="D721" s="176">
        <v>1201</v>
      </c>
      <c r="E721" s="176">
        <v>347.154</v>
      </c>
      <c r="F721" s="176">
        <v>0.4</v>
      </c>
      <c r="G721" s="176">
        <v>0.3</v>
      </c>
      <c r="H721" s="176">
        <v>2.1959219999999999</v>
      </c>
      <c r="I721" s="176">
        <v>5189579.5489999996</v>
      </c>
      <c r="J721" s="176">
        <v>487873.81199999998</v>
      </c>
      <c r="K721" s="34">
        <f>VLOOKUP($C721,'Hub coords'!$A$14:$E$119,4,TRUE)</f>
        <v>487871.8934</v>
      </c>
      <c r="L721" s="34">
        <f>VLOOKUP($C721,'Hub coords'!$A$14:$E$119,5,TRUE)</f>
        <v>5189581.3425000003</v>
      </c>
      <c r="M721" s="178">
        <f t="shared" si="48"/>
        <v>1.9185999999754131</v>
      </c>
      <c r="N721" s="178">
        <f t="shared" si="49"/>
        <v>1.7935000006109476</v>
      </c>
      <c r="O721" s="179">
        <f t="shared" si="50"/>
        <v>2.6263412215660638</v>
      </c>
      <c r="P721" s="178">
        <f t="shared" si="51"/>
        <v>6.8976682120971242</v>
      </c>
      <c r="Q721" s="180" t="s">
        <v>100</v>
      </c>
      <c r="R721" s="176" t="s">
        <v>5111</v>
      </c>
      <c r="S721" s="178">
        <f>AVERAGE(O696:O725)</f>
        <v>2.6226605643483611</v>
      </c>
    </row>
    <row r="722" spans="1:19" s="176" customFormat="1" x14ac:dyDescent="0.3">
      <c r="A722" s="176" t="s">
        <v>126</v>
      </c>
      <c r="C722" s="176" t="s">
        <v>3992</v>
      </c>
      <c r="D722" s="176">
        <v>1201</v>
      </c>
      <c r="E722" s="176">
        <v>347.16699999999997</v>
      </c>
      <c r="F722" s="176">
        <v>0.4</v>
      </c>
      <c r="G722" s="176">
        <v>0.3</v>
      </c>
      <c r="H722" s="176">
        <v>2.0739939999999999</v>
      </c>
      <c r="I722" s="176">
        <v>5189579.26</v>
      </c>
      <c r="J722" s="176">
        <v>487874.745</v>
      </c>
      <c r="K722" s="34">
        <f>VLOOKUP($C722,'Hub coords'!$A$14:$E$119,4,TRUE)</f>
        <v>487871.8934</v>
      </c>
      <c r="L722" s="34">
        <f>VLOOKUP($C722,'Hub coords'!$A$14:$E$119,5,TRUE)</f>
        <v>5189581.3425000003</v>
      </c>
      <c r="M722" s="178">
        <f t="shared" si="48"/>
        <v>2.8515999999945052</v>
      </c>
      <c r="N722" s="178">
        <f t="shared" si="49"/>
        <v>2.0825000004842877</v>
      </c>
      <c r="O722" s="179">
        <f t="shared" si="50"/>
        <v>3.5310662429336723</v>
      </c>
      <c r="P722" s="178">
        <f t="shared" si="51"/>
        <v>12.468428811985721</v>
      </c>
      <c r="Q722" s="180" t="s">
        <v>100</v>
      </c>
      <c r="R722" s="176" t="s">
        <v>5110</v>
      </c>
      <c r="S722" s="178">
        <f>_xlfn.STDEV.S(O696:O725)</f>
        <v>0.53315632150313796</v>
      </c>
    </row>
    <row r="723" spans="1:19" s="176" customFormat="1" x14ac:dyDescent="0.3">
      <c r="A723" s="176" t="s">
        <v>126</v>
      </c>
      <c r="C723" s="176" t="s">
        <v>3993</v>
      </c>
      <c r="D723" s="176">
        <v>1201</v>
      </c>
      <c r="E723" s="176">
        <v>340.88200000000001</v>
      </c>
      <c r="F723" s="176">
        <v>0.2</v>
      </c>
      <c r="G723" s="176">
        <v>0.2</v>
      </c>
      <c r="H723" s="176">
        <v>1.4162319999999999</v>
      </c>
      <c r="I723" s="176">
        <v>5189581.79</v>
      </c>
      <c r="J723" s="176">
        <v>487874.50900000002</v>
      </c>
      <c r="K723" s="34">
        <f>VLOOKUP($C723,'Hub coords'!$A$14:$E$119,4,TRUE)</f>
        <v>487871.8934</v>
      </c>
      <c r="L723" s="34">
        <f>VLOOKUP($C723,'Hub coords'!$A$14:$E$119,5,TRUE)</f>
        <v>5189581.3425000003</v>
      </c>
      <c r="M723" s="178">
        <f t="shared" si="48"/>
        <v>2.6156000000191852</v>
      </c>
      <c r="N723" s="178">
        <f t="shared" si="49"/>
        <v>0.44749999977648258</v>
      </c>
      <c r="O723" s="179">
        <f t="shared" si="50"/>
        <v>2.6536050214567188</v>
      </c>
      <c r="P723" s="178">
        <f t="shared" si="51"/>
        <v>7.0416196099003132</v>
      </c>
      <c r="Q723" s="180" t="s">
        <v>100</v>
      </c>
      <c r="R723" s="176" t="s">
        <v>5109</v>
      </c>
      <c r="S723" s="178">
        <f>MIN(O696:O725)</f>
        <v>1.7833488187287057</v>
      </c>
    </row>
    <row r="724" spans="1:19" s="176" customFormat="1" x14ac:dyDescent="0.3">
      <c r="A724" s="176" t="s">
        <v>126</v>
      </c>
      <c r="C724" s="176" t="s">
        <v>3994</v>
      </c>
      <c r="D724" s="176">
        <v>1201</v>
      </c>
      <c r="E724" s="176">
        <v>339.91899999999998</v>
      </c>
      <c r="F724" s="176">
        <v>0.3</v>
      </c>
      <c r="G724" s="176">
        <v>0.3</v>
      </c>
      <c r="H724" s="176">
        <v>2.2204440000000001</v>
      </c>
      <c r="I724" s="176">
        <v>5189581.5669999998</v>
      </c>
      <c r="J724" s="176">
        <v>487874.49900000001</v>
      </c>
      <c r="K724" s="34">
        <f>VLOOKUP($C724,'Hub coords'!$A$14:$E$119,4,TRUE)</f>
        <v>487871.8934</v>
      </c>
      <c r="L724" s="34">
        <f>VLOOKUP($C724,'Hub coords'!$A$14:$E$119,5,TRUE)</f>
        <v>5189581.3425000003</v>
      </c>
      <c r="M724" s="178">
        <f t="shared" si="48"/>
        <v>2.605600000009872</v>
      </c>
      <c r="N724" s="178">
        <f t="shared" si="49"/>
        <v>0.22449999954551458</v>
      </c>
      <c r="O724" s="179">
        <f t="shared" si="50"/>
        <v>2.615253641589546</v>
      </c>
      <c r="P724" s="178">
        <f t="shared" si="51"/>
        <v>6.8395516098473816</v>
      </c>
      <c r="Q724" s="180" t="s">
        <v>100</v>
      </c>
      <c r="R724" s="176" t="s">
        <v>5108</v>
      </c>
      <c r="S724" s="178">
        <f>MAX(O696:O725)</f>
        <v>3.9059121357159068</v>
      </c>
    </row>
    <row r="725" spans="1:19" s="176" customFormat="1" x14ac:dyDescent="0.3">
      <c r="A725" s="176" t="s">
        <v>126</v>
      </c>
      <c r="C725" s="176" t="s">
        <v>3995</v>
      </c>
      <c r="D725" s="176">
        <v>1201</v>
      </c>
      <c r="E725" s="176">
        <v>339.25400000000002</v>
      </c>
      <c r="F725" s="176">
        <v>0.2</v>
      </c>
      <c r="G725" s="176">
        <v>0.2</v>
      </c>
      <c r="H725" s="176">
        <v>1.786119</v>
      </c>
      <c r="I725" s="176">
        <v>5189581.2819999997</v>
      </c>
      <c r="J725" s="176">
        <v>487873.77899999998</v>
      </c>
      <c r="K725" s="34">
        <f>VLOOKUP($C725,'Hub coords'!$A$14:$E$119,4,TRUE)</f>
        <v>487871.8934</v>
      </c>
      <c r="L725" s="34">
        <f>VLOOKUP($C725,'Hub coords'!$A$14:$E$119,5,TRUE)</f>
        <v>5189581.3425000003</v>
      </c>
      <c r="M725" s="178">
        <f t="shared" si="48"/>
        <v>1.885599999979604</v>
      </c>
      <c r="N725" s="178">
        <f t="shared" si="49"/>
        <v>6.0500000603497028E-2</v>
      </c>
      <c r="O725" s="179">
        <f t="shared" si="50"/>
        <v>1.886570329989345</v>
      </c>
      <c r="P725" s="178">
        <f t="shared" si="51"/>
        <v>3.5591476099961064</v>
      </c>
      <c r="Q725" s="180" t="s">
        <v>100</v>
      </c>
      <c r="R725" s="176" t="s">
        <v>5107</v>
      </c>
      <c r="S725" s="178">
        <f>SQRT(SUM(P696:P725)/S720)</f>
        <v>2.674533400459763</v>
      </c>
    </row>
    <row r="726" spans="1:19" ht="15" thickBot="1" x14ac:dyDescent="0.35">
      <c r="A726" s="113" t="s">
        <v>126</v>
      </c>
      <c r="C726" s="113" t="s">
        <v>4017</v>
      </c>
      <c r="D726" s="113">
        <v>1201</v>
      </c>
      <c r="E726" s="113">
        <v>339.04399999999998</v>
      </c>
      <c r="F726" s="113">
        <v>0.5</v>
      </c>
      <c r="G726" s="113">
        <v>0.5</v>
      </c>
      <c r="H726" s="113">
        <v>2.0368080000000002</v>
      </c>
      <c r="I726" s="113">
        <v>5189657.0209999997</v>
      </c>
      <c r="J726" s="113">
        <v>487871.90399999998</v>
      </c>
      <c r="K726" s="34">
        <f>VLOOKUP($C726,'Hub coords'!$A$14:$E$119,4,TRUE)</f>
        <v>487871.70540000004</v>
      </c>
      <c r="L726" s="34">
        <f>VLOOKUP($C726,'Hub coords'!$A$14:$E$119,5,TRUE)</f>
        <v>5189657.7755000005</v>
      </c>
      <c r="M726" s="34">
        <f t="shared" si="48"/>
        <v>0.1985999999451451</v>
      </c>
      <c r="N726" s="34">
        <f t="shared" si="49"/>
        <v>0.75450000073760748</v>
      </c>
      <c r="O726" s="35">
        <f t="shared" si="50"/>
        <v>0.78020010964576347</v>
      </c>
      <c r="P726" s="34">
        <f t="shared" si="51"/>
        <v>0.60871221109126139</v>
      </c>
      <c r="Q726" s="36" t="s">
        <v>101</v>
      </c>
      <c r="R726" s="98"/>
    </row>
    <row r="727" spans="1:19" x14ac:dyDescent="0.3">
      <c r="A727" s="113" t="s">
        <v>126</v>
      </c>
      <c r="C727" s="113" t="s">
        <v>4026</v>
      </c>
      <c r="D727" s="113">
        <v>1201</v>
      </c>
      <c r="E727" s="113">
        <v>346.41500000000002</v>
      </c>
      <c r="F727" s="113">
        <v>0.4</v>
      </c>
      <c r="G727" s="113">
        <v>0.3</v>
      </c>
      <c r="H727" s="113">
        <v>2.3974169999999999</v>
      </c>
      <c r="I727" s="113">
        <v>5189653.6940000001</v>
      </c>
      <c r="J727" s="113">
        <v>487871.57699999999</v>
      </c>
      <c r="K727" s="34">
        <f>VLOOKUP($C727,'Hub coords'!$A$14:$E$119,4,TRUE)</f>
        <v>487871.70540000004</v>
      </c>
      <c r="L727" s="34">
        <f>VLOOKUP($C727,'Hub coords'!$A$14:$E$119,5,TRUE)</f>
        <v>5189657.7755000005</v>
      </c>
      <c r="M727" s="34">
        <f t="shared" si="48"/>
        <v>0.12840000004507601</v>
      </c>
      <c r="N727" s="34">
        <f t="shared" si="49"/>
        <v>4.081500000320375</v>
      </c>
      <c r="O727" s="35">
        <f t="shared" si="50"/>
        <v>4.0835191701064408</v>
      </c>
      <c r="P727" s="34">
        <f t="shared" si="51"/>
        <v>16.675128812626795</v>
      </c>
      <c r="Q727" s="36" t="s">
        <v>101</v>
      </c>
      <c r="R727" s="20" t="s">
        <v>166</v>
      </c>
      <c r="S727" s="20" t="s">
        <v>165</v>
      </c>
    </row>
    <row r="728" spans="1:19" x14ac:dyDescent="0.3">
      <c r="A728" s="113" t="s">
        <v>126</v>
      </c>
      <c r="C728" s="113" t="s">
        <v>4027</v>
      </c>
      <c r="D728" s="113">
        <v>1201</v>
      </c>
      <c r="E728" s="113">
        <v>341.803</v>
      </c>
      <c r="F728" s="113">
        <v>0.4</v>
      </c>
      <c r="G728" s="113">
        <v>0.3</v>
      </c>
      <c r="H728" s="113">
        <v>2.3931529999999999</v>
      </c>
      <c r="I728" s="113">
        <v>5189653.7860000003</v>
      </c>
      <c r="J728" s="113">
        <v>487871.86800000002</v>
      </c>
      <c r="K728" s="34">
        <f>VLOOKUP($C728,'Hub coords'!$A$14:$E$119,4,TRUE)</f>
        <v>487871.70540000004</v>
      </c>
      <c r="L728" s="34">
        <f>VLOOKUP($C728,'Hub coords'!$A$14:$E$119,5,TRUE)</f>
        <v>5189657.7755000005</v>
      </c>
      <c r="M728" s="34">
        <f t="shared" si="48"/>
        <v>0.16259999998146668</v>
      </c>
      <c r="N728" s="34">
        <f t="shared" si="49"/>
        <v>3.989500000141561</v>
      </c>
      <c r="O728" s="35">
        <f t="shared" si="50"/>
        <v>3.9928121682748223</v>
      </c>
      <c r="P728" s="34">
        <f t="shared" si="51"/>
        <v>15.942549011123488</v>
      </c>
      <c r="Q728" s="36" t="s">
        <v>101</v>
      </c>
      <c r="R728" s="40">
        <v>1</v>
      </c>
      <c r="S728" s="115">
        <v>7</v>
      </c>
    </row>
    <row r="729" spans="1:19" x14ac:dyDescent="0.3">
      <c r="A729" s="113" t="s">
        <v>126</v>
      </c>
      <c r="C729" s="113" t="s">
        <v>4028</v>
      </c>
      <c r="D729" s="113">
        <v>1201</v>
      </c>
      <c r="E729" s="113">
        <v>334.89699999999999</v>
      </c>
      <c r="F729" s="113">
        <v>0.4</v>
      </c>
      <c r="G729" s="113">
        <v>0.3</v>
      </c>
      <c r="H729" s="113">
        <v>2.0499329999999998</v>
      </c>
      <c r="I729" s="113">
        <v>5189653.9720000001</v>
      </c>
      <c r="J729" s="113">
        <v>487872.09299999999</v>
      </c>
      <c r="K729" s="34">
        <f>VLOOKUP($C729,'Hub coords'!$A$14:$E$119,4,TRUE)</f>
        <v>487871.70540000004</v>
      </c>
      <c r="L729" s="34">
        <f>VLOOKUP($C729,'Hub coords'!$A$14:$E$119,5,TRUE)</f>
        <v>5189657.7755000005</v>
      </c>
      <c r="M729" s="34">
        <f t="shared" si="48"/>
        <v>0.38759999995818362</v>
      </c>
      <c r="N729" s="34">
        <f t="shared" si="49"/>
        <v>3.8035000003874302</v>
      </c>
      <c r="O729" s="35">
        <f t="shared" si="50"/>
        <v>3.8231984009353694</v>
      </c>
      <c r="P729" s="34">
        <f t="shared" si="51"/>
        <v>14.616846012914767</v>
      </c>
      <c r="Q729" s="36" t="s">
        <v>101</v>
      </c>
      <c r="R729" s="40">
        <v>2</v>
      </c>
      <c r="S729" s="115">
        <v>8</v>
      </c>
    </row>
    <row r="730" spans="1:19" x14ac:dyDescent="0.3">
      <c r="A730" s="113" t="s">
        <v>126</v>
      </c>
      <c r="C730" s="113" t="s">
        <v>4029</v>
      </c>
      <c r="D730" s="113">
        <v>1201</v>
      </c>
      <c r="E730" s="113">
        <v>338.05399999999997</v>
      </c>
      <c r="F730" s="113">
        <v>0.5</v>
      </c>
      <c r="G730" s="113">
        <v>0.4</v>
      </c>
      <c r="H730" s="113">
        <v>1.8665</v>
      </c>
      <c r="I730" s="113">
        <v>5189657.5049999999</v>
      </c>
      <c r="J730" s="113">
        <v>487871.62099999998</v>
      </c>
      <c r="K730" s="34">
        <f>VLOOKUP($C730,'Hub coords'!$A$14:$E$119,4,TRUE)</f>
        <v>487871.70540000004</v>
      </c>
      <c r="L730" s="34">
        <f>VLOOKUP($C730,'Hub coords'!$A$14:$E$119,5,TRUE)</f>
        <v>5189657.7755000005</v>
      </c>
      <c r="M730" s="34">
        <f t="shared" si="48"/>
        <v>8.4400000050663948E-2</v>
      </c>
      <c r="N730" s="34">
        <f t="shared" si="49"/>
        <v>0.27050000056624413</v>
      </c>
      <c r="O730" s="35">
        <f t="shared" si="50"/>
        <v>0.28336127172726011</v>
      </c>
      <c r="P730" s="34">
        <f t="shared" si="51"/>
        <v>8.0293610314890143E-2</v>
      </c>
      <c r="Q730" s="36" t="s">
        <v>101</v>
      </c>
      <c r="R730" s="40">
        <v>3</v>
      </c>
      <c r="S730" s="115">
        <v>3</v>
      </c>
    </row>
    <row r="731" spans="1:19" x14ac:dyDescent="0.3">
      <c r="A731" s="113" t="s">
        <v>126</v>
      </c>
      <c r="C731" s="113" t="s">
        <v>4030</v>
      </c>
      <c r="D731" s="113">
        <v>1201</v>
      </c>
      <c r="E731" s="113">
        <v>334.423</v>
      </c>
      <c r="F731" s="113">
        <v>0.5</v>
      </c>
      <c r="G731" s="113">
        <v>0.4</v>
      </c>
      <c r="H731" s="113">
        <v>2.226099</v>
      </c>
      <c r="I731" s="113">
        <v>5189653.3660000004</v>
      </c>
      <c r="J731" s="113">
        <v>487871.41899999999</v>
      </c>
      <c r="K731" s="34">
        <f>VLOOKUP($C731,'Hub coords'!$A$14:$E$119,4,TRUE)</f>
        <v>487871.70540000004</v>
      </c>
      <c r="L731" s="34">
        <f>VLOOKUP($C731,'Hub coords'!$A$14:$E$119,5,TRUE)</f>
        <v>5189657.7755000005</v>
      </c>
      <c r="M731" s="34">
        <f t="shared" si="48"/>
        <v>0.28640000004088506</v>
      </c>
      <c r="N731" s="34">
        <f t="shared" si="49"/>
        <v>4.4095000000670552</v>
      </c>
      <c r="O731" s="35">
        <f t="shared" si="50"/>
        <v>4.4187911481099418</v>
      </c>
      <c r="P731" s="34">
        <f t="shared" si="51"/>
        <v>19.525715210614777</v>
      </c>
      <c r="Q731" s="36" t="s">
        <v>101</v>
      </c>
      <c r="R731" s="40">
        <v>4</v>
      </c>
      <c r="S731" s="115">
        <v>5</v>
      </c>
    </row>
    <row r="732" spans="1:19" x14ac:dyDescent="0.3">
      <c r="A732" s="113" t="s">
        <v>126</v>
      </c>
      <c r="C732" s="113" t="s">
        <v>4031</v>
      </c>
      <c r="D732" s="113">
        <v>1201</v>
      </c>
      <c r="E732" s="113">
        <v>337.16800000000001</v>
      </c>
      <c r="F732" s="113">
        <v>0.4</v>
      </c>
      <c r="G732" s="113">
        <v>0.4</v>
      </c>
      <c r="H732" s="113">
        <v>1.988281</v>
      </c>
      <c r="I732" s="113">
        <v>5189657.8940000003</v>
      </c>
      <c r="J732" s="113">
        <v>487872.125</v>
      </c>
      <c r="K732" s="34">
        <f>VLOOKUP($C732,'Hub coords'!$A$14:$E$119,4,TRUE)</f>
        <v>487871.70540000004</v>
      </c>
      <c r="L732" s="34">
        <f>VLOOKUP($C732,'Hub coords'!$A$14:$E$119,5,TRUE)</f>
        <v>5189657.7755000005</v>
      </c>
      <c r="M732" s="34">
        <f t="shared" si="48"/>
        <v>0.41959999996470287</v>
      </c>
      <c r="N732" s="34">
        <f t="shared" si="49"/>
        <v>0.11849999986588955</v>
      </c>
      <c r="O732" s="35">
        <f t="shared" si="50"/>
        <v>0.43601193783954412</v>
      </c>
      <c r="P732" s="34">
        <f t="shared" si="51"/>
        <v>0.19010640993859448</v>
      </c>
      <c r="Q732" s="36" t="s">
        <v>101</v>
      </c>
      <c r="R732" s="40">
        <v>5</v>
      </c>
      <c r="S732" s="115">
        <v>7</v>
      </c>
    </row>
    <row r="733" spans="1:19" x14ac:dyDescent="0.3">
      <c r="A733" s="113" t="s">
        <v>126</v>
      </c>
      <c r="C733" s="113" t="s">
        <v>4032</v>
      </c>
      <c r="D733" s="113">
        <v>1201</v>
      </c>
      <c r="E733" s="113">
        <v>334.49400000000003</v>
      </c>
      <c r="F733" s="113">
        <v>0.3</v>
      </c>
      <c r="G733" s="113">
        <v>0.2</v>
      </c>
      <c r="H733" s="113">
        <v>2.0216539999999998</v>
      </c>
      <c r="I733" s="113">
        <v>5189659.5959999999</v>
      </c>
      <c r="J733" s="113">
        <v>487872.67</v>
      </c>
      <c r="K733" s="34">
        <f>VLOOKUP($C733,'Hub coords'!$A$14:$E$119,4,TRUE)</f>
        <v>487871.70540000004</v>
      </c>
      <c r="L733" s="34">
        <f>VLOOKUP($C733,'Hub coords'!$A$14:$E$119,5,TRUE)</f>
        <v>5189657.7755000005</v>
      </c>
      <c r="M733" s="34">
        <f t="shared" si="48"/>
        <v>0.96459999994840473</v>
      </c>
      <c r="N733" s="34">
        <f t="shared" si="49"/>
        <v>1.820499999448657</v>
      </c>
      <c r="O733" s="35">
        <f t="shared" si="50"/>
        <v>2.0602605194229739</v>
      </c>
      <c r="P733" s="34">
        <f t="shared" si="51"/>
        <v>4.2446734078930222</v>
      </c>
      <c r="Q733" s="36" t="s">
        <v>101</v>
      </c>
      <c r="R733" s="40">
        <v>6</v>
      </c>
      <c r="S733" s="115">
        <v>0</v>
      </c>
    </row>
    <row r="734" spans="1:19" x14ac:dyDescent="0.3">
      <c r="A734" s="113" t="s">
        <v>126</v>
      </c>
      <c r="C734" s="113" t="s">
        <v>4033</v>
      </c>
      <c r="D734" s="113">
        <v>1201</v>
      </c>
      <c r="E734" s="113">
        <v>345.19600000000003</v>
      </c>
      <c r="F734" s="113">
        <v>0.4</v>
      </c>
      <c r="G734" s="113">
        <v>0.4</v>
      </c>
      <c r="H734" s="113">
        <v>2.2038609999999998</v>
      </c>
      <c r="I734" s="113">
        <v>5189656.2350000003</v>
      </c>
      <c r="J734" s="113">
        <v>487871.90299999999</v>
      </c>
      <c r="K734" s="34">
        <f>VLOOKUP($C734,'Hub coords'!$A$14:$E$119,4,TRUE)</f>
        <v>487871.70540000004</v>
      </c>
      <c r="L734" s="34">
        <f>VLOOKUP($C734,'Hub coords'!$A$14:$E$119,5,TRUE)</f>
        <v>5189657.7755000005</v>
      </c>
      <c r="M734" s="34">
        <f t="shared" si="48"/>
        <v>0.19759999995585531</v>
      </c>
      <c r="N734" s="34">
        <f t="shared" si="49"/>
        <v>1.5405000001192093</v>
      </c>
      <c r="O734" s="35">
        <f t="shared" si="50"/>
        <v>1.5531213765671497</v>
      </c>
      <c r="P734" s="34">
        <f t="shared" si="51"/>
        <v>2.412186010349838</v>
      </c>
      <c r="Q734" s="36" t="s">
        <v>101</v>
      </c>
      <c r="R734" s="40">
        <v>7</v>
      </c>
      <c r="S734" s="115">
        <v>0</v>
      </c>
    </row>
    <row r="735" spans="1:19" x14ac:dyDescent="0.3">
      <c r="A735" s="113" t="s">
        <v>126</v>
      </c>
      <c r="C735" s="113" t="s">
        <v>4034</v>
      </c>
      <c r="D735" s="113">
        <v>1201</v>
      </c>
      <c r="E735" s="113">
        <v>337.90499999999997</v>
      </c>
      <c r="F735" s="113">
        <v>0.5</v>
      </c>
      <c r="G735" s="113">
        <v>0.4</v>
      </c>
      <c r="H735" s="113">
        <v>1.794284</v>
      </c>
      <c r="I735" s="113">
        <v>5189657.3099999996</v>
      </c>
      <c r="J735" s="113">
        <v>487871.94300000003</v>
      </c>
      <c r="K735" s="34">
        <f>VLOOKUP($C735,'Hub coords'!$A$14:$E$119,4,TRUE)</f>
        <v>487871.70540000004</v>
      </c>
      <c r="L735" s="34">
        <f>VLOOKUP($C735,'Hub coords'!$A$14:$E$119,5,TRUE)</f>
        <v>5189657.7755000005</v>
      </c>
      <c r="M735" s="34">
        <f t="shared" si="48"/>
        <v>0.23759999999310821</v>
      </c>
      <c r="N735" s="34">
        <f t="shared" si="49"/>
        <v>0.46550000086426735</v>
      </c>
      <c r="O735" s="35">
        <f t="shared" si="50"/>
        <v>0.52263181189184982</v>
      </c>
      <c r="P735" s="34">
        <f t="shared" si="51"/>
        <v>0.27314401080135792</v>
      </c>
      <c r="Q735" s="36" t="s">
        <v>101</v>
      </c>
      <c r="R735" s="40">
        <v>8</v>
      </c>
      <c r="S735" s="115">
        <v>0</v>
      </c>
    </row>
    <row r="736" spans="1:19" ht="15" thickBot="1" x14ac:dyDescent="0.35">
      <c r="A736" s="113" t="s">
        <v>126</v>
      </c>
      <c r="C736" s="113" t="s">
        <v>4035</v>
      </c>
      <c r="D736" s="113">
        <v>1201</v>
      </c>
      <c r="E736" s="113">
        <v>335.43400000000003</v>
      </c>
      <c r="F736" s="113">
        <v>0.4</v>
      </c>
      <c r="G736" s="113">
        <v>0.3</v>
      </c>
      <c r="H736" s="113">
        <v>1.855367</v>
      </c>
      <c r="I736" s="113">
        <v>5189657.8640000001</v>
      </c>
      <c r="J736" s="113">
        <v>487871.89199999999</v>
      </c>
      <c r="K736" s="34">
        <f>VLOOKUP($C736,'Hub coords'!$A$14:$E$119,4,TRUE)</f>
        <v>487871.70540000004</v>
      </c>
      <c r="L736" s="34">
        <f>VLOOKUP($C736,'Hub coords'!$A$14:$E$119,5,TRUE)</f>
        <v>5189657.7755000005</v>
      </c>
      <c r="M736" s="34">
        <f t="shared" si="48"/>
        <v>0.18659999995725229</v>
      </c>
      <c r="N736" s="34">
        <f t="shared" si="49"/>
        <v>8.8499999605119228E-2</v>
      </c>
      <c r="O736" s="35">
        <f t="shared" si="50"/>
        <v>0.20652314619468845</v>
      </c>
      <c r="P736" s="34">
        <f t="shared" si="51"/>
        <v>4.2651809914152655E-2</v>
      </c>
      <c r="Q736" s="36" t="s">
        <v>101</v>
      </c>
      <c r="R736" s="38" t="s">
        <v>2123</v>
      </c>
      <c r="S736" s="38">
        <v>0</v>
      </c>
    </row>
    <row r="737" spans="1:19" x14ac:dyDescent="0.3">
      <c r="A737" s="113" t="s">
        <v>126</v>
      </c>
      <c r="C737" s="113" t="s">
        <v>4018</v>
      </c>
      <c r="D737" s="113">
        <v>1201</v>
      </c>
      <c r="E737" s="113">
        <v>337.226</v>
      </c>
      <c r="F737" s="113">
        <v>0.4</v>
      </c>
      <c r="G737" s="113">
        <v>0.4</v>
      </c>
      <c r="H737" s="113">
        <v>2.078074</v>
      </c>
      <c r="I737" s="113">
        <v>5189657.2139999997</v>
      </c>
      <c r="J737" s="113">
        <v>487871.95</v>
      </c>
      <c r="K737" s="34">
        <f>VLOOKUP($C737,'Hub coords'!$A$14:$E$119,4,TRUE)</f>
        <v>487871.70540000004</v>
      </c>
      <c r="L737" s="34">
        <f>VLOOKUP($C737,'Hub coords'!$A$14:$E$119,5,TRUE)</f>
        <v>5189657.7755000005</v>
      </c>
      <c r="M737" s="34">
        <f t="shared" si="48"/>
        <v>0.24459999997634441</v>
      </c>
      <c r="N737" s="34">
        <f t="shared" si="49"/>
        <v>0.5615000007674098</v>
      </c>
      <c r="O737" s="35">
        <f t="shared" si="50"/>
        <v>0.61246339551864559</v>
      </c>
      <c r="P737" s="34">
        <f t="shared" si="51"/>
        <v>0.37511141085022892</v>
      </c>
      <c r="Q737" s="36" t="s">
        <v>101</v>
      </c>
      <c r="R737" s="98"/>
    </row>
    <row r="738" spans="1:19" x14ac:dyDescent="0.3">
      <c r="A738" s="113" t="s">
        <v>130</v>
      </c>
      <c r="C738" s="113" t="s">
        <v>4036</v>
      </c>
      <c r="D738" s="113">
        <v>1201</v>
      </c>
      <c r="E738" s="113">
        <v>338.60199999999998</v>
      </c>
      <c r="F738" s="113">
        <v>0.5</v>
      </c>
      <c r="G738" s="113">
        <v>0.5</v>
      </c>
      <c r="H738" s="113">
        <v>2.1093920000000002</v>
      </c>
      <c r="I738" s="113">
        <v>5189658.7649999997</v>
      </c>
      <c r="J738" s="113">
        <v>487871.989</v>
      </c>
      <c r="K738" s="34">
        <f>VLOOKUP($C738,'Hub coords'!$A$14:$E$119,4,TRUE)</f>
        <v>487871.70540000004</v>
      </c>
      <c r="L738" s="34">
        <f>VLOOKUP($C738,'Hub coords'!$A$14:$E$119,5,TRUE)</f>
        <v>5189657.7755000005</v>
      </c>
      <c r="M738" s="34">
        <f t="shared" si="48"/>
        <v>0.28359999996609986</v>
      </c>
      <c r="N738" s="34">
        <f t="shared" si="49"/>
        <v>0.98949999921023846</v>
      </c>
      <c r="O738" s="35">
        <f t="shared" si="50"/>
        <v>1.0293392095989709</v>
      </c>
      <c r="P738" s="34">
        <f t="shared" si="51"/>
        <v>1.0595392084178341</v>
      </c>
      <c r="Q738" s="36" t="s">
        <v>101</v>
      </c>
      <c r="R738" s="98"/>
    </row>
    <row r="739" spans="1:19" x14ac:dyDescent="0.3">
      <c r="A739" s="113" t="s">
        <v>130</v>
      </c>
      <c r="C739" s="113" t="s">
        <v>4037</v>
      </c>
      <c r="D739" s="113">
        <v>1201</v>
      </c>
      <c r="E739" s="113">
        <v>338.61500000000001</v>
      </c>
      <c r="F739" s="113">
        <v>0.4</v>
      </c>
      <c r="G739" s="113">
        <v>0.3</v>
      </c>
      <c r="H739" s="113">
        <v>2.0597509999999999</v>
      </c>
      <c r="I739" s="113">
        <v>5189659.1399999997</v>
      </c>
      <c r="J739" s="113">
        <v>487871.74800000002</v>
      </c>
      <c r="K739" s="34">
        <f>VLOOKUP($C739,'Hub coords'!$A$14:$E$119,4,TRUE)</f>
        <v>487871.70540000004</v>
      </c>
      <c r="L739" s="34">
        <f>VLOOKUP($C739,'Hub coords'!$A$14:$E$119,5,TRUE)</f>
        <v>5189657.7755000005</v>
      </c>
      <c r="M739" s="34">
        <f t="shared" si="48"/>
        <v>4.2599999986123294E-2</v>
      </c>
      <c r="N739" s="34">
        <f t="shared" si="49"/>
        <v>1.3644999992102385</v>
      </c>
      <c r="O739" s="35">
        <f t="shared" si="50"/>
        <v>1.3651648280861759</v>
      </c>
      <c r="P739" s="34">
        <f t="shared" si="51"/>
        <v>1.8636750078435582</v>
      </c>
      <c r="Q739" s="36" t="s">
        <v>101</v>
      </c>
      <c r="R739" s="98"/>
    </row>
    <row r="740" spans="1:19" x14ac:dyDescent="0.3">
      <c r="A740" s="113" t="s">
        <v>126</v>
      </c>
      <c r="C740" s="113" t="s">
        <v>4038</v>
      </c>
      <c r="D740" s="113">
        <v>1201</v>
      </c>
      <c r="E740" s="113">
        <v>335.30700000000002</v>
      </c>
      <c r="F740" s="113">
        <v>0.4</v>
      </c>
      <c r="G740" s="113">
        <v>0.3</v>
      </c>
      <c r="H740" s="113">
        <v>1.8391709999999999</v>
      </c>
      <c r="I740" s="113">
        <v>5189657.9189999998</v>
      </c>
      <c r="J740" s="113">
        <v>487871.77</v>
      </c>
      <c r="K740" s="34">
        <f>VLOOKUP($C740,'Hub coords'!$A$14:$E$119,4,TRUE)</f>
        <v>487871.70540000004</v>
      </c>
      <c r="L740" s="34">
        <f>VLOOKUP($C740,'Hub coords'!$A$14:$E$119,5,TRUE)</f>
        <v>5189657.7755000005</v>
      </c>
      <c r="M740" s="34">
        <f t="shared" si="48"/>
        <v>6.4599999983329326E-2</v>
      </c>
      <c r="N740" s="34">
        <f t="shared" si="49"/>
        <v>0.143499999307096</v>
      </c>
      <c r="O740" s="35">
        <f t="shared" si="50"/>
        <v>0.15737029516075357</v>
      </c>
      <c r="P740" s="34">
        <f t="shared" si="51"/>
        <v>2.4765409798982698E-2</v>
      </c>
      <c r="Q740" s="36" t="s">
        <v>101</v>
      </c>
      <c r="R740" s="98"/>
    </row>
    <row r="741" spans="1:19" x14ac:dyDescent="0.3">
      <c r="A741" s="113" t="s">
        <v>126</v>
      </c>
      <c r="C741" s="113" t="s">
        <v>4039</v>
      </c>
      <c r="D741" s="113">
        <v>1201</v>
      </c>
      <c r="E741" s="113">
        <v>336.79599999999999</v>
      </c>
      <c r="F741" s="113">
        <v>0.4</v>
      </c>
      <c r="G741" s="113">
        <v>0.3</v>
      </c>
      <c r="H741" s="113">
        <v>2.0622470000000002</v>
      </c>
      <c r="I741" s="113">
        <v>5189658.2369999997</v>
      </c>
      <c r="J741" s="113">
        <v>487871.83299999998</v>
      </c>
      <c r="K741" s="34">
        <f>VLOOKUP($C741,'Hub coords'!$A$14:$E$119,4,TRUE)</f>
        <v>487871.70540000004</v>
      </c>
      <c r="L741" s="34">
        <f>VLOOKUP($C741,'Hub coords'!$A$14:$E$119,5,TRUE)</f>
        <v>5189657.7755000005</v>
      </c>
      <c r="M741" s="34">
        <f t="shared" si="48"/>
        <v>0.12759999994887039</v>
      </c>
      <c r="N741" s="34">
        <f t="shared" si="49"/>
        <v>0.46149999927729368</v>
      </c>
      <c r="O741" s="35">
        <f t="shared" si="50"/>
        <v>0.47881521416919681</v>
      </c>
      <c r="P741" s="34">
        <f t="shared" si="51"/>
        <v>0.22926400931989382</v>
      </c>
      <c r="Q741" s="36" t="s">
        <v>101</v>
      </c>
      <c r="R741" s="98"/>
    </row>
    <row r="742" spans="1:19" x14ac:dyDescent="0.3">
      <c r="A742" s="113" t="s">
        <v>126</v>
      </c>
      <c r="C742" s="113" t="s">
        <v>4040</v>
      </c>
      <c r="D742" s="113">
        <v>1201</v>
      </c>
      <c r="E742" s="113">
        <v>334.25</v>
      </c>
      <c r="F742" s="113">
        <v>0.6</v>
      </c>
      <c r="G742" s="113">
        <v>0.3</v>
      </c>
      <c r="H742" s="113">
        <v>2.1192250000000001</v>
      </c>
      <c r="I742" s="113">
        <v>5189656.3449999997</v>
      </c>
      <c r="J742" s="113">
        <v>487871.80200000003</v>
      </c>
      <c r="K742" s="34">
        <f>VLOOKUP($C742,'Hub coords'!$A$14:$E$119,4,TRUE)</f>
        <v>487871.70540000004</v>
      </c>
      <c r="L742" s="34">
        <f>VLOOKUP($C742,'Hub coords'!$A$14:$E$119,5,TRUE)</f>
        <v>5189657.7755000005</v>
      </c>
      <c r="M742" s="34">
        <f t="shared" si="48"/>
        <v>9.6599999989848584E-2</v>
      </c>
      <c r="N742" s="34">
        <f t="shared" si="49"/>
        <v>1.4305000007152557</v>
      </c>
      <c r="O742" s="35">
        <f t="shared" si="50"/>
        <v>1.4337579335593527</v>
      </c>
      <c r="P742" s="34">
        <f t="shared" si="51"/>
        <v>2.0556618120443853</v>
      </c>
      <c r="Q742" s="36" t="s">
        <v>101</v>
      </c>
      <c r="R742" s="98"/>
    </row>
    <row r="743" spans="1:19" x14ac:dyDescent="0.3">
      <c r="A743" s="113" t="s">
        <v>126</v>
      </c>
      <c r="C743" s="113" t="s">
        <v>4041</v>
      </c>
      <c r="D743" s="113">
        <v>1201</v>
      </c>
      <c r="E743" s="113">
        <v>332.65899999999999</v>
      </c>
      <c r="F743" s="113">
        <v>0.5</v>
      </c>
      <c r="G743" s="113">
        <v>0.4</v>
      </c>
      <c r="H743" s="113">
        <v>2.138592</v>
      </c>
      <c r="I743" s="113">
        <v>5189653.1239999998</v>
      </c>
      <c r="J743" s="113">
        <v>487871.739</v>
      </c>
      <c r="K743" s="34">
        <f>VLOOKUP($C743,'Hub coords'!$A$14:$E$119,4,TRUE)</f>
        <v>487871.70540000004</v>
      </c>
      <c r="L743" s="34">
        <f>VLOOKUP($C743,'Hub coords'!$A$14:$E$119,5,TRUE)</f>
        <v>5189657.7755000005</v>
      </c>
      <c r="M743" s="34">
        <f t="shared" si="48"/>
        <v>3.3599999966099858E-2</v>
      </c>
      <c r="N743" s="34">
        <f t="shared" si="49"/>
        <v>4.6515000006183982</v>
      </c>
      <c r="O743" s="35">
        <f t="shared" si="50"/>
        <v>4.6516213534369584</v>
      </c>
      <c r="P743" s="34">
        <f t="shared" si="51"/>
        <v>21.637581215750682</v>
      </c>
      <c r="Q743" s="36" t="s">
        <v>101</v>
      </c>
      <c r="R743" s="98"/>
    </row>
    <row r="744" spans="1:19" x14ac:dyDescent="0.3">
      <c r="A744" s="113" t="s">
        <v>130</v>
      </c>
      <c r="C744" s="113" t="s">
        <v>4042</v>
      </c>
      <c r="D744" s="113">
        <v>1201</v>
      </c>
      <c r="E744" s="113">
        <v>333.47699999999998</v>
      </c>
      <c r="F744" s="113">
        <v>0.3</v>
      </c>
      <c r="G744" s="113">
        <v>0.3</v>
      </c>
      <c r="H744" s="113">
        <v>1.936903</v>
      </c>
      <c r="I744" s="113">
        <v>5189659.7489999998</v>
      </c>
      <c r="J744" s="113">
        <v>487872.47100000002</v>
      </c>
      <c r="K744" s="34">
        <f>VLOOKUP($C744,'Hub coords'!$A$14:$E$119,4,TRUE)</f>
        <v>487871.70540000004</v>
      </c>
      <c r="L744" s="34">
        <f>VLOOKUP($C744,'Hub coords'!$A$14:$E$119,5,TRUE)</f>
        <v>5189657.7755000005</v>
      </c>
      <c r="M744" s="34">
        <f t="shared" si="48"/>
        <v>0.76559999998426065</v>
      </c>
      <c r="N744" s="34">
        <f t="shared" si="49"/>
        <v>1.9734999993816018</v>
      </c>
      <c r="O744" s="35">
        <f t="shared" si="50"/>
        <v>2.1168007954304726</v>
      </c>
      <c r="P744" s="34">
        <f t="shared" si="51"/>
        <v>4.4808456075350813</v>
      </c>
      <c r="Q744" s="36" t="s">
        <v>101</v>
      </c>
      <c r="R744" s="98"/>
    </row>
    <row r="745" spans="1:19" x14ac:dyDescent="0.3">
      <c r="A745" s="113" t="s">
        <v>126</v>
      </c>
      <c r="C745" s="113" t="s">
        <v>4043</v>
      </c>
      <c r="D745" s="113">
        <v>1201</v>
      </c>
      <c r="E745" s="113">
        <v>335.63799999999998</v>
      </c>
      <c r="F745" s="113">
        <v>0.5</v>
      </c>
      <c r="G745" s="113">
        <v>0.3</v>
      </c>
      <c r="H745" s="113">
        <v>2.15516</v>
      </c>
      <c r="I745" s="113">
        <v>5189653.8370000003</v>
      </c>
      <c r="J745" s="113">
        <v>487871.87599999999</v>
      </c>
      <c r="K745" s="34">
        <f>VLOOKUP($C745,'Hub coords'!$A$14:$E$119,4,TRUE)</f>
        <v>487871.70540000004</v>
      </c>
      <c r="L745" s="34">
        <f>VLOOKUP($C745,'Hub coords'!$A$14:$E$119,5,TRUE)</f>
        <v>5189657.7755000005</v>
      </c>
      <c r="M745" s="34">
        <f t="shared" si="48"/>
        <v>0.17059999995399266</v>
      </c>
      <c r="N745" s="34">
        <f t="shared" si="49"/>
        <v>3.9385000001639128</v>
      </c>
      <c r="O745" s="35">
        <f t="shared" si="50"/>
        <v>3.9421931220166577</v>
      </c>
      <c r="P745" s="34">
        <f t="shared" si="51"/>
        <v>15.540886611275443</v>
      </c>
      <c r="Q745" s="36" t="s">
        <v>101</v>
      </c>
      <c r="R745" s="98"/>
    </row>
    <row r="746" spans="1:19" x14ac:dyDescent="0.3">
      <c r="A746" s="113" t="s">
        <v>126</v>
      </c>
      <c r="C746" s="113" t="s">
        <v>4044</v>
      </c>
      <c r="D746" s="113">
        <v>1201</v>
      </c>
      <c r="E746" s="113">
        <v>337.68400000000003</v>
      </c>
      <c r="F746" s="113">
        <v>0.4</v>
      </c>
      <c r="G746" s="113">
        <v>0.3</v>
      </c>
      <c r="H746" s="113">
        <v>1.899179</v>
      </c>
      <c r="I746" s="113">
        <v>5189658.1919999998</v>
      </c>
      <c r="J746" s="113">
        <v>487871.83199999999</v>
      </c>
      <c r="K746" s="34">
        <f>VLOOKUP($C746,'Hub coords'!$A$14:$E$119,4,TRUE)</f>
        <v>487871.70540000004</v>
      </c>
      <c r="L746" s="34">
        <f>VLOOKUP($C746,'Hub coords'!$A$14:$E$119,5,TRUE)</f>
        <v>5189657.7755000005</v>
      </c>
      <c r="M746" s="34">
        <f t="shared" si="48"/>
        <v>0.1265999999595806</v>
      </c>
      <c r="N746" s="34">
        <f t="shared" si="49"/>
        <v>0.41649999935179949</v>
      </c>
      <c r="O746" s="35">
        <f t="shared" si="50"/>
        <v>0.43531575832930142</v>
      </c>
      <c r="P746" s="34">
        <f t="shared" si="51"/>
        <v>0.18949980944981476</v>
      </c>
      <c r="Q746" s="36" t="s">
        <v>101</v>
      </c>
      <c r="R746" s="98"/>
    </row>
    <row r="747" spans="1:19" x14ac:dyDescent="0.3">
      <c r="A747" s="113" t="s">
        <v>126</v>
      </c>
      <c r="C747" s="113" t="s">
        <v>4045</v>
      </c>
      <c r="D747" s="113">
        <v>1201</v>
      </c>
      <c r="E747" s="113">
        <v>332.46699999999998</v>
      </c>
      <c r="F747" s="113">
        <v>0.6</v>
      </c>
      <c r="G747" s="113">
        <v>0.4</v>
      </c>
      <c r="H747" s="113">
        <v>2.0603549999999999</v>
      </c>
      <c r="I747" s="113">
        <v>5189653.5130000003</v>
      </c>
      <c r="J747" s="113">
        <v>487871.821</v>
      </c>
      <c r="K747" s="34">
        <f>VLOOKUP($C747,'Hub coords'!$A$14:$E$119,4,TRUE)</f>
        <v>487871.70540000004</v>
      </c>
      <c r="L747" s="34">
        <f>VLOOKUP($C747,'Hub coords'!$A$14:$E$119,5,TRUE)</f>
        <v>5189657.7755000005</v>
      </c>
      <c r="M747" s="34">
        <f t="shared" si="48"/>
        <v>0.11559999996097758</v>
      </c>
      <c r="N747" s="34">
        <f t="shared" si="49"/>
        <v>4.2625000001862645</v>
      </c>
      <c r="O747" s="35">
        <f t="shared" si="50"/>
        <v>4.2640672616152395</v>
      </c>
      <c r="P747" s="34">
        <f t="shared" si="51"/>
        <v>18.182269611578889</v>
      </c>
      <c r="Q747" s="36" t="s">
        <v>101</v>
      </c>
      <c r="R747" s="98"/>
    </row>
    <row r="748" spans="1:19" x14ac:dyDescent="0.3">
      <c r="A748" s="113" t="s">
        <v>126</v>
      </c>
      <c r="C748" s="113" t="s">
        <v>4019</v>
      </c>
      <c r="D748" s="113">
        <v>1201</v>
      </c>
      <c r="E748" s="113">
        <v>335.11200000000002</v>
      </c>
      <c r="F748" s="113">
        <v>0.3</v>
      </c>
      <c r="G748" s="113">
        <v>0.2</v>
      </c>
      <c r="H748" s="113">
        <v>2.0139900000000002</v>
      </c>
      <c r="I748" s="113">
        <v>5189659.7960000001</v>
      </c>
      <c r="J748" s="113">
        <v>487872.90899999999</v>
      </c>
      <c r="K748" s="34">
        <f>VLOOKUP($C748,'Hub coords'!$A$14:$E$119,4,TRUE)</f>
        <v>487871.70540000004</v>
      </c>
      <c r="L748" s="34">
        <f>VLOOKUP($C748,'Hub coords'!$A$14:$E$119,5,TRUE)</f>
        <v>5189657.7755000005</v>
      </c>
      <c r="M748" s="34">
        <f t="shared" si="48"/>
        <v>1.2035999999498017</v>
      </c>
      <c r="N748" s="34">
        <f t="shared" si="49"/>
        <v>2.0204999996349216</v>
      </c>
      <c r="O748" s="35">
        <f t="shared" si="50"/>
        <v>2.3518233795087338</v>
      </c>
      <c r="P748" s="34">
        <f t="shared" si="51"/>
        <v>5.5310732084038818</v>
      </c>
      <c r="Q748" s="36" t="s">
        <v>101</v>
      </c>
      <c r="R748" s="98"/>
    </row>
    <row r="749" spans="1:19" x14ac:dyDescent="0.3">
      <c r="A749" s="113" t="s">
        <v>130</v>
      </c>
      <c r="C749" s="113" t="s">
        <v>4046</v>
      </c>
      <c r="D749" s="113">
        <v>1201</v>
      </c>
      <c r="E749" s="113">
        <v>338.28699999999998</v>
      </c>
      <c r="F749" s="113">
        <v>0.4</v>
      </c>
      <c r="G749" s="113">
        <v>0.4</v>
      </c>
      <c r="H749" s="113">
        <v>2.4554299999999998</v>
      </c>
      <c r="I749" s="113">
        <v>5189658.0559999999</v>
      </c>
      <c r="J749" s="113">
        <v>487871.75099999999</v>
      </c>
      <c r="K749" s="34">
        <f>VLOOKUP($C749,'Hub coords'!$A$14:$E$119,4,TRUE)</f>
        <v>487871.70540000004</v>
      </c>
      <c r="L749" s="34">
        <f>VLOOKUP($C749,'Hub coords'!$A$14:$E$119,5,TRUE)</f>
        <v>5189657.7755000005</v>
      </c>
      <c r="M749" s="34">
        <f t="shared" si="48"/>
        <v>4.5599999953992665E-2</v>
      </c>
      <c r="N749" s="34">
        <f t="shared" si="49"/>
        <v>0.28049999941140413</v>
      </c>
      <c r="O749" s="35">
        <f t="shared" si="50"/>
        <v>0.28418235283986559</v>
      </c>
      <c r="P749" s="34">
        <f t="shared" si="51"/>
        <v>8.0759609665601861E-2</v>
      </c>
      <c r="Q749" s="36" t="s">
        <v>101</v>
      </c>
      <c r="R749" s="98"/>
    </row>
    <row r="750" spans="1:19" x14ac:dyDescent="0.3">
      <c r="A750" s="113" t="s">
        <v>126</v>
      </c>
      <c r="C750" s="113" t="s">
        <v>4020</v>
      </c>
      <c r="D750" s="113">
        <v>1201</v>
      </c>
      <c r="E750" s="113">
        <v>341.96300000000002</v>
      </c>
      <c r="F750" s="113">
        <v>0.5</v>
      </c>
      <c r="G750" s="113">
        <v>0.3</v>
      </c>
      <c r="H750" s="113">
        <v>2.3494980000000001</v>
      </c>
      <c r="I750" s="113">
        <v>5189654.0120000001</v>
      </c>
      <c r="J750" s="113">
        <v>487872.26799999998</v>
      </c>
      <c r="K750" s="34">
        <f>VLOOKUP($C750,'Hub coords'!$A$14:$E$119,4,TRUE)</f>
        <v>487871.70540000004</v>
      </c>
      <c r="L750" s="34">
        <f>VLOOKUP($C750,'Hub coords'!$A$14:$E$119,5,TRUE)</f>
        <v>5189657.7755000005</v>
      </c>
      <c r="M750" s="34">
        <f t="shared" si="48"/>
        <v>0.56259999994654208</v>
      </c>
      <c r="N750" s="34">
        <f t="shared" si="49"/>
        <v>3.7635000003501773</v>
      </c>
      <c r="O750" s="35">
        <f t="shared" si="50"/>
        <v>3.8053187793633843</v>
      </c>
      <c r="P750" s="34">
        <f t="shared" si="51"/>
        <v>14.480451012575637</v>
      </c>
      <c r="Q750" s="36" t="s">
        <v>101</v>
      </c>
      <c r="R750" s="98" t="s">
        <v>5112</v>
      </c>
      <c r="S750" s="37">
        <f>COUNT(D726:D755)</f>
        <v>30</v>
      </c>
    </row>
    <row r="751" spans="1:19" x14ac:dyDescent="0.3">
      <c r="A751" s="113" t="s">
        <v>130</v>
      </c>
      <c r="C751" s="113" t="s">
        <v>4021</v>
      </c>
      <c r="D751" s="113">
        <v>1201</v>
      </c>
      <c r="E751" s="113">
        <v>335.53300000000002</v>
      </c>
      <c r="F751" s="113">
        <v>0.4</v>
      </c>
      <c r="G751" s="113">
        <v>0.3</v>
      </c>
      <c r="H751" s="113">
        <v>1.973849</v>
      </c>
      <c r="I751" s="113">
        <v>5189657.4620000003</v>
      </c>
      <c r="J751" s="113">
        <v>487872.12800000003</v>
      </c>
      <c r="K751" s="34">
        <f>VLOOKUP($C751,'Hub coords'!$A$14:$E$119,4,TRUE)</f>
        <v>487871.70540000004</v>
      </c>
      <c r="L751" s="34">
        <f>VLOOKUP($C751,'Hub coords'!$A$14:$E$119,5,TRUE)</f>
        <v>5189657.7755000005</v>
      </c>
      <c r="M751" s="34">
        <f t="shared" si="48"/>
        <v>0.42259999999077991</v>
      </c>
      <c r="N751" s="34">
        <f t="shared" si="49"/>
        <v>0.31350000016391277</v>
      </c>
      <c r="O751" s="35">
        <f t="shared" si="50"/>
        <v>0.52618723862801964</v>
      </c>
      <c r="P751" s="34">
        <f t="shared" si="51"/>
        <v>0.2768730100949805</v>
      </c>
      <c r="Q751" s="36" t="s">
        <v>101</v>
      </c>
      <c r="R751" s="98" t="s">
        <v>5111</v>
      </c>
      <c r="S751" s="34">
        <f>AVERAGE(O726:O755)</f>
        <v>2.0050248382114928</v>
      </c>
    </row>
    <row r="752" spans="1:19" x14ac:dyDescent="0.3">
      <c r="A752" s="113" t="s">
        <v>126</v>
      </c>
      <c r="C752" s="113" t="s">
        <v>4022</v>
      </c>
      <c r="D752" s="113">
        <v>1201</v>
      </c>
      <c r="E752" s="113">
        <v>344.73599999999999</v>
      </c>
      <c r="F752" s="113">
        <v>0.4</v>
      </c>
      <c r="G752" s="113">
        <v>0.3</v>
      </c>
      <c r="H752" s="113">
        <v>2.5780210000000001</v>
      </c>
      <c r="I752" s="113">
        <v>5189654.199</v>
      </c>
      <c r="J752" s="113">
        <v>487871.326</v>
      </c>
      <c r="K752" s="34">
        <f>VLOOKUP($C752,'Hub coords'!$A$14:$E$119,4,TRUE)</f>
        <v>487871.70540000004</v>
      </c>
      <c r="L752" s="34">
        <f>VLOOKUP($C752,'Hub coords'!$A$14:$E$119,5,TRUE)</f>
        <v>5189657.7755000005</v>
      </c>
      <c r="M752" s="34">
        <f t="shared" si="48"/>
        <v>0.3794000000343658</v>
      </c>
      <c r="N752" s="34">
        <f t="shared" si="49"/>
        <v>3.5765000004321337</v>
      </c>
      <c r="O752" s="35">
        <f t="shared" si="50"/>
        <v>3.5965673374923939</v>
      </c>
      <c r="P752" s="34">
        <f t="shared" si="51"/>
        <v>12.935296613117128</v>
      </c>
      <c r="Q752" s="36" t="s">
        <v>101</v>
      </c>
      <c r="R752" s="98" t="s">
        <v>5110</v>
      </c>
      <c r="S752" s="34">
        <f>_xlfn.STDEV.S(O726:O755)</f>
        <v>1.6085156582059861</v>
      </c>
    </row>
    <row r="753" spans="1:19" x14ac:dyDescent="0.3">
      <c r="A753" s="113" t="s">
        <v>126</v>
      </c>
      <c r="C753" s="113" t="s">
        <v>4023</v>
      </c>
      <c r="D753" s="113">
        <v>1201</v>
      </c>
      <c r="E753" s="113">
        <v>332.82600000000002</v>
      </c>
      <c r="F753" s="113">
        <v>0.4</v>
      </c>
      <c r="G753" s="113">
        <v>0.3</v>
      </c>
      <c r="H753" s="113">
        <v>1.9956210000000001</v>
      </c>
      <c r="I753" s="113">
        <v>5189653.6260000002</v>
      </c>
      <c r="J753" s="113">
        <v>487871.66200000001</v>
      </c>
      <c r="K753" s="34">
        <f>VLOOKUP($C753,'Hub coords'!$A$14:$E$119,4,TRUE)</f>
        <v>487871.70540000004</v>
      </c>
      <c r="L753" s="34">
        <f>VLOOKUP($C753,'Hub coords'!$A$14:$E$119,5,TRUE)</f>
        <v>5189657.7755000005</v>
      </c>
      <c r="M753" s="34">
        <f t="shared" si="48"/>
        <v>4.3400000024121255E-2</v>
      </c>
      <c r="N753" s="34">
        <f t="shared" si="49"/>
        <v>4.1495000002905726</v>
      </c>
      <c r="O753" s="35">
        <f t="shared" si="50"/>
        <v>4.1497269563687622</v>
      </c>
      <c r="P753" s="34">
        <f t="shared" si="51"/>
        <v>17.22023381241355</v>
      </c>
      <c r="Q753" s="36" t="s">
        <v>101</v>
      </c>
      <c r="R753" s="98" t="s">
        <v>5109</v>
      </c>
      <c r="S753" s="34">
        <f>MIN(O726:O755)</f>
        <v>0.15737029516075357</v>
      </c>
    </row>
    <row r="754" spans="1:19" x14ac:dyDescent="0.3">
      <c r="A754" s="113" t="s">
        <v>126</v>
      </c>
      <c r="C754" s="113" t="s">
        <v>4024</v>
      </c>
      <c r="D754" s="113">
        <v>1201</v>
      </c>
      <c r="E754" s="113">
        <v>337.09199999999998</v>
      </c>
      <c r="F754" s="113">
        <v>0.6</v>
      </c>
      <c r="G754" s="113">
        <v>0.5</v>
      </c>
      <c r="H754" s="113">
        <v>2.0801859999999999</v>
      </c>
      <c r="I754" s="113">
        <v>5189658.4309999999</v>
      </c>
      <c r="J754" s="113">
        <v>487871.94699999999</v>
      </c>
      <c r="K754" s="34">
        <f>VLOOKUP($C754,'Hub coords'!$A$14:$E$119,4,TRUE)</f>
        <v>487871.70540000004</v>
      </c>
      <c r="L754" s="34">
        <f>VLOOKUP($C754,'Hub coords'!$A$14:$E$119,5,TRUE)</f>
        <v>5189657.7755000005</v>
      </c>
      <c r="M754" s="34">
        <f t="shared" si="48"/>
        <v>0.24159999995026737</v>
      </c>
      <c r="N754" s="34">
        <f t="shared" si="49"/>
        <v>0.65549999941140413</v>
      </c>
      <c r="O754" s="35">
        <f t="shared" si="50"/>
        <v>0.69860633349857337</v>
      </c>
      <c r="P754" s="34">
        <f t="shared" si="51"/>
        <v>0.48805080920431992</v>
      </c>
      <c r="Q754" s="36" t="s">
        <v>101</v>
      </c>
      <c r="R754" s="98" t="s">
        <v>5108</v>
      </c>
      <c r="S754" s="34">
        <f>MAX(O726:O755)</f>
        <v>4.6516213534369584</v>
      </c>
    </row>
    <row r="755" spans="1:19" x14ac:dyDescent="0.3">
      <c r="A755" s="113" t="s">
        <v>126</v>
      </c>
      <c r="C755" s="113" t="s">
        <v>4025</v>
      </c>
      <c r="D755" s="113">
        <v>1201</v>
      </c>
      <c r="E755" s="113">
        <v>336.35399999999998</v>
      </c>
      <c r="F755" s="113">
        <v>0.3</v>
      </c>
      <c r="G755" s="113">
        <v>0.3</v>
      </c>
      <c r="H755" s="113">
        <v>2.0684640000000001</v>
      </c>
      <c r="I755" s="113">
        <v>5189659.6449999996</v>
      </c>
      <c r="J755" s="113">
        <v>487872.64199999999</v>
      </c>
      <c r="K755" s="34">
        <f>VLOOKUP($C755,'Hub coords'!$A$14:$E$119,4,TRUE)</f>
        <v>487871.70540000004</v>
      </c>
      <c r="L755" s="34">
        <f>VLOOKUP($C755,'Hub coords'!$A$14:$E$119,5,TRUE)</f>
        <v>5189657.7755000005</v>
      </c>
      <c r="M755" s="34">
        <f t="shared" si="48"/>
        <v>0.93659999995725229</v>
      </c>
      <c r="N755" s="34">
        <f t="shared" si="49"/>
        <v>1.8694999990984797</v>
      </c>
      <c r="O755" s="35">
        <f t="shared" si="50"/>
        <v>2.0909925410075334</v>
      </c>
      <c r="P755" s="34">
        <f t="shared" si="51"/>
        <v>4.3722498065491413</v>
      </c>
      <c r="Q755" s="36" t="s">
        <v>101</v>
      </c>
      <c r="R755" s="98" t="s">
        <v>5107</v>
      </c>
      <c r="S755" s="34">
        <f>SQRT(SUM(P726:P755)/S750)</f>
        <v>2.5536646485229286</v>
      </c>
    </row>
    <row r="756" spans="1:19" ht="15" thickBot="1" x14ac:dyDescent="0.35">
      <c r="A756" s="113" t="s">
        <v>126</v>
      </c>
      <c r="C756" s="113" t="s">
        <v>4047</v>
      </c>
      <c r="D756" s="113">
        <v>1201</v>
      </c>
      <c r="E756" s="113">
        <v>334.28300000000002</v>
      </c>
      <c r="F756" s="113">
        <v>0.3</v>
      </c>
      <c r="G756" s="113">
        <v>0.4</v>
      </c>
      <c r="H756" s="113">
        <v>2.426984</v>
      </c>
      <c r="I756" s="113">
        <v>5189731.6320000002</v>
      </c>
      <c r="J756" s="113">
        <v>487873.62</v>
      </c>
      <c r="K756" s="34">
        <f>VLOOKUP($C756,'Hub coords'!$A$14:$E$119,4,TRUE)</f>
        <v>487871.66440000001</v>
      </c>
      <c r="L756" s="34">
        <f>VLOOKUP($C756,'Hub coords'!$A$14:$E$119,5,TRUE)</f>
        <v>5189733.6025</v>
      </c>
      <c r="M756" s="34">
        <f t="shared" si="48"/>
        <v>1.955599999986589</v>
      </c>
      <c r="N756" s="34">
        <f t="shared" si="49"/>
        <v>1.9704999998211861</v>
      </c>
      <c r="O756" s="35">
        <f t="shared" si="50"/>
        <v>2.7761919258658687</v>
      </c>
      <c r="P756" s="34">
        <f t="shared" si="51"/>
        <v>7.7072416092428409</v>
      </c>
      <c r="Q756" s="36" t="s">
        <v>102</v>
      </c>
      <c r="R756" s="70"/>
      <c r="S756" s="70"/>
    </row>
    <row r="757" spans="1:19" x14ac:dyDescent="0.3">
      <c r="A757" s="113" t="s">
        <v>126</v>
      </c>
      <c r="C757" s="113" t="s">
        <v>4056</v>
      </c>
      <c r="D757" s="113">
        <v>1201</v>
      </c>
      <c r="E757" s="113">
        <v>334.17099999999999</v>
      </c>
      <c r="F757" s="113">
        <v>0.3</v>
      </c>
      <c r="G757" s="113">
        <v>0.2</v>
      </c>
      <c r="H757" s="113">
        <v>1.9665459999999999</v>
      </c>
      <c r="I757" s="113">
        <v>5189729.4800000004</v>
      </c>
      <c r="J757" s="113">
        <v>487872.59100000001</v>
      </c>
      <c r="K757" s="34">
        <f>VLOOKUP($C757,'Hub coords'!$A$14:$E$119,4,TRUE)</f>
        <v>487871.66440000001</v>
      </c>
      <c r="L757" s="34">
        <f>VLOOKUP($C757,'Hub coords'!$A$14:$E$119,5,TRUE)</f>
        <v>5189733.6025</v>
      </c>
      <c r="M757" s="34">
        <f t="shared" si="48"/>
        <v>0.92660000000614673</v>
      </c>
      <c r="N757" s="34">
        <f t="shared" si="49"/>
        <v>4.1224999995902181</v>
      </c>
      <c r="O757" s="35">
        <f t="shared" si="50"/>
        <v>4.2253513234561622</v>
      </c>
      <c r="P757" s="34">
        <f t="shared" si="51"/>
        <v>17.853593806632741</v>
      </c>
      <c r="Q757" s="36" t="s">
        <v>102</v>
      </c>
      <c r="R757" s="20" t="s">
        <v>166</v>
      </c>
      <c r="S757" s="20" t="s">
        <v>165</v>
      </c>
    </row>
    <row r="758" spans="1:19" x14ac:dyDescent="0.3">
      <c r="A758" s="113" t="s">
        <v>126</v>
      </c>
      <c r="C758" s="113" t="s">
        <v>4057</v>
      </c>
      <c r="D758" s="113">
        <v>1201</v>
      </c>
      <c r="E758" s="113">
        <v>336.20699999999999</v>
      </c>
      <c r="F758" s="113">
        <v>0.3</v>
      </c>
      <c r="G758" s="113">
        <v>0.3</v>
      </c>
      <c r="H758" s="113">
        <v>2.4558680000000002</v>
      </c>
      <c r="I758" s="113">
        <v>5189732.3739999998</v>
      </c>
      <c r="J758" s="113">
        <v>487874.06300000002</v>
      </c>
      <c r="K758" s="34">
        <f>VLOOKUP($C758,'Hub coords'!$A$14:$E$119,4,TRUE)</f>
        <v>487871.66440000001</v>
      </c>
      <c r="L758" s="34">
        <f>VLOOKUP($C758,'Hub coords'!$A$14:$E$119,5,TRUE)</f>
        <v>5189733.6025</v>
      </c>
      <c r="M758" s="34">
        <f t="shared" si="48"/>
        <v>2.3986000000149943</v>
      </c>
      <c r="N758" s="34">
        <f t="shared" si="49"/>
        <v>1.2285000002011657</v>
      </c>
      <c r="O758" s="35">
        <f t="shared" si="50"/>
        <v>2.6949015214968792</v>
      </c>
      <c r="P758" s="34">
        <f t="shared" si="51"/>
        <v>7.2624942105661949</v>
      </c>
      <c r="Q758" s="36" t="s">
        <v>102</v>
      </c>
      <c r="R758" s="40">
        <v>1</v>
      </c>
      <c r="S758" s="115">
        <v>0</v>
      </c>
    </row>
    <row r="759" spans="1:19" x14ac:dyDescent="0.3">
      <c r="A759" s="113" t="s">
        <v>126</v>
      </c>
      <c r="C759" s="113" t="s">
        <v>4058</v>
      </c>
      <c r="D759" s="113">
        <v>1201</v>
      </c>
      <c r="E759" s="113">
        <v>332.702</v>
      </c>
      <c r="F759" s="113">
        <v>0.3</v>
      </c>
      <c r="G759" s="113">
        <v>0.2</v>
      </c>
      <c r="H759" s="113">
        <v>1.9934730000000001</v>
      </c>
      <c r="I759" s="113">
        <v>5189729.1550000003</v>
      </c>
      <c r="J759" s="113">
        <v>487872.49400000001</v>
      </c>
      <c r="K759" s="34">
        <f>VLOOKUP($C759,'Hub coords'!$A$14:$E$119,4,TRUE)</f>
        <v>487871.66440000001</v>
      </c>
      <c r="L759" s="34">
        <f>VLOOKUP($C759,'Hub coords'!$A$14:$E$119,5,TRUE)</f>
        <v>5189733.6025</v>
      </c>
      <c r="M759" s="34">
        <f t="shared" si="48"/>
        <v>0.82959999999729916</v>
      </c>
      <c r="N759" s="34">
        <f t="shared" si="49"/>
        <v>4.4474999997764826</v>
      </c>
      <c r="O759" s="35">
        <f t="shared" si="50"/>
        <v>4.5242117996406108</v>
      </c>
      <c r="P759" s="34">
        <f t="shared" si="51"/>
        <v>20.468492408007336</v>
      </c>
      <c r="Q759" s="36" t="s">
        <v>102</v>
      </c>
      <c r="R759" s="40">
        <v>2</v>
      </c>
      <c r="S759" s="115">
        <v>1</v>
      </c>
    </row>
    <row r="760" spans="1:19" x14ac:dyDescent="0.3">
      <c r="A760" s="113" t="s">
        <v>130</v>
      </c>
      <c r="C760" s="113" t="s">
        <v>4059</v>
      </c>
      <c r="D760" s="113">
        <v>1201</v>
      </c>
      <c r="E760" s="113">
        <v>340.91</v>
      </c>
      <c r="F760" s="113">
        <v>0.4</v>
      </c>
      <c r="G760" s="113">
        <v>0.3</v>
      </c>
      <c r="H760" s="113">
        <v>2.0455540000000001</v>
      </c>
      <c r="I760" s="113">
        <v>5189729.5470000003</v>
      </c>
      <c r="J760" s="113">
        <v>487873.326</v>
      </c>
      <c r="K760" s="34">
        <f>VLOOKUP($C760,'Hub coords'!$A$14:$E$119,4,TRUE)</f>
        <v>487871.66440000001</v>
      </c>
      <c r="L760" s="34">
        <f>VLOOKUP($C760,'Hub coords'!$A$14:$E$119,5,TRUE)</f>
        <v>5189733.6025</v>
      </c>
      <c r="M760" s="34">
        <f t="shared" si="48"/>
        <v>1.6615999999921769</v>
      </c>
      <c r="N760" s="34">
        <f t="shared" si="49"/>
        <v>4.0554999997839332</v>
      </c>
      <c r="O760" s="35">
        <f t="shared" si="50"/>
        <v>4.3826926435949716</v>
      </c>
      <c r="P760" s="34">
        <f t="shared" si="51"/>
        <v>19.207994808221482</v>
      </c>
      <c r="Q760" s="36" t="s">
        <v>102</v>
      </c>
      <c r="R760" s="40">
        <v>3</v>
      </c>
      <c r="S760" s="115">
        <v>6</v>
      </c>
    </row>
    <row r="761" spans="1:19" x14ac:dyDescent="0.3">
      <c r="A761" s="113" t="s">
        <v>130</v>
      </c>
      <c r="C761" s="113" t="s">
        <v>4060</v>
      </c>
      <c r="D761" s="113">
        <v>1201</v>
      </c>
      <c r="E761" s="113">
        <v>332.49299999999999</v>
      </c>
      <c r="F761" s="113">
        <v>0.3</v>
      </c>
      <c r="G761" s="113">
        <v>0.2</v>
      </c>
      <c r="H761" s="113">
        <v>1.8650789999999999</v>
      </c>
      <c r="I761" s="113">
        <v>5189729.5360000003</v>
      </c>
      <c r="J761" s="113">
        <v>487872.47100000002</v>
      </c>
      <c r="K761" s="34">
        <f>VLOOKUP($C761,'Hub coords'!$A$14:$E$119,4,TRUE)</f>
        <v>487871.66440000001</v>
      </c>
      <c r="L761" s="34">
        <f>VLOOKUP($C761,'Hub coords'!$A$14:$E$119,5,TRUE)</f>
        <v>5189733.6025</v>
      </c>
      <c r="M761" s="34">
        <f t="shared" si="48"/>
        <v>0.80660000001080334</v>
      </c>
      <c r="N761" s="34">
        <f t="shared" si="49"/>
        <v>4.0664999997243285</v>
      </c>
      <c r="O761" s="35">
        <f t="shared" si="50"/>
        <v>4.1457237978156956</v>
      </c>
      <c r="P761" s="34">
        <f t="shared" si="51"/>
        <v>17.187025807775395</v>
      </c>
      <c r="Q761" s="36" t="s">
        <v>102</v>
      </c>
      <c r="R761" s="40">
        <v>4</v>
      </c>
      <c r="S761" s="115">
        <v>4</v>
      </c>
    </row>
    <row r="762" spans="1:19" x14ac:dyDescent="0.3">
      <c r="A762" s="113" t="s">
        <v>126</v>
      </c>
      <c r="C762" s="113" t="s">
        <v>4061</v>
      </c>
      <c r="D762" s="113">
        <v>1200</v>
      </c>
      <c r="E762" s="113">
        <v>340.5</v>
      </c>
      <c r="F762" s="113">
        <v>0.4</v>
      </c>
      <c r="G762" s="113">
        <v>0.3</v>
      </c>
      <c r="H762" s="113">
        <v>2.4294280000000001</v>
      </c>
      <c r="I762" s="113">
        <v>5189729.7790000001</v>
      </c>
      <c r="J762" s="113">
        <v>487873.01400000002</v>
      </c>
      <c r="K762" s="34">
        <f>VLOOKUP($C762,'Hub coords'!$A$14:$E$119,4,TRUE)</f>
        <v>487871.66440000001</v>
      </c>
      <c r="L762" s="34">
        <f>VLOOKUP($C762,'Hub coords'!$A$14:$E$119,5,TRUE)</f>
        <v>5189733.6025</v>
      </c>
      <c r="M762" s="34">
        <f t="shared" si="48"/>
        <v>1.3496000000159256</v>
      </c>
      <c r="N762" s="34">
        <f t="shared" si="49"/>
        <v>3.8234999999403954</v>
      </c>
      <c r="O762" s="35">
        <f t="shared" si="50"/>
        <v>4.0546975731350408</v>
      </c>
      <c r="P762" s="34">
        <f t="shared" si="51"/>
        <v>16.44057240958719</v>
      </c>
      <c r="Q762" s="36" t="s">
        <v>102</v>
      </c>
      <c r="R762" s="40">
        <v>5</v>
      </c>
      <c r="S762" s="115">
        <v>15</v>
      </c>
    </row>
    <row r="763" spans="1:19" x14ac:dyDescent="0.3">
      <c r="A763" s="113" t="s">
        <v>126</v>
      </c>
      <c r="C763" s="113" t="s">
        <v>4062</v>
      </c>
      <c r="D763" s="113">
        <v>1201</v>
      </c>
      <c r="E763" s="113">
        <v>326.67599999999999</v>
      </c>
      <c r="F763" s="113">
        <v>0.4</v>
      </c>
      <c r="G763" s="113">
        <v>0.3</v>
      </c>
      <c r="H763" s="113">
        <v>1.8394330000000001</v>
      </c>
      <c r="I763" s="113">
        <v>5189730.4230000004</v>
      </c>
      <c r="J763" s="113">
        <v>487873.364</v>
      </c>
      <c r="K763" s="34">
        <f>VLOOKUP($C763,'Hub coords'!$A$14:$E$119,4,TRUE)</f>
        <v>487871.66440000001</v>
      </c>
      <c r="L763" s="34">
        <f>VLOOKUP($C763,'Hub coords'!$A$14:$E$119,5,TRUE)</f>
        <v>5189733.6025</v>
      </c>
      <c r="M763" s="34">
        <f t="shared" si="48"/>
        <v>1.6995999999926426</v>
      </c>
      <c r="N763" s="34">
        <f t="shared" si="49"/>
        <v>3.1794999996200204</v>
      </c>
      <c r="O763" s="35">
        <f t="shared" si="50"/>
        <v>3.6052545551678734</v>
      </c>
      <c r="P763" s="34">
        <f t="shared" si="51"/>
        <v>12.997860407558701</v>
      </c>
      <c r="Q763" s="36" t="s">
        <v>102</v>
      </c>
      <c r="R763" s="40">
        <v>6</v>
      </c>
      <c r="S763" s="115">
        <v>4</v>
      </c>
    </row>
    <row r="764" spans="1:19" x14ac:dyDescent="0.3">
      <c r="A764" s="113" t="s">
        <v>130</v>
      </c>
      <c r="C764" s="113" t="s">
        <v>4063</v>
      </c>
      <c r="D764" s="113">
        <v>1201</v>
      </c>
      <c r="E764" s="113">
        <v>329.30500000000001</v>
      </c>
      <c r="F764" s="113">
        <v>0.3</v>
      </c>
      <c r="G764" s="113">
        <v>0.2</v>
      </c>
      <c r="H764" s="113">
        <v>1.9416450000000001</v>
      </c>
      <c r="I764" s="113">
        <v>5189729.7220000001</v>
      </c>
      <c r="J764" s="113">
        <v>487872.685</v>
      </c>
      <c r="K764" s="34">
        <f>VLOOKUP($C764,'Hub coords'!$A$14:$E$119,4,TRUE)</f>
        <v>487871.66440000001</v>
      </c>
      <c r="L764" s="34">
        <f>VLOOKUP($C764,'Hub coords'!$A$14:$E$119,5,TRUE)</f>
        <v>5189733.6025</v>
      </c>
      <c r="M764" s="34">
        <f t="shared" si="48"/>
        <v>1.0205999999889173</v>
      </c>
      <c r="N764" s="34">
        <f t="shared" si="49"/>
        <v>3.8804999999701977</v>
      </c>
      <c r="O764" s="35">
        <f t="shared" si="50"/>
        <v>4.0124686428364873</v>
      </c>
      <c r="P764" s="34">
        <f t="shared" si="51"/>
        <v>16.099904609746083</v>
      </c>
      <c r="Q764" s="36" t="s">
        <v>102</v>
      </c>
      <c r="R764" s="40">
        <v>7</v>
      </c>
      <c r="S764" s="115">
        <v>0</v>
      </c>
    </row>
    <row r="765" spans="1:19" x14ac:dyDescent="0.3">
      <c r="A765" s="113" t="s">
        <v>130</v>
      </c>
      <c r="C765" s="113" t="s">
        <v>4064</v>
      </c>
      <c r="D765" s="113">
        <v>1200</v>
      </c>
      <c r="E765" s="113">
        <v>343.14699999999999</v>
      </c>
      <c r="F765" s="113">
        <v>0.3</v>
      </c>
      <c r="G765" s="113">
        <v>0.3</v>
      </c>
      <c r="H765" s="113">
        <v>1.9781960000000001</v>
      </c>
      <c r="I765" s="113">
        <v>5189728.7589999996</v>
      </c>
      <c r="J765" s="113">
        <v>487874.11700000003</v>
      </c>
      <c r="K765" s="34">
        <f>VLOOKUP($C765,'Hub coords'!$A$14:$E$119,4,TRUE)</f>
        <v>487871.66440000001</v>
      </c>
      <c r="L765" s="34">
        <f>VLOOKUP($C765,'Hub coords'!$A$14:$E$119,5,TRUE)</f>
        <v>5189733.6025</v>
      </c>
      <c r="M765" s="34">
        <f t="shared" si="48"/>
        <v>2.4526000000187196</v>
      </c>
      <c r="N765" s="34">
        <f t="shared" si="49"/>
        <v>4.8435000004246831</v>
      </c>
      <c r="O765" s="35">
        <f t="shared" si="50"/>
        <v>5.4290642853263149</v>
      </c>
      <c r="P765" s="34">
        <f t="shared" si="51"/>
        <v>29.474739014205731</v>
      </c>
      <c r="Q765" s="36" t="s">
        <v>102</v>
      </c>
      <c r="R765" s="40">
        <v>8</v>
      </c>
      <c r="S765" s="115">
        <v>0</v>
      </c>
    </row>
    <row r="766" spans="1:19" ht="15" thickBot="1" x14ac:dyDescent="0.35">
      <c r="A766" s="113" t="s">
        <v>126</v>
      </c>
      <c r="C766" s="113" t="s">
        <v>4065</v>
      </c>
      <c r="D766" s="113">
        <v>1201</v>
      </c>
      <c r="E766" s="113">
        <v>329.86599999999999</v>
      </c>
      <c r="F766" s="113">
        <v>0.3</v>
      </c>
      <c r="G766" s="113">
        <v>0.2</v>
      </c>
      <c r="H766" s="113">
        <v>1.9262760000000001</v>
      </c>
      <c r="I766" s="113">
        <v>5189729.2450000001</v>
      </c>
      <c r="J766" s="113">
        <v>487872.51400000002</v>
      </c>
      <c r="K766" s="34">
        <f>VLOOKUP($C766,'Hub coords'!$A$14:$E$119,4,TRUE)</f>
        <v>487871.66440000001</v>
      </c>
      <c r="L766" s="34">
        <f>VLOOKUP($C766,'Hub coords'!$A$14:$E$119,5,TRUE)</f>
        <v>5189733.6025</v>
      </c>
      <c r="M766" s="34">
        <f t="shared" si="48"/>
        <v>0.84960000001592562</v>
      </c>
      <c r="N766" s="34">
        <f t="shared" si="49"/>
        <v>4.3574999999254942</v>
      </c>
      <c r="O766" s="35">
        <f t="shared" si="50"/>
        <v>4.4395525010272987</v>
      </c>
      <c r="P766" s="34">
        <f t="shared" si="51"/>
        <v>19.709626409377744</v>
      </c>
      <c r="Q766" s="36" t="s">
        <v>102</v>
      </c>
      <c r="R766" s="38" t="s">
        <v>2123</v>
      </c>
      <c r="S766" s="38">
        <v>0</v>
      </c>
    </row>
    <row r="767" spans="1:19" x14ac:dyDescent="0.3">
      <c r="A767" s="113" t="s">
        <v>126</v>
      </c>
      <c r="C767" s="113" t="s">
        <v>4048</v>
      </c>
      <c r="D767" s="113">
        <v>1201</v>
      </c>
      <c r="E767" s="113">
        <v>333.096</v>
      </c>
      <c r="F767" s="113">
        <v>0.3</v>
      </c>
      <c r="G767" s="113">
        <v>0.2</v>
      </c>
      <c r="H767" s="113">
        <v>2.3449369999999998</v>
      </c>
      <c r="I767" s="113">
        <v>5189729.46</v>
      </c>
      <c r="J767" s="113">
        <v>487872.64799999999</v>
      </c>
      <c r="K767" s="34">
        <f>VLOOKUP($C767,'Hub coords'!$A$14:$E$119,4,TRUE)</f>
        <v>487871.66440000001</v>
      </c>
      <c r="L767" s="34">
        <f>VLOOKUP($C767,'Hub coords'!$A$14:$E$119,5,TRUE)</f>
        <v>5189733.6025</v>
      </c>
      <c r="M767" s="34">
        <f t="shared" si="48"/>
        <v>0.98359999997774139</v>
      </c>
      <c r="N767" s="34">
        <f t="shared" si="49"/>
        <v>4.1425000000745058</v>
      </c>
      <c r="O767" s="35">
        <f t="shared" si="50"/>
        <v>4.2576725109587157</v>
      </c>
      <c r="P767" s="34">
        <f t="shared" si="51"/>
        <v>18.127775210573496</v>
      </c>
      <c r="Q767" s="36" t="s">
        <v>102</v>
      </c>
      <c r="R767" s="70"/>
      <c r="S767" s="70"/>
    </row>
    <row r="768" spans="1:19" x14ac:dyDescent="0.3">
      <c r="A768" s="113" t="s">
        <v>126</v>
      </c>
      <c r="C768" s="113" t="s">
        <v>4066</v>
      </c>
      <c r="D768" s="113">
        <v>1201</v>
      </c>
      <c r="E768" s="113">
        <v>327.71300000000002</v>
      </c>
      <c r="F768" s="113">
        <v>0.3</v>
      </c>
      <c r="G768" s="113">
        <v>0.3</v>
      </c>
      <c r="H768" s="113">
        <v>1.726499</v>
      </c>
      <c r="I768" s="113">
        <v>5189729.915</v>
      </c>
      <c r="J768" s="113">
        <v>487873.18</v>
      </c>
      <c r="K768" s="34">
        <f>VLOOKUP($C768,'Hub coords'!$A$14:$E$119,4,TRUE)</f>
        <v>487871.66440000001</v>
      </c>
      <c r="L768" s="34">
        <f>VLOOKUP($C768,'Hub coords'!$A$14:$E$119,5,TRUE)</f>
        <v>5189733.6025</v>
      </c>
      <c r="M768" s="34">
        <f t="shared" si="48"/>
        <v>1.5155999999842606</v>
      </c>
      <c r="N768" s="34">
        <f t="shared" si="49"/>
        <v>3.6875</v>
      </c>
      <c r="O768" s="35">
        <f t="shared" si="50"/>
        <v>3.9868157230993622</v>
      </c>
      <c r="P768" s="34">
        <f t="shared" si="51"/>
        <v>15.894699609952291</v>
      </c>
      <c r="Q768" s="36" t="s">
        <v>102</v>
      </c>
      <c r="R768" s="70"/>
      <c r="S768" s="70"/>
    </row>
    <row r="769" spans="1:19" x14ac:dyDescent="0.3">
      <c r="A769" s="113" t="s">
        <v>126</v>
      </c>
      <c r="C769" s="113" t="s">
        <v>4067</v>
      </c>
      <c r="D769" s="113">
        <v>1201</v>
      </c>
      <c r="E769" s="113">
        <v>342.63</v>
      </c>
      <c r="F769" s="113">
        <v>0.3</v>
      </c>
      <c r="G769" s="113">
        <v>0.4</v>
      </c>
      <c r="H769" s="113">
        <v>2.4541279999999999</v>
      </c>
      <c r="I769" s="113">
        <v>5189732.5640000002</v>
      </c>
      <c r="J769" s="113">
        <v>487874.19</v>
      </c>
      <c r="K769" s="34">
        <f>VLOOKUP($C769,'Hub coords'!$A$14:$E$119,4,TRUE)</f>
        <v>487871.66440000001</v>
      </c>
      <c r="L769" s="34">
        <f>VLOOKUP($C769,'Hub coords'!$A$14:$E$119,5,TRUE)</f>
        <v>5189733.6025</v>
      </c>
      <c r="M769" s="34">
        <f t="shared" si="48"/>
        <v>2.5255999999935739</v>
      </c>
      <c r="N769" s="34">
        <f t="shared" si="49"/>
        <v>1.0384999997913837</v>
      </c>
      <c r="O769" s="35">
        <f t="shared" si="50"/>
        <v>2.7307760086712065</v>
      </c>
      <c r="P769" s="34">
        <f t="shared" si="51"/>
        <v>7.4571376095342456</v>
      </c>
      <c r="Q769" s="36" t="s">
        <v>102</v>
      </c>
      <c r="R769" s="70"/>
      <c r="S769" s="70"/>
    </row>
    <row r="770" spans="1:19" x14ac:dyDescent="0.3">
      <c r="A770" s="113" t="s">
        <v>126</v>
      </c>
      <c r="C770" s="113" t="s">
        <v>4068</v>
      </c>
      <c r="D770" s="113">
        <v>1200</v>
      </c>
      <c r="E770" s="113">
        <v>339.04300000000001</v>
      </c>
      <c r="F770" s="113">
        <v>0.3</v>
      </c>
      <c r="G770" s="113">
        <v>0.3</v>
      </c>
      <c r="H770" s="113">
        <v>2.193438</v>
      </c>
      <c r="I770" s="113">
        <v>5189729.5489999996</v>
      </c>
      <c r="J770" s="113">
        <v>487872.97399999999</v>
      </c>
      <c r="K770" s="34">
        <f>VLOOKUP($C770,'Hub coords'!$A$14:$E$119,4,TRUE)</f>
        <v>487871.66440000001</v>
      </c>
      <c r="L770" s="34">
        <f>VLOOKUP($C770,'Hub coords'!$A$14:$E$119,5,TRUE)</f>
        <v>5189733.6025</v>
      </c>
      <c r="M770" s="34">
        <f t="shared" si="48"/>
        <v>1.3095999999786727</v>
      </c>
      <c r="N770" s="34">
        <f t="shared" si="49"/>
        <v>4.0535000003874302</v>
      </c>
      <c r="O770" s="35">
        <f t="shared" si="50"/>
        <v>4.2598021565660815</v>
      </c>
      <c r="P770" s="34">
        <f t="shared" si="51"/>
        <v>18.145914413085038</v>
      </c>
      <c r="Q770" s="36" t="s">
        <v>102</v>
      </c>
      <c r="R770" s="70"/>
      <c r="S770" s="70"/>
    </row>
    <row r="771" spans="1:19" x14ac:dyDescent="0.3">
      <c r="A771" s="113" t="s">
        <v>126</v>
      </c>
      <c r="C771" s="113" t="s">
        <v>4069</v>
      </c>
      <c r="D771" s="113">
        <v>1201</v>
      </c>
      <c r="E771" s="113">
        <v>330.98099999999999</v>
      </c>
      <c r="F771" s="113">
        <v>0.2</v>
      </c>
      <c r="G771" s="113">
        <v>0.2</v>
      </c>
      <c r="H771" s="113">
        <v>1.8878740000000001</v>
      </c>
      <c r="I771" s="113">
        <v>5189729.0470000003</v>
      </c>
      <c r="J771" s="113">
        <v>487872.23499999999</v>
      </c>
      <c r="K771" s="34">
        <f>VLOOKUP($C771,'Hub coords'!$A$14:$E$119,4,TRUE)</f>
        <v>487871.66440000001</v>
      </c>
      <c r="L771" s="34">
        <f>VLOOKUP($C771,'Hub coords'!$A$14:$E$119,5,TRUE)</f>
        <v>5189733.6025</v>
      </c>
      <c r="M771" s="34">
        <f t="shared" si="48"/>
        <v>0.57059999997727573</v>
      </c>
      <c r="N771" s="34">
        <f t="shared" si="49"/>
        <v>4.5554999997839332</v>
      </c>
      <c r="O771" s="35">
        <f t="shared" si="50"/>
        <v>4.5910962316211013</v>
      </c>
      <c r="P771" s="34">
        <f t="shared" si="51"/>
        <v>21.078164608005476</v>
      </c>
      <c r="Q771" s="36" t="s">
        <v>102</v>
      </c>
      <c r="R771" s="70"/>
      <c r="S771" s="70"/>
    </row>
    <row r="772" spans="1:19" x14ac:dyDescent="0.3">
      <c r="A772" s="113" t="s">
        <v>126</v>
      </c>
      <c r="C772" s="113" t="s">
        <v>4070</v>
      </c>
      <c r="D772" s="113">
        <v>1200</v>
      </c>
      <c r="E772" s="113">
        <v>339.62799999999999</v>
      </c>
      <c r="F772" s="113">
        <v>0.3</v>
      </c>
      <c r="G772" s="113">
        <v>0.2</v>
      </c>
      <c r="H772" s="113">
        <v>2.255071</v>
      </c>
      <c r="I772" s="113">
        <v>5189729.8880000003</v>
      </c>
      <c r="J772" s="113">
        <v>487873.22899999999</v>
      </c>
      <c r="K772" s="34">
        <f>VLOOKUP($C772,'Hub coords'!$A$14:$E$119,4,TRUE)</f>
        <v>487871.66440000001</v>
      </c>
      <c r="L772" s="34">
        <f>VLOOKUP($C772,'Hub coords'!$A$14:$E$119,5,TRUE)</f>
        <v>5189733.6025</v>
      </c>
      <c r="M772" s="34">
        <f t="shared" si="48"/>
        <v>1.5645999999833293</v>
      </c>
      <c r="N772" s="34">
        <f t="shared" si="49"/>
        <v>3.714499999769032</v>
      </c>
      <c r="O772" s="35">
        <f t="shared" si="50"/>
        <v>4.0305686209556058</v>
      </c>
      <c r="P772" s="34">
        <f t="shared" si="51"/>
        <v>16.245483408231973</v>
      </c>
      <c r="Q772" s="36" t="s">
        <v>102</v>
      </c>
      <c r="R772" s="70"/>
      <c r="S772" s="70"/>
    </row>
    <row r="773" spans="1:19" x14ac:dyDescent="0.3">
      <c r="A773" s="113" t="s">
        <v>126</v>
      </c>
      <c r="C773" s="113" t="s">
        <v>4071</v>
      </c>
      <c r="D773" s="113">
        <v>1201</v>
      </c>
      <c r="E773" s="113">
        <v>332.60899999999998</v>
      </c>
      <c r="F773" s="113">
        <v>0.3</v>
      </c>
      <c r="G773" s="113">
        <v>0.2</v>
      </c>
      <c r="H773" s="113">
        <v>1.9684440000000001</v>
      </c>
      <c r="I773" s="113">
        <v>5189729.2029999997</v>
      </c>
      <c r="J773" s="113">
        <v>487872.53899999999</v>
      </c>
      <c r="K773" s="34">
        <f>VLOOKUP($C773,'Hub coords'!$A$14:$E$119,4,TRUE)</f>
        <v>487871.66440000001</v>
      </c>
      <c r="L773" s="34">
        <f>VLOOKUP($C773,'Hub coords'!$A$14:$E$119,5,TRUE)</f>
        <v>5189733.6025</v>
      </c>
      <c r="M773" s="34">
        <f t="shared" si="48"/>
        <v>0.87459999998100102</v>
      </c>
      <c r="N773" s="34">
        <f t="shared" si="49"/>
        <v>4.3995000002905726</v>
      </c>
      <c r="O773" s="35">
        <f t="shared" si="50"/>
        <v>4.4855908654851167</v>
      </c>
      <c r="P773" s="34">
        <f t="shared" si="51"/>
        <v>20.120525412523516</v>
      </c>
      <c r="Q773" s="36" t="s">
        <v>102</v>
      </c>
      <c r="R773" s="70"/>
      <c r="S773" s="70"/>
    </row>
    <row r="774" spans="1:19" x14ac:dyDescent="0.3">
      <c r="A774" s="113" t="s">
        <v>126</v>
      </c>
      <c r="C774" s="113" t="s">
        <v>4072</v>
      </c>
      <c r="D774" s="113">
        <v>1201</v>
      </c>
      <c r="E774" s="113">
        <v>333.22399999999999</v>
      </c>
      <c r="F774" s="113">
        <v>0.3</v>
      </c>
      <c r="G774" s="113">
        <v>0.2</v>
      </c>
      <c r="H774" s="113">
        <v>2.0684680000000002</v>
      </c>
      <c r="I774" s="113">
        <v>5189728.9460000005</v>
      </c>
      <c r="J774" s="113">
        <v>487872.29100000003</v>
      </c>
      <c r="K774" s="34">
        <f>VLOOKUP($C774,'Hub coords'!$A$14:$E$119,4,TRUE)</f>
        <v>487871.66440000001</v>
      </c>
      <c r="L774" s="34">
        <f>VLOOKUP($C774,'Hub coords'!$A$14:$E$119,5,TRUE)</f>
        <v>5189733.6025</v>
      </c>
      <c r="M774" s="34">
        <f t="shared" si="48"/>
        <v>0.62660000001778826</v>
      </c>
      <c r="N774" s="34">
        <f t="shared" si="49"/>
        <v>4.6564999995753169</v>
      </c>
      <c r="O774" s="35">
        <f t="shared" si="50"/>
        <v>4.6984699430843673</v>
      </c>
      <c r="P774" s="34">
        <f t="shared" si="51"/>
        <v>22.075619806067216</v>
      </c>
      <c r="Q774" s="36" t="s">
        <v>102</v>
      </c>
      <c r="R774" s="70"/>
      <c r="S774" s="70"/>
    </row>
    <row r="775" spans="1:19" x14ac:dyDescent="0.3">
      <c r="A775" s="113" t="s">
        <v>126</v>
      </c>
      <c r="C775" s="113" t="s">
        <v>4073</v>
      </c>
      <c r="D775" s="113">
        <v>1201</v>
      </c>
      <c r="E775" s="113">
        <v>341.858</v>
      </c>
      <c r="F775" s="113">
        <v>0.3</v>
      </c>
      <c r="G775" s="113">
        <v>0.3</v>
      </c>
      <c r="H775" s="113">
        <v>2.3594629999999999</v>
      </c>
      <c r="I775" s="113">
        <v>5189729.8650000002</v>
      </c>
      <c r="J775" s="113">
        <v>487873.85100000002</v>
      </c>
      <c r="K775" s="34">
        <f>VLOOKUP($C775,'Hub coords'!$A$14:$E$119,4,TRUE)</f>
        <v>487871.66440000001</v>
      </c>
      <c r="L775" s="34">
        <f>VLOOKUP($C775,'Hub coords'!$A$14:$E$119,5,TRUE)</f>
        <v>5189733.6025</v>
      </c>
      <c r="M775" s="34">
        <f t="shared" si="48"/>
        <v>2.18660000001546</v>
      </c>
      <c r="N775" s="34">
        <f t="shared" si="49"/>
        <v>3.7374999998137355</v>
      </c>
      <c r="O775" s="35">
        <f t="shared" si="50"/>
        <v>4.3301415460323325</v>
      </c>
      <c r="P775" s="34">
        <f t="shared" si="51"/>
        <v>18.750125808675278</v>
      </c>
      <c r="Q775" s="36" t="s">
        <v>102</v>
      </c>
      <c r="R775" s="70"/>
      <c r="S775" s="70"/>
    </row>
    <row r="776" spans="1:19" x14ac:dyDescent="0.3">
      <c r="A776" s="113" t="s">
        <v>130</v>
      </c>
      <c r="C776" s="113" t="s">
        <v>4074</v>
      </c>
      <c r="D776" s="113">
        <v>1201</v>
      </c>
      <c r="E776" s="113">
        <v>340.82499999999999</v>
      </c>
      <c r="F776" s="113">
        <v>0.4</v>
      </c>
      <c r="G776" s="113">
        <v>0.3</v>
      </c>
      <c r="H776" s="113">
        <v>2.3476849999999998</v>
      </c>
      <c r="I776" s="113">
        <v>5189730.0999999996</v>
      </c>
      <c r="J776" s="113">
        <v>487874</v>
      </c>
      <c r="K776" s="34">
        <f>VLOOKUP($C776,'Hub coords'!$A$14:$E$119,4,TRUE)</f>
        <v>487871.66440000001</v>
      </c>
      <c r="L776" s="34">
        <f>VLOOKUP($C776,'Hub coords'!$A$14:$E$119,5,TRUE)</f>
        <v>5189733.6025</v>
      </c>
      <c r="M776" s="34">
        <f t="shared" si="48"/>
        <v>2.3355999999912456</v>
      </c>
      <c r="N776" s="34">
        <f t="shared" si="49"/>
        <v>3.5025000004097819</v>
      </c>
      <c r="O776" s="35">
        <f t="shared" si="50"/>
        <v>4.2098139641591796</v>
      </c>
      <c r="P776" s="34">
        <f t="shared" si="51"/>
        <v>17.722533612829626</v>
      </c>
      <c r="Q776" s="36" t="s">
        <v>102</v>
      </c>
      <c r="R776" s="70"/>
      <c r="S776" s="70"/>
    </row>
    <row r="777" spans="1:19" x14ac:dyDescent="0.3">
      <c r="A777" s="113" t="s">
        <v>126</v>
      </c>
      <c r="C777" s="113" t="s">
        <v>4075</v>
      </c>
      <c r="D777" s="113">
        <v>1201</v>
      </c>
      <c r="E777" s="113">
        <v>342.29199999999997</v>
      </c>
      <c r="F777" s="113">
        <v>0.3</v>
      </c>
      <c r="G777" s="113">
        <v>0.2</v>
      </c>
      <c r="H777" s="113">
        <v>1.7674510000000001</v>
      </c>
      <c r="I777" s="113">
        <v>5189728.7460000003</v>
      </c>
      <c r="J777" s="113">
        <v>487873.83899999998</v>
      </c>
      <c r="K777" s="34">
        <f>VLOOKUP($C777,'Hub coords'!$A$14:$E$119,4,TRUE)</f>
        <v>487871.66440000001</v>
      </c>
      <c r="L777" s="34">
        <f>VLOOKUP($C777,'Hub coords'!$A$14:$E$119,5,TRUE)</f>
        <v>5189733.6025</v>
      </c>
      <c r="M777" s="34">
        <f t="shared" si="48"/>
        <v>2.1745999999693595</v>
      </c>
      <c r="N777" s="34">
        <f t="shared" si="49"/>
        <v>4.8564999997615814</v>
      </c>
      <c r="O777" s="35">
        <f t="shared" si="50"/>
        <v>5.3211349736264895</v>
      </c>
      <c r="P777" s="34">
        <f t="shared" si="51"/>
        <v>28.314477407550982</v>
      </c>
      <c r="Q777" s="36" t="s">
        <v>102</v>
      </c>
      <c r="R777" s="70"/>
      <c r="S777" s="70"/>
    </row>
    <row r="778" spans="1:19" x14ac:dyDescent="0.3">
      <c r="A778" s="113" t="s">
        <v>126</v>
      </c>
      <c r="C778" s="113" t="s">
        <v>4049</v>
      </c>
      <c r="D778" s="113">
        <v>1201</v>
      </c>
      <c r="E778" s="113">
        <v>327.19299999999998</v>
      </c>
      <c r="F778" s="113">
        <v>0.5</v>
      </c>
      <c r="G778" s="113">
        <v>0.6</v>
      </c>
      <c r="H778" s="113">
        <v>1.9476530000000001</v>
      </c>
      <c r="I778" s="113">
        <v>5189730.8569999998</v>
      </c>
      <c r="J778" s="113">
        <v>487873.33399999997</v>
      </c>
      <c r="K778" s="34">
        <f>VLOOKUP($C778,'Hub coords'!$A$14:$E$119,4,TRUE)</f>
        <v>487871.66440000001</v>
      </c>
      <c r="L778" s="34">
        <f>VLOOKUP($C778,'Hub coords'!$A$14:$E$119,5,TRUE)</f>
        <v>5189733.6025</v>
      </c>
      <c r="M778" s="34">
        <f t="shared" ref="M778:M841" si="52">ABS(K778-J778)</f>
        <v>1.6695999999647029</v>
      </c>
      <c r="N778" s="34">
        <f t="shared" ref="N778:N841" si="53">ABS(L778-I778)</f>
        <v>2.7455000001937151</v>
      </c>
      <c r="O778" s="35">
        <f t="shared" ref="O778:O841" si="54">SQRT(M778^2+N778^2)</f>
        <v>3.2133058383767059</v>
      </c>
      <c r="P778" s="34">
        <f t="shared" ref="P778:P841" si="55">O778*O778</f>
        <v>10.325334410945825</v>
      </c>
      <c r="Q778" s="36" t="s">
        <v>102</v>
      </c>
      <c r="R778" s="70"/>
      <c r="S778" s="70"/>
    </row>
    <row r="779" spans="1:19" x14ac:dyDescent="0.3">
      <c r="A779" s="113" t="s">
        <v>126</v>
      </c>
      <c r="C779" s="113" t="s">
        <v>4076</v>
      </c>
      <c r="D779" s="113">
        <v>1201</v>
      </c>
      <c r="E779" s="113">
        <v>333.54700000000003</v>
      </c>
      <c r="F779" s="113">
        <v>0.3</v>
      </c>
      <c r="G779" s="113">
        <v>0.2</v>
      </c>
      <c r="H779" s="113">
        <v>2.0231599999999998</v>
      </c>
      <c r="I779" s="113">
        <v>5189729.0420000004</v>
      </c>
      <c r="J779" s="113">
        <v>487872.17099999997</v>
      </c>
      <c r="K779" s="34">
        <f>VLOOKUP($C779,'Hub coords'!$A$14:$E$119,4,TRUE)</f>
        <v>487871.66440000001</v>
      </c>
      <c r="L779" s="34">
        <f>VLOOKUP($C779,'Hub coords'!$A$14:$E$119,5,TRUE)</f>
        <v>5189733.6025</v>
      </c>
      <c r="M779" s="34">
        <f t="shared" si="52"/>
        <v>0.50659999996423721</v>
      </c>
      <c r="N779" s="34">
        <f t="shared" si="53"/>
        <v>4.5604999996721745</v>
      </c>
      <c r="O779" s="35">
        <f t="shared" si="54"/>
        <v>4.5885513843667125</v>
      </c>
      <c r="P779" s="34">
        <f t="shared" si="55"/>
        <v>21.054803806973673</v>
      </c>
      <c r="Q779" s="36" t="s">
        <v>102</v>
      </c>
      <c r="R779" s="70"/>
      <c r="S779" s="70"/>
    </row>
    <row r="780" spans="1:19" x14ac:dyDescent="0.3">
      <c r="A780" s="113" t="s">
        <v>126</v>
      </c>
      <c r="C780" s="113" t="s">
        <v>4050</v>
      </c>
      <c r="D780" s="113">
        <v>1201</v>
      </c>
      <c r="E780" s="113">
        <v>332.47699999999998</v>
      </c>
      <c r="F780" s="113">
        <v>0.3</v>
      </c>
      <c r="G780" s="113">
        <v>0.2</v>
      </c>
      <c r="H780" s="113">
        <v>1.935791</v>
      </c>
      <c r="I780" s="113">
        <v>5189729.51</v>
      </c>
      <c r="J780" s="113">
        <v>487872.39399999997</v>
      </c>
      <c r="K780" s="34">
        <f>VLOOKUP($C780,'Hub coords'!$A$14:$E$119,4,TRUE)</f>
        <v>487871.66440000001</v>
      </c>
      <c r="L780" s="34">
        <f>VLOOKUP($C780,'Hub coords'!$A$14:$E$119,5,TRUE)</f>
        <v>5189733.6025</v>
      </c>
      <c r="M780" s="34">
        <f t="shared" si="52"/>
        <v>0.72959999996237457</v>
      </c>
      <c r="N780" s="34">
        <f t="shared" si="53"/>
        <v>4.0925000002607703</v>
      </c>
      <c r="O780" s="35">
        <f t="shared" si="54"/>
        <v>4.1570268717052459</v>
      </c>
      <c r="P780" s="34">
        <f t="shared" si="55"/>
        <v>17.280872412079503</v>
      </c>
      <c r="Q780" s="36" t="s">
        <v>102</v>
      </c>
      <c r="R780" s="70" t="s">
        <v>5112</v>
      </c>
      <c r="S780" s="48">
        <f>COUNT(D756:D785)</f>
        <v>30</v>
      </c>
    </row>
    <row r="781" spans="1:19" x14ac:dyDescent="0.3">
      <c r="A781" s="113" t="s">
        <v>126</v>
      </c>
      <c r="C781" s="113" t="s">
        <v>4051</v>
      </c>
      <c r="D781" s="113">
        <v>1201</v>
      </c>
      <c r="E781" s="113">
        <v>328.59199999999998</v>
      </c>
      <c r="F781" s="113">
        <v>0.4</v>
      </c>
      <c r="G781" s="113">
        <v>0.3</v>
      </c>
      <c r="H781" s="113">
        <v>1.7805009999999999</v>
      </c>
      <c r="I781" s="113">
        <v>5189729.7620000001</v>
      </c>
      <c r="J781" s="113">
        <v>487872.94300000003</v>
      </c>
      <c r="K781" s="34">
        <f>VLOOKUP($C781,'Hub coords'!$A$14:$E$119,4,TRUE)</f>
        <v>487871.66440000001</v>
      </c>
      <c r="L781" s="34">
        <f>VLOOKUP($C781,'Hub coords'!$A$14:$E$119,5,TRUE)</f>
        <v>5189733.6025</v>
      </c>
      <c r="M781" s="34">
        <f t="shared" si="52"/>
        <v>1.2786000000196509</v>
      </c>
      <c r="N781" s="34">
        <f t="shared" si="53"/>
        <v>3.8404999999329448</v>
      </c>
      <c r="O781" s="35">
        <f t="shared" si="54"/>
        <v>4.0477473006025466</v>
      </c>
      <c r="P781" s="34">
        <f t="shared" si="55"/>
        <v>16.384258209535204</v>
      </c>
      <c r="Q781" s="36" t="s">
        <v>102</v>
      </c>
      <c r="R781" s="70" t="s">
        <v>5111</v>
      </c>
      <c r="S781" s="18">
        <f>AVERAGE(O756:O785)</f>
        <v>4.1408143948413523</v>
      </c>
    </row>
    <row r="782" spans="1:19" x14ac:dyDescent="0.3">
      <c r="A782" s="113" t="s">
        <v>126</v>
      </c>
      <c r="C782" s="113" t="s">
        <v>4052</v>
      </c>
      <c r="D782" s="113">
        <v>1200</v>
      </c>
      <c r="E782" s="113">
        <v>340.61099999999999</v>
      </c>
      <c r="F782" s="113">
        <v>0.4</v>
      </c>
      <c r="G782" s="113">
        <v>0.4</v>
      </c>
      <c r="H782" s="113">
        <v>2.3876819999999999</v>
      </c>
      <c r="I782" s="113">
        <v>5189729.5489999996</v>
      </c>
      <c r="J782" s="113">
        <v>487873.147</v>
      </c>
      <c r="K782" s="34">
        <f>VLOOKUP($C782,'Hub coords'!$A$14:$E$119,4,TRUE)</f>
        <v>487871.66440000001</v>
      </c>
      <c r="L782" s="34">
        <f>VLOOKUP($C782,'Hub coords'!$A$14:$E$119,5,TRUE)</f>
        <v>5189733.6025</v>
      </c>
      <c r="M782" s="34">
        <f t="shared" si="52"/>
        <v>1.4825999999884516</v>
      </c>
      <c r="N782" s="34">
        <f t="shared" si="53"/>
        <v>4.0535000003874302</v>
      </c>
      <c r="O782" s="35">
        <f t="shared" si="54"/>
        <v>4.3161284750464342</v>
      </c>
      <c r="P782" s="34">
        <f t="shared" si="55"/>
        <v>18.628965013106658</v>
      </c>
      <c r="Q782" s="36" t="s">
        <v>102</v>
      </c>
      <c r="R782" s="70" t="s">
        <v>5110</v>
      </c>
      <c r="S782" s="18">
        <f>_xlfn.STDEV.S(O756:O785)</f>
        <v>0.6308556016862874</v>
      </c>
    </row>
    <row r="783" spans="1:19" x14ac:dyDescent="0.3">
      <c r="A783" s="113" t="s">
        <v>126</v>
      </c>
      <c r="C783" s="113" t="s">
        <v>4053</v>
      </c>
      <c r="D783" s="113">
        <v>1201</v>
      </c>
      <c r="E783" s="113">
        <v>331.94900000000001</v>
      </c>
      <c r="F783" s="113">
        <v>0.3</v>
      </c>
      <c r="G783" s="113">
        <v>0.2</v>
      </c>
      <c r="H783" s="113">
        <v>1.872733</v>
      </c>
      <c r="I783" s="113">
        <v>5189729.2189999996</v>
      </c>
      <c r="J783" s="113">
        <v>487872.261</v>
      </c>
      <c r="K783" s="34">
        <f>VLOOKUP($C783,'Hub coords'!$A$14:$E$119,4,TRUE)</f>
        <v>487871.66440000001</v>
      </c>
      <c r="L783" s="34">
        <f>VLOOKUP($C783,'Hub coords'!$A$14:$E$119,5,TRUE)</f>
        <v>5189733.6025</v>
      </c>
      <c r="M783" s="34">
        <f t="shared" si="52"/>
        <v>0.59659999998984858</v>
      </c>
      <c r="N783" s="34">
        <f t="shared" si="53"/>
        <v>4.383500000461936</v>
      </c>
      <c r="O783" s="35">
        <f t="shared" si="54"/>
        <v>4.423912726765491</v>
      </c>
      <c r="P783" s="34">
        <f t="shared" si="55"/>
        <v>19.571003814037681</v>
      </c>
      <c r="Q783" s="36" t="s">
        <v>102</v>
      </c>
      <c r="R783" s="70" t="s">
        <v>5109</v>
      </c>
      <c r="S783" s="18">
        <f>MIN(O756:O785)</f>
        <v>2.6949015214968792</v>
      </c>
    </row>
    <row r="784" spans="1:19" x14ac:dyDescent="0.3">
      <c r="A784" s="113" t="s">
        <v>126</v>
      </c>
      <c r="C784" s="113" t="s">
        <v>4054</v>
      </c>
      <c r="D784" s="113">
        <v>1201</v>
      </c>
      <c r="E784" s="113">
        <v>331.101</v>
      </c>
      <c r="F784" s="113">
        <v>0.3</v>
      </c>
      <c r="G784" s="113">
        <v>0.2</v>
      </c>
      <c r="H784" s="113">
        <v>2.1099009999999998</v>
      </c>
      <c r="I784" s="113">
        <v>5189729.4840000002</v>
      </c>
      <c r="J784" s="113">
        <v>487872.65700000001</v>
      </c>
      <c r="K784" s="34">
        <f>VLOOKUP($C784,'Hub coords'!$A$14:$E$119,4,TRUE)</f>
        <v>487871.66440000001</v>
      </c>
      <c r="L784" s="34">
        <f>VLOOKUP($C784,'Hub coords'!$A$14:$E$119,5,TRUE)</f>
        <v>5189733.6025</v>
      </c>
      <c r="M784" s="34">
        <f t="shared" si="52"/>
        <v>0.99259999999776483</v>
      </c>
      <c r="N784" s="34">
        <f t="shared" si="53"/>
        <v>4.1184999998658895</v>
      </c>
      <c r="O784" s="35">
        <f t="shared" si="54"/>
        <v>4.2364250269408634</v>
      </c>
      <c r="P784" s="34">
        <f t="shared" si="55"/>
        <v>17.947297008890896</v>
      </c>
      <c r="Q784" s="36" t="s">
        <v>102</v>
      </c>
      <c r="R784" s="70" t="s">
        <v>5108</v>
      </c>
      <c r="S784" s="18">
        <f>MAX(O756:O785)</f>
        <v>5.4290642853263149</v>
      </c>
    </row>
    <row r="785" spans="1:19" x14ac:dyDescent="0.3">
      <c r="A785" s="113" t="s">
        <v>126</v>
      </c>
      <c r="C785" s="113" t="s">
        <v>4055</v>
      </c>
      <c r="D785" s="113">
        <v>1200</v>
      </c>
      <c r="E785" s="113">
        <v>337.59500000000003</v>
      </c>
      <c r="F785" s="113">
        <v>0.3</v>
      </c>
      <c r="G785" s="113">
        <v>0.4</v>
      </c>
      <c r="H785" s="113">
        <v>2.329027</v>
      </c>
      <c r="I785" s="113">
        <v>5189730.0080000004</v>
      </c>
      <c r="J785" s="113">
        <v>487873.52899999998</v>
      </c>
      <c r="K785" s="34">
        <f>VLOOKUP($C785,'Hub coords'!$A$14:$E$119,4,TRUE)</f>
        <v>487871.66440000001</v>
      </c>
      <c r="L785" s="34">
        <f>VLOOKUP($C785,'Hub coords'!$A$14:$E$119,5,TRUE)</f>
        <v>5189733.6025</v>
      </c>
      <c r="M785" s="34">
        <f t="shared" si="52"/>
        <v>1.8645999999716878</v>
      </c>
      <c r="N785" s="34">
        <f t="shared" si="53"/>
        <v>3.5944999996572733</v>
      </c>
      <c r="O785" s="35">
        <f t="shared" si="54"/>
        <v>4.0493411078137829</v>
      </c>
      <c r="P785" s="34">
        <f t="shared" si="55"/>
        <v>16.397163407430554</v>
      </c>
      <c r="Q785" s="36" t="s">
        <v>102</v>
      </c>
      <c r="R785" s="70" t="s">
        <v>5107</v>
      </c>
      <c r="S785" s="18">
        <f>SQRT(SUM(P756:P785)/S780)</f>
        <v>4.1870104708528837</v>
      </c>
    </row>
    <row r="786" spans="1:19" ht="15" thickBot="1" x14ac:dyDescent="0.35">
      <c r="A786" s="113" t="s">
        <v>130</v>
      </c>
      <c r="C786" s="113" t="s">
        <v>4077</v>
      </c>
      <c r="D786" s="113">
        <v>1201</v>
      </c>
      <c r="E786" s="113">
        <v>340.767</v>
      </c>
      <c r="F786" s="113">
        <v>0.3</v>
      </c>
      <c r="G786" s="113">
        <v>0.2</v>
      </c>
      <c r="H786" s="113">
        <v>2.4774799999999999</v>
      </c>
      <c r="I786" s="113">
        <v>5189809.55</v>
      </c>
      <c r="J786" s="113">
        <v>487873.26799999998</v>
      </c>
      <c r="K786" s="34">
        <f>VLOOKUP($C786,'Hub coords'!$A$14:$E$119,4,TRUE)</f>
        <v>487872.52740000002</v>
      </c>
      <c r="L786" s="34">
        <f>VLOOKUP($C786,'Hub coords'!$A$14:$E$119,5,TRUE)</f>
        <v>5189809.6665000003</v>
      </c>
      <c r="M786" s="34">
        <f t="shared" si="52"/>
        <v>0.74059999996097758</v>
      </c>
      <c r="N786" s="34">
        <f t="shared" si="53"/>
        <v>0.11650000046938658</v>
      </c>
      <c r="O786" s="35">
        <f t="shared" si="54"/>
        <v>0.74970701614135038</v>
      </c>
      <c r="P786" s="34">
        <f t="shared" si="55"/>
        <v>0.56206061005156704</v>
      </c>
      <c r="Q786" s="36" t="s">
        <v>103</v>
      </c>
      <c r="R786" s="98"/>
    </row>
    <row r="787" spans="1:19" x14ac:dyDescent="0.3">
      <c r="A787" s="113" t="s">
        <v>130</v>
      </c>
      <c r="C787" s="113" t="s">
        <v>4086</v>
      </c>
      <c r="D787" s="113">
        <v>1201</v>
      </c>
      <c r="E787" s="113">
        <v>340.19200000000001</v>
      </c>
      <c r="F787" s="113">
        <v>0.3</v>
      </c>
      <c r="G787" s="113">
        <v>0.2</v>
      </c>
      <c r="H787" s="113">
        <v>1.8364849999999999</v>
      </c>
      <c r="I787" s="113">
        <v>5189808.7479999997</v>
      </c>
      <c r="J787" s="113">
        <v>487872.83500000002</v>
      </c>
      <c r="K787" s="34">
        <f>VLOOKUP($C787,'Hub coords'!$A$14:$E$119,4,TRUE)</f>
        <v>487872.52740000002</v>
      </c>
      <c r="L787" s="34">
        <f>VLOOKUP($C787,'Hub coords'!$A$14:$E$119,5,TRUE)</f>
        <v>5189809.6665000003</v>
      </c>
      <c r="M787" s="34">
        <f t="shared" si="52"/>
        <v>0.30760000000009313</v>
      </c>
      <c r="N787" s="34">
        <f t="shared" si="53"/>
        <v>0.91850000061094761</v>
      </c>
      <c r="O787" s="35">
        <f t="shared" si="54"/>
        <v>0.96863822509870423</v>
      </c>
      <c r="P787" s="34">
        <f t="shared" si="55"/>
        <v>0.93826001112236801</v>
      </c>
      <c r="Q787" s="36" t="s">
        <v>103</v>
      </c>
      <c r="R787" s="20" t="s">
        <v>166</v>
      </c>
      <c r="S787" s="20" t="s">
        <v>165</v>
      </c>
    </row>
    <row r="788" spans="1:19" x14ac:dyDescent="0.3">
      <c r="A788" s="113" t="s">
        <v>130</v>
      </c>
      <c r="C788" s="113" t="s">
        <v>4087</v>
      </c>
      <c r="D788" s="113">
        <v>1201</v>
      </c>
      <c r="E788" s="113">
        <v>340.75</v>
      </c>
      <c r="F788" s="113">
        <v>0.3</v>
      </c>
      <c r="G788" s="113">
        <v>0.2</v>
      </c>
      <c r="H788" s="113">
        <v>2.301358</v>
      </c>
      <c r="I788" s="113">
        <v>5189809.2429999998</v>
      </c>
      <c r="J788" s="113">
        <v>487872.875</v>
      </c>
      <c r="K788" s="34">
        <f>VLOOKUP($C788,'Hub coords'!$A$14:$E$119,4,TRUE)</f>
        <v>487872.52740000002</v>
      </c>
      <c r="L788" s="34">
        <f>VLOOKUP($C788,'Hub coords'!$A$14:$E$119,5,TRUE)</f>
        <v>5189809.6665000003</v>
      </c>
      <c r="M788" s="34">
        <f t="shared" si="52"/>
        <v>0.34759999997913837</v>
      </c>
      <c r="N788" s="34">
        <f t="shared" si="53"/>
        <v>0.4235000004991889</v>
      </c>
      <c r="O788" s="35">
        <f t="shared" si="54"/>
        <v>0.54788503393349774</v>
      </c>
      <c r="P788" s="34">
        <f t="shared" si="55"/>
        <v>0.30017801040830999</v>
      </c>
      <c r="Q788" s="36" t="s">
        <v>103</v>
      </c>
      <c r="R788" s="40">
        <v>1</v>
      </c>
      <c r="S788" s="115">
        <v>11</v>
      </c>
    </row>
    <row r="789" spans="1:19" x14ac:dyDescent="0.3">
      <c r="A789" s="113" t="s">
        <v>130</v>
      </c>
      <c r="C789" s="113" t="s">
        <v>4088</v>
      </c>
      <c r="D789" s="113">
        <v>1201</v>
      </c>
      <c r="E789" s="113">
        <v>340.87700000000001</v>
      </c>
      <c r="F789" s="113">
        <v>0.3</v>
      </c>
      <c r="G789" s="113">
        <v>0.2</v>
      </c>
      <c r="H789" s="113">
        <v>2.385399</v>
      </c>
      <c r="I789" s="113">
        <v>5189809.6619999995</v>
      </c>
      <c r="J789" s="113">
        <v>487873.679</v>
      </c>
      <c r="K789" s="34">
        <f>VLOOKUP($C789,'Hub coords'!$A$14:$E$119,4,TRUE)</f>
        <v>487872.52740000002</v>
      </c>
      <c r="L789" s="34">
        <f>VLOOKUP($C789,'Hub coords'!$A$14:$E$119,5,TRUE)</f>
        <v>5189809.6665000003</v>
      </c>
      <c r="M789" s="34">
        <f t="shared" si="52"/>
        <v>1.1515999999828637</v>
      </c>
      <c r="N789" s="34">
        <f t="shared" si="53"/>
        <v>4.5000007376074791E-3</v>
      </c>
      <c r="O789" s="35">
        <f t="shared" si="54"/>
        <v>1.1516087920675016</v>
      </c>
      <c r="P789" s="34">
        <f t="shared" si="55"/>
        <v>1.3262028099671701</v>
      </c>
      <c r="Q789" s="36" t="s">
        <v>103</v>
      </c>
      <c r="R789" s="40">
        <v>2</v>
      </c>
      <c r="S789" s="115">
        <v>16</v>
      </c>
    </row>
    <row r="790" spans="1:19" x14ac:dyDescent="0.3">
      <c r="A790" s="113" t="s">
        <v>126</v>
      </c>
      <c r="C790" s="113" t="s">
        <v>4089</v>
      </c>
      <c r="D790" s="113">
        <v>1201</v>
      </c>
      <c r="E790" s="113">
        <v>347.86700000000002</v>
      </c>
      <c r="F790" s="113">
        <v>0.4</v>
      </c>
      <c r="G790" s="113">
        <v>0.3</v>
      </c>
      <c r="H790" s="113">
        <v>2.2990650000000001</v>
      </c>
      <c r="I790" s="113">
        <v>5189809.023</v>
      </c>
      <c r="J790" s="113">
        <v>487873.99800000002</v>
      </c>
      <c r="K790" s="34">
        <f>VLOOKUP($C790,'Hub coords'!$A$14:$E$119,4,TRUE)</f>
        <v>487872.52740000002</v>
      </c>
      <c r="L790" s="34">
        <f>VLOOKUP($C790,'Hub coords'!$A$14:$E$119,5,TRUE)</f>
        <v>5189809.6665000003</v>
      </c>
      <c r="M790" s="34">
        <f t="shared" si="52"/>
        <v>1.4706000000005588</v>
      </c>
      <c r="N790" s="34">
        <f t="shared" si="53"/>
        <v>0.64350000023841858</v>
      </c>
      <c r="O790" s="35">
        <f t="shared" si="54"/>
        <v>1.6052278998037905</v>
      </c>
      <c r="P790" s="34">
        <f t="shared" si="55"/>
        <v>2.5767566103084882</v>
      </c>
      <c r="Q790" s="36" t="s">
        <v>103</v>
      </c>
      <c r="R790" s="40">
        <v>3</v>
      </c>
      <c r="S790" s="115">
        <v>3</v>
      </c>
    </row>
    <row r="791" spans="1:19" x14ac:dyDescent="0.3">
      <c r="A791" s="113" t="s">
        <v>130</v>
      </c>
      <c r="C791" s="113" t="s">
        <v>4090</v>
      </c>
      <c r="D791" s="113">
        <v>1201</v>
      </c>
      <c r="E791" s="113">
        <v>343.68099999999998</v>
      </c>
      <c r="F791" s="113">
        <v>0.4</v>
      </c>
      <c r="G791" s="113">
        <v>0.3</v>
      </c>
      <c r="H791" s="113">
        <v>2.1723080000000001</v>
      </c>
      <c r="I791" s="113">
        <v>5189809.78</v>
      </c>
      <c r="J791" s="113">
        <v>487873.462</v>
      </c>
      <c r="K791" s="34">
        <f>VLOOKUP($C791,'Hub coords'!$A$14:$E$119,4,TRUE)</f>
        <v>487872.52740000002</v>
      </c>
      <c r="L791" s="34">
        <f>VLOOKUP($C791,'Hub coords'!$A$14:$E$119,5,TRUE)</f>
        <v>5189809.6665000003</v>
      </c>
      <c r="M791" s="34">
        <f t="shared" si="52"/>
        <v>0.93459999997867271</v>
      </c>
      <c r="N791" s="34">
        <f t="shared" si="53"/>
        <v>0.11349999997764826</v>
      </c>
      <c r="O791" s="35">
        <f t="shared" si="54"/>
        <v>0.94146662710637874</v>
      </c>
      <c r="P791" s="34">
        <f t="shared" si="55"/>
        <v>0.88635940995506124</v>
      </c>
      <c r="Q791" s="36" t="s">
        <v>103</v>
      </c>
      <c r="R791" s="40">
        <v>4</v>
      </c>
      <c r="S791" s="115">
        <v>0</v>
      </c>
    </row>
    <row r="792" spans="1:19" x14ac:dyDescent="0.3">
      <c r="A792" s="113" t="s">
        <v>126</v>
      </c>
      <c r="C792" s="113" t="s">
        <v>4091</v>
      </c>
      <c r="D792" s="113">
        <v>1201</v>
      </c>
      <c r="E792" s="113">
        <v>340.86599999999999</v>
      </c>
      <c r="F792" s="113">
        <v>0.2</v>
      </c>
      <c r="G792" s="113">
        <v>0.3</v>
      </c>
      <c r="H792" s="113">
        <v>2.291147</v>
      </c>
      <c r="I792" s="113">
        <v>5189809.9079999998</v>
      </c>
      <c r="J792" s="113">
        <v>487872.86</v>
      </c>
      <c r="K792" s="34">
        <f>VLOOKUP($C792,'Hub coords'!$A$14:$E$119,4,TRUE)</f>
        <v>487872.52740000002</v>
      </c>
      <c r="L792" s="34">
        <f>VLOOKUP($C792,'Hub coords'!$A$14:$E$119,5,TRUE)</f>
        <v>5189809.6665000003</v>
      </c>
      <c r="M792" s="34">
        <f t="shared" si="52"/>
        <v>0.33259999996516854</v>
      </c>
      <c r="N792" s="34">
        <f t="shared" si="53"/>
        <v>0.241499999538064</v>
      </c>
      <c r="O792" s="35">
        <f t="shared" si="54"/>
        <v>0.41102920790828845</v>
      </c>
      <c r="P792" s="34">
        <f t="shared" si="55"/>
        <v>0.16894500975371501</v>
      </c>
      <c r="Q792" s="36" t="s">
        <v>103</v>
      </c>
      <c r="R792" s="40">
        <v>5</v>
      </c>
      <c r="S792" s="115">
        <v>0</v>
      </c>
    </row>
    <row r="793" spans="1:19" x14ac:dyDescent="0.3">
      <c r="A793" s="113" t="s">
        <v>130</v>
      </c>
      <c r="C793" s="113" t="s">
        <v>4092</v>
      </c>
      <c r="D793" s="113">
        <v>1201</v>
      </c>
      <c r="E793" s="113">
        <v>341.214</v>
      </c>
      <c r="F793" s="113">
        <v>0.3</v>
      </c>
      <c r="G793" s="113">
        <v>0.3</v>
      </c>
      <c r="H793" s="113">
        <v>2.143224</v>
      </c>
      <c r="I793" s="113">
        <v>5189809.8039999995</v>
      </c>
      <c r="J793" s="113">
        <v>487873.16399999999</v>
      </c>
      <c r="K793" s="34">
        <f>VLOOKUP($C793,'Hub coords'!$A$14:$E$119,4,TRUE)</f>
        <v>487872.52740000002</v>
      </c>
      <c r="L793" s="34">
        <f>VLOOKUP($C793,'Hub coords'!$A$14:$E$119,5,TRUE)</f>
        <v>5189809.6665000003</v>
      </c>
      <c r="M793" s="34">
        <f t="shared" si="52"/>
        <v>0.63659999996889383</v>
      </c>
      <c r="N793" s="34">
        <f t="shared" si="53"/>
        <v>0.13749999925494194</v>
      </c>
      <c r="O793" s="35">
        <f t="shared" si="54"/>
        <v>0.65128013155285547</v>
      </c>
      <c r="P793" s="34">
        <f t="shared" si="55"/>
        <v>0.42416580975550472</v>
      </c>
      <c r="Q793" s="36" t="s">
        <v>103</v>
      </c>
      <c r="R793" s="40">
        <v>6</v>
      </c>
      <c r="S793" s="115">
        <v>0</v>
      </c>
    </row>
    <row r="794" spans="1:19" x14ac:dyDescent="0.3">
      <c r="A794" s="113" t="s">
        <v>126</v>
      </c>
      <c r="C794" s="113" t="s">
        <v>4093</v>
      </c>
      <c r="D794" s="113">
        <v>1201</v>
      </c>
      <c r="E794" s="113">
        <v>344.86399999999998</v>
      </c>
      <c r="F794" s="113">
        <v>0.3</v>
      </c>
      <c r="G794" s="113">
        <v>0.3</v>
      </c>
      <c r="H794" s="113">
        <v>2.887877</v>
      </c>
      <c r="I794" s="113">
        <v>5189810.2019999996</v>
      </c>
      <c r="J794" s="113">
        <v>487873.22</v>
      </c>
      <c r="K794" s="34">
        <f>VLOOKUP($C794,'Hub coords'!$A$14:$E$119,4,TRUE)</f>
        <v>487872.52740000002</v>
      </c>
      <c r="L794" s="34">
        <f>VLOOKUP($C794,'Hub coords'!$A$14:$E$119,5,TRUE)</f>
        <v>5189809.6665000003</v>
      </c>
      <c r="M794" s="34">
        <f t="shared" si="52"/>
        <v>0.6925999999511987</v>
      </c>
      <c r="N794" s="34">
        <f t="shared" si="53"/>
        <v>0.53549999929964542</v>
      </c>
      <c r="O794" s="35">
        <f t="shared" si="54"/>
        <v>0.87547416248700383</v>
      </c>
      <c r="P794" s="34">
        <f t="shared" si="55"/>
        <v>0.76645500918232079</v>
      </c>
      <c r="Q794" s="36" t="s">
        <v>103</v>
      </c>
      <c r="R794" s="40">
        <v>7</v>
      </c>
      <c r="S794" s="115">
        <v>0</v>
      </c>
    </row>
    <row r="795" spans="1:19" x14ac:dyDescent="0.3">
      <c r="A795" s="113" t="s">
        <v>130</v>
      </c>
      <c r="C795" s="113" t="s">
        <v>4094</v>
      </c>
      <c r="D795" s="113">
        <v>1201</v>
      </c>
      <c r="E795" s="113">
        <v>344.50900000000001</v>
      </c>
      <c r="F795" s="113">
        <v>0.4</v>
      </c>
      <c r="G795" s="113">
        <v>0.3</v>
      </c>
      <c r="H795" s="113">
        <v>2.4006720000000001</v>
      </c>
      <c r="I795" s="113">
        <v>5189809.09</v>
      </c>
      <c r="J795" s="113">
        <v>487873.91200000001</v>
      </c>
      <c r="K795" s="34">
        <f>VLOOKUP($C795,'Hub coords'!$A$14:$E$119,4,TRUE)</f>
        <v>487872.52740000002</v>
      </c>
      <c r="L795" s="34">
        <f>VLOOKUP($C795,'Hub coords'!$A$14:$E$119,5,TRUE)</f>
        <v>5189809.6665000003</v>
      </c>
      <c r="M795" s="34">
        <f t="shared" si="52"/>
        <v>1.3845999999903142</v>
      </c>
      <c r="N795" s="34">
        <f t="shared" si="53"/>
        <v>0.57650000043213367</v>
      </c>
      <c r="O795" s="35">
        <f t="shared" si="54"/>
        <v>1.4998231263957189</v>
      </c>
      <c r="P795" s="34">
        <f t="shared" si="55"/>
        <v>2.2494694104714288</v>
      </c>
      <c r="Q795" s="36" t="s">
        <v>103</v>
      </c>
      <c r="R795" s="40">
        <v>8</v>
      </c>
      <c r="S795" s="115">
        <v>0</v>
      </c>
    </row>
    <row r="796" spans="1:19" ht="15" thickBot="1" x14ac:dyDescent="0.35">
      <c r="A796" s="113" t="s">
        <v>126</v>
      </c>
      <c r="C796" s="113" t="s">
        <v>4095</v>
      </c>
      <c r="D796" s="113">
        <v>1201</v>
      </c>
      <c r="E796" s="113">
        <v>341.15699999999998</v>
      </c>
      <c r="F796" s="113">
        <v>0.3</v>
      </c>
      <c r="G796" s="113">
        <v>0.2</v>
      </c>
      <c r="H796" s="113">
        <v>1.955881</v>
      </c>
      <c r="I796" s="113">
        <v>5189808.9649999999</v>
      </c>
      <c r="J796" s="113">
        <v>487873.04800000001</v>
      </c>
      <c r="K796" s="34">
        <f>VLOOKUP($C796,'Hub coords'!$A$14:$E$119,4,TRUE)</f>
        <v>487872.52740000002</v>
      </c>
      <c r="L796" s="34">
        <f>VLOOKUP($C796,'Hub coords'!$A$14:$E$119,5,TRUE)</f>
        <v>5189809.6665000003</v>
      </c>
      <c r="M796" s="34">
        <f t="shared" si="52"/>
        <v>0.52059999998891726</v>
      </c>
      <c r="N796" s="34">
        <f t="shared" si="53"/>
        <v>0.70150000043213367</v>
      </c>
      <c r="O796" s="35">
        <f t="shared" si="54"/>
        <v>0.87357118232846043</v>
      </c>
      <c r="P796" s="34">
        <f t="shared" si="55"/>
        <v>0.76312661059474429</v>
      </c>
      <c r="Q796" s="36" t="s">
        <v>103</v>
      </c>
      <c r="R796" s="38" t="s">
        <v>2123</v>
      </c>
      <c r="S796" s="38">
        <v>0</v>
      </c>
    </row>
    <row r="797" spans="1:19" x14ac:dyDescent="0.3">
      <c r="A797" s="113" t="s">
        <v>130</v>
      </c>
      <c r="C797" s="113" t="s">
        <v>4078</v>
      </c>
      <c r="D797" s="113">
        <v>1201</v>
      </c>
      <c r="E797" s="113">
        <v>347.315</v>
      </c>
      <c r="F797" s="113">
        <v>0.3</v>
      </c>
      <c r="G797" s="113">
        <v>0.3</v>
      </c>
      <c r="H797" s="113">
        <v>2.1154109999999999</v>
      </c>
      <c r="I797" s="113">
        <v>5189810.3109999998</v>
      </c>
      <c r="J797" s="113">
        <v>487873.67599999998</v>
      </c>
      <c r="K797" s="34">
        <f>VLOOKUP($C797,'Hub coords'!$A$14:$E$119,4,TRUE)</f>
        <v>487872.52740000002</v>
      </c>
      <c r="L797" s="34">
        <f>VLOOKUP($C797,'Hub coords'!$A$14:$E$119,5,TRUE)</f>
        <v>5189809.6665000003</v>
      </c>
      <c r="M797" s="34">
        <f t="shared" si="52"/>
        <v>1.1485999999567866</v>
      </c>
      <c r="N797" s="34">
        <f t="shared" si="53"/>
        <v>0.64449999947100878</v>
      </c>
      <c r="O797" s="35">
        <f t="shared" si="54"/>
        <v>1.3170657573632611</v>
      </c>
      <c r="P797" s="34">
        <f t="shared" si="55"/>
        <v>1.7346622092188606</v>
      </c>
      <c r="Q797" s="36" t="s">
        <v>103</v>
      </c>
      <c r="R797" s="98"/>
    </row>
    <row r="798" spans="1:19" x14ac:dyDescent="0.3">
      <c r="A798" s="113" t="s">
        <v>130</v>
      </c>
      <c r="C798" s="113" t="s">
        <v>4096</v>
      </c>
      <c r="D798" s="113">
        <v>1201</v>
      </c>
      <c r="E798" s="113">
        <v>339.851</v>
      </c>
      <c r="F798" s="113">
        <v>0.3</v>
      </c>
      <c r="G798" s="113">
        <v>0.2</v>
      </c>
      <c r="H798" s="113">
        <v>2.257368</v>
      </c>
      <c r="I798" s="113">
        <v>5189809.6140000001</v>
      </c>
      <c r="J798" s="113">
        <v>487872.48100000003</v>
      </c>
      <c r="K798" s="34">
        <f>VLOOKUP($C798,'Hub coords'!$A$14:$E$119,4,TRUE)</f>
        <v>487872.52740000002</v>
      </c>
      <c r="L798" s="34">
        <f>VLOOKUP($C798,'Hub coords'!$A$14:$E$119,5,TRUE)</f>
        <v>5189809.6665000003</v>
      </c>
      <c r="M798" s="34">
        <f t="shared" si="52"/>
        <v>4.6399999991990626E-2</v>
      </c>
      <c r="N798" s="34">
        <f t="shared" si="53"/>
        <v>5.2500000223517418E-2</v>
      </c>
      <c r="O798" s="35">
        <f t="shared" si="54"/>
        <v>7.0065754992906903E-2</v>
      </c>
      <c r="P798" s="34">
        <f t="shared" si="55"/>
        <v>4.9092100227260587E-3</v>
      </c>
      <c r="Q798" s="36" t="s">
        <v>103</v>
      </c>
      <c r="R798" s="98"/>
    </row>
    <row r="799" spans="1:19" x14ac:dyDescent="0.3">
      <c r="A799" s="113" t="s">
        <v>130</v>
      </c>
      <c r="C799" s="113" t="s">
        <v>4097</v>
      </c>
      <c r="D799" s="113">
        <v>1201</v>
      </c>
      <c r="E799" s="113">
        <v>341.22300000000001</v>
      </c>
      <c r="F799" s="113">
        <v>0.3</v>
      </c>
      <c r="G799" s="113">
        <v>0.3</v>
      </c>
      <c r="H799" s="113">
        <v>2.627173</v>
      </c>
      <c r="I799" s="113">
        <v>5189809.5659999996</v>
      </c>
      <c r="J799" s="113">
        <v>487872.93699999998</v>
      </c>
      <c r="K799" s="34">
        <f>VLOOKUP($C799,'Hub coords'!$A$14:$E$119,4,TRUE)</f>
        <v>487872.52740000002</v>
      </c>
      <c r="L799" s="34">
        <f>VLOOKUP($C799,'Hub coords'!$A$14:$E$119,5,TRUE)</f>
        <v>5189809.6665000003</v>
      </c>
      <c r="M799" s="34">
        <f t="shared" si="52"/>
        <v>0.40959999995538965</v>
      </c>
      <c r="N799" s="34">
        <f t="shared" si="53"/>
        <v>0.10050000064074993</v>
      </c>
      <c r="O799" s="35">
        <f t="shared" si="54"/>
        <v>0.42174922654611463</v>
      </c>
      <c r="P799" s="34">
        <f t="shared" si="55"/>
        <v>0.17787241009224591</v>
      </c>
      <c r="Q799" s="36" t="s">
        <v>103</v>
      </c>
      <c r="R799" s="98"/>
    </row>
    <row r="800" spans="1:19" x14ac:dyDescent="0.3">
      <c r="A800" s="113" t="s">
        <v>130</v>
      </c>
      <c r="C800" s="113" t="s">
        <v>4098</v>
      </c>
      <c r="D800" s="113">
        <v>1201</v>
      </c>
      <c r="E800" s="113">
        <v>344.13200000000001</v>
      </c>
      <c r="F800" s="113">
        <v>0.3</v>
      </c>
      <c r="G800" s="113">
        <v>0.2</v>
      </c>
      <c r="H800" s="113">
        <v>2.2157279999999999</v>
      </c>
      <c r="I800" s="113">
        <v>5189809.8650000002</v>
      </c>
      <c r="J800" s="113">
        <v>487874.28399999999</v>
      </c>
      <c r="K800" s="34">
        <f>VLOOKUP($C800,'Hub coords'!$A$14:$E$119,4,TRUE)</f>
        <v>487872.52740000002</v>
      </c>
      <c r="L800" s="34">
        <f>VLOOKUP($C800,'Hub coords'!$A$14:$E$119,5,TRUE)</f>
        <v>5189809.6665000003</v>
      </c>
      <c r="M800" s="34">
        <f t="shared" si="52"/>
        <v>1.7565999999642372</v>
      </c>
      <c r="N800" s="34">
        <f t="shared" si="53"/>
        <v>0.19849999994039536</v>
      </c>
      <c r="O800" s="35">
        <f t="shared" si="54"/>
        <v>1.7677799099013132</v>
      </c>
      <c r="P800" s="34">
        <f t="shared" si="55"/>
        <v>3.125045809850695</v>
      </c>
      <c r="Q800" s="36" t="s">
        <v>103</v>
      </c>
      <c r="R800" s="98"/>
    </row>
    <row r="801" spans="1:19" x14ac:dyDescent="0.3">
      <c r="A801" s="113" t="s">
        <v>126</v>
      </c>
      <c r="C801" s="113" t="s">
        <v>4099</v>
      </c>
      <c r="D801" s="113">
        <v>1201</v>
      </c>
      <c r="E801" s="113">
        <v>348.27300000000002</v>
      </c>
      <c r="F801" s="113">
        <v>0.3</v>
      </c>
      <c r="G801" s="113">
        <v>0.3</v>
      </c>
      <c r="H801" s="113">
        <v>2.3359359999999998</v>
      </c>
      <c r="I801" s="113">
        <v>5189808.8250000002</v>
      </c>
      <c r="J801" s="113">
        <v>487874.08</v>
      </c>
      <c r="K801" s="34">
        <f>VLOOKUP($C801,'Hub coords'!$A$14:$E$119,4,TRUE)</f>
        <v>487872.52740000002</v>
      </c>
      <c r="L801" s="34">
        <f>VLOOKUP($C801,'Hub coords'!$A$14:$E$119,5,TRUE)</f>
        <v>5189809.6665000003</v>
      </c>
      <c r="M801" s="34">
        <f t="shared" si="52"/>
        <v>1.5525999999954365</v>
      </c>
      <c r="N801" s="34">
        <f t="shared" si="53"/>
        <v>0.84150000009685755</v>
      </c>
      <c r="O801" s="35">
        <f t="shared" si="54"/>
        <v>1.7659810333491242</v>
      </c>
      <c r="P801" s="34">
        <f t="shared" si="55"/>
        <v>3.1186890101488403</v>
      </c>
      <c r="Q801" s="36" t="s">
        <v>103</v>
      </c>
      <c r="R801" s="98"/>
    </row>
    <row r="802" spans="1:19" x14ac:dyDescent="0.3">
      <c r="A802" s="113" t="s">
        <v>126</v>
      </c>
      <c r="C802" s="113" t="s">
        <v>4100</v>
      </c>
      <c r="D802" s="113">
        <v>1201</v>
      </c>
      <c r="E802" s="113">
        <v>344.21499999999997</v>
      </c>
      <c r="F802" s="113">
        <v>0.4</v>
      </c>
      <c r="G802" s="113">
        <v>0.4</v>
      </c>
      <c r="H802" s="113">
        <v>2.1727949999999998</v>
      </c>
      <c r="I802" s="113">
        <v>5189810.3830000004</v>
      </c>
      <c r="J802" s="113">
        <v>487874.11099999998</v>
      </c>
      <c r="K802" s="34">
        <f>VLOOKUP($C802,'Hub coords'!$A$14:$E$119,4,TRUE)</f>
        <v>487872.52740000002</v>
      </c>
      <c r="L802" s="34">
        <f>VLOOKUP($C802,'Hub coords'!$A$14:$E$119,5,TRUE)</f>
        <v>5189809.6665000003</v>
      </c>
      <c r="M802" s="34">
        <f t="shared" si="52"/>
        <v>1.5835999999544583</v>
      </c>
      <c r="N802" s="34">
        <f t="shared" si="53"/>
        <v>0.71650000009685755</v>
      </c>
      <c r="O802" s="35">
        <f t="shared" si="54"/>
        <v>1.7381487882211226</v>
      </c>
      <c r="P802" s="34">
        <f t="shared" si="55"/>
        <v>3.0211612099945571</v>
      </c>
      <c r="Q802" s="36" t="s">
        <v>103</v>
      </c>
      <c r="R802" s="98"/>
    </row>
    <row r="803" spans="1:19" x14ac:dyDescent="0.3">
      <c r="A803" s="113" t="s">
        <v>126</v>
      </c>
      <c r="C803" s="113" t="s">
        <v>4101</v>
      </c>
      <c r="D803" s="113">
        <v>1201</v>
      </c>
      <c r="E803" s="113">
        <v>343.88400000000001</v>
      </c>
      <c r="F803" s="113">
        <v>0.5</v>
      </c>
      <c r="G803" s="113">
        <v>0.3</v>
      </c>
      <c r="H803" s="113">
        <v>2.245736</v>
      </c>
      <c r="I803" s="113">
        <v>5189808.7929999996</v>
      </c>
      <c r="J803" s="113">
        <v>487873.92200000002</v>
      </c>
      <c r="K803" s="34">
        <f>VLOOKUP($C803,'Hub coords'!$A$14:$E$119,4,TRUE)</f>
        <v>487872.52740000002</v>
      </c>
      <c r="L803" s="34">
        <f>VLOOKUP($C803,'Hub coords'!$A$14:$E$119,5,TRUE)</f>
        <v>5189809.6665000003</v>
      </c>
      <c r="M803" s="34">
        <f t="shared" si="52"/>
        <v>1.3945999999996275</v>
      </c>
      <c r="N803" s="34">
        <f t="shared" si="53"/>
        <v>0.87350000068545341</v>
      </c>
      <c r="O803" s="35">
        <f t="shared" si="54"/>
        <v>1.6455732773706699</v>
      </c>
      <c r="P803" s="34">
        <f t="shared" si="55"/>
        <v>2.7079114111964477</v>
      </c>
      <c r="Q803" s="36" t="s">
        <v>103</v>
      </c>
      <c r="R803" s="98"/>
    </row>
    <row r="804" spans="1:19" x14ac:dyDescent="0.3">
      <c r="A804" s="113" t="s">
        <v>126</v>
      </c>
      <c r="C804" s="113" t="s">
        <v>4102</v>
      </c>
      <c r="D804" s="113">
        <v>1201</v>
      </c>
      <c r="E804" s="113">
        <v>343.97699999999998</v>
      </c>
      <c r="F804" s="113">
        <v>0.5</v>
      </c>
      <c r="G804" s="113">
        <v>0.4</v>
      </c>
      <c r="H804" s="113">
        <v>2.1863800000000002</v>
      </c>
      <c r="I804" s="113">
        <v>5189809.8269999996</v>
      </c>
      <c r="J804" s="113">
        <v>487873.84399999998</v>
      </c>
      <c r="K804" s="34">
        <f>VLOOKUP($C804,'Hub coords'!$A$14:$E$119,4,TRUE)</f>
        <v>487872.52740000002</v>
      </c>
      <c r="L804" s="34">
        <f>VLOOKUP($C804,'Hub coords'!$A$14:$E$119,5,TRUE)</f>
        <v>5189809.6665000003</v>
      </c>
      <c r="M804" s="34">
        <f t="shared" si="52"/>
        <v>1.3165999999619089</v>
      </c>
      <c r="N804" s="34">
        <f t="shared" si="53"/>
        <v>0.16049999929964542</v>
      </c>
      <c r="O804" s="35">
        <f t="shared" si="54"/>
        <v>1.3263467908789484</v>
      </c>
      <c r="P804" s="34">
        <f t="shared" si="55"/>
        <v>1.7591958096748848</v>
      </c>
      <c r="Q804" s="36" t="s">
        <v>103</v>
      </c>
      <c r="R804" s="98"/>
    </row>
    <row r="805" spans="1:19" x14ac:dyDescent="0.3">
      <c r="A805" s="113" t="s">
        <v>130</v>
      </c>
      <c r="C805" s="113" t="s">
        <v>4103</v>
      </c>
      <c r="D805" s="113">
        <v>1201</v>
      </c>
      <c r="E805" s="113">
        <v>347.16500000000002</v>
      </c>
      <c r="F805" s="113">
        <v>0.3</v>
      </c>
      <c r="G805" s="113">
        <v>0.3</v>
      </c>
      <c r="H805" s="113">
        <v>2.6179139999999999</v>
      </c>
      <c r="I805" s="113">
        <v>5189810.5109999999</v>
      </c>
      <c r="J805" s="113">
        <v>487873.11599999998</v>
      </c>
      <c r="K805" s="34">
        <f>VLOOKUP($C805,'Hub coords'!$A$14:$E$119,4,TRUE)</f>
        <v>487872.52740000002</v>
      </c>
      <c r="L805" s="34">
        <f>VLOOKUP($C805,'Hub coords'!$A$14:$E$119,5,TRUE)</f>
        <v>5189809.6665000003</v>
      </c>
      <c r="M805" s="34">
        <f t="shared" si="52"/>
        <v>0.58859999995911494</v>
      </c>
      <c r="N805" s="34">
        <f t="shared" si="53"/>
        <v>0.84449999965727329</v>
      </c>
      <c r="O805" s="35">
        <f t="shared" si="54"/>
        <v>1.0293834122293815</v>
      </c>
      <c r="P805" s="34">
        <f t="shared" si="55"/>
        <v>1.0596302093730048</v>
      </c>
      <c r="Q805" s="36" t="s">
        <v>103</v>
      </c>
      <c r="R805" s="98"/>
    </row>
    <row r="806" spans="1:19" x14ac:dyDescent="0.3">
      <c r="A806" s="113" t="s">
        <v>130</v>
      </c>
      <c r="C806" s="113" t="s">
        <v>4104</v>
      </c>
      <c r="D806" s="113">
        <v>1201</v>
      </c>
      <c r="E806" s="113">
        <v>339.73599999999999</v>
      </c>
      <c r="F806" s="113">
        <v>0.3</v>
      </c>
      <c r="G806" s="113">
        <v>0.2</v>
      </c>
      <c r="H806" s="113">
        <v>2.1593529999999999</v>
      </c>
      <c r="I806" s="113">
        <v>5189808.9550000001</v>
      </c>
      <c r="J806" s="113">
        <v>487872.95299999998</v>
      </c>
      <c r="K806" s="34">
        <f>VLOOKUP($C806,'Hub coords'!$A$14:$E$119,4,TRUE)</f>
        <v>487872.52740000002</v>
      </c>
      <c r="L806" s="34">
        <f>VLOOKUP($C806,'Hub coords'!$A$14:$E$119,5,TRUE)</f>
        <v>5189809.6665000003</v>
      </c>
      <c r="M806" s="34">
        <f t="shared" si="52"/>
        <v>0.42559999995864928</v>
      </c>
      <c r="N806" s="34">
        <f t="shared" si="53"/>
        <v>0.71150000020861626</v>
      </c>
      <c r="O806" s="35">
        <f t="shared" si="54"/>
        <v>0.82907635972910432</v>
      </c>
      <c r="P806" s="34">
        <f t="shared" si="55"/>
        <v>0.68736761026166315</v>
      </c>
      <c r="Q806" s="36" t="s">
        <v>103</v>
      </c>
      <c r="R806" s="98"/>
    </row>
    <row r="807" spans="1:19" x14ac:dyDescent="0.3">
      <c r="A807" s="113" t="s">
        <v>126</v>
      </c>
      <c r="C807" s="113" t="s">
        <v>4105</v>
      </c>
      <c r="D807" s="113">
        <v>1201</v>
      </c>
      <c r="E807" s="113">
        <v>345.44799999999998</v>
      </c>
      <c r="F807" s="113">
        <v>0.4</v>
      </c>
      <c r="G807" s="113">
        <v>0.3</v>
      </c>
      <c r="H807" s="113">
        <v>2.1711049999999998</v>
      </c>
      <c r="I807" s="113">
        <v>5189809.9570000004</v>
      </c>
      <c r="J807" s="113">
        <v>487874.31699999998</v>
      </c>
      <c r="K807" s="34">
        <f>VLOOKUP($C807,'Hub coords'!$A$14:$E$119,4,TRUE)</f>
        <v>487872.52740000002</v>
      </c>
      <c r="L807" s="34">
        <f>VLOOKUP($C807,'Hub coords'!$A$14:$E$119,5,TRUE)</f>
        <v>5189809.6665000003</v>
      </c>
      <c r="M807" s="34">
        <f t="shared" si="52"/>
        <v>1.7895999999600463</v>
      </c>
      <c r="N807" s="34">
        <f t="shared" si="53"/>
        <v>0.29050000011920929</v>
      </c>
      <c r="O807" s="35">
        <f t="shared" si="54"/>
        <v>1.813024657837355</v>
      </c>
      <c r="P807" s="34">
        <f t="shared" si="55"/>
        <v>3.2870584099262583</v>
      </c>
      <c r="Q807" s="36" t="s">
        <v>103</v>
      </c>
      <c r="R807" s="98"/>
    </row>
    <row r="808" spans="1:19" x14ac:dyDescent="0.3">
      <c r="A808" s="113" t="s">
        <v>126</v>
      </c>
      <c r="C808" s="113" t="s">
        <v>4079</v>
      </c>
      <c r="D808" s="113">
        <v>1201</v>
      </c>
      <c r="E808" s="113">
        <v>343.22</v>
      </c>
      <c r="F808" s="113">
        <v>0.5</v>
      </c>
      <c r="G808" s="113">
        <v>0.3</v>
      </c>
      <c r="H808" s="113">
        <v>2.414526</v>
      </c>
      <c r="I808" s="113">
        <v>5189808.6880000001</v>
      </c>
      <c r="J808" s="113">
        <v>487874.08899999998</v>
      </c>
      <c r="K808" s="34">
        <f>VLOOKUP($C808,'Hub coords'!$A$14:$E$119,4,TRUE)</f>
        <v>487872.52740000002</v>
      </c>
      <c r="L808" s="34">
        <f>VLOOKUP($C808,'Hub coords'!$A$14:$E$119,5,TRUE)</f>
        <v>5189809.6665000003</v>
      </c>
      <c r="M808" s="34">
        <f t="shared" si="52"/>
        <v>1.5615999999572523</v>
      </c>
      <c r="N808" s="34">
        <f t="shared" si="53"/>
        <v>0.97850000020116568</v>
      </c>
      <c r="O808" s="35">
        <f t="shared" si="54"/>
        <v>1.8428393338162097</v>
      </c>
      <c r="P808" s="34">
        <f t="shared" si="55"/>
        <v>3.3960568102601716</v>
      </c>
      <c r="Q808" s="36" t="s">
        <v>103</v>
      </c>
      <c r="R808" s="98"/>
    </row>
    <row r="809" spans="1:19" x14ac:dyDescent="0.3">
      <c r="A809" s="113" t="s">
        <v>130</v>
      </c>
      <c r="C809" s="113" t="s">
        <v>4106</v>
      </c>
      <c r="D809" s="113">
        <v>1201</v>
      </c>
      <c r="E809" s="113">
        <v>347.76600000000002</v>
      </c>
      <c r="F809" s="113">
        <v>0.3</v>
      </c>
      <c r="G809" s="113">
        <v>0.3</v>
      </c>
      <c r="H809" s="113">
        <v>2.227147</v>
      </c>
      <c r="I809" s="113">
        <v>5189810.8559999997</v>
      </c>
      <c r="J809" s="113">
        <v>487873.299</v>
      </c>
      <c r="K809" s="34">
        <f>VLOOKUP($C809,'Hub coords'!$A$14:$E$119,4,TRUE)</f>
        <v>487872.52740000002</v>
      </c>
      <c r="L809" s="34">
        <f>VLOOKUP($C809,'Hub coords'!$A$14:$E$119,5,TRUE)</f>
        <v>5189809.6665000003</v>
      </c>
      <c r="M809" s="34">
        <f t="shared" si="52"/>
        <v>0.77159999997820705</v>
      </c>
      <c r="N809" s="34">
        <f t="shared" si="53"/>
        <v>1.189499999396503</v>
      </c>
      <c r="O809" s="35">
        <f t="shared" si="54"/>
        <v>1.4178423073567277</v>
      </c>
      <c r="P809" s="34">
        <f t="shared" si="55"/>
        <v>2.0102768085306493</v>
      </c>
      <c r="Q809" s="36" t="s">
        <v>103</v>
      </c>
      <c r="R809" s="98"/>
    </row>
    <row r="810" spans="1:19" x14ac:dyDescent="0.3">
      <c r="A810" s="113" t="s">
        <v>130</v>
      </c>
      <c r="C810" s="113" t="s">
        <v>4080</v>
      </c>
      <c r="D810" s="113">
        <v>1201</v>
      </c>
      <c r="E810" s="113">
        <v>340.59100000000001</v>
      </c>
      <c r="F810" s="113">
        <v>0.3</v>
      </c>
      <c r="G810" s="113">
        <v>0.2</v>
      </c>
      <c r="H810" s="113">
        <v>2.1208610000000001</v>
      </c>
      <c r="I810" s="113">
        <v>5189808.8169999998</v>
      </c>
      <c r="J810" s="113">
        <v>487872.86099999998</v>
      </c>
      <c r="K810" s="34">
        <f>VLOOKUP($C810,'Hub coords'!$A$14:$E$119,4,TRUE)</f>
        <v>487872.52740000002</v>
      </c>
      <c r="L810" s="34">
        <f>VLOOKUP($C810,'Hub coords'!$A$14:$E$119,5,TRUE)</f>
        <v>5189809.6665000003</v>
      </c>
      <c r="M810" s="34">
        <f t="shared" si="52"/>
        <v>0.33359999995445833</v>
      </c>
      <c r="N810" s="34">
        <f t="shared" si="53"/>
        <v>0.84950000047683716</v>
      </c>
      <c r="O810" s="35">
        <f t="shared" si="54"/>
        <v>0.9126550338324777</v>
      </c>
      <c r="P810" s="34">
        <f t="shared" si="55"/>
        <v>0.83293921077976107</v>
      </c>
      <c r="Q810" s="36" t="s">
        <v>103</v>
      </c>
      <c r="R810" s="98" t="s">
        <v>5112</v>
      </c>
      <c r="S810" s="37">
        <f>COUNT(D786:D815)</f>
        <v>30</v>
      </c>
    </row>
    <row r="811" spans="1:19" x14ac:dyDescent="0.3">
      <c r="A811" s="113" t="s">
        <v>126</v>
      </c>
      <c r="C811" s="113" t="s">
        <v>4081</v>
      </c>
      <c r="D811" s="113">
        <v>1201</v>
      </c>
      <c r="E811" s="113">
        <v>346.77699999999999</v>
      </c>
      <c r="F811" s="113">
        <v>0.3</v>
      </c>
      <c r="G811" s="113">
        <v>0.3</v>
      </c>
      <c r="H811" s="113">
        <v>2.2564600000000001</v>
      </c>
      <c r="I811" s="113">
        <v>5189810.523</v>
      </c>
      <c r="J811" s="113">
        <v>487874.04300000001</v>
      </c>
      <c r="K811" s="34">
        <f>VLOOKUP($C811,'Hub coords'!$A$14:$E$119,4,TRUE)</f>
        <v>487872.52740000002</v>
      </c>
      <c r="L811" s="34">
        <f>VLOOKUP($C811,'Hub coords'!$A$14:$E$119,5,TRUE)</f>
        <v>5189809.6665000003</v>
      </c>
      <c r="M811" s="34">
        <f t="shared" si="52"/>
        <v>1.5155999999842606</v>
      </c>
      <c r="N811" s="34">
        <f t="shared" si="53"/>
        <v>0.85649999976158142</v>
      </c>
      <c r="O811" s="35">
        <f t="shared" si="54"/>
        <v>1.7408720830502971</v>
      </c>
      <c r="P811" s="34">
        <f t="shared" si="55"/>
        <v>3.0306356095438804</v>
      </c>
      <c r="Q811" s="36" t="s">
        <v>103</v>
      </c>
      <c r="R811" s="98" t="s">
        <v>5111</v>
      </c>
      <c r="S811" s="34">
        <f>AVERAGE(O786:O815)</f>
        <v>1.1125977905332374</v>
      </c>
    </row>
    <row r="812" spans="1:19" x14ac:dyDescent="0.3">
      <c r="A812" s="113" t="s">
        <v>126</v>
      </c>
      <c r="C812" s="113" t="s">
        <v>4082</v>
      </c>
      <c r="D812" s="113">
        <v>1201</v>
      </c>
      <c r="E812" s="113">
        <v>344.99299999999999</v>
      </c>
      <c r="F812" s="113">
        <v>0.4</v>
      </c>
      <c r="G812" s="113">
        <v>0.3</v>
      </c>
      <c r="H812" s="113">
        <v>2.1839439999999999</v>
      </c>
      <c r="I812" s="113">
        <v>5189810.0580000002</v>
      </c>
      <c r="J812" s="113">
        <v>487873.74</v>
      </c>
      <c r="K812" s="34">
        <f>VLOOKUP($C812,'Hub coords'!$A$14:$E$119,4,TRUE)</f>
        <v>487872.52740000002</v>
      </c>
      <c r="L812" s="34">
        <f>VLOOKUP($C812,'Hub coords'!$A$14:$E$119,5,TRUE)</f>
        <v>5189809.6665000003</v>
      </c>
      <c r="M812" s="34">
        <f t="shared" si="52"/>
        <v>1.2125999999698251</v>
      </c>
      <c r="N812" s="34">
        <f t="shared" si="53"/>
        <v>0.39149999991059303</v>
      </c>
      <c r="O812" s="35">
        <f t="shared" si="54"/>
        <v>1.2742334989541024</v>
      </c>
      <c r="P812" s="34">
        <f t="shared" si="55"/>
        <v>1.6236710098568146</v>
      </c>
      <c r="Q812" s="36" t="s">
        <v>103</v>
      </c>
      <c r="R812" s="98" t="s">
        <v>5110</v>
      </c>
      <c r="S812" s="34">
        <f>_xlfn.STDEV.S(O786:O815)</f>
        <v>0.5134599133155634</v>
      </c>
    </row>
    <row r="813" spans="1:19" x14ac:dyDescent="0.3">
      <c r="A813" s="113" t="s">
        <v>126</v>
      </c>
      <c r="C813" s="113" t="s">
        <v>4083</v>
      </c>
      <c r="D813" s="113">
        <v>1201</v>
      </c>
      <c r="E813" s="113">
        <v>340.68099999999998</v>
      </c>
      <c r="F813" s="113">
        <v>0.3</v>
      </c>
      <c r="G813" s="113">
        <v>0.2</v>
      </c>
      <c r="H813" s="113">
        <v>2.1722329999999999</v>
      </c>
      <c r="I813" s="113">
        <v>5189809.5860000001</v>
      </c>
      <c r="J813" s="113">
        <v>487872.75300000003</v>
      </c>
      <c r="K813" s="34">
        <f>VLOOKUP($C813,'Hub coords'!$A$14:$E$119,4,TRUE)</f>
        <v>487872.52740000002</v>
      </c>
      <c r="L813" s="34">
        <f>VLOOKUP($C813,'Hub coords'!$A$14:$E$119,5,TRUE)</f>
        <v>5189809.6665000003</v>
      </c>
      <c r="M813" s="34">
        <f t="shared" si="52"/>
        <v>0.22560000000521541</v>
      </c>
      <c r="N813" s="34">
        <f t="shared" si="53"/>
        <v>8.0500000156462193E-2</v>
      </c>
      <c r="O813" s="35">
        <f t="shared" si="54"/>
        <v>0.23953206471690508</v>
      </c>
      <c r="P813" s="34">
        <f t="shared" si="55"/>
        <v>5.7375610027543607E-2</v>
      </c>
      <c r="Q813" s="36" t="s">
        <v>103</v>
      </c>
      <c r="R813" s="98" t="s">
        <v>5109</v>
      </c>
      <c r="S813" s="34">
        <f>MIN(O786:O815)</f>
        <v>7.0065754992906903E-2</v>
      </c>
    </row>
    <row r="814" spans="1:19" x14ac:dyDescent="0.3">
      <c r="A814" s="113" t="s">
        <v>126</v>
      </c>
      <c r="C814" s="113" t="s">
        <v>4084</v>
      </c>
      <c r="D814" s="113">
        <v>1201</v>
      </c>
      <c r="E814" s="113">
        <v>345.46199999999999</v>
      </c>
      <c r="F814" s="113">
        <v>0.3</v>
      </c>
      <c r="G814" s="113">
        <v>0.3</v>
      </c>
      <c r="H814" s="113">
        <v>2.216958</v>
      </c>
      <c r="I814" s="113">
        <v>5189810.3890000004</v>
      </c>
      <c r="J814" s="113">
        <v>487873.67</v>
      </c>
      <c r="K814" s="34">
        <f>VLOOKUP($C814,'Hub coords'!$A$14:$E$119,4,TRUE)</f>
        <v>487872.52740000002</v>
      </c>
      <c r="L814" s="34">
        <f>VLOOKUP($C814,'Hub coords'!$A$14:$E$119,5,TRUE)</f>
        <v>5189809.6665000003</v>
      </c>
      <c r="M814" s="34">
        <f t="shared" si="52"/>
        <v>1.1425999999628402</v>
      </c>
      <c r="N814" s="34">
        <f t="shared" si="53"/>
        <v>0.72250000014901161</v>
      </c>
      <c r="O814" s="35">
        <f t="shared" si="54"/>
        <v>1.3518657515191381</v>
      </c>
      <c r="P814" s="34">
        <f t="shared" si="55"/>
        <v>1.8275410101304042</v>
      </c>
      <c r="Q814" s="36" t="s">
        <v>103</v>
      </c>
      <c r="R814" s="98" t="s">
        <v>5108</v>
      </c>
      <c r="S814" s="34">
        <f>MAX(O786:O815)</f>
        <v>1.8428393338162097</v>
      </c>
    </row>
    <row r="815" spans="1:19" x14ac:dyDescent="0.3">
      <c r="A815" s="113" t="s">
        <v>126</v>
      </c>
      <c r="C815" s="113" t="s">
        <v>4085</v>
      </c>
      <c r="D815" s="113">
        <v>1201</v>
      </c>
      <c r="E815" s="113">
        <v>339.56400000000002</v>
      </c>
      <c r="F815" s="113">
        <v>0.3</v>
      </c>
      <c r="G815" s="113">
        <v>0.2</v>
      </c>
      <c r="H815" s="113">
        <v>2.149969</v>
      </c>
      <c r="I815" s="113">
        <v>5189810.1569999997</v>
      </c>
      <c r="J815" s="113">
        <v>487872.185</v>
      </c>
      <c r="K815" s="34">
        <f>VLOOKUP($C815,'Hub coords'!$A$14:$E$119,4,TRUE)</f>
        <v>487872.52740000002</v>
      </c>
      <c r="L815" s="34">
        <f>VLOOKUP($C815,'Hub coords'!$A$14:$E$119,5,TRUE)</f>
        <v>5189809.6665000003</v>
      </c>
      <c r="M815" s="34">
        <f t="shared" si="52"/>
        <v>0.34240000002318993</v>
      </c>
      <c r="N815" s="34">
        <f t="shared" si="53"/>
        <v>0.49049999937415123</v>
      </c>
      <c r="O815" s="35">
        <f t="shared" si="54"/>
        <v>0.59818726950840639</v>
      </c>
      <c r="P815" s="34">
        <f t="shared" si="55"/>
        <v>0.35782800940192283</v>
      </c>
      <c r="Q815" s="36" t="s">
        <v>103</v>
      </c>
      <c r="R815" s="98" t="s">
        <v>5107</v>
      </c>
      <c r="S815" s="34">
        <f>SQRT(SUM(P786:P815)/S810)</f>
        <v>1.2217720286515812</v>
      </c>
    </row>
    <row r="816" spans="1:19" ht="15" thickBot="1" x14ac:dyDescent="0.35">
      <c r="A816" s="113" t="s">
        <v>130</v>
      </c>
      <c r="C816" s="113" t="s">
        <v>3807</v>
      </c>
      <c r="D816" s="113">
        <v>1201</v>
      </c>
      <c r="E816" s="113">
        <v>306.73500000000001</v>
      </c>
      <c r="F816" s="113">
        <v>1.1000000000000001</v>
      </c>
      <c r="G816" s="113">
        <v>0.9</v>
      </c>
      <c r="H816" s="113">
        <v>1.9775370000000001</v>
      </c>
      <c r="I816" s="113">
        <v>5189884.7829999998</v>
      </c>
      <c r="J816" s="113">
        <v>488031.16800000001</v>
      </c>
      <c r="K816" s="34">
        <f>VLOOKUP($C816,'Hub coords'!$A$14:$E$119,4,TRUE)</f>
        <v>488030.87040000001</v>
      </c>
      <c r="L816" s="34">
        <f>VLOOKUP($C816,'Hub coords'!$A$14:$E$119,5,TRUE)</f>
        <v>5189887.7975000003</v>
      </c>
      <c r="M816" s="34">
        <f t="shared" si="52"/>
        <v>0.29759999999077991</v>
      </c>
      <c r="N816" s="34">
        <f t="shared" si="53"/>
        <v>3.0145000005140901</v>
      </c>
      <c r="O816" s="35">
        <f t="shared" si="54"/>
        <v>3.0291543395961127</v>
      </c>
      <c r="P816" s="34">
        <f t="shared" si="55"/>
        <v>9.1757760130939623</v>
      </c>
      <c r="Q816" s="36" t="s">
        <v>104</v>
      </c>
      <c r="R816" s="70"/>
      <c r="S816" s="70"/>
    </row>
    <row r="817" spans="1:19" x14ac:dyDescent="0.3">
      <c r="A817" s="113" t="s">
        <v>126</v>
      </c>
      <c r="C817" s="113" t="s">
        <v>3816</v>
      </c>
      <c r="D817" s="113">
        <v>1201</v>
      </c>
      <c r="E817" s="113">
        <v>307.07900000000001</v>
      </c>
      <c r="F817" s="113">
        <v>1.1000000000000001</v>
      </c>
      <c r="G817" s="113">
        <v>0.5</v>
      </c>
      <c r="H817" s="113">
        <v>1.59962</v>
      </c>
      <c r="I817" s="113">
        <v>5189886.4970000004</v>
      </c>
      <c r="J817" s="113">
        <v>488031.527</v>
      </c>
      <c r="K817" s="34">
        <f>VLOOKUP($C817,'Hub coords'!$A$14:$E$119,4,TRUE)</f>
        <v>488030.87040000001</v>
      </c>
      <c r="L817" s="34">
        <f>VLOOKUP($C817,'Hub coords'!$A$14:$E$119,5,TRUE)</f>
        <v>5189887.7975000003</v>
      </c>
      <c r="M817" s="34">
        <f t="shared" si="52"/>
        <v>0.65659999998752028</v>
      </c>
      <c r="N817" s="34">
        <f t="shared" si="53"/>
        <v>1.3004999998956919</v>
      </c>
      <c r="O817" s="35">
        <f t="shared" si="54"/>
        <v>1.4568540797596397</v>
      </c>
      <c r="P817" s="34">
        <f t="shared" si="55"/>
        <v>2.1224238097123065</v>
      </c>
      <c r="Q817" s="36" t="s">
        <v>104</v>
      </c>
      <c r="R817" s="20" t="s">
        <v>166</v>
      </c>
      <c r="S817" s="20" t="s">
        <v>165</v>
      </c>
    </row>
    <row r="818" spans="1:19" x14ac:dyDescent="0.3">
      <c r="A818" s="113" t="s">
        <v>126</v>
      </c>
      <c r="C818" s="113" t="s">
        <v>3817</v>
      </c>
      <c r="D818" s="113">
        <v>1201</v>
      </c>
      <c r="E818" s="113">
        <v>309.21199999999999</v>
      </c>
      <c r="F818" s="113">
        <v>0.3</v>
      </c>
      <c r="G818" s="113">
        <v>0.3</v>
      </c>
      <c r="H818" s="113">
        <v>1.816282</v>
      </c>
      <c r="I818" s="113">
        <v>5189888.8930000002</v>
      </c>
      <c r="J818" s="113">
        <v>488031.38699999999</v>
      </c>
      <c r="K818" s="34">
        <f>VLOOKUP($C818,'Hub coords'!$A$14:$E$119,4,TRUE)</f>
        <v>488030.87040000001</v>
      </c>
      <c r="L818" s="34">
        <f>VLOOKUP($C818,'Hub coords'!$A$14:$E$119,5,TRUE)</f>
        <v>5189887.7975000003</v>
      </c>
      <c r="M818" s="34">
        <f t="shared" si="52"/>
        <v>0.51659999997355044</v>
      </c>
      <c r="N818" s="34">
        <f t="shared" si="53"/>
        <v>1.0954999998211861</v>
      </c>
      <c r="O818" s="35">
        <f t="shared" si="54"/>
        <v>1.2111960244241602</v>
      </c>
      <c r="P818" s="34">
        <f t="shared" si="55"/>
        <v>1.4669958095808908</v>
      </c>
      <c r="Q818" s="36" t="s">
        <v>104</v>
      </c>
      <c r="R818" s="40">
        <v>1</v>
      </c>
      <c r="S818" s="115">
        <v>5</v>
      </c>
    </row>
    <row r="819" spans="1:19" x14ac:dyDescent="0.3">
      <c r="A819" s="113" t="s">
        <v>130</v>
      </c>
      <c r="C819" s="113" t="s">
        <v>3818</v>
      </c>
      <c r="D819" s="113">
        <v>1201</v>
      </c>
      <c r="E819" s="113">
        <v>307.58800000000002</v>
      </c>
      <c r="F819" s="113">
        <v>1.1000000000000001</v>
      </c>
      <c r="G819" s="113">
        <v>0.7</v>
      </c>
      <c r="H819" s="113">
        <v>2.1698559999999998</v>
      </c>
      <c r="I819" s="113">
        <v>5189884.4800000004</v>
      </c>
      <c r="J819" s="113">
        <v>488032.25099999999</v>
      </c>
      <c r="K819" s="34">
        <f>VLOOKUP($C819,'Hub coords'!$A$14:$E$119,4,TRUE)</f>
        <v>488030.87040000001</v>
      </c>
      <c r="L819" s="34">
        <f>VLOOKUP($C819,'Hub coords'!$A$14:$E$119,5,TRUE)</f>
        <v>5189887.7975000003</v>
      </c>
      <c r="M819" s="34">
        <f t="shared" si="52"/>
        <v>1.3805999999749474</v>
      </c>
      <c r="N819" s="34">
        <f t="shared" si="53"/>
        <v>3.3174999998882413</v>
      </c>
      <c r="O819" s="35">
        <f t="shared" si="54"/>
        <v>3.5933080314926111</v>
      </c>
      <c r="P819" s="34">
        <f t="shared" si="55"/>
        <v>12.911862609189305</v>
      </c>
      <c r="Q819" s="36" t="s">
        <v>104</v>
      </c>
      <c r="R819" s="40">
        <v>2</v>
      </c>
      <c r="S819" s="115">
        <v>15</v>
      </c>
    </row>
    <row r="820" spans="1:19" x14ac:dyDescent="0.3">
      <c r="A820" s="113" t="s">
        <v>130</v>
      </c>
      <c r="C820" s="113" t="s">
        <v>3819</v>
      </c>
      <c r="D820" s="113">
        <v>1201</v>
      </c>
      <c r="E820" s="113">
        <v>308.72199999999998</v>
      </c>
      <c r="F820" s="113">
        <v>0.4</v>
      </c>
      <c r="G820" s="113">
        <v>0.3</v>
      </c>
      <c r="H820" s="113">
        <v>1.564484</v>
      </c>
      <c r="I820" s="113">
        <v>5189888.5829999996</v>
      </c>
      <c r="J820" s="113">
        <v>488031.55300000001</v>
      </c>
      <c r="K820" s="34">
        <f>VLOOKUP($C820,'Hub coords'!$A$14:$E$119,4,TRUE)</f>
        <v>488030.87040000001</v>
      </c>
      <c r="L820" s="34">
        <f>VLOOKUP($C820,'Hub coords'!$A$14:$E$119,5,TRUE)</f>
        <v>5189887.7975000003</v>
      </c>
      <c r="M820" s="34">
        <f t="shared" si="52"/>
        <v>0.68260000000009313</v>
      </c>
      <c r="N820" s="34">
        <f t="shared" si="53"/>
        <v>0.78549999929964542</v>
      </c>
      <c r="O820" s="35">
        <f t="shared" si="54"/>
        <v>1.0406502817468846</v>
      </c>
      <c r="P820" s="34">
        <f t="shared" si="55"/>
        <v>1.0829530088998702</v>
      </c>
      <c r="Q820" s="36" t="s">
        <v>104</v>
      </c>
      <c r="R820" s="40">
        <v>3</v>
      </c>
      <c r="S820" s="115">
        <v>9</v>
      </c>
    </row>
    <row r="821" spans="1:19" x14ac:dyDescent="0.3">
      <c r="A821" s="113" t="s">
        <v>126</v>
      </c>
      <c r="C821" s="113" t="s">
        <v>3820</v>
      </c>
      <c r="D821" s="113">
        <v>1201</v>
      </c>
      <c r="E821" s="113">
        <v>304.666</v>
      </c>
      <c r="F821" s="113">
        <v>0.4</v>
      </c>
      <c r="G821" s="113">
        <v>0.3</v>
      </c>
      <c r="H821" s="113">
        <v>1.955516</v>
      </c>
      <c r="I821" s="113">
        <v>5189886.4630000005</v>
      </c>
      <c r="J821" s="113">
        <v>488032.641</v>
      </c>
      <c r="K821" s="34">
        <f>VLOOKUP($C821,'Hub coords'!$A$14:$E$119,4,TRUE)</f>
        <v>488030.87040000001</v>
      </c>
      <c r="L821" s="34">
        <f>VLOOKUP($C821,'Hub coords'!$A$14:$E$119,5,TRUE)</f>
        <v>5189887.7975000003</v>
      </c>
      <c r="M821" s="34">
        <f t="shared" si="52"/>
        <v>1.7705999999889173</v>
      </c>
      <c r="N821" s="34">
        <f t="shared" si="53"/>
        <v>1.3344999998807907</v>
      </c>
      <c r="O821" s="35">
        <f t="shared" si="54"/>
        <v>2.2171861919204225</v>
      </c>
      <c r="P821" s="34">
        <f t="shared" si="55"/>
        <v>4.9159146096425852</v>
      </c>
      <c r="Q821" s="36" t="s">
        <v>104</v>
      </c>
      <c r="R821" s="40">
        <v>4</v>
      </c>
      <c r="S821" s="115">
        <v>1</v>
      </c>
    </row>
    <row r="822" spans="1:19" x14ac:dyDescent="0.3">
      <c r="A822" s="113" t="s">
        <v>130</v>
      </c>
      <c r="C822" s="113" t="s">
        <v>3821</v>
      </c>
      <c r="D822" s="113">
        <v>1201</v>
      </c>
      <c r="E822" s="113">
        <v>309.43400000000003</v>
      </c>
      <c r="F822" s="113">
        <v>0.3</v>
      </c>
      <c r="G822" s="113">
        <v>0.3</v>
      </c>
      <c r="H822" s="113">
        <v>1.7634259999999999</v>
      </c>
      <c r="I822" s="113">
        <v>5189888.8210000005</v>
      </c>
      <c r="J822" s="113">
        <v>488031.402</v>
      </c>
      <c r="K822" s="34">
        <f>VLOOKUP($C822,'Hub coords'!$A$14:$E$119,4,TRUE)</f>
        <v>488030.87040000001</v>
      </c>
      <c r="L822" s="34">
        <f>VLOOKUP($C822,'Hub coords'!$A$14:$E$119,5,TRUE)</f>
        <v>5189887.7975000003</v>
      </c>
      <c r="M822" s="34">
        <f t="shared" si="52"/>
        <v>0.53159999998752028</v>
      </c>
      <c r="N822" s="34">
        <f t="shared" si="53"/>
        <v>1.0235000001266599</v>
      </c>
      <c r="O822" s="35">
        <f t="shared" si="54"/>
        <v>1.1533216421475858</v>
      </c>
      <c r="P822" s="34">
        <f t="shared" si="55"/>
        <v>1.330150810246004</v>
      </c>
      <c r="Q822" s="36" t="s">
        <v>104</v>
      </c>
      <c r="R822" s="40">
        <v>5</v>
      </c>
      <c r="S822" s="115">
        <v>0</v>
      </c>
    </row>
    <row r="823" spans="1:19" x14ac:dyDescent="0.3">
      <c r="A823" s="113" t="s">
        <v>126</v>
      </c>
      <c r="C823" s="113" t="s">
        <v>3822</v>
      </c>
      <c r="D823" s="113">
        <v>1201</v>
      </c>
      <c r="E823" s="113">
        <v>307.49299999999999</v>
      </c>
      <c r="F823" s="113">
        <v>0.3</v>
      </c>
      <c r="G823" s="113">
        <v>0.2</v>
      </c>
      <c r="H823" s="113">
        <v>1.762378</v>
      </c>
      <c r="I823" s="113">
        <v>5189888.1960000005</v>
      </c>
      <c r="J823" s="113">
        <v>488031.663</v>
      </c>
      <c r="K823" s="34">
        <f>VLOOKUP($C823,'Hub coords'!$A$14:$E$119,4,TRUE)</f>
        <v>488030.87040000001</v>
      </c>
      <c r="L823" s="34">
        <f>VLOOKUP($C823,'Hub coords'!$A$14:$E$119,5,TRUE)</f>
        <v>5189887.7975000003</v>
      </c>
      <c r="M823" s="34">
        <f t="shared" si="52"/>
        <v>0.79259999998612329</v>
      </c>
      <c r="N823" s="34">
        <f t="shared" si="53"/>
        <v>0.39850000012665987</v>
      </c>
      <c r="O823" s="35">
        <f t="shared" si="54"/>
        <v>0.88713979173462321</v>
      </c>
      <c r="P823" s="34">
        <f t="shared" si="55"/>
        <v>0.78701701007895064</v>
      </c>
      <c r="Q823" s="36" t="s">
        <v>104</v>
      </c>
      <c r="R823" s="40">
        <v>6</v>
      </c>
      <c r="S823" s="115">
        <v>0</v>
      </c>
    </row>
    <row r="824" spans="1:19" x14ac:dyDescent="0.3">
      <c r="A824" s="113" t="s">
        <v>126</v>
      </c>
      <c r="C824" s="113" t="s">
        <v>3823</v>
      </c>
      <c r="D824" s="113">
        <v>1201</v>
      </c>
      <c r="E824" s="113">
        <v>309.637</v>
      </c>
      <c r="F824" s="113">
        <v>0.3</v>
      </c>
      <c r="G824" s="113">
        <v>0.2</v>
      </c>
      <c r="H824" s="113">
        <v>1.7945139999999999</v>
      </c>
      <c r="I824" s="113">
        <v>5189888.7060000002</v>
      </c>
      <c r="J824" s="113">
        <v>488031.31699999998</v>
      </c>
      <c r="K824" s="34">
        <f>VLOOKUP($C824,'Hub coords'!$A$14:$E$119,4,TRUE)</f>
        <v>488030.87040000001</v>
      </c>
      <c r="L824" s="34">
        <f>VLOOKUP($C824,'Hub coords'!$A$14:$E$119,5,TRUE)</f>
        <v>5189887.7975000003</v>
      </c>
      <c r="M824" s="34">
        <f t="shared" si="52"/>
        <v>0.44659999996656552</v>
      </c>
      <c r="N824" s="34">
        <f t="shared" si="53"/>
        <v>0.90849999990314245</v>
      </c>
      <c r="O824" s="35">
        <f t="shared" si="54"/>
        <v>1.0123358186857492</v>
      </c>
      <c r="P824" s="34">
        <f t="shared" si="55"/>
        <v>1.024823809794146</v>
      </c>
      <c r="Q824" s="36" t="s">
        <v>104</v>
      </c>
      <c r="R824" s="40">
        <v>7</v>
      </c>
      <c r="S824" s="115">
        <v>0</v>
      </c>
    </row>
    <row r="825" spans="1:19" x14ac:dyDescent="0.3">
      <c r="A825" s="113" t="s">
        <v>130</v>
      </c>
      <c r="C825" s="113" t="s">
        <v>3824</v>
      </c>
      <c r="D825" s="113">
        <v>1201</v>
      </c>
      <c r="E825" s="113">
        <v>306.03399999999999</v>
      </c>
      <c r="F825" s="113">
        <v>1.7</v>
      </c>
      <c r="G825" s="113">
        <v>1</v>
      </c>
      <c r="H825" s="113">
        <v>2.1545570000000001</v>
      </c>
      <c r="I825" s="113">
        <v>5189885.625</v>
      </c>
      <c r="J825" s="113">
        <v>488030.94099999999</v>
      </c>
      <c r="K825" s="34">
        <f>VLOOKUP($C825,'Hub coords'!$A$14:$E$119,4,TRUE)</f>
        <v>488030.87040000001</v>
      </c>
      <c r="L825" s="34">
        <f>VLOOKUP($C825,'Hub coords'!$A$14:$E$119,5,TRUE)</f>
        <v>5189887.7975000003</v>
      </c>
      <c r="M825" s="34">
        <f t="shared" si="52"/>
        <v>7.0599999977275729E-2</v>
      </c>
      <c r="N825" s="34">
        <f t="shared" si="53"/>
        <v>2.1725000003352761</v>
      </c>
      <c r="O825" s="35">
        <f t="shared" si="54"/>
        <v>2.1736468460754073</v>
      </c>
      <c r="P825" s="34">
        <f t="shared" si="55"/>
        <v>4.7247406114535648</v>
      </c>
      <c r="Q825" s="36" t="s">
        <v>104</v>
      </c>
      <c r="R825" s="40">
        <v>8</v>
      </c>
      <c r="S825" s="115">
        <v>0</v>
      </c>
    </row>
    <row r="826" spans="1:19" ht="15" thickBot="1" x14ac:dyDescent="0.35">
      <c r="A826" s="113" t="s">
        <v>126</v>
      </c>
      <c r="C826" s="113" t="s">
        <v>3825</v>
      </c>
      <c r="D826" s="113">
        <v>1201</v>
      </c>
      <c r="E826" s="113">
        <v>305.49700000000001</v>
      </c>
      <c r="F826" s="113">
        <v>0.8</v>
      </c>
      <c r="G826" s="113">
        <v>0.5</v>
      </c>
      <c r="H826" s="113">
        <v>1.9777180000000001</v>
      </c>
      <c r="I826" s="113">
        <v>5189885.7070000004</v>
      </c>
      <c r="J826" s="113">
        <v>488030.80800000002</v>
      </c>
      <c r="K826" s="34">
        <f>VLOOKUP($C826,'Hub coords'!$A$14:$E$119,4,TRUE)</f>
        <v>488030.87040000001</v>
      </c>
      <c r="L826" s="34">
        <f>VLOOKUP($C826,'Hub coords'!$A$14:$E$119,5,TRUE)</f>
        <v>5189887.7975000003</v>
      </c>
      <c r="M826" s="34">
        <f t="shared" si="52"/>
        <v>6.2399999995250255E-2</v>
      </c>
      <c r="N826" s="34">
        <f t="shared" si="53"/>
        <v>2.0904999999329448</v>
      </c>
      <c r="O826" s="35">
        <f t="shared" si="54"/>
        <v>2.0914310913149996</v>
      </c>
      <c r="P826" s="34">
        <f t="shared" si="55"/>
        <v>4.3740840097190503</v>
      </c>
      <c r="Q826" s="36" t="s">
        <v>104</v>
      </c>
      <c r="R826" s="38" t="s">
        <v>2123</v>
      </c>
      <c r="S826" s="38">
        <v>0</v>
      </c>
    </row>
    <row r="827" spans="1:19" x14ac:dyDescent="0.3">
      <c r="A827" s="113" t="s">
        <v>130</v>
      </c>
      <c r="C827" s="113" t="s">
        <v>3808</v>
      </c>
      <c r="D827" s="113">
        <v>1201</v>
      </c>
      <c r="E827" s="113">
        <v>309.29899999999998</v>
      </c>
      <c r="F827" s="113">
        <v>0.3</v>
      </c>
      <c r="G827" s="113">
        <v>0.3</v>
      </c>
      <c r="H827" s="113">
        <v>1.5608979999999999</v>
      </c>
      <c r="I827" s="113">
        <v>5189888.41</v>
      </c>
      <c r="J827" s="113">
        <v>488031.51699999999</v>
      </c>
      <c r="K827" s="34">
        <f>VLOOKUP($C827,'Hub coords'!$A$14:$E$119,4,TRUE)</f>
        <v>488030.87040000001</v>
      </c>
      <c r="L827" s="34">
        <f>VLOOKUP($C827,'Hub coords'!$A$14:$E$119,5,TRUE)</f>
        <v>5189887.7975000003</v>
      </c>
      <c r="M827" s="34">
        <f t="shared" si="52"/>
        <v>0.64659999997820705</v>
      </c>
      <c r="N827" s="34">
        <f t="shared" si="53"/>
        <v>0.61249999981373549</v>
      </c>
      <c r="O827" s="35">
        <f t="shared" si="54"/>
        <v>0.89064460349998376</v>
      </c>
      <c r="P827" s="34">
        <f t="shared" si="55"/>
        <v>0.79324780974364328</v>
      </c>
      <c r="Q827" s="36" t="s">
        <v>104</v>
      </c>
      <c r="R827" s="70"/>
      <c r="S827" s="70"/>
    </row>
    <row r="828" spans="1:19" x14ac:dyDescent="0.3">
      <c r="A828" s="113" t="s">
        <v>130</v>
      </c>
      <c r="C828" s="113" t="s">
        <v>3826</v>
      </c>
      <c r="D828" s="113">
        <v>1201</v>
      </c>
      <c r="E828" s="113">
        <v>309.03800000000001</v>
      </c>
      <c r="F828" s="113">
        <v>0.3</v>
      </c>
      <c r="G828" s="113">
        <v>0.2</v>
      </c>
      <c r="H828" s="113">
        <v>1.946596</v>
      </c>
      <c r="I828" s="113">
        <v>5189888.4780000001</v>
      </c>
      <c r="J828" s="113">
        <v>488031.652</v>
      </c>
      <c r="K828" s="34">
        <f>VLOOKUP($C828,'Hub coords'!$A$14:$E$119,4,TRUE)</f>
        <v>488030.87040000001</v>
      </c>
      <c r="L828" s="34">
        <f>VLOOKUP($C828,'Hub coords'!$A$14:$E$119,5,TRUE)</f>
        <v>5189887.7975000003</v>
      </c>
      <c r="M828" s="34">
        <f t="shared" si="52"/>
        <v>0.78159999998752028</v>
      </c>
      <c r="N828" s="34">
        <f t="shared" si="53"/>
        <v>0.68049999978393316</v>
      </c>
      <c r="O828" s="35">
        <f t="shared" si="54"/>
        <v>1.0363294889591943</v>
      </c>
      <c r="P828" s="34">
        <f t="shared" si="55"/>
        <v>1.0739788096864249</v>
      </c>
      <c r="Q828" s="36" t="s">
        <v>104</v>
      </c>
      <c r="R828" s="70"/>
      <c r="S828" s="70"/>
    </row>
    <row r="829" spans="1:19" x14ac:dyDescent="0.3">
      <c r="A829" s="113" t="s">
        <v>126</v>
      </c>
      <c r="C829" s="113" t="s">
        <v>3827</v>
      </c>
      <c r="D829" s="113">
        <v>1201</v>
      </c>
      <c r="E829" s="113">
        <v>307.53899999999999</v>
      </c>
      <c r="F829" s="113">
        <v>1</v>
      </c>
      <c r="G829" s="113">
        <v>0.8</v>
      </c>
      <c r="H829" s="113">
        <v>1.907405</v>
      </c>
      <c r="I829" s="113">
        <v>5189885.1459999997</v>
      </c>
      <c r="J829" s="113">
        <v>488031.51699999999</v>
      </c>
      <c r="K829" s="34">
        <f>VLOOKUP($C829,'Hub coords'!$A$14:$E$119,4,TRUE)</f>
        <v>488030.87040000001</v>
      </c>
      <c r="L829" s="34">
        <f>VLOOKUP($C829,'Hub coords'!$A$14:$E$119,5,TRUE)</f>
        <v>5189887.7975000003</v>
      </c>
      <c r="M829" s="34">
        <f t="shared" si="52"/>
        <v>0.64659999997820705</v>
      </c>
      <c r="N829" s="34">
        <f t="shared" si="53"/>
        <v>2.6515000006183982</v>
      </c>
      <c r="O829" s="35">
        <f t="shared" si="54"/>
        <v>2.7292020469820812</v>
      </c>
      <c r="P829" s="34">
        <f t="shared" si="55"/>
        <v>7.4485438132511828</v>
      </c>
      <c r="Q829" s="36" t="s">
        <v>104</v>
      </c>
      <c r="R829" s="70"/>
      <c r="S829" s="70"/>
    </row>
    <row r="830" spans="1:19" x14ac:dyDescent="0.3">
      <c r="A830" s="113" t="s">
        <v>126</v>
      </c>
      <c r="C830" s="113" t="s">
        <v>3828</v>
      </c>
      <c r="D830" s="113">
        <v>1201</v>
      </c>
      <c r="E830" s="113">
        <v>304.15199999999999</v>
      </c>
      <c r="F830" s="113">
        <v>0.3</v>
      </c>
      <c r="G830" s="113">
        <v>0.2</v>
      </c>
      <c r="H830" s="113">
        <v>1.8971549999999999</v>
      </c>
      <c r="I830" s="113">
        <v>5189885.693</v>
      </c>
      <c r="J830" s="113">
        <v>488032.62400000001</v>
      </c>
      <c r="K830" s="34">
        <f>VLOOKUP($C830,'Hub coords'!$A$14:$E$119,4,TRUE)</f>
        <v>488030.87040000001</v>
      </c>
      <c r="L830" s="34">
        <f>VLOOKUP($C830,'Hub coords'!$A$14:$E$119,5,TRUE)</f>
        <v>5189887.7975000003</v>
      </c>
      <c r="M830" s="34">
        <f t="shared" si="52"/>
        <v>1.7535999999963678</v>
      </c>
      <c r="N830" s="34">
        <f t="shared" si="53"/>
        <v>2.1045000003650784</v>
      </c>
      <c r="O830" s="35">
        <f t="shared" si="54"/>
        <v>2.7393490488661492</v>
      </c>
      <c r="P830" s="34">
        <f t="shared" si="55"/>
        <v>7.5040332115238764</v>
      </c>
      <c r="Q830" s="36" t="s">
        <v>104</v>
      </c>
      <c r="R830" s="70"/>
      <c r="S830" s="70"/>
    </row>
    <row r="831" spans="1:19" x14ac:dyDescent="0.3">
      <c r="A831" s="113" t="s">
        <v>126</v>
      </c>
      <c r="C831" s="113" t="s">
        <v>3829</v>
      </c>
      <c r="D831" s="113">
        <v>1201</v>
      </c>
      <c r="E831" s="113">
        <v>309.75299999999999</v>
      </c>
      <c r="F831" s="113">
        <v>0.4</v>
      </c>
      <c r="G831" s="113">
        <v>0.3</v>
      </c>
      <c r="H831" s="113">
        <v>1.656067</v>
      </c>
      <c r="I831" s="113">
        <v>5189888.858</v>
      </c>
      <c r="J831" s="113">
        <v>488031.28600000002</v>
      </c>
      <c r="K831" s="34">
        <f>VLOOKUP($C831,'Hub coords'!$A$14:$E$119,4,TRUE)</f>
        <v>488030.87040000001</v>
      </c>
      <c r="L831" s="34">
        <f>VLOOKUP($C831,'Hub coords'!$A$14:$E$119,5,TRUE)</f>
        <v>5189887.7975000003</v>
      </c>
      <c r="M831" s="34">
        <f t="shared" si="52"/>
        <v>0.41560000000754371</v>
      </c>
      <c r="N831" s="34">
        <f t="shared" si="53"/>
        <v>1.0604999996721745</v>
      </c>
      <c r="O831" s="35">
        <f t="shared" si="54"/>
        <v>1.1390274840015724</v>
      </c>
      <c r="P831" s="34">
        <f t="shared" si="55"/>
        <v>1.2973836093109523</v>
      </c>
      <c r="Q831" s="36" t="s">
        <v>104</v>
      </c>
      <c r="R831" s="70"/>
      <c r="S831" s="70"/>
    </row>
    <row r="832" spans="1:19" x14ac:dyDescent="0.3">
      <c r="A832" s="113" t="s">
        <v>126</v>
      </c>
      <c r="C832" s="113" t="s">
        <v>3830</v>
      </c>
      <c r="D832" s="113">
        <v>1201</v>
      </c>
      <c r="E832" s="113">
        <v>306.83</v>
      </c>
      <c r="F832" s="113">
        <v>0.9</v>
      </c>
      <c r="G832" s="113">
        <v>0.7</v>
      </c>
      <c r="H832" s="113">
        <v>1.9912890000000001</v>
      </c>
      <c r="I832" s="113">
        <v>5189884.6119999997</v>
      </c>
      <c r="J832" s="113">
        <v>488031.53700000001</v>
      </c>
      <c r="K832" s="34">
        <f>VLOOKUP($C832,'Hub coords'!$A$14:$E$119,4,TRUE)</f>
        <v>488030.87040000001</v>
      </c>
      <c r="L832" s="34">
        <f>VLOOKUP($C832,'Hub coords'!$A$14:$E$119,5,TRUE)</f>
        <v>5189887.7975000003</v>
      </c>
      <c r="M832" s="34">
        <f t="shared" si="52"/>
        <v>0.6665999999968335</v>
      </c>
      <c r="N832" s="34">
        <f t="shared" si="53"/>
        <v>3.185500000603497</v>
      </c>
      <c r="O832" s="35">
        <f t="shared" si="54"/>
        <v>3.2544993184575501</v>
      </c>
      <c r="P832" s="34">
        <f t="shared" si="55"/>
        <v>10.591765813840658</v>
      </c>
      <c r="Q832" s="36" t="s">
        <v>104</v>
      </c>
      <c r="R832" s="70"/>
      <c r="S832" s="70"/>
    </row>
    <row r="833" spans="1:19" x14ac:dyDescent="0.3">
      <c r="A833" s="113" t="s">
        <v>126</v>
      </c>
      <c r="C833" s="113" t="s">
        <v>3831</v>
      </c>
      <c r="D833" s="113">
        <v>1201</v>
      </c>
      <c r="E833" s="113">
        <v>308.173</v>
      </c>
      <c r="F833" s="113">
        <v>0.3</v>
      </c>
      <c r="G833" s="113">
        <v>0.3</v>
      </c>
      <c r="H833" s="113">
        <v>1.8411139999999999</v>
      </c>
      <c r="I833" s="113">
        <v>5189887.6890000002</v>
      </c>
      <c r="J833" s="113">
        <v>488029.58600000001</v>
      </c>
      <c r="K833" s="34">
        <f>VLOOKUP($C833,'Hub coords'!$A$14:$E$119,4,TRUE)</f>
        <v>488030.87040000001</v>
      </c>
      <c r="L833" s="34">
        <f>VLOOKUP($C833,'Hub coords'!$A$14:$E$119,5,TRUE)</f>
        <v>5189887.7975000003</v>
      </c>
      <c r="M833" s="34">
        <f t="shared" si="52"/>
        <v>1.2844000000040978</v>
      </c>
      <c r="N833" s="34">
        <f t="shared" si="53"/>
        <v>0.10850000008940697</v>
      </c>
      <c r="O833" s="35">
        <f t="shared" si="54"/>
        <v>1.2889746351383056</v>
      </c>
      <c r="P833" s="34">
        <f t="shared" si="55"/>
        <v>1.661455610029928</v>
      </c>
      <c r="Q833" s="36" t="s">
        <v>104</v>
      </c>
      <c r="R833" s="70"/>
      <c r="S833" s="70"/>
    </row>
    <row r="834" spans="1:19" x14ac:dyDescent="0.3">
      <c r="A834" s="113" t="s">
        <v>126</v>
      </c>
      <c r="C834" s="113" t="s">
        <v>3832</v>
      </c>
      <c r="D834" s="113">
        <v>1201</v>
      </c>
      <c r="E834" s="113">
        <v>305.58800000000002</v>
      </c>
      <c r="F834" s="113">
        <v>0.3</v>
      </c>
      <c r="G834" s="113">
        <v>0.2</v>
      </c>
      <c r="H834" s="113">
        <v>1.8927179999999999</v>
      </c>
      <c r="I834" s="113">
        <v>5189886.1009999998</v>
      </c>
      <c r="J834" s="113">
        <v>488032.30900000001</v>
      </c>
      <c r="K834" s="34">
        <f>VLOOKUP($C834,'Hub coords'!$A$14:$E$119,4,TRUE)</f>
        <v>488030.87040000001</v>
      </c>
      <c r="L834" s="34">
        <f>VLOOKUP($C834,'Hub coords'!$A$14:$E$119,5,TRUE)</f>
        <v>5189887.7975000003</v>
      </c>
      <c r="M834" s="34">
        <f t="shared" si="52"/>
        <v>1.4385999999940395</v>
      </c>
      <c r="N834" s="34">
        <f t="shared" si="53"/>
        <v>1.6965000005438924</v>
      </c>
      <c r="O834" s="35">
        <f t="shared" si="54"/>
        <v>2.2243386009841841</v>
      </c>
      <c r="P834" s="34">
        <f t="shared" si="55"/>
        <v>4.9476822118282771</v>
      </c>
      <c r="Q834" s="36" t="s">
        <v>104</v>
      </c>
      <c r="R834" s="70"/>
      <c r="S834" s="70"/>
    </row>
    <row r="835" spans="1:19" x14ac:dyDescent="0.3">
      <c r="A835" s="113" t="s">
        <v>126</v>
      </c>
      <c r="C835" s="113" t="s">
        <v>3833</v>
      </c>
      <c r="D835" s="113">
        <v>1201</v>
      </c>
      <c r="E835" s="113">
        <v>305.45</v>
      </c>
      <c r="F835" s="113">
        <v>0.4</v>
      </c>
      <c r="G835" s="113">
        <v>0.3</v>
      </c>
      <c r="H835" s="113">
        <v>1.927443</v>
      </c>
      <c r="I835" s="113">
        <v>5189886.1109999996</v>
      </c>
      <c r="J835" s="113">
        <v>488032.495</v>
      </c>
      <c r="K835" s="34">
        <f>VLOOKUP($C835,'Hub coords'!$A$14:$E$119,4,TRUE)</f>
        <v>488030.87040000001</v>
      </c>
      <c r="L835" s="34">
        <f>VLOOKUP($C835,'Hub coords'!$A$14:$E$119,5,TRUE)</f>
        <v>5189887.7975000003</v>
      </c>
      <c r="M835" s="34">
        <f t="shared" si="52"/>
        <v>1.624599999981001</v>
      </c>
      <c r="N835" s="34">
        <f t="shared" si="53"/>
        <v>1.6865000007674098</v>
      </c>
      <c r="O835" s="35">
        <f t="shared" si="54"/>
        <v>2.3417103605114664</v>
      </c>
      <c r="P835" s="34">
        <f t="shared" si="55"/>
        <v>5.4836074125267418</v>
      </c>
      <c r="Q835" s="36" t="s">
        <v>104</v>
      </c>
      <c r="R835" s="70"/>
      <c r="S835" s="70"/>
    </row>
    <row r="836" spans="1:19" x14ac:dyDescent="0.3">
      <c r="A836" s="113" t="s">
        <v>126</v>
      </c>
      <c r="C836" s="113" t="s">
        <v>3834</v>
      </c>
      <c r="D836" s="113">
        <v>1201</v>
      </c>
      <c r="E836" s="113">
        <v>306.77</v>
      </c>
      <c r="F836" s="113">
        <v>1.3</v>
      </c>
      <c r="G836" s="113">
        <v>0.8</v>
      </c>
      <c r="H836" s="113">
        <v>1.535461</v>
      </c>
      <c r="I836" s="113">
        <v>5189885.9809999997</v>
      </c>
      <c r="J836" s="113">
        <v>488031.03499999997</v>
      </c>
      <c r="K836" s="34">
        <f>VLOOKUP($C836,'Hub coords'!$A$14:$E$119,4,TRUE)</f>
        <v>488030.87040000001</v>
      </c>
      <c r="L836" s="34">
        <f>VLOOKUP($C836,'Hub coords'!$A$14:$E$119,5,TRUE)</f>
        <v>5189887.7975000003</v>
      </c>
      <c r="M836" s="34">
        <f t="shared" si="52"/>
        <v>0.16459999996004626</v>
      </c>
      <c r="N836" s="34">
        <f t="shared" si="53"/>
        <v>1.8165000006556511</v>
      </c>
      <c r="O836" s="35">
        <f t="shared" si="54"/>
        <v>1.8239422722139063</v>
      </c>
      <c r="P836" s="34">
        <f t="shared" si="55"/>
        <v>3.3267654123688275</v>
      </c>
      <c r="Q836" s="36" t="s">
        <v>104</v>
      </c>
      <c r="R836" s="70"/>
      <c r="S836" s="70"/>
    </row>
    <row r="837" spans="1:19" x14ac:dyDescent="0.3">
      <c r="A837" s="113" t="s">
        <v>126</v>
      </c>
      <c r="C837" s="113" t="s">
        <v>3835</v>
      </c>
      <c r="D837" s="113">
        <v>1201</v>
      </c>
      <c r="E837" s="113">
        <v>306.58</v>
      </c>
      <c r="F837" s="113">
        <v>1.5</v>
      </c>
      <c r="G837" s="113">
        <v>1</v>
      </c>
      <c r="H837" s="113">
        <v>1.51132</v>
      </c>
      <c r="I837" s="113">
        <v>5189885.9560000002</v>
      </c>
      <c r="J837" s="113">
        <v>488031.25099999999</v>
      </c>
      <c r="K837" s="34">
        <f>VLOOKUP($C837,'Hub coords'!$A$14:$E$119,4,TRUE)</f>
        <v>488030.87040000001</v>
      </c>
      <c r="L837" s="34">
        <f>VLOOKUP($C837,'Hub coords'!$A$14:$E$119,5,TRUE)</f>
        <v>5189887.7975000003</v>
      </c>
      <c r="M837" s="34">
        <f t="shared" si="52"/>
        <v>0.38059999997494742</v>
      </c>
      <c r="N837" s="34">
        <f t="shared" si="53"/>
        <v>1.8415000000968575</v>
      </c>
      <c r="O837" s="35">
        <f t="shared" si="54"/>
        <v>1.88041979630551</v>
      </c>
      <c r="P837" s="34">
        <f t="shared" si="55"/>
        <v>3.535978610337656</v>
      </c>
      <c r="Q837" s="36" t="s">
        <v>104</v>
      </c>
      <c r="R837" s="70"/>
      <c r="S837" s="70"/>
    </row>
    <row r="838" spans="1:19" x14ac:dyDescent="0.3">
      <c r="A838" s="113" t="s">
        <v>130</v>
      </c>
      <c r="C838" s="113" t="s">
        <v>3809</v>
      </c>
      <c r="D838" s="113">
        <v>1201</v>
      </c>
      <c r="E838" s="113">
        <v>309.17</v>
      </c>
      <c r="F838" s="113">
        <v>0.4</v>
      </c>
      <c r="G838" s="113">
        <v>0.3</v>
      </c>
      <c r="H838" s="113">
        <v>1.606606</v>
      </c>
      <c r="I838" s="113">
        <v>5189888.5810000002</v>
      </c>
      <c r="J838" s="113">
        <v>488031.42800000001</v>
      </c>
      <c r="K838" s="34">
        <f>VLOOKUP($C838,'Hub coords'!$A$14:$E$119,4,TRUE)</f>
        <v>488030.87040000001</v>
      </c>
      <c r="L838" s="34">
        <f>VLOOKUP($C838,'Hub coords'!$A$14:$E$119,5,TRUE)</f>
        <v>5189887.7975000003</v>
      </c>
      <c r="M838" s="34">
        <f t="shared" si="52"/>
        <v>0.55760000000009313</v>
      </c>
      <c r="N838" s="34">
        <f t="shared" si="53"/>
        <v>0.78349999990314245</v>
      </c>
      <c r="O838" s="35">
        <f t="shared" si="54"/>
        <v>0.96166002820556495</v>
      </c>
      <c r="P838" s="34">
        <f t="shared" si="55"/>
        <v>0.92479000984832793</v>
      </c>
      <c r="Q838" s="36" t="s">
        <v>104</v>
      </c>
      <c r="R838" s="70"/>
      <c r="S838" s="70"/>
    </row>
    <row r="839" spans="1:19" x14ac:dyDescent="0.3">
      <c r="A839" s="113" t="s">
        <v>126</v>
      </c>
      <c r="C839" s="113" t="s">
        <v>3836</v>
      </c>
      <c r="D839" s="113">
        <v>1201</v>
      </c>
      <c r="E839" s="113">
        <v>306.22000000000003</v>
      </c>
      <c r="F839" s="113">
        <v>0.4</v>
      </c>
      <c r="G839" s="113">
        <v>0.2</v>
      </c>
      <c r="H839" s="113">
        <v>1.652401</v>
      </c>
      <c r="I839" s="113">
        <v>5189887.05</v>
      </c>
      <c r="J839" s="113">
        <v>488031.951</v>
      </c>
      <c r="K839" s="34">
        <f>VLOOKUP($C839,'Hub coords'!$A$14:$E$119,4,TRUE)</f>
        <v>488030.87040000001</v>
      </c>
      <c r="L839" s="34">
        <f>VLOOKUP($C839,'Hub coords'!$A$14:$E$119,5,TRUE)</f>
        <v>5189887.7975000003</v>
      </c>
      <c r="M839" s="34">
        <f t="shared" si="52"/>
        <v>1.080599999986589</v>
      </c>
      <c r="N839" s="34">
        <f t="shared" si="53"/>
        <v>0.74750000052154064</v>
      </c>
      <c r="O839" s="35">
        <f t="shared" si="54"/>
        <v>1.313945436747934</v>
      </c>
      <c r="P839" s="34">
        <f t="shared" si="55"/>
        <v>1.726452610750719</v>
      </c>
      <c r="Q839" s="36" t="s">
        <v>104</v>
      </c>
      <c r="R839" s="70"/>
      <c r="S839" s="70"/>
    </row>
    <row r="840" spans="1:19" x14ac:dyDescent="0.3">
      <c r="A840" s="113" t="s">
        <v>130</v>
      </c>
      <c r="C840" s="113" t="s">
        <v>3810</v>
      </c>
      <c r="D840" s="113">
        <v>1201</v>
      </c>
      <c r="E840" s="113">
        <v>307.803</v>
      </c>
      <c r="F840" s="113">
        <v>0.3</v>
      </c>
      <c r="G840" s="113">
        <v>0.3</v>
      </c>
      <c r="H840" s="113">
        <v>1.6847529999999999</v>
      </c>
      <c r="I840" s="113">
        <v>5189888.0319999997</v>
      </c>
      <c r="J840" s="113">
        <v>488031.658</v>
      </c>
      <c r="K840" s="34">
        <f>VLOOKUP($C840,'Hub coords'!$A$14:$E$119,4,TRUE)</f>
        <v>488030.87040000001</v>
      </c>
      <c r="L840" s="34">
        <f>VLOOKUP($C840,'Hub coords'!$A$14:$E$119,5,TRUE)</f>
        <v>5189887.7975000003</v>
      </c>
      <c r="M840" s="34">
        <f t="shared" si="52"/>
        <v>0.78759999998146668</v>
      </c>
      <c r="N840" s="34">
        <f t="shared" si="53"/>
        <v>0.23449999932199717</v>
      </c>
      <c r="O840" s="35">
        <f t="shared" si="54"/>
        <v>0.82176882981336241</v>
      </c>
      <c r="P840" s="34">
        <f t="shared" si="55"/>
        <v>0.675304009652823</v>
      </c>
      <c r="Q840" s="36" t="s">
        <v>104</v>
      </c>
      <c r="R840" s="70" t="s">
        <v>5112</v>
      </c>
      <c r="S840" s="48">
        <f>COUNT(D816:D845)</f>
        <v>30</v>
      </c>
    </row>
    <row r="841" spans="1:19" x14ac:dyDescent="0.3">
      <c r="A841" s="113" t="s">
        <v>130</v>
      </c>
      <c r="C841" s="113" t="s">
        <v>3811</v>
      </c>
      <c r="D841" s="113">
        <v>1201</v>
      </c>
      <c r="E841" s="113">
        <v>309.28500000000003</v>
      </c>
      <c r="F841" s="113">
        <v>0.3</v>
      </c>
      <c r="G841" s="113">
        <v>0.3</v>
      </c>
      <c r="H841" s="113">
        <v>1.8436900000000001</v>
      </c>
      <c r="I841" s="113">
        <v>5189888.9380000001</v>
      </c>
      <c r="J841" s="113">
        <v>488031.53499999997</v>
      </c>
      <c r="K841" s="34">
        <f>VLOOKUP($C841,'Hub coords'!$A$14:$E$119,4,TRUE)</f>
        <v>488030.87040000001</v>
      </c>
      <c r="L841" s="34">
        <f>VLOOKUP($C841,'Hub coords'!$A$14:$E$119,5,TRUE)</f>
        <v>5189887.7975000003</v>
      </c>
      <c r="M841" s="34">
        <f t="shared" si="52"/>
        <v>0.66459999996004626</v>
      </c>
      <c r="N841" s="34">
        <f t="shared" si="53"/>
        <v>1.1404999997466803</v>
      </c>
      <c r="O841" s="35">
        <f t="shared" si="54"/>
        <v>1.3200126550033795</v>
      </c>
      <c r="P841" s="34">
        <f t="shared" si="55"/>
        <v>1.742433409369071</v>
      </c>
      <c r="Q841" s="36" t="s">
        <v>104</v>
      </c>
      <c r="R841" s="70" t="s">
        <v>5111</v>
      </c>
      <c r="S841" s="18">
        <f>AVERAGE(O816:O845)</f>
        <v>1.7028170083775562</v>
      </c>
    </row>
    <row r="842" spans="1:19" x14ac:dyDescent="0.3">
      <c r="A842" s="113" t="s">
        <v>126</v>
      </c>
      <c r="C842" s="113" t="s">
        <v>3812</v>
      </c>
      <c r="D842" s="113">
        <v>1201</v>
      </c>
      <c r="E842" s="113">
        <v>309.39699999999999</v>
      </c>
      <c r="F842" s="113">
        <v>0.4</v>
      </c>
      <c r="G842" s="113">
        <v>0.3</v>
      </c>
      <c r="H842" s="113">
        <v>1.7996190000000001</v>
      </c>
      <c r="I842" s="113">
        <v>5189888.8530000001</v>
      </c>
      <c r="J842" s="113">
        <v>488031.38400000002</v>
      </c>
      <c r="K842" s="34">
        <f>VLOOKUP($C842,'Hub coords'!$A$14:$E$119,4,TRUE)</f>
        <v>488030.87040000001</v>
      </c>
      <c r="L842" s="34">
        <f>VLOOKUP($C842,'Hub coords'!$A$14:$E$119,5,TRUE)</f>
        <v>5189887.7975000003</v>
      </c>
      <c r="M842" s="34">
        <f t="shared" ref="M842:M905" si="56">ABS(K842-J842)</f>
        <v>0.51360000000568107</v>
      </c>
      <c r="N842" s="34">
        <f t="shared" ref="N842:N905" si="57">ABS(L842-I842)</f>
        <v>1.0554999997839332</v>
      </c>
      <c r="O842" s="35">
        <f t="shared" ref="O842:O905" si="58">SQRT(M842^2+N842^2)</f>
        <v>1.1738250336186047</v>
      </c>
      <c r="P842" s="34">
        <f t="shared" ref="P842:P905" si="59">O842*O842</f>
        <v>1.3778652095497184</v>
      </c>
      <c r="Q842" s="36" t="s">
        <v>104</v>
      </c>
      <c r="R842" s="70" t="s">
        <v>5110</v>
      </c>
      <c r="S842" s="18">
        <f>_xlfn.STDEV.S(O816:O845)</f>
        <v>0.79867761816846505</v>
      </c>
    </row>
    <row r="843" spans="1:19" x14ac:dyDescent="0.3">
      <c r="A843" s="113" t="s">
        <v>126</v>
      </c>
      <c r="C843" s="113" t="s">
        <v>3813</v>
      </c>
      <c r="D843" s="113">
        <v>1201</v>
      </c>
      <c r="E843" s="113">
        <v>304.95</v>
      </c>
      <c r="F843" s="113">
        <v>0.4</v>
      </c>
      <c r="G843" s="113">
        <v>0.3</v>
      </c>
      <c r="H843" s="113">
        <v>1.897373</v>
      </c>
      <c r="I843" s="113">
        <v>5189886.09</v>
      </c>
      <c r="J843" s="113">
        <v>488032.51</v>
      </c>
      <c r="K843" s="34">
        <f>VLOOKUP($C843,'Hub coords'!$A$14:$E$119,4,TRUE)</f>
        <v>488030.87040000001</v>
      </c>
      <c r="L843" s="34">
        <f>VLOOKUP($C843,'Hub coords'!$A$14:$E$119,5,TRUE)</f>
        <v>5189887.7975000003</v>
      </c>
      <c r="M843" s="34">
        <f t="shared" si="56"/>
        <v>1.6395999999949709</v>
      </c>
      <c r="N843" s="34">
        <f t="shared" si="57"/>
        <v>1.7075000004842877</v>
      </c>
      <c r="O843" s="35">
        <f t="shared" si="58"/>
        <v>2.3672440540927231</v>
      </c>
      <c r="P843" s="34">
        <f t="shared" si="59"/>
        <v>5.6038444116373514</v>
      </c>
      <c r="Q843" s="36" t="s">
        <v>104</v>
      </c>
      <c r="R843" s="70" t="s">
        <v>5109</v>
      </c>
      <c r="S843" s="18">
        <f>MIN(O816:O845)</f>
        <v>0.82176882981336241</v>
      </c>
    </row>
    <row r="844" spans="1:19" x14ac:dyDescent="0.3">
      <c r="A844" s="113" t="s">
        <v>126</v>
      </c>
      <c r="C844" s="113" t="s">
        <v>3814</v>
      </c>
      <c r="D844" s="113">
        <v>1201</v>
      </c>
      <c r="E844" s="113">
        <v>309.55700000000002</v>
      </c>
      <c r="F844" s="113">
        <v>0.3</v>
      </c>
      <c r="G844" s="113">
        <v>0.3</v>
      </c>
      <c r="H844" s="113">
        <v>1.94451</v>
      </c>
      <c r="I844" s="113">
        <v>5189888.7850000001</v>
      </c>
      <c r="J844" s="113">
        <v>488031.29100000003</v>
      </c>
      <c r="K844" s="34">
        <f>VLOOKUP($C844,'Hub coords'!$A$14:$E$119,4,TRUE)</f>
        <v>488030.87040000001</v>
      </c>
      <c r="L844" s="34">
        <f>VLOOKUP($C844,'Hub coords'!$A$14:$E$119,5,TRUE)</f>
        <v>5189887.7975000003</v>
      </c>
      <c r="M844" s="34">
        <f t="shared" si="56"/>
        <v>0.42060000001220033</v>
      </c>
      <c r="N844" s="34">
        <f t="shared" si="57"/>
        <v>0.98749999981373549</v>
      </c>
      <c r="O844" s="35">
        <f t="shared" si="58"/>
        <v>1.0733408636786315</v>
      </c>
      <c r="P844" s="34">
        <f t="shared" si="59"/>
        <v>1.1520606096423904</v>
      </c>
      <c r="Q844" s="36" t="s">
        <v>104</v>
      </c>
      <c r="R844" s="70" t="s">
        <v>5108</v>
      </c>
      <c r="S844" s="18">
        <f>MAX(O816:O845)</f>
        <v>3.5933080314926111</v>
      </c>
    </row>
    <row r="845" spans="1:19" x14ac:dyDescent="0.3">
      <c r="A845" s="113" t="s">
        <v>130</v>
      </c>
      <c r="C845" s="113" t="s">
        <v>3815</v>
      </c>
      <c r="D845" s="113">
        <v>1201</v>
      </c>
      <c r="E845" s="113">
        <v>308.584</v>
      </c>
      <c r="F845" s="113">
        <v>0.3</v>
      </c>
      <c r="G845" s="113">
        <v>0.3</v>
      </c>
      <c r="H845" s="113">
        <v>1.5936250000000001</v>
      </c>
      <c r="I845" s="113">
        <v>5189888.5109999999</v>
      </c>
      <c r="J845" s="113">
        <v>488031.31</v>
      </c>
      <c r="K845" s="34">
        <f>VLOOKUP($C845,'Hub coords'!$A$14:$E$119,4,TRUE)</f>
        <v>488030.87040000001</v>
      </c>
      <c r="L845" s="34">
        <f>VLOOKUP($C845,'Hub coords'!$A$14:$E$119,5,TRUE)</f>
        <v>5189887.7975000003</v>
      </c>
      <c r="M845" s="34">
        <f t="shared" si="56"/>
        <v>0.43959999998332933</v>
      </c>
      <c r="N845" s="34">
        <f t="shared" si="57"/>
        <v>0.71349999960511923</v>
      </c>
      <c r="O845" s="35">
        <f t="shared" si="58"/>
        <v>0.83805155534838571</v>
      </c>
      <c r="P845" s="34">
        <f t="shared" si="59"/>
        <v>0.70233040942184843</v>
      </c>
      <c r="Q845" s="36" t="s">
        <v>104</v>
      </c>
      <c r="R845" s="70" t="s">
        <v>5107</v>
      </c>
      <c r="S845" s="18">
        <f>SQRT(SUM(P816:P845)/S840)</f>
        <v>1.875155683454319</v>
      </c>
    </row>
    <row r="846" spans="1:19" ht="15" thickBot="1" x14ac:dyDescent="0.35">
      <c r="A846" s="113" t="s">
        <v>126</v>
      </c>
      <c r="C846" s="113" t="s">
        <v>3837</v>
      </c>
      <c r="D846" s="113">
        <v>1201</v>
      </c>
      <c r="E846" s="113">
        <v>328.66899999999998</v>
      </c>
      <c r="F846" s="113">
        <v>0.3</v>
      </c>
      <c r="G846" s="113">
        <v>0.2</v>
      </c>
      <c r="H846" s="113">
        <v>1.6976009999999999</v>
      </c>
      <c r="I846" s="113">
        <v>5189886.7709999997</v>
      </c>
      <c r="J846" s="113">
        <v>487953.92499999999</v>
      </c>
      <c r="K846" s="34">
        <f>VLOOKUP($C846,'Hub coords'!$A$14:$E$119,4,TRUE)</f>
        <v>487953.40240000002</v>
      </c>
      <c r="L846" s="34">
        <f>VLOOKUP($C846,'Hub coords'!$A$14:$E$119,5,TRUE)</f>
        <v>5189887.1414999999</v>
      </c>
      <c r="M846" s="34">
        <f t="shared" si="56"/>
        <v>0.52259999996749684</v>
      </c>
      <c r="N846" s="34">
        <f t="shared" si="57"/>
        <v>0.3705000001937151</v>
      </c>
      <c r="O846" s="35">
        <f t="shared" si="58"/>
        <v>0.64060987356547239</v>
      </c>
      <c r="P846" s="34">
        <f t="shared" si="59"/>
        <v>0.41038101010957051</v>
      </c>
      <c r="Q846" s="36" t="s">
        <v>105</v>
      </c>
      <c r="R846" s="98"/>
    </row>
    <row r="847" spans="1:19" x14ac:dyDescent="0.3">
      <c r="A847" s="113" t="s">
        <v>126</v>
      </c>
      <c r="C847" s="113" t="s">
        <v>3846</v>
      </c>
      <c r="D847" s="113">
        <v>1201</v>
      </c>
      <c r="E847" s="113">
        <v>327.70499999999998</v>
      </c>
      <c r="F847" s="113">
        <v>0.3</v>
      </c>
      <c r="G847" s="113">
        <v>0.2</v>
      </c>
      <c r="H847" s="113">
        <v>1.772286</v>
      </c>
      <c r="I847" s="113">
        <v>5189885.6919999998</v>
      </c>
      <c r="J847" s="113">
        <v>487953.86</v>
      </c>
      <c r="K847" s="34">
        <f>VLOOKUP($C847,'Hub coords'!$A$14:$E$119,4,TRUE)</f>
        <v>487953.40240000002</v>
      </c>
      <c r="L847" s="34">
        <f>VLOOKUP($C847,'Hub coords'!$A$14:$E$119,5,TRUE)</f>
        <v>5189887.1414999999</v>
      </c>
      <c r="M847" s="34">
        <f t="shared" si="56"/>
        <v>0.45759999996516854</v>
      </c>
      <c r="N847" s="34">
        <f t="shared" si="57"/>
        <v>1.4495000001043081</v>
      </c>
      <c r="O847" s="35">
        <f t="shared" si="58"/>
        <v>1.5200157927700988</v>
      </c>
      <c r="P847" s="34">
        <f t="shared" si="59"/>
        <v>2.3104480102705121</v>
      </c>
      <c r="Q847" s="36" t="s">
        <v>105</v>
      </c>
      <c r="R847" s="20" t="s">
        <v>166</v>
      </c>
      <c r="S847" s="20" t="s">
        <v>165</v>
      </c>
    </row>
    <row r="848" spans="1:19" x14ac:dyDescent="0.3">
      <c r="A848" s="113" t="s">
        <v>126</v>
      </c>
      <c r="C848" s="113" t="s">
        <v>3847</v>
      </c>
      <c r="D848" s="113">
        <v>1201</v>
      </c>
      <c r="E848" s="113">
        <v>327.959</v>
      </c>
      <c r="F848" s="113">
        <v>0.3</v>
      </c>
      <c r="G848" s="113">
        <v>0.2</v>
      </c>
      <c r="H848" s="113">
        <v>1.756378</v>
      </c>
      <c r="I848" s="113">
        <v>5189886.7</v>
      </c>
      <c r="J848" s="113">
        <v>487954.739</v>
      </c>
      <c r="K848" s="34">
        <f>VLOOKUP($C848,'Hub coords'!$A$14:$E$119,4,TRUE)</f>
        <v>487953.40240000002</v>
      </c>
      <c r="L848" s="34">
        <f>VLOOKUP($C848,'Hub coords'!$A$14:$E$119,5,TRUE)</f>
        <v>5189887.1414999999</v>
      </c>
      <c r="M848" s="34">
        <f t="shared" si="56"/>
        <v>1.3365999999805354</v>
      </c>
      <c r="N848" s="34">
        <f t="shared" si="57"/>
        <v>0.44149999972432852</v>
      </c>
      <c r="O848" s="35">
        <f t="shared" si="58"/>
        <v>1.4076298553613267</v>
      </c>
      <c r="P848" s="34">
        <f t="shared" si="59"/>
        <v>1.9814218097045495</v>
      </c>
      <c r="Q848" s="36" t="s">
        <v>105</v>
      </c>
      <c r="R848" s="40">
        <v>1</v>
      </c>
      <c r="S848" s="115">
        <v>2</v>
      </c>
    </row>
    <row r="849" spans="1:19" x14ac:dyDescent="0.3">
      <c r="A849" s="113" t="s">
        <v>130</v>
      </c>
      <c r="C849" s="113" t="s">
        <v>3848</v>
      </c>
      <c r="D849" s="113">
        <v>1201</v>
      </c>
      <c r="E849" s="113">
        <v>329.661</v>
      </c>
      <c r="F849" s="113">
        <v>0.3</v>
      </c>
      <c r="G849" s="113">
        <v>0.2</v>
      </c>
      <c r="H849" s="113">
        <v>1.7513270000000001</v>
      </c>
      <c r="I849" s="113">
        <v>5189886.659</v>
      </c>
      <c r="J849" s="113">
        <v>487955.01799999998</v>
      </c>
      <c r="K849" s="34">
        <f>VLOOKUP($C849,'Hub coords'!$A$14:$E$119,4,TRUE)</f>
        <v>487953.40240000002</v>
      </c>
      <c r="L849" s="34">
        <f>VLOOKUP($C849,'Hub coords'!$A$14:$E$119,5,TRUE)</f>
        <v>5189887.1414999999</v>
      </c>
      <c r="M849" s="34">
        <f t="shared" si="56"/>
        <v>1.6155999999609776</v>
      </c>
      <c r="N849" s="34">
        <f t="shared" si="57"/>
        <v>0.48249999992549419</v>
      </c>
      <c r="O849" s="35">
        <f t="shared" si="58"/>
        <v>1.6861107940470617</v>
      </c>
      <c r="P849" s="34">
        <f t="shared" si="59"/>
        <v>2.842969609802013</v>
      </c>
      <c r="Q849" s="36" t="s">
        <v>105</v>
      </c>
      <c r="R849" s="40">
        <v>2</v>
      </c>
      <c r="S849" s="115">
        <v>19</v>
      </c>
    </row>
    <row r="850" spans="1:19" x14ac:dyDescent="0.3">
      <c r="A850" s="113" t="s">
        <v>126</v>
      </c>
      <c r="C850" s="113" t="s">
        <v>3849</v>
      </c>
      <c r="D850" s="113">
        <v>1201</v>
      </c>
      <c r="E850" s="113">
        <v>328.43099999999998</v>
      </c>
      <c r="F850" s="113">
        <v>0.3</v>
      </c>
      <c r="G850" s="113">
        <v>0.2</v>
      </c>
      <c r="H850" s="113">
        <v>1.991363</v>
      </c>
      <c r="I850" s="113">
        <v>5189886.9129999997</v>
      </c>
      <c r="J850" s="113">
        <v>487954.59299999999</v>
      </c>
      <c r="K850" s="34">
        <f>VLOOKUP($C850,'Hub coords'!$A$14:$E$119,4,TRUE)</f>
        <v>487953.40240000002</v>
      </c>
      <c r="L850" s="34">
        <f>VLOOKUP($C850,'Hub coords'!$A$14:$E$119,5,TRUE)</f>
        <v>5189887.1414999999</v>
      </c>
      <c r="M850" s="34">
        <f t="shared" si="56"/>
        <v>1.1905999999726191</v>
      </c>
      <c r="N850" s="34">
        <f t="shared" si="57"/>
        <v>0.22850000020116568</v>
      </c>
      <c r="O850" s="35">
        <f t="shared" si="58"/>
        <v>1.2123285899568372</v>
      </c>
      <c r="P850" s="34">
        <f t="shared" si="59"/>
        <v>1.4697406100267332</v>
      </c>
      <c r="Q850" s="36" t="s">
        <v>105</v>
      </c>
      <c r="R850" s="40">
        <v>3</v>
      </c>
      <c r="S850" s="115">
        <v>9</v>
      </c>
    </row>
    <row r="851" spans="1:19" x14ac:dyDescent="0.3">
      <c r="A851" s="113" t="s">
        <v>126</v>
      </c>
      <c r="C851" s="113" t="s">
        <v>3850</v>
      </c>
      <c r="D851" s="113">
        <v>1201</v>
      </c>
      <c r="E851" s="113">
        <v>327.98200000000003</v>
      </c>
      <c r="F851" s="113">
        <v>0.2</v>
      </c>
      <c r="G851" s="113">
        <v>0.2</v>
      </c>
      <c r="H851" s="113">
        <v>2.1037140000000001</v>
      </c>
      <c r="I851" s="113">
        <v>5189885.4989999998</v>
      </c>
      <c r="J851" s="113">
        <v>487953.69199999998</v>
      </c>
      <c r="K851" s="34">
        <f>VLOOKUP($C851,'Hub coords'!$A$14:$E$119,4,TRUE)</f>
        <v>487953.40240000002</v>
      </c>
      <c r="L851" s="34">
        <f>VLOOKUP($C851,'Hub coords'!$A$14:$E$119,5,TRUE)</f>
        <v>5189887.1414999999</v>
      </c>
      <c r="M851" s="34">
        <f t="shared" si="56"/>
        <v>0.28959999996004626</v>
      </c>
      <c r="N851" s="34">
        <f t="shared" si="57"/>
        <v>1.6425000000745058</v>
      </c>
      <c r="O851" s="35">
        <f t="shared" si="58"/>
        <v>1.6678352467260098</v>
      </c>
      <c r="P851" s="34">
        <f t="shared" si="59"/>
        <v>2.7816744102216098</v>
      </c>
      <c r="Q851" s="36" t="s">
        <v>105</v>
      </c>
      <c r="R851" s="40">
        <v>4</v>
      </c>
      <c r="S851" s="115">
        <v>0</v>
      </c>
    </row>
    <row r="852" spans="1:19" x14ac:dyDescent="0.3">
      <c r="A852" s="113" t="s">
        <v>126</v>
      </c>
      <c r="C852" s="113" t="s">
        <v>3851</v>
      </c>
      <c r="D852" s="113">
        <v>1201</v>
      </c>
      <c r="E852" s="113">
        <v>327.77199999999999</v>
      </c>
      <c r="F852" s="113">
        <v>0.3</v>
      </c>
      <c r="G852" s="113">
        <v>0.2</v>
      </c>
      <c r="H852" s="113">
        <v>1.7535289999999999</v>
      </c>
      <c r="I852" s="113">
        <v>5189886.8689999999</v>
      </c>
      <c r="J852" s="113">
        <v>487954.65</v>
      </c>
      <c r="K852" s="34">
        <f>VLOOKUP($C852,'Hub coords'!$A$14:$E$119,4,TRUE)</f>
        <v>487953.40240000002</v>
      </c>
      <c r="L852" s="34">
        <f>VLOOKUP($C852,'Hub coords'!$A$14:$E$119,5,TRUE)</f>
        <v>5189887.1414999999</v>
      </c>
      <c r="M852" s="34">
        <f t="shared" si="56"/>
        <v>1.2476000000024214</v>
      </c>
      <c r="N852" s="34">
        <f t="shared" si="57"/>
        <v>0.2724999999627471</v>
      </c>
      <c r="O852" s="35">
        <f t="shared" si="58"/>
        <v>1.2770129247528152</v>
      </c>
      <c r="P852" s="34">
        <f t="shared" si="59"/>
        <v>1.6307620099857394</v>
      </c>
      <c r="Q852" s="36" t="s">
        <v>105</v>
      </c>
      <c r="R852" s="40">
        <v>5</v>
      </c>
      <c r="S852" s="115">
        <v>0</v>
      </c>
    </row>
    <row r="853" spans="1:19" x14ac:dyDescent="0.3">
      <c r="A853" s="113" t="s">
        <v>130</v>
      </c>
      <c r="C853" s="113" t="s">
        <v>3852</v>
      </c>
      <c r="D853" s="113">
        <v>1201</v>
      </c>
      <c r="E853" s="113">
        <v>328.58</v>
      </c>
      <c r="F853" s="113">
        <v>0.3</v>
      </c>
      <c r="G853" s="113">
        <v>0.2</v>
      </c>
      <c r="H853" s="113">
        <v>2.0181559999999998</v>
      </c>
      <c r="I853" s="113">
        <v>5189886.8839999996</v>
      </c>
      <c r="J853" s="113">
        <v>487954.908</v>
      </c>
      <c r="K853" s="34">
        <f>VLOOKUP($C853,'Hub coords'!$A$14:$E$119,4,TRUE)</f>
        <v>487953.40240000002</v>
      </c>
      <c r="L853" s="34">
        <f>VLOOKUP($C853,'Hub coords'!$A$14:$E$119,5,TRUE)</f>
        <v>5189887.1414999999</v>
      </c>
      <c r="M853" s="34">
        <f t="shared" si="56"/>
        <v>1.5055999999749474</v>
      </c>
      <c r="N853" s="34">
        <f t="shared" si="57"/>
        <v>0.25750000029802322</v>
      </c>
      <c r="O853" s="35">
        <f t="shared" si="58"/>
        <v>1.5274611648346557</v>
      </c>
      <c r="P853" s="34">
        <f t="shared" si="59"/>
        <v>2.333137610078043</v>
      </c>
      <c r="Q853" s="36" t="s">
        <v>105</v>
      </c>
      <c r="R853" s="40">
        <v>6</v>
      </c>
      <c r="S853" s="115">
        <v>0</v>
      </c>
    </row>
    <row r="854" spans="1:19" x14ac:dyDescent="0.3">
      <c r="A854" s="113" t="s">
        <v>130</v>
      </c>
      <c r="C854" s="113" t="s">
        <v>3853</v>
      </c>
      <c r="D854" s="113">
        <v>1201</v>
      </c>
      <c r="E854" s="113">
        <v>327.35000000000002</v>
      </c>
      <c r="F854" s="113">
        <v>0.2</v>
      </c>
      <c r="G854" s="113">
        <v>0.2</v>
      </c>
      <c r="H854" s="113">
        <v>1.700901</v>
      </c>
      <c r="I854" s="113">
        <v>5189885.6840000004</v>
      </c>
      <c r="J854" s="113">
        <v>487953.33899999998</v>
      </c>
      <c r="K854" s="34">
        <f>VLOOKUP($C854,'Hub coords'!$A$14:$E$119,4,TRUE)</f>
        <v>487953.40240000002</v>
      </c>
      <c r="L854" s="34">
        <f>VLOOKUP($C854,'Hub coords'!$A$14:$E$119,5,TRUE)</f>
        <v>5189887.1414999999</v>
      </c>
      <c r="M854" s="34">
        <f t="shared" si="56"/>
        <v>6.3400000042747706E-2</v>
      </c>
      <c r="N854" s="34">
        <f t="shared" si="57"/>
        <v>1.4574999995529652</v>
      </c>
      <c r="O854" s="35">
        <f t="shared" si="58"/>
        <v>1.4588782706937251</v>
      </c>
      <c r="P854" s="34">
        <f t="shared" si="59"/>
        <v>2.1283258087023138</v>
      </c>
      <c r="Q854" s="36" t="s">
        <v>105</v>
      </c>
      <c r="R854" s="40">
        <v>7</v>
      </c>
      <c r="S854" s="115">
        <v>0</v>
      </c>
    </row>
    <row r="855" spans="1:19" x14ac:dyDescent="0.3">
      <c r="A855" s="113" t="s">
        <v>126</v>
      </c>
      <c r="C855" s="113" t="s">
        <v>3854</v>
      </c>
      <c r="D855" s="113">
        <v>1201</v>
      </c>
      <c r="E855" s="113">
        <v>328.37400000000002</v>
      </c>
      <c r="F855" s="113">
        <v>0.2</v>
      </c>
      <c r="G855" s="113">
        <v>0.2</v>
      </c>
      <c r="H855" s="113">
        <v>2.0013570000000001</v>
      </c>
      <c r="I855" s="113">
        <v>5189886.8710000003</v>
      </c>
      <c r="J855" s="113">
        <v>487954.43</v>
      </c>
      <c r="K855" s="34">
        <f>VLOOKUP($C855,'Hub coords'!$A$14:$E$119,4,TRUE)</f>
        <v>487953.40240000002</v>
      </c>
      <c r="L855" s="34">
        <f>VLOOKUP($C855,'Hub coords'!$A$14:$E$119,5,TRUE)</f>
        <v>5189887.1414999999</v>
      </c>
      <c r="M855" s="34">
        <f t="shared" si="56"/>
        <v>1.0275999999721535</v>
      </c>
      <c r="N855" s="34">
        <f t="shared" si="57"/>
        <v>0.27049999963492155</v>
      </c>
      <c r="O855" s="35">
        <f t="shared" si="58"/>
        <v>1.0626062345691665</v>
      </c>
      <c r="P855" s="34">
        <f t="shared" si="59"/>
        <v>1.1291320097452624</v>
      </c>
      <c r="Q855" s="36" t="s">
        <v>105</v>
      </c>
      <c r="R855" s="40">
        <v>8</v>
      </c>
      <c r="S855" s="115">
        <v>0</v>
      </c>
    </row>
    <row r="856" spans="1:19" ht="15" thickBot="1" x14ac:dyDescent="0.35">
      <c r="A856" s="113" t="s">
        <v>130</v>
      </c>
      <c r="C856" s="113" t="s">
        <v>3855</v>
      </c>
      <c r="D856" s="113">
        <v>1201</v>
      </c>
      <c r="E856" s="113">
        <v>327.68099999999998</v>
      </c>
      <c r="F856" s="113">
        <v>0.2</v>
      </c>
      <c r="G856" s="113">
        <v>0.2</v>
      </c>
      <c r="H856" s="113">
        <v>1.936131</v>
      </c>
      <c r="I856" s="113">
        <v>5189885.7949999999</v>
      </c>
      <c r="J856" s="113">
        <v>487953.49300000002</v>
      </c>
      <c r="K856" s="34">
        <f>VLOOKUP($C856,'Hub coords'!$A$14:$E$119,4,TRUE)</f>
        <v>487953.40240000002</v>
      </c>
      <c r="L856" s="34">
        <f>VLOOKUP($C856,'Hub coords'!$A$14:$E$119,5,TRUE)</f>
        <v>5189887.1414999999</v>
      </c>
      <c r="M856" s="34">
        <f t="shared" si="56"/>
        <v>9.0599999995902181E-2</v>
      </c>
      <c r="N856" s="34">
        <f t="shared" si="57"/>
        <v>1.3464999999850988</v>
      </c>
      <c r="O856" s="35">
        <f t="shared" si="58"/>
        <v>1.3495445935422545</v>
      </c>
      <c r="P856" s="34">
        <f t="shared" si="59"/>
        <v>1.8212706099591289</v>
      </c>
      <c r="Q856" s="36" t="s">
        <v>105</v>
      </c>
      <c r="R856" s="38" t="s">
        <v>2123</v>
      </c>
      <c r="S856" s="38">
        <v>0</v>
      </c>
    </row>
    <row r="857" spans="1:19" x14ac:dyDescent="0.3">
      <c r="A857" s="113" t="s">
        <v>130</v>
      </c>
      <c r="C857" s="113" t="s">
        <v>3838</v>
      </c>
      <c r="D857" s="113">
        <v>1201</v>
      </c>
      <c r="E857" s="113">
        <v>329.28300000000002</v>
      </c>
      <c r="F857" s="113">
        <v>0.3</v>
      </c>
      <c r="G857" s="113">
        <v>0.2</v>
      </c>
      <c r="H857" s="113">
        <v>1.9063650000000001</v>
      </c>
      <c r="I857" s="113">
        <v>5189886.6569999997</v>
      </c>
      <c r="J857" s="113">
        <v>487955.06300000002</v>
      </c>
      <c r="K857" s="34">
        <f>VLOOKUP($C857,'Hub coords'!$A$14:$E$119,4,TRUE)</f>
        <v>487953.40240000002</v>
      </c>
      <c r="L857" s="34">
        <f>VLOOKUP($C857,'Hub coords'!$A$14:$E$119,5,TRUE)</f>
        <v>5189887.1414999999</v>
      </c>
      <c r="M857" s="34">
        <f t="shared" si="56"/>
        <v>1.6606000000028871</v>
      </c>
      <c r="N857" s="34">
        <f t="shared" si="57"/>
        <v>0.48450000025331974</v>
      </c>
      <c r="O857" s="35">
        <f t="shared" si="58"/>
        <v>1.7298360067518121</v>
      </c>
      <c r="P857" s="34">
        <f t="shared" si="59"/>
        <v>2.9923326102550556</v>
      </c>
      <c r="Q857" s="36" t="s">
        <v>105</v>
      </c>
      <c r="R857" s="98"/>
    </row>
    <row r="858" spans="1:19" x14ac:dyDescent="0.3">
      <c r="A858" s="113" t="s">
        <v>126</v>
      </c>
      <c r="C858" s="113" t="s">
        <v>3856</v>
      </c>
      <c r="D858" s="113">
        <v>1201</v>
      </c>
      <c r="E858" s="113">
        <v>328.38600000000002</v>
      </c>
      <c r="F858" s="113">
        <v>0.3</v>
      </c>
      <c r="G858" s="113">
        <v>0.2</v>
      </c>
      <c r="H858" s="113">
        <v>1.963041</v>
      </c>
      <c r="I858" s="113">
        <v>5189887.0669999998</v>
      </c>
      <c r="J858" s="113">
        <v>487954.68699999998</v>
      </c>
      <c r="K858" s="34">
        <f>VLOOKUP($C858,'Hub coords'!$A$14:$E$119,4,TRUE)</f>
        <v>487953.40240000002</v>
      </c>
      <c r="L858" s="34">
        <f>VLOOKUP($C858,'Hub coords'!$A$14:$E$119,5,TRUE)</f>
        <v>5189887.1414999999</v>
      </c>
      <c r="M858" s="34">
        <f t="shared" si="56"/>
        <v>1.2845999999553896</v>
      </c>
      <c r="N858" s="34">
        <f t="shared" si="57"/>
        <v>7.4500000104308128E-2</v>
      </c>
      <c r="O858" s="35">
        <f t="shared" si="58"/>
        <v>1.2867584893448067</v>
      </c>
      <c r="P858" s="34">
        <f t="shared" si="59"/>
        <v>1.6557474099009291</v>
      </c>
      <c r="Q858" s="36" t="s">
        <v>105</v>
      </c>
      <c r="R858" s="98"/>
    </row>
    <row r="859" spans="1:19" x14ac:dyDescent="0.3">
      <c r="A859" s="113" t="s">
        <v>126</v>
      </c>
      <c r="C859" s="113" t="s">
        <v>3857</v>
      </c>
      <c r="D859" s="113">
        <v>1201</v>
      </c>
      <c r="E859" s="113">
        <v>328.59199999999998</v>
      </c>
      <c r="F859" s="113">
        <v>0.3</v>
      </c>
      <c r="G859" s="113">
        <v>0.2</v>
      </c>
      <c r="H859" s="113">
        <v>1.983206</v>
      </c>
      <c r="I859" s="113">
        <v>5189887.0020000003</v>
      </c>
      <c r="J859" s="113">
        <v>487954.70199999999</v>
      </c>
      <c r="K859" s="34">
        <f>VLOOKUP($C859,'Hub coords'!$A$14:$E$119,4,TRUE)</f>
        <v>487953.40240000002</v>
      </c>
      <c r="L859" s="34">
        <f>VLOOKUP($C859,'Hub coords'!$A$14:$E$119,5,TRUE)</f>
        <v>5189887.1414999999</v>
      </c>
      <c r="M859" s="34">
        <f t="shared" si="56"/>
        <v>1.2995999999693595</v>
      </c>
      <c r="N859" s="34">
        <f t="shared" si="57"/>
        <v>0.13949999958276749</v>
      </c>
      <c r="O859" s="35">
        <f t="shared" si="58"/>
        <v>1.3070655721133317</v>
      </c>
      <c r="P859" s="34">
        <f t="shared" si="59"/>
        <v>1.7084204098039513</v>
      </c>
      <c r="Q859" s="36" t="s">
        <v>105</v>
      </c>
      <c r="R859" s="98"/>
    </row>
    <row r="860" spans="1:19" x14ac:dyDescent="0.3">
      <c r="A860" s="113" t="s">
        <v>126</v>
      </c>
      <c r="C860" s="113" t="s">
        <v>3858</v>
      </c>
      <c r="D860" s="113">
        <v>1201</v>
      </c>
      <c r="E860" s="113">
        <v>330.65199999999999</v>
      </c>
      <c r="F860" s="113">
        <v>0.3</v>
      </c>
      <c r="G860" s="113">
        <v>0.2</v>
      </c>
      <c r="H860" s="113">
        <v>1.9733400000000001</v>
      </c>
      <c r="I860" s="113">
        <v>5189886.5269999998</v>
      </c>
      <c r="J860" s="113">
        <v>487955.34499999997</v>
      </c>
      <c r="K860" s="34">
        <f>VLOOKUP($C860,'Hub coords'!$A$14:$E$119,4,TRUE)</f>
        <v>487953.40240000002</v>
      </c>
      <c r="L860" s="34">
        <f>VLOOKUP($C860,'Hub coords'!$A$14:$E$119,5,TRUE)</f>
        <v>5189887.1414999999</v>
      </c>
      <c r="M860" s="34">
        <f t="shared" si="56"/>
        <v>1.9425999999511987</v>
      </c>
      <c r="N860" s="34">
        <f t="shared" si="57"/>
        <v>0.61450000014156103</v>
      </c>
      <c r="O860" s="35">
        <f t="shared" si="58"/>
        <v>2.0374751556729165</v>
      </c>
      <c r="P860" s="34">
        <f t="shared" si="59"/>
        <v>4.1513050099843749</v>
      </c>
      <c r="Q860" s="36" t="s">
        <v>105</v>
      </c>
      <c r="R860" s="98"/>
    </row>
    <row r="861" spans="1:19" x14ac:dyDescent="0.3">
      <c r="A861" s="113" t="s">
        <v>126</v>
      </c>
      <c r="C861" s="113" t="s">
        <v>3859</v>
      </c>
      <c r="D861" s="113">
        <v>1201</v>
      </c>
      <c r="E861" s="113">
        <v>328.03699999999998</v>
      </c>
      <c r="F861" s="113">
        <v>0.3</v>
      </c>
      <c r="G861" s="113">
        <v>0.2</v>
      </c>
      <c r="H861" s="113">
        <v>1.777474</v>
      </c>
      <c r="I861" s="113">
        <v>5189887.0080000004</v>
      </c>
      <c r="J861" s="113">
        <v>487954.60200000001</v>
      </c>
      <c r="K861" s="34">
        <f>VLOOKUP($C861,'Hub coords'!$A$14:$E$119,4,TRUE)</f>
        <v>487953.40240000002</v>
      </c>
      <c r="L861" s="34">
        <f>VLOOKUP($C861,'Hub coords'!$A$14:$E$119,5,TRUE)</f>
        <v>5189887.1414999999</v>
      </c>
      <c r="M861" s="34">
        <f t="shared" si="56"/>
        <v>1.1995999999926426</v>
      </c>
      <c r="N861" s="34">
        <f t="shared" si="57"/>
        <v>0.13349999953061342</v>
      </c>
      <c r="O861" s="35">
        <f t="shared" si="58"/>
        <v>1.2070055550232657</v>
      </c>
      <c r="P861" s="34">
        <f t="shared" si="59"/>
        <v>1.4568624098570215</v>
      </c>
      <c r="Q861" s="36" t="s">
        <v>105</v>
      </c>
      <c r="R861" s="98"/>
    </row>
    <row r="862" spans="1:19" x14ac:dyDescent="0.3">
      <c r="A862" s="113" t="s">
        <v>130</v>
      </c>
      <c r="C862" s="113" t="s">
        <v>3860</v>
      </c>
      <c r="D862" s="113">
        <v>1201</v>
      </c>
      <c r="E862" s="113">
        <v>329.48700000000002</v>
      </c>
      <c r="F862" s="113">
        <v>0.2</v>
      </c>
      <c r="G862" s="113">
        <v>0.2</v>
      </c>
      <c r="H862" s="113">
        <v>2.081995</v>
      </c>
      <c r="I862" s="113">
        <v>5189886.7039999999</v>
      </c>
      <c r="J862" s="113">
        <v>487954.24400000001</v>
      </c>
      <c r="K862" s="34">
        <f>VLOOKUP($C862,'Hub coords'!$A$14:$E$119,4,TRUE)</f>
        <v>487953.40240000002</v>
      </c>
      <c r="L862" s="34">
        <f>VLOOKUP($C862,'Hub coords'!$A$14:$E$119,5,TRUE)</f>
        <v>5189887.1414999999</v>
      </c>
      <c r="M862" s="34">
        <f t="shared" si="56"/>
        <v>0.84159999998519197</v>
      </c>
      <c r="N862" s="34">
        <f t="shared" si="57"/>
        <v>0.4375</v>
      </c>
      <c r="O862" s="35">
        <f t="shared" si="58"/>
        <v>0.94852348941661702</v>
      </c>
      <c r="P862" s="34">
        <f t="shared" si="59"/>
        <v>0.89969680997507517</v>
      </c>
      <c r="Q862" s="36" t="s">
        <v>105</v>
      </c>
      <c r="R862" s="98"/>
    </row>
    <row r="863" spans="1:19" x14ac:dyDescent="0.3">
      <c r="A863" s="113" t="s">
        <v>130</v>
      </c>
      <c r="C863" s="113" t="s">
        <v>3861</v>
      </c>
      <c r="D863" s="113">
        <v>1201</v>
      </c>
      <c r="E863" s="113">
        <v>329.83499999999998</v>
      </c>
      <c r="F863" s="113">
        <v>0.3</v>
      </c>
      <c r="G863" s="113">
        <v>0.2</v>
      </c>
      <c r="H863" s="113">
        <v>1.803321</v>
      </c>
      <c r="I863" s="113">
        <v>5189886.6399999997</v>
      </c>
      <c r="J863" s="113">
        <v>487954.90700000001</v>
      </c>
      <c r="K863" s="34">
        <f>VLOOKUP($C863,'Hub coords'!$A$14:$E$119,4,TRUE)</f>
        <v>487953.40240000002</v>
      </c>
      <c r="L863" s="34">
        <f>VLOOKUP($C863,'Hub coords'!$A$14:$E$119,5,TRUE)</f>
        <v>5189887.1414999999</v>
      </c>
      <c r="M863" s="34">
        <f t="shared" si="56"/>
        <v>1.5045999999856576</v>
      </c>
      <c r="N863" s="34">
        <f t="shared" si="57"/>
        <v>0.50150000024586916</v>
      </c>
      <c r="O863" s="35">
        <f t="shared" si="58"/>
        <v>1.5859771152836499</v>
      </c>
      <c r="P863" s="34">
        <f t="shared" si="59"/>
        <v>2.5153234102034476</v>
      </c>
      <c r="Q863" s="36" t="s">
        <v>105</v>
      </c>
      <c r="R863" s="98"/>
    </row>
    <row r="864" spans="1:19" x14ac:dyDescent="0.3">
      <c r="A864" s="113" t="s">
        <v>126</v>
      </c>
      <c r="C864" s="113" t="s">
        <v>3862</v>
      </c>
      <c r="D864" s="113">
        <v>1201</v>
      </c>
      <c r="E864" s="113">
        <v>328.512</v>
      </c>
      <c r="F864" s="113">
        <v>0.3</v>
      </c>
      <c r="G864" s="113">
        <v>0.3</v>
      </c>
      <c r="H864" s="113">
        <v>1.4020319999999999</v>
      </c>
      <c r="I864" s="113">
        <v>5189885.2779999999</v>
      </c>
      <c r="J864" s="113">
        <v>487954.10499999998</v>
      </c>
      <c r="K864" s="34">
        <f>VLOOKUP($C864,'Hub coords'!$A$14:$E$119,4,TRUE)</f>
        <v>487953.40240000002</v>
      </c>
      <c r="L864" s="34">
        <f>VLOOKUP($C864,'Hub coords'!$A$14:$E$119,5,TRUE)</f>
        <v>5189887.1414999999</v>
      </c>
      <c r="M864" s="34">
        <f t="shared" si="56"/>
        <v>0.70259999996051192</v>
      </c>
      <c r="N864" s="34">
        <f t="shared" si="57"/>
        <v>1.8634999999776483</v>
      </c>
      <c r="O864" s="35">
        <f t="shared" si="58"/>
        <v>1.9915519099087542</v>
      </c>
      <c r="P864" s="34">
        <f t="shared" si="59"/>
        <v>3.9662790098612066</v>
      </c>
      <c r="Q864" s="36" t="s">
        <v>105</v>
      </c>
      <c r="R864" s="98"/>
    </row>
    <row r="865" spans="1:19" x14ac:dyDescent="0.3">
      <c r="A865" s="113" t="s">
        <v>130</v>
      </c>
      <c r="C865" s="113" t="s">
        <v>3863</v>
      </c>
      <c r="D865" s="113">
        <v>1201</v>
      </c>
      <c r="E865" s="113">
        <v>327.83199999999999</v>
      </c>
      <c r="F865" s="113">
        <v>0.3</v>
      </c>
      <c r="G865" s="113">
        <v>0.2</v>
      </c>
      <c r="H865" s="113">
        <v>1.9398420000000001</v>
      </c>
      <c r="I865" s="113">
        <v>5189886.7719999999</v>
      </c>
      <c r="J865" s="113">
        <v>487954.837</v>
      </c>
      <c r="K865" s="34">
        <f>VLOOKUP($C865,'Hub coords'!$A$14:$E$119,4,TRUE)</f>
        <v>487953.40240000002</v>
      </c>
      <c r="L865" s="34">
        <f>VLOOKUP($C865,'Hub coords'!$A$14:$E$119,5,TRUE)</f>
        <v>5189887.1414999999</v>
      </c>
      <c r="M865" s="34">
        <f t="shared" si="56"/>
        <v>1.4345999999786727</v>
      </c>
      <c r="N865" s="34">
        <f t="shared" si="57"/>
        <v>0.36950000002980232</v>
      </c>
      <c r="O865" s="35">
        <f t="shared" si="58"/>
        <v>1.4814207403573205</v>
      </c>
      <c r="P865" s="34">
        <f t="shared" si="59"/>
        <v>2.1946074099608315</v>
      </c>
      <c r="Q865" s="36" t="s">
        <v>105</v>
      </c>
      <c r="R865" s="98"/>
    </row>
    <row r="866" spans="1:19" x14ac:dyDescent="0.3">
      <c r="A866" s="113" t="s">
        <v>126</v>
      </c>
      <c r="C866" s="113" t="s">
        <v>3864</v>
      </c>
      <c r="D866" s="113">
        <v>1201</v>
      </c>
      <c r="E866" s="113">
        <v>328.71899999999999</v>
      </c>
      <c r="F866" s="113">
        <v>0.3</v>
      </c>
      <c r="G866" s="113">
        <v>0.2</v>
      </c>
      <c r="H866" s="113">
        <v>1.739671</v>
      </c>
      <c r="I866" s="113">
        <v>5189886.7560000001</v>
      </c>
      <c r="J866" s="113">
        <v>487954.18</v>
      </c>
      <c r="K866" s="34">
        <f>VLOOKUP($C866,'Hub coords'!$A$14:$E$119,4,TRUE)</f>
        <v>487953.40240000002</v>
      </c>
      <c r="L866" s="34">
        <f>VLOOKUP($C866,'Hub coords'!$A$14:$E$119,5,TRUE)</f>
        <v>5189887.1414999999</v>
      </c>
      <c r="M866" s="34">
        <f t="shared" si="56"/>
        <v>0.77759999997215346</v>
      </c>
      <c r="N866" s="34">
        <f t="shared" si="57"/>
        <v>0.38549999985843897</v>
      </c>
      <c r="O866" s="35">
        <f t="shared" si="58"/>
        <v>0.86791244365290066</v>
      </c>
      <c r="P866" s="34">
        <f t="shared" si="59"/>
        <v>0.7532720098475495</v>
      </c>
      <c r="Q866" s="36" t="s">
        <v>105</v>
      </c>
      <c r="R866" s="98"/>
    </row>
    <row r="867" spans="1:19" x14ac:dyDescent="0.3">
      <c r="A867" s="113" t="s">
        <v>126</v>
      </c>
      <c r="C867" s="113" t="s">
        <v>3865</v>
      </c>
      <c r="D867" s="113">
        <v>1201</v>
      </c>
      <c r="E867" s="113">
        <v>328.06900000000002</v>
      </c>
      <c r="F867" s="113">
        <v>0.3</v>
      </c>
      <c r="G867" s="113">
        <v>0.2</v>
      </c>
      <c r="H867" s="113">
        <v>2.0530819999999999</v>
      </c>
      <c r="I867" s="113">
        <v>5189886.9740000004</v>
      </c>
      <c r="J867" s="113">
        <v>487954.64899999998</v>
      </c>
      <c r="K867" s="34">
        <f>VLOOKUP($C867,'Hub coords'!$A$14:$E$119,4,TRUE)</f>
        <v>487953.40240000002</v>
      </c>
      <c r="L867" s="34">
        <f>VLOOKUP($C867,'Hub coords'!$A$14:$E$119,5,TRUE)</f>
        <v>5189887.1414999999</v>
      </c>
      <c r="M867" s="34">
        <f t="shared" si="56"/>
        <v>1.246599999954924</v>
      </c>
      <c r="N867" s="34">
        <f t="shared" si="57"/>
        <v>0.16749999951571226</v>
      </c>
      <c r="O867" s="35">
        <f t="shared" si="58"/>
        <v>1.2578027705985466</v>
      </c>
      <c r="P867" s="34">
        <f t="shared" si="59"/>
        <v>1.5820678097253802</v>
      </c>
      <c r="Q867" s="36" t="s">
        <v>105</v>
      </c>
      <c r="R867" s="98"/>
    </row>
    <row r="868" spans="1:19" x14ac:dyDescent="0.3">
      <c r="A868" s="113" t="s">
        <v>130</v>
      </c>
      <c r="C868" s="113" t="s">
        <v>3839</v>
      </c>
      <c r="D868" s="113">
        <v>1201</v>
      </c>
      <c r="E868" s="113">
        <v>329.08199999999999</v>
      </c>
      <c r="F868" s="113">
        <v>0.2</v>
      </c>
      <c r="G868" s="113">
        <v>0.2</v>
      </c>
      <c r="H868" s="113">
        <v>1.9755799999999999</v>
      </c>
      <c r="I868" s="113">
        <v>5189886.6359999999</v>
      </c>
      <c r="J868" s="113">
        <v>487954.74</v>
      </c>
      <c r="K868" s="34">
        <f>VLOOKUP($C868,'Hub coords'!$A$14:$E$119,4,TRUE)</f>
        <v>487953.40240000002</v>
      </c>
      <c r="L868" s="34">
        <f>VLOOKUP($C868,'Hub coords'!$A$14:$E$119,5,TRUE)</f>
        <v>5189887.1414999999</v>
      </c>
      <c r="M868" s="34">
        <f t="shared" si="56"/>
        <v>1.3375999999698251</v>
      </c>
      <c r="N868" s="34">
        <f t="shared" si="57"/>
        <v>0.50549999997019768</v>
      </c>
      <c r="O868" s="35">
        <f t="shared" si="58"/>
        <v>1.4299314703471444</v>
      </c>
      <c r="P868" s="34">
        <f t="shared" si="59"/>
        <v>2.0447040098891462</v>
      </c>
      <c r="Q868" s="36" t="s">
        <v>105</v>
      </c>
      <c r="R868" s="98"/>
    </row>
    <row r="869" spans="1:19" x14ac:dyDescent="0.3">
      <c r="A869" s="113" t="s">
        <v>126</v>
      </c>
      <c r="C869" s="113" t="s">
        <v>3866</v>
      </c>
      <c r="D869" s="113">
        <v>1201</v>
      </c>
      <c r="E869" s="113">
        <v>329.62900000000002</v>
      </c>
      <c r="F869" s="113">
        <v>0.3</v>
      </c>
      <c r="G869" s="113">
        <v>0.2</v>
      </c>
      <c r="H869" s="113">
        <v>2.0089630000000001</v>
      </c>
      <c r="I869" s="113">
        <v>5189887.023</v>
      </c>
      <c r="J869" s="113">
        <v>487954.65500000003</v>
      </c>
      <c r="K869" s="34">
        <f>VLOOKUP($C869,'Hub coords'!$A$14:$E$119,4,TRUE)</f>
        <v>487953.40240000002</v>
      </c>
      <c r="L869" s="34">
        <f>VLOOKUP($C869,'Hub coords'!$A$14:$E$119,5,TRUE)</f>
        <v>5189887.1414999999</v>
      </c>
      <c r="M869" s="34">
        <f t="shared" si="56"/>
        <v>1.2526000000070781</v>
      </c>
      <c r="N869" s="34">
        <f t="shared" si="57"/>
        <v>0.11849999986588955</v>
      </c>
      <c r="O869" s="35">
        <f t="shared" si="58"/>
        <v>1.2581927554973236</v>
      </c>
      <c r="P869" s="34">
        <f t="shared" si="59"/>
        <v>1.5830490099859478</v>
      </c>
      <c r="Q869" s="36" t="s">
        <v>105</v>
      </c>
      <c r="R869" s="98"/>
    </row>
    <row r="870" spans="1:19" x14ac:dyDescent="0.3">
      <c r="A870" s="113" t="s">
        <v>130</v>
      </c>
      <c r="C870" s="113" t="s">
        <v>3840</v>
      </c>
      <c r="D870" s="113">
        <v>1201</v>
      </c>
      <c r="E870" s="113">
        <v>330.44099999999997</v>
      </c>
      <c r="F870" s="113">
        <v>0.2</v>
      </c>
      <c r="G870" s="113">
        <v>0.2</v>
      </c>
      <c r="H870" s="113">
        <v>1.976172</v>
      </c>
      <c r="I870" s="113">
        <v>5189886.5379999997</v>
      </c>
      <c r="J870" s="113">
        <v>487955.033</v>
      </c>
      <c r="K870" s="34">
        <f>VLOOKUP($C870,'Hub coords'!$A$14:$E$119,4,TRUE)</f>
        <v>487953.40240000002</v>
      </c>
      <c r="L870" s="34">
        <f>VLOOKUP($C870,'Hub coords'!$A$14:$E$119,5,TRUE)</f>
        <v>5189887.1414999999</v>
      </c>
      <c r="M870" s="34">
        <f t="shared" si="56"/>
        <v>1.6305999999749474</v>
      </c>
      <c r="N870" s="34">
        <f t="shared" si="57"/>
        <v>0.60350000020116568</v>
      </c>
      <c r="O870" s="35">
        <f t="shared" si="58"/>
        <v>1.7386973888981099</v>
      </c>
      <c r="P870" s="34">
        <f t="shared" si="59"/>
        <v>3.0230686101611051</v>
      </c>
      <c r="Q870" s="36" t="s">
        <v>105</v>
      </c>
      <c r="R870" s="98" t="s">
        <v>5112</v>
      </c>
      <c r="S870" s="37">
        <f>COUNT(D846:D875)</f>
        <v>30</v>
      </c>
    </row>
    <row r="871" spans="1:19" x14ac:dyDescent="0.3">
      <c r="A871" s="113" t="s">
        <v>130</v>
      </c>
      <c r="C871" s="113" t="s">
        <v>3841</v>
      </c>
      <c r="D871" s="113">
        <v>1201</v>
      </c>
      <c r="E871" s="113">
        <v>328.36700000000002</v>
      </c>
      <c r="F871" s="113">
        <v>0.3</v>
      </c>
      <c r="G871" s="113">
        <v>0.2</v>
      </c>
      <c r="H871" s="113">
        <v>2.0266310000000001</v>
      </c>
      <c r="I871" s="113">
        <v>5189886.9079999998</v>
      </c>
      <c r="J871" s="113">
        <v>487954.45600000001</v>
      </c>
      <c r="K871" s="34">
        <f>VLOOKUP($C871,'Hub coords'!$A$14:$E$119,4,TRUE)</f>
        <v>487953.40240000002</v>
      </c>
      <c r="L871" s="34">
        <f>VLOOKUP($C871,'Hub coords'!$A$14:$E$119,5,TRUE)</f>
        <v>5189887.1414999999</v>
      </c>
      <c r="M871" s="34">
        <f t="shared" si="56"/>
        <v>1.0535999999847263</v>
      </c>
      <c r="N871" s="34">
        <f t="shared" si="57"/>
        <v>0.23350000008940697</v>
      </c>
      <c r="O871" s="35">
        <f t="shared" si="58"/>
        <v>1.0791641256127671</v>
      </c>
      <c r="P871" s="34">
        <f t="shared" si="59"/>
        <v>1.1645952100095682</v>
      </c>
      <c r="Q871" s="36" t="s">
        <v>105</v>
      </c>
      <c r="R871" s="98" t="s">
        <v>5111</v>
      </c>
      <c r="S871" s="34">
        <f>AVERAGE(O846:O875)</f>
        <v>1.4043307900806663</v>
      </c>
    </row>
    <row r="872" spans="1:19" x14ac:dyDescent="0.3">
      <c r="A872" s="113" t="s">
        <v>126</v>
      </c>
      <c r="C872" s="113" t="s">
        <v>3842</v>
      </c>
      <c r="D872" s="113">
        <v>1201</v>
      </c>
      <c r="E872" s="113">
        <v>327.60000000000002</v>
      </c>
      <c r="F872" s="113">
        <v>0.3</v>
      </c>
      <c r="G872" s="113">
        <v>0.2</v>
      </c>
      <c r="H872" s="113">
        <v>1.690671</v>
      </c>
      <c r="I872" s="113">
        <v>5189886.676</v>
      </c>
      <c r="J872" s="113">
        <v>487954.755</v>
      </c>
      <c r="K872" s="34">
        <f>VLOOKUP($C872,'Hub coords'!$A$14:$E$119,4,TRUE)</f>
        <v>487953.40240000002</v>
      </c>
      <c r="L872" s="34">
        <f>VLOOKUP($C872,'Hub coords'!$A$14:$E$119,5,TRUE)</f>
        <v>5189887.1414999999</v>
      </c>
      <c r="M872" s="34">
        <f t="shared" si="56"/>
        <v>1.352599999983795</v>
      </c>
      <c r="N872" s="34">
        <f t="shared" si="57"/>
        <v>0.46549999993294477</v>
      </c>
      <c r="O872" s="35">
        <f t="shared" si="58"/>
        <v>1.4304604188490271</v>
      </c>
      <c r="P872" s="34">
        <f t="shared" si="59"/>
        <v>2.0462170098937338</v>
      </c>
      <c r="Q872" s="36" t="s">
        <v>105</v>
      </c>
      <c r="R872" s="98" t="s">
        <v>5110</v>
      </c>
      <c r="S872" s="34">
        <f>_xlfn.STDEV.S(O846:O875)</f>
        <v>0.31314732999948552</v>
      </c>
    </row>
    <row r="873" spans="1:19" x14ac:dyDescent="0.3">
      <c r="A873" s="113" t="s">
        <v>126</v>
      </c>
      <c r="C873" s="113" t="s">
        <v>3843</v>
      </c>
      <c r="D873" s="113">
        <v>1201</v>
      </c>
      <c r="E873" s="113">
        <v>327.84300000000002</v>
      </c>
      <c r="F873" s="113">
        <v>0.3</v>
      </c>
      <c r="G873" s="113">
        <v>0.2</v>
      </c>
      <c r="H873" s="113">
        <v>1.88415</v>
      </c>
      <c r="I873" s="113">
        <v>5189885.8169999998</v>
      </c>
      <c r="J873" s="113">
        <v>487953.89799999999</v>
      </c>
      <c r="K873" s="34">
        <f>VLOOKUP($C873,'Hub coords'!$A$14:$E$119,4,TRUE)</f>
        <v>487953.40240000002</v>
      </c>
      <c r="L873" s="34">
        <f>VLOOKUP($C873,'Hub coords'!$A$14:$E$119,5,TRUE)</f>
        <v>5189887.1414999999</v>
      </c>
      <c r="M873" s="34">
        <f t="shared" si="56"/>
        <v>0.4955999999656342</v>
      </c>
      <c r="N873" s="34">
        <f t="shared" si="57"/>
        <v>1.3245000001043081</v>
      </c>
      <c r="O873" s="35">
        <f t="shared" si="58"/>
        <v>1.4141851400160621</v>
      </c>
      <c r="P873" s="34">
        <f t="shared" si="59"/>
        <v>1.9999196102422492</v>
      </c>
      <c r="Q873" s="36" t="s">
        <v>105</v>
      </c>
      <c r="R873" s="98" t="s">
        <v>5109</v>
      </c>
      <c r="S873" s="34">
        <f>MIN(O846:O875)</f>
        <v>0.64060987356547239</v>
      </c>
    </row>
    <row r="874" spans="1:19" x14ac:dyDescent="0.3">
      <c r="A874" s="113" t="s">
        <v>126</v>
      </c>
      <c r="C874" s="113" t="s">
        <v>3844</v>
      </c>
      <c r="D874" s="113">
        <v>1201</v>
      </c>
      <c r="E874" s="113">
        <v>328.64299999999997</v>
      </c>
      <c r="F874" s="113">
        <v>0.3</v>
      </c>
      <c r="G874" s="113">
        <v>0.2</v>
      </c>
      <c r="H874" s="113">
        <v>1.908595</v>
      </c>
      <c r="I874" s="113">
        <v>5189886.5930000003</v>
      </c>
      <c r="J874" s="113">
        <v>487954.712</v>
      </c>
      <c r="K874" s="34">
        <f>VLOOKUP($C874,'Hub coords'!$A$14:$E$119,4,TRUE)</f>
        <v>487953.40240000002</v>
      </c>
      <c r="L874" s="34">
        <f>VLOOKUP($C874,'Hub coords'!$A$14:$E$119,5,TRUE)</f>
        <v>5189887.1414999999</v>
      </c>
      <c r="M874" s="34">
        <f t="shared" si="56"/>
        <v>1.3095999999786727</v>
      </c>
      <c r="N874" s="34">
        <f t="shared" si="57"/>
        <v>0.54849999956786633</v>
      </c>
      <c r="O874" s="35">
        <f t="shared" si="58"/>
        <v>1.4198254855685923</v>
      </c>
      <c r="P874" s="34">
        <f t="shared" si="59"/>
        <v>2.0159044094700889</v>
      </c>
      <c r="Q874" s="36" t="s">
        <v>105</v>
      </c>
      <c r="R874" s="98" t="s">
        <v>5108</v>
      </c>
      <c r="S874" s="34">
        <f>MAX(O846:O875)</f>
        <v>2.0374751556729165</v>
      </c>
    </row>
    <row r="875" spans="1:19" x14ac:dyDescent="0.3">
      <c r="A875" s="113" t="s">
        <v>126</v>
      </c>
      <c r="C875" s="113" t="s">
        <v>3845</v>
      </c>
      <c r="D875" s="113">
        <v>1201</v>
      </c>
      <c r="E875" s="113">
        <v>328.35500000000002</v>
      </c>
      <c r="F875" s="113">
        <v>0.4</v>
      </c>
      <c r="G875" s="113">
        <v>0.3</v>
      </c>
      <c r="H875" s="113">
        <v>1.59598</v>
      </c>
      <c r="I875" s="113">
        <v>5189885.392</v>
      </c>
      <c r="J875" s="113">
        <v>487953.99800000002</v>
      </c>
      <c r="K875" s="34">
        <f>VLOOKUP($C875,'Hub coords'!$A$14:$E$119,4,TRUE)</f>
        <v>487953.40240000002</v>
      </c>
      <c r="L875" s="34">
        <f>VLOOKUP($C875,'Hub coords'!$A$14:$E$119,5,TRUE)</f>
        <v>5189887.1414999999</v>
      </c>
      <c r="M875" s="34">
        <f t="shared" si="56"/>
        <v>0.59560000000055879</v>
      </c>
      <c r="N875" s="34">
        <f t="shared" si="57"/>
        <v>1.7494999999180436</v>
      </c>
      <c r="O875" s="35">
        <f t="shared" si="58"/>
        <v>1.8481043286876151</v>
      </c>
      <c r="P875" s="34">
        <f t="shared" si="59"/>
        <v>3.4154896097139003</v>
      </c>
      <c r="Q875" s="36" t="s">
        <v>105</v>
      </c>
      <c r="R875" s="98" t="s">
        <v>5107</v>
      </c>
      <c r="S875" s="34">
        <f>SQRT(SUM(P846:P875)/S870)</f>
        <v>1.4376847741808823</v>
      </c>
    </row>
    <row r="876" spans="1:19" ht="15" thickBot="1" x14ac:dyDescent="0.35">
      <c r="A876" s="113" t="s">
        <v>130</v>
      </c>
      <c r="C876" s="113" t="s">
        <v>3867</v>
      </c>
      <c r="D876" s="113">
        <v>1201</v>
      </c>
      <c r="E876" s="113">
        <v>327.57900000000001</v>
      </c>
      <c r="F876" s="113">
        <v>0.3</v>
      </c>
      <c r="G876" s="113">
        <v>0.3</v>
      </c>
      <c r="H876" s="113">
        <v>2.0369190000000001</v>
      </c>
      <c r="I876" s="113">
        <v>5189810.3320000004</v>
      </c>
      <c r="J876" s="113">
        <v>487954.90399999998</v>
      </c>
      <c r="K876" s="34">
        <f>VLOOKUP($C876,'Hub coords'!$A$14:$E$119,4,TRUE)</f>
        <v>487954.53240000003</v>
      </c>
      <c r="L876" s="34">
        <f>VLOOKUP($C876,'Hub coords'!$A$14:$E$119,5,TRUE)</f>
        <v>5189811.0734999999</v>
      </c>
      <c r="M876" s="34">
        <f t="shared" si="56"/>
        <v>0.37159999995492399</v>
      </c>
      <c r="N876" s="34">
        <f t="shared" si="57"/>
        <v>0.741499999538064</v>
      </c>
      <c r="O876" s="35">
        <f t="shared" si="58"/>
        <v>0.82940268222465285</v>
      </c>
      <c r="P876" s="34">
        <f t="shared" si="59"/>
        <v>0.68790880928144849</v>
      </c>
      <c r="Q876" s="36" t="s">
        <v>106</v>
      </c>
      <c r="R876" s="70"/>
      <c r="S876" s="70"/>
    </row>
    <row r="877" spans="1:19" x14ac:dyDescent="0.3">
      <c r="A877" s="113" t="s">
        <v>126</v>
      </c>
      <c r="C877" s="113" t="s">
        <v>3876</v>
      </c>
      <c r="D877" s="113">
        <v>1201</v>
      </c>
      <c r="E877" s="113">
        <v>330.52499999999998</v>
      </c>
      <c r="F877" s="113">
        <v>0.3</v>
      </c>
      <c r="G877" s="113">
        <v>0.2</v>
      </c>
      <c r="H877" s="113">
        <v>2.1416729999999999</v>
      </c>
      <c r="I877" s="113">
        <v>5189810.5990000004</v>
      </c>
      <c r="J877" s="113">
        <v>487955.59399999998</v>
      </c>
      <c r="K877" s="34">
        <f>VLOOKUP($C877,'Hub coords'!$A$14:$E$119,4,TRUE)</f>
        <v>487954.53240000003</v>
      </c>
      <c r="L877" s="34">
        <f>VLOOKUP($C877,'Hub coords'!$A$14:$E$119,5,TRUE)</f>
        <v>5189811.0734999999</v>
      </c>
      <c r="M877" s="34">
        <f t="shared" si="56"/>
        <v>1.0615999999572523</v>
      </c>
      <c r="N877" s="34">
        <f t="shared" si="57"/>
        <v>0.47449999954551458</v>
      </c>
      <c r="O877" s="35">
        <f t="shared" si="58"/>
        <v>1.1628176166011295</v>
      </c>
      <c r="P877" s="34">
        <f t="shared" si="59"/>
        <v>1.3521448094779314</v>
      </c>
      <c r="Q877" s="36" t="s">
        <v>106</v>
      </c>
      <c r="R877" s="20" t="s">
        <v>166</v>
      </c>
      <c r="S877" s="20" t="s">
        <v>165</v>
      </c>
    </row>
    <row r="878" spans="1:19" x14ac:dyDescent="0.3">
      <c r="A878" s="113" t="s">
        <v>126</v>
      </c>
      <c r="C878" s="113" t="s">
        <v>3877</v>
      </c>
      <c r="D878" s="113">
        <v>1201</v>
      </c>
      <c r="E878" s="113">
        <v>334.29700000000003</v>
      </c>
      <c r="F878" s="113">
        <v>0.4</v>
      </c>
      <c r="G878" s="113">
        <v>0.2</v>
      </c>
      <c r="H878" s="113">
        <v>2.1817350000000002</v>
      </c>
      <c r="I878" s="113">
        <v>5189810.659</v>
      </c>
      <c r="J878" s="113">
        <v>487954.56599999999</v>
      </c>
      <c r="K878" s="34">
        <f>VLOOKUP($C878,'Hub coords'!$A$14:$E$119,4,TRUE)</f>
        <v>487954.53240000003</v>
      </c>
      <c r="L878" s="34">
        <f>VLOOKUP($C878,'Hub coords'!$A$14:$E$119,5,TRUE)</f>
        <v>5189811.0734999999</v>
      </c>
      <c r="M878" s="34">
        <f t="shared" si="56"/>
        <v>3.3599999966099858E-2</v>
      </c>
      <c r="N878" s="34">
        <f t="shared" si="57"/>
        <v>0.41449999995529652</v>
      </c>
      <c r="O878" s="35">
        <f t="shared" si="58"/>
        <v>0.41585960366530278</v>
      </c>
      <c r="P878" s="34">
        <f t="shared" si="59"/>
        <v>0.1729392099606627</v>
      </c>
      <c r="Q878" s="36" t="s">
        <v>106</v>
      </c>
      <c r="R878" s="40">
        <v>1</v>
      </c>
      <c r="S878" s="115">
        <v>15</v>
      </c>
    </row>
    <row r="879" spans="1:19" x14ac:dyDescent="0.3">
      <c r="A879" s="113" t="s">
        <v>126</v>
      </c>
      <c r="C879" s="113" t="s">
        <v>3878</v>
      </c>
      <c r="D879" s="113">
        <v>1201</v>
      </c>
      <c r="E879" s="113">
        <v>324.50900000000001</v>
      </c>
      <c r="F879" s="113">
        <v>0.3</v>
      </c>
      <c r="G879" s="113">
        <v>0.2</v>
      </c>
      <c r="H879" s="113">
        <v>2.1948460000000001</v>
      </c>
      <c r="I879" s="113">
        <v>5189810.6900000004</v>
      </c>
      <c r="J879" s="113">
        <v>487955.44</v>
      </c>
      <c r="K879" s="34">
        <f>VLOOKUP($C879,'Hub coords'!$A$14:$E$119,4,TRUE)</f>
        <v>487954.53240000003</v>
      </c>
      <c r="L879" s="34">
        <f>VLOOKUP($C879,'Hub coords'!$A$14:$E$119,5,TRUE)</f>
        <v>5189811.0734999999</v>
      </c>
      <c r="M879" s="34">
        <f t="shared" si="56"/>
        <v>0.90759999997681007</v>
      </c>
      <c r="N879" s="34">
        <f t="shared" si="57"/>
        <v>0.38349999953061342</v>
      </c>
      <c r="O879" s="35">
        <f t="shared" si="58"/>
        <v>0.98529691443639777</v>
      </c>
      <c r="P879" s="34">
        <f t="shared" si="59"/>
        <v>0.9708100095978861</v>
      </c>
      <c r="Q879" s="36" t="s">
        <v>106</v>
      </c>
      <c r="R879" s="40">
        <v>2</v>
      </c>
      <c r="S879" s="115">
        <v>6</v>
      </c>
    </row>
    <row r="880" spans="1:19" x14ac:dyDescent="0.3">
      <c r="A880" s="113" t="s">
        <v>126</v>
      </c>
      <c r="C880" s="113" t="s">
        <v>3879</v>
      </c>
      <c r="D880" s="113">
        <v>1201</v>
      </c>
      <c r="E880" s="113">
        <v>320.45800000000003</v>
      </c>
      <c r="F880" s="113">
        <v>0.3</v>
      </c>
      <c r="G880" s="113">
        <v>0.3</v>
      </c>
      <c r="H880" s="113">
        <v>2.4517069999999999</v>
      </c>
      <c r="I880" s="113">
        <v>5189810.8250000002</v>
      </c>
      <c r="J880" s="113">
        <v>487954.83899999998</v>
      </c>
      <c r="K880" s="34">
        <f>VLOOKUP($C880,'Hub coords'!$A$14:$E$119,4,TRUE)</f>
        <v>487954.53240000003</v>
      </c>
      <c r="L880" s="34">
        <f>VLOOKUP($C880,'Hub coords'!$A$14:$E$119,5,TRUE)</f>
        <v>5189811.0734999999</v>
      </c>
      <c r="M880" s="34">
        <f t="shared" si="56"/>
        <v>0.30659999995259568</v>
      </c>
      <c r="N880" s="34">
        <f t="shared" si="57"/>
        <v>0.24849999975413084</v>
      </c>
      <c r="O880" s="35">
        <f t="shared" si="58"/>
        <v>0.39465910587332798</v>
      </c>
      <c r="P880" s="34">
        <f t="shared" si="59"/>
        <v>0.15575580984873469</v>
      </c>
      <c r="Q880" s="36" t="s">
        <v>106</v>
      </c>
      <c r="R880" s="40">
        <v>3</v>
      </c>
      <c r="S880" s="115">
        <v>4</v>
      </c>
    </row>
    <row r="881" spans="1:19" x14ac:dyDescent="0.3">
      <c r="A881" s="113" t="s">
        <v>126</v>
      </c>
      <c r="C881" s="113" t="s">
        <v>3880</v>
      </c>
      <c r="D881" s="113">
        <v>1201</v>
      </c>
      <c r="E881" s="113">
        <v>328.113</v>
      </c>
      <c r="F881" s="113">
        <v>0.3</v>
      </c>
      <c r="G881" s="113">
        <v>0.2</v>
      </c>
      <c r="H881" s="113">
        <v>1.8137509999999999</v>
      </c>
      <c r="I881" s="113">
        <v>5189810.2690000003</v>
      </c>
      <c r="J881" s="113">
        <v>487955.7</v>
      </c>
      <c r="K881" s="34">
        <f>VLOOKUP($C881,'Hub coords'!$A$14:$E$119,4,TRUE)</f>
        <v>487954.53240000003</v>
      </c>
      <c r="L881" s="34">
        <f>VLOOKUP($C881,'Hub coords'!$A$14:$E$119,5,TRUE)</f>
        <v>5189811.0734999999</v>
      </c>
      <c r="M881" s="34">
        <f t="shared" si="56"/>
        <v>1.1675999999861233</v>
      </c>
      <c r="N881" s="34">
        <f t="shared" si="57"/>
        <v>0.80449999962002039</v>
      </c>
      <c r="O881" s="35">
        <f t="shared" si="58"/>
        <v>1.4179245428993066</v>
      </c>
      <c r="P881" s="34">
        <f t="shared" si="59"/>
        <v>2.0105100093562074</v>
      </c>
      <c r="Q881" s="36" t="s">
        <v>106</v>
      </c>
      <c r="R881" s="40">
        <v>4</v>
      </c>
      <c r="S881" s="115">
        <v>2</v>
      </c>
    </row>
    <row r="882" spans="1:19" x14ac:dyDescent="0.3">
      <c r="A882" s="113" t="s">
        <v>126</v>
      </c>
      <c r="C882" s="113" t="s">
        <v>3881</v>
      </c>
      <c r="D882" s="113">
        <v>1201</v>
      </c>
      <c r="E882" s="113">
        <v>334.19</v>
      </c>
      <c r="F882" s="113">
        <v>0.2</v>
      </c>
      <c r="G882" s="113">
        <v>0.2</v>
      </c>
      <c r="H882" s="113">
        <v>3.2714720000000002</v>
      </c>
      <c r="I882" s="113">
        <v>5189810.466</v>
      </c>
      <c r="J882" s="113">
        <v>487954.59399999998</v>
      </c>
      <c r="K882" s="34">
        <f>VLOOKUP($C882,'Hub coords'!$A$14:$E$119,4,TRUE)</f>
        <v>487954.53240000003</v>
      </c>
      <c r="L882" s="34">
        <f>VLOOKUP($C882,'Hub coords'!$A$14:$E$119,5,TRUE)</f>
        <v>5189811.0734999999</v>
      </c>
      <c r="M882" s="34">
        <f t="shared" si="56"/>
        <v>6.1599999957252294E-2</v>
      </c>
      <c r="N882" s="34">
        <f t="shared" si="57"/>
        <v>0.60749999992549419</v>
      </c>
      <c r="O882" s="35">
        <f t="shared" si="58"/>
        <v>0.61061510782505946</v>
      </c>
      <c r="P882" s="34">
        <f t="shared" si="59"/>
        <v>0.37285080990420899</v>
      </c>
      <c r="Q882" s="36" t="s">
        <v>106</v>
      </c>
      <c r="R882" s="40">
        <v>5</v>
      </c>
      <c r="S882" s="115">
        <v>2</v>
      </c>
    </row>
    <row r="883" spans="1:19" x14ac:dyDescent="0.3">
      <c r="A883" s="113" t="s">
        <v>126</v>
      </c>
      <c r="C883" s="113" t="s">
        <v>3882</v>
      </c>
      <c r="D883" s="113">
        <v>1201</v>
      </c>
      <c r="E883" s="113">
        <v>318.30099999999999</v>
      </c>
      <c r="F883" s="113">
        <v>0.3</v>
      </c>
      <c r="G883" s="113">
        <v>0.4</v>
      </c>
      <c r="H883" s="113">
        <v>2.366482</v>
      </c>
      <c r="I883" s="113">
        <v>5189811.2130000005</v>
      </c>
      <c r="J883" s="113">
        <v>487954.94400000002</v>
      </c>
      <c r="K883" s="34">
        <f>VLOOKUP($C883,'Hub coords'!$A$14:$E$119,4,TRUE)</f>
        <v>487954.53240000003</v>
      </c>
      <c r="L883" s="34">
        <f>VLOOKUP($C883,'Hub coords'!$A$14:$E$119,5,TRUE)</f>
        <v>5189811.0734999999</v>
      </c>
      <c r="M883" s="34">
        <f t="shared" si="56"/>
        <v>0.41159999999217689</v>
      </c>
      <c r="N883" s="34">
        <f t="shared" si="57"/>
        <v>0.13950000051409006</v>
      </c>
      <c r="O883" s="35">
        <f t="shared" si="58"/>
        <v>0.43459729651367041</v>
      </c>
      <c r="P883" s="34">
        <f t="shared" si="59"/>
        <v>0.18887481013699114</v>
      </c>
      <c r="Q883" s="36" t="s">
        <v>106</v>
      </c>
      <c r="R883" s="40">
        <v>6</v>
      </c>
      <c r="S883" s="115">
        <v>1</v>
      </c>
    </row>
    <row r="884" spans="1:19" x14ac:dyDescent="0.3">
      <c r="A884" s="113" t="s">
        <v>126</v>
      </c>
      <c r="C884" s="113" t="s">
        <v>3883</v>
      </c>
      <c r="D884" s="113">
        <v>1201</v>
      </c>
      <c r="E884" s="113">
        <v>326.06099999999998</v>
      </c>
      <c r="F884" s="113">
        <v>0.2</v>
      </c>
      <c r="G884" s="113">
        <v>0.2</v>
      </c>
      <c r="H884" s="113">
        <v>2.3702679999999998</v>
      </c>
      <c r="I884" s="113">
        <v>5189810.9040000001</v>
      </c>
      <c r="J884" s="113">
        <v>487955.45500000002</v>
      </c>
      <c r="K884" s="34">
        <f>VLOOKUP($C884,'Hub coords'!$A$14:$E$119,4,TRUE)</f>
        <v>487954.53240000003</v>
      </c>
      <c r="L884" s="34">
        <f>VLOOKUP($C884,'Hub coords'!$A$14:$E$119,5,TRUE)</f>
        <v>5189811.0734999999</v>
      </c>
      <c r="M884" s="34">
        <f t="shared" si="56"/>
        <v>0.92259999999077991</v>
      </c>
      <c r="N884" s="34">
        <f t="shared" si="57"/>
        <v>0.16949999984353781</v>
      </c>
      <c r="O884" s="35">
        <f t="shared" si="58"/>
        <v>0.93804104917106179</v>
      </c>
      <c r="P884" s="34">
        <f t="shared" si="59"/>
        <v>0.87992100992994637</v>
      </c>
      <c r="Q884" s="36" t="s">
        <v>106</v>
      </c>
      <c r="R884" s="40">
        <v>7</v>
      </c>
      <c r="S884" s="115">
        <v>0</v>
      </c>
    </row>
    <row r="885" spans="1:19" x14ac:dyDescent="0.3">
      <c r="A885" s="113" t="s">
        <v>126</v>
      </c>
      <c r="C885" s="113" t="s">
        <v>3884</v>
      </c>
      <c r="D885" s="113">
        <v>1201</v>
      </c>
      <c r="E885" s="113">
        <v>325.43900000000002</v>
      </c>
      <c r="F885" s="113">
        <v>0.2</v>
      </c>
      <c r="G885" s="113">
        <v>0.3</v>
      </c>
      <c r="H885" s="113">
        <v>2.5548440000000001</v>
      </c>
      <c r="I885" s="113">
        <v>5189811.1660000002</v>
      </c>
      <c r="J885" s="113">
        <v>487955.86499999999</v>
      </c>
      <c r="K885" s="34">
        <f>VLOOKUP($C885,'Hub coords'!$A$14:$E$119,4,TRUE)</f>
        <v>487954.53240000003</v>
      </c>
      <c r="L885" s="34">
        <f>VLOOKUP($C885,'Hub coords'!$A$14:$E$119,5,TRUE)</f>
        <v>5189811.0734999999</v>
      </c>
      <c r="M885" s="34">
        <f t="shared" si="56"/>
        <v>1.3325999999651685</v>
      </c>
      <c r="N885" s="34">
        <f t="shared" si="57"/>
        <v>9.2500000260770321E-2</v>
      </c>
      <c r="O885" s="35">
        <f t="shared" si="58"/>
        <v>1.3358065016893015</v>
      </c>
      <c r="P885" s="34">
        <f t="shared" si="59"/>
        <v>1.7843790099554098</v>
      </c>
      <c r="Q885" s="36" t="s">
        <v>106</v>
      </c>
      <c r="R885" s="40">
        <v>8</v>
      </c>
      <c r="S885" s="115">
        <v>0</v>
      </c>
    </row>
    <row r="886" spans="1:19" ht="15" thickBot="1" x14ac:dyDescent="0.35">
      <c r="A886" s="113" t="s">
        <v>126</v>
      </c>
      <c r="C886" s="113" t="s">
        <v>3885</v>
      </c>
      <c r="D886" s="113">
        <v>1201</v>
      </c>
      <c r="E886" s="113">
        <v>328.66899999999998</v>
      </c>
      <c r="F886" s="113">
        <v>0.3</v>
      </c>
      <c r="G886" s="113">
        <v>0.2</v>
      </c>
      <c r="H886" s="113">
        <v>2.0201009999999999</v>
      </c>
      <c r="I886" s="113">
        <v>5189810.4129999997</v>
      </c>
      <c r="J886" s="113">
        <v>487955.73599999998</v>
      </c>
      <c r="K886" s="34">
        <f>VLOOKUP($C886,'Hub coords'!$A$14:$E$119,4,TRUE)</f>
        <v>487954.53240000003</v>
      </c>
      <c r="L886" s="34">
        <f>VLOOKUP($C886,'Hub coords'!$A$14:$E$119,5,TRUE)</f>
        <v>5189811.0734999999</v>
      </c>
      <c r="M886" s="34">
        <f t="shared" si="56"/>
        <v>1.2035999999498017</v>
      </c>
      <c r="N886" s="34">
        <f t="shared" si="57"/>
        <v>0.660500000230968</v>
      </c>
      <c r="O886" s="35">
        <f t="shared" si="58"/>
        <v>1.3729214144241</v>
      </c>
      <c r="P886" s="34">
        <f t="shared" si="59"/>
        <v>1.8849132101842714</v>
      </c>
      <c r="Q886" s="36" t="s">
        <v>106</v>
      </c>
      <c r="R886" s="38" t="s">
        <v>2123</v>
      </c>
      <c r="S886" s="38">
        <v>0</v>
      </c>
    </row>
    <row r="887" spans="1:19" x14ac:dyDescent="0.3">
      <c r="A887" s="113" t="s">
        <v>126</v>
      </c>
      <c r="C887" s="113" t="s">
        <v>3868</v>
      </c>
      <c r="D887" s="113">
        <v>1201</v>
      </c>
      <c r="E887" s="113">
        <v>325.923</v>
      </c>
      <c r="F887" s="113">
        <v>0.4</v>
      </c>
      <c r="G887" s="113">
        <v>0.3</v>
      </c>
      <c r="H887" s="113">
        <v>2.5182169999999999</v>
      </c>
      <c r="I887" s="113">
        <v>5189810.227</v>
      </c>
      <c r="J887" s="113">
        <v>487954.86200000002</v>
      </c>
      <c r="K887" s="34">
        <f>VLOOKUP($C887,'Hub coords'!$A$14:$E$119,4,TRUE)</f>
        <v>487954.53240000003</v>
      </c>
      <c r="L887" s="34">
        <f>VLOOKUP($C887,'Hub coords'!$A$14:$E$119,5,TRUE)</f>
        <v>5189811.0734999999</v>
      </c>
      <c r="M887" s="34">
        <f t="shared" si="56"/>
        <v>0.32959999999729916</v>
      </c>
      <c r="N887" s="34">
        <f t="shared" si="57"/>
        <v>0.84649999998509884</v>
      </c>
      <c r="O887" s="35">
        <f t="shared" si="58"/>
        <v>0.90840432075865429</v>
      </c>
      <c r="P887" s="34">
        <f t="shared" si="59"/>
        <v>0.8251984099729921</v>
      </c>
      <c r="Q887" s="36" t="s">
        <v>106</v>
      </c>
      <c r="R887" s="70"/>
      <c r="S887" s="70"/>
    </row>
    <row r="888" spans="1:19" x14ac:dyDescent="0.3">
      <c r="A888" s="113" t="s">
        <v>130</v>
      </c>
      <c r="C888" s="113" t="s">
        <v>3886</v>
      </c>
      <c r="D888" s="113">
        <v>1201</v>
      </c>
      <c r="E888" s="113">
        <v>328.995</v>
      </c>
      <c r="F888" s="113">
        <v>0.4</v>
      </c>
      <c r="G888" s="113">
        <v>0.3</v>
      </c>
      <c r="H888" s="113">
        <v>1.889559</v>
      </c>
      <c r="I888" s="113">
        <v>5189810.7439999999</v>
      </c>
      <c r="J888" s="113">
        <v>487955.22899999999</v>
      </c>
      <c r="K888" s="34">
        <f>VLOOKUP($C888,'Hub coords'!$A$14:$E$119,4,TRUE)</f>
        <v>487954.53240000003</v>
      </c>
      <c r="L888" s="34">
        <f>VLOOKUP($C888,'Hub coords'!$A$14:$E$119,5,TRUE)</f>
        <v>5189811.0734999999</v>
      </c>
      <c r="M888" s="34">
        <f t="shared" si="56"/>
        <v>0.69659999996656552</v>
      </c>
      <c r="N888" s="34">
        <f t="shared" si="57"/>
        <v>0.32949999999254942</v>
      </c>
      <c r="O888" s="35">
        <f t="shared" si="58"/>
        <v>0.77059834540992178</v>
      </c>
      <c r="P888" s="34">
        <f t="shared" si="59"/>
        <v>0.59382180994850908</v>
      </c>
      <c r="Q888" s="36" t="s">
        <v>106</v>
      </c>
      <c r="R888" s="70"/>
      <c r="S888" s="70"/>
    </row>
    <row r="889" spans="1:19" x14ac:dyDescent="0.3">
      <c r="A889" s="113" t="s">
        <v>126</v>
      </c>
      <c r="C889" s="113" t="s">
        <v>3887</v>
      </c>
      <c r="D889" s="113">
        <v>1201</v>
      </c>
      <c r="E889" s="113">
        <v>327.73599999999999</v>
      </c>
      <c r="F889" s="113">
        <v>0.5</v>
      </c>
      <c r="G889" s="113">
        <v>0.3</v>
      </c>
      <c r="H889" s="113">
        <v>2.1663739999999998</v>
      </c>
      <c r="I889" s="113">
        <v>5189810.4649999999</v>
      </c>
      <c r="J889" s="113">
        <v>487954.50799999997</v>
      </c>
      <c r="K889" s="34">
        <f>VLOOKUP($C889,'Hub coords'!$A$14:$E$119,4,TRUE)</f>
        <v>487954.53240000003</v>
      </c>
      <c r="L889" s="34">
        <f>VLOOKUP($C889,'Hub coords'!$A$14:$E$119,5,TRUE)</f>
        <v>5189811.0734999999</v>
      </c>
      <c r="M889" s="34">
        <f t="shared" si="56"/>
        <v>2.4400000052992254E-2</v>
      </c>
      <c r="N889" s="34">
        <f t="shared" si="57"/>
        <v>0.60850000008940697</v>
      </c>
      <c r="O889" s="35">
        <f t="shared" si="58"/>
        <v>0.60898900656037647</v>
      </c>
      <c r="P889" s="34">
        <f t="shared" si="59"/>
        <v>0.37086761011139424</v>
      </c>
      <c r="Q889" s="36" t="s">
        <v>106</v>
      </c>
      <c r="R889" s="70"/>
      <c r="S889" s="70"/>
    </row>
    <row r="890" spans="1:19" x14ac:dyDescent="0.3">
      <c r="A890" s="113" t="s">
        <v>130</v>
      </c>
      <c r="C890" s="113" t="s">
        <v>3888</v>
      </c>
      <c r="D890" s="113">
        <v>1200</v>
      </c>
      <c r="E890" s="113">
        <v>327.99</v>
      </c>
      <c r="F890" s="113">
        <v>0.3</v>
      </c>
      <c r="G890" s="113">
        <v>0.3</v>
      </c>
      <c r="H890" s="113">
        <v>2.2343009999999999</v>
      </c>
      <c r="I890" s="113">
        <v>5189810.2740000002</v>
      </c>
      <c r="J890" s="113">
        <v>487955.21299999999</v>
      </c>
      <c r="K890" s="34">
        <f>VLOOKUP($C890,'Hub coords'!$A$14:$E$119,4,TRUE)</f>
        <v>487954.53240000003</v>
      </c>
      <c r="L890" s="34">
        <f>VLOOKUP($C890,'Hub coords'!$A$14:$E$119,5,TRUE)</f>
        <v>5189811.0734999999</v>
      </c>
      <c r="M890" s="34">
        <f t="shared" si="56"/>
        <v>0.68059999996330589</v>
      </c>
      <c r="N890" s="34">
        <f t="shared" si="57"/>
        <v>0.7994999997317791</v>
      </c>
      <c r="O890" s="35">
        <f t="shared" si="58"/>
        <v>1.0499602894972584</v>
      </c>
      <c r="P890" s="34">
        <f t="shared" si="59"/>
        <v>1.1024166095211667</v>
      </c>
      <c r="Q890" s="36" t="s">
        <v>106</v>
      </c>
      <c r="R890" s="70"/>
      <c r="S890" s="70"/>
    </row>
    <row r="891" spans="1:19" x14ac:dyDescent="0.3">
      <c r="A891" s="113" t="s">
        <v>126</v>
      </c>
      <c r="C891" s="113" t="s">
        <v>3889</v>
      </c>
      <c r="D891" s="113">
        <v>1201</v>
      </c>
      <c r="E891" s="113">
        <v>329.08100000000002</v>
      </c>
      <c r="F891" s="113">
        <v>0.2</v>
      </c>
      <c r="G891" s="113">
        <v>0.2</v>
      </c>
      <c r="H891" s="113">
        <v>2.9323169999999998</v>
      </c>
      <c r="I891" s="113">
        <v>5189808.9570000004</v>
      </c>
      <c r="J891" s="113">
        <v>487955.44900000002</v>
      </c>
      <c r="K891" s="34">
        <f>VLOOKUP($C891,'Hub coords'!$A$14:$E$119,4,TRUE)</f>
        <v>487954.53240000003</v>
      </c>
      <c r="L891" s="34">
        <f>VLOOKUP($C891,'Hub coords'!$A$14:$E$119,5,TRUE)</f>
        <v>5189811.0734999999</v>
      </c>
      <c r="M891" s="34">
        <f t="shared" si="56"/>
        <v>0.9165999999968335</v>
      </c>
      <c r="N891" s="34">
        <f t="shared" si="57"/>
        <v>2.116499999538064</v>
      </c>
      <c r="O891" s="35">
        <f t="shared" si="58"/>
        <v>2.3064535130886163</v>
      </c>
      <c r="P891" s="34">
        <f t="shared" si="59"/>
        <v>5.3197278080388202</v>
      </c>
      <c r="Q891" s="36" t="s">
        <v>106</v>
      </c>
      <c r="R891" s="70"/>
      <c r="S891" s="70"/>
    </row>
    <row r="892" spans="1:19" x14ac:dyDescent="0.3">
      <c r="A892" s="113" t="s">
        <v>126</v>
      </c>
      <c r="C892" s="113" t="s">
        <v>3890</v>
      </c>
      <c r="D892" s="113">
        <v>1201</v>
      </c>
      <c r="E892" s="113">
        <v>337.05</v>
      </c>
      <c r="F892" s="113">
        <v>0.3</v>
      </c>
      <c r="G892" s="113">
        <v>0.4</v>
      </c>
      <c r="H892" s="113">
        <v>3.6160320000000001</v>
      </c>
      <c r="I892" s="113">
        <v>5189810.7989999996</v>
      </c>
      <c r="J892" s="113">
        <v>487953.77600000001</v>
      </c>
      <c r="K892" s="34">
        <f>VLOOKUP($C892,'Hub coords'!$A$14:$E$119,4,TRUE)</f>
        <v>487954.53240000003</v>
      </c>
      <c r="L892" s="34">
        <f>VLOOKUP($C892,'Hub coords'!$A$14:$E$119,5,TRUE)</f>
        <v>5189811.0734999999</v>
      </c>
      <c r="M892" s="34">
        <f t="shared" si="56"/>
        <v>0.75640000001294538</v>
      </c>
      <c r="N892" s="34">
        <f t="shared" si="57"/>
        <v>0.27450000029057264</v>
      </c>
      <c r="O892" s="35">
        <f t="shared" si="58"/>
        <v>0.80466838522406736</v>
      </c>
      <c r="P892" s="34">
        <f t="shared" si="59"/>
        <v>0.64749121017910805</v>
      </c>
      <c r="Q892" s="36" t="s">
        <v>106</v>
      </c>
      <c r="R892" s="70"/>
      <c r="S892" s="70"/>
    </row>
    <row r="893" spans="1:19" x14ac:dyDescent="0.3">
      <c r="A893" s="113" t="s">
        <v>126</v>
      </c>
      <c r="C893" s="113" t="s">
        <v>3891</v>
      </c>
      <c r="D893" s="113">
        <v>1201</v>
      </c>
      <c r="E893" s="113">
        <v>318.60700000000003</v>
      </c>
      <c r="F893" s="113">
        <v>0.2</v>
      </c>
      <c r="G893" s="113">
        <v>0.3</v>
      </c>
      <c r="H893" s="113">
        <v>1.920005</v>
      </c>
      <c r="I893" s="113">
        <v>5189810.38</v>
      </c>
      <c r="J893" s="113">
        <v>487956.82400000002</v>
      </c>
      <c r="K893" s="34">
        <f>VLOOKUP($C893,'Hub coords'!$A$14:$E$119,4,TRUE)</f>
        <v>487954.53240000003</v>
      </c>
      <c r="L893" s="34">
        <f>VLOOKUP($C893,'Hub coords'!$A$14:$E$119,5,TRUE)</f>
        <v>5189811.0734999999</v>
      </c>
      <c r="M893" s="34">
        <f t="shared" si="56"/>
        <v>2.2915999999968335</v>
      </c>
      <c r="N893" s="34">
        <f t="shared" si="57"/>
        <v>0.69350000005215406</v>
      </c>
      <c r="O893" s="35">
        <f t="shared" si="58"/>
        <v>2.3942374172286724</v>
      </c>
      <c r="P893" s="34">
        <f t="shared" si="59"/>
        <v>5.7323728100578242</v>
      </c>
      <c r="Q893" s="36" t="s">
        <v>106</v>
      </c>
      <c r="R893" s="70"/>
      <c r="S893" s="70"/>
    </row>
    <row r="894" spans="1:19" x14ac:dyDescent="0.3">
      <c r="A894" s="113" t="s">
        <v>126</v>
      </c>
      <c r="C894" s="113" t="s">
        <v>3892</v>
      </c>
      <c r="D894" s="113">
        <v>1201</v>
      </c>
      <c r="E894" s="113">
        <v>327.42</v>
      </c>
      <c r="F894" s="113">
        <v>0.2</v>
      </c>
      <c r="G894" s="113">
        <v>0.2</v>
      </c>
      <c r="H894" s="113">
        <v>2.3075860000000001</v>
      </c>
      <c r="I894" s="113">
        <v>5189811.0130000003</v>
      </c>
      <c r="J894" s="113">
        <v>487955.84299999999</v>
      </c>
      <c r="K894" s="34">
        <f>VLOOKUP($C894,'Hub coords'!$A$14:$E$119,4,TRUE)</f>
        <v>487954.53240000003</v>
      </c>
      <c r="L894" s="34">
        <f>VLOOKUP($C894,'Hub coords'!$A$14:$E$119,5,TRUE)</f>
        <v>5189811.0734999999</v>
      </c>
      <c r="M894" s="34">
        <f t="shared" si="56"/>
        <v>1.3105999999679625</v>
      </c>
      <c r="N894" s="34">
        <f t="shared" si="57"/>
        <v>6.0499999672174454E-2</v>
      </c>
      <c r="O894" s="35">
        <f t="shared" si="58"/>
        <v>1.3119956592444795</v>
      </c>
      <c r="P894" s="34">
        <f t="shared" si="59"/>
        <v>1.7213326098763564</v>
      </c>
      <c r="Q894" s="36" t="s">
        <v>106</v>
      </c>
      <c r="R894" s="70"/>
      <c r="S894" s="70"/>
    </row>
    <row r="895" spans="1:19" x14ac:dyDescent="0.3">
      <c r="A895" s="113" t="s">
        <v>126</v>
      </c>
      <c r="C895" s="113" t="s">
        <v>3893</v>
      </c>
      <c r="D895" s="113">
        <v>1201</v>
      </c>
      <c r="E895" s="113">
        <v>328.76</v>
      </c>
      <c r="F895" s="113">
        <v>0.5</v>
      </c>
      <c r="G895" s="113">
        <v>0.3</v>
      </c>
      <c r="H895" s="113">
        <v>2.3980389999999998</v>
      </c>
      <c r="I895" s="113">
        <v>5189810.648</v>
      </c>
      <c r="J895" s="113">
        <v>487954.84299999999</v>
      </c>
      <c r="K895" s="34">
        <f>VLOOKUP($C895,'Hub coords'!$A$14:$E$119,4,TRUE)</f>
        <v>487954.53240000003</v>
      </c>
      <c r="L895" s="34">
        <f>VLOOKUP($C895,'Hub coords'!$A$14:$E$119,5,TRUE)</f>
        <v>5189811.0734999999</v>
      </c>
      <c r="M895" s="34">
        <f t="shared" si="56"/>
        <v>0.3105999999679625</v>
      </c>
      <c r="N895" s="34">
        <f t="shared" si="57"/>
        <v>0.42549999989569187</v>
      </c>
      <c r="O895" s="35">
        <f t="shared" si="58"/>
        <v>0.52680414756466387</v>
      </c>
      <c r="P895" s="34">
        <f t="shared" si="59"/>
        <v>0.27752260989133215</v>
      </c>
      <c r="Q895" s="36" t="s">
        <v>106</v>
      </c>
      <c r="R895" s="70"/>
      <c r="S895" s="70"/>
    </row>
    <row r="896" spans="1:19" x14ac:dyDescent="0.3">
      <c r="A896" s="113" t="s">
        <v>126</v>
      </c>
      <c r="C896" s="113" t="s">
        <v>3894</v>
      </c>
      <c r="D896" s="113">
        <v>1201</v>
      </c>
      <c r="E896" s="113">
        <v>328.11700000000002</v>
      </c>
      <c r="F896" s="113">
        <v>0.6</v>
      </c>
      <c r="G896" s="113">
        <v>0.3</v>
      </c>
      <c r="H896" s="113">
        <v>1.9715590000000001</v>
      </c>
      <c r="I896" s="113">
        <v>5189810.3279999997</v>
      </c>
      <c r="J896" s="113">
        <v>487954.47700000001</v>
      </c>
      <c r="K896" s="34">
        <f>VLOOKUP($C896,'Hub coords'!$A$14:$E$119,4,TRUE)</f>
        <v>487954.53240000003</v>
      </c>
      <c r="L896" s="34">
        <f>VLOOKUP($C896,'Hub coords'!$A$14:$E$119,5,TRUE)</f>
        <v>5189811.0734999999</v>
      </c>
      <c r="M896" s="34">
        <f t="shared" si="56"/>
        <v>5.5400000012014061E-2</v>
      </c>
      <c r="N896" s="34">
        <f t="shared" si="57"/>
        <v>0.7455000001937151</v>
      </c>
      <c r="O896" s="35">
        <f t="shared" si="58"/>
        <v>0.74755562354259653</v>
      </c>
      <c r="P896" s="34">
        <f t="shared" si="59"/>
        <v>0.55883941029016027</v>
      </c>
      <c r="Q896" s="36" t="s">
        <v>106</v>
      </c>
      <c r="R896" s="70"/>
      <c r="S896" s="70"/>
    </row>
    <row r="897" spans="1:19" x14ac:dyDescent="0.3">
      <c r="A897" s="113" t="s">
        <v>126</v>
      </c>
      <c r="C897" s="113" t="s">
        <v>3895</v>
      </c>
      <c r="D897" s="113">
        <v>1201</v>
      </c>
      <c r="E897" s="113">
        <v>319.30599999999998</v>
      </c>
      <c r="F897" s="113">
        <v>0.3</v>
      </c>
      <c r="G897" s="113">
        <v>0.3</v>
      </c>
      <c r="H897" s="113">
        <v>2.3945810000000001</v>
      </c>
      <c r="I897" s="113">
        <v>5189811.602</v>
      </c>
      <c r="J897" s="113">
        <v>487954.72100000002</v>
      </c>
      <c r="K897" s="34">
        <f>VLOOKUP($C897,'Hub coords'!$A$14:$E$119,4,TRUE)</f>
        <v>487954.53240000003</v>
      </c>
      <c r="L897" s="34">
        <f>VLOOKUP($C897,'Hub coords'!$A$14:$E$119,5,TRUE)</f>
        <v>5189811.0734999999</v>
      </c>
      <c r="M897" s="34">
        <f t="shared" si="56"/>
        <v>0.18859999999403954</v>
      </c>
      <c r="N897" s="34">
        <f t="shared" si="57"/>
        <v>0.52850000001490116</v>
      </c>
      <c r="O897" s="35">
        <f t="shared" si="58"/>
        <v>0.56114366254418502</v>
      </c>
      <c r="P897" s="34">
        <f t="shared" si="59"/>
        <v>0.3148822100135022</v>
      </c>
      <c r="Q897" s="36" t="s">
        <v>106</v>
      </c>
      <c r="R897" s="70"/>
      <c r="S897" s="70"/>
    </row>
    <row r="898" spans="1:19" x14ac:dyDescent="0.3">
      <c r="A898" s="113" t="s">
        <v>130</v>
      </c>
      <c r="C898" s="113" t="s">
        <v>3869</v>
      </c>
      <c r="D898" s="113">
        <v>1201</v>
      </c>
      <c r="E898" s="113">
        <v>335.36</v>
      </c>
      <c r="F898" s="113">
        <v>0.3</v>
      </c>
      <c r="G898" s="113">
        <v>0.2</v>
      </c>
      <c r="H898" s="113">
        <v>1.9967600000000001</v>
      </c>
      <c r="I898" s="113">
        <v>5189810.0599999996</v>
      </c>
      <c r="J898" s="113">
        <v>487954.26299999998</v>
      </c>
      <c r="K898" s="34">
        <f>VLOOKUP($C898,'Hub coords'!$A$14:$E$119,4,TRUE)</f>
        <v>487954.53240000003</v>
      </c>
      <c r="L898" s="34">
        <f>VLOOKUP($C898,'Hub coords'!$A$14:$E$119,5,TRUE)</f>
        <v>5189811.0734999999</v>
      </c>
      <c r="M898" s="34">
        <f t="shared" si="56"/>
        <v>0.26940000004833564</v>
      </c>
      <c r="N898" s="34">
        <f t="shared" si="57"/>
        <v>1.0135000003501773</v>
      </c>
      <c r="O898" s="35">
        <f t="shared" si="58"/>
        <v>1.0486937640397469</v>
      </c>
      <c r="P898" s="34">
        <f t="shared" si="59"/>
        <v>1.0997586107358523</v>
      </c>
      <c r="Q898" s="36" t="s">
        <v>106</v>
      </c>
      <c r="R898" s="70"/>
      <c r="S898" s="70"/>
    </row>
    <row r="899" spans="1:19" x14ac:dyDescent="0.3">
      <c r="A899" s="113" t="s">
        <v>126</v>
      </c>
      <c r="C899" s="113" t="s">
        <v>3896</v>
      </c>
      <c r="D899" s="113">
        <v>1201</v>
      </c>
      <c r="E899" s="113">
        <v>325.291</v>
      </c>
      <c r="F899" s="113">
        <v>0.3</v>
      </c>
      <c r="G899" s="113">
        <v>0.3</v>
      </c>
      <c r="H899" s="113">
        <v>2.3462869999999998</v>
      </c>
      <c r="I899" s="113">
        <v>5189810.8650000002</v>
      </c>
      <c r="J899" s="113">
        <v>487955.63699999999</v>
      </c>
      <c r="K899" s="34">
        <f>VLOOKUP($C899,'Hub coords'!$A$14:$E$119,4,TRUE)</f>
        <v>487954.53240000003</v>
      </c>
      <c r="L899" s="34">
        <f>VLOOKUP($C899,'Hub coords'!$A$14:$E$119,5,TRUE)</f>
        <v>5189811.0734999999</v>
      </c>
      <c r="M899" s="34">
        <f t="shared" si="56"/>
        <v>1.1045999999623746</v>
      </c>
      <c r="N899" s="34">
        <f t="shared" si="57"/>
        <v>0.20849999971687794</v>
      </c>
      <c r="O899" s="35">
        <f t="shared" si="58"/>
        <v>1.1241056043801294</v>
      </c>
      <c r="P899" s="34">
        <f t="shared" si="59"/>
        <v>1.2636134097988161</v>
      </c>
      <c r="Q899" s="36" t="s">
        <v>106</v>
      </c>
      <c r="R899" s="70"/>
      <c r="S899" s="70"/>
    </row>
    <row r="900" spans="1:19" x14ac:dyDescent="0.3">
      <c r="A900" s="113" t="s">
        <v>130</v>
      </c>
      <c r="C900" s="113" t="s">
        <v>3870</v>
      </c>
      <c r="D900" s="113">
        <v>1200</v>
      </c>
      <c r="E900" s="113">
        <v>330.40800000000002</v>
      </c>
      <c r="F900" s="113">
        <v>0.5</v>
      </c>
      <c r="G900" s="113">
        <v>0.4</v>
      </c>
      <c r="H900" s="113">
        <v>2.228221</v>
      </c>
      <c r="I900" s="113">
        <v>5189809.7649999997</v>
      </c>
      <c r="J900" s="113">
        <v>487954.98200000002</v>
      </c>
      <c r="K900" s="34">
        <f>VLOOKUP($C900,'Hub coords'!$A$14:$E$119,4,TRUE)</f>
        <v>487954.53240000003</v>
      </c>
      <c r="L900" s="34">
        <f>VLOOKUP($C900,'Hub coords'!$A$14:$E$119,5,TRUE)</f>
        <v>5189811.0734999999</v>
      </c>
      <c r="M900" s="34">
        <f t="shared" si="56"/>
        <v>0.44959999999264255</v>
      </c>
      <c r="N900" s="34">
        <f t="shared" si="57"/>
        <v>1.3085000002756715</v>
      </c>
      <c r="O900" s="35">
        <f t="shared" si="58"/>
        <v>1.3835867918980784</v>
      </c>
      <c r="P900" s="34">
        <f t="shared" si="59"/>
        <v>1.9143124107148166</v>
      </c>
      <c r="Q900" s="36" t="s">
        <v>106</v>
      </c>
      <c r="R900" s="70" t="s">
        <v>5112</v>
      </c>
      <c r="S900" s="48">
        <f>COUNT(D876:D905)</f>
        <v>30</v>
      </c>
    </row>
    <row r="901" spans="1:19" x14ac:dyDescent="0.3">
      <c r="A901" s="113" t="s">
        <v>130</v>
      </c>
      <c r="C901" s="113" t="s">
        <v>3871</v>
      </c>
      <c r="D901" s="113">
        <v>1201</v>
      </c>
      <c r="E901" s="113">
        <v>327.87599999999998</v>
      </c>
      <c r="F901" s="113">
        <v>0.6</v>
      </c>
      <c r="G901" s="113">
        <v>0.3</v>
      </c>
      <c r="H901" s="113">
        <v>2.1298620000000001</v>
      </c>
      <c r="I901" s="113">
        <v>5189810.6390000004</v>
      </c>
      <c r="J901" s="113">
        <v>487954.74900000001</v>
      </c>
      <c r="K901" s="34">
        <f>VLOOKUP($C901,'Hub coords'!$A$14:$E$119,4,TRUE)</f>
        <v>487954.53240000003</v>
      </c>
      <c r="L901" s="34">
        <f>VLOOKUP($C901,'Hub coords'!$A$14:$E$119,5,TRUE)</f>
        <v>5189811.0734999999</v>
      </c>
      <c r="M901" s="34">
        <f t="shared" si="56"/>
        <v>0.21659999998519197</v>
      </c>
      <c r="N901" s="34">
        <f t="shared" si="57"/>
        <v>0.43449999950826168</v>
      </c>
      <c r="O901" s="35">
        <f t="shared" si="58"/>
        <v>0.48549542692621167</v>
      </c>
      <c r="P901" s="34">
        <f t="shared" si="59"/>
        <v>0.23570580956626452</v>
      </c>
      <c r="Q901" s="36" t="s">
        <v>106</v>
      </c>
      <c r="R901" s="70" t="s">
        <v>5111</v>
      </c>
      <c r="S901" s="18">
        <f>AVERAGE(O876:O905)</f>
        <v>0.98195871870489104</v>
      </c>
    </row>
    <row r="902" spans="1:19" x14ac:dyDescent="0.3">
      <c r="A902" s="113" t="s">
        <v>126</v>
      </c>
      <c r="C902" s="113" t="s">
        <v>3872</v>
      </c>
      <c r="D902" s="113">
        <v>1201</v>
      </c>
      <c r="E902" s="113">
        <v>333.71899999999999</v>
      </c>
      <c r="F902" s="113">
        <v>0.4</v>
      </c>
      <c r="G902" s="113">
        <v>0.2</v>
      </c>
      <c r="H902" s="113">
        <v>2.2605770000000001</v>
      </c>
      <c r="I902" s="113">
        <v>5189810.66</v>
      </c>
      <c r="J902" s="113">
        <v>487954.636</v>
      </c>
      <c r="K902" s="34">
        <f>VLOOKUP($C902,'Hub coords'!$A$14:$E$119,4,TRUE)</f>
        <v>487954.53240000003</v>
      </c>
      <c r="L902" s="34">
        <f>VLOOKUP($C902,'Hub coords'!$A$14:$E$119,5,TRUE)</f>
        <v>5189811.0734999999</v>
      </c>
      <c r="M902" s="34">
        <f t="shared" si="56"/>
        <v>0.10359999997308478</v>
      </c>
      <c r="N902" s="34">
        <f t="shared" si="57"/>
        <v>0.41349999979138374</v>
      </c>
      <c r="O902" s="35">
        <f t="shared" si="58"/>
        <v>0.42628067024191646</v>
      </c>
      <c r="P902" s="34">
        <f t="shared" si="59"/>
        <v>0.18171520982189751</v>
      </c>
      <c r="Q902" s="36" t="s">
        <v>106</v>
      </c>
      <c r="R902" s="70" t="s">
        <v>5110</v>
      </c>
      <c r="S902" s="18">
        <f>_xlfn.STDEV.S(O876:O905)</f>
        <v>0.51582205363156775</v>
      </c>
    </row>
    <row r="903" spans="1:19" x14ac:dyDescent="0.3">
      <c r="A903" s="113" t="s">
        <v>126</v>
      </c>
      <c r="C903" s="113" t="s">
        <v>3873</v>
      </c>
      <c r="D903" s="113">
        <v>1201</v>
      </c>
      <c r="E903" s="113">
        <v>328.67899999999997</v>
      </c>
      <c r="F903" s="113">
        <v>0.2</v>
      </c>
      <c r="G903" s="113">
        <v>0.2</v>
      </c>
      <c r="H903" s="113">
        <v>3.1164299999999998</v>
      </c>
      <c r="I903" s="113">
        <v>5189809.6459999997</v>
      </c>
      <c r="J903" s="113">
        <v>487955.56699999998</v>
      </c>
      <c r="K903" s="34">
        <f>VLOOKUP($C903,'Hub coords'!$A$14:$E$119,4,TRUE)</f>
        <v>487954.53240000003</v>
      </c>
      <c r="L903" s="34">
        <f>VLOOKUP($C903,'Hub coords'!$A$14:$E$119,5,TRUE)</f>
        <v>5189811.0734999999</v>
      </c>
      <c r="M903" s="34">
        <f t="shared" si="56"/>
        <v>1.0345999999553896</v>
      </c>
      <c r="N903" s="34">
        <f t="shared" si="57"/>
        <v>1.4275000002235174</v>
      </c>
      <c r="O903" s="35">
        <f t="shared" si="58"/>
        <v>1.7629955787085327</v>
      </c>
      <c r="P903" s="34">
        <f t="shared" si="59"/>
        <v>3.1081534105458344</v>
      </c>
      <c r="Q903" s="36" t="s">
        <v>106</v>
      </c>
      <c r="R903" s="70" t="s">
        <v>5109</v>
      </c>
      <c r="S903" s="18">
        <f>MIN(O876:O905)</f>
        <v>0.39465910587332798</v>
      </c>
    </row>
    <row r="904" spans="1:19" x14ac:dyDescent="0.3">
      <c r="A904" s="113" t="s">
        <v>126</v>
      </c>
      <c r="C904" s="113" t="s">
        <v>3874</v>
      </c>
      <c r="D904" s="113">
        <v>1201</v>
      </c>
      <c r="E904" s="113">
        <v>327.02300000000002</v>
      </c>
      <c r="F904" s="113">
        <v>0.5</v>
      </c>
      <c r="G904" s="113">
        <v>0.3</v>
      </c>
      <c r="H904" s="113">
        <v>2.3710909999999998</v>
      </c>
      <c r="I904" s="113">
        <v>5189810.5020000003</v>
      </c>
      <c r="J904" s="113">
        <v>487954.484</v>
      </c>
      <c r="K904" s="34">
        <f>VLOOKUP($C904,'Hub coords'!$A$14:$E$119,4,TRUE)</f>
        <v>487954.53240000003</v>
      </c>
      <c r="L904" s="34">
        <f>VLOOKUP($C904,'Hub coords'!$A$14:$E$119,5,TRUE)</f>
        <v>5189811.0734999999</v>
      </c>
      <c r="M904" s="34">
        <f t="shared" si="56"/>
        <v>4.8400000028777868E-2</v>
      </c>
      <c r="N904" s="34">
        <f t="shared" si="57"/>
        <v>0.57149999961256981</v>
      </c>
      <c r="O904" s="35">
        <f t="shared" si="58"/>
        <v>0.57354582167421719</v>
      </c>
      <c r="P904" s="34">
        <f t="shared" si="59"/>
        <v>0.32895480955995293</v>
      </c>
      <c r="Q904" s="36" t="s">
        <v>106</v>
      </c>
      <c r="R904" s="70" t="s">
        <v>5108</v>
      </c>
      <c r="S904" s="18">
        <f>MAX(O876:O905)</f>
        <v>2.3942374172286724</v>
      </c>
    </row>
    <row r="905" spans="1:19" x14ac:dyDescent="0.3">
      <c r="A905" s="113" t="s">
        <v>130</v>
      </c>
      <c r="C905" s="113" t="s">
        <v>3875</v>
      </c>
      <c r="D905" s="113">
        <v>1201</v>
      </c>
      <c r="E905" s="113">
        <v>326.20699999999999</v>
      </c>
      <c r="F905" s="113">
        <v>0.3</v>
      </c>
      <c r="G905" s="113">
        <v>0.3</v>
      </c>
      <c r="H905" s="113">
        <v>2.0226769999999998</v>
      </c>
      <c r="I905" s="113">
        <v>5189810.5429999996</v>
      </c>
      <c r="J905" s="113">
        <v>487955.08399999997</v>
      </c>
      <c r="K905" s="34">
        <f>VLOOKUP($C905,'Hub coords'!$A$14:$E$119,4,TRUE)</f>
        <v>487954.53240000003</v>
      </c>
      <c r="L905" s="34">
        <f>VLOOKUP($C905,'Hub coords'!$A$14:$E$119,5,TRUE)</f>
        <v>5189811.0734999999</v>
      </c>
      <c r="M905" s="34">
        <f t="shared" si="56"/>
        <v>0.55159999994793907</v>
      </c>
      <c r="N905" s="34">
        <f t="shared" si="57"/>
        <v>0.53050000034272671</v>
      </c>
      <c r="O905" s="35">
        <f t="shared" si="58"/>
        <v>0.76530569729108866</v>
      </c>
      <c r="P905" s="34">
        <f t="shared" si="59"/>
        <v>0.58569281030619946</v>
      </c>
      <c r="Q905" s="36" t="s">
        <v>106</v>
      </c>
      <c r="R905" s="70" t="s">
        <v>5107</v>
      </c>
      <c r="S905" s="18">
        <f>SQRT(SUM(P876:P905)/S900)</f>
        <v>1.1051905883388693</v>
      </c>
    </row>
    <row r="906" spans="1:19" ht="15" thickBot="1" x14ac:dyDescent="0.35">
      <c r="A906" s="113" t="s">
        <v>126</v>
      </c>
      <c r="C906" s="113" t="s">
        <v>3897</v>
      </c>
      <c r="D906" s="113">
        <v>1201</v>
      </c>
      <c r="E906" s="113">
        <v>344.01600000000002</v>
      </c>
      <c r="F906" s="113">
        <v>0.3</v>
      </c>
      <c r="G906" s="113">
        <v>0.2</v>
      </c>
      <c r="H906" s="113">
        <v>2.0698979999999998</v>
      </c>
      <c r="I906" s="113">
        <v>5189733.8590000002</v>
      </c>
      <c r="J906" s="113">
        <v>487957.723</v>
      </c>
      <c r="K906" s="34">
        <f>VLOOKUP($C906,'Hub coords'!$A$14:$E$119,4,TRUE)</f>
        <v>487956.13340000005</v>
      </c>
      <c r="L906" s="34">
        <f>VLOOKUP($C906,'Hub coords'!$A$14:$E$119,5,TRUE)</f>
        <v>5189733.8505000006</v>
      </c>
      <c r="M906" s="34">
        <f t="shared" ref="M906:M969" si="60">ABS(K906-J906)</f>
        <v>1.5895999999484047</v>
      </c>
      <c r="N906" s="34">
        <f t="shared" ref="N906:N969" si="61">ABS(L906-I906)</f>
        <v>8.4999995306134224E-3</v>
      </c>
      <c r="O906" s="35">
        <f t="shared" ref="O906:O969" si="62">SQRT(M906^2+N906^2)</f>
        <v>1.5896227256264264</v>
      </c>
      <c r="P906" s="34">
        <f t="shared" ref="P906:P969" si="63">O906*O906</f>
        <v>2.5269004098279888</v>
      </c>
      <c r="Q906" s="36" t="s">
        <v>107</v>
      </c>
      <c r="R906" s="58"/>
      <c r="S906" s="58"/>
    </row>
    <row r="907" spans="1:19" x14ac:dyDescent="0.3">
      <c r="A907" s="113" t="s">
        <v>126</v>
      </c>
      <c r="C907" s="113" t="s">
        <v>3906</v>
      </c>
      <c r="D907" s="113">
        <v>1201</v>
      </c>
      <c r="E907" s="113">
        <v>333.173</v>
      </c>
      <c r="F907" s="113">
        <v>1.5</v>
      </c>
      <c r="G907" s="113">
        <v>1.5</v>
      </c>
      <c r="H907" s="113">
        <v>1.8658239999999999</v>
      </c>
      <c r="I907" s="113">
        <v>5189734.5549999997</v>
      </c>
      <c r="J907" s="113">
        <v>487958.408</v>
      </c>
      <c r="K907" s="34">
        <f>VLOOKUP($C907,'Hub coords'!$A$14:$E$119,4,TRUE)</f>
        <v>487956.13340000005</v>
      </c>
      <c r="L907" s="34">
        <f>VLOOKUP($C907,'Hub coords'!$A$14:$E$119,5,TRUE)</f>
        <v>5189733.8505000006</v>
      </c>
      <c r="M907" s="34">
        <f t="shared" si="60"/>
        <v>2.2745999999460764</v>
      </c>
      <c r="N907" s="34">
        <f t="shared" si="61"/>
        <v>0.70449999906122684</v>
      </c>
      <c r="O907" s="35">
        <f t="shared" si="62"/>
        <v>2.3812025131080219</v>
      </c>
      <c r="P907" s="34">
        <f t="shared" si="63"/>
        <v>5.670125408431959</v>
      </c>
      <c r="Q907" s="36" t="s">
        <v>107</v>
      </c>
      <c r="R907" s="62" t="s">
        <v>166</v>
      </c>
      <c r="S907" s="62" t="s">
        <v>165</v>
      </c>
    </row>
    <row r="908" spans="1:19" x14ac:dyDescent="0.3">
      <c r="A908" s="113" t="s">
        <v>126</v>
      </c>
      <c r="C908" s="113" t="s">
        <v>3907</v>
      </c>
      <c r="D908" s="113">
        <v>1201</v>
      </c>
      <c r="E908" s="113">
        <v>344.27499999999998</v>
      </c>
      <c r="F908" s="113">
        <v>0.3</v>
      </c>
      <c r="G908" s="113">
        <v>0.2</v>
      </c>
      <c r="H908" s="113">
        <v>1.7484090000000001</v>
      </c>
      <c r="I908" s="113">
        <v>5189734.4119999995</v>
      </c>
      <c r="J908" s="113">
        <v>487957.67200000002</v>
      </c>
      <c r="K908" s="34">
        <f>VLOOKUP($C908,'Hub coords'!$A$14:$E$119,4,TRUE)</f>
        <v>487956.13340000005</v>
      </c>
      <c r="L908" s="34">
        <f>VLOOKUP($C908,'Hub coords'!$A$14:$E$119,5,TRUE)</f>
        <v>5189733.8505000006</v>
      </c>
      <c r="M908" s="34">
        <f t="shared" si="60"/>
        <v>1.5385999999707565</v>
      </c>
      <c r="N908" s="34">
        <f t="shared" si="61"/>
        <v>0.56149999890476465</v>
      </c>
      <c r="O908" s="35">
        <f t="shared" si="62"/>
        <v>1.6378559792240777</v>
      </c>
      <c r="P908" s="34">
        <f t="shared" si="63"/>
        <v>2.6825722086800625</v>
      </c>
      <c r="Q908" s="36" t="s">
        <v>107</v>
      </c>
      <c r="R908" s="63">
        <v>1</v>
      </c>
      <c r="S908" s="64">
        <v>0</v>
      </c>
    </row>
    <row r="909" spans="1:19" x14ac:dyDescent="0.3">
      <c r="A909" s="113" t="s">
        <v>126</v>
      </c>
      <c r="C909" s="113" t="s">
        <v>3908</v>
      </c>
      <c r="D909" s="113">
        <v>1201</v>
      </c>
      <c r="E909" s="113">
        <v>337.31</v>
      </c>
      <c r="F909" s="113">
        <v>1.7</v>
      </c>
      <c r="G909" s="113">
        <v>1.7</v>
      </c>
      <c r="H909" s="113">
        <v>1.4145650000000001</v>
      </c>
      <c r="I909" s="113">
        <v>5189735.8119999999</v>
      </c>
      <c r="J909" s="113">
        <v>487959.60499999998</v>
      </c>
      <c r="K909" s="34">
        <f>VLOOKUP($C909,'Hub coords'!$A$14:$E$119,4,TRUE)</f>
        <v>487956.13340000005</v>
      </c>
      <c r="L909" s="34">
        <f>VLOOKUP($C909,'Hub coords'!$A$14:$E$119,5,TRUE)</f>
        <v>5189733.8505000006</v>
      </c>
      <c r="M909" s="34">
        <f t="shared" si="60"/>
        <v>3.4715999999316409</v>
      </c>
      <c r="N909" s="34">
        <f t="shared" si="61"/>
        <v>1.9614999992772937</v>
      </c>
      <c r="O909" s="35">
        <f t="shared" si="62"/>
        <v>3.987416307170621</v>
      </c>
      <c r="P909" s="34">
        <f t="shared" si="63"/>
        <v>15.899488806690192</v>
      </c>
      <c r="Q909" s="36" t="s">
        <v>107</v>
      </c>
      <c r="R909" s="63">
        <v>2</v>
      </c>
      <c r="S909" s="64">
        <v>6</v>
      </c>
    </row>
    <row r="910" spans="1:19" x14ac:dyDescent="0.3">
      <c r="A910" s="113" t="s">
        <v>126</v>
      </c>
      <c r="C910" s="113" t="s">
        <v>3909</v>
      </c>
      <c r="D910" s="113">
        <v>1200</v>
      </c>
      <c r="E910" s="113">
        <v>319.17500000000001</v>
      </c>
      <c r="F910" s="113">
        <v>3.3</v>
      </c>
      <c r="G910" s="113">
        <v>2</v>
      </c>
      <c r="H910" s="113">
        <v>2.2895669999999999</v>
      </c>
      <c r="I910" s="113">
        <v>5189739.0949999997</v>
      </c>
      <c r="J910" s="113">
        <v>487959.44799999997</v>
      </c>
      <c r="K910" s="34">
        <f>VLOOKUP($C910,'Hub coords'!$A$14:$E$119,4,TRUE)</f>
        <v>487956.13340000005</v>
      </c>
      <c r="L910" s="34">
        <f>VLOOKUP($C910,'Hub coords'!$A$14:$E$119,5,TRUE)</f>
        <v>5189733.8505000006</v>
      </c>
      <c r="M910" s="34">
        <f t="shared" si="60"/>
        <v>3.3145999999251217</v>
      </c>
      <c r="N910" s="34">
        <f t="shared" si="61"/>
        <v>5.2444999990984797</v>
      </c>
      <c r="O910" s="35">
        <f t="shared" si="62"/>
        <v>6.2041400209898203</v>
      </c>
      <c r="P910" s="34">
        <f t="shared" si="63"/>
        <v>38.491353400047565</v>
      </c>
      <c r="Q910" s="36" t="s">
        <v>107</v>
      </c>
      <c r="R910" s="63">
        <v>3</v>
      </c>
      <c r="S910" s="64">
        <v>2</v>
      </c>
    </row>
    <row r="911" spans="1:19" x14ac:dyDescent="0.3">
      <c r="A911" s="113" t="s">
        <v>126</v>
      </c>
      <c r="C911" s="113" t="s">
        <v>3910</v>
      </c>
      <c r="D911" s="113">
        <v>1201</v>
      </c>
      <c r="E911" s="113">
        <v>319.166</v>
      </c>
      <c r="F911" s="113">
        <v>3.3</v>
      </c>
      <c r="G911" s="113">
        <v>2</v>
      </c>
      <c r="H911" s="113">
        <v>2.291156</v>
      </c>
      <c r="I911" s="113">
        <v>5189739.0880000005</v>
      </c>
      <c r="J911" s="113">
        <v>487959.44799999997</v>
      </c>
      <c r="K911" s="34">
        <f>VLOOKUP($C911,'Hub coords'!$A$14:$E$119,4,TRUE)</f>
        <v>487956.13340000005</v>
      </c>
      <c r="L911" s="34">
        <f>VLOOKUP($C911,'Hub coords'!$A$14:$E$119,5,TRUE)</f>
        <v>5189733.8505000006</v>
      </c>
      <c r="M911" s="34">
        <f t="shared" si="60"/>
        <v>3.3145999999251217</v>
      </c>
      <c r="N911" s="34">
        <f t="shared" si="61"/>
        <v>5.2374999998137355</v>
      </c>
      <c r="O911" s="35">
        <f t="shared" si="62"/>
        <v>6.1982238913702119</v>
      </c>
      <c r="P911" s="34">
        <f t="shared" si="63"/>
        <v>38.417979407552494</v>
      </c>
      <c r="Q911" s="36" t="s">
        <v>107</v>
      </c>
      <c r="R911" s="63">
        <v>4</v>
      </c>
      <c r="S911" s="64">
        <v>6</v>
      </c>
    </row>
    <row r="912" spans="1:19" x14ac:dyDescent="0.3">
      <c r="A912" s="113" t="s">
        <v>126</v>
      </c>
      <c r="C912" s="113" t="s">
        <v>3911</v>
      </c>
      <c r="D912" s="113">
        <v>1201</v>
      </c>
      <c r="E912" s="113">
        <v>333.44099999999997</v>
      </c>
      <c r="F912" s="113">
        <v>1.6</v>
      </c>
      <c r="G912" s="113">
        <v>1.6</v>
      </c>
      <c r="H912" s="113">
        <v>2.699233</v>
      </c>
      <c r="I912" s="113">
        <v>5189735.2259999998</v>
      </c>
      <c r="J912" s="113">
        <v>487958.364</v>
      </c>
      <c r="K912" s="34">
        <f>VLOOKUP($C912,'Hub coords'!$A$14:$E$119,4,TRUE)</f>
        <v>487956.13340000005</v>
      </c>
      <c r="L912" s="34">
        <f>VLOOKUP($C912,'Hub coords'!$A$14:$E$119,5,TRUE)</f>
        <v>5189733.8505000006</v>
      </c>
      <c r="M912" s="34">
        <f t="shared" si="60"/>
        <v>2.2305999999516644</v>
      </c>
      <c r="N912" s="34">
        <f t="shared" si="61"/>
        <v>1.3754999991506338</v>
      </c>
      <c r="O912" s="35">
        <f t="shared" si="62"/>
        <v>2.6206061526768494</v>
      </c>
      <c r="P912" s="34">
        <f t="shared" si="63"/>
        <v>6.8675766074477584</v>
      </c>
      <c r="Q912" s="36" t="s">
        <v>107</v>
      </c>
      <c r="R912" s="63">
        <v>5</v>
      </c>
      <c r="S912" s="64">
        <v>5</v>
      </c>
    </row>
    <row r="913" spans="1:19" x14ac:dyDescent="0.3">
      <c r="A913" s="113" t="s">
        <v>126</v>
      </c>
      <c r="C913" s="113" t="s">
        <v>3912</v>
      </c>
      <c r="D913" s="113">
        <v>1201</v>
      </c>
      <c r="E913" s="113">
        <v>336.91199999999998</v>
      </c>
      <c r="F913" s="113">
        <v>7.1</v>
      </c>
      <c r="G913" s="113">
        <v>5.4</v>
      </c>
      <c r="H913" s="113">
        <v>1.133653</v>
      </c>
      <c r="I913" s="113">
        <v>5189739.2240000004</v>
      </c>
      <c r="J913" s="113">
        <v>487959.61099999998</v>
      </c>
      <c r="K913" s="34">
        <f>VLOOKUP($C913,'Hub coords'!$A$14:$E$119,4,TRUE)</f>
        <v>487956.13340000005</v>
      </c>
      <c r="L913" s="34">
        <f>VLOOKUP($C913,'Hub coords'!$A$14:$E$119,5,TRUE)</f>
        <v>5189733.8505000006</v>
      </c>
      <c r="M913" s="34">
        <f t="shared" si="60"/>
        <v>3.4775999999255873</v>
      </c>
      <c r="N913" s="34">
        <f t="shared" si="61"/>
        <v>5.3734999997541308</v>
      </c>
      <c r="O913" s="35">
        <f t="shared" si="62"/>
        <v>6.4006409059437237</v>
      </c>
      <c r="P913" s="34">
        <f t="shared" si="63"/>
        <v>40.968204006840089</v>
      </c>
      <c r="Q913" s="36" t="s">
        <v>107</v>
      </c>
      <c r="R913" s="63">
        <v>6</v>
      </c>
      <c r="S913" s="64">
        <v>7</v>
      </c>
    </row>
    <row r="914" spans="1:19" x14ac:dyDescent="0.3">
      <c r="A914" s="113" t="s">
        <v>126</v>
      </c>
      <c r="C914" s="113" t="s">
        <v>3913</v>
      </c>
      <c r="D914" s="113">
        <v>1201</v>
      </c>
      <c r="E914" s="113">
        <v>335.44</v>
      </c>
      <c r="F914" s="113">
        <v>3.3</v>
      </c>
      <c r="G914" s="113">
        <v>1.9</v>
      </c>
      <c r="H914" s="113">
        <v>1.9127940000000001</v>
      </c>
      <c r="I914" s="113">
        <v>5189739.159</v>
      </c>
      <c r="J914" s="113">
        <v>487957.28</v>
      </c>
      <c r="K914" s="34">
        <f>VLOOKUP($C914,'Hub coords'!$A$14:$E$119,4,TRUE)</f>
        <v>487956.13340000005</v>
      </c>
      <c r="L914" s="34">
        <f>VLOOKUP($C914,'Hub coords'!$A$14:$E$119,5,TRUE)</f>
        <v>5189733.8505000006</v>
      </c>
      <c r="M914" s="34">
        <f t="shared" si="60"/>
        <v>1.1465999999782071</v>
      </c>
      <c r="N914" s="34">
        <f t="shared" si="61"/>
        <v>5.3084999993443489</v>
      </c>
      <c r="O914" s="35">
        <f t="shared" si="62"/>
        <v>5.4309173997575195</v>
      </c>
      <c r="P914" s="34">
        <f t="shared" si="63"/>
        <v>29.494863802988977</v>
      </c>
      <c r="Q914" s="36" t="s">
        <v>107</v>
      </c>
      <c r="R914" s="63">
        <v>7</v>
      </c>
      <c r="S914" s="64">
        <v>4</v>
      </c>
    </row>
    <row r="915" spans="1:19" x14ac:dyDescent="0.3">
      <c r="A915" s="113" t="s">
        <v>126</v>
      </c>
      <c r="C915" s="113" t="s">
        <v>3914</v>
      </c>
      <c r="D915" s="113">
        <v>1201</v>
      </c>
      <c r="E915" s="113">
        <v>323.3</v>
      </c>
      <c r="F915" s="113">
        <v>0.4</v>
      </c>
      <c r="G915" s="113">
        <v>0.4</v>
      </c>
      <c r="H915" s="113">
        <v>3.1887530000000002</v>
      </c>
      <c r="I915" s="113">
        <v>5189735.74</v>
      </c>
      <c r="J915" s="113">
        <v>487959.10100000002</v>
      </c>
      <c r="K915" s="34">
        <f>VLOOKUP($C915,'Hub coords'!$A$14:$E$119,4,TRUE)</f>
        <v>487956.13340000005</v>
      </c>
      <c r="L915" s="34">
        <f>VLOOKUP($C915,'Hub coords'!$A$14:$E$119,5,TRUE)</f>
        <v>5189733.8505000006</v>
      </c>
      <c r="M915" s="34">
        <f t="shared" si="60"/>
        <v>2.9675999999744818</v>
      </c>
      <c r="N915" s="34">
        <f t="shared" si="61"/>
        <v>1.8894999995827675</v>
      </c>
      <c r="O915" s="35">
        <f t="shared" si="62"/>
        <v>3.5180761799983555</v>
      </c>
      <c r="P915" s="34">
        <f t="shared" si="63"/>
        <v>12.376860008271821</v>
      </c>
      <c r="Q915" s="36" t="s">
        <v>107</v>
      </c>
      <c r="R915" s="63">
        <v>8</v>
      </c>
      <c r="S915" s="64">
        <v>0</v>
      </c>
    </row>
    <row r="916" spans="1:19" ht="15" thickBot="1" x14ac:dyDescent="0.35">
      <c r="A916" s="113" t="s">
        <v>130</v>
      </c>
      <c r="C916" s="113" t="s">
        <v>3915</v>
      </c>
      <c r="D916" s="113">
        <v>1201</v>
      </c>
      <c r="E916" s="113">
        <v>325.05399999999997</v>
      </c>
      <c r="F916" s="113">
        <v>0.4</v>
      </c>
      <c r="G916" s="113">
        <v>0.4</v>
      </c>
      <c r="H916" s="113">
        <v>2.7695970000000001</v>
      </c>
      <c r="I916" s="113">
        <v>5189737.2029999997</v>
      </c>
      <c r="J916" s="113">
        <v>487958.35600000003</v>
      </c>
      <c r="K916" s="34">
        <f>VLOOKUP($C916,'Hub coords'!$A$14:$E$119,4,TRUE)</f>
        <v>487956.13340000005</v>
      </c>
      <c r="L916" s="34">
        <f>VLOOKUP($C916,'Hub coords'!$A$14:$E$119,5,TRUE)</f>
        <v>5189733.8505000006</v>
      </c>
      <c r="M916" s="34">
        <f t="shared" si="60"/>
        <v>2.2225999999791384</v>
      </c>
      <c r="N916" s="34">
        <f t="shared" si="61"/>
        <v>3.3524999991059303</v>
      </c>
      <c r="O916" s="35">
        <f t="shared" si="62"/>
        <v>4.0223384994195266</v>
      </c>
      <c r="P916" s="34">
        <f t="shared" si="63"/>
        <v>16.179207003912531</v>
      </c>
      <c r="Q916" s="36" t="s">
        <v>107</v>
      </c>
      <c r="R916" s="65" t="s">
        <v>2123</v>
      </c>
      <c r="S916" s="65">
        <v>0</v>
      </c>
    </row>
    <row r="917" spans="1:19" x14ac:dyDescent="0.3">
      <c r="A917" s="113" t="s">
        <v>126</v>
      </c>
      <c r="C917" s="113" t="s">
        <v>3898</v>
      </c>
      <c r="D917" s="113">
        <v>1201</v>
      </c>
      <c r="E917" s="113">
        <v>333.608</v>
      </c>
      <c r="F917" s="113">
        <v>0.4</v>
      </c>
      <c r="G917" s="113">
        <v>0.2</v>
      </c>
      <c r="H917" s="113">
        <v>3.6684730000000001</v>
      </c>
      <c r="I917" s="113">
        <v>5189738.62</v>
      </c>
      <c r="J917" s="113">
        <v>487954.58799999999</v>
      </c>
      <c r="K917" s="34">
        <f>VLOOKUP($C917,'Hub coords'!$A$14:$E$119,4,TRUE)</f>
        <v>487956.13340000005</v>
      </c>
      <c r="L917" s="34">
        <f>VLOOKUP($C917,'Hub coords'!$A$14:$E$119,5,TRUE)</f>
        <v>5189733.8505000006</v>
      </c>
      <c r="M917" s="34">
        <f t="shared" si="60"/>
        <v>1.5454000000609085</v>
      </c>
      <c r="N917" s="34">
        <f t="shared" si="61"/>
        <v>4.7694999994710088</v>
      </c>
      <c r="O917" s="35">
        <f t="shared" si="62"/>
        <v>5.0136205884711904</v>
      </c>
      <c r="P917" s="34">
        <f t="shared" si="63"/>
        <v>25.136391405142206</v>
      </c>
      <c r="Q917" s="36" t="s">
        <v>107</v>
      </c>
      <c r="R917" s="58"/>
      <c r="S917" s="58"/>
    </row>
    <row r="918" spans="1:19" x14ac:dyDescent="0.3">
      <c r="A918" s="113" t="s">
        <v>126</v>
      </c>
      <c r="C918" s="113" t="s">
        <v>3916</v>
      </c>
      <c r="D918" s="113">
        <v>1201</v>
      </c>
      <c r="E918" s="113">
        <v>325.68</v>
      </c>
      <c r="F918" s="113">
        <v>5</v>
      </c>
      <c r="G918" s="113">
        <v>2.2999999999999998</v>
      </c>
      <c r="H918" s="113">
        <v>1.0357099999999999</v>
      </c>
      <c r="I918" s="113">
        <v>5189738.3720000004</v>
      </c>
      <c r="J918" s="113">
        <v>487959.05800000002</v>
      </c>
      <c r="K918" s="34">
        <f>VLOOKUP($C918,'Hub coords'!$A$14:$E$119,4,TRUE)</f>
        <v>487956.13340000005</v>
      </c>
      <c r="L918" s="34">
        <f>VLOOKUP($C918,'Hub coords'!$A$14:$E$119,5,TRUE)</f>
        <v>5189733.8505000006</v>
      </c>
      <c r="M918" s="34">
        <f t="shared" si="60"/>
        <v>2.9245999999693595</v>
      </c>
      <c r="N918" s="34">
        <f t="shared" si="61"/>
        <v>4.5214999997988343</v>
      </c>
      <c r="O918" s="35">
        <f t="shared" si="62"/>
        <v>5.3849092293186924</v>
      </c>
      <c r="P918" s="34">
        <f t="shared" si="63"/>
        <v>28.997247408001634</v>
      </c>
      <c r="Q918" s="36" t="s">
        <v>107</v>
      </c>
      <c r="R918" s="58"/>
      <c r="S918" s="58"/>
    </row>
    <row r="919" spans="1:19" x14ac:dyDescent="0.3">
      <c r="A919" s="113" t="s">
        <v>126</v>
      </c>
      <c r="C919" s="113" t="s">
        <v>3917</v>
      </c>
      <c r="D919" s="113">
        <v>1200</v>
      </c>
      <c r="E919" s="113">
        <v>319.16899999999998</v>
      </c>
      <c r="F919" s="113">
        <v>3.5</v>
      </c>
      <c r="G919" s="113">
        <v>1.6</v>
      </c>
      <c r="H919" s="113"/>
      <c r="I919" s="113">
        <v>5189738.1720000003</v>
      </c>
      <c r="J919" s="113">
        <v>487958.99599999998</v>
      </c>
      <c r="K919" s="34">
        <f>VLOOKUP($C919,'Hub coords'!$A$14:$E$119,4,TRUE)</f>
        <v>487956.13340000005</v>
      </c>
      <c r="L919" s="34">
        <f>VLOOKUP($C919,'Hub coords'!$A$14:$E$119,5,TRUE)</f>
        <v>5189733.8505000006</v>
      </c>
      <c r="M919" s="34">
        <f t="shared" si="60"/>
        <v>2.8625999999349006</v>
      </c>
      <c r="N919" s="34">
        <f t="shared" si="61"/>
        <v>4.3214999996125698</v>
      </c>
      <c r="O919" s="35">
        <f t="shared" si="62"/>
        <v>5.1836127369122336</v>
      </c>
      <c r="P919" s="34">
        <f t="shared" si="63"/>
        <v>26.869841006278737</v>
      </c>
      <c r="Q919" s="36" t="s">
        <v>107</v>
      </c>
      <c r="R919" s="58"/>
      <c r="S919" s="58"/>
    </row>
    <row r="920" spans="1:19" x14ac:dyDescent="0.3">
      <c r="A920" s="113" t="s">
        <v>126</v>
      </c>
      <c r="C920" s="113" t="s">
        <v>3918</v>
      </c>
      <c r="D920" s="113">
        <v>1201</v>
      </c>
      <c r="E920" s="113">
        <v>321.26299999999998</v>
      </c>
      <c r="F920" s="113">
        <v>0.6</v>
      </c>
      <c r="G920" s="113">
        <v>0.6</v>
      </c>
      <c r="H920" s="113">
        <v>2.199357</v>
      </c>
      <c r="I920" s="113">
        <v>5189736.3899999997</v>
      </c>
      <c r="J920" s="113">
        <v>487958.353</v>
      </c>
      <c r="K920" s="34">
        <f>VLOOKUP($C920,'Hub coords'!$A$14:$E$119,4,TRUE)</f>
        <v>487956.13340000005</v>
      </c>
      <c r="L920" s="34">
        <f>VLOOKUP($C920,'Hub coords'!$A$14:$E$119,5,TRUE)</f>
        <v>5189733.8505000006</v>
      </c>
      <c r="M920" s="34">
        <f t="shared" si="60"/>
        <v>2.2195999999530613</v>
      </c>
      <c r="N920" s="34">
        <f t="shared" si="61"/>
        <v>2.5394999990239739</v>
      </c>
      <c r="O920" s="35">
        <f t="shared" si="62"/>
        <v>3.3727858522050278</v>
      </c>
      <c r="P920" s="34">
        <f t="shared" si="63"/>
        <v>11.375684404834395</v>
      </c>
      <c r="Q920" s="36" t="s">
        <v>107</v>
      </c>
      <c r="R920" s="58"/>
      <c r="S920" s="58"/>
    </row>
    <row r="921" spans="1:19" x14ac:dyDescent="0.3">
      <c r="A921" s="113" t="s">
        <v>126</v>
      </c>
      <c r="C921" s="113" t="s">
        <v>3919</v>
      </c>
      <c r="D921" s="113">
        <v>1201</v>
      </c>
      <c r="E921" s="113">
        <v>343.29500000000002</v>
      </c>
      <c r="F921" s="113">
        <v>1.2</v>
      </c>
      <c r="G921" s="113">
        <v>1.8</v>
      </c>
      <c r="H921" s="113">
        <v>3.0824780000000001</v>
      </c>
      <c r="I921" s="113">
        <v>5189735.6619999995</v>
      </c>
      <c r="J921" s="113">
        <v>487958.85800000001</v>
      </c>
      <c r="K921" s="34">
        <f>VLOOKUP($C921,'Hub coords'!$A$14:$E$119,4,TRUE)</f>
        <v>487956.13340000005</v>
      </c>
      <c r="L921" s="34">
        <f>VLOOKUP($C921,'Hub coords'!$A$14:$E$119,5,TRUE)</f>
        <v>5189733.8505000006</v>
      </c>
      <c r="M921" s="34">
        <f t="shared" si="60"/>
        <v>2.724599999957718</v>
      </c>
      <c r="N921" s="34">
        <f t="shared" si="61"/>
        <v>1.8114999989047647</v>
      </c>
      <c r="O921" s="35">
        <f t="shared" si="62"/>
        <v>3.2718461769773897</v>
      </c>
      <c r="P921" s="34">
        <f t="shared" si="63"/>
        <v>10.704977405801561</v>
      </c>
      <c r="Q921" s="36" t="s">
        <v>107</v>
      </c>
      <c r="R921" s="58"/>
      <c r="S921" s="58"/>
    </row>
    <row r="922" spans="1:19" x14ac:dyDescent="0.3">
      <c r="A922" s="113" t="s">
        <v>126</v>
      </c>
      <c r="C922" s="113" t="s">
        <v>3920</v>
      </c>
      <c r="D922" s="113">
        <v>1201</v>
      </c>
      <c r="E922" s="113">
        <v>339.11799999999999</v>
      </c>
      <c r="F922" s="113">
        <v>0.4</v>
      </c>
      <c r="G922" s="113">
        <v>0.3</v>
      </c>
      <c r="H922" s="113">
        <v>2.0386099999999998</v>
      </c>
      <c r="I922" s="113">
        <v>5189735.307</v>
      </c>
      <c r="J922" s="113">
        <v>487957.65</v>
      </c>
      <c r="K922" s="34">
        <f>VLOOKUP($C922,'Hub coords'!$A$14:$E$119,4,TRUE)</f>
        <v>487956.13340000005</v>
      </c>
      <c r="L922" s="34">
        <f>VLOOKUP($C922,'Hub coords'!$A$14:$E$119,5,TRUE)</f>
        <v>5189733.8505000006</v>
      </c>
      <c r="M922" s="34">
        <f t="shared" si="60"/>
        <v>1.5165999999735504</v>
      </c>
      <c r="N922" s="34">
        <f t="shared" si="61"/>
        <v>1.4564999993890524</v>
      </c>
      <c r="O922" s="35">
        <f t="shared" si="62"/>
        <v>2.1027286577540343</v>
      </c>
      <c r="P922" s="34">
        <f t="shared" si="63"/>
        <v>4.4214678081400827</v>
      </c>
      <c r="Q922" s="36" t="s">
        <v>107</v>
      </c>
      <c r="R922" s="58"/>
      <c r="S922" s="58"/>
    </row>
    <row r="923" spans="1:19" x14ac:dyDescent="0.3">
      <c r="A923" s="113" t="s">
        <v>126</v>
      </c>
      <c r="C923" s="113" t="s">
        <v>3921</v>
      </c>
      <c r="D923" s="113">
        <v>1201</v>
      </c>
      <c r="E923" s="113">
        <v>332.61200000000002</v>
      </c>
      <c r="F923" s="113">
        <v>2.1</v>
      </c>
      <c r="G923" s="113">
        <v>1.9</v>
      </c>
      <c r="H923" s="113">
        <v>1.82203</v>
      </c>
      <c r="I923" s="113">
        <v>5189735.9519999996</v>
      </c>
      <c r="J923" s="113">
        <v>487958.09600000002</v>
      </c>
      <c r="K923" s="34">
        <f>VLOOKUP($C923,'Hub coords'!$A$14:$E$119,4,TRUE)</f>
        <v>487956.13340000005</v>
      </c>
      <c r="L923" s="34">
        <f>VLOOKUP($C923,'Hub coords'!$A$14:$E$119,5,TRUE)</f>
        <v>5189733.8505000006</v>
      </c>
      <c r="M923" s="34">
        <f t="shared" si="60"/>
        <v>1.9625999999698251</v>
      </c>
      <c r="N923" s="34">
        <f t="shared" si="61"/>
        <v>2.1014999989420176</v>
      </c>
      <c r="O923" s="35">
        <f t="shared" si="62"/>
        <v>2.8754305773979065</v>
      </c>
      <c r="P923" s="34">
        <f t="shared" si="63"/>
        <v>8.2681010054348576</v>
      </c>
      <c r="Q923" s="36" t="s">
        <v>107</v>
      </c>
      <c r="R923" s="58"/>
      <c r="S923" s="58"/>
    </row>
    <row r="924" spans="1:19" x14ac:dyDescent="0.3">
      <c r="A924" s="113" t="s">
        <v>126</v>
      </c>
      <c r="C924" s="113" t="s">
        <v>3922</v>
      </c>
      <c r="D924" s="113">
        <v>1201</v>
      </c>
      <c r="E924" s="113">
        <v>332.72399999999999</v>
      </c>
      <c r="F924" s="113">
        <v>0.4</v>
      </c>
      <c r="G924" s="113">
        <v>0.3</v>
      </c>
      <c r="H924" s="113">
        <v>2.1526290000000001</v>
      </c>
      <c r="I924" s="113">
        <v>5189735.9809999997</v>
      </c>
      <c r="J924" s="113">
        <v>487957.98599999998</v>
      </c>
      <c r="K924" s="34">
        <f>VLOOKUP($C924,'Hub coords'!$A$14:$E$119,4,TRUE)</f>
        <v>487956.13340000005</v>
      </c>
      <c r="L924" s="34">
        <f>VLOOKUP($C924,'Hub coords'!$A$14:$E$119,5,TRUE)</f>
        <v>5189733.8505000006</v>
      </c>
      <c r="M924" s="34">
        <f t="shared" si="60"/>
        <v>1.8525999999255873</v>
      </c>
      <c r="N924" s="34">
        <f t="shared" si="61"/>
        <v>2.1304999990388751</v>
      </c>
      <c r="O924" s="35">
        <f t="shared" si="62"/>
        <v>2.8233237514725325</v>
      </c>
      <c r="P924" s="34">
        <f t="shared" si="63"/>
        <v>7.9711570056289345</v>
      </c>
      <c r="Q924" s="36" t="s">
        <v>107</v>
      </c>
      <c r="R924" s="58"/>
      <c r="S924" s="58"/>
    </row>
    <row r="925" spans="1:19" x14ac:dyDescent="0.3">
      <c r="A925" s="113" t="s">
        <v>126</v>
      </c>
      <c r="C925" s="113" t="s">
        <v>3923</v>
      </c>
      <c r="D925" s="113">
        <v>1201</v>
      </c>
      <c r="E925" s="113">
        <v>341.69</v>
      </c>
      <c r="F925" s="113">
        <v>0.5</v>
      </c>
      <c r="G925" s="113">
        <v>1.9</v>
      </c>
      <c r="H925" s="113">
        <v>2.610919</v>
      </c>
      <c r="I925" s="113">
        <v>5189735.4289999995</v>
      </c>
      <c r="J925" s="113">
        <v>487958.48499999999</v>
      </c>
      <c r="K925" s="34">
        <f>VLOOKUP($C925,'Hub coords'!$A$14:$E$119,4,TRUE)</f>
        <v>487956.13340000005</v>
      </c>
      <c r="L925" s="34">
        <f>VLOOKUP($C925,'Hub coords'!$A$14:$E$119,5,TRUE)</f>
        <v>5189733.8505000006</v>
      </c>
      <c r="M925" s="34">
        <f t="shared" si="60"/>
        <v>2.3515999999362975</v>
      </c>
      <c r="N925" s="34">
        <f t="shared" si="61"/>
        <v>1.5784999988973141</v>
      </c>
      <c r="O925" s="35">
        <f t="shared" si="62"/>
        <v>2.8322578989596296</v>
      </c>
      <c r="P925" s="34">
        <f t="shared" si="63"/>
        <v>8.0216848062192163</v>
      </c>
      <c r="Q925" s="36" t="s">
        <v>107</v>
      </c>
      <c r="R925" s="58"/>
      <c r="S925" s="58"/>
    </row>
    <row r="926" spans="1:19" x14ac:dyDescent="0.3">
      <c r="A926" s="113" t="s">
        <v>126</v>
      </c>
      <c r="C926" s="113" t="s">
        <v>3924</v>
      </c>
      <c r="D926" s="113">
        <v>1201</v>
      </c>
      <c r="E926" s="113">
        <v>332.24900000000002</v>
      </c>
      <c r="F926" s="113">
        <v>0.3</v>
      </c>
      <c r="G926" s="113">
        <v>0.3</v>
      </c>
      <c r="H926" s="113">
        <v>2.9812820000000002</v>
      </c>
      <c r="I926" s="113">
        <v>5189735.3619999997</v>
      </c>
      <c r="J926" s="113">
        <v>487959.88500000001</v>
      </c>
      <c r="K926" s="34">
        <f>VLOOKUP($C926,'Hub coords'!$A$14:$E$119,4,TRUE)</f>
        <v>487956.13340000005</v>
      </c>
      <c r="L926" s="34">
        <f>VLOOKUP($C926,'Hub coords'!$A$14:$E$119,5,TRUE)</f>
        <v>5189733.8505000006</v>
      </c>
      <c r="M926" s="34">
        <f t="shared" si="60"/>
        <v>3.7515999999595806</v>
      </c>
      <c r="N926" s="34">
        <f t="shared" si="61"/>
        <v>1.5114999990910292</v>
      </c>
      <c r="O926" s="35">
        <f t="shared" si="62"/>
        <v>4.044642729209702</v>
      </c>
      <c r="P926" s="34">
        <f t="shared" si="63"/>
        <v>16.359134806948909</v>
      </c>
      <c r="Q926" s="36" t="s">
        <v>107</v>
      </c>
      <c r="R926" s="58"/>
      <c r="S926" s="58"/>
    </row>
    <row r="927" spans="1:19" x14ac:dyDescent="0.3">
      <c r="A927" s="113" t="s">
        <v>126</v>
      </c>
      <c r="C927" s="113" t="s">
        <v>3925</v>
      </c>
      <c r="D927" s="113">
        <v>1201</v>
      </c>
      <c r="E927" s="113">
        <v>319.27199999999999</v>
      </c>
      <c r="F927" s="113">
        <v>3.5</v>
      </c>
      <c r="G927" s="113">
        <v>1.6</v>
      </c>
      <c r="H927" s="113"/>
      <c r="I927" s="113">
        <v>5189738.1310000001</v>
      </c>
      <c r="J927" s="113">
        <v>487958.94900000002</v>
      </c>
      <c r="K927" s="34">
        <f>VLOOKUP($C927,'Hub coords'!$A$14:$E$119,4,TRUE)</f>
        <v>487956.13340000005</v>
      </c>
      <c r="L927" s="34">
        <f>VLOOKUP($C927,'Hub coords'!$A$14:$E$119,5,TRUE)</f>
        <v>5189733.8505000006</v>
      </c>
      <c r="M927" s="34">
        <f t="shared" si="60"/>
        <v>2.8155999999726191</v>
      </c>
      <c r="N927" s="34">
        <f t="shared" si="61"/>
        <v>4.2804999994114041</v>
      </c>
      <c r="O927" s="35">
        <f t="shared" si="62"/>
        <v>5.1235030599002132</v>
      </c>
      <c r="P927" s="34">
        <f t="shared" si="63"/>
        <v>26.250283604806846</v>
      </c>
      <c r="Q927" s="36" t="s">
        <v>107</v>
      </c>
      <c r="R927" s="58"/>
      <c r="S927" s="58"/>
    </row>
    <row r="928" spans="1:19" x14ac:dyDescent="0.3">
      <c r="A928" s="113" t="s">
        <v>126</v>
      </c>
      <c r="C928" s="113" t="s">
        <v>3899</v>
      </c>
      <c r="D928" s="113">
        <v>1201</v>
      </c>
      <c r="E928" s="113">
        <v>333.67599999999999</v>
      </c>
      <c r="F928" s="113">
        <v>3.5</v>
      </c>
      <c r="G928" s="113">
        <v>2</v>
      </c>
      <c r="H928" s="113">
        <v>1.8616680000000001</v>
      </c>
      <c r="I928" s="113">
        <v>5189738.7719999999</v>
      </c>
      <c r="J928" s="113">
        <v>487957.84</v>
      </c>
      <c r="K928" s="34">
        <f>VLOOKUP($C928,'Hub coords'!$A$14:$E$119,4,TRUE)</f>
        <v>487956.13340000005</v>
      </c>
      <c r="L928" s="34">
        <f>VLOOKUP($C928,'Hub coords'!$A$14:$E$119,5,TRUE)</f>
        <v>5189733.8505000006</v>
      </c>
      <c r="M928" s="34">
        <f t="shared" si="60"/>
        <v>1.7065999999758787</v>
      </c>
      <c r="N928" s="34">
        <f t="shared" si="61"/>
        <v>4.9214999992400408</v>
      </c>
      <c r="O928" s="35">
        <f t="shared" si="62"/>
        <v>5.2089966214653467</v>
      </c>
      <c r="P928" s="34">
        <f t="shared" si="63"/>
        <v>27.133645802437396</v>
      </c>
      <c r="Q928" s="36" t="s">
        <v>107</v>
      </c>
      <c r="R928" s="58"/>
      <c r="S928" s="58"/>
    </row>
    <row r="929" spans="1:19" x14ac:dyDescent="0.3">
      <c r="A929" s="113" t="s">
        <v>126</v>
      </c>
      <c r="C929" s="113" t="s">
        <v>3926</v>
      </c>
      <c r="D929" s="113">
        <v>1201</v>
      </c>
      <c r="E929" s="113">
        <v>340.33499999999998</v>
      </c>
      <c r="F929" s="113">
        <v>1.1000000000000001</v>
      </c>
      <c r="G929" s="113">
        <v>1.7</v>
      </c>
      <c r="H929" s="113">
        <v>2.6681870000000001</v>
      </c>
      <c r="I929" s="113">
        <v>5189734.68</v>
      </c>
      <c r="J929" s="113">
        <v>487958.52100000001</v>
      </c>
      <c r="K929" s="34">
        <f>VLOOKUP($C929,'Hub coords'!$A$14:$E$119,4,TRUE)</f>
        <v>487956.13340000005</v>
      </c>
      <c r="L929" s="34">
        <f>VLOOKUP($C929,'Hub coords'!$A$14:$E$119,5,TRUE)</f>
        <v>5189733.8505000006</v>
      </c>
      <c r="M929" s="34">
        <f t="shared" si="60"/>
        <v>2.3875999999581836</v>
      </c>
      <c r="N929" s="34">
        <f t="shared" si="61"/>
        <v>0.82949999906122684</v>
      </c>
      <c r="O929" s="35">
        <f t="shared" si="62"/>
        <v>2.5275885757462375</v>
      </c>
      <c r="P929" s="34">
        <f t="shared" si="63"/>
        <v>6.3887040082428932</v>
      </c>
      <c r="Q929" s="36" t="s">
        <v>107</v>
      </c>
      <c r="R929" s="58"/>
      <c r="S929" s="58"/>
    </row>
    <row r="930" spans="1:19" x14ac:dyDescent="0.3">
      <c r="A930" s="113" t="s">
        <v>126</v>
      </c>
      <c r="C930" s="113" t="s">
        <v>3900</v>
      </c>
      <c r="D930" s="113">
        <v>1201</v>
      </c>
      <c r="E930" s="113">
        <v>340.38299999999998</v>
      </c>
      <c r="F930" s="113">
        <v>0.6</v>
      </c>
      <c r="G930" s="113">
        <v>0.4</v>
      </c>
      <c r="H930" s="113">
        <v>1.778567</v>
      </c>
      <c r="I930" s="113">
        <v>5189737.4079999998</v>
      </c>
      <c r="J930" s="113">
        <v>487959.734</v>
      </c>
      <c r="K930" s="34">
        <f>VLOOKUP($C930,'Hub coords'!$A$14:$E$119,4,TRUE)</f>
        <v>487956.13340000005</v>
      </c>
      <c r="L930" s="34">
        <f>VLOOKUP($C930,'Hub coords'!$A$14:$E$119,5,TRUE)</f>
        <v>5189733.8505000006</v>
      </c>
      <c r="M930" s="34">
        <f t="shared" si="60"/>
        <v>3.6005999999470077</v>
      </c>
      <c r="N930" s="34">
        <f t="shared" si="61"/>
        <v>3.5574999991804361</v>
      </c>
      <c r="O930" s="35">
        <f t="shared" si="62"/>
        <v>5.0616328001730029</v>
      </c>
      <c r="P930" s="34">
        <f t="shared" si="63"/>
        <v>25.620126603787195</v>
      </c>
      <c r="Q930" s="36" t="s">
        <v>107</v>
      </c>
      <c r="R930" s="58" t="s">
        <v>5112</v>
      </c>
      <c r="S930" s="66">
        <f>COUNT(D906:D935)</f>
        <v>30</v>
      </c>
    </row>
    <row r="931" spans="1:19" x14ac:dyDescent="0.3">
      <c r="A931" s="113" t="s">
        <v>126</v>
      </c>
      <c r="C931" s="113" t="s">
        <v>3901</v>
      </c>
      <c r="D931" s="113">
        <v>1201</v>
      </c>
      <c r="E931" s="113">
        <v>329.07600000000002</v>
      </c>
      <c r="F931" s="113">
        <v>0.8</v>
      </c>
      <c r="G931" s="113">
        <v>0.6</v>
      </c>
      <c r="H931" s="113">
        <v>3.0439150000000001</v>
      </c>
      <c r="I931" s="113">
        <v>5189734.6380000003</v>
      </c>
      <c r="J931" s="113">
        <v>487959.83199999999</v>
      </c>
      <c r="K931" s="34">
        <f>VLOOKUP($C931,'Hub coords'!$A$14:$E$119,4,TRUE)</f>
        <v>487956.13340000005</v>
      </c>
      <c r="L931" s="34">
        <f>VLOOKUP($C931,'Hub coords'!$A$14:$E$119,5,TRUE)</f>
        <v>5189733.8505000006</v>
      </c>
      <c r="M931" s="34">
        <f t="shared" si="60"/>
        <v>3.6985999999451451</v>
      </c>
      <c r="N931" s="34">
        <f t="shared" si="61"/>
        <v>0.78749999962747097</v>
      </c>
      <c r="O931" s="35">
        <f t="shared" si="62"/>
        <v>3.7815073990417489</v>
      </c>
      <c r="P931" s="34">
        <f t="shared" si="63"/>
        <v>14.299798209007493</v>
      </c>
      <c r="Q931" s="36" t="s">
        <v>107</v>
      </c>
      <c r="R931" s="58" t="s">
        <v>5111</v>
      </c>
      <c r="S931" s="59">
        <f>AVERAGE(O906:O935)</f>
        <v>3.8616802538733177</v>
      </c>
    </row>
    <row r="932" spans="1:19" x14ac:dyDescent="0.3">
      <c r="A932" s="113" t="s">
        <v>126</v>
      </c>
      <c r="C932" s="113" t="s">
        <v>3902</v>
      </c>
      <c r="D932" s="113">
        <v>1201</v>
      </c>
      <c r="E932" s="113">
        <v>326.38200000000001</v>
      </c>
      <c r="F932" s="113">
        <v>0.9</v>
      </c>
      <c r="G932" s="113">
        <v>0.7</v>
      </c>
      <c r="H932" s="113">
        <v>2.6714259999999999</v>
      </c>
      <c r="I932" s="113">
        <v>5189735.7920000004</v>
      </c>
      <c r="J932" s="113">
        <v>487957.94500000001</v>
      </c>
      <c r="K932" s="34">
        <f>VLOOKUP($C932,'Hub coords'!$A$14:$E$119,4,TRUE)</f>
        <v>487956.13340000005</v>
      </c>
      <c r="L932" s="34">
        <f>VLOOKUP($C932,'Hub coords'!$A$14:$E$119,5,TRUE)</f>
        <v>5189733.8505000006</v>
      </c>
      <c r="M932" s="34">
        <f t="shared" si="60"/>
        <v>1.8115999999572523</v>
      </c>
      <c r="N932" s="34">
        <f t="shared" si="61"/>
        <v>1.9414999997243285</v>
      </c>
      <c r="O932" s="35">
        <f t="shared" si="62"/>
        <v>2.655431567330381</v>
      </c>
      <c r="P932" s="34">
        <f t="shared" si="63"/>
        <v>7.0513168087746836</v>
      </c>
      <c r="Q932" s="36" t="s">
        <v>107</v>
      </c>
      <c r="R932" s="58" t="s">
        <v>5110</v>
      </c>
      <c r="S932" s="59">
        <f>_xlfn.STDEV.S(O906:O935)</f>
        <v>1.7577948813000732</v>
      </c>
    </row>
    <row r="933" spans="1:19" x14ac:dyDescent="0.3">
      <c r="A933" s="113" t="s">
        <v>126</v>
      </c>
      <c r="C933" s="113" t="s">
        <v>3903</v>
      </c>
      <c r="D933" s="113">
        <v>1201</v>
      </c>
      <c r="E933" s="113">
        <v>344.39499999999998</v>
      </c>
      <c r="F933" s="113">
        <v>0.5</v>
      </c>
      <c r="G933" s="113">
        <v>0.3</v>
      </c>
      <c r="H933" s="113">
        <v>1.6247510000000001</v>
      </c>
      <c r="I933" s="113">
        <v>5189733.0240000002</v>
      </c>
      <c r="J933" s="113">
        <v>487956.70600000001</v>
      </c>
      <c r="K933" s="34">
        <f>VLOOKUP($C933,'Hub coords'!$A$14:$E$119,4,TRUE)</f>
        <v>487956.13340000005</v>
      </c>
      <c r="L933" s="34">
        <f>VLOOKUP($C933,'Hub coords'!$A$14:$E$119,5,TRUE)</f>
        <v>5189733.8505000006</v>
      </c>
      <c r="M933" s="34">
        <f t="shared" si="60"/>
        <v>0.57259999995585531</v>
      </c>
      <c r="N933" s="34">
        <f t="shared" si="61"/>
        <v>0.82650000043213367</v>
      </c>
      <c r="O933" s="35">
        <f t="shared" si="62"/>
        <v>1.0054715364761762</v>
      </c>
      <c r="P933" s="34">
        <f t="shared" si="63"/>
        <v>1.0109730106637624</v>
      </c>
      <c r="Q933" s="36" t="s">
        <v>107</v>
      </c>
      <c r="R933" s="58" t="s">
        <v>5109</v>
      </c>
      <c r="S933" s="59">
        <f>MIN(O906:O935)</f>
        <v>1.0054715364761762</v>
      </c>
    </row>
    <row r="934" spans="1:19" x14ac:dyDescent="0.3">
      <c r="A934" s="113" t="s">
        <v>126</v>
      </c>
      <c r="C934" s="113" t="s">
        <v>3904</v>
      </c>
      <c r="D934" s="113">
        <v>1201</v>
      </c>
      <c r="E934" s="113">
        <v>343.86700000000002</v>
      </c>
      <c r="F934" s="113">
        <v>0.4</v>
      </c>
      <c r="G934" s="113">
        <v>0.2</v>
      </c>
      <c r="H934" s="113">
        <v>1.791633</v>
      </c>
      <c r="I934" s="113">
        <v>5189733.4670000002</v>
      </c>
      <c r="J934" s="113">
        <v>487957.29300000001</v>
      </c>
      <c r="K934" s="34">
        <f>VLOOKUP($C934,'Hub coords'!$A$14:$E$119,4,TRUE)</f>
        <v>487956.13340000005</v>
      </c>
      <c r="L934" s="34">
        <f>VLOOKUP($C934,'Hub coords'!$A$14:$E$119,5,TRUE)</f>
        <v>5189733.8505000006</v>
      </c>
      <c r="M934" s="34">
        <f t="shared" si="60"/>
        <v>1.1595999999553896</v>
      </c>
      <c r="N934" s="34">
        <f t="shared" si="61"/>
        <v>0.383500000461936</v>
      </c>
      <c r="O934" s="35">
        <f t="shared" si="62"/>
        <v>1.2213698908401356</v>
      </c>
      <c r="P934" s="34">
        <f t="shared" si="63"/>
        <v>1.4917444102508448</v>
      </c>
      <c r="Q934" s="36" t="s">
        <v>107</v>
      </c>
      <c r="R934" s="58" t="s">
        <v>5108</v>
      </c>
      <c r="S934" s="59">
        <f>MAX(O906:O935)</f>
        <v>8.3687073912628271</v>
      </c>
    </row>
    <row r="935" spans="1:19" x14ac:dyDescent="0.3">
      <c r="A935" s="113" t="s">
        <v>126</v>
      </c>
      <c r="C935" s="29" t="s">
        <v>3905</v>
      </c>
      <c r="D935" s="113">
        <v>1200</v>
      </c>
      <c r="E935" s="113">
        <v>319.21100000000001</v>
      </c>
      <c r="F935" s="113">
        <v>3.3</v>
      </c>
      <c r="G935" s="113">
        <v>2.7</v>
      </c>
      <c r="H935" s="113"/>
      <c r="I935" s="113">
        <v>5189741.057</v>
      </c>
      <c r="J935" s="113">
        <v>487960.38799999998</v>
      </c>
      <c r="K935" s="34">
        <f>VLOOKUP($C935,'Hub coords'!$A$14:$E$119,4,TRUE)</f>
        <v>487956.13340000005</v>
      </c>
      <c r="L935" s="34">
        <f>VLOOKUP($C935,'Hub coords'!$A$14:$E$119,5,TRUE)</f>
        <v>5189733.8505000006</v>
      </c>
      <c r="M935" s="34">
        <f t="shared" si="60"/>
        <v>4.25459999992745</v>
      </c>
      <c r="N935" s="34">
        <f t="shared" si="61"/>
        <v>7.2064999993890524</v>
      </c>
      <c r="O935" s="28">
        <f t="shared" si="62"/>
        <v>8.3687073912628271</v>
      </c>
      <c r="P935" s="34">
        <f t="shared" si="63"/>
        <v>70.03526340057708</v>
      </c>
      <c r="Q935" s="36" t="s">
        <v>107</v>
      </c>
      <c r="R935" s="58" t="s">
        <v>5107</v>
      </c>
      <c r="S935" s="59">
        <f>SQRT(SUM(P906:P935)/S930)</f>
        <v>4.2307709068666206</v>
      </c>
    </row>
    <row r="936" spans="1:19" ht="15" thickBot="1" x14ac:dyDescent="0.35">
      <c r="A936" s="113" t="s">
        <v>126</v>
      </c>
      <c r="C936" s="113" t="s">
        <v>3927</v>
      </c>
      <c r="D936" s="113">
        <v>1201</v>
      </c>
      <c r="E936" s="113">
        <v>345.42899999999997</v>
      </c>
      <c r="F936" s="113">
        <v>1.6</v>
      </c>
      <c r="G936" s="113">
        <v>1</v>
      </c>
      <c r="H936" s="113">
        <v>2.6803689999999998</v>
      </c>
      <c r="I936" s="113">
        <v>5189657.9809999997</v>
      </c>
      <c r="J936" s="113">
        <v>487958.42</v>
      </c>
      <c r="K936" s="34">
        <f>VLOOKUP($C936,'Hub coords'!$A$14:$E$119,4,TRUE)</f>
        <v>487956.44140000001</v>
      </c>
      <c r="L936" s="34">
        <f>VLOOKUP($C936,'Hub coords'!$A$14:$E$119,5,TRUE)</f>
        <v>5189658.0525000002</v>
      </c>
      <c r="M936" s="34">
        <f t="shared" si="60"/>
        <v>1.9785999999730848</v>
      </c>
      <c r="N936" s="34">
        <f t="shared" si="61"/>
        <v>7.1500000543892384E-2</v>
      </c>
      <c r="O936" s="35">
        <f t="shared" si="62"/>
        <v>1.9798914641897085</v>
      </c>
      <c r="P936" s="34">
        <f t="shared" si="63"/>
        <v>3.9199702099712677</v>
      </c>
      <c r="Q936" s="36" t="s">
        <v>108</v>
      </c>
      <c r="R936" s="34"/>
    </row>
    <row r="937" spans="1:19" x14ac:dyDescent="0.3">
      <c r="A937" s="113" t="s">
        <v>126</v>
      </c>
      <c r="C937" s="113" t="s">
        <v>3936</v>
      </c>
      <c r="D937" s="113">
        <v>1201</v>
      </c>
      <c r="E937" s="113">
        <v>329.964</v>
      </c>
      <c r="F937" s="113">
        <v>0.3</v>
      </c>
      <c r="G937" s="113">
        <v>0.2</v>
      </c>
      <c r="H937" s="113">
        <v>2.1576490000000002</v>
      </c>
      <c r="I937" s="113">
        <v>5189655.5060000001</v>
      </c>
      <c r="J937" s="113">
        <v>487956.68900000001</v>
      </c>
      <c r="K937" s="34">
        <f>VLOOKUP($C937,'Hub coords'!$A$14:$E$119,4,TRUE)</f>
        <v>487956.44140000001</v>
      </c>
      <c r="L937" s="34">
        <f>VLOOKUP($C937,'Hub coords'!$A$14:$E$119,5,TRUE)</f>
        <v>5189658.0525000002</v>
      </c>
      <c r="M937" s="34">
        <f t="shared" si="60"/>
        <v>0.24760000000242144</v>
      </c>
      <c r="N937" s="34">
        <f t="shared" si="61"/>
        <v>2.5465000001713634</v>
      </c>
      <c r="O937" s="35">
        <f t="shared" si="62"/>
        <v>2.5585089428950512</v>
      </c>
      <c r="P937" s="34">
        <f t="shared" si="63"/>
        <v>6.5459680108739517</v>
      </c>
      <c r="Q937" s="36" t="s">
        <v>108</v>
      </c>
      <c r="R937" s="20" t="s">
        <v>166</v>
      </c>
      <c r="S937" s="20" t="s">
        <v>165</v>
      </c>
    </row>
    <row r="938" spans="1:19" x14ac:dyDescent="0.3">
      <c r="A938" s="113" t="s">
        <v>126</v>
      </c>
      <c r="C938" s="113" t="s">
        <v>3937</v>
      </c>
      <c r="D938" s="113">
        <v>1200</v>
      </c>
      <c r="E938" s="113">
        <v>348.07600000000002</v>
      </c>
      <c r="F938" s="113">
        <v>0.3</v>
      </c>
      <c r="G938" s="113">
        <v>0.2</v>
      </c>
      <c r="H938" s="113">
        <v>3.3906369999999999</v>
      </c>
      <c r="I938" s="113">
        <v>5189657.4709999999</v>
      </c>
      <c r="J938" s="113">
        <v>487958.08899999998</v>
      </c>
      <c r="K938" s="34">
        <f>VLOOKUP($C938,'Hub coords'!$A$14:$E$119,4,TRUE)</f>
        <v>487956.44140000001</v>
      </c>
      <c r="L938" s="34">
        <f>VLOOKUP($C938,'Hub coords'!$A$14:$E$119,5,TRUE)</f>
        <v>5189658.0525000002</v>
      </c>
      <c r="M938" s="34">
        <f t="shared" si="60"/>
        <v>1.6475999999674968</v>
      </c>
      <c r="N938" s="34">
        <f t="shared" si="61"/>
        <v>0.58150000032037497</v>
      </c>
      <c r="O938" s="35">
        <f t="shared" si="62"/>
        <v>1.7472057721589325</v>
      </c>
      <c r="P938" s="34">
        <f t="shared" si="63"/>
        <v>3.0527280102654912</v>
      </c>
      <c r="Q938" s="36" t="s">
        <v>108</v>
      </c>
      <c r="R938" s="40">
        <v>1</v>
      </c>
      <c r="S938" s="115">
        <v>1</v>
      </c>
    </row>
    <row r="939" spans="1:19" x14ac:dyDescent="0.3">
      <c r="A939" s="113" t="s">
        <v>126</v>
      </c>
      <c r="C939" s="113" t="s">
        <v>3938</v>
      </c>
      <c r="D939" s="113">
        <v>1201</v>
      </c>
      <c r="E939" s="113">
        <v>331.30500000000001</v>
      </c>
      <c r="F939" s="113">
        <v>0.4</v>
      </c>
      <c r="G939" s="113">
        <v>0.2</v>
      </c>
      <c r="H939" s="113">
        <v>1.873931</v>
      </c>
      <c r="I939" s="113">
        <v>5189655.33</v>
      </c>
      <c r="J939" s="113">
        <v>487956.66200000001</v>
      </c>
      <c r="K939" s="34">
        <f>VLOOKUP($C939,'Hub coords'!$A$14:$E$119,4,TRUE)</f>
        <v>487956.44140000001</v>
      </c>
      <c r="L939" s="34">
        <f>VLOOKUP($C939,'Hub coords'!$A$14:$E$119,5,TRUE)</f>
        <v>5189658.0525000002</v>
      </c>
      <c r="M939" s="34">
        <f t="shared" si="60"/>
        <v>0.22060000000055879</v>
      </c>
      <c r="N939" s="34">
        <f t="shared" si="61"/>
        <v>2.7225000001490116</v>
      </c>
      <c r="O939" s="35">
        <f t="shared" si="62"/>
        <v>2.7314228180220681</v>
      </c>
      <c r="P939" s="34">
        <f t="shared" si="63"/>
        <v>7.4606706108116159</v>
      </c>
      <c r="Q939" s="36" t="s">
        <v>108</v>
      </c>
      <c r="R939" s="40">
        <v>2</v>
      </c>
      <c r="S939" s="115">
        <v>11</v>
      </c>
    </row>
    <row r="940" spans="1:19" x14ac:dyDescent="0.3">
      <c r="A940" s="113" t="s">
        <v>130</v>
      </c>
      <c r="C940" s="113" t="s">
        <v>3939</v>
      </c>
      <c r="D940" s="113">
        <v>1201</v>
      </c>
      <c r="E940" s="113">
        <v>328.80799999999999</v>
      </c>
      <c r="F940" s="113">
        <v>0.4</v>
      </c>
      <c r="G940" s="113">
        <v>0.3</v>
      </c>
      <c r="H940" s="113">
        <v>1.7140679999999999</v>
      </c>
      <c r="I940" s="113">
        <v>5189656.5769999996</v>
      </c>
      <c r="J940" s="113">
        <v>487956.29700000002</v>
      </c>
      <c r="K940" s="34">
        <f>VLOOKUP($C940,'Hub coords'!$A$14:$E$119,4,TRUE)</f>
        <v>487956.44140000001</v>
      </c>
      <c r="L940" s="34">
        <f>VLOOKUP($C940,'Hub coords'!$A$14:$E$119,5,TRUE)</f>
        <v>5189658.0525000002</v>
      </c>
      <c r="M940" s="34">
        <f t="shared" si="60"/>
        <v>0.14439999999012798</v>
      </c>
      <c r="N940" s="34">
        <f t="shared" si="61"/>
        <v>1.4755000006407499</v>
      </c>
      <c r="O940" s="35">
        <f t="shared" si="62"/>
        <v>1.4825490251212612</v>
      </c>
      <c r="P940" s="34">
        <f t="shared" si="63"/>
        <v>2.1979516118880018</v>
      </c>
      <c r="Q940" s="36" t="s">
        <v>108</v>
      </c>
      <c r="R940" s="40">
        <v>3</v>
      </c>
      <c r="S940" s="115">
        <v>6</v>
      </c>
    </row>
    <row r="941" spans="1:19" x14ac:dyDescent="0.3">
      <c r="A941" s="113" t="s">
        <v>126</v>
      </c>
      <c r="C941" s="113" t="s">
        <v>3940</v>
      </c>
      <c r="D941" s="113">
        <v>1201</v>
      </c>
      <c r="E941" s="113">
        <v>350.34699999999998</v>
      </c>
      <c r="F941" s="113">
        <v>1.2</v>
      </c>
      <c r="G941" s="113">
        <v>0.9</v>
      </c>
      <c r="H941" s="113">
        <v>3.1823399999999999</v>
      </c>
      <c r="I941" s="113">
        <v>5189655.4970000004</v>
      </c>
      <c r="J941" s="113">
        <v>487963.64799999999</v>
      </c>
      <c r="K941" s="34">
        <f>VLOOKUP($C941,'Hub coords'!$A$14:$E$119,4,TRUE)</f>
        <v>487956.44140000001</v>
      </c>
      <c r="L941" s="34">
        <f>VLOOKUP($C941,'Hub coords'!$A$14:$E$119,5,TRUE)</f>
        <v>5189658.0525000002</v>
      </c>
      <c r="M941" s="34">
        <f t="shared" si="60"/>
        <v>7.2065999999758787</v>
      </c>
      <c r="N941" s="34">
        <f t="shared" si="61"/>
        <v>2.5554999997839332</v>
      </c>
      <c r="O941" s="35">
        <f t="shared" si="62"/>
        <v>7.6462843138708889</v>
      </c>
      <c r="P941" s="34">
        <f t="shared" si="63"/>
        <v>58.465663808548008</v>
      </c>
      <c r="Q941" s="36" t="s">
        <v>108</v>
      </c>
      <c r="R941" s="40">
        <v>4</v>
      </c>
      <c r="S941" s="115">
        <v>7</v>
      </c>
    </row>
    <row r="942" spans="1:19" x14ac:dyDescent="0.3">
      <c r="A942" s="113" t="s">
        <v>126</v>
      </c>
      <c r="C942" s="113" t="s">
        <v>3941</v>
      </c>
      <c r="D942" s="113">
        <v>1201</v>
      </c>
      <c r="E942" s="113">
        <v>338.76299999999998</v>
      </c>
      <c r="F942" s="113">
        <v>1.7</v>
      </c>
      <c r="G942" s="113">
        <v>1.4</v>
      </c>
      <c r="H942" s="113">
        <v>2.2421950000000002</v>
      </c>
      <c r="I942" s="113">
        <v>5189656.6430000002</v>
      </c>
      <c r="J942" s="113">
        <v>487959.163</v>
      </c>
      <c r="K942" s="34">
        <f>VLOOKUP($C942,'Hub coords'!$A$14:$E$119,4,TRUE)</f>
        <v>487956.44140000001</v>
      </c>
      <c r="L942" s="34">
        <f>VLOOKUP($C942,'Hub coords'!$A$14:$E$119,5,TRUE)</f>
        <v>5189658.0525000002</v>
      </c>
      <c r="M942" s="34">
        <f t="shared" si="60"/>
        <v>2.7215999999898486</v>
      </c>
      <c r="N942" s="34">
        <f t="shared" si="61"/>
        <v>1.4095000000670552</v>
      </c>
      <c r="O942" s="35">
        <f t="shared" si="62"/>
        <v>3.0649301476760886</v>
      </c>
      <c r="P942" s="34">
        <f t="shared" si="63"/>
        <v>9.3937968101337699</v>
      </c>
      <c r="Q942" s="36" t="s">
        <v>108</v>
      </c>
      <c r="R942" s="40">
        <v>5</v>
      </c>
      <c r="S942" s="115">
        <v>5</v>
      </c>
    </row>
    <row r="943" spans="1:19" x14ac:dyDescent="0.3">
      <c r="A943" s="113" t="s">
        <v>130</v>
      </c>
      <c r="C943" s="113" t="s">
        <v>3942</v>
      </c>
      <c r="D943" s="113">
        <v>1201</v>
      </c>
      <c r="E943" s="113">
        <v>330.13600000000002</v>
      </c>
      <c r="F943" s="113">
        <v>0.3</v>
      </c>
      <c r="G943" s="113">
        <v>0.2</v>
      </c>
      <c r="H943" s="113">
        <v>2.210715</v>
      </c>
      <c r="I943" s="113">
        <v>5189655.2609999999</v>
      </c>
      <c r="J943" s="113">
        <v>487957.11700000003</v>
      </c>
      <c r="K943" s="34">
        <f>VLOOKUP($C943,'Hub coords'!$A$14:$E$119,4,TRUE)</f>
        <v>487956.44140000001</v>
      </c>
      <c r="L943" s="34">
        <f>VLOOKUP($C943,'Hub coords'!$A$14:$E$119,5,TRUE)</f>
        <v>5189658.0525000002</v>
      </c>
      <c r="M943" s="34">
        <f t="shared" si="60"/>
        <v>0.67560000001685694</v>
      </c>
      <c r="N943" s="34">
        <f t="shared" si="61"/>
        <v>2.7915000002831221</v>
      </c>
      <c r="O943" s="35">
        <f t="shared" si="62"/>
        <v>2.8720911565623135</v>
      </c>
      <c r="P943" s="34">
        <f t="shared" si="63"/>
        <v>8.2489076116034479</v>
      </c>
      <c r="Q943" s="36" t="s">
        <v>108</v>
      </c>
      <c r="R943" s="40">
        <v>6</v>
      </c>
      <c r="S943" s="115">
        <v>0</v>
      </c>
    </row>
    <row r="944" spans="1:19" x14ac:dyDescent="0.3">
      <c r="A944" s="113" t="s">
        <v>126</v>
      </c>
      <c r="C944" s="113" t="s">
        <v>3943</v>
      </c>
      <c r="D944" s="113">
        <v>1201</v>
      </c>
      <c r="E944" s="113">
        <v>335.17899999999997</v>
      </c>
      <c r="F944" s="113">
        <v>0.3</v>
      </c>
      <c r="G944" s="113">
        <v>0.2</v>
      </c>
      <c r="H944" s="113">
        <v>1.8208839999999999</v>
      </c>
      <c r="I944" s="113">
        <v>5189654.2850000001</v>
      </c>
      <c r="J944" s="113">
        <v>487956.67599999998</v>
      </c>
      <c r="K944" s="34">
        <f>VLOOKUP($C944,'Hub coords'!$A$14:$E$119,4,TRUE)</f>
        <v>487956.44140000001</v>
      </c>
      <c r="L944" s="34">
        <f>VLOOKUP($C944,'Hub coords'!$A$14:$E$119,5,TRUE)</f>
        <v>5189658.0525000002</v>
      </c>
      <c r="M944" s="34">
        <f t="shared" si="60"/>
        <v>0.23459999996703118</v>
      </c>
      <c r="N944" s="34">
        <f t="shared" si="61"/>
        <v>3.7675000000745058</v>
      </c>
      <c r="O944" s="35">
        <f t="shared" si="62"/>
        <v>3.7747971350187721</v>
      </c>
      <c r="P944" s="34">
        <f t="shared" si="63"/>
        <v>14.24909341054593</v>
      </c>
      <c r="Q944" s="36" t="s">
        <v>108</v>
      </c>
      <c r="R944" s="40">
        <v>7</v>
      </c>
      <c r="S944" s="115">
        <v>0</v>
      </c>
    </row>
    <row r="945" spans="1:19" x14ac:dyDescent="0.3">
      <c r="A945" s="113" t="s">
        <v>126</v>
      </c>
      <c r="C945" s="113" t="s">
        <v>3944</v>
      </c>
      <c r="D945" s="113">
        <v>1201</v>
      </c>
      <c r="E945" s="113">
        <v>329.86900000000003</v>
      </c>
      <c r="F945" s="113">
        <v>0.3</v>
      </c>
      <c r="G945" s="113">
        <v>0.2</v>
      </c>
      <c r="H945" s="113">
        <v>2.191891</v>
      </c>
      <c r="I945" s="113">
        <v>5189655.4230000004</v>
      </c>
      <c r="J945" s="113">
        <v>487957.21799999999</v>
      </c>
      <c r="K945" s="34">
        <f>VLOOKUP($C945,'Hub coords'!$A$14:$E$119,4,TRUE)</f>
        <v>487956.44140000001</v>
      </c>
      <c r="L945" s="34">
        <f>VLOOKUP($C945,'Hub coords'!$A$14:$E$119,5,TRUE)</f>
        <v>5189658.0525000002</v>
      </c>
      <c r="M945" s="34">
        <f t="shared" si="60"/>
        <v>0.77659999998286366</v>
      </c>
      <c r="N945" s="34">
        <f t="shared" si="61"/>
        <v>2.6294999998062849</v>
      </c>
      <c r="O945" s="35">
        <f t="shared" si="62"/>
        <v>2.7417836911314932</v>
      </c>
      <c r="P945" s="34">
        <f t="shared" si="63"/>
        <v>7.5173778089546355</v>
      </c>
      <c r="Q945" s="36" t="s">
        <v>108</v>
      </c>
      <c r="R945" s="40">
        <v>8</v>
      </c>
      <c r="S945" s="115">
        <v>0</v>
      </c>
    </row>
    <row r="946" spans="1:19" ht="15" thickBot="1" x14ac:dyDescent="0.35">
      <c r="A946" s="113" t="s">
        <v>126</v>
      </c>
      <c r="C946" s="113" t="s">
        <v>3945</v>
      </c>
      <c r="D946" s="113">
        <v>1201</v>
      </c>
      <c r="E946" s="113">
        <v>344.63099999999997</v>
      </c>
      <c r="F946" s="113">
        <v>0.9</v>
      </c>
      <c r="G946" s="113">
        <v>0.9</v>
      </c>
      <c r="H946" s="113">
        <v>2.9661019999999998</v>
      </c>
      <c r="I946" s="113">
        <v>5189657.6279999996</v>
      </c>
      <c r="J946" s="113">
        <v>487959.00799999997</v>
      </c>
      <c r="K946" s="34">
        <f>VLOOKUP($C946,'Hub coords'!$A$14:$E$119,4,TRUE)</f>
        <v>487956.44140000001</v>
      </c>
      <c r="L946" s="34">
        <f>VLOOKUP($C946,'Hub coords'!$A$14:$E$119,5,TRUE)</f>
        <v>5189658.0525000002</v>
      </c>
      <c r="M946" s="34">
        <f t="shared" si="60"/>
        <v>2.5665999999619089</v>
      </c>
      <c r="N946" s="34">
        <f t="shared" si="61"/>
        <v>0.42450000066310167</v>
      </c>
      <c r="O946" s="35">
        <f t="shared" si="62"/>
        <v>2.6014680106369643</v>
      </c>
      <c r="P946" s="34">
        <f t="shared" si="63"/>
        <v>6.7676358103674445</v>
      </c>
      <c r="Q946" s="36" t="s">
        <v>108</v>
      </c>
      <c r="R946" s="38" t="s">
        <v>2123</v>
      </c>
      <c r="S946" s="38">
        <v>0</v>
      </c>
    </row>
    <row r="947" spans="1:19" x14ac:dyDescent="0.3">
      <c r="A947" s="113" t="s">
        <v>126</v>
      </c>
      <c r="C947" s="113" t="s">
        <v>3928</v>
      </c>
      <c r="D947" s="113">
        <v>1201</v>
      </c>
      <c r="E947" s="113">
        <v>331.303</v>
      </c>
      <c r="F947" s="113">
        <v>0.2</v>
      </c>
      <c r="G947" s="113">
        <v>0.2</v>
      </c>
      <c r="H947" s="113">
        <v>2.0730080000000002</v>
      </c>
      <c r="I947" s="113">
        <v>5189655.4800000004</v>
      </c>
      <c r="J947" s="113">
        <v>487956.97700000001</v>
      </c>
      <c r="K947" s="34">
        <f>VLOOKUP($C947,'Hub coords'!$A$14:$E$119,4,TRUE)</f>
        <v>487956.44140000001</v>
      </c>
      <c r="L947" s="34">
        <f>VLOOKUP($C947,'Hub coords'!$A$14:$E$119,5,TRUE)</f>
        <v>5189658.0525000002</v>
      </c>
      <c r="M947" s="34">
        <f t="shared" si="60"/>
        <v>0.5356000000028871</v>
      </c>
      <c r="N947" s="34">
        <f t="shared" si="61"/>
        <v>2.5724999997764826</v>
      </c>
      <c r="O947" s="35">
        <f t="shared" si="62"/>
        <v>2.6276650488319655</v>
      </c>
      <c r="P947" s="34">
        <f t="shared" si="63"/>
        <v>6.9046236088530959</v>
      </c>
      <c r="Q947" s="36" t="s">
        <v>108</v>
      </c>
      <c r="R947" s="98"/>
    </row>
    <row r="948" spans="1:19" x14ac:dyDescent="0.3">
      <c r="A948" s="113" t="s">
        <v>126</v>
      </c>
      <c r="C948" s="113" t="s">
        <v>3946</v>
      </c>
      <c r="D948" s="113">
        <v>1201</v>
      </c>
      <c r="E948" s="113">
        <v>334.90300000000002</v>
      </c>
      <c r="F948" s="113">
        <v>0.4</v>
      </c>
      <c r="G948" s="113">
        <v>0.2</v>
      </c>
      <c r="H948" s="113">
        <v>2.014634</v>
      </c>
      <c r="I948" s="113">
        <v>5189654.0109999999</v>
      </c>
      <c r="J948" s="113">
        <v>487956.446</v>
      </c>
      <c r="K948" s="34">
        <f>VLOOKUP($C948,'Hub coords'!$A$14:$E$119,4,TRUE)</f>
        <v>487956.44140000001</v>
      </c>
      <c r="L948" s="34">
        <f>VLOOKUP($C948,'Hub coords'!$A$14:$E$119,5,TRUE)</f>
        <v>5189658.0525000002</v>
      </c>
      <c r="M948" s="34">
        <f t="shared" si="60"/>
        <v>4.5999999856576324E-3</v>
      </c>
      <c r="N948" s="34">
        <f t="shared" si="61"/>
        <v>4.0415000002831221</v>
      </c>
      <c r="O948" s="35">
        <f t="shared" si="62"/>
        <v>4.041502618122168</v>
      </c>
      <c r="P948" s="34">
        <f t="shared" si="63"/>
        <v>16.333743412288339</v>
      </c>
      <c r="Q948" s="36" t="s">
        <v>108</v>
      </c>
      <c r="R948" s="98"/>
    </row>
    <row r="949" spans="1:19" x14ac:dyDescent="0.3">
      <c r="A949" s="113" t="s">
        <v>126</v>
      </c>
      <c r="C949" s="113" t="s">
        <v>3947</v>
      </c>
      <c r="D949" s="113">
        <v>1201</v>
      </c>
      <c r="E949" s="113">
        <v>351.7</v>
      </c>
      <c r="F949" s="113">
        <v>0.4</v>
      </c>
      <c r="G949" s="113">
        <v>0.3</v>
      </c>
      <c r="H949" s="113">
        <v>2.423613</v>
      </c>
      <c r="I949" s="113">
        <v>5189656.7280000001</v>
      </c>
      <c r="J949" s="113">
        <v>487957.91</v>
      </c>
      <c r="K949" s="34">
        <f>VLOOKUP($C949,'Hub coords'!$A$14:$E$119,4,TRUE)</f>
        <v>487956.44140000001</v>
      </c>
      <c r="L949" s="34">
        <f>VLOOKUP($C949,'Hub coords'!$A$14:$E$119,5,TRUE)</f>
        <v>5189658.0525000002</v>
      </c>
      <c r="M949" s="34">
        <f t="shared" si="60"/>
        <v>1.4685999999637716</v>
      </c>
      <c r="N949" s="34">
        <f t="shared" si="61"/>
        <v>1.3245000001043081</v>
      </c>
      <c r="O949" s="35">
        <f t="shared" si="62"/>
        <v>1.9776466343029793</v>
      </c>
      <c r="P949" s="34">
        <f t="shared" si="63"/>
        <v>3.911086210169902</v>
      </c>
      <c r="Q949" s="36" t="s">
        <v>108</v>
      </c>
      <c r="R949" s="98"/>
    </row>
    <row r="950" spans="1:19" x14ac:dyDescent="0.3">
      <c r="A950" s="113" t="s">
        <v>126</v>
      </c>
      <c r="C950" s="113" t="s">
        <v>3948</v>
      </c>
      <c r="D950" s="113">
        <v>1201</v>
      </c>
      <c r="E950" s="113">
        <v>330.69200000000001</v>
      </c>
      <c r="F950" s="113">
        <v>0.3</v>
      </c>
      <c r="G950" s="113">
        <v>0.2</v>
      </c>
      <c r="H950" s="113">
        <v>2.1167940000000001</v>
      </c>
      <c r="I950" s="113">
        <v>5189655.0159999998</v>
      </c>
      <c r="J950" s="113">
        <v>487956.33500000002</v>
      </c>
      <c r="K950" s="34">
        <f>VLOOKUP($C950,'Hub coords'!$A$14:$E$119,4,TRUE)</f>
        <v>487956.44140000001</v>
      </c>
      <c r="L950" s="34">
        <f>VLOOKUP($C950,'Hub coords'!$A$14:$E$119,5,TRUE)</f>
        <v>5189658.0525000002</v>
      </c>
      <c r="M950" s="34">
        <f t="shared" si="60"/>
        <v>0.10639999998966232</v>
      </c>
      <c r="N950" s="34">
        <f t="shared" si="61"/>
        <v>3.0365000003948808</v>
      </c>
      <c r="O950" s="35">
        <f t="shared" si="62"/>
        <v>3.0383635747546589</v>
      </c>
      <c r="P950" s="34">
        <f t="shared" si="63"/>
        <v>9.2316532123959103</v>
      </c>
      <c r="Q950" s="36" t="s">
        <v>108</v>
      </c>
      <c r="R950" s="98"/>
    </row>
    <row r="951" spans="1:19" x14ac:dyDescent="0.3">
      <c r="A951" s="113" t="s">
        <v>126</v>
      </c>
      <c r="C951" s="113" t="s">
        <v>3949</v>
      </c>
      <c r="D951" s="113">
        <v>1201</v>
      </c>
      <c r="E951" s="113">
        <v>328.80099999999999</v>
      </c>
      <c r="F951" s="113">
        <v>0.3</v>
      </c>
      <c r="G951" s="113">
        <v>0.2</v>
      </c>
      <c r="H951" s="113">
        <v>1.7935300000000001</v>
      </c>
      <c r="I951" s="113">
        <v>5189657.199</v>
      </c>
      <c r="J951" s="113">
        <v>487957.13400000002</v>
      </c>
      <c r="K951" s="34">
        <f>VLOOKUP($C951,'Hub coords'!$A$14:$E$119,4,TRUE)</f>
        <v>487956.44140000001</v>
      </c>
      <c r="L951" s="34">
        <f>VLOOKUP($C951,'Hub coords'!$A$14:$E$119,5,TRUE)</f>
        <v>5189658.0525000002</v>
      </c>
      <c r="M951" s="34">
        <f t="shared" si="60"/>
        <v>0.69260000000940636</v>
      </c>
      <c r="N951" s="34">
        <f t="shared" si="61"/>
        <v>0.85350000020116568</v>
      </c>
      <c r="O951" s="35">
        <f t="shared" si="62"/>
        <v>1.0991619582010741</v>
      </c>
      <c r="P951" s="34">
        <f t="shared" si="63"/>
        <v>1.2081570103564199</v>
      </c>
      <c r="Q951" s="36" t="s">
        <v>108</v>
      </c>
      <c r="R951" s="98"/>
    </row>
    <row r="952" spans="1:19" x14ac:dyDescent="0.3">
      <c r="A952" s="113" t="s">
        <v>126</v>
      </c>
      <c r="C952" s="113" t="s">
        <v>3950</v>
      </c>
      <c r="D952" s="113">
        <v>1201</v>
      </c>
      <c r="E952" s="113">
        <v>330.66699999999997</v>
      </c>
      <c r="F952" s="113">
        <v>0.4</v>
      </c>
      <c r="G952" s="113">
        <v>0.3</v>
      </c>
      <c r="H952" s="113">
        <v>1.8306309999999999</v>
      </c>
      <c r="I952" s="113">
        <v>5189655.1349999998</v>
      </c>
      <c r="J952" s="113">
        <v>487956.783</v>
      </c>
      <c r="K952" s="34">
        <f>VLOOKUP($C952,'Hub coords'!$A$14:$E$119,4,TRUE)</f>
        <v>487956.44140000001</v>
      </c>
      <c r="L952" s="34">
        <f>VLOOKUP($C952,'Hub coords'!$A$14:$E$119,5,TRUE)</f>
        <v>5189658.0525000002</v>
      </c>
      <c r="M952" s="34">
        <f t="shared" si="60"/>
        <v>0.34159999998519197</v>
      </c>
      <c r="N952" s="34">
        <f t="shared" si="61"/>
        <v>2.9175000004470348</v>
      </c>
      <c r="O952" s="35">
        <f t="shared" si="62"/>
        <v>2.9374303077006494</v>
      </c>
      <c r="P952" s="34">
        <f t="shared" si="63"/>
        <v>8.6284968125983319</v>
      </c>
      <c r="Q952" s="36" t="s">
        <v>108</v>
      </c>
      <c r="R952" s="98"/>
    </row>
    <row r="953" spans="1:19" x14ac:dyDescent="0.3">
      <c r="A953" s="113" t="s">
        <v>126</v>
      </c>
      <c r="C953" s="113" t="s">
        <v>3951</v>
      </c>
      <c r="D953" s="113">
        <v>1201</v>
      </c>
      <c r="E953" s="113">
        <v>329.42899999999997</v>
      </c>
      <c r="F953" s="113">
        <v>0.4</v>
      </c>
      <c r="G953" s="113">
        <v>0.2</v>
      </c>
      <c r="H953" s="113">
        <v>1.6649929999999999</v>
      </c>
      <c r="I953" s="113">
        <v>5189656.33</v>
      </c>
      <c r="J953" s="113">
        <v>487956.946</v>
      </c>
      <c r="K953" s="34">
        <f>VLOOKUP($C953,'Hub coords'!$A$14:$E$119,4,TRUE)</f>
        <v>487956.44140000001</v>
      </c>
      <c r="L953" s="34">
        <f>VLOOKUP($C953,'Hub coords'!$A$14:$E$119,5,TRUE)</f>
        <v>5189658.0525000002</v>
      </c>
      <c r="M953" s="34">
        <f t="shared" si="60"/>
        <v>0.50459999998565763</v>
      </c>
      <c r="N953" s="34">
        <f t="shared" si="61"/>
        <v>1.7225000001490116</v>
      </c>
      <c r="O953" s="35">
        <f t="shared" si="62"/>
        <v>1.7948892474185896</v>
      </c>
      <c r="P953" s="34">
        <f t="shared" si="63"/>
        <v>3.2216274104988707</v>
      </c>
      <c r="Q953" s="36" t="s">
        <v>108</v>
      </c>
      <c r="R953" s="98"/>
    </row>
    <row r="954" spans="1:19" x14ac:dyDescent="0.3">
      <c r="A954" s="113" t="s">
        <v>126</v>
      </c>
      <c r="C954" s="113" t="s">
        <v>3952</v>
      </c>
      <c r="D954" s="113">
        <v>1201</v>
      </c>
      <c r="E954" s="113">
        <v>328.73099999999999</v>
      </c>
      <c r="F954" s="113">
        <v>0.4</v>
      </c>
      <c r="G954" s="113">
        <v>0.3</v>
      </c>
      <c r="H954" s="113">
        <v>2.389729</v>
      </c>
      <c r="I954" s="113">
        <v>5189656.8779999996</v>
      </c>
      <c r="J954" s="113">
        <v>487956.89799999999</v>
      </c>
      <c r="K954" s="34">
        <f>VLOOKUP($C954,'Hub coords'!$A$14:$E$119,4,TRUE)</f>
        <v>487956.44140000001</v>
      </c>
      <c r="L954" s="34">
        <f>VLOOKUP($C954,'Hub coords'!$A$14:$E$119,5,TRUE)</f>
        <v>5189658.0525000002</v>
      </c>
      <c r="M954" s="34">
        <f t="shared" si="60"/>
        <v>0.45659999997587875</v>
      </c>
      <c r="N954" s="34">
        <f t="shared" si="61"/>
        <v>1.1745000006631017</v>
      </c>
      <c r="O954" s="35">
        <f t="shared" si="62"/>
        <v>1.2601324579327358</v>
      </c>
      <c r="P954" s="34">
        <f t="shared" si="63"/>
        <v>1.5879338115355981</v>
      </c>
      <c r="Q954" s="36" t="s">
        <v>108</v>
      </c>
      <c r="R954" s="98"/>
    </row>
    <row r="955" spans="1:19" x14ac:dyDescent="0.3">
      <c r="A955" s="113" t="s">
        <v>126</v>
      </c>
      <c r="C955" s="113" t="s">
        <v>3953</v>
      </c>
      <c r="D955" s="113">
        <v>1201</v>
      </c>
      <c r="E955" s="113">
        <v>332.928</v>
      </c>
      <c r="F955" s="113">
        <v>0.3</v>
      </c>
      <c r="G955" s="113">
        <v>0.2</v>
      </c>
      <c r="H955" s="113">
        <v>2.128854</v>
      </c>
      <c r="I955" s="113">
        <v>5189654.09</v>
      </c>
      <c r="J955" s="113">
        <v>487956.90899999999</v>
      </c>
      <c r="K955" s="34">
        <f>VLOOKUP($C955,'Hub coords'!$A$14:$E$119,4,TRUE)</f>
        <v>487956.44140000001</v>
      </c>
      <c r="L955" s="34">
        <f>VLOOKUP($C955,'Hub coords'!$A$14:$E$119,5,TRUE)</f>
        <v>5189658.0525000002</v>
      </c>
      <c r="M955" s="34">
        <f t="shared" si="60"/>
        <v>0.46759999997448176</v>
      </c>
      <c r="N955" s="34">
        <f t="shared" si="61"/>
        <v>3.962500000372529</v>
      </c>
      <c r="O955" s="35">
        <f t="shared" si="62"/>
        <v>3.9899944878318347</v>
      </c>
      <c r="P955" s="34">
        <f t="shared" si="63"/>
        <v>15.920056012928425</v>
      </c>
      <c r="Q955" s="36" t="s">
        <v>108</v>
      </c>
      <c r="R955" s="98"/>
    </row>
    <row r="956" spans="1:19" x14ac:dyDescent="0.3">
      <c r="A956" s="113" t="s">
        <v>126</v>
      </c>
      <c r="C956" s="113" t="s">
        <v>3954</v>
      </c>
      <c r="D956" s="113">
        <v>1200</v>
      </c>
      <c r="E956" s="113">
        <v>337.16899999999998</v>
      </c>
      <c r="F956" s="113">
        <v>0.4</v>
      </c>
      <c r="G956" s="113">
        <v>0.3</v>
      </c>
      <c r="H956" s="113">
        <v>2.4227650000000001</v>
      </c>
      <c r="I956" s="113">
        <v>5189654.125</v>
      </c>
      <c r="J956" s="113">
        <v>487956.92800000001</v>
      </c>
      <c r="K956" s="34">
        <f>VLOOKUP($C956,'Hub coords'!$A$14:$E$119,4,TRUE)</f>
        <v>487956.44140000001</v>
      </c>
      <c r="L956" s="34">
        <f>VLOOKUP($C956,'Hub coords'!$A$14:$E$119,5,TRUE)</f>
        <v>5189658.0525000002</v>
      </c>
      <c r="M956" s="34">
        <f t="shared" si="60"/>
        <v>0.48660000000381842</v>
      </c>
      <c r="N956" s="34">
        <f t="shared" si="61"/>
        <v>3.9275000002235174</v>
      </c>
      <c r="O956" s="35">
        <f t="shared" si="62"/>
        <v>3.9575290032745745</v>
      </c>
      <c r="P956" s="34">
        <f t="shared" si="63"/>
        <v>15.662035811759447</v>
      </c>
      <c r="Q956" s="36" t="s">
        <v>108</v>
      </c>
      <c r="R956" s="98"/>
    </row>
    <row r="957" spans="1:19" x14ac:dyDescent="0.3">
      <c r="A957" s="113" t="s">
        <v>126</v>
      </c>
      <c r="C957" s="113" t="s">
        <v>3955</v>
      </c>
      <c r="D957" s="113">
        <v>1201</v>
      </c>
      <c r="E957" s="113">
        <v>328.15699999999998</v>
      </c>
      <c r="F957" s="113">
        <v>0.4</v>
      </c>
      <c r="G957" s="113">
        <v>0.2</v>
      </c>
      <c r="H957" s="113">
        <v>1.6865790000000001</v>
      </c>
      <c r="I957" s="113">
        <v>5189656.4400000004</v>
      </c>
      <c r="J957" s="113">
        <v>487956.59100000001</v>
      </c>
      <c r="K957" s="34">
        <f>VLOOKUP($C957,'Hub coords'!$A$14:$E$119,4,TRUE)</f>
        <v>487956.44140000001</v>
      </c>
      <c r="L957" s="34">
        <f>VLOOKUP($C957,'Hub coords'!$A$14:$E$119,5,TRUE)</f>
        <v>5189658.0525000002</v>
      </c>
      <c r="M957" s="34">
        <f t="shared" si="60"/>
        <v>0.14960000000428408</v>
      </c>
      <c r="N957" s="34">
        <f t="shared" si="61"/>
        <v>1.6124999998137355</v>
      </c>
      <c r="O957" s="35">
        <f t="shared" si="62"/>
        <v>1.6194247155704951</v>
      </c>
      <c r="P957" s="34">
        <f t="shared" si="63"/>
        <v>2.622536409400579</v>
      </c>
      <c r="Q957" s="36" t="s">
        <v>108</v>
      </c>
      <c r="R957" s="98"/>
    </row>
    <row r="958" spans="1:19" x14ac:dyDescent="0.3">
      <c r="A958" s="113" t="s">
        <v>126</v>
      </c>
      <c r="C958" s="113" t="s">
        <v>3929</v>
      </c>
      <c r="D958" s="113">
        <v>1201</v>
      </c>
      <c r="E958" s="113">
        <v>329.322</v>
      </c>
      <c r="F958" s="113">
        <v>0.3</v>
      </c>
      <c r="G958" s="113">
        <v>0.2</v>
      </c>
      <c r="H958" s="113">
        <v>2.1967310000000002</v>
      </c>
      <c r="I958" s="113">
        <v>5189655.5039999997</v>
      </c>
      <c r="J958" s="113">
        <v>487957.228</v>
      </c>
      <c r="K958" s="34">
        <f>VLOOKUP($C958,'Hub coords'!$A$14:$E$119,4,TRUE)</f>
        <v>487956.44140000001</v>
      </c>
      <c r="L958" s="34">
        <f>VLOOKUP($C958,'Hub coords'!$A$14:$E$119,5,TRUE)</f>
        <v>5189658.0525000002</v>
      </c>
      <c r="M958" s="34">
        <f t="shared" si="60"/>
        <v>0.78659999999217689</v>
      </c>
      <c r="N958" s="34">
        <f t="shared" si="61"/>
        <v>2.5485000004991889</v>
      </c>
      <c r="O958" s="35">
        <f t="shared" si="62"/>
        <v>2.6671317576250444</v>
      </c>
      <c r="P958" s="34">
        <f t="shared" si="63"/>
        <v>7.113591812532059</v>
      </c>
      <c r="Q958" s="36" t="s">
        <v>108</v>
      </c>
      <c r="R958" s="98"/>
    </row>
    <row r="959" spans="1:19" x14ac:dyDescent="0.3">
      <c r="A959" s="113" t="s">
        <v>126</v>
      </c>
      <c r="C959" s="113" t="s">
        <v>3956</v>
      </c>
      <c r="D959" s="113">
        <v>1201</v>
      </c>
      <c r="E959" s="113">
        <v>332.22399999999999</v>
      </c>
      <c r="F959" s="113">
        <v>0.3</v>
      </c>
      <c r="G959" s="113">
        <v>0.2</v>
      </c>
      <c r="H959" s="113">
        <v>1.9669570000000001</v>
      </c>
      <c r="I959" s="113">
        <v>5189655.0470000003</v>
      </c>
      <c r="J959" s="113">
        <v>487956.71600000001</v>
      </c>
      <c r="K959" s="34">
        <f>VLOOKUP($C959,'Hub coords'!$A$14:$E$119,4,TRUE)</f>
        <v>487956.44140000001</v>
      </c>
      <c r="L959" s="34">
        <f>VLOOKUP($C959,'Hub coords'!$A$14:$E$119,5,TRUE)</f>
        <v>5189658.0525000002</v>
      </c>
      <c r="M959" s="34">
        <f t="shared" si="60"/>
        <v>0.27460000000428408</v>
      </c>
      <c r="N959" s="34">
        <f t="shared" si="61"/>
        <v>3.0054999999701977</v>
      </c>
      <c r="O959" s="35">
        <f t="shared" si="62"/>
        <v>3.0180184575020759</v>
      </c>
      <c r="P959" s="34">
        <f t="shared" si="63"/>
        <v>9.1084354098232101</v>
      </c>
      <c r="Q959" s="36" t="s">
        <v>108</v>
      </c>
      <c r="R959" s="98"/>
    </row>
    <row r="960" spans="1:19" x14ac:dyDescent="0.3">
      <c r="A960" s="113" t="s">
        <v>126</v>
      </c>
      <c r="C960" s="113" t="s">
        <v>3930</v>
      </c>
      <c r="D960" s="113">
        <v>1201</v>
      </c>
      <c r="E960" s="113">
        <v>331.29</v>
      </c>
      <c r="F960" s="113">
        <v>0.3</v>
      </c>
      <c r="G960" s="113">
        <v>0.2</v>
      </c>
      <c r="H960" s="113">
        <v>2.119192</v>
      </c>
      <c r="I960" s="113">
        <v>5189655.2939999998</v>
      </c>
      <c r="J960" s="113">
        <v>487956.576</v>
      </c>
      <c r="K960" s="34">
        <f>VLOOKUP($C960,'Hub coords'!$A$14:$E$119,4,TRUE)</f>
        <v>487956.44140000001</v>
      </c>
      <c r="L960" s="34">
        <f>VLOOKUP($C960,'Hub coords'!$A$14:$E$119,5,TRUE)</f>
        <v>5189658.0525000002</v>
      </c>
      <c r="M960" s="34">
        <f t="shared" si="60"/>
        <v>0.13459999999031425</v>
      </c>
      <c r="N960" s="34">
        <f t="shared" si="61"/>
        <v>2.758500000461936</v>
      </c>
      <c r="O960" s="35">
        <f t="shared" si="62"/>
        <v>2.7617819270438231</v>
      </c>
      <c r="P960" s="34">
        <f t="shared" si="63"/>
        <v>7.6274394125458933</v>
      </c>
      <c r="Q960" s="36" t="s">
        <v>108</v>
      </c>
      <c r="R960" s="98" t="s">
        <v>5112</v>
      </c>
      <c r="S960" s="37">
        <f>COUNT(D936:D965)</f>
        <v>30</v>
      </c>
    </row>
    <row r="961" spans="1:19" x14ac:dyDescent="0.3">
      <c r="A961" s="113" t="s">
        <v>126</v>
      </c>
      <c r="C961" s="113" t="s">
        <v>3931</v>
      </c>
      <c r="D961" s="113">
        <v>1201</v>
      </c>
      <c r="E961" s="113">
        <v>328.209</v>
      </c>
      <c r="F961" s="113">
        <v>0.3</v>
      </c>
      <c r="G961" s="113">
        <v>0.2</v>
      </c>
      <c r="H961" s="113">
        <v>2.0930650000000002</v>
      </c>
      <c r="I961" s="113">
        <v>5189655.4349999996</v>
      </c>
      <c r="J961" s="113">
        <v>487956.63799999998</v>
      </c>
      <c r="K961" s="34">
        <f>VLOOKUP($C961,'Hub coords'!$A$14:$E$119,4,TRUE)</f>
        <v>487956.44140000001</v>
      </c>
      <c r="L961" s="34">
        <f>VLOOKUP($C961,'Hub coords'!$A$14:$E$119,5,TRUE)</f>
        <v>5189658.0525000002</v>
      </c>
      <c r="M961" s="34">
        <f t="shared" si="60"/>
        <v>0.19659999996656552</v>
      </c>
      <c r="N961" s="34">
        <f t="shared" si="61"/>
        <v>2.6175000006332994</v>
      </c>
      <c r="O961" s="35">
        <f t="shared" si="62"/>
        <v>2.6248729137430971</v>
      </c>
      <c r="P961" s="34">
        <f t="shared" si="63"/>
        <v>6.8899578133021766</v>
      </c>
      <c r="Q961" s="36" t="s">
        <v>108</v>
      </c>
      <c r="R961" s="98" t="s">
        <v>5111</v>
      </c>
      <c r="S961" s="34">
        <f>AVERAGE(O936:O965)</f>
        <v>2.8491115735594597</v>
      </c>
    </row>
    <row r="962" spans="1:19" x14ac:dyDescent="0.3">
      <c r="A962" s="113" t="s">
        <v>126</v>
      </c>
      <c r="C962" s="113" t="s">
        <v>3932</v>
      </c>
      <c r="D962" s="113">
        <v>1201</v>
      </c>
      <c r="E962" s="113">
        <v>328.95299999999997</v>
      </c>
      <c r="F962" s="113">
        <v>0.4</v>
      </c>
      <c r="G962" s="113">
        <v>0.2</v>
      </c>
      <c r="H962" s="113">
        <v>2.394746</v>
      </c>
      <c r="I962" s="113">
        <v>5189655.727</v>
      </c>
      <c r="J962" s="113">
        <v>487956.97600000002</v>
      </c>
      <c r="K962" s="34">
        <f>VLOOKUP($C962,'Hub coords'!$A$14:$E$119,4,TRUE)</f>
        <v>487956.44140000001</v>
      </c>
      <c r="L962" s="34">
        <f>VLOOKUP($C962,'Hub coords'!$A$14:$E$119,5,TRUE)</f>
        <v>5189658.0525000002</v>
      </c>
      <c r="M962" s="34">
        <f t="shared" si="60"/>
        <v>0.53460000001359731</v>
      </c>
      <c r="N962" s="34">
        <f t="shared" si="61"/>
        <v>2.3255000002682209</v>
      </c>
      <c r="O962" s="35">
        <f t="shared" si="62"/>
        <v>2.3861574573489559</v>
      </c>
      <c r="P962" s="34">
        <f t="shared" si="63"/>
        <v>5.6937474112620343</v>
      </c>
      <c r="Q962" s="36" t="s">
        <v>108</v>
      </c>
      <c r="R962" s="98" t="s">
        <v>5110</v>
      </c>
      <c r="S962" s="34">
        <f>_xlfn.STDEV.S(O936:O965)</f>
        <v>1.2116169812959563</v>
      </c>
    </row>
    <row r="963" spans="1:19" x14ac:dyDescent="0.3">
      <c r="A963" s="113" t="s">
        <v>126</v>
      </c>
      <c r="C963" s="113" t="s">
        <v>3933</v>
      </c>
      <c r="D963" s="113">
        <v>1200</v>
      </c>
      <c r="E963" s="113">
        <v>335.22699999999998</v>
      </c>
      <c r="F963" s="113">
        <v>0.3</v>
      </c>
      <c r="G963" s="113">
        <v>0.2</v>
      </c>
      <c r="H963" s="113">
        <v>2.1259139999999999</v>
      </c>
      <c r="I963" s="113">
        <v>5189654.7640000004</v>
      </c>
      <c r="J963" s="113">
        <v>487957.65500000003</v>
      </c>
      <c r="K963" s="34">
        <f>VLOOKUP($C963,'Hub coords'!$A$14:$E$119,4,TRUE)</f>
        <v>487956.44140000001</v>
      </c>
      <c r="L963" s="34">
        <f>VLOOKUP($C963,'Hub coords'!$A$14:$E$119,5,TRUE)</f>
        <v>5189658.0525000002</v>
      </c>
      <c r="M963" s="34">
        <f t="shared" si="60"/>
        <v>1.2136000000173226</v>
      </c>
      <c r="N963" s="34">
        <f t="shared" si="61"/>
        <v>3.2884999997913837</v>
      </c>
      <c r="O963" s="35">
        <f t="shared" si="62"/>
        <v>3.5052898893914577</v>
      </c>
      <c r="P963" s="34">
        <f t="shared" si="63"/>
        <v>12.287057208669978</v>
      </c>
      <c r="Q963" s="36" t="s">
        <v>108</v>
      </c>
      <c r="R963" s="98" t="s">
        <v>5109</v>
      </c>
      <c r="S963" s="34">
        <f>MIN(O936:O965)</f>
        <v>1.0991619582010741</v>
      </c>
    </row>
    <row r="964" spans="1:19" x14ac:dyDescent="0.3">
      <c r="A964" s="113" t="s">
        <v>130</v>
      </c>
      <c r="C964" s="113" t="s">
        <v>3934</v>
      </c>
      <c r="D964" s="113">
        <v>1201</v>
      </c>
      <c r="E964" s="113">
        <v>335.495</v>
      </c>
      <c r="F964" s="113">
        <v>0.3</v>
      </c>
      <c r="G964" s="113">
        <v>0.2</v>
      </c>
      <c r="H964" s="113">
        <v>1.7082630000000001</v>
      </c>
      <c r="I964" s="113">
        <v>5189654.3909999998</v>
      </c>
      <c r="J964" s="113">
        <v>487956.33399999997</v>
      </c>
      <c r="K964" s="34">
        <f>VLOOKUP($C964,'Hub coords'!$A$14:$E$119,4,TRUE)</f>
        <v>487956.44140000001</v>
      </c>
      <c r="L964" s="34">
        <f>VLOOKUP($C964,'Hub coords'!$A$14:$E$119,5,TRUE)</f>
        <v>5189658.0525000002</v>
      </c>
      <c r="M964" s="34">
        <f t="shared" si="60"/>
        <v>0.10740000003715977</v>
      </c>
      <c r="N964" s="34">
        <f t="shared" si="61"/>
        <v>3.6615000003948808</v>
      </c>
      <c r="O964" s="35">
        <f t="shared" si="62"/>
        <v>3.6630748030718254</v>
      </c>
      <c r="P964" s="34">
        <f t="shared" si="63"/>
        <v>13.418117012899692</v>
      </c>
      <c r="Q964" s="36" t="s">
        <v>108</v>
      </c>
      <c r="R964" s="98" t="s">
        <v>5108</v>
      </c>
      <c r="S964" s="34">
        <f>MAX(O936:O965)</f>
        <v>7.6462843138708889</v>
      </c>
    </row>
    <row r="965" spans="1:19" x14ac:dyDescent="0.3">
      <c r="A965" s="113" t="s">
        <v>126</v>
      </c>
      <c r="C965" s="113" t="s">
        <v>3935</v>
      </c>
      <c r="D965" s="113">
        <v>1201</v>
      </c>
      <c r="E965" s="113">
        <v>357.17</v>
      </c>
      <c r="F965" s="113">
        <v>0.3</v>
      </c>
      <c r="G965" s="113">
        <v>0.3</v>
      </c>
      <c r="H965" s="113">
        <v>2.080689</v>
      </c>
      <c r="I965" s="113">
        <v>5189655.84</v>
      </c>
      <c r="J965" s="113">
        <v>487958.89299999998</v>
      </c>
      <c r="K965" s="34">
        <f>VLOOKUP($C965,'Hub coords'!$A$14:$E$119,4,TRUE)</f>
        <v>487956.44140000001</v>
      </c>
      <c r="L965" s="34">
        <f>VLOOKUP($C965,'Hub coords'!$A$14:$E$119,5,TRUE)</f>
        <v>5189658.0525000002</v>
      </c>
      <c r="M965" s="34">
        <f t="shared" si="60"/>
        <v>2.4515999999712221</v>
      </c>
      <c r="N965" s="34">
        <f t="shared" si="61"/>
        <v>2.212500000372529</v>
      </c>
      <c r="O965" s="35">
        <f t="shared" si="62"/>
        <v>3.302347469832231</v>
      </c>
      <c r="P965" s="34">
        <f t="shared" si="63"/>
        <v>10.905498811507337</v>
      </c>
      <c r="Q965" s="36" t="s">
        <v>108</v>
      </c>
      <c r="R965" s="98" t="s">
        <v>5107</v>
      </c>
      <c r="S965" s="34">
        <f>SQRT(SUM(P936:P965)/S960)</f>
        <v>3.0881254202147232</v>
      </c>
    </row>
    <row r="966" spans="1:19" ht="15" thickBot="1" x14ac:dyDescent="0.35">
      <c r="A966" s="113" t="s">
        <v>126</v>
      </c>
      <c r="C966" s="113" t="s">
        <v>3957</v>
      </c>
      <c r="D966" s="113">
        <v>1201</v>
      </c>
      <c r="E966" s="113">
        <v>339.709</v>
      </c>
      <c r="F966" s="113">
        <v>0.4</v>
      </c>
      <c r="G966" s="113">
        <v>0.3</v>
      </c>
      <c r="H966" s="113">
        <v>2.1577510000000002</v>
      </c>
      <c r="I966" s="113">
        <v>5189505.6030000001</v>
      </c>
      <c r="J966" s="113">
        <v>487957.63699999999</v>
      </c>
      <c r="K966" s="34">
        <f>VLOOKUP($C966,'Hub coords'!$A$14:$E$119,4,TRUE)</f>
        <v>487956.26340000005</v>
      </c>
      <c r="L966" s="34">
        <f>VLOOKUP($C966,'Hub coords'!$A$14:$E$119,5,TRUE)</f>
        <v>5189505.7545000007</v>
      </c>
      <c r="M966" s="34">
        <f t="shared" si="60"/>
        <v>1.3735999999335036</v>
      </c>
      <c r="N966" s="34">
        <f t="shared" si="61"/>
        <v>0.15150000061839819</v>
      </c>
      <c r="O966" s="35">
        <f t="shared" si="62"/>
        <v>1.3819295242539309</v>
      </c>
      <c r="P966" s="34">
        <f t="shared" si="63"/>
        <v>1.9097292100046959</v>
      </c>
      <c r="Q966" s="36" t="s">
        <v>109</v>
      </c>
      <c r="R966" s="18"/>
      <c r="S966" s="70"/>
    </row>
    <row r="967" spans="1:19" x14ac:dyDescent="0.3">
      <c r="A967" s="113" t="s">
        <v>126</v>
      </c>
      <c r="C967" s="113" t="s">
        <v>3966</v>
      </c>
      <c r="D967" s="113">
        <v>1201</v>
      </c>
      <c r="E967" s="113">
        <v>345.58100000000002</v>
      </c>
      <c r="F967" s="113">
        <v>0.3</v>
      </c>
      <c r="G967" s="113">
        <v>0.2</v>
      </c>
      <c r="H967" s="113">
        <v>1.970151</v>
      </c>
      <c r="I967" s="113">
        <v>5189506.023</v>
      </c>
      <c r="J967" s="113">
        <v>487958.65399999998</v>
      </c>
      <c r="K967" s="34">
        <f>VLOOKUP($C967,'Hub coords'!$A$14:$E$119,4,TRUE)</f>
        <v>487956.26340000005</v>
      </c>
      <c r="L967" s="34">
        <f>VLOOKUP($C967,'Hub coords'!$A$14:$E$119,5,TRUE)</f>
        <v>5189505.7545000007</v>
      </c>
      <c r="M967" s="34">
        <f t="shared" si="60"/>
        <v>2.390599999926053</v>
      </c>
      <c r="N967" s="34">
        <f t="shared" si="61"/>
        <v>0.268499999307096</v>
      </c>
      <c r="O967" s="35">
        <f t="shared" si="62"/>
        <v>2.4056310210159735</v>
      </c>
      <c r="P967" s="34">
        <f t="shared" si="63"/>
        <v>5.7870606092743548</v>
      </c>
      <c r="Q967" s="36" t="s">
        <v>109</v>
      </c>
      <c r="R967" s="20" t="s">
        <v>166</v>
      </c>
      <c r="S967" s="20" t="s">
        <v>165</v>
      </c>
    </row>
    <row r="968" spans="1:19" x14ac:dyDescent="0.3">
      <c r="A968" s="113" t="s">
        <v>126</v>
      </c>
      <c r="C968" s="113" t="s">
        <v>3967</v>
      </c>
      <c r="D968" s="113">
        <v>1201</v>
      </c>
      <c r="E968" s="113">
        <v>346.61500000000001</v>
      </c>
      <c r="F968" s="113">
        <v>0.3</v>
      </c>
      <c r="G968" s="113">
        <v>0.3</v>
      </c>
      <c r="H968" s="113">
        <v>1.9671810000000001</v>
      </c>
      <c r="I968" s="113">
        <v>5189505.5609999998</v>
      </c>
      <c r="J968" s="113">
        <v>487958.10100000002</v>
      </c>
      <c r="K968" s="34">
        <f>VLOOKUP($C968,'Hub coords'!$A$14:$E$119,4,TRUE)</f>
        <v>487956.26340000005</v>
      </c>
      <c r="L968" s="34">
        <f>VLOOKUP($C968,'Hub coords'!$A$14:$E$119,5,TRUE)</f>
        <v>5189505.7545000007</v>
      </c>
      <c r="M968" s="34">
        <f t="shared" si="60"/>
        <v>1.8375999999698251</v>
      </c>
      <c r="N968" s="34">
        <f t="shared" si="61"/>
        <v>0.19350000098347664</v>
      </c>
      <c r="O968" s="35">
        <f t="shared" si="62"/>
        <v>1.8477597274185047</v>
      </c>
      <c r="P968" s="34">
        <f t="shared" si="63"/>
        <v>3.4142160102697066</v>
      </c>
      <c r="Q968" s="36" t="s">
        <v>109</v>
      </c>
      <c r="R968" s="40">
        <v>1</v>
      </c>
      <c r="S968" s="115">
        <v>0</v>
      </c>
    </row>
    <row r="969" spans="1:19" x14ac:dyDescent="0.3">
      <c r="A969" s="113" t="s">
        <v>126</v>
      </c>
      <c r="C969" s="113" t="s">
        <v>3968</v>
      </c>
      <c r="D969" s="113">
        <v>1201</v>
      </c>
      <c r="E969" s="113">
        <v>341.45800000000003</v>
      </c>
      <c r="F969" s="113">
        <v>0.3</v>
      </c>
      <c r="G969" s="113">
        <v>0.3</v>
      </c>
      <c r="H969" s="113">
        <v>1.7942089999999999</v>
      </c>
      <c r="I969" s="113">
        <v>5189507.0980000002</v>
      </c>
      <c r="J969" s="113">
        <v>487959.1</v>
      </c>
      <c r="K969" s="34">
        <f>VLOOKUP($C969,'Hub coords'!$A$14:$E$119,4,TRUE)</f>
        <v>487956.26340000005</v>
      </c>
      <c r="L969" s="34">
        <f>VLOOKUP($C969,'Hub coords'!$A$14:$E$119,5,TRUE)</f>
        <v>5189505.7545000007</v>
      </c>
      <c r="M969" s="34">
        <f t="shared" si="60"/>
        <v>2.8365999999223277</v>
      </c>
      <c r="N969" s="34">
        <f t="shared" si="61"/>
        <v>1.3434999994933605</v>
      </c>
      <c r="O969" s="35">
        <f t="shared" si="62"/>
        <v>3.1386767607063346</v>
      </c>
      <c r="P969" s="34">
        <f t="shared" si="63"/>
        <v>9.8512918081980096</v>
      </c>
      <c r="Q969" s="36" t="s">
        <v>109</v>
      </c>
      <c r="R969" s="40">
        <v>2</v>
      </c>
      <c r="S969" s="115">
        <v>2</v>
      </c>
    </row>
    <row r="970" spans="1:19" x14ac:dyDescent="0.3">
      <c r="A970" s="113" t="s">
        <v>126</v>
      </c>
      <c r="C970" s="113" t="s">
        <v>3969</v>
      </c>
      <c r="D970" s="113">
        <v>1201</v>
      </c>
      <c r="E970" s="113">
        <v>344.02600000000001</v>
      </c>
      <c r="F970" s="113">
        <v>0.3</v>
      </c>
      <c r="G970" s="113">
        <v>0.2</v>
      </c>
      <c r="H970" s="113">
        <v>2.1623939999999999</v>
      </c>
      <c r="I970" s="113">
        <v>5189506.0039999997</v>
      </c>
      <c r="J970" s="113">
        <v>487958.47</v>
      </c>
      <c r="K970" s="34">
        <f>VLOOKUP($C970,'Hub coords'!$A$14:$E$119,4,TRUE)</f>
        <v>487956.26340000005</v>
      </c>
      <c r="L970" s="34">
        <f>VLOOKUP($C970,'Hub coords'!$A$14:$E$119,5,TRUE)</f>
        <v>5189505.7545000007</v>
      </c>
      <c r="M970" s="34">
        <f t="shared" ref="M970:M995" si="64">ABS(K970-J970)</f>
        <v>2.2065999999176711</v>
      </c>
      <c r="N970" s="34">
        <f t="shared" ref="N970:N995" si="65">ABS(L970-I970)</f>
        <v>0.24949999898672104</v>
      </c>
      <c r="O970" s="35">
        <f t="shared" ref="O970:O995" si="66">SQRT(M970^2+N970^2)</f>
        <v>2.2206606695150524</v>
      </c>
      <c r="P970" s="34">
        <f t="shared" ref="P970:P995" si="67">O970*O970</f>
        <v>4.9313338091310408</v>
      </c>
      <c r="Q970" s="36" t="s">
        <v>109</v>
      </c>
      <c r="R970" s="40">
        <v>3</v>
      </c>
      <c r="S970" s="115">
        <v>24</v>
      </c>
    </row>
    <row r="971" spans="1:19" x14ac:dyDescent="0.3">
      <c r="A971" s="113" t="s">
        <v>126</v>
      </c>
      <c r="C971" s="113" t="s">
        <v>3970</v>
      </c>
      <c r="D971" s="113">
        <v>1201</v>
      </c>
      <c r="E971" s="113">
        <v>346.416</v>
      </c>
      <c r="F971" s="113">
        <v>0.5</v>
      </c>
      <c r="G971" s="113">
        <v>0.3</v>
      </c>
      <c r="H971" s="113">
        <v>1.765088</v>
      </c>
      <c r="I971" s="113">
        <v>5189504.9740000004</v>
      </c>
      <c r="J971" s="113">
        <v>487958.14899999998</v>
      </c>
      <c r="K971" s="34">
        <f>VLOOKUP($C971,'Hub coords'!$A$14:$E$119,4,TRUE)</f>
        <v>487956.26340000005</v>
      </c>
      <c r="L971" s="34">
        <f>VLOOKUP($C971,'Hub coords'!$A$14:$E$119,5,TRUE)</f>
        <v>5189505.7545000007</v>
      </c>
      <c r="M971" s="34">
        <f t="shared" si="64"/>
        <v>1.8855999999213964</v>
      </c>
      <c r="N971" s="34">
        <f t="shared" si="65"/>
        <v>0.78050000034272671</v>
      </c>
      <c r="O971" s="35">
        <f t="shared" si="66"/>
        <v>2.0407517267513375</v>
      </c>
      <c r="P971" s="34">
        <f t="shared" si="67"/>
        <v>4.164667610238566</v>
      </c>
      <c r="Q971" s="36" t="s">
        <v>109</v>
      </c>
      <c r="R971" s="40">
        <v>4</v>
      </c>
      <c r="S971" s="115">
        <v>4</v>
      </c>
    </row>
    <row r="972" spans="1:19" x14ac:dyDescent="0.3">
      <c r="A972" s="113" t="s">
        <v>126</v>
      </c>
      <c r="C972" s="113" t="s">
        <v>3971</v>
      </c>
      <c r="D972" s="113">
        <v>1201</v>
      </c>
      <c r="E972" s="113">
        <v>343.65300000000002</v>
      </c>
      <c r="F972" s="113">
        <v>0.3</v>
      </c>
      <c r="G972" s="113">
        <v>0.2</v>
      </c>
      <c r="H972" s="113">
        <v>1.8957599999999999</v>
      </c>
      <c r="I972" s="113">
        <v>5189506.7920000004</v>
      </c>
      <c r="J972" s="113">
        <v>487958.93</v>
      </c>
      <c r="K972" s="34">
        <f>VLOOKUP($C972,'Hub coords'!$A$14:$E$119,4,TRUE)</f>
        <v>487956.26340000005</v>
      </c>
      <c r="L972" s="34">
        <f>VLOOKUP($C972,'Hub coords'!$A$14:$E$119,5,TRUE)</f>
        <v>5189505.7545000007</v>
      </c>
      <c r="M972" s="34">
        <f t="shared" si="64"/>
        <v>2.6665999999386258</v>
      </c>
      <c r="N972" s="34">
        <f t="shared" si="65"/>
        <v>1.037499999627471</v>
      </c>
      <c r="O972" s="35">
        <f t="shared" si="66"/>
        <v>2.8613216891673821</v>
      </c>
      <c r="P972" s="34">
        <f t="shared" si="67"/>
        <v>8.1871618088996811</v>
      </c>
      <c r="Q972" s="36" t="s">
        <v>109</v>
      </c>
      <c r="R972" s="40">
        <v>5</v>
      </c>
      <c r="S972" s="115">
        <v>0</v>
      </c>
    </row>
    <row r="973" spans="1:19" x14ac:dyDescent="0.3">
      <c r="A973" s="113" t="s">
        <v>126</v>
      </c>
      <c r="C973" s="113" t="s">
        <v>3972</v>
      </c>
      <c r="D973" s="113">
        <v>1201</v>
      </c>
      <c r="E973" s="113">
        <v>341.83499999999998</v>
      </c>
      <c r="F973" s="113">
        <v>0.3</v>
      </c>
      <c r="G973" s="113">
        <v>0.3</v>
      </c>
      <c r="H973" s="113">
        <v>1.8161659999999999</v>
      </c>
      <c r="I973" s="113">
        <v>5189506.4460000005</v>
      </c>
      <c r="J973" s="113">
        <v>487958.8</v>
      </c>
      <c r="K973" s="34">
        <f>VLOOKUP($C973,'Hub coords'!$A$14:$E$119,4,TRUE)</f>
        <v>487956.26340000005</v>
      </c>
      <c r="L973" s="34">
        <f>VLOOKUP($C973,'Hub coords'!$A$14:$E$119,5,TRUE)</f>
        <v>5189505.7545000007</v>
      </c>
      <c r="M973" s="34">
        <f t="shared" si="64"/>
        <v>2.5365999999339692</v>
      </c>
      <c r="N973" s="34">
        <f t="shared" si="65"/>
        <v>0.69149999972432852</v>
      </c>
      <c r="O973" s="35">
        <f t="shared" si="66"/>
        <v>2.6291656108514272</v>
      </c>
      <c r="P973" s="34">
        <f t="shared" si="67"/>
        <v>6.9125118092837585</v>
      </c>
      <c r="Q973" s="36" t="s">
        <v>109</v>
      </c>
      <c r="R973" s="40">
        <v>6</v>
      </c>
      <c r="S973" s="115">
        <v>0</v>
      </c>
    </row>
    <row r="974" spans="1:19" x14ac:dyDescent="0.3">
      <c r="A974" s="113" t="s">
        <v>130</v>
      </c>
      <c r="C974" s="113" t="s">
        <v>3973</v>
      </c>
      <c r="D974" s="113">
        <v>1201</v>
      </c>
      <c r="E974" s="113">
        <v>346.589</v>
      </c>
      <c r="F974" s="113">
        <v>0.3</v>
      </c>
      <c r="G974" s="113">
        <v>0.2</v>
      </c>
      <c r="H974" s="113">
        <v>1.9359789999999999</v>
      </c>
      <c r="I974" s="113">
        <v>5189506.2510000002</v>
      </c>
      <c r="J974" s="113">
        <v>487958.2</v>
      </c>
      <c r="K974" s="34">
        <f>VLOOKUP($C974,'Hub coords'!$A$14:$E$119,4,TRUE)</f>
        <v>487956.26340000005</v>
      </c>
      <c r="L974" s="34">
        <f>VLOOKUP($C974,'Hub coords'!$A$14:$E$119,5,TRUE)</f>
        <v>5189505.7545000007</v>
      </c>
      <c r="M974" s="34">
        <f t="shared" si="64"/>
        <v>1.9365999999572523</v>
      </c>
      <c r="N974" s="34">
        <f t="shared" si="65"/>
        <v>0.49649999942630529</v>
      </c>
      <c r="O974" s="35">
        <f t="shared" si="66"/>
        <v>1.9992328051692105</v>
      </c>
      <c r="P974" s="34">
        <f t="shared" si="67"/>
        <v>3.9969318092647503</v>
      </c>
      <c r="Q974" s="36" t="s">
        <v>109</v>
      </c>
      <c r="R974" s="40">
        <v>7</v>
      </c>
      <c r="S974" s="115">
        <v>0</v>
      </c>
    </row>
    <row r="975" spans="1:19" x14ac:dyDescent="0.3">
      <c r="A975" s="113" t="s">
        <v>126</v>
      </c>
      <c r="C975" s="113" t="s">
        <v>3974</v>
      </c>
      <c r="D975" s="113">
        <v>1201</v>
      </c>
      <c r="E975" s="113">
        <v>337.08</v>
      </c>
      <c r="F975" s="113">
        <v>0.3</v>
      </c>
      <c r="G975" s="113">
        <v>0.2</v>
      </c>
      <c r="H975" s="113">
        <v>1.9246639999999999</v>
      </c>
      <c r="I975" s="113">
        <v>5189505.04</v>
      </c>
      <c r="J975" s="113">
        <v>487959.41</v>
      </c>
      <c r="K975" s="34">
        <f>VLOOKUP($C975,'Hub coords'!$A$14:$E$119,4,TRUE)</f>
        <v>487956.26340000005</v>
      </c>
      <c r="L975" s="34">
        <f>VLOOKUP($C975,'Hub coords'!$A$14:$E$119,5,TRUE)</f>
        <v>5189505.7545000007</v>
      </c>
      <c r="M975" s="34">
        <f t="shared" si="64"/>
        <v>3.1465999999199994</v>
      </c>
      <c r="N975" s="34">
        <f t="shared" si="65"/>
        <v>0.71450000070035458</v>
      </c>
      <c r="O975" s="35">
        <f t="shared" si="66"/>
        <v>3.2267013822938972</v>
      </c>
      <c r="P975" s="34">
        <f t="shared" si="67"/>
        <v>10.411601810497347</v>
      </c>
      <c r="Q975" s="36" t="s">
        <v>109</v>
      </c>
      <c r="R975" s="40">
        <v>8</v>
      </c>
      <c r="S975" s="115">
        <v>0</v>
      </c>
    </row>
    <row r="976" spans="1:19" ht="15" thickBot="1" x14ac:dyDescent="0.35">
      <c r="A976" s="113" t="s">
        <v>126</v>
      </c>
      <c r="C976" s="113" t="s">
        <v>3975</v>
      </c>
      <c r="D976" s="113">
        <v>1201</v>
      </c>
      <c r="E976" s="113">
        <v>338.34399999999999</v>
      </c>
      <c r="F976" s="113">
        <v>0.3</v>
      </c>
      <c r="G976" s="113">
        <v>0.3</v>
      </c>
      <c r="H976" s="113">
        <v>1.7503979999999999</v>
      </c>
      <c r="I976" s="113">
        <v>5189504.3689999999</v>
      </c>
      <c r="J976" s="113">
        <v>487958.413</v>
      </c>
      <c r="K976" s="34">
        <f>VLOOKUP($C976,'Hub coords'!$A$14:$E$119,4,TRUE)</f>
        <v>487956.26340000005</v>
      </c>
      <c r="L976" s="34">
        <f>VLOOKUP($C976,'Hub coords'!$A$14:$E$119,5,TRUE)</f>
        <v>5189505.7545000007</v>
      </c>
      <c r="M976" s="34">
        <f t="shared" si="64"/>
        <v>2.1495999999460764</v>
      </c>
      <c r="N976" s="34">
        <f t="shared" si="65"/>
        <v>1.3855000007897615</v>
      </c>
      <c r="O976" s="35">
        <f t="shared" si="66"/>
        <v>2.5574187009476179</v>
      </c>
      <c r="P976" s="34">
        <f t="shared" si="67"/>
        <v>6.5403904119566016</v>
      </c>
      <c r="Q976" s="36" t="s">
        <v>109</v>
      </c>
      <c r="R976" s="38" t="s">
        <v>2123</v>
      </c>
      <c r="S976" s="38">
        <v>0</v>
      </c>
    </row>
    <row r="977" spans="1:19" x14ac:dyDescent="0.3">
      <c r="A977" s="113" t="s">
        <v>126</v>
      </c>
      <c r="C977" s="113" t="s">
        <v>3958</v>
      </c>
      <c r="D977" s="113">
        <v>1201</v>
      </c>
      <c r="E977" s="113">
        <v>341.60399999999998</v>
      </c>
      <c r="F977" s="113">
        <v>0.3</v>
      </c>
      <c r="G977" s="113">
        <v>0.3</v>
      </c>
      <c r="H977" s="113">
        <v>1.776062</v>
      </c>
      <c r="I977" s="113">
        <v>5189505.8090000004</v>
      </c>
      <c r="J977" s="113">
        <v>487959.03700000001</v>
      </c>
      <c r="K977" s="34">
        <f>VLOOKUP($C977,'Hub coords'!$A$14:$E$119,4,TRUE)</f>
        <v>487956.26340000005</v>
      </c>
      <c r="L977" s="34">
        <f>VLOOKUP($C977,'Hub coords'!$A$14:$E$119,5,TRUE)</f>
        <v>5189505.7545000007</v>
      </c>
      <c r="M977" s="34">
        <f t="shared" si="64"/>
        <v>2.7735999999567866</v>
      </c>
      <c r="N977" s="34">
        <f t="shared" si="65"/>
        <v>5.449999962002039E-2</v>
      </c>
      <c r="O977" s="35">
        <f t="shared" si="66"/>
        <v>2.7741353985915809</v>
      </c>
      <c r="P977" s="34">
        <f t="shared" si="67"/>
        <v>7.6958272097188694</v>
      </c>
      <c r="Q977" s="36" t="s">
        <v>109</v>
      </c>
      <c r="R977" s="70"/>
      <c r="S977" s="70"/>
    </row>
    <row r="978" spans="1:19" x14ac:dyDescent="0.3">
      <c r="A978" s="113" t="s">
        <v>130</v>
      </c>
      <c r="C978" s="113" t="s">
        <v>3976</v>
      </c>
      <c r="D978" s="113">
        <v>1201</v>
      </c>
      <c r="E978" s="113">
        <v>338.02699999999999</v>
      </c>
      <c r="F978" s="113">
        <v>0.4</v>
      </c>
      <c r="G978" s="113">
        <v>0.3</v>
      </c>
      <c r="H978" s="113">
        <v>2.237914</v>
      </c>
      <c r="I978" s="113">
        <v>5189504.3899999997</v>
      </c>
      <c r="J978" s="113">
        <v>487957.75799999997</v>
      </c>
      <c r="K978" s="34">
        <f>VLOOKUP($C978,'Hub coords'!$A$14:$E$119,4,TRUE)</f>
        <v>487956.26340000005</v>
      </c>
      <c r="L978" s="34">
        <f>VLOOKUP($C978,'Hub coords'!$A$14:$E$119,5,TRUE)</f>
        <v>5189505.7545000007</v>
      </c>
      <c r="M978" s="34">
        <f t="shared" si="64"/>
        <v>1.4945999999181367</v>
      </c>
      <c r="N978" s="34">
        <f t="shared" si="65"/>
        <v>1.3645000010728836</v>
      </c>
      <c r="O978" s="35">
        <f t="shared" si="66"/>
        <v>2.0237809695427007</v>
      </c>
      <c r="P978" s="34">
        <f t="shared" si="67"/>
        <v>4.0956894126831935</v>
      </c>
      <c r="Q978" s="36" t="s">
        <v>109</v>
      </c>
      <c r="R978" s="70"/>
      <c r="S978" s="70"/>
    </row>
    <row r="979" spans="1:19" x14ac:dyDescent="0.3">
      <c r="A979" s="113" t="s">
        <v>126</v>
      </c>
      <c r="C979" s="113" t="s">
        <v>3977</v>
      </c>
      <c r="D979" s="113">
        <v>1201</v>
      </c>
      <c r="E979" s="113">
        <v>337.98500000000001</v>
      </c>
      <c r="F979" s="113">
        <v>0.4</v>
      </c>
      <c r="G979" s="113">
        <v>0.3</v>
      </c>
      <c r="H979" s="113">
        <v>2.1108859999999998</v>
      </c>
      <c r="I979" s="113">
        <v>5189504.9939999999</v>
      </c>
      <c r="J979" s="113">
        <v>487957.71100000001</v>
      </c>
      <c r="K979" s="34">
        <f>VLOOKUP($C979,'Hub coords'!$A$14:$E$119,4,TRUE)</f>
        <v>487956.26340000005</v>
      </c>
      <c r="L979" s="34">
        <f>VLOOKUP($C979,'Hub coords'!$A$14:$E$119,5,TRUE)</f>
        <v>5189505.7545000007</v>
      </c>
      <c r="M979" s="34">
        <f t="shared" si="64"/>
        <v>1.4475999999558553</v>
      </c>
      <c r="N979" s="34">
        <f t="shared" si="65"/>
        <v>0.76050000078976154</v>
      </c>
      <c r="O979" s="35">
        <f t="shared" si="66"/>
        <v>1.6352082470050779</v>
      </c>
      <c r="P979" s="34">
        <f t="shared" si="67"/>
        <v>2.6739060110734201</v>
      </c>
      <c r="Q979" s="36" t="s">
        <v>109</v>
      </c>
      <c r="R979" s="70"/>
      <c r="S979" s="70"/>
    </row>
    <row r="980" spans="1:19" x14ac:dyDescent="0.3">
      <c r="A980" s="113" t="s">
        <v>126</v>
      </c>
      <c r="C980" s="113" t="s">
        <v>3978</v>
      </c>
      <c r="D980" s="113">
        <v>1201</v>
      </c>
      <c r="E980" s="113">
        <v>346.76600000000002</v>
      </c>
      <c r="F980" s="113">
        <v>0.3</v>
      </c>
      <c r="G980" s="113">
        <v>0.2</v>
      </c>
      <c r="H980" s="113">
        <v>2.258194</v>
      </c>
      <c r="I980" s="113">
        <v>5189505.7790000001</v>
      </c>
      <c r="J980" s="113">
        <v>487958.64600000001</v>
      </c>
      <c r="K980" s="34">
        <f>VLOOKUP($C980,'Hub coords'!$A$14:$E$119,4,TRUE)</f>
        <v>487956.26340000005</v>
      </c>
      <c r="L980" s="34">
        <f>VLOOKUP($C980,'Hub coords'!$A$14:$E$119,5,TRUE)</f>
        <v>5189505.7545000007</v>
      </c>
      <c r="M980" s="34">
        <f t="shared" si="64"/>
        <v>2.382599999953527</v>
      </c>
      <c r="N980" s="34">
        <f t="shared" si="65"/>
        <v>2.4499999359250069E-2</v>
      </c>
      <c r="O980" s="35">
        <f t="shared" si="66"/>
        <v>2.3827259619492862</v>
      </c>
      <c r="P980" s="34">
        <f t="shared" si="67"/>
        <v>5.6773830097471514</v>
      </c>
      <c r="Q980" s="36" t="s">
        <v>109</v>
      </c>
      <c r="R980" s="70"/>
      <c r="S980" s="70"/>
    </row>
    <row r="981" spans="1:19" x14ac:dyDescent="0.3">
      <c r="A981" s="113" t="s">
        <v>126</v>
      </c>
      <c r="C981" s="113" t="s">
        <v>3979</v>
      </c>
      <c r="D981" s="113">
        <v>1201</v>
      </c>
      <c r="E981" s="113">
        <v>346.48099999999999</v>
      </c>
      <c r="F981" s="113">
        <v>0.3</v>
      </c>
      <c r="G981" s="113">
        <v>0.3</v>
      </c>
      <c r="H981" s="113">
        <v>1.9904459999999999</v>
      </c>
      <c r="I981" s="113">
        <v>5189505.7180000003</v>
      </c>
      <c r="J981" s="113">
        <v>487957.57299999997</v>
      </c>
      <c r="K981" s="34">
        <f>VLOOKUP($C981,'Hub coords'!$A$14:$E$119,4,TRUE)</f>
        <v>487956.26340000005</v>
      </c>
      <c r="L981" s="34">
        <f>VLOOKUP($C981,'Hub coords'!$A$14:$E$119,5,TRUE)</f>
        <v>5189505.7545000007</v>
      </c>
      <c r="M981" s="34">
        <f t="shared" si="64"/>
        <v>1.3095999999204651</v>
      </c>
      <c r="N981" s="34">
        <f t="shared" si="65"/>
        <v>3.6500000394880772E-2</v>
      </c>
      <c r="O981" s="35">
        <f t="shared" si="66"/>
        <v>1.3101085488693325</v>
      </c>
      <c r="P981" s="34">
        <f t="shared" si="67"/>
        <v>1.7163844098205081</v>
      </c>
      <c r="Q981" s="36" t="s">
        <v>109</v>
      </c>
      <c r="R981" s="70"/>
      <c r="S981" s="70"/>
    </row>
    <row r="982" spans="1:19" x14ac:dyDescent="0.3">
      <c r="A982" s="113" t="s">
        <v>126</v>
      </c>
      <c r="C982" s="113" t="s">
        <v>3980</v>
      </c>
      <c r="D982" s="113">
        <v>1201</v>
      </c>
      <c r="E982" s="113">
        <v>347.70699999999999</v>
      </c>
      <c r="F982" s="113">
        <v>0.3</v>
      </c>
      <c r="G982" s="113">
        <v>0.3</v>
      </c>
      <c r="H982" s="113">
        <v>2.1777929999999999</v>
      </c>
      <c r="I982" s="113">
        <v>5189505.7180000003</v>
      </c>
      <c r="J982" s="113">
        <v>487957.52600000001</v>
      </c>
      <c r="K982" s="34">
        <f>VLOOKUP($C982,'Hub coords'!$A$14:$E$119,4,TRUE)</f>
        <v>487956.26340000005</v>
      </c>
      <c r="L982" s="34">
        <f>VLOOKUP($C982,'Hub coords'!$A$14:$E$119,5,TRUE)</f>
        <v>5189505.7545000007</v>
      </c>
      <c r="M982" s="34">
        <f t="shared" si="64"/>
        <v>1.2625999999581836</v>
      </c>
      <c r="N982" s="34">
        <f t="shared" si="65"/>
        <v>3.6500000394880772E-2</v>
      </c>
      <c r="O982" s="35">
        <f t="shared" si="66"/>
        <v>1.2631274717633338</v>
      </c>
      <c r="P982" s="34">
        <f t="shared" si="67"/>
        <v>1.5954910099232318</v>
      </c>
      <c r="Q982" s="36" t="s">
        <v>109</v>
      </c>
      <c r="R982" s="70"/>
      <c r="S982" s="70"/>
    </row>
    <row r="983" spans="1:19" x14ac:dyDescent="0.3">
      <c r="A983" s="113" t="s">
        <v>126</v>
      </c>
      <c r="C983" s="113" t="s">
        <v>3981</v>
      </c>
      <c r="D983" s="113">
        <v>1201</v>
      </c>
      <c r="E983" s="113">
        <v>345.61900000000003</v>
      </c>
      <c r="F983" s="113">
        <v>0.4</v>
      </c>
      <c r="G983" s="113">
        <v>0.3</v>
      </c>
      <c r="H983" s="113">
        <v>2.0021089999999999</v>
      </c>
      <c r="I983" s="113">
        <v>5189505.9160000002</v>
      </c>
      <c r="J983" s="113">
        <v>487958.61700000003</v>
      </c>
      <c r="K983" s="34">
        <f>VLOOKUP($C983,'Hub coords'!$A$14:$E$119,4,TRUE)</f>
        <v>487956.26340000005</v>
      </c>
      <c r="L983" s="34">
        <f>VLOOKUP($C983,'Hub coords'!$A$14:$E$119,5,TRUE)</f>
        <v>5189505.7545000007</v>
      </c>
      <c r="M983" s="34">
        <f t="shared" si="64"/>
        <v>2.3535999999730848</v>
      </c>
      <c r="N983" s="34">
        <f t="shared" si="65"/>
        <v>0.1614999994635582</v>
      </c>
      <c r="O983" s="35">
        <f t="shared" si="66"/>
        <v>2.3591344195912267</v>
      </c>
      <c r="P983" s="34">
        <f t="shared" si="67"/>
        <v>5.5655152097000338</v>
      </c>
      <c r="Q983" s="36" t="s">
        <v>109</v>
      </c>
      <c r="R983" s="70"/>
      <c r="S983" s="70"/>
    </row>
    <row r="984" spans="1:19" x14ac:dyDescent="0.3">
      <c r="A984" s="113" t="s">
        <v>130</v>
      </c>
      <c r="C984" s="113" t="s">
        <v>3982</v>
      </c>
      <c r="D984" s="113">
        <v>1201</v>
      </c>
      <c r="E984" s="113">
        <v>347.00599999999997</v>
      </c>
      <c r="F984" s="113">
        <v>0.3</v>
      </c>
      <c r="G984" s="113">
        <v>0.3</v>
      </c>
      <c r="H984" s="113">
        <v>2.0479240000000001</v>
      </c>
      <c r="I984" s="113">
        <v>5189505.8650000002</v>
      </c>
      <c r="J984" s="113">
        <v>487958.087</v>
      </c>
      <c r="K984" s="34">
        <f>VLOOKUP($C984,'Hub coords'!$A$14:$E$119,4,TRUE)</f>
        <v>487956.26340000005</v>
      </c>
      <c r="L984" s="34">
        <f>VLOOKUP($C984,'Hub coords'!$A$14:$E$119,5,TRUE)</f>
        <v>5189505.7545000007</v>
      </c>
      <c r="M984" s="34">
        <f t="shared" si="64"/>
        <v>1.8235999999451451</v>
      </c>
      <c r="N984" s="34">
        <f t="shared" si="65"/>
        <v>0.11049999948590994</v>
      </c>
      <c r="O984" s="35">
        <f t="shared" si="66"/>
        <v>1.8269447746678933</v>
      </c>
      <c r="P984" s="34">
        <f t="shared" si="67"/>
        <v>3.3377272096863195</v>
      </c>
      <c r="Q984" s="36" t="s">
        <v>109</v>
      </c>
      <c r="R984" s="70"/>
      <c r="S984" s="70"/>
    </row>
    <row r="985" spans="1:19" x14ac:dyDescent="0.3">
      <c r="A985" s="113" t="s">
        <v>130</v>
      </c>
      <c r="C985" s="113" t="s">
        <v>3983</v>
      </c>
      <c r="D985" s="113">
        <v>1201</v>
      </c>
      <c r="E985" s="113">
        <v>344.53</v>
      </c>
      <c r="F985" s="113">
        <v>0.3</v>
      </c>
      <c r="G985" s="113">
        <v>0.2</v>
      </c>
      <c r="H985" s="113">
        <v>2.3859149999999998</v>
      </c>
      <c r="I985" s="113">
        <v>5189505.3859999999</v>
      </c>
      <c r="J985" s="113">
        <v>487958.34100000001</v>
      </c>
      <c r="K985" s="34">
        <f>VLOOKUP($C985,'Hub coords'!$A$14:$E$119,4,TRUE)</f>
        <v>487956.26340000005</v>
      </c>
      <c r="L985" s="34">
        <f>VLOOKUP($C985,'Hub coords'!$A$14:$E$119,5,TRUE)</f>
        <v>5189505.7545000007</v>
      </c>
      <c r="M985" s="34">
        <f t="shared" si="64"/>
        <v>2.0775999999605119</v>
      </c>
      <c r="N985" s="34">
        <f t="shared" si="65"/>
        <v>0.36850000079721212</v>
      </c>
      <c r="O985" s="35">
        <f t="shared" si="66"/>
        <v>2.110027016515065</v>
      </c>
      <c r="P985" s="34">
        <f t="shared" si="67"/>
        <v>4.4522140104234662</v>
      </c>
      <c r="Q985" s="36" t="s">
        <v>109</v>
      </c>
      <c r="R985" s="70"/>
      <c r="S985" s="70"/>
    </row>
    <row r="986" spans="1:19" x14ac:dyDescent="0.3">
      <c r="A986" s="113" t="s">
        <v>126</v>
      </c>
      <c r="C986" s="113" t="s">
        <v>3984</v>
      </c>
      <c r="D986" s="113">
        <v>1201</v>
      </c>
      <c r="E986" s="113">
        <v>337.45699999999999</v>
      </c>
      <c r="F986" s="113">
        <v>0.4</v>
      </c>
      <c r="G986" s="113">
        <v>0.3</v>
      </c>
      <c r="H986" s="113">
        <v>1.867577</v>
      </c>
      <c r="I986" s="113">
        <v>5189504.7379999999</v>
      </c>
      <c r="J986" s="113">
        <v>487957.60200000001</v>
      </c>
      <c r="K986" s="34">
        <f>VLOOKUP($C986,'Hub coords'!$A$14:$E$119,4,TRUE)</f>
        <v>487956.26340000005</v>
      </c>
      <c r="L986" s="34">
        <f>VLOOKUP($C986,'Hub coords'!$A$14:$E$119,5,TRUE)</f>
        <v>5189505.7545000007</v>
      </c>
      <c r="M986" s="34">
        <f t="shared" si="64"/>
        <v>1.3385999999591149</v>
      </c>
      <c r="N986" s="34">
        <f t="shared" si="65"/>
        <v>1.0165000008419156</v>
      </c>
      <c r="O986" s="35">
        <f t="shared" si="66"/>
        <v>1.6808099867629762</v>
      </c>
      <c r="P986" s="34">
        <f t="shared" si="67"/>
        <v>2.8251222116021562</v>
      </c>
      <c r="Q986" s="36" t="s">
        <v>109</v>
      </c>
      <c r="R986" s="70"/>
      <c r="S986" s="70"/>
    </row>
    <row r="987" spans="1:19" x14ac:dyDescent="0.3">
      <c r="A987" s="113" t="s">
        <v>126</v>
      </c>
      <c r="C987" s="113" t="s">
        <v>3985</v>
      </c>
      <c r="D987" s="113">
        <v>1201</v>
      </c>
      <c r="E987" s="113">
        <v>344.80799999999999</v>
      </c>
      <c r="F987" s="113">
        <v>0.3</v>
      </c>
      <c r="G987" s="113">
        <v>0.2</v>
      </c>
      <c r="H987" s="113">
        <v>1.995209</v>
      </c>
      <c r="I987" s="113">
        <v>5189506.87</v>
      </c>
      <c r="J987" s="113">
        <v>487958.78899999999</v>
      </c>
      <c r="K987" s="34">
        <f>VLOOKUP($C987,'Hub coords'!$A$14:$E$119,4,TRUE)</f>
        <v>487956.26340000005</v>
      </c>
      <c r="L987" s="34">
        <f>VLOOKUP($C987,'Hub coords'!$A$14:$E$119,5,TRUE)</f>
        <v>5189505.7545000007</v>
      </c>
      <c r="M987" s="34">
        <f t="shared" si="64"/>
        <v>2.5255999999353662</v>
      </c>
      <c r="N987" s="34">
        <f t="shared" si="65"/>
        <v>1.1154999993741512</v>
      </c>
      <c r="O987" s="35">
        <f t="shared" si="66"/>
        <v>2.7609772922422331</v>
      </c>
      <c r="P987" s="34">
        <f t="shared" si="67"/>
        <v>7.622995608277253</v>
      </c>
      <c r="Q987" s="36" t="s">
        <v>109</v>
      </c>
      <c r="R987" s="70"/>
      <c r="S987" s="70"/>
    </row>
    <row r="988" spans="1:19" x14ac:dyDescent="0.3">
      <c r="A988" s="113" t="s">
        <v>130</v>
      </c>
      <c r="C988" s="113" t="s">
        <v>3959</v>
      </c>
      <c r="D988" s="113">
        <v>1201</v>
      </c>
      <c r="E988" s="113">
        <v>336.988</v>
      </c>
      <c r="F988" s="113">
        <v>0.3</v>
      </c>
      <c r="G988" s="113">
        <v>0.2</v>
      </c>
      <c r="H988" s="113">
        <v>1.8797809999999999</v>
      </c>
      <c r="I988" s="113">
        <v>5189504.6639999999</v>
      </c>
      <c r="J988" s="113">
        <v>487958.93300000002</v>
      </c>
      <c r="K988" s="34">
        <f>VLOOKUP($C988,'Hub coords'!$A$14:$E$119,4,TRUE)</f>
        <v>487956.26340000005</v>
      </c>
      <c r="L988" s="34">
        <f>VLOOKUP($C988,'Hub coords'!$A$14:$E$119,5,TRUE)</f>
        <v>5189505.7545000007</v>
      </c>
      <c r="M988" s="34">
        <f t="shared" si="64"/>
        <v>2.6695999999647029</v>
      </c>
      <c r="N988" s="34">
        <f t="shared" si="65"/>
        <v>1.0905000008642673</v>
      </c>
      <c r="O988" s="35">
        <f t="shared" si="66"/>
        <v>2.8837396574060756</v>
      </c>
      <c r="P988" s="34">
        <f t="shared" si="67"/>
        <v>8.3159544116965112</v>
      </c>
      <c r="Q988" s="36" t="s">
        <v>109</v>
      </c>
      <c r="R988" s="70"/>
      <c r="S988" s="70"/>
    </row>
    <row r="989" spans="1:19" x14ac:dyDescent="0.3">
      <c r="A989" s="113" t="s">
        <v>126</v>
      </c>
      <c r="C989" s="113" t="s">
        <v>3986</v>
      </c>
      <c r="D989" s="113">
        <v>1201</v>
      </c>
      <c r="E989" s="113">
        <v>336.81</v>
      </c>
      <c r="F989" s="113">
        <v>0.4</v>
      </c>
      <c r="G989" s="113">
        <v>0.3</v>
      </c>
      <c r="H989" s="113">
        <v>1.847011</v>
      </c>
      <c r="I989" s="113">
        <v>5189505.1409999998</v>
      </c>
      <c r="J989" s="113">
        <v>487959.39899999998</v>
      </c>
      <c r="K989" s="34">
        <f>VLOOKUP($C989,'Hub coords'!$A$14:$E$119,4,TRUE)</f>
        <v>487956.26340000005</v>
      </c>
      <c r="L989" s="34">
        <f>VLOOKUP($C989,'Hub coords'!$A$14:$E$119,5,TRUE)</f>
        <v>5189505.7545000007</v>
      </c>
      <c r="M989" s="34">
        <f t="shared" si="64"/>
        <v>3.1355999999213964</v>
      </c>
      <c r="N989" s="34">
        <f t="shared" si="65"/>
        <v>0.61350000090897083</v>
      </c>
      <c r="O989" s="35">
        <f t="shared" si="66"/>
        <v>3.1950539292197195</v>
      </c>
      <c r="P989" s="34">
        <f t="shared" si="67"/>
        <v>10.208369610622368</v>
      </c>
      <c r="Q989" s="36" t="s">
        <v>109</v>
      </c>
      <c r="R989" s="70"/>
      <c r="S989" s="70"/>
    </row>
    <row r="990" spans="1:19" x14ac:dyDescent="0.3">
      <c r="A990" s="113" t="s">
        <v>126</v>
      </c>
      <c r="C990" s="113" t="s">
        <v>3960</v>
      </c>
      <c r="D990" s="113">
        <v>1201</v>
      </c>
      <c r="E990" s="113">
        <v>341.6</v>
      </c>
      <c r="F990" s="113">
        <v>0.3</v>
      </c>
      <c r="G990" s="113">
        <v>0.2</v>
      </c>
      <c r="H990" s="113">
        <v>1.662919</v>
      </c>
      <c r="I990" s="113">
        <v>5189505.5970000001</v>
      </c>
      <c r="J990" s="113">
        <v>487959.13099999999</v>
      </c>
      <c r="K990" s="34">
        <f>VLOOKUP($C990,'Hub coords'!$A$14:$E$119,4,TRUE)</f>
        <v>487956.26340000005</v>
      </c>
      <c r="L990" s="34">
        <f>VLOOKUP($C990,'Hub coords'!$A$14:$E$119,5,TRUE)</f>
        <v>5189505.7545000007</v>
      </c>
      <c r="M990" s="34">
        <f t="shared" si="64"/>
        <v>2.8675999999395572</v>
      </c>
      <c r="N990" s="34">
        <f t="shared" si="65"/>
        <v>0.15750000067055225</v>
      </c>
      <c r="O990" s="35">
        <f t="shared" si="66"/>
        <v>2.8719220062293775</v>
      </c>
      <c r="P990" s="34">
        <f t="shared" si="67"/>
        <v>8.2479360098645724</v>
      </c>
      <c r="Q990" s="36" t="s">
        <v>109</v>
      </c>
      <c r="R990" s="70" t="s">
        <v>5112</v>
      </c>
      <c r="S990" s="48">
        <f>COUNT(D966:D995)</f>
        <v>30</v>
      </c>
    </row>
    <row r="991" spans="1:19" x14ac:dyDescent="0.3">
      <c r="A991" s="113" t="s">
        <v>130</v>
      </c>
      <c r="C991" s="113" t="s">
        <v>3961</v>
      </c>
      <c r="D991" s="113">
        <v>1201</v>
      </c>
      <c r="E991" s="113">
        <v>336.416</v>
      </c>
      <c r="F991" s="113">
        <v>0.3</v>
      </c>
      <c r="G991" s="113">
        <v>0.2</v>
      </c>
      <c r="H991" s="113">
        <v>1.950998</v>
      </c>
      <c r="I991" s="113">
        <v>5189505.0379999997</v>
      </c>
      <c r="J991" s="113">
        <v>487959.07500000001</v>
      </c>
      <c r="K991" s="34">
        <f>VLOOKUP($C991,'Hub coords'!$A$14:$E$119,4,TRUE)</f>
        <v>487956.26340000005</v>
      </c>
      <c r="L991" s="34">
        <f>VLOOKUP($C991,'Hub coords'!$A$14:$E$119,5,TRUE)</f>
        <v>5189505.7545000007</v>
      </c>
      <c r="M991" s="34">
        <f t="shared" si="64"/>
        <v>2.8115999999572523</v>
      </c>
      <c r="N991" s="34">
        <f t="shared" si="65"/>
        <v>0.71650000102818012</v>
      </c>
      <c r="O991" s="35">
        <f t="shared" si="66"/>
        <v>2.9014594278109427</v>
      </c>
      <c r="P991" s="34">
        <f t="shared" si="67"/>
        <v>8.418466811233003</v>
      </c>
      <c r="Q991" s="36" t="s">
        <v>109</v>
      </c>
      <c r="R991" s="70" t="s">
        <v>5111</v>
      </c>
      <c r="S991" s="18">
        <f>AVERAGE(O966:O995)</f>
        <v>2.2322804059572268</v>
      </c>
    </row>
    <row r="992" spans="1:19" x14ac:dyDescent="0.3">
      <c r="A992" s="113" t="s">
        <v>130</v>
      </c>
      <c r="C992" s="113" t="s">
        <v>3962</v>
      </c>
      <c r="D992" s="113">
        <v>1201</v>
      </c>
      <c r="E992" s="113">
        <v>340.40100000000001</v>
      </c>
      <c r="F992" s="113">
        <v>0.4</v>
      </c>
      <c r="G992" s="113">
        <v>0.3</v>
      </c>
      <c r="H992" s="113">
        <v>2.4650409999999998</v>
      </c>
      <c r="I992" s="113">
        <v>5189504.67</v>
      </c>
      <c r="J992" s="113">
        <v>487957.72100000002</v>
      </c>
      <c r="K992" s="34">
        <f>VLOOKUP($C992,'Hub coords'!$A$14:$E$119,4,TRUE)</f>
        <v>487956.26340000005</v>
      </c>
      <c r="L992" s="34">
        <f>VLOOKUP($C992,'Hub coords'!$A$14:$E$119,5,TRUE)</f>
        <v>5189505.7545000007</v>
      </c>
      <c r="M992" s="34">
        <f t="shared" si="64"/>
        <v>1.4575999999651685</v>
      </c>
      <c r="N992" s="34">
        <f t="shared" si="65"/>
        <v>1.0845000008121133</v>
      </c>
      <c r="O992" s="35">
        <f t="shared" si="66"/>
        <v>1.8167933321266712</v>
      </c>
      <c r="P992" s="34">
        <f t="shared" si="67"/>
        <v>3.300738011659933</v>
      </c>
      <c r="Q992" s="36" t="s">
        <v>109</v>
      </c>
      <c r="R992" s="70" t="s">
        <v>5110</v>
      </c>
      <c r="S992" s="18">
        <f>_xlfn.STDEV.S(O966:O995)</f>
        <v>0.61570604212788227</v>
      </c>
    </row>
    <row r="993" spans="1:19" x14ac:dyDescent="0.3">
      <c r="A993" s="113" t="s">
        <v>130</v>
      </c>
      <c r="C993" s="113" t="s">
        <v>3963</v>
      </c>
      <c r="D993" s="113">
        <v>1201</v>
      </c>
      <c r="E993" s="113">
        <v>347.197</v>
      </c>
      <c r="F993" s="113">
        <v>0.3</v>
      </c>
      <c r="G993" s="113">
        <v>0.3</v>
      </c>
      <c r="H993" s="113">
        <v>2.1825220000000001</v>
      </c>
      <c r="I993" s="113">
        <v>5189505.5750000002</v>
      </c>
      <c r="J993" s="113">
        <v>487958.23800000001</v>
      </c>
      <c r="K993" s="34">
        <f>VLOOKUP($C993,'Hub coords'!$A$14:$E$119,4,TRUE)</f>
        <v>487956.26340000005</v>
      </c>
      <c r="L993" s="34">
        <f>VLOOKUP($C993,'Hub coords'!$A$14:$E$119,5,TRUE)</f>
        <v>5189505.7545000007</v>
      </c>
      <c r="M993" s="34">
        <f t="shared" si="64"/>
        <v>1.974599999957718</v>
      </c>
      <c r="N993" s="34">
        <f t="shared" si="65"/>
        <v>0.17950000055134296</v>
      </c>
      <c r="O993" s="35">
        <f t="shared" si="66"/>
        <v>1.9827418919342357</v>
      </c>
      <c r="P993" s="34">
        <f t="shared" si="67"/>
        <v>3.9312654100309521</v>
      </c>
      <c r="Q993" s="36" t="s">
        <v>109</v>
      </c>
      <c r="R993" s="70" t="s">
        <v>5109</v>
      </c>
      <c r="S993" s="18">
        <f>MIN(O966:O995)</f>
        <v>0.91604345418826005</v>
      </c>
    </row>
    <row r="994" spans="1:19" x14ac:dyDescent="0.3">
      <c r="A994" s="113" t="s">
        <v>130</v>
      </c>
      <c r="C994" s="113" t="s">
        <v>3964</v>
      </c>
      <c r="D994" s="113">
        <v>1201</v>
      </c>
      <c r="E994" s="113">
        <v>344.43299999999999</v>
      </c>
      <c r="F994" s="113">
        <v>0.4</v>
      </c>
      <c r="G994" s="113">
        <v>0.3</v>
      </c>
      <c r="H994" s="113">
        <v>1.9856879999999999</v>
      </c>
      <c r="I994" s="113">
        <v>5189506.2549999999</v>
      </c>
      <c r="J994" s="113">
        <v>487958.163</v>
      </c>
      <c r="K994" s="34">
        <f>VLOOKUP($C994,'Hub coords'!$A$14:$E$119,4,TRUE)</f>
        <v>487956.26340000005</v>
      </c>
      <c r="L994" s="34">
        <f>VLOOKUP($C994,'Hub coords'!$A$14:$E$119,5,TRUE)</f>
        <v>5189505.7545000007</v>
      </c>
      <c r="M994" s="34">
        <f t="shared" si="64"/>
        <v>1.8995999999460764</v>
      </c>
      <c r="N994" s="34">
        <f t="shared" si="65"/>
        <v>0.50049999915063381</v>
      </c>
      <c r="O994" s="35">
        <f t="shared" si="66"/>
        <v>1.964428774210182</v>
      </c>
      <c r="P994" s="34">
        <f t="shared" si="67"/>
        <v>3.8589804089449182</v>
      </c>
      <c r="Q994" s="36" t="s">
        <v>109</v>
      </c>
      <c r="R994" s="70" t="s">
        <v>5108</v>
      </c>
      <c r="S994" s="18">
        <f>MAX(O966:O995)</f>
        <v>3.2267013822938972</v>
      </c>
    </row>
    <row r="995" spans="1:19" x14ac:dyDescent="0.3">
      <c r="A995" s="113" t="s">
        <v>130</v>
      </c>
      <c r="C995" s="113" t="s">
        <v>3965</v>
      </c>
      <c r="D995" s="113">
        <v>1201</v>
      </c>
      <c r="E995" s="113">
        <v>347.10700000000003</v>
      </c>
      <c r="F995" s="113">
        <v>0.3</v>
      </c>
      <c r="G995" s="113">
        <v>0.3</v>
      </c>
      <c r="H995" s="113">
        <v>2.2332909999999999</v>
      </c>
      <c r="I995" s="113">
        <v>5189505.7259999998</v>
      </c>
      <c r="J995" s="113">
        <v>487957.179</v>
      </c>
      <c r="K995" s="34">
        <f>VLOOKUP($C995,'Hub coords'!$A$14:$E$119,4,TRUE)</f>
        <v>487956.26340000005</v>
      </c>
      <c r="L995" s="34">
        <f>VLOOKUP($C995,'Hub coords'!$A$14:$E$119,5,TRUE)</f>
        <v>5189505.7545000007</v>
      </c>
      <c r="M995" s="34">
        <f t="shared" si="64"/>
        <v>0.91559999994933605</v>
      </c>
      <c r="N995" s="34">
        <f t="shared" si="65"/>
        <v>2.8500000946223736E-2</v>
      </c>
      <c r="O995" s="35">
        <f t="shared" si="66"/>
        <v>0.91604345418826005</v>
      </c>
      <c r="P995" s="34">
        <f t="shared" si="67"/>
        <v>0.83913560996115888</v>
      </c>
      <c r="Q995" s="36" t="s">
        <v>109</v>
      </c>
      <c r="R995" s="70" t="s">
        <v>5107</v>
      </c>
      <c r="S995" s="18">
        <f>SQRT(SUM(P966:P995)/S990)</f>
        <v>2.3129058080236611</v>
      </c>
    </row>
    <row r="996" spans="1:19" x14ac:dyDescent="0.3">
      <c r="A996" s="98"/>
      <c r="B996" s="98"/>
      <c r="C996" s="98"/>
      <c r="D996" s="98"/>
      <c r="E996" s="98"/>
      <c r="F996" s="98"/>
      <c r="G996" s="98"/>
      <c r="H996" s="34"/>
      <c r="I996" s="34"/>
      <c r="J996" s="34"/>
      <c r="K996" s="34"/>
      <c r="L996" s="113"/>
      <c r="M996" s="113"/>
      <c r="N996" s="113"/>
      <c r="O996" s="113"/>
      <c r="P996" s="34"/>
      <c r="Q996" s="36"/>
      <c r="R996" s="98"/>
    </row>
    <row r="997" spans="1:19" x14ac:dyDescent="0.3">
      <c r="A997" s="98"/>
      <c r="B997" s="98"/>
      <c r="C997" s="98"/>
      <c r="D997" s="98"/>
      <c r="E997" s="98"/>
      <c r="F997" s="98"/>
      <c r="G997" s="98"/>
      <c r="H997" s="34"/>
      <c r="I997" s="34"/>
      <c r="J997" s="34"/>
      <c r="K997" s="34"/>
      <c r="L997" s="113"/>
      <c r="M997" s="113"/>
      <c r="N997" s="113"/>
      <c r="O997" s="113"/>
      <c r="P997" s="34"/>
      <c r="Q997" s="36"/>
      <c r="R997" s="98"/>
    </row>
    <row r="998" spans="1:19" x14ac:dyDescent="0.3">
      <c r="A998" s="98"/>
      <c r="B998" s="98"/>
      <c r="C998" s="98"/>
      <c r="D998" s="98"/>
      <c r="E998" s="98"/>
      <c r="F998" s="98"/>
      <c r="G998" s="98"/>
      <c r="H998" s="34"/>
      <c r="I998" s="34"/>
      <c r="J998" s="34"/>
      <c r="K998" s="34"/>
      <c r="L998" s="34" t="s">
        <v>159</v>
      </c>
      <c r="M998" s="34">
        <f>AVERAGE(M$6:M$995)</f>
        <v>1.1161178613615439</v>
      </c>
      <c r="N998" s="34">
        <f>AVERAGE(N$6:N$995)</f>
        <v>1.0989494087183942</v>
      </c>
      <c r="O998" s="34">
        <f>AVERAGE(O$6:O$995)</f>
        <v>1.7601713628319948</v>
      </c>
      <c r="P998" s="34"/>
      <c r="Q998" s="36"/>
      <c r="R998" s="98"/>
    </row>
    <row r="999" spans="1:19" x14ac:dyDescent="0.3">
      <c r="A999" s="98"/>
      <c r="B999" s="98"/>
      <c r="C999" s="98"/>
      <c r="D999" s="98"/>
      <c r="E999" s="98"/>
      <c r="F999" s="98"/>
      <c r="G999" s="98"/>
      <c r="H999" s="34"/>
      <c r="I999" s="34"/>
      <c r="J999" s="34"/>
      <c r="K999" s="34"/>
      <c r="L999" s="34" t="s">
        <v>160</v>
      </c>
      <c r="M999" s="37">
        <f>COUNT(M$6:M$995)</f>
        <v>990</v>
      </c>
      <c r="N999" s="37">
        <f>COUNT(N$6:N$995)</f>
        <v>990</v>
      </c>
      <c r="O999" s="37">
        <f>COUNT(O$6:O$995)</f>
        <v>990</v>
      </c>
      <c r="P999" s="34"/>
      <c r="Q999" s="36"/>
      <c r="R999" s="98"/>
    </row>
    <row r="1000" spans="1:19" x14ac:dyDescent="0.3">
      <c r="A1000" s="98"/>
      <c r="B1000" s="98"/>
      <c r="C1000" s="98"/>
      <c r="D1000" s="98"/>
      <c r="E1000" s="98"/>
      <c r="F1000" s="98"/>
      <c r="G1000" s="98"/>
      <c r="H1000" s="34"/>
      <c r="I1000" s="34"/>
      <c r="J1000" s="34"/>
      <c r="K1000" s="34"/>
      <c r="L1000" s="34" t="s">
        <v>161</v>
      </c>
      <c r="M1000" s="34">
        <f>_xlfn.STDEV.S(M$6:M$995)</f>
        <v>0.91540773380088147</v>
      </c>
      <c r="N1000" s="34">
        <f>_xlfn.STDEV.S(N$6:N$995)</f>
        <v>1.0495633990990301</v>
      </c>
      <c r="O1000" s="34">
        <f>_xlfn.STDEV.S(O$6:O$995)</f>
        <v>1.1375888267299783</v>
      </c>
      <c r="P1000" s="34"/>
      <c r="Q1000" s="36"/>
      <c r="R1000" s="98"/>
    </row>
    <row r="1001" spans="1:19" x14ac:dyDescent="0.3">
      <c r="A1001" s="98"/>
      <c r="B1001" s="98"/>
      <c r="C1001" s="98"/>
      <c r="D1001" s="98"/>
      <c r="E1001" s="98"/>
      <c r="F1001" s="98"/>
      <c r="G1001" s="98"/>
      <c r="H1001" s="34"/>
      <c r="I1001" s="34"/>
      <c r="J1001" s="34"/>
      <c r="K1001" s="34"/>
      <c r="L1001" s="34" t="s">
        <v>162</v>
      </c>
      <c r="M1001" s="34">
        <f>MIN(M$6:M$995)</f>
        <v>1.5999999595806003E-3</v>
      </c>
      <c r="N1001" s="34">
        <f>MIN(N$6:N$995)</f>
        <v>5.0000101327896118E-4</v>
      </c>
      <c r="O1001" s="34">
        <f>MIN(O$6:O$995)</f>
        <v>1.7076592988229087E-2</v>
      </c>
      <c r="P1001" s="34"/>
      <c r="Q1001" s="36"/>
      <c r="R1001" s="98"/>
    </row>
    <row r="1002" spans="1:19" x14ac:dyDescent="0.3">
      <c r="L1002" s="34" t="s">
        <v>163</v>
      </c>
      <c r="M1002" s="34">
        <f>MAX(M$6:M$995)</f>
        <v>7.2065999999758787</v>
      </c>
      <c r="N1002" s="34">
        <f>MAX(N$6:N$995)</f>
        <v>7.2064999993890524</v>
      </c>
      <c r="O1002" s="34">
        <f>MAX(O$6:O$995)</f>
        <v>8.3687073912628271</v>
      </c>
    </row>
    <row r="1003" spans="1:19" x14ac:dyDescent="0.3">
      <c r="L1003" s="34"/>
      <c r="M1003" s="34"/>
      <c r="N1003" s="34" t="s">
        <v>164</v>
      </c>
      <c r="O1003" s="34">
        <f>SQRT(SUM(P$6:P$995)/M999)</f>
        <v>2.0954723536937032</v>
      </c>
    </row>
    <row r="1006" spans="1:19" ht="43.2" x14ac:dyDescent="0.3">
      <c r="A1006" s="116" t="s">
        <v>1191</v>
      </c>
      <c r="B1006" s="116" t="s">
        <v>5113</v>
      </c>
      <c r="C1006" s="116" t="s">
        <v>5114</v>
      </c>
      <c r="D1006" s="116" t="s">
        <v>5109</v>
      </c>
      <c r="E1006" s="116" t="s">
        <v>5108</v>
      </c>
      <c r="F1006" s="116" t="s">
        <v>5115</v>
      </c>
      <c r="G1006" s="23" t="s">
        <v>6839</v>
      </c>
      <c r="L1006" s="113"/>
    </row>
    <row r="1007" spans="1:19" x14ac:dyDescent="0.3">
      <c r="A1007" s="116" t="s">
        <v>5</v>
      </c>
      <c r="B1007" s="116">
        <v>1.9996060341833419</v>
      </c>
      <c r="C1007" s="116">
        <v>1.0351498658049636</v>
      </c>
      <c r="D1007" s="116">
        <v>0.54597858001198585</v>
      </c>
      <c r="E1007" s="116">
        <v>3.5346527422929421</v>
      </c>
      <c r="F1007" s="116">
        <v>2.2437115891150685</v>
      </c>
      <c r="G1007" s="116">
        <f t="shared" ref="G1007:G1026" si="68">E1007/B1007</f>
        <v>1.7676745728248053</v>
      </c>
      <c r="I1007" s="34"/>
      <c r="J1007" s="34"/>
      <c r="K1007" s="34"/>
      <c r="L1007" s="34"/>
      <c r="M1007" s="34"/>
      <c r="N1007" s="34"/>
      <c r="O1007" s="34"/>
      <c r="P1007" s="34"/>
    </row>
    <row r="1008" spans="1:19" s="116" customFormat="1" x14ac:dyDescent="0.3">
      <c r="A1008" s="116" t="s">
        <v>8</v>
      </c>
      <c r="B1008" s="116">
        <v>2.962973639261703</v>
      </c>
      <c r="C1008" s="116">
        <v>0.45705286351978047</v>
      </c>
      <c r="D1008" s="116">
        <v>2.005457805423855</v>
      </c>
      <c r="E1008" s="116">
        <v>3.6363937919408045</v>
      </c>
      <c r="F1008" s="116">
        <v>2.996856163216655</v>
      </c>
      <c r="G1008" s="116">
        <f t="shared" si="68"/>
        <v>1.2272784825878169</v>
      </c>
      <c r="L1008" s="34"/>
      <c r="M1008" s="34"/>
      <c r="N1008" s="34"/>
      <c r="O1008" s="34"/>
      <c r="P1008" s="34"/>
      <c r="Q1008" s="122"/>
      <c r="R1008" s="113"/>
      <c r="S1008" s="113"/>
    </row>
    <row r="1009" spans="1:19" s="116" customFormat="1" x14ac:dyDescent="0.3">
      <c r="A1009" s="116" t="s">
        <v>11</v>
      </c>
      <c r="B1009" s="116">
        <v>2.3730409629415399</v>
      </c>
      <c r="C1009" s="116">
        <v>0.3149172293482837</v>
      </c>
      <c r="D1009" s="116">
        <v>1.8594757352719999</v>
      </c>
      <c r="E1009" s="116">
        <v>2.9786061861151976</v>
      </c>
      <c r="F1009" s="116">
        <v>2.3931549283517422</v>
      </c>
      <c r="G1009" s="116">
        <f t="shared" si="68"/>
        <v>1.2551853223903138</v>
      </c>
      <c r="I1009" s="34"/>
      <c r="J1009" s="34"/>
      <c r="K1009" s="34"/>
      <c r="L1009" s="34"/>
      <c r="M1009" s="34"/>
      <c r="N1009" s="34"/>
      <c r="O1009" s="34"/>
      <c r="P1009" s="34"/>
      <c r="Q1009" s="122"/>
      <c r="R1009" s="113"/>
      <c r="S1009" s="113"/>
    </row>
    <row r="1010" spans="1:19" s="116" customFormat="1" x14ac:dyDescent="0.3">
      <c r="A1010" s="116" t="s">
        <v>14</v>
      </c>
      <c r="B1010" s="116">
        <v>2.7210713030947509</v>
      </c>
      <c r="C1010" s="116">
        <v>0.84755392095562232</v>
      </c>
      <c r="D1010" s="116">
        <v>0.880991152677852</v>
      </c>
      <c r="E1010" s="116">
        <v>4.2110033495569015</v>
      </c>
      <c r="F1010" s="116">
        <v>2.8458095094053828</v>
      </c>
      <c r="G1010" s="116">
        <f t="shared" si="68"/>
        <v>1.5475534745332138</v>
      </c>
      <c r="L1010" s="34"/>
      <c r="M1010" s="34"/>
      <c r="N1010" s="34"/>
      <c r="O1010" s="34"/>
      <c r="P1010" s="34"/>
      <c r="Q1010" s="122"/>
      <c r="R1010" s="113"/>
      <c r="S1010" s="113"/>
    </row>
    <row r="1011" spans="1:19" s="116" customFormat="1" x14ac:dyDescent="0.3">
      <c r="A1011" s="116" t="s">
        <v>17</v>
      </c>
      <c r="B1011" s="116">
        <v>1.8297390921614194</v>
      </c>
      <c r="C1011" s="116">
        <v>0.620227281478266</v>
      </c>
      <c r="D1011" s="116">
        <v>0.43979405400588834</v>
      </c>
      <c r="E1011" s="116">
        <v>2.7255396183946985</v>
      </c>
      <c r="F1011" s="116">
        <v>1.9286794178186495</v>
      </c>
      <c r="G1011" s="116">
        <f t="shared" si="68"/>
        <v>1.4895782847242418</v>
      </c>
      <c r="I1011" s="34"/>
      <c r="J1011" s="34"/>
      <c r="K1011" s="34"/>
      <c r="L1011" s="34"/>
      <c r="M1011" s="34"/>
      <c r="N1011" s="34"/>
      <c r="O1011" s="34"/>
      <c r="P1011" s="34"/>
      <c r="Q1011" s="122"/>
      <c r="R1011" s="113"/>
      <c r="S1011" s="113"/>
    </row>
    <row r="1012" spans="1:19" s="116" customFormat="1" x14ac:dyDescent="0.3">
      <c r="A1012" s="116" t="s">
        <v>20</v>
      </c>
      <c r="B1012" s="116">
        <v>1.4848510314284589</v>
      </c>
      <c r="C1012" s="116">
        <v>0.42868013857123516</v>
      </c>
      <c r="D1012" s="116">
        <v>0.84412203544161435</v>
      </c>
      <c r="E1012" s="116">
        <v>2.5688543774418502</v>
      </c>
      <c r="F1012" s="116">
        <v>1.5435101850542148</v>
      </c>
      <c r="G1012" s="116">
        <f t="shared" si="68"/>
        <v>1.7300418177105326</v>
      </c>
      <c r="L1012" s="34"/>
      <c r="M1012" s="34"/>
      <c r="N1012" s="34"/>
      <c r="O1012" s="34"/>
      <c r="P1012" s="34"/>
      <c r="Q1012" s="122"/>
    </row>
    <row r="1013" spans="1:19" x14ac:dyDescent="0.3">
      <c r="A1013" s="116" t="s">
        <v>23</v>
      </c>
      <c r="B1013" s="116">
        <v>1.7097638881787647</v>
      </c>
      <c r="C1013" s="116">
        <v>0.86418675985685089</v>
      </c>
      <c r="D1013" s="116">
        <v>0.45030235393789003</v>
      </c>
      <c r="E1013" s="116">
        <v>3.2531930181561228</v>
      </c>
      <c r="F1013" s="116">
        <v>1.90924523063478</v>
      </c>
      <c r="G1013" s="116">
        <f t="shared" si="68"/>
        <v>1.9027147787180219</v>
      </c>
      <c r="I1013" s="34"/>
      <c r="J1013" s="34"/>
      <c r="K1013" s="34"/>
      <c r="L1013" s="34"/>
      <c r="M1013" s="34"/>
      <c r="N1013" s="34"/>
      <c r="O1013" s="34"/>
      <c r="P1013" s="34"/>
    </row>
    <row r="1014" spans="1:19" x14ac:dyDescent="0.3">
      <c r="A1014" s="116" t="s">
        <v>25</v>
      </c>
      <c r="B1014" s="116">
        <v>1.7800104426699315</v>
      </c>
      <c r="C1014" s="116">
        <v>0.57178242261692969</v>
      </c>
      <c r="D1014" s="116">
        <v>0.55445325357957509</v>
      </c>
      <c r="E1014" s="116">
        <v>3.0409874733055973</v>
      </c>
      <c r="F1014" s="116">
        <v>1.8666747110482946</v>
      </c>
      <c r="G1014" s="116">
        <f t="shared" si="68"/>
        <v>1.7084099061487863</v>
      </c>
      <c r="L1014" s="34"/>
      <c r="M1014" s="34"/>
      <c r="N1014" s="34"/>
      <c r="O1014" s="34"/>
      <c r="P1014" s="34"/>
    </row>
    <row r="1015" spans="1:19" x14ac:dyDescent="0.3">
      <c r="A1015" s="116" t="s">
        <v>35</v>
      </c>
      <c r="B1015" s="116">
        <v>1.8929211425653643</v>
      </c>
      <c r="C1015" s="116">
        <v>0.53445759562833373</v>
      </c>
      <c r="D1015" s="116">
        <v>0.86616453977359653</v>
      </c>
      <c r="E1015" s="116">
        <v>2.7757482969358205</v>
      </c>
      <c r="F1015" s="116">
        <v>1.9645034680833788</v>
      </c>
      <c r="G1015" s="116">
        <f t="shared" si="68"/>
        <v>1.4663834823958977</v>
      </c>
      <c r="I1015" s="34"/>
      <c r="J1015" s="34"/>
      <c r="K1015" s="34"/>
      <c r="L1015" s="34"/>
      <c r="M1015" s="34"/>
      <c r="N1015" s="34"/>
      <c r="O1015" s="34"/>
      <c r="P1015" s="34"/>
    </row>
    <row r="1016" spans="1:19" x14ac:dyDescent="0.3">
      <c r="A1016" s="116" t="s">
        <v>37</v>
      </c>
      <c r="B1016" s="116">
        <v>1.7285112574718384</v>
      </c>
      <c r="C1016" s="116">
        <v>0.44229140385066135</v>
      </c>
      <c r="D1016" s="116">
        <v>0.73602228933858871</v>
      </c>
      <c r="E1016" s="116">
        <v>2.3730802369626822</v>
      </c>
      <c r="F1016" s="116">
        <v>1.7823726126326838</v>
      </c>
      <c r="G1016" s="116">
        <f t="shared" si="68"/>
        <v>1.3729041258508237</v>
      </c>
      <c r="L1016" s="34"/>
      <c r="M1016" s="34"/>
      <c r="N1016" s="34"/>
      <c r="O1016" s="34"/>
      <c r="P1016" s="34"/>
    </row>
    <row r="1017" spans="1:19" x14ac:dyDescent="0.3">
      <c r="A1017" s="116" t="s">
        <v>40</v>
      </c>
      <c r="B1017" s="116">
        <v>1.7785869535080847</v>
      </c>
      <c r="C1017" s="116">
        <v>0.39827606200383864</v>
      </c>
      <c r="D1017" s="116">
        <v>1.129680313641986</v>
      </c>
      <c r="E1017" s="116">
        <v>2.7127578248299522</v>
      </c>
      <c r="F1017" s="116">
        <v>1.8211831077724205</v>
      </c>
      <c r="G1017" s="116">
        <f t="shared" si="68"/>
        <v>1.5252320497905987</v>
      </c>
      <c r="I1017" s="34"/>
      <c r="J1017" s="34"/>
      <c r="K1017" s="34"/>
      <c r="L1017" s="34"/>
      <c r="M1017" s="34"/>
      <c r="N1017" s="34"/>
      <c r="O1017" s="34"/>
      <c r="P1017" s="34"/>
    </row>
    <row r="1018" spans="1:19" x14ac:dyDescent="0.3">
      <c r="A1018" s="116" t="s">
        <v>42</v>
      </c>
      <c r="B1018" s="116">
        <v>0.41232000677843073</v>
      </c>
      <c r="C1018" s="116">
        <v>7.3689671639978221E-2</v>
      </c>
      <c r="D1018" s="116">
        <v>0.3340389352162409</v>
      </c>
      <c r="E1018" s="116">
        <v>0.60737616836275476</v>
      </c>
      <c r="F1018" s="116">
        <v>0.41863701473467368</v>
      </c>
      <c r="G1018" s="116">
        <f t="shared" si="68"/>
        <v>1.4730698447265542</v>
      </c>
      <c r="L1018" s="34"/>
      <c r="M1018" s="34"/>
      <c r="N1018" s="34"/>
      <c r="O1018" s="34"/>
      <c r="P1018" s="34"/>
    </row>
    <row r="1019" spans="1:19" x14ac:dyDescent="0.3">
      <c r="A1019" s="116" t="s">
        <v>43</v>
      </c>
      <c r="B1019" s="116">
        <v>1.5786615918094329</v>
      </c>
      <c r="C1019" s="116">
        <v>0.61446185749597837</v>
      </c>
      <c r="D1019" s="116">
        <v>0.39330269510489652</v>
      </c>
      <c r="E1019" s="116">
        <v>2.7778235383390255</v>
      </c>
      <c r="F1019" s="116">
        <v>1.6903107258611125</v>
      </c>
      <c r="G1019" s="116">
        <f t="shared" si="68"/>
        <v>1.7596067154298314</v>
      </c>
      <c r="I1019" s="34"/>
      <c r="J1019" s="34"/>
      <c r="K1019" s="34"/>
      <c r="L1019" s="34"/>
      <c r="M1019" s="34"/>
      <c r="N1019" s="34"/>
      <c r="O1019" s="34"/>
      <c r="P1019" s="34"/>
    </row>
    <row r="1020" spans="1:19" x14ac:dyDescent="0.3">
      <c r="A1020" s="116" t="s">
        <v>52</v>
      </c>
      <c r="B1020" s="116">
        <v>0.13122702480997225</v>
      </c>
      <c r="C1020" s="116">
        <v>7.7661453827317609E-2</v>
      </c>
      <c r="D1020" s="116">
        <v>1.7076592988229087E-2</v>
      </c>
      <c r="E1020" s="116">
        <v>0.3716159451733832</v>
      </c>
      <c r="F1020" s="116">
        <v>0.15182486644386434</v>
      </c>
      <c r="G1020" s="116">
        <f t="shared" si="68"/>
        <v>2.831855295900477</v>
      </c>
      <c r="L1020" s="34"/>
      <c r="M1020" s="34"/>
      <c r="N1020" s="34"/>
      <c r="O1020" s="34"/>
      <c r="P1020" s="34"/>
    </row>
    <row r="1021" spans="1:19" x14ac:dyDescent="0.3">
      <c r="A1021" s="116" t="s">
        <v>55</v>
      </c>
      <c r="B1021" s="116">
        <v>1.1741052253848123</v>
      </c>
      <c r="C1021" s="116">
        <v>0.40039636784884602</v>
      </c>
      <c r="D1021" s="116">
        <v>0.39983672917336899</v>
      </c>
      <c r="E1021" s="116">
        <v>2.1130388567010265</v>
      </c>
      <c r="F1021" s="116">
        <v>1.2383442264907272</v>
      </c>
      <c r="G1021" s="116">
        <f t="shared" si="68"/>
        <v>1.7997014330708556</v>
      </c>
      <c r="I1021" s="34"/>
      <c r="J1021" s="34"/>
      <c r="K1021" s="34"/>
      <c r="L1021" s="34"/>
      <c r="M1021" s="34"/>
      <c r="N1021" s="34"/>
      <c r="O1021" s="34"/>
      <c r="P1021" s="34"/>
    </row>
    <row r="1022" spans="1:19" x14ac:dyDescent="0.3">
      <c r="A1022" s="116" t="s">
        <v>56</v>
      </c>
      <c r="B1022" s="116">
        <v>0.9198979840014142</v>
      </c>
      <c r="C1022" s="116">
        <v>0.32581291919681915</v>
      </c>
      <c r="D1022" s="116">
        <v>0.33022418166748657</v>
      </c>
      <c r="E1022" s="116">
        <v>1.50715347932288</v>
      </c>
      <c r="F1022" s="116">
        <v>0.9740779695049574</v>
      </c>
      <c r="G1022" s="116">
        <f t="shared" si="68"/>
        <v>1.6383919799095494</v>
      </c>
      <c r="L1022" s="34"/>
      <c r="M1022" s="34"/>
      <c r="N1022" s="34"/>
      <c r="O1022" s="34"/>
      <c r="P1022" s="34"/>
    </row>
    <row r="1023" spans="1:19" x14ac:dyDescent="0.3">
      <c r="A1023" s="116" t="s">
        <v>58</v>
      </c>
      <c r="B1023" s="116">
        <v>1.0873618963495941</v>
      </c>
      <c r="C1023" s="116">
        <v>0.4704741737080988</v>
      </c>
      <c r="D1023" s="116">
        <v>0.14162771654617082</v>
      </c>
      <c r="E1023" s="116">
        <v>2.0278173021093333</v>
      </c>
      <c r="F1023" s="116">
        <v>1.1816613912151088</v>
      </c>
      <c r="G1023" s="116">
        <f t="shared" si="68"/>
        <v>1.8648964148154925</v>
      </c>
      <c r="I1023" s="34"/>
      <c r="J1023" s="34"/>
      <c r="K1023" s="34"/>
      <c r="L1023" s="34"/>
      <c r="M1023" s="34"/>
      <c r="N1023" s="34"/>
      <c r="O1023" s="34"/>
      <c r="P1023" s="34"/>
    </row>
    <row r="1024" spans="1:19" x14ac:dyDescent="0.3">
      <c r="A1024" s="116" t="s">
        <v>61</v>
      </c>
      <c r="B1024" s="116">
        <v>1.5509084711656904</v>
      </c>
      <c r="C1024" s="116">
        <v>0.52836803209126493</v>
      </c>
      <c r="D1024" s="116">
        <v>0.81521586232644128</v>
      </c>
      <c r="E1024" s="116">
        <v>3.5751364996348212</v>
      </c>
      <c r="F1024" s="116">
        <v>1.6355990046539408</v>
      </c>
      <c r="G1024" s="116">
        <f t="shared" si="68"/>
        <v>2.3051885821138658</v>
      </c>
      <c r="L1024" s="34"/>
      <c r="M1024" s="34"/>
      <c r="N1024" s="34"/>
      <c r="O1024" s="34"/>
      <c r="P1024" s="34"/>
    </row>
    <row r="1025" spans="1:17" x14ac:dyDescent="0.3">
      <c r="A1025" s="116" t="s">
        <v>62</v>
      </c>
      <c r="B1025" s="116">
        <v>0.46010607766347073</v>
      </c>
      <c r="C1025" s="116">
        <v>0.29617722025567839</v>
      </c>
      <c r="D1025" s="116">
        <v>9.5283839270345699E-2</v>
      </c>
      <c r="E1025" s="116">
        <v>1.0158207574723848</v>
      </c>
      <c r="F1025" s="116">
        <v>0.54451310082920112</v>
      </c>
      <c r="G1025" s="116">
        <f t="shared" si="68"/>
        <v>2.2077968685633684</v>
      </c>
      <c r="I1025" s="34"/>
      <c r="J1025" s="34"/>
      <c r="K1025" s="34"/>
      <c r="L1025" s="34"/>
      <c r="M1025" s="34"/>
      <c r="N1025" s="34"/>
      <c r="O1025" s="34"/>
      <c r="P1025" s="34"/>
    </row>
    <row r="1026" spans="1:17" x14ac:dyDescent="0.3">
      <c r="A1026" s="116" t="s">
        <v>64</v>
      </c>
      <c r="B1026" s="116">
        <v>2.1517482935005754</v>
      </c>
      <c r="C1026" s="116">
        <v>0.66462349009741151</v>
      </c>
      <c r="D1026" s="116">
        <v>1.0223513144150853</v>
      </c>
      <c r="E1026" s="116">
        <v>3.388785240512886</v>
      </c>
      <c r="F1026" s="116">
        <v>2.2487821050631518</v>
      </c>
      <c r="G1026" s="116">
        <f t="shared" si="68"/>
        <v>1.5748985375049769</v>
      </c>
      <c r="L1026" s="34"/>
      <c r="M1026" s="34"/>
      <c r="N1026" s="34"/>
      <c r="O1026" s="34"/>
      <c r="P1026" s="34"/>
    </row>
    <row r="1027" spans="1:17" x14ac:dyDescent="0.3">
      <c r="A1027" s="116" t="s">
        <v>95</v>
      </c>
      <c r="B1027" s="116">
        <v>1.9522031280115897</v>
      </c>
      <c r="C1027" s="116">
        <v>0.89115873750880248</v>
      </c>
      <c r="D1027" s="116">
        <v>0.95268988176422409</v>
      </c>
      <c r="E1027" s="116">
        <v>4.5210424475038655</v>
      </c>
      <c r="F1027" s="116">
        <v>2.1398104632440171</v>
      </c>
      <c r="G1027" s="116">
        <f t="shared" ref="G1027:G1039" si="69">E1027/B1027</f>
        <v>2.3158668186894871</v>
      </c>
      <c r="L1027" s="34"/>
      <c r="M1027" s="34"/>
      <c r="N1027" s="34"/>
      <c r="O1027" s="34"/>
      <c r="P1027" s="34"/>
    </row>
    <row r="1028" spans="1:17" x14ac:dyDescent="0.3">
      <c r="A1028" s="116" t="s">
        <v>96</v>
      </c>
      <c r="B1028" s="116">
        <v>0.79464936873500713</v>
      </c>
      <c r="C1028" s="116">
        <v>0.64177852348934861</v>
      </c>
      <c r="D1028" s="116">
        <v>0.21222301954746772</v>
      </c>
      <c r="E1028" s="116">
        <v>2.9292155967073046</v>
      </c>
      <c r="F1028" s="116">
        <v>1.0147009263830935</v>
      </c>
      <c r="G1028" s="116">
        <f t="shared" si="69"/>
        <v>3.6861736911341012</v>
      </c>
      <c r="I1028" s="34"/>
      <c r="J1028" s="34"/>
      <c r="K1028" s="34"/>
      <c r="L1028" s="34"/>
      <c r="M1028" s="34"/>
      <c r="N1028" s="34"/>
      <c r="O1028" s="34"/>
      <c r="P1028" s="34"/>
    </row>
    <row r="1029" spans="1:17" x14ac:dyDescent="0.3">
      <c r="A1029" s="116" t="s">
        <v>98</v>
      </c>
      <c r="B1029" s="116">
        <v>0.69811381929305505</v>
      </c>
      <c r="C1029" s="116">
        <v>0.36731401337620945</v>
      </c>
      <c r="D1029" s="116">
        <v>0.24655792397026166</v>
      </c>
      <c r="E1029" s="116">
        <v>1.8124779195079945</v>
      </c>
      <c r="F1029" s="116">
        <v>0.78599311042128295</v>
      </c>
      <c r="G1029" s="116">
        <f t="shared" si="69"/>
        <v>2.5962498799170031</v>
      </c>
      <c r="L1029" s="34"/>
      <c r="M1029" s="34"/>
      <c r="N1029" s="34"/>
      <c r="O1029" s="34"/>
      <c r="P1029" s="34"/>
    </row>
    <row r="1030" spans="1:17" x14ac:dyDescent="0.3">
      <c r="A1030" s="116" t="s">
        <v>100</v>
      </c>
      <c r="B1030" s="116">
        <v>2.6226605643483611</v>
      </c>
      <c r="C1030" s="116">
        <v>0.53315632150313796</v>
      </c>
      <c r="D1030" s="116">
        <v>1.7833488187287057</v>
      </c>
      <c r="E1030" s="116">
        <v>3.9059121357159068</v>
      </c>
      <c r="F1030" s="116">
        <v>2.674533400459763</v>
      </c>
      <c r="G1030" s="116">
        <f t="shared" si="69"/>
        <v>1.489293806759316</v>
      </c>
      <c r="L1030" s="34"/>
      <c r="M1030" s="34"/>
      <c r="N1030" s="34"/>
      <c r="O1030" s="34"/>
      <c r="P1030" s="34"/>
    </row>
    <row r="1031" spans="1:17" x14ac:dyDescent="0.3">
      <c r="A1031" s="116" t="s">
        <v>101</v>
      </c>
      <c r="B1031" s="116">
        <v>2.0050248382114928</v>
      </c>
      <c r="C1031" s="116">
        <v>1.6085156582059861</v>
      </c>
      <c r="D1031" s="116">
        <v>0.15737029516075357</v>
      </c>
      <c r="E1031" s="116">
        <v>4.6516213534369584</v>
      </c>
      <c r="F1031" s="116">
        <v>2.5536646485229286</v>
      </c>
      <c r="G1031" s="116">
        <f t="shared" si="69"/>
        <v>2.3199819098432033</v>
      </c>
      <c r="I1031" s="34"/>
      <c r="J1031" s="34"/>
      <c r="K1031" s="34"/>
      <c r="L1031" s="34"/>
      <c r="M1031" s="34"/>
      <c r="N1031" s="34"/>
      <c r="O1031" s="34"/>
      <c r="P1031" s="34"/>
    </row>
    <row r="1032" spans="1:17" x14ac:dyDescent="0.3">
      <c r="A1032" s="116" t="s">
        <v>102</v>
      </c>
      <c r="B1032" s="116">
        <v>4.1408143948413523</v>
      </c>
      <c r="C1032" s="116">
        <v>0.6308556016862874</v>
      </c>
      <c r="D1032" s="116">
        <v>2.6949015214968792</v>
      </c>
      <c r="E1032" s="116">
        <v>5.4290642853263149</v>
      </c>
      <c r="F1032" s="116">
        <v>4.1870104708528837</v>
      </c>
      <c r="G1032" s="116">
        <f t="shared" si="69"/>
        <v>1.3111102714697551</v>
      </c>
      <c r="L1032" s="34"/>
      <c r="M1032" s="34"/>
      <c r="N1032" s="34"/>
      <c r="O1032" s="34"/>
      <c r="P1032" s="34"/>
    </row>
    <row r="1033" spans="1:17" x14ac:dyDescent="0.3">
      <c r="A1033" s="116" t="s">
        <v>103</v>
      </c>
      <c r="B1033" s="116">
        <v>1.1125977905332374</v>
      </c>
      <c r="C1033" s="116">
        <v>0.5134599133155634</v>
      </c>
      <c r="D1033" s="116">
        <v>7.0065754992906903E-2</v>
      </c>
      <c r="E1033" s="116">
        <v>1.8428393338162097</v>
      </c>
      <c r="F1033" s="116">
        <v>1.2217720286515812</v>
      </c>
      <c r="G1033" s="116">
        <f t="shared" si="69"/>
        <v>1.6563391995709318</v>
      </c>
      <c r="I1033" s="34"/>
      <c r="J1033" s="34"/>
      <c r="K1033" s="34"/>
      <c r="L1033" s="34"/>
      <c r="M1033" s="34"/>
      <c r="N1033" s="34"/>
      <c r="O1033" s="34"/>
      <c r="P1033" s="34"/>
    </row>
    <row r="1034" spans="1:17" x14ac:dyDescent="0.3">
      <c r="A1034" s="116" t="s">
        <v>104</v>
      </c>
      <c r="B1034" s="116">
        <v>1.7028170083775562</v>
      </c>
      <c r="C1034" s="116">
        <v>0.79867761816846505</v>
      </c>
      <c r="D1034" s="116">
        <v>0.82176882981336241</v>
      </c>
      <c r="E1034" s="116">
        <v>3.5933080314926111</v>
      </c>
      <c r="F1034" s="116">
        <v>1.875155683454319</v>
      </c>
      <c r="G1034" s="116">
        <f t="shared" si="69"/>
        <v>2.1102138478851078</v>
      </c>
      <c r="L1034" s="34"/>
      <c r="M1034" s="34"/>
      <c r="N1034" s="34"/>
      <c r="O1034" s="34"/>
      <c r="P1034" s="34"/>
    </row>
    <row r="1035" spans="1:17" x14ac:dyDescent="0.3">
      <c r="A1035" s="116" t="s">
        <v>105</v>
      </c>
      <c r="B1035" s="116">
        <v>1.4043307900806663</v>
      </c>
      <c r="C1035" s="116">
        <v>0.31314732999948552</v>
      </c>
      <c r="D1035" s="116">
        <v>0.64060987356547239</v>
      </c>
      <c r="E1035" s="116">
        <v>2.0374751556729165</v>
      </c>
      <c r="F1035" s="116">
        <v>1.4376847741808823</v>
      </c>
      <c r="G1035" s="116">
        <f t="shared" si="69"/>
        <v>1.4508513023173704</v>
      </c>
      <c r="I1035" s="34"/>
      <c r="J1035" s="34"/>
      <c r="K1035" s="34"/>
      <c r="L1035" s="34"/>
      <c r="M1035" s="34"/>
      <c r="N1035" s="34"/>
      <c r="O1035" s="34"/>
      <c r="P1035" s="34"/>
    </row>
    <row r="1036" spans="1:17" x14ac:dyDescent="0.3">
      <c r="A1036" s="116" t="s">
        <v>106</v>
      </c>
      <c r="B1036" s="116">
        <v>0.98195871870489104</v>
      </c>
      <c r="C1036" s="116">
        <v>0.51582205363156775</v>
      </c>
      <c r="D1036" s="116">
        <v>0.39465910587332798</v>
      </c>
      <c r="E1036" s="116">
        <v>2.3942374172286724</v>
      </c>
      <c r="F1036" s="116">
        <v>1.1051905883388693</v>
      </c>
      <c r="G1036" s="116">
        <f t="shared" si="69"/>
        <v>2.438226140897696</v>
      </c>
      <c r="L1036" s="34"/>
      <c r="M1036" s="34"/>
      <c r="N1036" s="34"/>
      <c r="O1036" s="34"/>
      <c r="P1036" s="34"/>
    </row>
    <row r="1037" spans="1:17" x14ac:dyDescent="0.3">
      <c r="A1037" s="116" t="s">
        <v>107</v>
      </c>
      <c r="B1037" s="116">
        <v>3.8616802538733177</v>
      </c>
      <c r="C1037" s="116">
        <v>1.7577948813000732</v>
      </c>
      <c r="D1037" s="116">
        <v>1.0054715364761762</v>
      </c>
      <c r="E1037" s="116">
        <v>8.3687073912628271</v>
      </c>
      <c r="F1037" s="116">
        <v>4.2307709068666206</v>
      </c>
      <c r="G1037" s="116">
        <f t="shared" si="69"/>
        <v>2.1671155665642954</v>
      </c>
      <c r="I1037" s="34"/>
      <c r="J1037" s="34"/>
      <c r="K1037" s="34"/>
      <c r="L1037" s="34"/>
      <c r="M1037" s="34"/>
      <c r="N1037" s="34"/>
      <c r="O1037" s="34"/>
      <c r="P1037" s="34"/>
    </row>
    <row r="1038" spans="1:17" x14ac:dyDescent="0.3">
      <c r="A1038" s="116" t="s">
        <v>108</v>
      </c>
      <c r="B1038" s="116">
        <v>2.8491115735594597</v>
      </c>
      <c r="C1038" s="116">
        <v>1.2116169812959563</v>
      </c>
      <c r="D1038" s="116">
        <v>1.0991619582010741</v>
      </c>
      <c r="E1038" s="116">
        <v>7.6462843138708889</v>
      </c>
      <c r="F1038" s="116">
        <v>3.0881254202147232</v>
      </c>
      <c r="G1038" s="116">
        <f t="shared" si="69"/>
        <v>2.6837433762968477</v>
      </c>
      <c r="L1038" s="34"/>
      <c r="M1038" s="34"/>
      <c r="N1038" s="34"/>
      <c r="O1038" s="34"/>
      <c r="P1038" s="34"/>
    </row>
    <row r="1039" spans="1:17" x14ac:dyDescent="0.3">
      <c r="A1039" s="233" t="s">
        <v>109</v>
      </c>
      <c r="B1039" s="233">
        <v>2.2322804059572268</v>
      </c>
      <c r="C1039" s="233">
        <v>0.61570604212788227</v>
      </c>
      <c r="D1039" s="233">
        <v>0.91604345418826005</v>
      </c>
      <c r="E1039" s="233">
        <v>3.2267013822938972</v>
      </c>
      <c r="F1039" s="233">
        <v>2.3129058080236611</v>
      </c>
      <c r="G1039" s="233">
        <f t="shared" si="69"/>
        <v>1.4454731465110233</v>
      </c>
      <c r="I1039" s="34"/>
      <c r="J1039" s="34"/>
      <c r="K1039" s="34"/>
      <c r="L1039" s="34"/>
      <c r="M1039" s="34"/>
      <c r="N1039" s="34"/>
      <c r="O1039" s="34"/>
      <c r="P1039" s="34"/>
    </row>
    <row r="1040" spans="1:17" s="232" customFormat="1" x14ac:dyDescent="0.3">
      <c r="A1040" s="233" t="s">
        <v>5284</v>
      </c>
      <c r="B1040" s="233">
        <f>AVERAGE(B1007:B1039)</f>
        <v>1.7601713628319935</v>
      </c>
      <c r="C1040" s="233">
        <f t="shared" ref="C1040:G1040" si="70">AVERAGE(C1007:C1039)</f>
        <v>0.61712861834560384</v>
      </c>
      <c r="D1040" s="233">
        <f t="shared" si="70"/>
        <v>0.75322036223005939</v>
      </c>
      <c r="E1040" s="233">
        <f t="shared" si="70"/>
        <v>3.1380082262847715</v>
      </c>
      <c r="F1040" s="233">
        <f t="shared" si="70"/>
        <v>1.8789930168952913</v>
      </c>
      <c r="G1040" s="233">
        <f t="shared" si="70"/>
        <v>1.8823939675020047</v>
      </c>
      <c r="H1040" s="233"/>
      <c r="I1040" s="34"/>
      <c r="J1040" s="34"/>
      <c r="K1040" s="34"/>
      <c r="L1040" s="34"/>
      <c r="M1040" s="34"/>
      <c r="N1040" s="34"/>
      <c r="O1040" s="34"/>
      <c r="P1040" s="34"/>
      <c r="Q1040" s="122"/>
    </row>
    <row r="1041" spans="1:19" x14ac:dyDescent="0.3">
      <c r="A1041" s="37" t="s">
        <v>7067</v>
      </c>
      <c r="B1041" s="233">
        <f>MAX(B1007:B1038)</f>
        <v>4.1408143948413523</v>
      </c>
      <c r="C1041" s="233">
        <f>MAX(C1007:C1038)</f>
        <v>1.7577948813000732</v>
      </c>
      <c r="D1041" s="233">
        <f>MAX(D1007:D1038)</f>
        <v>2.6949015214968792</v>
      </c>
      <c r="E1041" s="233">
        <f>MAX(E1007:E1038)</f>
        <v>8.3687073912628271</v>
      </c>
      <c r="F1041" s="233">
        <f>MAX(F1007:F1038)</f>
        <v>4.2307709068666206</v>
      </c>
      <c r="G1041" s="233">
        <f>MAX(G1007:G1038)</f>
        <v>3.6861736911341012</v>
      </c>
      <c r="H1041" s="113"/>
      <c r="I1041" s="113"/>
      <c r="J1041" s="113"/>
      <c r="L1041" s="34"/>
      <c r="M1041" s="34"/>
      <c r="N1041" s="34"/>
      <c r="O1041" s="34"/>
      <c r="P1041" s="34"/>
      <c r="R1041" s="116"/>
      <c r="S1041" s="116"/>
    </row>
    <row r="1042" spans="1:19" x14ac:dyDescent="0.3">
      <c r="A1042" s="37" t="s">
        <v>7068</v>
      </c>
      <c r="B1042" s="233">
        <f>MIN(B1007:B1038)</f>
        <v>0.13122702480997225</v>
      </c>
      <c r="C1042" s="232"/>
      <c r="D1042" s="233">
        <f>MIN(D1007:D1038)</f>
        <v>1.7076592988229087E-2</v>
      </c>
      <c r="E1042" s="232"/>
      <c r="F1042" s="232"/>
      <c r="G1042" s="232"/>
      <c r="H1042" s="113"/>
      <c r="I1042" s="113"/>
      <c r="R1042" s="116"/>
      <c r="S1042" s="122"/>
    </row>
    <row r="1043" spans="1:19" x14ac:dyDescent="0.3">
      <c r="A1043" s="37" t="s">
        <v>7066</v>
      </c>
      <c r="B1043" s="233">
        <f>_xlfn.STDEV.S(B1007:B1038)</f>
        <v>0.91786160775058079</v>
      </c>
      <c r="C1043" s="232"/>
      <c r="D1043" s="232"/>
      <c r="E1043" s="232"/>
      <c r="F1043" s="232"/>
      <c r="G1043" s="232"/>
    </row>
  </sheetData>
  <sortState ref="A1007:G1040">
    <sortCondition ref="A1007:A1040"/>
  </sortState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43"/>
  <sheetViews>
    <sheetView topLeftCell="A511" zoomScale="70" zoomScaleNormal="70" workbookViewId="0">
      <selection activeCell="S541" sqref="S541:S544"/>
    </sheetView>
  </sheetViews>
  <sheetFormatPr defaultRowHeight="14.4" x14ac:dyDescent="0.3"/>
  <cols>
    <col min="1" max="1" width="12.77734375" style="11" customWidth="1"/>
    <col min="2" max="2" width="8.33203125" style="11" bestFit="1" customWidth="1"/>
    <col min="3" max="3" width="20.109375" style="11" bestFit="1" customWidth="1"/>
    <col min="4" max="4" width="11.109375" style="11" bestFit="1" customWidth="1"/>
    <col min="5" max="5" width="11.6640625" style="11" customWidth="1"/>
    <col min="6" max="6" width="11" style="11" bestFit="1" customWidth="1"/>
    <col min="7" max="7" width="6" style="11" customWidth="1"/>
    <col min="8" max="8" width="7.44140625" style="17" bestFit="1" customWidth="1"/>
    <col min="9" max="9" width="11" style="17" bestFit="1" customWidth="1"/>
    <col min="10" max="10" width="11" style="17" customWidth="1"/>
    <col min="11" max="11" width="11.5546875" style="17" bestFit="1" customWidth="1"/>
    <col min="12" max="12" width="12" style="17" bestFit="1" customWidth="1"/>
    <col min="13" max="14" width="7.5546875" style="17" bestFit="1" customWidth="1"/>
    <col min="15" max="16" width="7.33203125" style="17" customWidth="1"/>
    <col min="17" max="17" width="8.88671875" style="21"/>
    <col min="18" max="18" width="11.21875" style="11" customWidth="1"/>
    <col min="19" max="19" width="10.109375" style="11" customWidth="1"/>
    <col min="20" max="16384" width="8.88671875" style="11"/>
  </cols>
  <sheetData>
    <row r="1" spans="1:20" x14ac:dyDescent="0.3">
      <c r="A1" s="11" t="s">
        <v>4110</v>
      </c>
      <c r="F1" s="13"/>
      <c r="G1" s="41"/>
      <c r="H1" s="41"/>
      <c r="I1" s="41"/>
      <c r="P1" s="21"/>
      <c r="Q1" s="11"/>
    </row>
    <row r="2" spans="1:20" x14ac:dyDescent="0.3">
      <c r="A2" s="11" t="s">
        <v>259</v>
      </c>
      <c r="B2" s="17"/>
      <c r="F2" s="41"/>
      <c r="G2" s="41"/>
      <c r="H2" s="16"/>
      <c r="I2" s="16"/>
      <c r="L2" s="21"/>
      <c r="M2" s="11"/>
      <c r="N2" s="11"/>
      <c r="O2" s="11"/>
      <c r="P2" s="11"/>
      <c r="Q2" s="11"/>
    </row>
    <row r="3" spans="1:20" x14ac:dyDescent="0.3">
      <c r="A3" s="17" t="s">
        <v>1160</v>
      </c>
      <c r="F3" s="42"/>
      <c r="G3" s="41"/>
      <c r="H3" s="39"/>
      <c r="I3" s="15"/>
      <c r="L3" s="21"/>
      <c r="M3" s="11"/>
      <c r="N3" s="11"/>
      <c r="O3" s="11"/>
      <c r="P3" s="11"/>
      <c r="Q3" s="11"/>
    </row>
    <row r="4" spans="1:20" x14ac:dyDescent="0.3">
      <c r="G4" s="17"/>
      <c r="P4" s="21"/>
      <c r="Q4" s="11"/>
    </row>
    <row r="5" spans="1:20" s="22" customFormat="1" ht="28.8" x14ac:dyDescent="0.3">
      <c r="A5" s="30" t="s">
        <v>117</v>
      </c>
      <c r="B5" s="30" t="s">
        <v>4109</v>
      </c>
      <c r="C5" s="30" t="s">
        <v>118</v>
      </c>
      <c r="D5" s="30" t="s">
        <v>119</v>
      </c>
      <c r="E5" s="30" t="s">
        <v>120</v>
      </c>
      <c r="F5" s="30" t="s">
        <v>121</v>
      </c>
      <c r="G5" s="30" t="s">
        <v>122</v>
      </c>
      <c r="H5" s="30" t="s">
        <v>123</v>
      </c>
      <c r="I5" s="30" t="s">
        <v>124</v>
      </c>
      <c r="J5" s="30" t="s">
        <v>125</v>
      </c>
      <c r="K5" s="108" t="s">
        <v>7008</v>
      </c>
      <c r="L5" s="108" t="s">
        <v>7009</v>
      </c>
      <c r="M5" s="31" t="s">
        <v>4107</v>
      </c>
      <c r="N5" s="31" t="s">
        <v>4108</v>
      </c>
      <c r="O5" s="24" t="s">
        <v>227</v>
      </c>
      <c r="P5" s="31" t="s">
        <v>158</v>
      </c>
      <c r="Q5" s="32" t="s">
        <v>1191</v>
      </c>
      <c r="R5" s="33"/>
    </row>
    <row r="6" spans="1:20" ht="15" thickBot="1" x14ac:dyDescent="0.35">
      <c r="A6" s="45" t="s">
        <v>126</v>
      </c>
      <c r="B6" s="45">
        <v>0</v>
      </c>
      <c r="C6" s="45" t="s">
        <v>4321</v>
      </c>
      <c r="D6" s="45">
        <v>1801</v>
      </c>
      <c r="E6" s="45">
        <v>325.72699999999998</v>
      </c>
      <c r="F6" s="45">
        <v>0.2</v>
      </c>
      <c r="G6" s="45">
        <v>0.2</v>
      </c>
      <c r="H6" s="45">
        <v>2.12886</v>
      </c>
      <c r="I6" s="45">
        <v>5189790.92</v>
      </c>
      <c r="J6" s="45">
        <v>487963.86099999998</v>
      </c>
      <c r="K6" s="18">
        <f>VLOOKUP($C6,'Hub coords'!$A$14:$E$119,4,TRUE)</f>
        <v>487964.06940000004</v>
      </c>
      <c r="L6" s="18">
        <f>VLOOKUP($C6,'Hub coords'!$A$14:$E$119,5,TRUE)</f>
        <v>5189790.5725000007</v>
      </c>
      <c r="M6" s="18">
        <f t="shared" ref="M6:M69" si="0">ABS(K6-J6)</f>
        <v>0.20840000006137416</v>
      </c>
      <c r="N6" s="18">
        <f t="shared" ref="N6:N69" si="1">ABS(L6-I6)</f>
        <v>0.34749999921768904</v>
      </c>
      <c r="O6" s="46">
        <f t="shared" ref="O6:O69" si="2">SQRT(M6^2+N6^2)</f>
        <v>0.40519971555009099</v>
      </c>
      <c r="P6" s="18">
        <f t="shared" ref="P6:P69" si="3">O6*O6</f>
        <v>0.16418680948187464</v>
      </c>
      <c r="Q6" s="47" t="str">
        <f>VLOOKUP($C6,'Hub coords'!$A$14:$E$118,1,TRUE)</f>
        <v>10A</v>
      </c>
      <c r="R6" s="45"/>
      <c r="S6" s="45"/>
      <c r="T6" s="45"/>
    </row>
    <row r="7" spans="1:20" x14ac:dyDescent="0.3">
      <c r="A7" s="45" t="s">
        <v>126</v>
      </c>
      <c r="B7" s="45">
        <v>0</v>
      </c>
      <c r="C7" s="45" t="s">
        <v>4330</v>
      </c>
      <c r="D7" s="45">
        <v>1801</v>
      </c>
      <c r="E7" s="45">
        <v>327.15100000000001</v>
      </c>
      <c r="F7" s="45">
        <v>0.3</v>
      </c>
      <c r="G7" s="45">
        <v>0.2</v>
      </c>
      <c r="H7" s="45">
        <v>2.0229170000000001</v>
      </c>
      <c r="I7" s="45">
        <v>5189790.6919999998</v>
      </c>
      <c r="J7" s="45">
        <v>487964.29100000003</v>
      </c>
      <c r="K7" s="18">
        <f>VLOOKUP($C7,'Hub coords'!$A$14:$E$119,4,TRUE)</f>
        <v>487964.06940000004</v>
      </c>
      <c r="L7" s="18">
        <f>VLOOKUP($C7,'Hub coords'!$A$14:$E$119,5,TRUE)</f>
        <v>5189790.5725000007</v>
      </c>
      <c r="M7" s="18">
        <f t="shared" si="0"/>
        <v>0.22159999998984858</v>
      </c>
      <c r="N7" s="18">
        <f t="shared" si="1"/>
        <v>0.11949999909847975</v>
      </c>
      <c r="O7" s="46">
        <f t="shared" si="2"/>
        <v>0.25176737235002783</v>
      </c>
      <c r="P7" s="18">
        <f t="shared" si="3"/>
        <v>6.3386809780037551E-2</v>
      </c>
      <c r="Q7" s="47" t="str">
        <f>VLOOKUP($C7,'Hub coords'!$A$14:$E$118,1,TRUE)</f>
        <v>10A</v>
      </c>
      <c r="R7" s="20"/>
      <c r="S7" s="20"/>
      <c r="T7" s="45"/>
    </row>
    <row r="8" spans="1:20" x14ac:dyDescent="0.3">
      <c r="A8" s="45" t="s">
        <v>130</v>
      </c>
      <c r="B8" s="45">
        <v>0</v>
      </c>
      <c r="C8" s="45" t="s">
        <v>4331</v>
      </c>
      <c r="D8" s="45">
        <v>1801</v>
      </c>
      <c r="E8" s="45">
        <v>325.85199999999998</v>
      </c>
      <c r="F8" s="45">
        <v>0.2</v>
      </c>
      <c r="G8" s="45">
        <v>0.2</v>
      </c>
      <c r="H8" s="45">
        <v>2.0677819999999998</v>
      </c>
      <c r="I8" s="45">
        <v>5189791.0530000003</v>
      </c>
      <c r="J8" s="45">
        <v>487964.04499999998</v>
      </c>
      <c r="K8" s="18">
        <f>VLOOKUP($C8,'Hub coords'!$A$14:$E$119,4,TRUE)</f>
        <v>487964.06940000004</v>
      </c>
      <c r="L8" s="18">
        <f>VLOOKUP($C8,'Hub coords'!$A$14:$E$119,5,TRUE)</f>
        <v>5189790.5725000007</v>
      </c>
      <c r="M8" s="18">
        <f t="shared" si="0"/>
        <v>2.4400000052992254E-2</v>
      </c>
      <c r="N8" s="18">
        <f t="shared" si="1"/>
        <v>0.48049999959766865</v>
      </c>
      <c r="O8" s="46">
        <f t="shared" si="2"/>
        <v>0.48111912206432367</v>
      </c>
      <c r="P8" s="18">
        <f t="shared" si="3"/>
        <v>0.23147560961594557</v>
      </c>
      <c r="Q8" s="47" t="str">
        <f>VLOOKUP($C8,'Hub coords'!$A$14:$E$118,1,TRUE)</f>
        <v>10A</v>
      </c>
      <c r="R8" s="19"/>
      <c r="S8" s="15"/>
      <c r="T8" s="45"/>
    </row>
    <row r="9" spans="1:20" x14ac:dyDescent="0.3">
      <c r="A9" s="45" t="s">
        <v>126</v>
      </c>
      <c r="B9" s="45">
        <v>0</v>
      </c>
      <c r="C9" s="45" t="s">
        <v>4332</v>
      </c>
      <c r="D9" s="45">
        <v>1801</v>
      </c>
      <c r="E9" s="45">
        <v>325.63400000000001</v>
      </c>
      <c r="F9" s="45">
        <v>0.3</v>
      </c>
      <c r="G9" s="45">
        <v>0.2</v>
      </c>
      <c r="H9" s="45">
        <v>2.0496460000000001</v>
      </c>
      <c r="I9" s="45">
        <v>5189790.6610000003</v>
      </c>
      <c r="J9" s="45">
        <v>487963.88099999999</v>
      </c>
      <c r="K9" s="18">
        <f>VLOOKUP($C9,'Hub coords'!$A$14:$E$119,4,TRUE)</f>
        <v>487964.06940000004</v>
      </c>
      <c r="L9" s="18">
        <f>VLOOKUP($C9,'Hub coords'!$A$14:$E$119,5,TRUE)</f>
        <v>5189790.5725000007</v>
      </c>
      <c r="M9" s="18">
        <f t="shared" si="0"/>
        <v>0.18840000004274771</v>
      </c>
      <c r="N9" s="18">
        <f t="shared" si="1"/>
        <v>8.8499999605119228E-2</v>
      </c>
      <c r="O9" s="46">
        <f t="shared" si="2"/>
        <v>0.20815093068783871</v>
      </c>
      <c r="P9" s="18">
        <f t="shared" si="3"/>
        <v>4.3326809946213435E-2</v>
      </c>
      <c r="Q9" s="47" t="str">
        <f>VLOOKUP($C9,'Hub coords'!$A$14:$E$118,1,TRUE)</f>
        <v>10A</v>
      </c>
      <c r="R9" s="19"/>
      <c r="S9" s="15"/>
      <c r="T9" s="45"/>
    </row>
    <row r="10" spans="1:20" x14ac:dyDescent="0.3">
      <c r="A10" s="45" t="s">
        <v>126</v>
      </c>
      <c r="B10" s="45">
        <v>0</v>
      </c>
      <c r="C10" s="45" t="s">
        <v>4333</v>
      </c>
      <c r="D10" s="45">
        <v>1801</v>
      </c>
      <c r="E10" s="45">
        <v>324.8</v>
      </c>
      <c r="F10" s="45">
        <v>0.3</v>
      </c>
      <c r="G10" s="45">
        <v>0.2</v>
      </c>
      <c r="H10" s="45">
        <v>1.9604429999999999</v>
      </c>
      <c r="I10" s="45">
        <v>5189791.2350000003</v>
      </c>
      <c r="J10" s="45">
        <v>487963.65899999999</v>
      </c>
      <c r="K10" s="18">
        <f>VLOOKUP($C10,'Hub coords'!$A$14:$E$119,4,TRUE)</f>
        <v>487964.06940000004</v>
      </c>
      <c r="L10" s="18">
        <f>VLOOKUP($C10,'Hub coords'!$A$14:$E$119,5,TRUE)</f>
        <v>5189790.5725000007</v>
      </c>
      <c r="M10" s="18">
        <f t="shared" si="0"/>
        <v>0.41040000005159527</v>
      </c>
      <c r="N10" s="18">
        <f t="shared" si="1"/>
        <v>0.66249999962747097</v>
      </c>
      <c r="O10" s="46">
        <f t="shared" si="2"/>
        <v>0.77931662984229233</v>
      </c>
      <c r="P10" s="18">
        <f t="shared" si="3"/>
        <v>0.60733440954874851</v>
      </c>
      <c r="Q10" s="47" t="str">
        <f>VLOOKUP($C10,'Hub coords'!$A$14:$E$118,1,TRUE)</f>
        <v>10A</v>
      </c>
      <c r="R10" s="19"/>
      <c r="S10" s="15"/>
      <c r="T10" s="45"/>
    </row>
    <row r="11" spans="1:20" x14ac:dyDescent="0.3">
      <c r="A11" s="45" t="s">
        <v>130</v>
      </c>
      <c r="B11" s="45">
        <v>0</v>
      </c>
      <c r="C11" s="45" t="s">
        <v>4334</v>
      </c>
      <c r="D11" s="45">
        <v>1800</v>
      </c>
      <c r="E11" s="45">
        <v>327.20699999999999</v>
      </c>
      <c r="F11" s="45">
        <v>0.3</v>
      </c>
      <c r="G11" s="45">
        <v>0.3</v>
      </c>
      <c r="H11" s="45">
        <v>2.6459760000000001</v>
      </c>
      <c r="I11" s="45">
        <v>5189791.66</v>
      </c>
      <c r="J11" s="45">
        <v>487966.5</v>
      </c>
      <c r="K11" s="18">
        <f>VLOOKUP($C11,'Hub coords'!$A$14:$E$119,4,TRUE)</f>
        <v>487964.06940000004</v>
      </c>
      <c r="L11" s="18">
        <f>VLOOKUP($C11,'Hub coords'!$A$14:$E$119,5,TRUE)</f>
        <v>5189790.5725000007</v>
      </c>
      <c r="M11" s="18">
        <f t="shared" si="0"/>
        <v>2.4305999999633059</v>
      </c>
      <c r="N11" s="18">
        <f t="shared" si="1"/>
        <v>1.0874999994412065</v>
      </c>
      <c r="O11" s="46">
        <f t="shared" si="2"/>
        <v>2.6627941356038485</v>
      </c>
      <c r="P11" s="18">
        <f t="shared" si="3"/>
        <v>7.0904726086062464</v>
      </c>
      <c r="Q11" s="47" t="str">
        <f>VLOOKUP($C11,'Hub coords'!$A$14:$E$118,1,TRUE)</f>
        <v>10A</v>
      </c>
      <c r="R11" s="19"/>
      <c r="S11" s="15"/>
      <c r="T11" s="45"/>
    </row>
    <row r="12" spans="1:20" x14ac:dyDescent="0.3">
      <c r="A12" s="45" t="s">
        <v>126</v>
      </c>
      <c r="B12" s="45">
        <v>0</v>
      </c>
      <c r="C12" s="45" t="s">
        <v>4335</v>
      </c>
      <c r="D12" s="45">
        <v>1800</v>
      </c>
      <c r="E12" s="45">
        <v>323.84899999999999</v>
      </c>
      <c r="F12" s="45">
        <v>0.2</v>
      </c>
      <c r="G12" s="45">
        <v>0.2</v>
      </c>
      <c r="H12" s="45">
        <v>2.7925589999999998</v>
      </c>
      <c r="I12" s="45">
        <v>5189792.5209999997</v>
      </c>
      <c r="J12" s="45">
        <v>487965.94</v>
      </c>
      <c r="K12" s="18">
        <f>VLOOKUP($C12,'Hub coords'!$A$14:$E$119,4,TRUE)</f>
        <v>487964.06940000004</v>
      </c>
      <c r="L12" s="18">
        <f>VLOOKUP($C12,'Hub coords'!$A$14:$E$119,5,TRUE)</f>
        <v>5189790.5725000007</v>
      </c>
      <c r="M12" s="18">
        <f t="shared" si="0"/>
        <v>1.8705999999656342</v>
      </c>
      <c r="N12" s="18">
        <f t="shared" si="1"/>
        <v>1.9484999990090728</v>
      </c>
      <c r="O12" s="46">
        <f t="shared" si="2"/>
        <v>2.7010732322559838</v>
      </c>
      <c r="P12" s="18">
        <f t="shared" si="3"/>
        <v>7.2957966060097883</v>
      </c>
      <c r="Q12" s="47" t="str">
        <f>VLOOKUP($C12,'Hub coords'!$A$14:$E$118,1,TRUE)</f>
        <v>10A</v>
      </c>
      <c r="R12" s="19"/>
      <c r="S12" s="15"/>
      <c r="T12" s="45"/>
    </row>
    <row r="13" spans="1:20" x14ac:dyDescent="0.3">
      <c r="A13" s="45" t="s">
        <v>126</v>
      </c>
      <c r="B13" s="45">
        <v>0</v>
      </c>
      <c r="C13" s="45" t="s">
        <v>4336</v>
      </c>
      <c r="D13" s="45">
        <v>1801</v>
      </c>
      <c r="E13" s="45">
        <v>330.95400000000001</v>
      </c>
      <c r="F13" s="45">
        <v>0.3</v>
      </c>
      <c r="G13" s="45">
        <v>0.2</v>
      </c>
      <c r="H13" s="45">
        <v>2.660717</v>
      </c>
      <c r="I13" s="45">
        <v>5189790.2810000004</v>
      </c>
      <c r="J13" s="45">
        <v>487965.25900000002</v>
      </c>
      <c r="K13" s="18">
        <f>VLOOKUP($C13,'Hub coords'!$A$14:$E$119,4,TRUE)</f>
        <v>487964.06940000004</v>
      </c>
      <c r="L13" s="18">
        <f>VLOOKUP($C13,'Hub coords'!$A$14:$E$119,5,TRUE)</f>
        <v>5189790.5725000007</v>
      </c>
      <c r="M13" s="18">
        <f t="shared" si="0"/>
        <v>1.1895999999833293</v>
      </c>
      <c r="N13" s="18">
        <f t="shared" si="1"/>
        <v>0.29150000028312206</v>
      </c>
      <c r="O13" s="46">
        <f t="shared" si="2"/>
        <v>1.2247940276329718</v>
      </c>
      <c r="P13" s="18">
        <f t="shared" si="3"/>
        <v>1.5001204101253971</v>
      </c>
      <c r="Q13" s="47" t="str">
        <f>VLOOKUP($C13,'Hub coords'!$A$14:$E$118,1,TRUE)</f>
        <v>10A</v>
      </c>
      <c r="R13" s="19"/>
      <c r="S13" s="15"/>
      <c r="T13" s="45"/>
    </row>
    <row r="14" spans="1:20" x14ac:dyDescent="0.3">
      <c r="A14" s="45" t="s">
        <v>126</v>
      </c>
      <c r="B14" s="45">
        <v>0</v>
      </c>
      <c r="C14" s="45" t="s">
        <v>4337</v>
      </c>
      <c r="D14" s="45">
        <v>1801</v>
      </c>
      <c r="E14" s="45">
        <v>330.1</v>
      </c>
      <c r="F14" s="45">
        <v>0.3</v>
      </c>
      <c r="G14" s="45">
        <v>0.2</v>
      </c>
      <c r="H14" s="45">
        <v>2.8448850000000001</v>
      </c>
      <c r="I14" s="45">
        <v>5189790.4680000003</v>
      </c>
      <c r="J14" s="45">
        <v>487965.30800000002</v>
      </c>
      <c r="K14" s="18">
        <f>VLOOKUP($C14,'Hub coords'!$A$14:$E$119,4,TRUE)</f>
        <v>487964.06940000004</v>
      </c>
      <c r="L14" s="18">
        <f>VLOOKUP($C14,'Hub coords'!$A$14:$E$119,5,TRUE)</f>
        <v>5189790.5725000007</v>
      </c>
      <c r="M14" s="18">
        <f t="shared" si="0"/>
        <v>1.238599999982398</v>
      </c>
      <c r="N14" s="18">
        <f t="shared" si="1"/>
        <v>0.10450000036507845</v>
      </c>
      <c r="O14" s="46">
        <f t="shared" si="2"/>
        <v>1.2430004867387212</v>
      </c>
      <c r="P14" s="18">
        <f t="shared" si="3"/>
        <v>1.5450502100326979</v>
      </c>
      <c r="Q14" s="47" t="str">
        <f>VLOOKUP($C14,'Hub coords'!$A$14:$E$118,1,TRUE)</f>
        <v>10A</v>
      </c>
      <c r="R14" s="19"/>
      <c r="S14" s="15"/>
      <c r="T14" s="45"/>
    </row>
    <row r="15" spans="1:20" x14ac:dyDescent="0.3">
      <c r="A15" s="45" t="s">
        <v>130</v>
      </c>
      <c r="B15" s="45">
        <v>0</v>
      </c>
      <c r="C15" s="45" t="s">
        <v>4338</v>
      </c>
      <c r="D15" s="45">
        <v>1801</v>
      </c>
      <c r="E15" s="45">
        <v>325.66000000000003</v>
      </c>
      <c r="F15" s="45">
        <v>0.3</v>
      </c>
      <c r="G15" s="45">
        <v>0.2</v>
      </c>
      <c r="H15" s="45">
        <v>2.0467309999999999</v>
      </c>
      <c r="I15" s="45">
        <v>5189791.1749999998</v>
      </c>
      <c r="J15" s="45">
        <v>487963.91600000003</v>
      </c>
      <c r="K15" s="18">
        <f>VLOOKUP($C15,'Hub coords'!$A$14:$E$119,4,TRUE)</f>
        <v>487964.06940000004</v>
      </c>
      <c r="L15" s="18">
        <f>VLOOKUP($C15,'Hub coords'!$A$14:$E$119,5,TRUE)</f>
        <v>5189790.5725000007</v>
      </c>
      <c r="M15" s="18">
        <f t="shared" si="0"/>
        <v>0.15340000001015142</v>
      </c>
      <c r="N15" s="18">
        <f t="shared" si="1"/>
        <v>0.60249999910593033</v>
      </c>
      <c r="O15" s="46">
        <f t="shared" si="2"/>
        <v>0.62172164907276672</v>
      </c>
      <c r="P15" s="18">
        <f t="shared" si="3"/>
        <v>0.38653780892576051</v>
      </c>
      <c r="Q15" s="47" t="str">
        <f>VLOOKUP($C15,'Hub coords'!$A$14:$E$118,1,TRUE)</f>
        <v>10A</v>
      </c>
      <c r="R15" s="19"/>
      <c r="S15" s="15"/>
      <c r="T15" s="45"/>
    </row>
    <row r="16" spans="1:20" ht="15" thickBot="1" x14ac:dyDescent="0.35">
      <c r="A16" s="45" t="s">
        <v>126</v>
      </c>
      <c r="B16" s="45">
        <v>0</v>
      </c>
      <c r="C16" s="45" t="s">
        <v>4339</v>
      </c>
      <c r="D16" s="45">
        <v>1800</v>
      </c>
      <c r="E16" s="45">
        <v>322.64100000000002</v>
      </c>
      <c r="F16" s="45">
        <v>0.3</v>
      </c>
      <c r="G16" s="45">
        <v>0.2</v>
      </c>
      <c r="H16" s="45">
        <v>2.2199629999999999</v>
      </c>
      <c r="I16" s="45">
        <v>5189792.6500000004</v>
      </c>
      <c r="J16" s="45">
        <v>487964.89199999999</v>
      </c>
      <c r="K16" s="18">
        <f>VLOOKUP($C16,'Hub coords'!$A$14:$E$119,4,TRUE)</f>
        <v>487964.06940000004</v>
      </c>
      <c r="L16" s="18">
        <f>VLOOKUP($C16,'Hub coords'!$A$14:$E$119,5,TRUE)</f>
        <v>5189790.5725000007</v>
      </c>
      <c r="M16" s="18">
        <f t="shared" si="0"/>
        <v>0.82259999995585531</v>
      </c>
      <c r="N16" s="18">
        <f t="shared" si="1"/>
        <v>2.0774999996647239</v>
      </c>
      <c r="O16" s="46">
        <f t="shared" si="2"/>
        <v>2.2344299068295475</v>
      </c>
      <c r="P16" s="18">
        <f t="shared" si="3"/>
        <v>4.9926770085343</v>
      </c>
      <c r="Q16" s="47" t="str">
        <f>VLOOKUP($C16,'Hub coords'!$A$14:$E$118,1,TRUE)</f>
        <v>10A</v>
      </c>
      <c r="R16" s="38"/>
      <c r="S16" s="38"/>
      <c r="T16" s="45"/>
    </row>
    <row r="17" spans="1:20" x14ac:dyDescent="0.3">
      <c r="A17" s="45" t="s">
        <v>126</v>
      </c>
      <c r="B17" s="45">
        <v>0</v>
      </c>
      <c r="C17" s="45" t="s">
        <v>4322</v>
      </c>
      <c r="D17" s="45">
        <v>1800</v>
      </c>
      <c r="E17" s="45">
        <v>323.26499999999999</v>
      </c>
      <c r="F17" s="45">
        <v>0.2</v>
      </c>
      <c r="G17" s="45">
        <v>0.2</v>
      </c>
      <c r="H17" s="45">
        <v>2.4958200000000001</v>
      </c>
      <c r="I17" s="45">
        <v>5189792.21</v>
      </c>
      <c r="J17" s="45">
        <v>487965.33</v>
      </c>
      <c r="K17" s="18">
        <f>VLOOKUP($C17,'Hub coords'!$A$14:$E$119,4,TRUE)</f>
        <v>487964.06940000004</v>
      </c>
      <c r="L17" s="18">
        <f>VLOOKUP($C17,'Hub coords'!$A$14:$E$119,5,TRUE)</f>
        <v>5189790.5725000007</v>
      </c>
      <c r="M17" s="18">
        <f t="shared" si="0"/>
        <v>1.260599999979604</v>
      </c>
      <c r="N17" s="18">
        <f t="shared" si="1"/>
        <v>1.6374999992549419</v>
      </c>
      <c r="O17" s="46">
        <f t="shared" si="2"/>
        <v>2.0665233140491091</v>
      </c>
      <c r="P17" s="18">
        <f t="shared" si="3"/>
        <v>4.2705186075085129</v>
      </c>
      <c r="Q17" s="47" t="str">
        <f>VLOOKUP($C17,'Hub coords'!$A$14:$E$118,1,TRUE)</f>
        <v>10A</v>
      </c>
      <c r="R17" s="45"/>
      <c r="S17" s="45"/>
      <c r="T17" s="45"/>
    </row>
    <row r="18" spans="1:20" x14ac:dyDescent="0.3">
      <c r="A18" s="45" t="s">
        <v>130</v>
      </c>
      <c r="B18" s="45">
        <v>0</v>
      </c>
      <c r="C18" s="45" t="s">
        <v>4340</v>
      </c>
      <c r="D18" s="45">
        <v>1800</v>
      </c>
      <c r="E18" s="45">
        <v>324.96199999999999</v>
      </c>
      <c r="F18" s="45">
        <v>0.2</v>
      </c>
      <c r="G18" s="45">
        <v>0.2</v>
      </c>
      <c r="H18" s="45">
        <v>2.3429980000000001</v>
      </c>
      <c r="I18" s="45">
        <v>5189792.335</v>
      </c>
      <c r="J18" s="45">
        <v>487966.50400000002</v>
      </c>
      <c r="K18" s="18">
        <f>VLOOKUP($C18,'Hub coords'!$A$14:$E$119,4,TRUE)</f>
        <v>487964.06940000004</v>
      </c>
      <c r="L18" s="18">
        <f>VLOOKUP($C18,'Hub coords'!$A$14:$E$119,5,TRUE)</f>
        <v>5189790.5725000007</v>
      </c>
      <c r="M18" s="18">
        <f t="shared" si="0"/>
        <v>2.4345999999786727</v>
      </c>
      <c r="N18" s="18">
        <f t="shared" si="1"/>
        <v>1.7624999992549419</v>
      </c>
      <c r="O18" s="46">
        <f t="shared" si="2"/>
        <v>3.0056086583701851</v>
      </c>
      <c r="P18" s="18">
        <f t="shared" si="3"/>
        <v>9.0336834072698249</v>
      </c>
      <c r="Q18" s="47" t="str">
        <f>VLOOKUP($C18,'Hub coords'!$A$14:$E$118,1,TRUE)</f>
        <v>10A</v>
      </c>
      <c r="R18" s="45"/>
      <c r="S18" s="45"/>
      <c r="T18" s="45"/>
    </row>
    <row r="19" spans="1:20" x14ac:dyDescent="0.3">
      <c r="A19" s="45" t="s">
        <v>126</v>
      </c>
      <c r="B19" s="45">
        <v>0</v>
      </c>
      <c r="C19" s="45" t="s">
        <v>4341</v>
      </c>
      <c r="D19" s="45">
        <v>1801</v>
      </c>
      <c r="E19" s="45">
        <v>325.73399999999998</v>
      </c>
      <c r="F19" s="45">
        <v>0.2</v>
      </c>
      <c r="G19" s="45">
        <v>0.2</v>
      </c>
      <c r="H19" s="45">
        <v>2.0576979999999998</v>
      </c>
      <c r="I19" s="45">
        <v>5189791.1430000002</v>
      </c>
      <c r="J19" s="45">
        <v>487964.06199999998</v>
      </c>
      <c r="K19" s="18">
        <f>VLOOKUP($C19,'Hub coords'!$A$14:$E$119,4,TRUE)</f>
        <v>487964.06940000004</v>
      </c>
      <c r="L19" s="18">
        <f>VLOOKUP($C19,'Hub coords'!$A$14:$E$119,5,TRUE)</f>
        <v>5189790.5725000007</v>
      </c>
      <c r="M19" s="18">
        <f t="shared" si="0"/>
        <v>7.4000000604428351E-3</v>
      </c>
      <c r="N19" s="18">
        <f t="shared" si="1"/>
        <v>0.57049999944865704</v>
      </c>
      <c r="O19" s="46">
        <f t="shared" si="2"/>
        <v>0.57054799041957216</v>
      </c>
      <c r="P19" s="18">
        <f t="shared" si="3"/>
        <v>0.32552500937181222</v>
      </c>
      <c r="Q19" s="47" t="str">
        <f>VLOOKUP($C19,'Hub coords'!$A$14:$E$118,1,TRUE)</f>
        <v>10A</v>
      </c>
      <c r="R19" s="45"/>
      <c r="S19" s="45"/>
      <c r="T19" s="45"/>
    </row>
    <row r="20" spans="1:20" x14ac:dyDescent="0.3">
      <c r="A20" s="45" t="s">
        <v>126</v>
      </c>
      <c r="B20" s="45">
        <v>0</v>
      </c>
      <c r="C20" s="45" t="s">
        <v>4342</v>
      </c>
      <c r="D20" s="45">
        <v>1801</v>
      </c>
      <c r="E20" s="45">
        <v>329.80099999999999</v>
      </c>
      <c r="F20" s="45">
        <v>0.3</v>
      </c>
      <c r="G20" s="45">
        <v>0.2</v>
      </c>
      <c r="H20" s="45">
        <v>2.6736080000000002</v>
      </c>
      <c r="I20" s="45">
        <v>5189790.7960000001</v>
      </c>
      <c r="J20" s="45">
        <v>487965.24800000002</v>
      </c>
      <c r="K20" s="18">
        <f>VLOOKUP($C20,'Hub coords'!$A$14:$E$119,4,TRUE)</f>
        <v>487964.06940000004</v>
      </c>
      <c r="L20" s="18">
        <f>VLOOKUP($C20,'Hub coords'!$A$14:$E$119,5,TRUE)</f>
        <v>5189790.5725000007</v>
      </c>
      <c r="M20" s="18">
        <f t="shared" si="0"/>
        <v>1.1785999999847263</v>
      </c>
      <c r="N20" s="18">
        <f t="shared" si="1"/>
        <v>0.22349999938160181</v>
      </c>
      <c r="O20" s="46">
        <f t="shared" si="2"/>
        <v>1.1996041887587643</v>
      </c>
      <c r="P20" s="18">
        <f t="shared" si="3"/>
        <v>1.439050209687573</v>
      </c>
      <c r="Q20" s="47" t="str">
        <f>VLOOKUP($C20,'Hub coords'!$A$14:$E$118,1,TRUE)</f>
        <v>10A</v>
      </c>
      <c r="R20" s="45"/>
      <c r="S20" s="45"/>
      <c r="T20" s="45"/>
    </row>
    <row r="21" spans="1:20" x14ac:dyDescent="0.3">
      <c r="A21" s="45" t="s">
        <v>126</v>
      </c>
      <c r="B21" s="45">
        <v>0</v>
      </c>
      <c r="C21" s="45" t="s">
        <v>4343</v>
      </c>
      <c r="D21" s="45">
        <v>1801</v>
      </c>
      <c r="E21" s="45">
        <v>322.00099999999998</v>
      </c>
      <c r="F21" s="45">
        <v>0.3</v>
      </c>
      <c r="G21" s="45">
        <v>0.2</v>
      </c>
      <c r="H21" s="45">
        <v>1.940615</v>
      </c>
      <c r="I21" s="45">
        <v>5189791.1629999997</v>
      </c>
      <c r="J21" s="45">
        <v>487963.61700000003</v>
      </c>
      <c r="K21" s="18">
        <f>VLOOKUP($C21,'Hub coords'!$A$14:$E$119,4,TRUE)</f>
        <v>487964.06940000004</v>
      </c>
      <c r="L21" s="18">
        <f>VLOOKUP($C21,'Hub coords'!$A$14:$E$119,5,TRUE)</f>
        <v>5189790.5725000007</v>
      </c>
      <c r="M21" s="18">
        <f t="shared" si="0"/>
        <v>0.45240000000922009</v>
      </c>
      <c r="N21" s="18">
        <f t="shared" si="1"/>
        <v>0.5904999990016222</v>
      </c>
      <c r="O21" s="46">
        <f t="shared" si="2"/>
        <v>0.74387902835693531</v>
      </c>
      <c r="P21" s="18">
        <f t="shared" si="3"/>
        <v>0.55335600882925817</v>
      </c>
      <c r="Q21" s="47" t="str">
        <f>VLOOKUP($C21,'Hub coords'!$A$14:$E$118,1,TRUE)</f>
        <v>10A</v>
      </c>
      <c r="R21" s="45"/>
      <c r="S21" s="45"/>
      <c r="T21" s="45"/>
    </row>
    <row r="22" spans="1:20" x14ac:dyDescent="0.3">
      <c r="A22" s="45" t="s">
        <v>126</v>
      </c>
      <c r="B22" s="45">
        <v>0</v>
      </c>
      <c r="C22" s="45" t="s">
        <v>4344</v>
      </c>
      <c r="D22" s="45">
        <v>1800</v>
      </c>
      <c r="E22" s="45">
        <v>325.685</v>
      </c>
      <c r="F22" s="45">
        <v>0.2</v>
      </c>
      <c r="G22" s="45">
        <v>0.2</v>
      </c>
      <c r="H22" s="45">
        <v>2.4567709999999998</v>
      </c>
      <c r="I22" s="45">
        <v>5189791.9730000002</v>
      </c>
      <c r="J22" s="45">
        <v>487966.76799999998</v>
      </c>
      <c r="K22" s="18">
        <f>VLOOKUP($C22,'Hub coords'!$A$14:$E$119,4,TRUE)</f>
        <v>487964.06940000004</v>
      </c>
      <c r="L22" s="18">
        <f>VLOOKUP($C22,'Hub coords'!$A$14:$E$119,5,TRUE)</f>
        <v>5189790.5725000007</v>
      </c>
      <c r="M22" s="18">
        <f t="shared" si="0"/>
        <v>2.6985999999451451</v>
      </c>
      <c r="N22" s="18">
        <f t="shared" si="1"/>
        <v>1.4004999995231628</v>
      </c>
      <c r="O22" s="46">
        <f t="shared" si="2"/>
        <v>3.0403687619050945</v>
      </c>
      <c r="P22" s="18">
        <f t="shared" si="3"/>
        <v>9.2438422083683172</v>
      </c>
      <c r="Q22" s="47" t="str">
        <f>VLOOKUP($C22,'Hub coords'!$A$14:$E$118,1,TRUE)</f>
        <v>10A</v>
      </c>
      <c r="R22" s="45"/>
      <c r="S22" s="45"/>
      <c r="T22" s="45"/>
    </row>
    <row r="23" spans="1:20" x14ac:dyDescent="0.3">
      <c r="A23" s="45" t="s">
        <v>126</v>
      </c>
      <c r="B23" s="45">
        <v>0</v>
      </c>
      <c r="C23" s="45" t="s">
        <v>4345</v>
      </c>
      <c r="D23" s="45">
        <v>1801</v>
      </c>
      <c r="E23" s="45">
        <v>322.43400000000003</v>
      </c>
      <c r="F23" s="45">
        <v>0.3</v>
      </c>
      <c r="G23" s="45">
        <v>0.2</v>
      </c>
      <c r="H23" s="45">
        <v>2.0463909999999998</v>
      </c>
      <c r="I23" s="45">
        <v>5189792.5669999998</v>
      </c>
      <c r="J23" s="45">
        <v>487964.70199999999</v>
      </c>
      <c r="K23" s="18">
        <f>VLOOKUP($C23,'Hub coords'!$A$14:$E$119,4,TRUE)</f>
        <v>487964.06940000004</v>
      </c>
      <c r="L23" s="18">
        <f>VLOOKUP($C23,'Hub coords'!$A$14:$E$119,5,TRUE)</f>
        <v>5189790.5725000007</v>
      </c>
      <c r="M23" s="18">
        <f t="shared" si="0"/>
        <v>0.632599999953527</v>
      </c>
      <c r="N23" s="18">
        <f t="shared" si="1"/>
        <v>1.9944999990984797</v>
      </c>
      <c r="O23" s="46">
        <f t="shared" si="2"/>
        <v>2.0924179807928045</v>
      </c>
      <c r="P23" s="18">
        <f t="shared" si="3"/>
        <v>4.3782130063450371</v>
      </c>
      <c r="Q23" s="47" t="str">
        <f>VLOOKUP($C23,'Hub coords'!$A$14:$E$118,1,TRUE)</f>
        <v>10A</v>
      </c>
      <c r="R23" s="45"/>
      <c r="S23" s="45"/>
      <c r="T23" s="45"/>
    </row>
    <row r="24" spans="1:20" x14ac:dyDescent="0.3">
      <c r="A24" s="45" t="s">
        <v>126</v>
      </c>
      <c r="B24" s="45">
        <v>0</v>
      </c>
      <c r="C24" s="45" t="s">
        <v>4346</v>
      </c>
      <c r="D24" s="45">
        <v>1800</v>
      </c>
      <c r="E24" s="45">
        <v>326.18400000000003</v>
      </c>
      <c r="F24" s="45">
        <v>0.2</v>
      </c>
      <c r="G24" s="45">
        <v>0.2</v>
      </c>
      <c r="H24" s="45">
        <v>2.47933</v>
      </c>
      <c r="I24" s="45">
        <v>5189791.4929999998</v>
      </c>
      <c r="J24" s="45">
        <v>487966.72399999999</v>
      </c>
      <c r="K24" s="18">
        <f>VLOOKUP($C24,'Hub coords'!$A$14:$E$119,4,TRUE)</f>
        <v>487964.06940000004</v>
      </c>
      <c r="L24" s="18">
        <f>VLOOKUP($C24,'Hub coords'!$A$14:$E$119,5,TRUE)</f>
        <v>5189790.5725000007</v>
      </c>
      <c r="M24" s="18">
        <f t="shared" si="0"/>
        <v>2.654599999950733</v>
      </c>
      <c r="N24" s="18">
        <f t="shared" si="1"/>
        <v>0.92049999907612801</v>
      </c>
      <c r="O24" s="46">
        <f t="shared" si="2"/>
        <v>2.8096657110833636</v>
      </c>
      <c r="P24" s="18">
        <f t="shared" si="3"/>
        <v>7.8942214080375832</v>
      </c>
      <c r="Q24" s="47" t="str">
        <f>VLOOKUP($C24,'Hub coords'!$A$14:$E$118,1,TRUE)</f>
        <v>10A</v>
      </c>
      <c r="R24" s="45"/>
      <c r="S24" s="45"/>
      <c r="T24" s="45"/>
    </row>
    <row r="25" spans="1:20" x14ac:dyDescent="0.3">
      <c r="A25" s="45" t="s">
        <v>130</v>
      </c>
      <c r="B25" s="45">
        <v>0</v>
      </c>
      <c r="C25" s="45" t="s">
        <v>4347</v>
      </c>
      <c r="D25" s="45">
        <v>1800</v>
      </c>
      <c r="E25" s="45">
        <v>326.09500000000003</v>
      </c>
      <c r="F25" s="45">
        <v>0.2</v>
      </c>
      <c r="G25" s="45">
        <v>0.2</v>
      </c>
      <c r="H25" s="45">
        <v>2.6644139999999998</v>
      </c>
      <c r="I25" s="45">
        <v>5189791.8689999999</v>
      </c>
      <c r="J25" s="45">
        <v>487966.97700000001</v>
      </c>
      <c r="K25" s="18">
        <f>VLOOKUP($C25,'Hub coords'!$A$14:$E$119,4,TRUE)</f>
        <v>487964.06940000004</v>
      </c>
      <c r="L25" s="18">
        <f>VLOOKUP($C25,'Hub coords'!$A$14:$E$119,5,TRUE)</f>
        <v>5189790.5725000007</v>
      </c>
      <c r="M25" s="18">
        <f t="shared" si="0"/>
        <v>2.9075999999768101</v>
      </c>
      <c r="N25" s="18">
        <f t="shared" si="1"/>
        <v>1.2964999992400408</v>
      </c>
      <c r="O25" s="46">
        <f t="shared" si="2"/>
        <v>3.183559330041545</v>
      </c>
      <c r="P25" s="18">
        <f t="shared" si="3"/>
        <v>10.135050007894572</v>
      </c>
      <c r="Q25" s="47" t="str">
        <f>VLOOKUP($C25,'Hub coords'!$A$14:$E$118,1,TRUE)</f>
        <v>10A</v>
      </c>
      <c r="R25" s="45"/>
      <c r="S25" s="45"/>
      <c r="T25" s="45"/>
    </row>
    <row r="26" spans="1:20" x14ac:dyDescent="0.3">
      <c r="A26" s="45" t="s">
        <v>126</v>
      </c>
      <c r="B26" s="45">
        <v>0</v>
      </c>
      <c r="C26" s="45" t="s">
        <v>4348</v>
      </c>
      <c r="D26" s="45">
        <v>1801</v>
      </c>
      <c r="E26" s="45">
        <v>325.43200000000002</v>
      </c>
      <c r="F26" s="45">
        <v>0.2</v>
      </c>
      <c r="G26" s="45">
        <v>0.2</v>
      </c>
      <c r="H26" s="45">
        <v>1.95384</v>
      </c>
      <c r="I26" s="45">
        <v>5189790.5630000001</v>
      </c>
      <c r="J26" s="45">
        <v>487963.85200000001</v>
      </c>
      <c r="K26" s="18">
        <f>VLOOKUP($C26,'Hub coords'!$A$14:$E$119,4,TRUE)</f>
        <v>487964.06940000004</v>
      </c>
      <c r="L26" s="18">
        <f>VLOOKUP($C26,'Hub coords'!$A$14:$E$119,5,TRUE)</f>
        <v>5189790.5725000007</v>
      </c>
      <c r="M26" s="18">
        <f t="shared" si="0"/>
        <v>0.21740000002318993</v>
      </c>
      <c r="N26" s="18">
        <f t="shared" si="1"/>
        <v>9.5000006258487701E-3</v>
      </c>
      <c r="O26" s="46">
        <f t="shared" si="2"/>
        <v>0.21760746775323248</v>
      </c>
      <c r="P26" s="18">
        <f t="shared" si="3"/>
        <v>4.7353010021974111E-2</v>
      </c>
      <c r="Q26" s="47" t="str">
        <f>VLOOKUP($C26,'Hub coords'!$A$14:$E$118,1,TRUE)</f>
        <v>10A</v>
      </c>
      <c r="R26" s="45"/>
      <c r="S26" s="45"/>
      <c r="T26" s="45"/>
    </row>
    <row r="27" spans="1:20" x14ac:dyDescent="0.3">
      <c r="A27" s="45" t="s">
        <v>126</v>
      </c>
      <c r="B27" s="45">
        <v>0</v>
      </c>
      <c r="C27" s="45" t="s">
        <v>4349</v>
      </c>
      <c r="D27" s="45">
        <v>1801</v>
      </c>
      <c r="E27" s="45">
        <v>325.53100000000001</v>
      </c>
      <c r="F27" s="45">
        <v>0.2</v>
      </c>
      <c r="G27" s="45">
        <v>0.2</v>
      </c>
      <c r="H27" s="45">
        <v>2.0538069999999999</v>
      </c>
      <c r="I27" s="45">
        <v>5189790.7889999999</v>
      </c>
      <c r="J27" s="45">
        <v>487963.98800000001</v>
      </c>
      <c r="K27" s="18">
        <f>VLOOKUP($C27,'Hub coords'!$A$14:$E$119,4,TRUE)</f>
        <v>487964.06940000004</v>
      </c>
      <c r="L27" s="18">
        <f>VLOOKUP($C27,'Hub coords'!$A$14:$E$119,5,TRUE)</f>
        <v>5189790.5725000007</v>
      </c>
      <c r="M27" s="18">
        <f t="shared" si="0"/>
        <v>8.1400000024586916E-2</v>
      </c>
      <c r="N27" s="18">
        <f t="shared" si="1"/>
        <v>0.21649999916553497</v>
      </c>
      <c r="O27" s="46">
        <f t="shared" si="2"/>
        <v>0.23129679989718707</v>
      </c>
      <c r="P27" s="18">
        <f t="shared" si="3"/>
        <v>5.3498209642679401E-2</v>
      </c>
      <c r="Q27" s="47" t="str">
        <f>VLOOKUP($C27,'Hub coords'!$A$14:$E$118,1,TRUE)</f>
        <v>10A</v>
      </c>
      <c r="R27" s="45"/>
      <c r="S27" s="45"/>
      <c r="T27" s="45"/>
    </row>
    <row r="28" spans="1:20" x14ac:dyDescent="0.3">
      <c r="A28" s="45" t="s">
        <v>126</v>
      </c>
      <c r="B28" s="45">
        <v>0</v>
      </c>
      <c r="C28" s="45" t="s">
        <v>4323</v>
      </c>
      <c r="D28" s="45">
        <v>1801</v>
      </c>
      <c r="E28" s="45">
        <v>321.98599999999999</v>
      </c>
      <c r="F28" s="45">
        <v>0.3</v>
      </c>
      <c r="G28" s="45">
        <v>0.2</v>
      </c>
      <c r="H28" s="45">
        <v>1.973794</v>
      </c>
      <c r="I28" s="45">
        <v>5189791.1900000004</v>
      </c>
      <c r="J28" s="45">
        <v>487963.61200000002</v>
      </c>
      <c r="K28" s="18">
        <f>VLOOKUP($C28,'Hub coords'!$A$14:$E$119,4,TRUE)</f>
        <v>487964.06940000004</v>
      </c>
      <c r="L28" s="18">
        <f>VLOOKUP($C28,'Hub coords'!$A$14:$E$119,5,TRUE)</f>
        <v>5189790.5725000007</v>
      </c>
      <c r="M28" s="18">
        <f t="shared" si="0"/>
        <v>0.45740000001387671</v>
      </c>
      <c r="N28" s="18">
        <f t="shared" si="1"/>
        <v>0.61749999970197678</v>
      </c>
      <c r="O28" s="46">
        <f t="shared" si="2"/>
        <v>0.768453648338425</v>
      </c>
      <c r="P28" s="18">
        <f t="shared" si="3"/>
        <v>0.59052100964463572</v>
      </c>
      <c r="Q28" s="47" t="str">
        <f>VLOOKUP($C28,'Hub coords'!$A$14:$E$118,1,TRUE)</f>
        <v>10A</v>
      </c>
      <c r="R28" s="45"/>
      <c r="S28" s="45"/>
      <c r="T28" s="45"/>
    </row>
    <row r="29" spans="1:20" x14ac:dyDescent="0.3">
      <c r="A29" s="45" t="s">
        <v>130</v>
      </c>
      <c r="B29" s="45">
        <v>0</v>
      </c>
      <c r="C29" s="45" t="s">
        <v>4350</v>
      </c>
      <c r="D29" s="45">
        <v>1800</v>
      </c>
      <c r="E29" s="45">
        <v>325.61200000000002</v>
      </c>
      <c r="F29" s="45">
        <v>0.2</v>
      </c>
      <c r="G29" s="45">
        <v>0.2</v>
      </c>
      <c r="H29" s="45">
        <v>2.5875629999999998</v>
      </c>
      <c r="I29" s="45">
        <v>5189792.1780000003</v>
      </c>
      <c r="J29" s="45">
        <v>487966.739</v>
      </c>
      <c r="K29" s="18">
        <f>VLOOKUP($C29,'Hub coords'!$A$14:$E$119,4,TRUE)</f>
        <v>487964.06940000004</v>
      </c>
      <c r="L29" s="18">
        <f>VLOOKUP($C29,'Hub coords'!$A$14:$E$119,5,TRUE)</f>
        <v>5189790.5725000007</v>
      </c>
      <c r="M29" s="18">
        <f t="shared" si="0"/>
        <v>2.6695999999647029</v>
      </c>
      <c r="N29" s="18">
        <f t="shared" si="1"/>
        <v>1.6054999995976686</v>
      </c>
      <c r="O29" s="46">
        <f t="shared" si="2"/>
        <v>3.1151877003672919</v>
      </c>
      <c r="P29" s="18">
        <f t="shared" si="3"/>
        <v>9.7043944085196561</v>
      </c>
      <c r="Q29" s="47" t="str">
        <f>VLOOKUP($C29,'Hub coords'!$A$14:$E$118,1,TRUE)</f>
        <v>10A</v>
      </c>
      <c r="R29" s="45"/>
      <c r="S29" s="45"/>
      <c r="T29" s="45"/>
    </row>
    <row r="30" spans="1:20" x14ac:dyDescent="0.3">
      <c r="A30" s="45" t="s">
        <v>126</v>
      </c>
      <c r="B30" s="45">
        <v>0</v>
      </c>
      <c r="C30" s="45" t="s">
        <v>4324</v>
      </c>
      <c r="D30" s="45">
        <v>1801</v>
      </c>
      <c r="E30" s="45">
        <v>324.57</v>
      </c>
      <c r="F30" s="45">
        <v>0.2</v>
      </c>
      <c r="G30" s="45">
        <v>0.2</v>
      </c>
      <c r="H30" s="45">
        <v>1.9353149999999999</v>
      </c>
      <c r="I30" s="45">
        <v>5189790.5240000002</v>
      </c>
      <c r="J30" s="45">
        <v>487963.90899999999</v>
      </c>
      <c r="K30" s="18">
        <f>VLOOKUP($C30,'Hub coords'!$A$14:$E$119,4,TRUE)</f>
        <v>487964.06940000004</v>
      </c>
      <c r="L30" s="18">
        <f>VLOOKUP($C30,'Hub coords'!$A$14:$E$119,5,TRUE)</f>
        <v>5189790.5725000007</v>
      </c>
      <c r="M30" s="18">
        <f t="shared" si="0"/>
        <v>0.16040000005159527</v>
      </c>
      <c r="N30" s="18">
        <f t="shared" si="1"/>
        <v>4.85000004991889E-2</v>
      </c>
      <c r="O30" s="46">
        <f t="shared" si="2"/>
        <v>0.16757210407753759</v>
      </c>
      <c r="P30" s="18">
        <f t="shared" si="3"/>
        <v>2.808041006497309E-2</v>
      </c>
      <c r="Q30" s="47" t="str">
        <f>VLOOKUP($C30,'Hub coords'!$A$14:$E$118,1,TRUE)</f>
        <v>10A</v>
      </c>
      <c r="R30" s="30" t="s">
        <v>5112</v>
      </c>
      <c r="S30" s="37">
        <f>COUNT(D6:D35)</f>
        <v>30</v>
      </c>
      <c r="T30" s="45"/>
    </row>
    <row r="31" spans="1:20" x14ac:dyDescent="0.3">
      <c r="A31" s="45" t="s">
        <v>126</v>
      </c>
      <c r="B31" s="45">
        <v>0</v>
      </c>
      <c r="C31" s="45" t="s">
        <v>4325</v>
      </c>
      <c r="D31" s="45">
        <v>1800</v>
      </c>
      <c r="E31" s="45">
        <v>325.50200000000001</v>
      </c>
      <c r="F31" s="45">
        <v>0.2</v>
      </c>
      <c r="G31" s="45">
        <v>0.2</v>
      </c>
      <c r="H31" s="45">
        <v>2.319461</v>
      </c>
      <c r="I31" s="45">
        <v>5189792.3059999999</v>
      </c>
      <c r="J31" s="45">
        <v>487966.42200000002</v>
      </c>
      <c r="K31" s="18">
        <f>VLOOKUP($C31,'Hub coords'!$A$14:$E$119,4,TRUE)</f>
        <v>487964.06940000004</v>
      </c>
      <c r="L31" s="18">
        <f>VLOOKUP($C31,'Hub coords'!$A$14:$E$119,5,TRUE)</f>
        <v>5189790.5725000007</v>
      </c>
      <c r="M31" s="18">
        <f t="shared" si="0"/>
        <v>2.352599999983795</v>
      </c>
      <c r="N31" s="18">
        <f t="shared" si="1"/>
        <v>1.7334999991580844</v>
      </c>
      <c r="O31" s="46">
        <f t="shared" si="2"/>
        <v>2.9222848949075502</v>
      </c>
      <c r="P31" s="18">
        <f t="shared" si="3"/>
        <v>8.539749007004831</v>
      </c>
      <c r="Q31" s="47" t="str">
        <f>VLOOKUP($C31,'Hub coords'!$A$14:$E$118,1,TRUE)</f>
        <v>10A</v>
      </c>
      <c r="R31" s="30" t="s">
        <v>5111</v>
      </c>
      <c r="S31" s="34">
        <f>AVERAGE(O6:O35)</f>
        <v>1.6220603050939393</v>
      </c>
      <c r="T31" s="45"/>
    </row>
    <row r="32" spans="1:20" x14ac:dyDescent="0.3">
      <c r="A32" s="45" t="s">
        <v>126</v>
      </c>
      <c r="B32" s="45">
        <v>0</v>
      </c>
      <c r="C32" s="45" t="s">
        <v>4326</v>
      </c>
      <c r="D32" s="45">
        <v>1800</v>
      </c>
      <c r="E32" s="45">
        <v>325.55399999999997</v>
      </c>
      <c r="F32" s="45">
        <v>0.2</v>
      </c>
      <c r="G32" s="45">
        <v>0.2</v>
      </c>
      <c r="H32" s="45">
        <v>2.6271900000000001</v>
      </c>
      <c r="I32" s="45">
        <v>5189792.3459999999</v>
      </c>
      <c r="J32" s="45">
        <v>487966.837</v>
      </c>
      <c r="K32" s="18">
        <f>VLOOKUP($C32,'Hub coords'!$A$14:$E$119,4,TRUE)</f>
        <v>487964.06940000004</v>
      </c>
      <c r="L32" s="18">
        <f>VLOOKUP($C32,'Hub coords'!$A$14:$E$119,5,TRUE)</f>
        <v>5189790.5725000007</v>
      </c>
      <c r="M32" s="18">
        <f t="shared" si="0"/>
        <v>2.7675999999628402</v>
      </c>
      <c r="N32" s="18">
        <f t="shared" si="1"/>
        <v>1.7734999991953373</v>
      </c>
      <c r="O32" s="46">
        <f t="shared" si="2"/>
        <v>3.2870825981316889</v>
      </c>
      <c r="P32" s="18">
        <f t="shared" si="3"/>
        <v>10.804912006940175</v>
      </c>
      <c r="Q32" s="47" t="str">
        <f>VLOOKUP($C32,'Hub coords'!$A$14:$E$118,1,TRUE)</f>
        <v>10A</v>
      </c>
      <c r="R32" s="30" t="s">
        <v>5110</v>
      </c>
      <c r="S32" s="34">
        <f>_xlfn.STDEV.S(O6:O35)</f>
        <v>1.1371144706315699</v>
      </c>
      <c r="T32" s="45"/>
    </row>
    <row r="33" spans="1:20" x14ac:dyDescent="0.3">
      <c r="A33" s="45" t="s">
        <v>126</v>
      </c>
      <c r="B33" s="45">
        <v>0</v>
      </c>
      <c r="C33" s="45" t="s">
        <v>4327</v>
      </c>
      <c r="D33" s="45">
        <v>1801</v>
      </c>
      <c r="E33" s="45">
        <v>322.80500000000001</v>
      </c>
      <c r="F33" s="45">
        <v>0.3</v>
      </c>
      <c r="G33" s="45">
        <v>0.3</v>
      </c>
      <c r="H33" s="45">
        <v>2.1162749999999999</v>
      </c>
      <c r="I33" s="45">
        <v>5189792.91</v>
      </c>
      <c r="J33" s="45">
        <v>487964.52899999998</v>
      </c>
      <c r="K33" s="18">
        <f>VLOOKUP($C33,'Hub coords'!$A$14:$E$119,4,TRUE)</f>
        <v>487964.06940000004</v>
      </c>
      <c r="L33" s="18">
        <f>VLOOKUP($C33,'Hub coords'!$A$14:$E$119,5,TRUE)</f>
        <v>5189790.5725000007</v>
      </c>
      <c r="M33" s="18">
        <f t="shared" si="0"/>
        <v>0.45959999994374812</v>
      </c>
      <c r="N33" s="18">
        <f t="shared" si="1"/>
        <v>2.3374999994412065</v>
      </c>
      <c r="O33" s="46">
        <f t="shared" si="2"/>
        <v>2.382254899740146</v>
      </c>
      <c r="P33" s="18">
        <f t="shared" si="3"/>
        <v>5.6751384073359334</v>
      </c>
      <c r="Q33" s="47" t="str">
        <f>VLOOKUP($C33,'Hub coords'!$A$14:$E$118,1,TRUE)</f>
        <v>10A</v>
      </c>
      <c r="R33" s="30" t="s">
        <v>5109</v>
      </c>
      <c r="S33" s="34">
        <f>MIN(O6:O35)</f>
        <v>0.16757210407753759</v>
      </c>
      <c r="T33" s="45"/>
    </row>
    <row r="34" spans="1:20" x14ac:dyDescent="0.3">
      <c r="A34" s="45" t="s">
        <v>126</v>
      </c>
      <c r="B34" s="45">
        <v>0</v>
      </c>
      <c r="C34" s="45" t="s">
        <v>4328</v>
      </c>
      <c r="D34" s="45">
        <v>1800</v>
      </c>
      <c r="E34" s="45">
        <v>327.548</v>
      </c>
      <c r="F34" s="45">
        <v>0.3</v>
      </c>
      <c r="G34" s="45">
        <v>0.2</v>
      </c>
      <c r="H34" s="45">
        <v>2.6520489999999999</v>
      </c>
      <c r="I34" s="45">
        <v>5189791.7340000002</v>
      </c>
      <c r="J34" s="45">
        <v>487966.74900000001</v>
      </c>
      <c r="K34" s="18">
        <f>VLOOKUP($C34,'Hub coords'!$A$14:$E$119,4,TRUE)</f>
        <v>487964.06940000004</v>
      </c>
      <c r="L34" s="18">
        <f>VLOOKUP($C34,'Hub coords'!$A$14:$E$119,5,TRUE)</f>
        <v>5189790.5725000007</v>
      </c>
      <c r="M34" s="18">
        <f t="shared" si="0"/>
        <v>2.6795999999740161</v>
      </c>
      <c r="N34" s="18">
        <f t="shared" si="1"/>
        <v>1.1614999994635582</v>
      </c>
      <c r="O34" s="46">
        <f t="shared" si="2"/>
        <v>2.9205031088178268</v>
      </c>
      <c r="P34" s="18">
        <f t="shared" si="3"/>
        <v>8.529338408614592</v>
      </c>
      <c r="Q34" s="47" t="str">
        <f>VLOOKUP($C34,'Hub coords'!$A$14:$E$118,1,TRUE)</f>
        <v>10A</v>
      </c>
      <c r="R34" s="30" t="s">
        <v>5108</v>
      </c>
      <c r="S34" s="34">
        <f>MAX(O6:O35)</f>
        <v>3.2870825981316889</v>
      </c>
      <c r="T34" s="45"/>
    </row>
    <row r="35" spans="1:20" x14ac:dyDescent="0.3">
      <c r="A35" s="45" t="s">
        <v>130</v>
      </c>
      <c r="B35" s="45">
        <v>0</v>
      </c>
      <c r="C35" s="45" t="s">
        <v>4329</v>
      </c>
      <c r="D35" s="45">
        <v>1801</v>
      </c>
      <c r="E35" s="45">
        <v>330.24599999999998</v>
      </c>
      <c r="F35" s="45">
        <v>0.3</v>
      </c>
      <c r="G35" s="45">
        <v>0.2</v>
      </c>
      <c r="H35" s="45">
        <v>2.478529</v>
      </c>
      <c r="I35" s="45">
        <v>5189790.8279999997</v>
      </c>
      <c r="J35" s="45">
        <v>487965.16399999999</v>
      </c>
      <c r="K35" s="18">
        <f>VLOOKUP($C35,'Hub coords'!$A$14:$E$119,4,TRUE)</f>
        <v>487964.06940000004</v>
      </c>
      <c r="L35" s="18">
        <f>VLOOKUP($C35,'Hub coords'!$A$14:$E$119,5,TRUE)</f>
        <v>5189790.5725000007</v>
      </c>
      <c r="M35" s="18">
        <f t="shared" si="0"/>
        <v>1.0945999999530613</v>
      </c>
      <c r="N35" s="18">
        <f t="shared" si="1"/>
        <v>0.2554999990388751</v>
      </c>
      <c r="O35" s="46">
        <f t="shared" si="2"/>
        <v>1.1240237583815151</v>
      </c>
      <c r="P35" s="18">
        <f t="shared" si="3"/>
        <v>1.2634294094061067</v>
      </c>
      <c r="Q35" s="47" t="str">
        <f>VLOOKUP($C35,'Hub coords'!$A$14:$E$118,1,TRUE)</f>
        <v>10A</v>
      </c>
      <c r="R35" s="30" t="s">
        <v>5107</v>
      </c>
      <c r="S35" s="34">
        <f>SQRT(SUM(P6:P35)/S30)</f>
        <v>1.9700274047257571</v>
      </c>
      <c r="T35" s="45"/>
    </row>
    <row r="36" spans="1:20" ht="15" thickBot="1" x14ac:dyDescent="0.35">
      <c r="A36" s="30" t="s">
        <v>126</v>
      </c>
      <c r="B36" s="30">
        <v>0</v>
      </c>
      <c r="C36" s="30" t="s">
        <v>4351</v>
      </c>
      <c r="D36" s="30">
        <v>1801</v>
      </c>
      <c r="E36" s="30">
        <v>325.92700000000002</v>
      </c>
      <c r="F36" s="30">
        <v>0.3</v>
      </c>
      <c r="G36" s="30">
        <v>0.2</v>
      </c>
      <c r="H36" s="30">
        <v>2.5025810000000002</v>
      </c>
      <c r="I36" s="30">
        <v>5189687.97</v>
      </c>
      <c r="J36" s="30">
        <v>487981.28499999997</v>
      </c>
      <c r="K36" s="18">
        <f>VLOOKUP($C36,'Hub coords'!$A$14:$E$119,4,TRUE)</f>
        <v>487977.93940000003</v>
      </c>
      <c r="L36" s="18">
        <f>VLOOKUP($C36,'Hub coords'!$A$14:$E$119,5,TRUE)</f>
        <v>5189689.1184999999</v>
      </c>
      <c r="M36" s="34">
        <f t="shared" si="0"/>
        <v>3.3455999999423511</v>
      </c>
      <c r="N36" s="34">
        <f t="shared" si="1"/>
        <v>1.1485000001266599</v>
      </c>
      <c r="O36" s="35">
        <f t="shared" si="2"/>
        <v>3.5372435044685853</v>
      </c>
      <c r="P36" s="34">
        <f t="shared" si="3"/>
        <v>12.512091609905198</v>
      </c>
      <c r="Q36" s="36" t="str">
        <f>VLOOKUP($C36,'Hub coords'!$A$14:$E$118,1,TRUE)</f>
        <v>11A</v>
      </c>
      <c r="R36" s="30"/>
    </row>
    <row r="37" spans="1:20" x14ac:dyDescent="0.3">
      <c r="A37" s="30" t="s">
        <v>126</v>
      </c>
      <c r="B37" s="30">
        <v>0</v>
      </c>
      <c r="C37" s="30" t="s">
        <v>4360</v>
      </c>
      <c r="D37" s="30">
        <v>1801</v>
      </c>
      <c r="E37" s="30">
        <v>325.98</v>
      </c>
      <c r="F37" s="30">
        <v>0.3</v>
      </c>
      <c r="G37" s="30">
        <v>0.2</v>
      </c>
      <c r="H37" s="30">
        <v>2.76519</v>
      </c>
      <c r="I37" s="30">
        <v>5189688.6579999998</v>
      </c>
      <c r="J37" s="30">
        <v>487981.05599999998</v>
      </c>
      <c r="K37" s="18">
        <f>VLOOKUP($C37,'Hub coords'!$A$14:$E$119,4,TRUE)</f>
        <v>487977.93940000003</v>
      </c>
      <c r="L37" s="18">
        <f>VLOOKUP($C37,'Hub coords'!$A$14:$E$119,5,TRUE)</f>
        <v>5189689.1184999999</v>
      </c>
      <c r="M37" s="34">
        <f t="shared" si="0"/>
        <v>3.1165999999502674</v>
      </c>
      <c r="N37" s="34">
        <f t="shared" si="1"/>
        <v>0.46050000004470348</v>
      </c>
      <c r="O37" s="35">
        <f t="shared" si="2"/>
        <v>3.1504373997480379</v>
      </c>
      <c r="P37" s="34">
        <f t="shared" si="3"/>
        <v>9.925255809731178</v>
      </c>
      <c r="Q37" s="36" t="str">
        <f>VLOOKUP($C37,'Hub coords'!$A$14:$E$118,1,TRUE)</f>
        <v>11A</v>
      </c>
      <c r="R37" s="20"/>
      <c r="S37" s="20"/>
    </row>
    <row r="38" spans="1:20" x14ac:dyDescent="0.3">
      <c r="A38" s="30" t="s">
        <v>126</v>
      </c>
      <c r="B38" s="30">
        <v>0</v>
      </c>
      <c r="C38" s="30" t="s">
        <v>4361</v>
      </c>
      <c r="D38" s="30">
        <v>1801</v>
      </c>
      <c r="E38" s="30">
        <v>325.572</v>
      </c>
      <c r="F38" s="30">
        <v>0.3</v>
      </c>
      <c r="G38" s="30">
        <v>0.2</v>
      </c>
      <c r="H38" s="30">
        <v>2.965201</v>
      </c>
      <c r="I38" s="30">
        <v>5189688.3669999996</v>
      </c>
      <c r="J38" s="30">
        <v>487980.87599999999</v>
      </c>
      <c r="K38" s="18">
        <f>VLOOKUP($C38,'Hub coords'!$A$14:$E$119,4,TRUE)</f>
        <v>487977.93940000003</v>
      </c>
      <c r="L38" s="18">
        <f>VLOOKUP($C38,'Hub coords'!$A$14:$E$119,5,TRUE)</f>
        <v>5189689.1184999999</v>
      </c>
      <c r="M38" s="34">
        <f t="shared" si="0"/>
        <v>2.9365999999572523</v>
      </c>
      <c r="N38" s="34">
        <f t="shared" si="1"/>
        <v>0.75150000024586916</v>
      </c>
      <c r="O38" s="35">
        <f t="shared" si="2"/>
        <v>3.0312327212074095</v>
      </c>
      <c r="P38" s="34">
        <f t="shared" si="3"/>
        <v>9.1883718101184773</v>
      </c>
      <c r="Q38" s="36" t="str">
        <f>VLOOKUP($C38,'Hub coords'!$A$14:$E$118,1,TRUE)</f>
        <v>11A</v>
      </c>
      <c r="R38" s="19"/>
      <c r="S38" s="15"/>
    </row>
    <row r="39" spans="1:20" x14ac:dyDescent="0.3">
      <c r="A39" s="30" t="s">
        <v>126</v>
      </c>
      <c r="B39" s="30">
        <v>0</v>
      </c>
      <c r="C39" s="30" t="s">
        <v>4362</v>
      </c>
      <c r="D39" s="30">
        <v>1801</v>
      </c>
      <c r="E39" s="30">
        <v>328.61</v>
      </c>
      <c r="F39" s="30">
        <v>0.3</v>
      </c>
      <c r="G39" s="30">
        <v>0.2</v>
      </c>
      <c r="H39" s="30">
        <v>1.9782029999999999</v>
      </c>
      <c r="I39" s="30">
        <v>5189688.8640000001</v>
      </c>
      <c r="J39" s="30">
        <v>487980.68900000001</v>
      </c>
      <c r="K39" s="18">
        <f>VLOOKUP($C39,'Hub coords'!$A$14:$E$119,4,TRUE)</f>
        <v>487977.93940000003</v>
      </c>
      <c r="L39" s="18">
        <f>VLOOKUP($C39,'Hub coords'!$A$14:$E$119,5,TRUE)</f>
        <v>5189689.1184999999</v>
      </c>
      <c r="M39" s="34">
        <f t="shared" si="0"/>
        <v>2.749599999981001</v>
      </c>
      <c r="N39" s="34">
        <f t="shared" si="1"/>
        <v>0.2544999998062849</v>
      </c>
      <c r="O39" s="35">
        <f t="shared" si="2"/>
        <v>2.7613530034743694</v>
      </c>
      <c r="P39" s="34">
        <f t="shared" si="3"/>
        <v>7.6250704097969209</v>
      </c>
      <c r="Q39" s="36" t="str">
        <f>VLOOKUP($C39,'Hub coords'!$A$14:$E$118,1,TRUE)</f>
        <v>11A</v>
      </c>
      <c r="R39" s="19"/>
      <c r="S39" s="15"/>
    </row>
    <row r="40" spans="1:20" x14ac:dyDescent="0.3">
      <c r="A40" s="30" t="s">
        <v>130</v>
      </c>
      <c r="B40" s="30">
        <v>0</v>
      </c>
      <c r="C40" s="30" t="s">
        <v>4363</v>
      </c>
      <c r="D40" s="30">
        <v>1801</v>
      </c>
      <c r="E40" s="30">
        <v>325.97899999999998</v>
      </c>
      <c r="F40" s="30">
        <v>0.2</v>
      </c>
      <c r="G40" s="30">
        <v>0.2</v>
      </c>
      <c r="H40" s="30">
        <v>2.7370019999999999</v>
      </c>
      <c r="I40" s="30">
        <v>5189688.068</v>
      </c>
      <c r="J40" s="30">
        <v>487981.09399999998</v>
      </c>
      <c r="K40" s="18">
        <f>VLOOKUP($C40,'Hub coords'!$A$14:$E$119,4,TRUE)</f>
        <v>487977.93940000003</v>
      </c>
      <c r="L40" s="18">
        <f>VLOOKUP($C40,'Hub coords'!$A$14:$E$119,5,TRUE)</f>
        <v>5189689.1184999999</v>
      </c>
      <c r="M40" s="34">
        <f t="shared" si="0"/>
        <v>3.154599999950733</v>
      </c>
      <c r="N40" s="34">
        <f t="shared" si="1"/>
        <v>1.0504999998956919</v>
      </c>
      <c r="O40" s="35">
        <f t="shared" si="2"/>
        <v>3.3249137446661701</v>
      </c>
      <c r="P40" s="34">
        <f t="shared" si="3"/>
        <v>11.055051409470014</v>
      </c>
      <c r="Q40" s="36" t="str">
        <f>VLOOKUP($C40,'Hub coords'!$A$14:$E$118,1,TRUE)</f>
        <v>11A</v>
      </c>
      <c r="R40" s="19"/>
      <c r="S40" s="15"/>
    </row>
    <row r="41" spans="1:20" x14ac:dyDescent="0.3">
      <c r="A41" s="30" t="s">
        <v>126</v>
      </c>
      <c r="B41" s="30">
        <v>0</v>
      </c>
      <c r="C41" s="30" t="s">
        <v>4364</v>
      </c>
      <c r="D41" s="30">
        <v>1801</v>
      </c>
      <c r="E41" s="30">
        <v>325.18400000000003</v>
      </c>
      <c r="F41" s="30">
        <v>0.3</v>
      </c>
      <c r="G41" s="30">
        <v>0.2</v>
      </c>
      <c r="H41" s="30">
        <v>2.7095699999999998</v>
      </c>
      <c r="I41" s="30">
        <v>5189688.2089999998</v>
      </c>
      <c r="J41" s="30">
        <v>487981.05599999998</v>
      </c>
      <c r="K41" s="18">
        <f>VLOOKUP($C41,'Hub coords'!$A$14:$E$119,4,TRUE)</f>
        <v>487977.93940000003</v>
      </c>
      <c r="L41" s="18">
        <f>VLOOKUP($C41,'Hub coords'!$A$14:$E$119,5,TRUE)</f>
        <v>5189689.1184999999</v>
      </c>
      <c r="M41" s="34">
        <f t="shared" si="0"/>
        <v>3.1165999999502674</v>
      </c>
      <c r="N41" s="34">
        <f t="shared" si="1"/>
        <v>0.90950000006705523</v>
      </c>
      <c r="O41" s="35">
        <f t="shared" si="2"/>
        <v>3.2465960342814411</v>
      </c>
      <c r="P41" s="34">
        <f t="shared" si="3"/>
        <v>10.54038580981198</v>
      </c>
      <c r="Q41" s="36" t="str">
        <f>VLOOKUP($C41,'Hub coords'!$A$14:$E$118,1,TRUE)</f>
        <v>11A</v>
      </c>
      <c r="R41" s="19"/>
      <c r="S41" s="15"/>
    </row>
    <row r="42" spans="1:20" x14ac:dyDescent="0.3">
      <c r="A42" s="30" t="s">
        <v>126</v>
      </c>
      <c r="B42" s="30">
        <v>0</v>
      </c>
      <c r="C42" s="30" t="s">
        <v>4365</v>
      </c>
      <c r="D42" s="30">
        <v>1801</v>
      </c>
      <c r="E42" s="30">
        <v>325.39299999999997</v>
      </c>
      <c r="F42" s="30">
        <v>0.3</v>
      </c>
      <c r="G42" s="30">
        <v>0.2</v>
      </c>
      <c r="H42" s="30">
        <v>2.674795</v>
      </c>
      <c r="I42" s="30">
        <v>5189688.2520000003</v>
      </c>
      <c r="J42" s="30">
        <v>487981.29800000001</v>
      </c>
      <c r="K42" s="18">
        <f>VLOOKUP($C42,'Hub coords'!$A$14:$E$119,4,TRUE)</f>
        <v>487977.93940000003</v>
      </c>
      <c r="L42" s="18">
        <f>VLOOKUP($C42,'Hub coords'!$A$14:$E$119,5,TRUE)</f>
        <v>5189689.1184999999</v>
      </c>
      <c r="M42" s="34">
        <f t="shared" si="0"/>
        <v>3.3585999999777414</v>
      </c>
      <c r="N42" s="34">
        <f t="shared" si="1"/>
        <v>0.866499999538064</v>
      </c>
      <c r="O42" s="35">
        <f t="shared" si="2"/>
        <v>3.4685755302501269</v>
      </c>
      <c r="P42" s="34">
        <f t="shared" si="3"/>
        <v>12.031016209049948</v>
      </c>
      <c r="Q42" s="36" t="str">
        <f>VLOOKUP($C42,'Hub coords'!$A$14:$E$118,1,TRUE)</f>
        <v>11A</v>
      </c>
      <c r="R42" s="19"/>
      <c r="S42" s="15"/>
    </row>
    <row r="43" spans="1:20" x14ac:dyDescent="0.3">
      <c r="A43" s="30" t="s">
        <v>130</v>
      </c>
      <c r="B43" s="30">
        <v>0</v>
      </c>
      <c r="C43" s="30" t="s">
        <v>4366</v>
      </c>
      <c r="D43" s="30">
        <v>1801</v>
      </c>
      <c r="E43" s="30">
        <v>325.53300000000002</v>
      </c>
      <c r="F43" s="30">
        <v>0.3</v>
      </c>
      <c r="G43" s="30">
        <v>0.2</v>
      </c>
      <c r="H43" s="30">
        <v>2.637966</v>
      </c>
      <c r="I43" s="30">
        <v>5189688.426</v>
      </c>
      <c r="J43" s="30">
        <v>487980.97200000001</v>
      </c>
      <c r="K43" s="18">
        <f>VLOOKUP($C43,'Hub coords'!$A$14:$E$119,4,TRUE)</f>
        <v>487977.93940000003</v>
      </c>
      <c r="L43" s="18">
        <f>VLOOKUP($C43,'Hub coords'!$A$14:$E$119,5,TRUE)</f>
        <v>5189689.1184999999</v>
      </c>
      <c r="M43" s="34">
        <f t="shared" si="0"/>
        <v>3.0325999999768101</v>
      </c>
      <c r="N43" s="34">
        <f t="shared" si="1"/>
        <v>0.69249999988824129</v>
      </c>
      <c r="O43" s="35">
        <f t="shared" si="2"/>
        <v>3.1106621497206284</v>
      </c>
      <c r="P43" s="34">
        <f t="shared" si="3"/>
        <v>9.6762190097045604</v>
      </c>
      <c r="Q43" s="36" t="str">
        <f>VLOOKUP($C43,'Hub coords'!$A$14:$E$118,1,TRUE)</f>
        <v>11A</v>
      </c>
      <c r="R43" s="19"/>
      <c r="S43" s="15"/>
    </row>
    <row r="44" spans="1:20" x14ac:dyDescent="0.3">
      <c r="A44" s="30" t="s">
        <v>126</v>
      </c>
      <c r="B44" s="30">
        <v>0</v>
      </c>
      <c r="C44" s="30" t="s">
        <v>4367</v>
      </c>
      <c r="D44" s="30">
        <v>1801</v>
      </c>
      <c r="E44" s="30">
        <v>329.27100000000002</v>
      </c>
      <c r="F44" s="30">
        <v>0.3</v>
      </c>
      <c r="G44" s="30">
        <v>0.2</v>
      </c>
      <c r="H44" s="30">
        <v>2.1956820000000001</v>
      </c>
      <c r="I44" s="30">
        <v>5189688.8480000002</v>
      </c>
      <c r="J44" s="30">
        <v>487980.72100000002</v>
      </c>
      <c r="K44" s="18">
        <f>VLOOKUP($C44,'Hub coords'!$A$14:$E$119,4,TRUE)</f>
        <v>487977.93940000003</v>
      </c>
      <c r="L44" s="18">
        <f>VLOOKUP($C44,'Hub coords'!$A$14:$E$119,5,TRUE)</f>
        <v>5189689.1184999999</v>
      </c>
      <c r="M44" s="34">
        <f t="shared" si="0"/>
        <v>2.7815999999875203</v>
      </c>
      <c r="N44" s="34">
        <f t="shared" si="1"/>
        <v>0.27049999963492155</v>
      </c>
      <c r="O44" s="35">
        <f t="shared" si="2"/>
        <v>2.7947215978936195</v>
      </c>
      <c r="P44" s="34">
        <f t="shared" si="3"/>
        <v>7.8104688097330657</v>
      </c>
      <c r="Q44" s="36" t="str">
        <f>VLOOKUP($C44,'Hub coords'!$A$14:$E$118,1,TRUE)</f>
        <v>11A</v>
      </c>
      <c r="R44" s="19"/>
      <c r="S44" s="15"/>
    </row>
    <row r="45" spans="1:20" x14ac:dyDescent="0.3">
      <c r="A45" s="30" t="s">
        <v>126</v>
      </c>
      <c r="B45" s="30">
        <v>0</v>
      </c>
      <c r="C45" s="30" t="s">
        <v>4368</v>
      </c>
      <c r="D45" s="30">
        <v>1801</v>
      </c>
      <c r="E45" s="30">
        <v>325.05399999999997</v>
      </c>
      <c r="F45" s="30">
        <v>0.3</v>
      </c>
      <c r="G45" s="30">
        <v>0.2</v>
      </c>
      <c r="H45" s="30">
        <v>2.5773519999999999</v>
      </c>
      <c r="I45" s="30">
        <v>5189688.6679999996</v>
      </c>
      <c r="J45" s="30">
        <v>487980.96899999998</v>
      </c>
      <c r="K45" s="18">
        <f>VLOOKUP($C45,'Hub coords'!$A$14:$E$119,4,TRUE)</f>
        <v>487977.93940000003</v>
      </c>
      <c r="L45" s="18">
        <f>VLOOKUP($C45,'Hub coords'!$A$14:$E$119,5,TRUE)</f>
        <v>5189689.1184999999</v>
      </c>
      <c r="M45" s="34">
        <f t="shared" si="0"/>
        <v>3.029599999950733</v>
      </c>
      <c r="N45" s="34">
        <f t="shared" si="1"/>
        <v>0.4505000002682209</v>
      </c>
      <c r="O45" s="35">
        <f t="shared" si="2"/>
        <v>3.0629114270483155</v>
      </c>
      <c r="P45" s="34">
        <f t="shared" si="3"/>
        <v>9.381426409943149</v>
      </c>
      <c r="Q45" s="36" t="str">
        <f>VLOOKUP($C45,'Hub coords'!$A$14:$E$118,1,TRUE)</f>
        <v>11A</v>
      </c>
      <c r="R45" s="19"/>
      <c r="S45" s="15"/>
    </row>
    <row r="46" spans="1:20" ht="15" thickBot="1" x14ac:dyDescent="0.35">
      <c r="A46" s="30" t="s">
        <v>126</v>
      </c>
      <c r="B46" s="30">
        <v>0</v>
      </c>
      <c r="C46" s="30" t="s">
        <v>4369</v>
      </c>
      <c r="D46" s="30">
        <v>1801</v>
      </c>
      <c r="E46" s="30">
        <v>328.82600000000002</v>
      </c>
      <c r="F46" s="30">
        <v>0.2</v>
      </c>
      <c r="G46" s="30">
        <v>0.2</v>
      </c>
      <c r="H46" s="30">
        <v>2.182388</v>
      </c>
      <c r="I46" s="30">
        <v>5189688.7309999997</v>
      </c>
      <c r="J46" s="30">
        <v>487980.51199999999</v>
      </c>
      <c r="K46" s="18">
        <f>VLOOKUP($C46,'Hub coords'!$A$14:$E$119,4,TRUE)</f>
        <v>487977.93940000003</v>
      </c>
      <c r="L46" s="18">
        <f>VLOOKUP($C46,'Hub coords'!$A$14:$E$119,5,TRUE)</f>
        <v>5189689.1184999999</v>
      </c>
      <c r="M46" s="34">
        <f t="shared" si="0"/>
        <v>2.5725999999558553</v>
      </c>
      <c r="N46" s="34">
        <f t="shared" si="1"/>
        <v>0.38750000018626451</v>
      </c>
      <c r="O46" s="35">
        <f t="shared" si="2"/>
        <v>2.6016200740917612</v>
      </c>
      <c r="P46" s="34">
        <f t="shared" si="3"/>
        <v>6.7684270099172208</v>
      </c>
      <c r="Q46" s="36" t="str">
        <f>VLOOKUP($C46,'Hub coords'!$A$14:$E$118,1,TRUE)</f>
        <v>11A</v>
      </c>
      <c r="R46" s="38"/>
      <c r="S46" s="38"/>
    </row>
    <row r="47" spans="1:20" x14ac:dyDescent="0.3">
      <c r="A47" s="30" t="s">
        <v>126</v>
      </c>
      <c r="B47" s="30">
        <v>0</v>
      </c>
      <c r="C47" s="30" t="s">
        <v>4352</v>
      </c>
      <c r="D47" s="30">
        <v>1801</v>
      </c>
      <c r="E47" s="30">
        <v>328.34500000000003</v>
      </c>
      <c r="F47" s="30">
        <v>0.2</v>
      </c>
      <c r="G47" s="30">
        <v>0.2</v>
      </c>
      <c r="H47" s="30">
        <v>1.7526489999999999</v>
      </c>
      <c r="I47" s="30">
        <v>5189688.8619999997</v>
      </c>
      <c r="J47" s="30">
        <v>487980.76400000002</v>
      </c>
      <c r="K47" s="18">
        <f>VLOOKUP($C47,'Hub coords'!$A$14:$E$119,4,TRUE)</f>
        <v>487977.93940000003</v>
      </c>
      <c r="L47" s="18">
        <f>VLOOKUP($C47,'Hub coords'!$A$14:$E$119,5,TRUE)</f>
        <v>5189689.1184999999</v>
      </c>
      <c r="M47" s="34">
        <f t="shared" si="0"/>
        <v>2.8245999999926426</v>
      </c>
      <c r="N47" s="34">
        <f t="shared" si="1"/>
        <v>0.25650000013411045</v>
      </c>
      <c r="O47" s="35">
        <f t="shared" si="2"/>
        <v>2.8362223837398992</v>
      </c>
      <c r="P47" s="34">
        <f t="shared" si="3"/>
        <v>8.0441574100272355</v>
      </c>
      <c r="Q47" s="36" t="str">
        <f>VLOOKUP($C47,'Hub coords'!$A$14:$E$118,1,TRUE)</f>
        <v>11A</v>
      </c>
      <c r="R47" s="30"/>
    </row>
    <row r="48" spans="1:20" x14ac:dyDescent="0.3">
      <c r="A48" s="30" t="s">
        <v>126</v>
      </c>
      <c r="B48" s="30">
        <v>0</v>
      </c>
      <c r="C48" s="30" t="s">
        <v>4370</v>
      </c>
      <c r="D48" s="30">
        <v>1801</v>
      </c>
      <c r="E48" s="30">
        <v>326.38600000000002</v>
      </c>
      <c r="F48" s="30">
        <v>0.3</v>
      </c>
      <c r="G48" s="30">
        <v>0.3</v>
      </c>
      <c r="H48" s="30">
        <v>1.9114180000000001</v>
      </c>
      <c r="I48" s="30">
        <v>5189688.4390000002</v>
      </c>
      <c r="J48" s="30">
        <v>487980.64600000001</v>
      </c>
      <c r="K48" s="18">
        <f>VLOOKUP($C48,'Hub coords'!$A$14:$E$119,4,TRUE)</f>
        <v>487977.93940000003</v>
      </c>
      <c r="L48" s="18">
        <f>VLOOKUP($C48,'Hub coords'!$A$14:$E$119,5,TRUE)</f>
        <v>5189689.1184999999</v>
      </c>
      <c r="M48" s="34">
        <f t="shared" si="0"/>
        <v>2.7065999999758787</v>
      </c>
      <c r="N48" s="34">
        <f t="shared" si="1"/>
        <v>0.67949999962002039</v>
      </c>
      <c r="O48" s="35">
        <f t="shared" si="2"/>
        <v>2.7905920177182897</v>
      </c>
      <c r="P48" s="34">
        <f t="shared" si="3"/>
        <v>7.7874038093530356</v>
      </c>
      <c r="Q48" s="36" t="str">
        <f>VLOOKUP($C48,'Hub coords'!$A$14:$E$118,1,TRUE)</f>
        <v>11A</v>
      </c>
      <c r="R48" s="30"/>
    </row>
    <row r="49" spans="1:19" x14ac:dyDescent="0.3">
      <c r="A49" s="30" t="s">
        <v>126</v>
      </c>
      <c r="B49" s="30">
        <v>0</v>
      </c>
      <c r="C49" s="30" t="s">
        <v>4371</v>
      </c>
      <c r="D49" s="30">
        <v>1801</v>
      </c>
      <c r="E49" s="30">
        <v>325.93200000000002</v>
      </c>
      <c r="F49" s="30">
        <v>0.3</v>
      </c>
      <c r="G49" s="30">
        <v>0.2</v>
      </c>
      <c r="H49" s="30">
        <v>2.1555219999999999</v>
      </c>
      <c r="I49" s="30">
        <v>5189688.2240000004</v>
      </c>
      <c r="J49" s="30">
        <v>487980.821</v>
      </c>
      <c r="K49" s="18">
        <f>VLOOKUP($C49,'Hub coords'!$A$14:$E$119,4,TRUE)</f>
        <v>487977.93940000003</v>
      </c>
      <c r="L49" s="18">
        <f>VLOOKUP($C49,'Hub coords'!$A$14:$E$119,5,TRUE)</f>
        <v>5189689.1184999999</v>
      </c>
      <c r="M49" s="34">
        <f t="shared" si="0"/>
        <v>2.8815999999642372</v>
      </c>
      <c r="N49" s="34">
        <f t="shared" si="1"/>
        <v>0.89449999947100878</v>
      </c>
      <c r="O49" s="35">
        <f t="shared" si="2"/>
        <v>3.0172419208355707</v>
      </c>
      <c r="P49" s="34">
        <f t="shared" si="3"/>
        <v>9.1037488088475254</v>
      </c>
      <c r="Q49" s="36" t="str">
        <f>VLOOKUP($C49,'Hub coords'!$A$14:$E$118,1,TRUE)</f>
        <v>11A</v>
      </c>
      <c r="R49" s="30"/>
    </row>
    <row r="50" spans="1:19" x14ac:dyDescent="0.3">
      <c r="A50" s="30" t="s">
        <v>130</v>
      </c>
      <c r="B50" s="30">
        <v>0</v>
      </c>
      <c r="C50" s="30" t="s">
        <v>4372</v>
      </c>
      <c r="D50" s="30">
        <v>1801</v>
      </c>
      <c r="E50" s="30">
        <v>325.59699999999998</v>
      </c>
      <c r="F50" s="30">
        <v>0.3</v>
      </c>
      <c r="G50" s="30">
        <v>0.2</v>
      </c>
      <c r="H50" s="30">
        <v>2.5916709999999998</v>
      </c>
      <c r="I50" s="30">
        <v>5189688.3219999997</v>
      </c>
      <c r="J50" s="30">
        <v>487981.02799999999</v>
      </c>
      <c r="K50" s="18">
        <f>VLOOKUP($C50,'Hub coords'!$A$14:$E$119,4,TRUE)</f>
        <v>487977.93940000003</v>
      </c>
      <c r="L50" s="18">
        <f>VLOOKUP($C50,'Hub coords'!$A$14:$E$119,5,TRUE)</f>
        <v>5189689.1184999999</v>
      </c>
      <c r="M50" s="34">
        <f t="shared" si="0"/>
        <v>3.0885999999591149</v>
      </c>
      <c r="N50" s="34">
        <f t="shared" si="1"/>
        <v>0.79650000017136335</v>
      </c>
      <c r="O50" s="35">
        <f t="shared" si="2"/>
        <v>3.1896492299342927</v>
      </c>
      <c r="P50" s="34">
        <f t="shared" si="3"/>
        <v>10.173862210020426</v>
      </c>
      <c r="Q50" s="36" t="str">
        <f>VLOOKUP($C50,'Hub coords'!$A$14:$E$118,1,TRUE)</f>
        <v>11A</v>
      </c>
      <c r="R50" s="30"/>
    </row>
    <row r="51" spans="1:19" x14ac:dyDescent="0.3">
      <c r="A51" s="30" t="s">
        <v>126</v>
      </c>
      <c r="B51" s="30">
        <v>0</v>
      </c>
      <c r="C51" s="30" t="s">
        <v>4373</v>
      </c>
      <c r="D51" s="30">
        <v>1801</v>
      </c>
      <c r="E51" s="30">
        <v>325.40800000000002</v>
      </c>
      <c r="F51" s="30">
        <v>0.3</v>
      </c>
      <c r="G51" s="30">
        <v>0.2</v>
      </c>
      <c r="H51" s="30">
        <v>2.3250139999999999</v>
      </c>
      <c r="I51" s="30">
        <v>5189688.392</v>
      </c>
      <c r="J51" s="30">
        <v>487980.91100000002</v>
      </c>
      <c r="K51" s="18">
        <f>VLOOKUP($C51,'Hub coords'!$A$14:$E$119,4,TRUE)</f>
        <v>487977.93940000003</v>
      </c>
      <c r="L51" s="18">
        <f>VLOOKUP($C51,'Hub coords'!$A$14:$E$119,5,TRUE)</f>
        <v>5189689.1184999999</v>
      </c>
      <c r="M51" s="34">
        <f t="shared" si="0"/>
        <v>2.9715999999898486</v>
      </c>
      <c r="N51" s="34">
        <f t="shared" si="1"/>
        <v>0.72649999987334013</v>
      </c>
      <c r="O51" s="35">
        <f t="shared" si="2"/>
        <v>3.0591189597260895</v>
      </c>
      <c r="P51" s="34">
        <f t="shared" si="3"/>
        <v>9.3582088097556326</v>
      </c>
      <c r="Q51" s="36" t="str">
        <f>VLOOKUP($C51,'Hub coords'!$A$14:$E$118,1,TRUE)</f>
        <v>11A</v>
      </c>
      <c r="R51" s="30"/>
    </row>
    <row r="52" spans="1:19" x14ac:dyDescent="0.3">
      <c r="A52" s="30" t="s">
        <v>126</v>
      </c>
      <c r="B52" s="30">
        <v>0</v>
      </c>
      <c r="C52" s="30" t="s">
        <v>4374</v>
      </c>
      <c r="D52" s="30">
        <v>1801</v>
      </c>
      <c r="E52" s="30">
        <v>325.95100000000002</v>
      </c>
      <c r="F52" s="30">
        <v>0.3</v>
      </c>
      <c r="G52" s="30">
        <v>0.2</v>
      </c>
      <c r="H52" s="30">
        <v>2.2722609999999999</v>
      </c>
      <c r="I52" s="30">
        <v>5189688.6960000005</v>
      </c>
      <c r="J52" s="30">
        <v>487981.37400000001</v>
      </c>
      <c r="K52" s="18">
        <f>VLOOKUP($C52,'Hub coords'!$A$14:$E$119,4,TRUE)</f>
        <v>487977.93940000003</v>
      </c>
      <c r="L52" s="18">
        <f>VLOOKUP($C52,'Hub coords'!$A$14:$E$119,5,TRUE)</f>
        <v>5189689.1184999999</v>
      </c>
      <c r="M52" s="34">
        <f t="shared" si="0"/>
        <v>3.4345999999786727</v>
      </c>
      <c r="N52" s="34">
        <f t="shared" si="1"/>
        <v>0.42249999940395355</v>
      </c>
      <c r="O52" s="35">
        <f t="shared" si="2"/>
        <v>3.4604888974464054</v>
      </c>
      <c r="P52" s="34">
        <f t="shared" si="3"/>
        <v>11.974983409349839</v>
      </c>
      <c r="Q52" s="36" t="str">
        <f>VLOOKUP($C52,'Hub coords'!$A$14:$E$118,1,TRUE)</f>
        <v>11A</v>
      </c>
      <c r="R52" s="30"/>
    </row>
    <row r="53" spans="1:19" x14ac:dyDescent="0.3">
      <c r="A53" s="30" t="s">
        <v>126</v>
      </c>
      <c r="B53" s="30">
        <v>0</v>
      </c>
      <c r="C53" s="30" t="s">
        <v>4375</v>
      </c>
      <c r="D53" s="30">
        <v>1801</v>
      </c>
      <c r="E53" s="30">
        <v>326.13299999999998</v>
      </c>
      <c r="F53" s="30">
        <v>0.3</v>
      </c>
      <c r="G53" s="30">
        <v>0.2</v>
      </c>
      <c r="H53" s="30">
        <v>2.0796070000000002</v>
      </c>
      <c r="I53" s="30">
        <v>5189688.284</v>
      </c>
      <c r="J53" s="30">
        <v>487980.78100000002</v>
      </c>
      <c r="K53" s="18">
        <f>VLOOKUP($C53,'Hub coords'!$A$14:$E$119,4,TRUE)</f>
        <v>487977.93940000003</v>
      </c>
      <c r="L53" s="18">
        <f>VLOOKUP($C53,'Hub coords'!$A$14:$E$119,5,TRUE)</f>
        <v>5189689.1184999999</v>
      </c>
      <c r="M53" s="34">
        <f t="shared" si="0"/>
        <v>2.841599999985192</v>
      </c>
      <c r="N53" s="34">
        <f t="shared" si="1"/>
        <v>0.83449999988079071</v>
      </c>
      <c r="O53" s="35">
        <f t="shared" si="2"/>
        <v>2.9616010551248935</v>
      </c>
      <c r="P53" s="34">
        <f t="shared" si="3"/>
        <v>8.7710808097168815</v>
      </c>
      <c r="Q53" s="36" t="str">
        <f>VLOOKUP($C53,'Hub coords'!$A$14:$E$118,1,TRUE)</f>
        <v>11A</v>
      </c>
      <c r="R53" s="30"/>
    </row>
    <row r="54" spans="1:19" x14ac:dyDescent="0.3">
      <c r="A54" s="30" t="s">
        <v>126</v>
      </c>
      <c r="B54" s="30">
        <v>0</v>
      </c>
      <c r="C54" s="30" t="s">
        <v>4376</v>
      </c>
      <c r="D54" s="30">
        <v>1801</v>
      </c>
      <c r="E54" s="30">
        <v>328.7</v>
      </c>
      <c r="F54" s="30">
        <v>0.2</v>
      </c>
      <c r="G54" s="30">
        <v>0.2</v>
      </c>
      <c r="H54" s="30">
        <v>1.8761639999999999</v>
      </c>
      <c r="I54" s="30">
        <v>5189688.7989999996</v>
      </c>
      <c r="J54" s="30">
        <v>487980.90500000003</v>
      </c>
      <c r="K54" s="18">
        <f>VLOOKUP($C54,'Hub coords'!$A$14:$E$119,4,TRUE)</f>
        <v>487977.93940000003</v>
      </c>
      <c r="L54" s="18">
        <f>VLOOKUP($C54,'Hub coords'!$A$14:$E$119,5,TRUE)</f>
        <v>5189689.1184999999</v>
      </c>
      <c r="M54" s="34">
        <f t="shared" si="0"/>
        <v>2.9655999999959022</v>
      </c>
      <c r="N54" s="34">
        <f t="shared" si="1"/>
        <v>0.31950000021606684</v>
      </c>
      <c r="O54" s="35">
        <f t="shared" si="2"/>
        <v>2.9827610715767636</v>
      </c>
      <c r="P54" s="34">
        <f t="shared" si="3"/>
        <v>8.8968636101137637</v>
      </c>
      <c r="Q54" s="36" t="str">
        <f>VLOOKUP($C54,'Hub coords'!$A$14:$E$118,1,TRUE)</f>
        <v>11A</v>
      </c>
      <c r="R54" s="30"/>
    </row>
    <row r="55" spans="1:19" x14ac:dyDescent="0.3">
      <c r="A55" s="30" t="s">
        <v>126</v>
      </c>
      <c r="B55" s="30">
        <v>0</v>
      </c>
      <c r="C55" s="30" t="s">
        <v>4377</v>
      </c>
      <c r="D55" s="30">
        <v>1801</v>
      </c>
      <c r="E55" s="30">
        <v>326.51400000000001</v>
      </c>
      <c r="F55" s="30">
        <v>0.3</v>
      </c>
      <c r="G55" s="30">
        <v>0.2</v>
      </c>
      <c r="H55" s="30">
        <v>2.3665129999999999</v>
      </c>
      <c r="I55" s="30">
        <v>5189688.67</v>
      </c>
      <c r="J55" s="30">
        <v>487981.18900000001</v>
      </c>
      <c r="K55" s="18">
        <f>VLOOKUP($C55,'Hub coords'!$A$14:$E$119,4,TRUE)</f>
        <v>487977.93940000003</v>
      </c>
      <c r="L55" s="18">
        <f>VLOOKUP($C55,'Hub coords'!$A$14:$E$119,5,TRUE)</f>
        <v>5189689.1184999999</v>
      </c>
      <c r="M55" s="34">
        <f t="shared" si="0"/>
        <v>3.249599999981001</v>
      </c>
      <c r="N55" s="34">
        <f t="shared" si="1"/>
        <v>0.44849999994039536</v>
      </c>
      <c r="O55" s="35">
        <f t="shared" si="2"/>
        <v>3.2804043058475365</v>
      </c>
      <c r="P55" s="34">
        <f t="shared" si="3"/>
        <v>10.761052409823058</v>
      </c>
      <c r="Q55" s="36" t="str">
        <f>VLOOKUP($C55,'Hub coords'!$A$14:$E$118,1,TRUE)</f>
        <v>11A</v>
      </c>
      <c r="R55" s="30"/>
    </row>
    <row r="56" spans="1:19" x14ac:dyDescent="0.3">
      <c r="A56" s="30" t="s">
        <v>126</v>
      </c>
      <c r="B56" s="30">
        <v>0</v>
      </c>
      <c r="C56" s="30" t="s">
        <v>4378</v>
      </c>
      <c r="D56" s="30">
        <v>1801</v>
      </c>
      <c r="E56" s="30">
        <v>328.58600000000001</v>
      </c>
      <c r="F56" s="30">
        <v>0.2</v>
      </c>
      <c r="G56" s="30">
        <v>0.2</v>
      </c>
      <c r="H56" s="30">
        <v>1.88937</v>
      </c>
      <c r="I56" s="30">
        <v>5189688.7659999998</v>
      </c>
      <c r="J56" s="30">
        <v>487980.57900000003</v>
      </c>
      <c r="K56" s="18">
        <f>VLOOKUP($C56,'Hub coords'!$A$14:$E$119,4,TRUE)</f>
        <v>487977.93940000003</v>
      </c>
      <c r="L56" s="18">
        <f>VLOOKUP($C56,'Hub coords'!$A$14:$E$119,5,TRUE)</f>
        <v>5189689.1184999999</v>
      </c>
      <c r="M56" s="34">
        <f t="shared" si="0"/>
        <v>2.6395999999949709</v>
      </c>
      <c r="N56" s="34">
        <f t="shared" si="1"/>
        <v>0.3525000000372529</v>
      </c>
      <c r="O56" s="35">
        <f t="shared" si="2"/>
        <v>2.6630329344564467</v>
      </c>
      <c r="P56" s="34">
        <f t="shared" si="3"/>
        <v>7.0917444099997136</v>
      </c>
      <c r="Q56" s="36" t="str">
        <f>VLOOKUP($C56,'Hub coords'!$A$14:$E$118,1,TRUE)</f>
        <v>11A</v>
      </c>
      <c r="R56" s="30"/>
    </row>
    <row r="57" spans="1:19" x14ac:dyDescent="0.3">
      <c r="A57" s="30" t="s">
        <v>126</v>
      </c>
      <c r="B57" s="30">
        <v>0</v>
      </c>
      <c r="C57" s="30" t="s">
        <v>4379</v>
      </c>
      <c r="D57" s="30">
        <v>1801</v>
      </c>
      <c r="E57" s="30">
        <v>325.04899999999998</v>
      </c>
      <c r="F57" s="30">
        <v>0.3</v>
      </c>
      <c r="G57" s="30">
        <v>0.2</v>
      </c>
      <c r="H57" s="30">
        <v>2.6832539999999998</v>
      </c>
      <c r="I57" s="30">
        <v>5189688.67</v>
      </c>
      <c r="J57" s="30">
        <v>487980.83899999998</v>
      </c>
      <c r="K57" s="18">
        <f>VLOOKUP($C57,'Hub coords'!$A$14:$E$119,4,TRUE)</f>
        <v>487977.93940000003</v>
      </c>
      <c r="L57" s="18">
        <f>VLOOKUP($C57,'Hub coords'!$A$14:$E$119,5,TRUE)</f>
        <v>5189689.1184999999</v>
      </c>
      <c r="M57" s="34">
        <f t="shared" si="0"/>
        <v>2.8995999999460764</v>
      </c>
      <c r="N57" s="34">
        <f t="shared" si="1"/>
        <v>0.44849999994039536</v>
      </c>
      <c r="O57" s="35">
        <f t="shared" si="2"/>
        <v>2.9340811866125689</v>
      </c>
      <c r="P57" s="34">
        <f t="shared" si="3"/>
        <v>8.6088324096338198</v>
      </c>
      <c r="Q57" s="36" t="str">
        <f>VLOOKUP($C57,'Hub coords'!$A$14:$E$118,1,TRUE)</f>
        <v>11A</v>
      </c>
      <c r="R57" s="30"/>
    </row>
    <row r="58" spans="1:19" x14ac:dyDescent="0.3">
      <c r="A58" s="30" t="s">
        <v>126</v>
      </c>
      <c r="B58" s="30">
        <v>0</v>
      </c>
      <c r="C58" s="30" t="s">
        <v>4353</v>
      </c>
      <c r="D58" s="30">
        <v>1801</v>
      </c>
      <c r="E58" s="30">
        <v>325.31700000000001</v>
      </c>
      <c r="F58" s="30">
        <v>0.3</v>
      </c>
      <c r="G58" s="30">
        <v>0.2</v>
      </c>
      <c r="H58" s="30">
        <v>2.5827870000000002</v>
      </c>
      <c r="I58" s="30">
        <v>5189688.3540000003</v>
      </c>
      <c r="J58" s="30">
        <v>487980.81400000001</v>
      </c>
      <c r="K58" s="18">
        <f>VLOOKUP($C58,'Hub coords'!$A$14:$E$119,4,TRUE)</f>
        <v>487977.93940000003</v>
      </c>
      <c r="L58" s="18">
        <f>VLOOKUP($C58,'Hub coords'!$A$14:$E$119,5,TRUE)</f>
        <v>5189689.1184999999</v>
      </c>
      <c r="M58" s="34">
        <f t="shared" si="0"/>
        <v>2.874599999981001</v>
      </c>
      <c r="N58" s="34">
        <f t="shared" si="1"/>
        <v>0.76449999958276749</v>
      </c>
      <c r="O58" s="35">
        <f t="shared" si="2"/>
        <v>2.9745227195724731</v>
      </c>
      <c r="P58" s="34">
        <f t="shared" si="3"/>
        <v>8.8477854092528219</v>
      </c>
      <c r="Q58" s="36" t="str">
        <f>VLOOKUP($C58,'Hub coords'!$A$14:$E$118,1,TRUE)</f>
        <v>11A</v>
      </c>
      <c r="R58" s="30"/>
    </row>
    <row r="59" spans="1:19" x14ac:dyDescent="0.3">
      <c r="A59" s="30" t="s">
        <v>130</v>
      </c>
      <c r="B59" s="30">
        <v>0</v>
      </c>
      <c r="C59" s="30" t="s">
        <v>4380</v>
      </c>
      <c r="D59" s="30">
        <v>1801</v>
      </c>
      <c r="E59" s="30">
        <v>329.27300000000002</v>
      </c>
      <c r="F59" s="30">
        <v>0.3</v>
      </c>
      <c r="G59" s="30">
        <v>0.2</v>
      </c>
      <c r="H59" s="30">
        <v>2.00543</v>
      </c>
      <c r="I59" s="30">
        <v>5189688.3629999999</v>
      </c>
      <c r="J59" s="30">
        <v>487980.61599999998</v>
      </c>
      <c r="K59" s="18">
        <f>VLOOKUP($C59,'Hub coords'!$A$14:$E$119,4,TRUE)</f>
        <v>487977.93940000003</v>
      </c>
      <c r="L59" s="18">
        <f>VLOOKUP($C59,'Hub coords'!$A$14:$E$119,5,TRUE)</f>
        <v>5189689.1184999999</v>
      </c>
      <c r="M59" s="34">
        <f t="shared" si="0"/>
        <v>2.6765999999479391</v>
      </c>
      <c r="N59" s="34">
        <f t="shared" si="1"/>
        <v>0.75549999997019768</v>
      </c>
      <c r="O59" s="35">
        <f t="shared" si="2"/>
        <v>2.7811810098726539</v>
      </c>
      <c r="P59" s="34">
        <f t="shared" si="3"/>
        <v>7.7349678096762755</v>
      </c>
      <c r="Q59" s="36" t="str">
        <f>VLOOKUP($C59,'Hub coords'!$A$14:$E$118,1,TRUE)</f>
        <v>11A</v>
      </c>
      <c r="R59" s="30"/>
    </row>
    <row r="60" spans="1:19" x14ac:dyDescent="0.3">
      <c r="A60" s="30" t="s">
        <v>130</v>
      </c>
      <c r="B60" s="30">
        <v>0</v>
      </c>
      <c r="C60" s="30" t="s">
        <v>4354</v>
      </c>
      <c r="D60" s="30">
        <v>1801</v>
      </c>
      <c r="E60" s="30">
        <v>328.87599999999998</v>
      </c>
      <c r="F60" s="30">
        <v>0.3</v>
      </c>
      <c r="G60" s="30">
        <v>0.2</v>
      </c>
      <c r="H60" s="30">
        <v>1.9568160000000001</v>
      </c>
      <c r="I60" s="30">
        <v>5189688.8260000004</v>
      </c>
      <c r="J60" s="30">
        <v>487980.95500000002</v>
      </c>
      <c r="K60" s="18">
        <f>VLOOKUP($C60,'Hub coords'!$A$14:$E$119,4,TRUE)</f>
        <v>487977.93940000003</v>
      </c>
      <c r="L60" s="18">
        <f>VLOOKUP($C60,'Hub coords'!$A$14:$E$119,5,TRUE)</f>
        <v>5189689.1184999999</v>
      </c>
      <c r="M60" s="34">
        <f t="shared" si="0"/>
        <v>3.0155999999842606</v>
      </c>
      <c r="N60" s="34">
        <f t="shared" si="1"/>
        <v>0.29249999951571226</v>
      </c>
      <c r="O60" s="35">
        <f t="shared" si="2"/>
        <v>3.0297524007122703</v>
      </c>
      <c r="P60" s="34">
        <f t="shared" si="3"/>
        <v>9.1793996096217647</v>
      </c>
      <c r="Q60" s="36" t="str">
        <f>VLOOKUP($C60,'Hub coords'!$A$14:$E$118,1,TRUE)</f>
        <v>11A</v>
      </c>
      <c r="R60" s="30" t="s">
        <v>5112</v>
      </c>
      <c r="S60" s="37">
        <f>COUNT(D36:D65)</f>
        <v>30</v>
      </c>
    </row>
    <row r="61" spans="1:19" x14ac:dyDescent="0.3">
      <c r="A61" s="30" t="s">
        <v>130</v>
      </c>
      <c r="B61" s="30">
        <v>0</v>
      </c>
      <c r="C61" s="30" t="s">
        <v>4355</v>
      </c>
      <c r="D61" s="30">
        <v>1801</v>
      </c>
      <c r="E61" s="30">
        <v>328.12400000000002</v>
      </c>
      <c r="F61" s="30">
        <v>0.3</v>
      </c>
      <c r="G61" s="30">
        <v>0.2</v>
      </c>
      <c r="H61" s="30">
        <v>2.024505</v>
      </c>
      <c r="I61" s="30">
        <v>5189688.6849999996</v>
      </c>
      <c r="J61" s="30">
        <v>487981.02100000001</v>
      </c>
      <c r="K61" s="18">
        <f>VLOOKUP($C61,'Hub coords'!$A$14:$E$119,4,TRUE)</f>
        <v>487977.93940000003</v>
      </c>
      <c r="L61" s="18">
        <f>VLOOKUP($C61,'Hub coords'!$A$14:$E$119,5,TRUE)</f>
        <v>5189689.1184999999</v>
      </c>
      <c r="M61" s="34">
        <f t="shared" si="0"/>
        <v>3.0815999999758787</v>
      </c>
      <c r="N61" s="34">
        <f t="shared" si="1"/>
        <v>0.43350000027567148</v>
      </c>
      <c r="O61" s="35">
        <f t="shared" si="2"/>
        <v>3.1119416463183147</v>
      </c>
      <c r="P61" s="34">
        <f t="shared" si="3"/>
        <v>9.6841808100903428</v>
      </c>
      <c r="Q61" s="36" t="str">
        <f>VLOOKUP($C61,'Hub coords'!$A$14:$E$118,1,TRUE)</f>
        <v>11A</v>
      </c>
      <c r="R61" s="30" t="s">
        <v>5111</v>
      </c>
      <c r="S61" s="34">
        <f>AVERAGE(O36:O65)</f>
        <v>3.0152285003187638</v>
      </c>
    </row>
    <row r="62" spans="1:19" x14ac:dyDescent="0.3">
      <c r="A62" s="30" t="s">
        <v>130</v>
      </c>
      <c r="B62" s="30">
        <v>0</v>
      </c>
      <c r="C62" s="30" t="s">
        <v>4356</v>
      </c>
      <c r="D62" s="30">
        <v>1801</v>
      </c>
      <c r="E62" s="30">
        <v>328.92899999999997</v>
      </c>
      <c r="F62" s="30">
        <v>0.2</v>
      </c>
      <c r="G62" s="30">
        <v>0.2</v>
      </c>
      <c r="H62" s="30">
        <v>2.1977329999999999</v>
      </c>
      <c r="I62" s="30">
        <v>5189688.8339999998</v>
      </c>
      <c r="J62" s="30">
        <v>487980.592</v>
      </c>
      <c r="K62" s="18">
        <f>VLOOKUP($C62,'Hub coords'!$A$14:$E$119,4,TRUE)</f>
        <v>487977.93940000003</v>
      </c>
      <c r="L62" s="18">
        <f>VLOOKUP($C62,'Hub coords'!$A$14:$E$119,5,TRUE)</f>
        <v>5189689.1184999999</v>
      </c>
      <c r="M62" s="34">
        <f t="shared" si="0"/>
        <v>2.6525999999721535</v>
      </c>
      <c r="N62" s="34">
        <f t="shared" si="1"/>
        <v>0.28450000006705523</v>
      </c>
      <c r="O62" s="35">
        <f t="shared" si="2"/>
        <v>2.6678131512327514</v>
      </c>
      <c r="P62" s="34">
        <f t="shared" si="3"/>
        <v>7.1172270098904233</v>
      </c>
      <c r="Q62" s="36" t="str">
        <f>VLOOKUP($C62,'Hub coords'!$A$14:$E$118,1,TRUE)</f>
        <v>11A</v>
      </c>
      <c r="R62" s="30" t="s">
        <v>5110</v>
      </c>
      <c r="S62" s="34">
        <f>_xlfn.STDEV.S(O36:O65)</f>
        <v>0.24344256682922083</v>
      </c>
    </row>
    <row r="63" spans="1:19" x14ac:dyDescent="0.3">
      <c r="A63" s="30" t="s">
        <v>126</v>
      </c>
      <c r="B63" s="30">
        <v>0</v>
      </c>
      <c r="C63" s="30" t="s">
        <v>4357</v>
      </c>
      <c r="D63" s="30">
        <v>1801</v>
      </c>
      <c r="E63" s="30">
        <v>325.07400000000001</v>
      </c>
      <c r="F63" s="30">
        <v>0.3</v>
      </c>
      <c r="G63" s="30">
        <v>0.2</v>
      </c>
      <c r="H63" s="30">
        <v>2.7981370000000001</v>
      </c>
      <c r="I63" s="30">
        <v>5189688.5789999999</v>
      </c>
      <c r="J63" s="30">
        <v>487980.73700000002</v>
      </c>
      <c r="K63" s="18">
        <f>VLOOKUP($C63,'Hub coords'!$A$14:$E$119,4,TRUE)</f>
        <v>487977.93940000003</v>
      </c>
      <c r="L63" s="18">
        <f>VLOOKUP($C63,'Hub coords'!$A$14:$E$119,5,TRUE)</f>
        <v>5189689.1184999999</v>
      </c>
      <c r="M63" s="34">
        <f t="shared" si="0"/>
        <v>2.7975999999907799</v>
      </c>
      <c r="N63" s="34">
        <f t="shared" si="1"/>
        <v>0.53949999995529652</v>
      </c>
      <c r="O63" s="35">
        <f t="shared" si="2"/>
        <v>2.8491447857032779</v>
      </c>
      <c r="P63" s="34">
        <f t="shared" si="3"/>
        <v>8.117626009900178</v>
      </c>
      <c r="Q63" s="36" t="str">
        <f>VLOOKUP($C63,'Hub coords'!$A$14:$E$118,1,TRUE)</f>
        <v>11A</v>
      </c>
      <c r="R63" s="30" t="s">
        <v>5109</v>
      </c>
      <c r="S63" s="34">
        <f>MIN(O36:O65)</f>
        <v>2.6016200740917612</v>
      </c>
    </row>
    <row r="64" spans="1:19" x14ac:dyDescent="0.3">
      <c r="A64" s="30" t="s">
        <v>126</v>
      </c>
      <c r="B64" s="30">
        <v>0</v>
      </c>
      <c r="C64" s="30" t="s">
        <v>4358</v>
      </c>
      <c r="D64" s="30">
        <v>1801</v>
      </c>
      <c r="E64" s="30">
        <v>327.06599999999997</v>
      </c>
      <c r="F64" s="30">
        <v>0.3</v>
      </c>
      <c r="G64" s="30">
        <v>0.2</v>
      </c>
      <c r="H64" s="30">
        <v>2.1494740000000001</v>
      </c>
      <c r="I64" s="30">
        <v>5189688.95</v>
      </c>
      <c r="J64" s="30">
        <v>487980.90299999999</v>
      </c>
      <c r="K64" s="18">
        <f>VLOOKUP($C64,'Hub coords'!$A$14:$E$119,4,TRUE)</f>
        <v>487977.93940000003</v>
      </c>
      <c r="L64" s="18">
        <f>VLOOKUP($C64,'Hub coords'!$A$14:$E$119,5,TRUE)</f>
        <v>5189689.1184999999</v>
      </c>
      <c r="M64" s="34">
        <f t="shared" si="0"/>
        <v>2.9635999999591149</v>
      </c>
      <c r="N64" s="34">
        <f t="shared" si="1"/>
        <v>0.16849999967962503</v>
      </c>
      <c r="O64" s="35">
        <f t="shared" si="2"/>
        <v>2.9683862972412638</v>
      </c>
      <c r="P64" s="34">
        <f t="shared" si="3"/>
        <v>8.811317209649701</v>
      </c>
      <c r="Q64" s="36" t="str">
        <f>VLOOKUP($C64,'Hub coords'!$A$14:$E$118,1,TRUE)</f>
        <v>11A</v>
      </c>
      <c r="R64" s="30" t="s">
        <v>5108</v>
      </c>
      <c r="S64" s="34">
        <f>MAX(O36:O65)</f>
        <v>3.5372435044685853</v>
      </c>
    </row>
    <row r="65" spans="1:20" x14ac:dyDescent="0.3">
      <c r="A65" s="30" t="s">
        <v>126</v>
      </c>
      <c r="B65" s="30">
        <v>0</v>
      </c>
      <c r="C65" s="30" t="s">
        <v>4359</v>
      </c>
      <c r="D65" s="30">
        <v>1801</v>
      </c>
      <c r="E65" s="30">
        <v>326.97399999999999</v>
      </c>
      <c r="F65" s="30">
        <v>0.3</v>
      </c>
      <c r="G65" s="30">
        <v>0.2</v>
      </c>
      <c r="H65" s="30">
        <v>2.2111459999999998</v>
      </c>
      <c r="I65" s="30">
        <v>5189688.3940000003</v>
      </c>
      <c r="J65" s="30">
        <v>487980.65299999999</v>
      </c>
      <c r="K65" s="18">
        <f>VLOOKUP($C65,'Hub coords'!$A$14:$E$119,4,TRUE)</f>
        <v>487977.93940000003</v>
      </c>
      <c r="L65" s="18">
        <f>VLOOKUP($C65,'Hub coords'!$A$14:$E$119,5,TRUE)</f>
        <v>5189689.1184999999</v>
      </c>
      <c r="M65" s="34">
        <f t="shared" si="0"/>
        <v>2.7135999999591149</v>
      </c>
      <c r="N65" s="34">
        <f t="shared" si="1"/>
        <v>0.72449999954551458</v>
      </c>
      <c r="O65" s="35">
        <f t="shared" si="2"/>
        <v>2.8086518490406673</v>
      </c>
      <c r="P65" s="34">
        <f t="shared" si="3"/>
        <v>7.8885252091195595</v>
      </c>
      <c r="Q65" s="36" t="str">
        <f>VLOOKUP($C65,'Hub coords'!$A$14:$E$118,1,TRUE)</f>
        <v>11A</v>
      </c>
      <c r="R65" s="30" t="s">
        <v>5107</v>
      </c>
      <c r="S65" s="34">
        <f>SQRT(SUM(P36:P65)/S60)</f>
        <v>3.0247134932696444</v>
      </c>
    </row>
    <row r="66" spans="1:20" ht="15" thickBot="1" x14ac:dyDescent="0.35">
      <c r="A66" s="45" t="s">
        <v>130</v>
      </c>
      <c r="B66" s="45">
        <v>0</v>
      </c>
      <c r="C66" s="45" t="s">
        <v>4381</v>
      </c>
      <c r="D66" s="45">
        <v>1800</v>
      </c>
      <c r="E66" s="45">
        <v>333.05399999999997</v>
      </c>
      <c r="F66" s="45">
        <v>0.3</v>
      </c>
      <c r="G66" s="45">
        <v>0.3</v>
      </c>
      <c r="H66" s="45">
        <v>2.275598</v>
      </c>
      <c r="I66" s="45">
        <v>5189682.7230000002</v>
      </c>
      <c r="J66" s="45">
        <v>487924.35</v>
      </c>
      <c r="K66" s="18">
        <f>VLOOKUP($C66,'Hub coords'!$A$14:$E$119,4,TRUE)</f>
        <v>487922.22340000002</v>
      </c>
      <c r="L66" s="18">
        <f>VLOOKUP($C66,'Hub coords'!$A$14:$E$119,5,TRUE)</f>
        <v>5189684.0785000008</v>
      </c>
      <c r="M66" s="18">
        <f t="shared" si="0"/>
        <v>2.1265999999595806</v>
      </c>
      <c r="N66" s="18">
        <f t="shared" si="1"/>
        <v>1.3555000005289912</v>
      </c>
      <c r="O66" s="46">
        <f t="shared" si="2"/>
        <v>2.5218659384000142</v>
      </c>
      <c r="P66" s="18">
        <f t="shared" si="3"/>
        <v>6.3598078112621836</v>
      </c>
      <c r="Q66" s="47" t="str">
        <f>VLOOKUP($C66,'Hub coords'!$A$14:$E$118,1,TRUE)</f>
        <v>12A</v>
      </c>
      <c r="R66" s="45"/>
      <c r="S66" s="45"/>
      <c r="T66" s="45"/>
    </row>
    <row r="67" spans="1:20" x14ac:dyDescent="0.3">
      <c r="A67" s="45" t="s">
        <v>126</v>
      </c>
      <c r="B67" s="45">
        <v>0</v>
      </c>
      <c r="C67" s="45" t="s">
        <v>4390</v>
      </c>
      <c r="D67" s="45">
        <v>1800</v>
      </c>
      <c r="E67" s="45">
        <v>333.61599999999999</v>
      </c>
      <c r="F67" s="45">
        <v>0.3</v>
      </c>
      <c r="G67" s="45">
        <v>0.3</v>
      </c>
      <c r="H67" s="45">
        <v>2.2660450000000001</v>
      </c>
      <c r="I67" s="45">
        <v>5189682.9910000004</v>
      </c>
      <c r="J67" s="45">
        <v>487924.43099999998</v>
      </c>
      <c r="K67" s="18">
        <f>VLOOKUP($C67,'Hub coords'!$A$14:$E$119,4,TRUE)</f>
        <v>487922.22340000002</v>
      </c>
      <c r="L67" s="18">
        <f>VLOOKUP($C67,'Hub coords'!$A$14:$E$119,5,TRUE)</f>
        <v>5189684.0785000008</v>
      </c>
      <c r="M67" s="18">
        <f t="shared" si="0"/>
        <v>2.2075999999651685</v>
      </c>
      <c r="N67" s="18">
        <f t="shared" si="1"/>
        <v>1.087500000372529</v>
      </c>
      <c r="O67" s="46">
        <f t="shared" si="2"/>
        <v>2.4609254378498475</v>
      </c>
      <c r="P67" s="18">
        <f t="shared" si="3"/>
        <v>6.0561540106564635</v>
      </c>
      <c r="Q67" s="47" t="str">
        <f>VLOOKUP($C67,'Hub coords'!$A$14:$E$118,1,TRUE)</f>
        <v>12A</v>
      </c>
      <c r="R67" s="20"/>
      <c r="S67" s="20"/>
      <c r="T67" s="45"/>
    </row>
    <row r="68" spans="1:20" x14ac:dyDescent="0.3">
      <c r="A68" s="45" t="s">
        <v>126</v>
      </c>
      <c r="B68" s="45">
        <v>0</v>
      </c>
      <c r="C68" s="45" t="s">
        <v>4391</v>
      </c>
      <c r="D68" s="45">
        <v>1800</v>
      </c>
      <c r="E68" s="45">
        <v>330.93200000000002</v>
      </c>
      <c r="F68" s="45">
        <v>0.3</v>
      </c>
      <c r="G68" s="45">
        <v>0.3</v>
      </c>
      <c r="H68" s="45">
        <v>2.4220009999999998</v>
      </c>
      <c r="I68" s="45">
        <v>5189682.3810000001</v>
      </c>
      <c r="J68" s="45">
        <v>487924.51699999999</v>
      </c>
      <c r="K68" s="18">
        <f>VLOOKUP($C68,'Hub coords'!$A$14:$E$119,4,TRUE)</f>
        <v>487922.22340000002</v>
      </c>
      <c r="L68" s="18">
        <f>VLOOKUP($C68,'Hub coords'!$A$14:$E$119,5,TRUE)</f>
        <v>5189684.0785000008</v>
      </c>
      <c r="M68" s="18">
        <f t="shared" si="0"/>
        <v>2.2935999999754131</v>
      </c>
      <c r="N68" s="18">
        <f t="shared" si="1"/>
        <v>1.6975000007078052</v>
      </c>
      <c r="O68" s="46">
        <f t="shared" si="2"/>
        <v>2.8534377884037028</v>
      </c>
      <c r="P68" s="18">
        <f t="shared" si="3"/>
        <v>8.1421072122902149</v>
      </c>
      <c r="Q68" s="47" t="str">
        <f>VLOOKUP($C68,'Hub coords'!$A$14:$E$118,1,TRUE)</f>
        <v>12A</v>
      </c>
      <c r="R68" s="19"/>
      <c r="S68" s="15"/>
      <c r="T68" s="45"/>
    </row>
    <row r="69" spans="1:20" x14ac:dyDescent="0.3">
      <c r="A69" s="45" t="s">
        <v>130</v>
      </c>
      <c r="B69" s="45">
        <v>0</v>
      </c>
      <c r="C69" s="45" t="s">
        <v>4392</v>
      </c>
      <c r="D69" s="45">
        <v>1800</v>
      </c>
      <c r="E69" s="45">
        <v>331.14299999999997</v>
      </c>
      <c r="F69" s="45">
        <v>0.3</v>
      </c>
      <c r="G69" s="45">
        <v>0.3</v>
      </c>
      <c r="H69" s="45">
        <v>2.5339680000000002</v>
      </c>
      <c r="I69" s="45">
        <v>5189683.2640000004</v>
      </c>
      <c r="J69" s="45">
        <v>487924.179</v>
      </c>
      <c r="K69" s="18">
        <f>VLOOKUP($C69,'Hub coords'!$A$14:$E$119,4,TRUE)</f>
        <v>487922.22340000002</v>
      </c>
      <c r="L69" s="18">
        <f>VLOOKUP($C69,'Hub coords'!$A$14:$E$119,5,TRUE)</f>
        <v>5189684.0785000008</v>
      </c>
      <c r="M69" s="18">
        <f t="shared" si="0"/>
        <v>1.955599999986589</v>
      </c>
      <c r="N69" s="18">
        <f t="shared" si="1"/>
        <v>0.81450000032782555</v>
      </c>
      <c r="O69" s="46">
        <f t="shared" si="2"/>
        <v>2.1184384839974877</v>
      </c>
      <c r="P69" s="18">
        <f t="shared" si="3"/>
        <v>4.4877816104815738</v>
      </c>
      <c r="Q69" s="47" t="str">
        <f>VLOOKUP($C69,'Hub coords'!$A$14:$E$118,1,TRUE)</f>
        <v>12A</v>
      </c>
      <c r="R69" s="19"/>
      <c r="S69" s="15"/>
      <c r="T69" s="45"/>
    </row>
    <row r="70" spans="1:20" x14ac:dyDescent="0.3">
      <c r="A70" s="45" t="s">
        <v>126</v>
      </c>
      <c r="B70" s="45">
        <v>0</v>
      </c>
      <c r="C70" s="45" t="s">
        <v>4393</v>
      </c>
      <c r="D70" s="45">
        <v>1800</v>
      </c>
      <c r="E70" s="45">
        <v>333.84699999999998</v>
      </c>
      <c r="F70" s="45">
        <v>0.4</v>
      </c>
      <c r="G70" s="45">
        <v>0.3</v>
      </c>
      <c r="H70" s="45">
        <v>1.7938799999999999</v>
      </c>
      <c r="I70" s="45">
        <v>5189683.8940000003</v>
      </c>
      <c r="J70" s="45">
        <v>487924.68300000002</v>
      </c>
      <c r="K70" s="18">
        <f>VLOOKUP($C70,'Hub coords'!$A$14:$E$119,4,TRUE)</f>
        <v>487922.22340000002</v>
      </c>
      <c r="L70" s="18">
        <f>VLOOKUP($C70,'Hub coords'!$A$14:$E$119,5,TRUE)</f>
        <v>5189684.0785000008</v>
      </c>
      <c r="M70" s="18">
        <f t="shared" ref="M70:M133" si="4">ABS(K70-J70)</f>
        <v>2.4596000000019558</v>
      </c>
      <c r="N70" s="18">
        <f t="shared" ref="N70:N133" si="5">ABS(L70-I70)</f>
        <v>0.18450000043958426</v>
      </c>
      <c r="O70" s="46">
        <f t="shared" ref="O70:O133" si="6">SQRT(M70^2+N70^2)</f>
        <v>2.4665101682684845</v>
      </c>
      <c r="P70" s="18">
        <f t="shared" ref="P70:P133" si="7">O70*O70</f>
        <v>6.0836724101718271</v>
      </c>
      <c r="Q70" s="47" t="str">
        <f>VLOOKUP($C70,'Hub coords'!$A$14:$E$118,1,TRUE)</f>
        <v>12A</v>
      </c>
      <c r="R70" s="19"/>
      <c r="S70" s="15"/>
      <c r="T70" s="45"/>
    </row>
    <row r="71" spans="1:20" x14ac:dyDescent="0.3">
      <c r="A71" s="45" t="s">
        <v>126</v>
      </c>
      <c r="B71" s="45">
        <v>0</v>
      </c>
      <c r="C71" s="45" t="s">
        <v>4394</v>
      </c>
      <c r="D71" s="45">
        <v>1800</v>
      </c>
      <c r="E71" s="45">
        <v>332.17099999999999</v>
      </c>
      <c r="F71" s="45">
        <v>0.3</v>
      </c>
      <c r="G71" s="45">
        <v>0.2</v>
      </c>
      <c r="H71" s="45">
        <v>2.2976709999999998</v>
      </c>
      <c r="I71" s="45">
        <v>5189682.784</v>
      </c>
      <c r="J71" s="45">
        <v>487924.84</v>
      </c>
      <c r="K71" s="18">
        <f>VLOOKUP($C71,'Hub coords'!$A$14:$E$119,4,TRUE)</f>
        <v>487922.22340000002</v>
      </c>
      <c r="L71" s="18">
        <f>VLOOKUP($C71,'Hub coords'!$A$14:$E$119,5,TRUE)</f>
        <v>5189684.0785000008</v>
      </c>
      <c r="M71" s="18">
        <f t="shared" si="4"/>
        <v>2.616600000008475</v>
      </c>
      <c r="N71" s="18">
        <f t="shared" si="5"/>
        <v>1.2945000007748604</v>
      </c>
      <c r="O71" s="46">
        <f t="shared" si="6"/>
        <v>2.9193022817191205</v>
      </c>
      <c r="P71" s="18">
        <f t="shared" si="7"/>
        <v>8.5223258120504628</v>
      </c>
      <c r="Q71" s="47" t="str">
        <f>VLOOKUP($C71,'Hub coords'!$A$14:$E$118,1,TRUE)</f>
        <v>12A</v>
      </c>
      <c r="R71" s="19"/>
      <c r="S71" s="15"/>
      <c r="T71" s="45"/>
    </row>
    <row r="72" spans="1:20" x14ac:dyDescent="0.3">
      <c r="A72" s="45" t="s">
        <v>126</v>
      </c>
      <c r="B72" s="45">
        <v>0</v>
      </c>
      <c r="C72" s="45" t="s">
        <v>4395</v>
      </c>
      <c r="D72" s="45">
        <v>1800</v>
      </c>
      <c r="E72" s="45">
        <v>333.46899999999999</v>
      </c>
      <c r="F72" s="45">
        <v>0.3</v>
      </c>
      <c r="G72" s="45">
        <v>0.2</v>
      </c>
      <c r="H72" s="45">
        <v>2.3194349999999999</v>
      </c>
      <c r="I72" s="45">
        <v>5189683.085</v>
      </c>
      <c r="J72" s="45">
        <v>487924.58899999998</v>
      </c>
      <c r="K72" s="18">
        <f>VLOOKUP($C72,'Hub coords'!$A$14:$E$119,4,TRUE)</f>
        <v>487922.22340000002</v>
      </c>
      <c r="L72" s="18">
        <f>VLOOKUP($C72,'Hub coords'!$A$14:$E$119,5,TRUE)</f>
        <v>5189684.0785000008</v>
      </c>
      <c r="M72" s="18">
        <f t="shared" si="4"/>
        <v>2.3655999999609776</v>
      </c>
      <c r="N72" s="18">
        <f t="shared" si="5"/>
        <v>0.99350000079721212</v>
      </c>
      <c r="O72" s="46">
        <f t="shared" si="6"/>
        <v>2.5657563429521981</v>
      </c>
      <c r="P72" s="18">
        <f t="shared" si="7"/>
        <v>6.5831056113994375</v>
      </c>
      <c r="Q72" s="47" t="str">
        <f>VLOOKUP($C72,'Hub coords'!$A$14:$E$118,1,TRUE)</f>
        <v>12A</v>
      </c>
      <c r="R72" s="19"/>
      <c r="S72" s="15"/>
      <c r="T72" s="45"/>
    </row>
    <row r="73" spans="1:20" x14ac:dyDescent="0.3">
      <c r="A73" s="45" t="s">
        <v>126</v>
      </c>
      <c r="B73" s="45">
        <v>0</v>
      </c>
      <c r="C73" s="45" t="s">
        <v>4396</v>
      </c>
      <c r="D73" s="45">
        <v>1800</v>
      </c>
      <c r="E73" s="45">
        <v>333.42200000000003</v>
      </c>
      <c r="F73" s="45">
        <v>0.3</v>
      </c>
      <c r="G73" s="45">
        <v>0.3</v>
      </c>
      <c r="H73" s="45">
        <v>1.816983</v>
      </c>
      <c r="I73" s="45">
        <v>5189683.7089999998</v>
      </c>
      <c r="J73" s="45">
        <v>487924.73200000002</v>
      </c>
      <c r="K73" s="18">
        <f>VLOOKUP($C73,'Hub coords'!$A$14:$E$119,4,TRUE)</f>
        <v>487922.22340000002</v>
      </c>
      <c r="L73" s="18">
        <f>VLOOKUP($C73,'Hub coords'!$A$14:$E$119,5,TRUE)</f>
        <v>5189684.0785000008</v>
      </c>
      <c r="M73" s="18">
        <f t="shared" si="4"/>
        <v>2.5086000000010245</v>
      </c>
      <c r="N73" s="18">
        <f t="shared" si="5"/>
        <v>0.3695000009611249</v>
      </c>
      <c r="O73" s="46">
        <f t="shared" si="6"/>
        <v>2.5356664233915729</v>
      </c>
      <c r="P73" s="18">
        <f t="shared" si="7"/>
        <v>6.4296042107154117</v>
      </c>
      <c r="Q73" s="47" t="str">
        <f>VLOOKUP($C73,'Hub coords'!$A$14:$E$118,1,TRUE)</f>
        <v>12A</v>
      </c>
      <c r="R73" s="19"/>
      <c r="S73" s="15"/>
      <c r="T73" s="45"/>
    </row>
    <row r="74" spans="1:20" x14ac:dyDescent="0.3">
      <c r="A74" s="45" t="s">
        <v>126</v>
      </c>
      <c r="B74" s="45">
        <v>0</v>
      </c>
      <c r="C74" s="45" t="s">
        <v>4397</v>
      </c>
      <c r="D74" s="45">
        <v>1800</v>
      </c>
      <c r="E74" s="45">
        <v>335.70600000000002</v>
      </c>
      <c r="F74" s="45">
        <v>0.3</v>
      </c>
      <c r="G74" s="45">
        <v>0.2</v>
      </c>
      <c r="H74" s="45">
        <v>2.398809</v>
      </c>
      <c r="I74" s="45">
        <v>5189682.3329999996</v>
      </c>
      <c r="J74" s="45">
        <v>487924.32299999997</v>
      </c>
      <c r="K74" s="18">
        <f>VLOOKUP($C74,'Hub coords'!$A$14:$E$119,4,TRUE)</f>
        <v>487922.22340000002</v>
      </c>
      <c r="L74" s="18">
        <f>VLOOKUP($C74,'Hub coords'!$A$14:$E$119,5,TRUE)</f>
        <v>5189684.0785000008</v>
      </c>
      <c r="M74" s="18">
        <f t="shared" si="4"/>
        <v>2.099599999957718</v>
      </c>
      <c r="N74" s="18">
        <f t="shared" si="5"/>
        <v>1.7455000011250377</v>
      </c>
      <c r="O74" s="46">
        <f t="shared" si="6"/>
        <v>2.7304011452074137</v>
      </c>
      <c r="P74" s="18">
        <f t="shared" si="7"/>
        <v>7.4550904137499563</v>
      </c>
      <c r="Q74" s="47" t="str">
        <f>VLOOKUP($C74,'Hub coords'!$A$14:$E$118,1,TRUE)</f>
        <v>12A</v>
      </c>
      <c r="R74" s="19"/>
      <c r="S74" s="15"/>
      <c r="T74" s="45"/>
    </row>
    <row r="75" spans="1:20" x14ac:dyDescent="0.3">
      <c r="A75" s="45" t="s">
        <v>126</v>
      </c>
      <c r="B75" s="45">
        <v>0</v>
      </c>
      <c r="C75" s="45" t="s">
        <v>4398</v>
      </c>
      <c r="D75" s="45">
        <v>1800</v>
      </c>
      <c r="E75" s="45">
        <v>333.88099999999997</v>
      </c>
      <c r="F75" s="45">
        <v>0.3</v>
      </c>
      <c r="G75" s="45">
        <v>0.3</v>
      </c>
      <c r="H75" s="45">
        <v>2.3275939999999999</v>
      </c>
      <c r="I75" s="45">
        <v>5189682.9510000004</v>
      </c>
      <c r="J75" s="45">
        <v>487924.63</v>
      </c>
      <c r="K75" s="18">
        <f>VLOOKUP($C75,'Hub coords'!$A$14:$E$119,4,TRUE)</f>
        <v>487922.22340000002</v>
      </c>
      <c r="L75" s="18">
        <f>VLOOKUP($C75,'Hub coords'!$A$14:$E$119,5,TRUE)</f>
        <v>5189684.0785000008</v>
      </c>
      <c r="M75" s="18">
        <f t="shared" si="4"/>
        <v>2.4065999999875203</v>
      </c>
      <c r="N75" s="18">
        <f t="shared" si="5"/>
        <v>1.1275000004097819</v>
      </c>
      <c r="O75" s="46">
        <f t="shared" si="6"/>
        <v>2.6576267252689929</v>
      </c>
      <c r="P75" s="18">
        <f t="shared" si="7"/>
        <v>7.0629798108639914</v>
      </c>
      <c r="Q75" s="47" t="str">
        <f>VLOOKUP($C75,'Hub coords'!$A$14:$E$118,1,TRUE)</f>
        <v>12A</v>
      </c>
      <c r="R75" s="19"/>
      <c r="S75" s="15"/>
      <c r="T75" s="45"/>
    </row>
    <row r="76" spans="1:20" ht="15" thickBot="1" x14ac:dyDescent="0.35">
      <c r="A76" s="45" t="s">
        <v>130</v>
      </c>
      <c r="B76" s="45">
        <v>0</v>
      </c>
      <c r="C76" s="45" t="s">
        <v>4399</v>
      </c>
      <c r="D76" s="45">
        <v>1800</v>
      </c>
      <c r="E76" s="45">
        <v>333.71300000000002</v>
      </c>
      <c r="F76" s="45">
        <v>0.3</v>
      </c>
      <c r="G76" s="45">
        <v>0.2</v>
      </c>
      <c r="H76" s="45">
        <v>2.3319999999999999</v>
      </c>
      <c r="I76" s="45">
        <v>5189683.9230000004</v>
      </c>
      <c r="J76" s="45">
        <v>487924.57500000001</v>
      </c>
      <c r="K76" s="18">
        <f>VLOOKUP($C76,'Hub coords'!$A$14:$E$119,4,TRUE)</f>
        <v>487922.22340000002</v>
      </c>
      <c r="L76" s="18">
        <f>VLOOKUP($C76,'Hub coords'!$A$14:$E$119,5,TRUE)</f>
        <v>5189684.0785000008</v>
      </c>
      <c r="M76" s="18">
        <f t="shared" si="4"/>
        <v>2.3515999999945052</v>
      </c>
      <c r="N76" s="18">
        <f t="shared" si="5"/>
        <v>0.15550000034272671</v>
      </c>
      <c r="O76" s="46">
        <f t="shared" si="6"/>
        <v>2.3567356258351815</v>
      </c>
      <c r="P76" s="18">
        <f t="shared" si="7"/>
        <v>5.5542028100807448</v>
      </c>
      <c r="Q76" s="47" t="str">
        <f>VLOOKUP($C76,'Hub coords'!$A$14:$E$118,1,TRUE)</f>
        <v>12A</v>
      </c>
      <c r="R76" s="38"/>
      <c r="S76" s="38"/>
      <c r="T76" s="45"/>
    </row>
    <row r="77" spans="1:20" x14ac:dyDescent="0.3">
      <c r="A77" s="45" t="s">
        <v>130</v>
      </c>
      <c r="B77" s="45">
        <v>0</v>
      </c>
      <c r="C77" s="45" t="s">
        <v>4382</v>
      </c>
      <c r="D77" s="45">
        <v>1800</v>
      </c>
      <c r="E77" s="45">
        <v>334.25200000000001</v>
      </c>
      <c r="F77" s="45">
        <v>0.4</v>
      </c>
      <c r="G77" s="45">
        <v>0.3</v>
      </c>
      <c r="H77" s="45">
        <v>2.2681710000000002</v>
      </c>
      <c r="I77" s="45">
        <v>5189683.2120000003</v>
      </c>
      <c r="J77" s="45">
        <v>487924.58899999998</v>
      </c>
      <c r="K77" s="18">
        <f>VLOOKUP($C77,'Hub coords'!$A$14:$E$119,4,TRUE)</f>
        <v>487922.22340000002</v>
      </c>
      <c r="L77" s="18">
        <f>VLOOKUP($C77,'Hub coords'!$A$14:$E$119,5,TRUE)</f>
        <v>5189684.0785000008</v>
      </c>
      <c r="M77" s="18">
        <f t="shared" si="4"/>
        <v>2.3655999999609776</v>
      </c>
      <c r="N77" s="18">
        <f t="shared" si="5"/>
        <v>0.86650000046938658</v>
      </c>
      <c r="O77" s="46">
        <f t="shared" si="6"/>
        <v>2.5193026040213637</v>
      </c>
      <c r="P77" s="18">
        <f t="shared" si="7"/>
        <v>6.3468856106288243</v>
      </c>
      <c r="Q77" s="47" t="str">
        <f>VLOOKUP($C77,'Hub coords'!$A$14:$E$118,1,TRUE)</f>
        <v>12A</v>
      </c>
      <c r="R77" s="45"/>
      <c r="S77" s="45"/>
      <c r="T77" s="45"/>
    </row>
    <row r="78" spans="1:20" x14ac:dyDescent="0.3">
      <c r="A78" s="45" t="s">
        <v>130</v>
      </c>
      <c r="B78" s="45">
        <v>0</v>
      </c>
      <c r="C78" s="45" t="s">
        <v>4400</v>
      </c>
      <c r="D78" s="45">
        <v>1800</v>
      </c>
      <c r="E78" s="45">
        <v>332.60599999999999</v>
      </c>
      <c r="F78" s="45">
        <v>0.3</v>
      </c>
      <c r="G78" s="45">
        <v>0.2</v>
      </c>
      <c r="H78" s="45">
        <v>2.2930790000000001</v>
      </c>
      <c r="I78" s="45">
        <v>5189683.12</v>
      </c>
      <c r="J78" s="45">
        <v>487924.67099999997</v>
      </c>
      <c r="K78" s="18">
        <f>VLOOKUP($C78,'Hub coords'!$A$14:$E$119,4,TRUE)</f>
        <v>487922.22340000002</v>
      </c>
      <c r="L78" s="18">
        <f>VLOOKUP($C78,'Hub coords'!$A$14:$E$119,5,TRUE)</f>
        <v>5189684.0785000008</v>
      </c>
      <c r="M78" s="18">
        <f t="shared" si="4"/>
        <v>2.4475999999558553</v>
      </c>
      <c r="N78" s="18">
        <f t="shared" si="5"/>
        <v>0.95850000064820051</v>
      </c>
      <c r="O78" s="46">
        <f t="shared" si="6"/>
        <v>2.6285866945996861</v>
      </c>
      <c r="P78" s="18">
        <f t="shared" si="7"/>
        <v>6.9094680110265037</v>
      </c>
      <c r="Q78" s="47" t="str">
        <f>VLOOKUP($C78,'Hub coords'!$A$14:$E$118,1,TRUE)</f>
        <v>12A</v>
      </c>
      <c r="R78" s="45"/>
      <c r="S78" s="45"/>
      <c r="T78" s="45"/>
    </row>
    <row r="79" spans="1:20" x14ac:dyDescent="0.3">
      <c r="A79" s="45" t="s">
        <v>126</v>
      </c>
      <c r="B79" s="45">
        <v>0</v>
      </c>
      <c r="C79" s="45" t="s">
        <v>4401</v>
      </c>
      <c r="D79" s="45">
        <v>1800</v>
      </c>
      <c r="E79" s="45">
        <v>330.84399999999999</v>
      </c>
      <c r="F79" s="45">
        <v>0.4</v>
      </c>
      <c r="G79" s="45">
        <v>0.3</v>
      </c>
      <c r="H79" s="45">
        <v>2.3437169999999998</v>
      </c>
      <c r="I79" s="45">
        <v>5189682.6370000001</v>
      </c>
      <c r="J79" s="45">
        <v>487924.353</v>
      </c>
      <c r="K79" s="18">
        <f>VLOOKUP($C79,'Hub coords'!$A$14:$E$119,4,TRUE)</f>
        <v>487922.22340000002</v>
      </c>
      <c r="L79" s="18">
        <f>VLOOKUP($C79,'Hub coords'!$A$14:$E$119,5,TRUE)</f>
        <v>5189684.0785000008</v>
      </c>
      <c r="M79" s="18">
        <f t="shared" si="4"/>
        <v>2.1295999999856576</v>
      </c>
      <c r="N79" s="18">
        <f t="shared" si="5"/>
        <v>1.4415000006556511</v>
      </c>
      <c r="O79" s="46">
        <f t="shared" si="6"/>
        <v>2.5715984157385763</v>
      </c>
      <c r="P79" s="18">
        <f t="shared" si="7"/>
        <v>6.6131184118291557</v>
      </c>
      <c r="Q79" s="47" t="str">
        <f>VLOOKUP($C79,'Hub coords'!$A$14:$E$118,1,TRUE)</f>
        <v>12A</v>
      </c>
      <c r="R79" s="45"/>
      <c r="S79" s="45"/>
      <c r="T79" s="45"/>
    </row>
    <row r="80" spans="1:20" x14ac:dyDescent="0.3">
      <c r="A80" s="45" t="s">
        <v>126</v>
      </c>
      <c r="B80" s="45">
        <v>0</v>
      </c>
      <c r="C80" s="45" t="s">
        <v>4402</v>
      </c>
      <c r="D80" s="45">
        <v>1800</v>
      </c>
      <c r="E80" s="45">
        <v>335.09</v>
      </c>
      <c r="F80" s="45">
        <v>0.6</v>
      </c>
      <c r="G80" s="45">
        <v>0.4</v>
      </c>
      <c r="H80" s="45">
        <v>2.2983669999999998</v>
      </c>
      <c r="I80" s="45">
        <v>5189683.9230000004</v>
      </c>
      <c r="J80" s="45">
        <v>487924.58899999998</v>
      </c>
      <c r="K80" s="18">
        <f>VLOOKUP($C80,'Hub coords'!$A$14:$E$119,4,TRUE)</f>
        <v>487922.22340000002</v>
      </c>
      <c r="L80" s="18">
        <f>VLOOKUP($C80,'Hub coords'!$A$14:$E$119,5,TRUE)</f>
        <v>5189684.0785000008</v>
      </c>
      <c r="M80" s="18">
        <f t="shared" si="4"/>
        <v>2.3655999999609776</v>
      </c>
      <c r="N80" s="18">
        <f t="shared" si="5"/>
        <v>0.15550000034272671</v>
      </c>
      <c r="O80" s="46">
        <f t="shared" si="6"/>
        <v>2.3707052979908672</v>
      </c>
      <c r="P80" s="18">
        <f t="shared" si="7"/>
        <v>5.6202436099219666</v>
      </c>
      <c r="Q80" s="47" t="str">
        <f>VLOOKUP($C80,'Hub coords'!$A$14:$E$118,1,TRUE)</f>
        <v>12A</v>
      </c>
      <c r="R80" s="45"/>
      <c r="S80" s="45"/>
      <c r="T80" s="45"/>
    </row>
    <row r="81" spans="1:20" x14ac:dyDescent="0.3">
      <c r="A81" s="45" t="s">
        <v>130</v>
      </c>
      <c r="B81" s="45">
        <v>0</v>
      </c>
      <c r="C81" s="45" t="s">
        <v>4403</v>
      </c>
      <c r="D81" s="45">
        <v>1800</v>
      </c>
      <c r="E81" s="45">
        <v>334.404</v>
      </c>
      <c r="F81" s="45">
        <v>0.3</v>
      </c>
      <c r="G81" s="45">
        <v>0.3</v>
      </c>
      <c r="H81" s="45">
        <v>2.3246790000000002</v>
      </c>
      <c r="I81" s="45">
        <v>5189683.8480000002</v>
      </c>
      <c r="J81" s="45">
        <v>487924.01</v>
      </c>
      <c r="K81" s="18">
        <f>VLOOKUP($C81,'Hub coords'!$A$14:$E$119,4,TRUE)</f>
        <v>487922.22340000002</v>
      </c>
      <c r="L81" s="18">
        <f>VLOOKUP($C81,'Hub coords'!$A$14:$E$119,5,TRUE)</f>
        <v>5189684.0785000008</v>
      </c>
      <c r="M81" s="18">
        <f t="shared" si="4"/>
        <v>1.7865999999921769</v>
      </c>
      <c r="N81" s="18">
        <f t="shared" si="5"/>
        <v>0.23050000052899122</v>
      </c>
      <c r="O81" s="46">
        <f t="shared" si="6"/>
        <v>1.8014077301421552</v>
      </c>
      <c r="P81" s="18">
        <f t="shared" si="7"/>
        <v>3.2450698102159117</v>
      </c>
      <c r="Q81" s="47" t="str">
        <f>VLOOKUP($C81,'Hub coords'!$A$14:$E$118,1,TRUE)</f>
        <v>12A</v>
      </c>
      <c r="R81" s="45"/>
      <c r="S81" s="45"/>
      <c r="T81" s="45"/>
    </row>
    <row r="82" spans="1:20" x14ac:dyDescent="0.3">
      <c r="A82" s="45" t="s">
        <v>126</v>
      </c>
      <c r="B82" s="45">
        <v>0</v>
      </c>
      <c r="C82" s="45" t="s">
        <v>4404</v>
      </c>
      <c r="D82" s="45">
        <v>1800</v>
      </c>
      <c r="E82" s="45">
        <v>332.82900000000001</v>
      </c>
      <c r="F82" s="45">
        <v>0.3</v>
      </c>
      <c r="G82" s="45">
        <v>0.2</v>
      </c>
      <c r="H82" s="45">
        <v>2.3729909999999999</v>
      </c>
      <c r="I82" s="45">
        <v>5189683.0580000002</v>
      </c>
      <c r="J82" s="45">
        <v>487924.52</v>
      </c>
      <c r="K82" s="18">
        <f>VLOOKUP($C82,'Hub coords'!$A$14:$E$119,4,TRUE)</f>
        <v>487922.22340000002</v>
      </c>
      <c r="L82" s="18">
        <f>VLOOKUP($C82,'Hub coords'!$A$14:$E$119,5,TRUE)</f>
        <v>5189684.0785000008</v>
      </c>
      <c r="M82" s="18">
        <f t="shared" si="4"/>
        <v>2.2966000000014901</v>
      </c>
      <c r="N82" s="18">
        <f t="shared" si="5"/>
        <v>1.0205000005662441</v>
      </c>
      <c r="O82" s="46">
        <f t="shared" si="6"/>
        <v>2.5131239148045506</v>
      </c>
      <c r="P82" s="18">
        <f t="shared" si="7"/>
        <v>6.3157918111625495</v>
      </c>
      <c r="Q82" s="47" t="str">
        <f>VLOOKUP($C82,'Hub coords'!$A$14:$E$118,1,TRUE)</f>
        <v>12A</v>
      </c>
      <c r="R82" s="45"/>
      <c r="S82" s="45"/>
      <c r="T82" s="45"/>
    </row>
    <row r="83" spans="1:20" x14ac:dyDescent="0.3">
      <c r="A83" s="45" t="s">
        <v>130</v>
      </c>
      <c r="B83" s="45">
        <v>0</v>
      </c>
      <c r="C83" s="45" t="s">
        <v>4405</v>
      </c>
      <c r="D83" s="45">
        <v>1799</v>
      </c>
      <c r="E83" s="45">
        <v>335.35300000000001</v>
      </c>
      <c r="F83" s="45">
        <v>0.5</v>
      </c>
      <c r="G83" s="45">
        <v>0.3</v>
      </c>
      <c r="H83" s="45">
        <v>2.4756369999999999</v>
      </c>
      <c r="I83" s="45">
        <v>5189684.176</v>
      </c>
      <c r="J83" s="45">
        <v>487924.50799999997</v>
      </c>
      <c r="K83" s="18">
        <f>VLOOKUP($C83,'Hub coords'!$A$14:$E$119,4,TRUE)</f>
        <v>487922.22340000002</v>
      </c>
      <c r="L83" s="18">
        <f>VLOOKUP($C83,'Hub coords'!$A$14:$E$119,5,TRUE)</f>
        <v>5189684.0785000008</v>
      </c>
      <c r="M83" s="18">
        <f t="shared" si="4"/>
        <v>2.2845999999553896</v>
      </c>
      <c r="N83" s="18">
        <f t="shared" si="5"/>
        <v>9.7499999217689037E-2</v>
      </c>
      <c r="O83" s="46">
        <f t="shared" si="6"/>
        <v>2.2866795598954428</v>
      </c>
      <c r="P83" s="18">
        <f t="shared" si="7"/>
        <v>5.2289034096436158</v>
      </c>
      <c r="Q83" s="47" t="str">
        <f>VLOOKUP($C83,'Hub coords'!$A$14:$E$118,1,TRUE)</f>
        <v>12A</v>
      </c>
      <c r="R83" s="45"/>
      <c r="S83" s="45"/>
      <c r="T83" s="45"/>
    </row>
    <row r="84" spans="1:20" x14ac:dyDescent="0.3">
      <c r="A84" s="45" t="s">
        <v>130</v>
      </c>
      <c r="B84" s="45">
        <v>0</v>
      </c>
      <c r="C84" s="45" t="s">
        <v>4406</v>
      </c>
      <c r="D84" s="45">
        <v>1800</v>
      </c>
      <c r="E84" s="45">
        <v>332.20600000000002</v>
      </c>
      <c r="F84" s="45">
        <v>0.3</v>
      </c>
      <c r="G84" s="45">
        <v>0.2</v>
      </c>
      <c r="H84" s="45">
        <v>2.3837229999999998</v>
      </c>
      <c r="I84" s="45">
        <v>5189683.5120000001</v>
      </c>
      <c r="J84" s="45">
        <v>487924.59700000001</v>
      </c>
      <c r="K84" s="18">
        <f>VLOOKUP($C84,'Hub coords'!$A$14:$E$119,4,TRUE)</f>
        <v>487922.22340000002</v>
      </c>
      <c r="L84" s="18">
        <f>VLOOKUP($C84,'Hub coords'!$A$14:$E$119,5,TRUE)</f>
        <v>5189684.0785000008</v>
      </c>
      <c r="M84" s="18">
        <f t="shared" si="4"/>
        <v>2.3735999999917112</v>
      </c>
      <c r="N84" s="18">
        <f t="shared" si="5"/>
        <v>0.56650000065565109</v>
      </c>
      <c r="O84" s="46">
        <f t="shared" si="6"/>
        <v>2.4402662171786718</v>
      </c>
      <c r="P84" s="18">
        <f t="shared" si="7"/>
        <v>5.9548992107035046</v>
      </c>
      <c r="Q84" s="47" t="str">
        <f>VLOOKUP($C84,'Hub coords'!$A$14:$E$118,1,TRUE)</f>
        <v>12A</v>
      </c>
      <c r="R84" s="45"/>
      <c r="S84" s="45"/>
      <c r="T84" s="45"/>
    </row>
    <row r="85" spans="1:20" x14ac:dyDescent="0.3">
      <c r="A85" s="45" t="s">
        <v>126</v>
      </c>
      <c r="B85" s="45">
        <v>0</v>
      </c>
      <c r="C85" s="45" t="s">
        <v>4407</v>
      </c>
      <c r="D85" s="45">
        <v>1800</v>
      </c>
      <c r="E85" s="45">
        <v>331.24299999999999</v>
      </c>
      <c r="F85" s="45">
        <v>0.3</v>
      </c>
      <c r="G85" s="45">
        <v>0.2</v>
      </c>
      <c r="H85" s="45">
        <v>2.3467150000000001</v>
      </c>
      <c r="I85" s="45">
        <v>5189682.8789999997</v>
      </c>
      <c r="J85" s="45">
        <v>487924.592</v>
      </c>
      <c r="K85" s="18">
        <f>VLOOKUP($C85,'Hub coords'!$A$14:$E$119,4,TRUE)</f>
        <v>487922.22340000002</v>
      </c>
      <c r="L85" s="18">
        <f>VLOOKUP($C85,'Hub coords'!$A$14:$E$119,5,TRUE)</f>
        <v>5189684.0785000008</v>
      </c>
      <c r="M85" s="18">
        <f t="shared" si="4"/>
        <v>2.3685999999870546</v>
      </c>
      <c r="N85" s="18">
        <f t="shared" si="5"/>
        <v>1.1995000010356307</v>
      </c>
      <c r="O85" s="46">
        <f t="shared" si="6"/>
        <v>2.6550077612736187</v>
      </c>
      <c r="P85" s="18">
        <f t="shared" si="7"/>
        <v>7.0490662124231527</v>
      </c>
      <c r="Q85" s="47" t="str">
        <f>VLOOKUP($C85,'Hub coords'!$A$14:$E$118,1,TRUE)</f>
        <v>12A</v>
      </c>
      <c r="R85" s="45"/>
      <c r="S85" s="45"/>
      <c r="T85" s="45"/>
    </row>
    <row r="86" spans="1:20" x14ac:dyDescent="0.3">
      <c r="A86" s="45" t="s">
        <v>130</v>
      </c>
      <c r="B86" s="45">
        <v>0</v>
      </c>
      <c r="C86" s="45" t="s">
        <v>4408</v>
      </c>
      <c r="D86" s="45">
        <v>1800</v>
      </c>
      <c r="E86" s="45">
        <v>334.851</v>
      </c>
      <c r="F86" s="45">
        <v>0.4</v>
      </c>
      <c r="G86" s="45">
        <v>0.3</v>
      </c>
      <c r="H86" s="45">
        <v>2.4277769999999999</v>
      </c>
      <c r="I86" s="45">
        <v>5189683.1789999995</v>
      </c>
      <c r="J86" s="45">
        <v>487923.86499999999</v>
      </c>
      <c r="K86" s="18">
        <f>VLOOKUP($C86,'Hub coords'!$A$14:$E$119,4,TRUE)</f>
        <v>487922.22340000002</v>
      </c>
      <c r="L86" s="18">
        <f>VLOOKUP($C86,'Hub coords'!$A$14:$E$119,5,TRUE)</f>
        <v>5189684.0785000008</v>
      </c>
      <c r="M86" s="18">
        <f t="shared" si="4"/>
        <v>1.6415999999735504</v>
      </c>
      <c r="N86" s="18">
        <f t="shared" si="5"/>
        <v>0.89950000122189522</v>
      </c>
      <c r="O86" s="46">
        <f t="shared" si="6"/>
        <v>1.8718842945308747</v>
      </c>
      <c r="P86" s="18">
        <f t="shared" si="7"/>
        <v>3.5039508121113503</v>
      </c>
      <c r="Q86" s="47" t="str">
        <f>VLOOKUP($C86,'Hub coords'!$A$14:$E$118,1,TRUE)</f>
        <v>12A</v>
      </c>
      <c r="R86" s="45"/>
      <c r="S86" s="45"/>
      <c r="T86" s="45"/>
    </row>
    <row r="87" spans="1:20" x14ac:dyDescent="0.3">
      <c r="A87" s="45" t="s">
        <v>130</v>
      </c>
      <c r="B87" s="45">
        <v>0</v>
      </c>
      <c r="C87" s="45" t="s">
        <v>4409</v>
      </c>
      <c r="D87" s="45">
        <v>1800</v>
      </c>
      <c r="E87" s="45">
        <v>335.10899999999998</v>
      </c>
      <c r="F87" s="45">
        <v>0.4</v>
      </c>
      <c r="G87" s="45">
        <v>0.3</v>
      </c>
      <c r="H87" s="45">
        <v>2.2240310000000001</v>
      </c>
      <c r="I87" s="45">
        <v>5189683.4639999997</v>
      </c>
      <c r="J87" s="45">
        <v>487924.01299999998</v>
      </c>
      <c r="K87" s="18">
        <f>VLOOKUP($C87,'Hub coords'!$A$14:$E$119,4,TRUE)</f>
        <v>487922.22340000002</v>
      </c>
      <c r="L87" s="18">
        <f>VLOOKUP($C87,'Hub coords'!$A$14:$E$119,5,TRUE)</f>
        <v>5189684.0785000008</v>
      </c>
      <c r="M87" s="18">
        <f t="shared" si="4"/>
        <v>1.7895999999600463</v>
      </c>
      <c r="N87" s="18">
        <f t="shared" si="5"/>
        <v>0.61450000107288361</v>
      </c>
      <c r="O87" s="46">
        <f t="shared" si="6"/>
        <v>1.8921623638513614</v>
      </c>
      <c r="P87" s="18">
        <f t="shared" si="7"/>
        <v>3.5802784111755717</v>
      </c>
      <c r="Q87" s="47" t="str">
        <f>VLOOKUP($C87,'Hub coords'!$A$14:$E$118,1,TRUE)</f>
        <v>12A</v>
      </c>
      <c r="R87" s="45"/>
      <c r="S87" s="45"/>
      <c r="T87" s="45"/>
    </row>
    <row r="88" spans="1:20" x14ac:dyDescent="0.3">
      <c r="A88" s="45" t="s">
        <v>126</v>
      </c>
      <c r="B88" s="45">
        <v>0</v>
      </c>
      <c r="C88" s="45" t="s">
        <v>4383</v>
      </c>
      <c r="D88" s="45">
        <v>1799</v>
      </c>
      <c r="E88" s="45">
        <v>335.053</v>
      </c>
      <c r="F88" s="45">
        <v>0.4</v>
      </c>
      <c r="G88" s="45">
        <v>0.3</v>
      </c>
      <c r="H88" s="45">
        <v>2.5507420000000001</v>
      </c>
      <c r="I88" s="45">
        <v>5189684.1550000003</v>
      </c>
      <c r="J88" s="45">
        <v>487924.45500000002</v>
      </c>
      <c r="K88" s="18">
        <f>VLOOKUP($C88,'Hub coords'!$A$14:$E$119,4,TRUE)</f>
        <v>487922.22340000002</v>
      </c>
      <c r="L88" s="18">
        <f>VLOOKUP($C88,'Hub coords'!$A$14:$E$119,5,TRUE)</f>
        <v>5189684.0785000008</v>
      </c>
      <c r="M88" s="18">
        <f t="shared" si="4"/>
        <v>2.2315999999991618</v>
      </c>
      <c r="N88" s="18">
        <f t="shared" si="5"/>
        <v>7.64999995008111E-2</v>
      </c>
      <c r="O88" s="46">
        <f t="shared" si="6"/>
        <v>2.2329108378795341</v>
      </c>
      <c r="P88" s="18">
        <f t="shared" si="7"/>
        <v>4.9858908099198835</v>
      </c>
      <c r="Q88" s="47" t="str">
        <f>VLOOKUP($C88,'Hub coords'!$A$14:$E$118,1,TRUE)</f>
        <v>12A</v>
      </c>
      <c r="R88" s="45"/>
      <c r="S88" s="45"/>
      <c r="T88" s="45"/>
    </row>
    <row r="89" spans="1:20" x14ac:dyDescent="0.3">
      <c r="A89" s="45" t="s">
        <v>130</v>
      </c>
      <c r="B89" s="45">
        <v>0</v>
      </c>
      <c r="C89" s="45" t="s">
        <v>4410</v>
      </c>
      <c r="D89" s="45">
        <v>1800</v>
      </c>
      <c r="E89" s="45">
        <v>336.654</v>
      </c>
      <c r="F89" s="45">
        <v>0.4</v>
      </c>
      <c r="G89" s="45">
        <v>0.3</v>
      </c>
      <c r="H89" s="45">
        <v>2.325955</v>
      </c>
      <c r="I89" s="45">
        <v>5189682.8720000004</v>
      </c>
      <c r="J89" s="45">
        <v>487924.51</v>
      </c>
      <c r="K89" s="18">
        <f>VLOOKUP($C89,'Hub coords'!$A$14:$E$119,4,TRUE)</f>
        <v>487922.22340000002</v>
      </c>
      <c r="L89" s="18">
        <f>VLOOKUP($C89,'Hub coords'!$A$14:$E$119,5,TRUE)</f>
        <v>5189684.0785000008</v>
      </c>
      <c r="M89" s="18">
        <f t="shared" si="4"/>
        <v>2.2865999999921769</v>
      </c>
      <c r="N89" s="18">
        <f t="shared" si="5"/>
        <v>1.206500000320375</v>
      </c>
      <c r="O89" s="46">
        <f t="shared" si="6"/>
        <v>2.5853784656675098</v>
      </c>
      <c r="P89" s="18">
        <f t="shared" si="7"/>
        <v>6.6841818107372877</v>
      </c>
      <c r="Q89" s="47" t="str">
        <f>VLOOKUP($C89,'Hub coords'!$A$14:$E$118,1,TRUE)</f>
        <v>12A</v>
      </c>
      <c r="R89" s="45"/>
      <c r="S89" s="45"/>
      <c r="T89" s="45"/>
    </row>
    <row r="90" spans="1:20" x14ac:dyDescent="0.3">
      <c r="A90" s="45" t="s">
        <v>130</v>
      </c>
      <c r="B90" s="45">
        <v>0</v>
      </c>
      <c r="C90" s="45" t="s">
        <v>4384</v>
      </c>
      <c r="D90" s="45">
        <v>1800</v>
      </c>
      <c r="E90" s="45">
        <v>335.98599999999999</v>
      </c>
      <c r="F90" s="45">
        <v>0.4</v>
      </c>
      <c r="G90" s="45">
        <v>0.3</v>
      </c>
      <c r="H90" s="45">
        <v>2.4070939999999998</v>
      </c>
      <c r="I90" s="45">
        <v>5189683.2970000003</v>
      </c>
      <c r="J90" s="45">
        <v>487923.99900000001</v>
      </c>
      <c r="K90" s="18">
        <f>VLOOKUP($C90,'Hub coords'!$A$14:$E$119,4,TRUE)</f>
        <v>487922.22340000002</v>
      </c>
      <c r="L90" s="18">
        <f>VLOOKUP($C90,'Hub coords'!$A$14:$E$119,5,TRUE)</f>
        <v>5189684.0785000008</v>
      </c>
      <c r="M90" s="18">
        <f t="shared" si="4"/>
        <v>1.7755999999935739</v>
      </c>
      <c r="N90" s="18">
        <f t="shared" si="5"/>
        <v>0.78150000050663948</v>
      </c>
      <c r="O90" s="46">
        <f t="shared" si="6"/>
        <v>1.9399736108434715</v>
      </c>
      <c r="P90" s="18">
        <f t="shared" si="7"/>
        <v>3.7634976107690572</v>
      </c>
      <c r="Q90" s="47" t="str">
        <f>VLOOKUP($C90,'Hub coords'!$A$14:$E$118,1,TRUE)</f>
        <v>12A</v>
      </c>
      <c r="R90" s="30" t="s">
        <v>5112</v>
      </c>
      <c r="S90" s="37">
        <f>COUNT(D66:D95)</f>
        <v>30</v>
      </c>
      <c r="T90" s="45"/>
    </row>
    <row r="91" spans="1:20" x14ac:dyDescent="0.3">
      <c r="A91" s="45" t="s">
        <v>126</v>
      </c>
      <c r="B91" s="45">
        <v>0</v>
      </c>
      <c r="C91" s="45" t="s">
        <v>4385</v>
      </c>
      <c r="D91" s="45">
        <v>1800</v>
      </c>
      <c r="E91" s="45">
        <v>336.26100000000002</v>
      </c>
      <c r="F91" s="45">
        <v>0.3</v>
      </c>
      <c r="G91" s="45">
        <v>0.2</v>
      </c>
      <c r="H91" s="45">
        <v>2.3787090000000002</v>
      </c>
      <c r="I91" s="45">
        <v>5189682.51</v>
      </c>
      <c r="J91" s="45">
        <v>487924.09100000001</v>
      </c>
      <c r="K91" s="18">
        <f>VLOOKUP($C91,'Hub coords'!$A$14:$E$119,4,TRUE)</f>
        <v>487922.22340000002</v>
      </c>
      <c r="L91" s="18">
        <f>VLOOKUP($C91,'Hub coords'!$A$14:$E$119,5,TRUE)</f>
        <v>5189684.0785000008</v>
      </c>
      <c r="M91" s="18">
        <f t="shared" si="4"/>
        <v>1.8675999999977648</v>
      </c>
      <c r="N91" s="18">
        <f t="shared" si="5"/>
        <v>1.5685000009834766</v>
      </c>
      <c r="O91" s="46">
        <f t="shared" si="6"/>
        <v>2.4388772033615833</v>
      </c>
      <c r="P91" s="18">
        <f t="shared" si="7"/>
        <v>5.9481220130768175</v>
      </c>
      <c r="Q91" s="47" t="str">
        <f>VLOOKUP($C91,'Hub coords'!$A$14:$E$118,1,TRUE)</f>
        <v>12A</v>
      </c>
      <c r="R91" s="30" t="s">
        <v>5111</v>
      </c>
      <c r="S91" s="34">
        <f>AVERAGE(O66:O95)</f>
        <v>2.4269556097475911</v>
      </c>
      <c r="T91" s="45"/>
    </row>
    <row r="92" spans="1:20" x14ac:dyDescent="0.3">
      <c r="A92" s="45" t="s">
        <v>130</v>
      </c>
      <c r="B92" s="45">
        <v>0</v>
      </c>
      <c r="C92" s="45" t="s">
        <v>4386</v>
      </c>
      <c r="D92" s="45">
        <v>1800</v>
      </c>
      <c r="E92" s="45">
        <v>333.22800000000001</v>
      </c>
      <c r="F92" s="45">
        <v>0.3</v>
      </c>
      <c r="G92" s="45">
        <v>0.2</v>
      </c>
      <c r="H92" s="45">
        <v>2.3356940000000002</v>
      </c>
      <c r="I92" s="45">
        <v>5189683.6880000001</v>
      </c>
      <c r="J92" s="45">
        <v>487924.549</v>
      </c>
      <c r="K92" s="18">
        <f>VLOOKUP($C92,'Hub coords'!$A$14:$E$119,4,TRUE)</f>
        <v>487922.22340000002</v>
      </c>
      <c r="L92" s="18">
        <f>VLOOKUP($C92,'Hub coords'!$A$14:$E$119,5,TRUE)</f>
        <v>5189684.0785000008</v>
      </c>
      <c r="M92" s="18">
        <f t="shared" si="4"/>
        <v>2.3255999999819323</v>
      </c>
      <c r="N92" s="18">
        <f t="shared" si="5"/>
        <v>0.39050000067800283</v>
      </c>
      <c r="O92" s="46">
        <f t="shared" si="6"/>
        <v>2.3581572488800409</v>
      </c>
      <c r="P92" s="18">
        <f t="shared" si="7"/>
        <v>5.5609056104454826</v>
      </c>
      <c r="Q92" s="47" t="str">
        <f>VLOOKUP($C92,'Hub coords'!$A$14:$E$118,1,TRUE)</f>
        <v>12A</v>
      </c>
      <c r="R92" s="30" t="s">
        <v>5110</v>
      </c>
      <c r="S92" s="34">
        <f>_xlfn.STDEV.S(O66:O95)</f>
        <v>0.32018631346026266</v>
      </c>
      <c r="T92" s="45"/>
    </row>
    <row r="93" spans="1:20" x14ac:dyDescent="0.3">
      <c r="A93" s="45" t="s">
        <v>126</v>
      </c>
      <c r="B93" s="45">
        <v>0</v>
      </c>
      <c r="C93" s="45" t="s">
        <v>4387</v>
      </c>
      <c r="D93" s="45">
        <v>1800</v>
      </c>
      <c r="E93" s="45">
        <v>335.96800000000002</v>
      </c>
      <c r="F93" s="45">
        <v>0.3</v>
      </c>
      <c r="G93" s="45">
        <v>0.2</v>
      </c>
      <c r="H93" s="45">
        <v>2.4466559999999999</v>
      </c>
      <c r="I93" s="45">
        <v>5189682.2740000002</v>
      </c>
      <c r="J93" s="45">
        <v>487924.31199999998</v>
      </c>
      <c r="K93" s="18">
        <f>VLOOKUP($C93,'Hub coords'!$A$14:$E$119,4,TRUE)</f>
        <v>487922.22340000002</v>
      </c>
      <c r="L93" s="18">
        <f>VLOOKUP($C93,'Hub coords'!$A$14:$E$119,5,TRUE)</f>
        <v>5189684.0785000008</v>
      </c>
      <c r="M93" s="18">
        <f t="shared" si="4"/>
        <v>2.0885999999591149</v>
      </c>
      <c r="N93" s="18">
        <f t="shared" si="5"/>
        <v>1.804500000551343</v>
      </c>
      <c r="O93" s="46">
        <f t="shared" si="6"/>
        <v>2.7601576425666363</v>
      </c>
      <c r="P93" s="18">
        <f t="shared" si="7"/>
        <v>7.6184702118190115</v>
      </c>
      <c r="Q93" s="47" t="str">
        <f>VLOOKUP($C93,'Hub coords'!$A$14:$E$118,1,TRUE)</f>
        <v>12A</v>
      </c>
      <c r="R93" s="30" t="s">
        <v>5109</v>
      </c>
      <c r="S93" s="34">
        <f>MIN(O66:O95)</f>
        <v>1.785471985224474</v>
      </c>
      <c r="T93" s="45"/>
    </row>
    <row r="94" spans="1:20" x14ac:dyDescent="0.3">
      <c r="A94" s="45" t="s">
        <v>126</v>
      </c>
      <c r="B94" s="45">
        <v>0</v>
      </c>
      <c r="C94" s="45" t="s">
        <v>4388</v>
      </c>
      <c r="D94" s="45">
        <v>1800</v>
      </c>
      <c r="E94" s="45">
        <v>337.12200000000001</v>
      </c>
      <c r="F94" s="45">
        <v>0.3</v>
      </c>
      <c r="G94" s="45">
        <v>0.2</v>
      </c>
      <c r="H94" s="45">
        <v>2.4905170000000001</v>
      </c>
      <c r="I94" s="45">
        <v>5189682.0669999998</v>
      </c>
      <c r="J94" s="45">
        <v>487924.40899999999</v>
      </c>
      <c r="K94" s="18">
        <f>VLOOKUP($C94,'Hub coords'!$A$14:$E$119,4,TRUE)</f>
        <v>487922.22340000002</v>
      </c>
      <c r="L94" s="18">
        <f>VLOOKUP($C94,'Hub coords'!$A$14:$E$119,5,TRUE)</f>
        <v>5189684.0785000008</v>
      </c>
      <c r="M94" s="18">
        <f t="shared" si="4"/>
        <v>2.1855999999679625</v>
      </c>
      <c r="N94" s="18">
        <f t="shared" si="5"/>
        <v>2.0115000009536743</v>
      </c>
      <c r="O94" s="46">
        <f t="shared" si="6"/>
        <v>2.9703500826832836</v>
      </c>
      <c r="P94" s="18">
        <f t="shared" si="7"/>
        <v>8.8229796136965906</v>
      </c>
      <c r="Q94" s="47" t="str">
        <f>VLOOKUP($C94,'Hub coords'!$A$14:$E$118,1,TRUE)</f>
        <v>12A</v>
      </c>
      <c r="R94" s="30" t="s">
        <v>5108</v>
      </c>
      <c r="S94" s="34">
        <f>MAX(O66:O95)</f>
        <v>2.9703500826832836</v>
      </c>
      <c r="T94" s="45"/>
    </row>
    <row r="95" spans="1:20" x14ac:dyDescent="0.3">
      <c r="A95" s="45" t="s">
        <v>130</v>
      </c>
      <c r="B95" s="45">
        <v>0</v>
      </c>
      <c r="C95" s="45" t="s">
        <v>4389</v>
      </c>
      <c r="D95" s="45">
        <v>1800</v>
      </c>
      <c r="E95" s="45">
        <v>333.66500000000002</v>
      </c>
      <c r="F95" s="45">
        <v>0.4</v>
      </c>
      <c r="G95" s="45">
        <v>0.3</v>
      </c>
      <c r="H95" s="45">
        <v>2.469122</v>
      </c>
      <c r="I95" s="45">
        <v>5189683.9220000003</v>
      </c>
      <c r="J95" s="45">
        <v>487924.00199999998</v>
      </c>
      <c r="K95" s="18">
        <f>VLOOKUP($C95,'Hub coords'!$A$14:$E$119,4,TRUE)</f>
        <v>487922.22340000002</v>
      </c>
      <c r="L95" s="18">
        <f>VLOOKUP($C95,'Hub coords'!$A$14:$E$119,5,TRUE)</f>
        <v>5189684.0785000008</v>
      </c>
      <c r="M95" s="18">
        <f t="shared" si="4"/>
        <v>1.7785999999614432</v>
      </c>
      <c r="N95" s="18">
        <f t="shared" si="5"/>
        <v>0.15650000050663948</v>
      </c>
      <c r="O95" s="46">
        <f t="shared" si="6"/>
        <v>1.785471985224474</v>
      </c>
      <c r="P95" s="18">
        <f t="shared" si="7"/>
        <v>3.1879102100214243</v>
      </c>
      <c r="Q95" s="47" t="str">
        <f>VLOOKUP($C95,'Hub coords'!$A$14:$E$118,1,TRUE)</f>
        <v>12A</v>
      </c>
      <c r="R95" s="30" t="s">
        <v>5107</v>
      </c>
      <c r="S95" s="34">
        <f>SQRT(SUM(P66:P95)/S90)</f>
        <v>2.4472873754087399</v>
      </c>
      <c r="T95" s="45"/>
    </row>
    <row r="96" spans="1:20" ht="15" thickBot="1" x14ac:dyDescent="0.35">
      <c r="A96" s="30" t="s">
        <v>126</v>
      </c>
      <c r="B96" s="30">
        <v>0</v>
      </c>
      <c r="C96" s="30" t="s">
        <v>4411</v>
      </c>
      <c r="D96" s="30">
        <v>1801</v>
      </c>
      <c r="E96" s="30">
        <v>338.43400000000003</v>
      </c>
      <c r="F96" s="30">
        <v>0.4</v>
      </c>
      <c r="G96" s="30">
        <v>0.3</v>
      </c>
      <c r="H96" s="30">
        <v>2.4948329999999999</v>
      </c>
      <c r="I96" s="30">
        <v>5189668.8210000005</v>
      </c>
      <c r="J96" s="30">
        <v>487872.33899999998</v>
      </c>
      <c r="K96" s="18">
        <f>VLOOKUP($C96,'Hub coords'!$A$14:$E$119,4,TRUE)</f>
        <v>487870.81840000005</v>
      </c>
      <c r="L96" s="18">
        <f>VLOOKUP($C96,'Hub coords'!$A$14:$E$119,5,TRUE)</f>
        <v>5189669.9745000005</v>
      </c>
      <c r="M96" s="34">
        <f t="shared" si="4"/>
        <v>1.5205999999307096</v>
      </c>
      <c r="N96" s="34">
        <f t="shared" si="5"/>
        <v>1.1535000000149012</v>
      </c>
      <c r="O96" s="35">
        <f t="shared" si="6"/>
        <v>1.9086085533245551</v>
      </c>
      <c r="P96" s="34">
        <f t="shared" si="7"/>
        <v>3.6427866098236512</v>
      </c>
      <c r="Q96" s="36" t="str">
        <f>VLOOKUP($C96,'Hub coords'!$A$14:$E$118,1,TRUE)</f>
        <v>13A</v>
      </c>
      <c r="R96" s="30"/>
    </row>
    <row r="97" spans="1:19" x14ac:dyDescent="0.3">
      <c r="A97" s="30" t="s">
        <v>126</v>
      </c>
      <c r="B97" s="30">
        <v>0</v>
      </c>
      <c r="C97" s="30" t="s">
        <v>4420</v>
      </c>
      <c r="D97" s="30">
        <v>1801</v>
      </c>
      <c r="E97" s="30">
        <v>338.74700000000001</v>
      </c>
      <c r="F97" s="30">
        <v>0.3</v>
      </c>
      <c r="G97" s="30">
        <v>0.2</v>
      </c>
      <c r="H97" s="30">
        <v>2.2978489999999998</v>
      </c>
      <c r="I97" s="30">
        <v>5189669.1430000002</v>
      </c>
      <c r="J97" s="30">
        <v>487872.90600000002</v>
      </c>
      <c r="K97" s="18">
        <f>VLOOKUP($C97,'Hub coords'!$A$14:$E$119,4,TRUE)</f>
        <v>487870.81840000005</v>
      </c>
      <c r="L97" s="18">
        <f>VLOOKUP($C97,'Hub coords'!$A$14:$E$119,5,TRUE)</f>
        <v>5189669.9745000005</v>
      </c>
      <c r="M97" s="34">
        <f t="shared" si="4"/>
        <v>2.0875999999698251</v>
      </c>
      <c r="N97" s="34">
        <f t="shared" si="5"/>
        <v>0.83150000032037497</v>
      </c>
      <c r="O97" s="35">
        <f t="shared" si="6"/>
        <v>2.2471016911583681</v>
      </c>
      <c r="P97" s="34">
        <f t="shared" si="7"/>
        <v>5.0494660104067979</v>
      </c>
      <c r="Q97" s="36" t="str">
        <f>VLOOKUP($C97,'Hub coords'!$A$14:$E$118,1,TRUE)</f>
        <v>13A</v>
      </c>
      <c r="R97" s="20"/>
      <c r="S97" s="20"/>
    </row>
    <row r="98" spans="1:19" x14ac:dyDescent="0.3">
      <c r="A98" s="30" t="s">
        <v>126</v>
      </c>
      <c r="B98" s="30">
        <v>0</v>
      </c>
      <c r="C98" s="30" t="s">
        <v>4421</v>
      </c>
      <c r="D98" s="30">
        <v>1801</v>
      </c>
      <c r="E98" s="30">
        <v>339.142</v>
      </c>
      <c r="F98" s="30">
        <v>0.4</v>
      </c>
      <c r="G98" s="30">
        <v>0.3</v>
      </c>
      <c r="H98" s="30">
        <v>2.6871330000000002</v>
      </c>
      <c r="I98" s="30">
        <v>5189668.0140000004</v>
      </c>
      <c r="J98" s="30">
        <v>487872.68599999999</v>
      </c>
      <c r="K98" s="18">
        <f>VLOOKUP($C98,'Hub coords'!$A$14:$E$119,4,TRUE)</f>
        <v>487870.81840000005</v>
      </c>
      <c r="L98" s="18">
        <f>VLOOKUP($C98,'Hub coords'!$A$14:$E$119,5,TRUE)</f>
        <v>5189669.9745000005</v>
      </c>
      <c r="M98" s="34">
        <f t="shared" si="4"/>
        <v>1.8675999999395572</v>
      </c>
      <c r="N98" s="34">
        <f t="shared" si="5"/>
        <v>1.9605000000447035</v>
      </c>
      <c r="O98" s="35">
        <f t="shared" si="6"/>
        <v>2.7076724340195799</v>
      </c>
      <c r="P98" s="34">
        <f t="shared" si="7"/>
        <v>7.3314900099495164</v>
      </c>
      <c r="Q98" s="36" t="str">
        <f>VLOOKUP($C98,'Hub coords'!$A$14:$E$118,1,TRUE)</f>
        <v>13A</v>
      </c>
      <c r="R98" s="19"/>
      <c r="S98" s="15"/>
    </row>
    <row r="99" spans="1:19" x14ac:dyDescent="0.3">
      <c r="A99" s="30" t="s">
        <v>126</v>
      </c>
      <c r="B99" s="30">
        <v>0</v>
      </c>
      <c r="C99" s="30" t="s">
        <v>4422</v>
      </c>
      <c r="D99" s="30">
        <v>1801</v>
      </c>
      <c r="E99" s="30">
        <v>337.37799999999999</v>
      </c>
      <c r="F99" s="30">
        <v>0.3</v>
      </c>
      <c r="G99" s="30">
        <v>0.2</v>
      </c>
      <c r="H99" s="30">
        <v>2.365917</v>
      </c>
      <c r="I99" s="30">
        <v>5189668.9809999997</v>
      </c>
      <c r="J99" s="30">
        <v>487872.63699999999</v>
      </c>
      <c r="K99" s="18">
        <f>VLOOKUP($C99,'Hub coords'!$A$14:$E$119,4,TRUE)</f>
        <v>487870.81840000005</v>
      </c>
      <c r="L99" s="18">
        <f>VLOOKUP($C99,'Hub coords'!$A$14:$E$119,5,TRUE)</f>
        <v>5189669.9745000005</v>
      </c>
      <c r="M99" s="34">
        <f t="shared" si="4"/>
        <v>1.8185999999404885</v>
      </c>
      <c r="N99" s="34">
        <f t="shared" si="5"/>
        <v>0.99350000079721212</v>
      </c>
      <c r="O99" s="35">
        <f t="shared" si="6"/>
        <v>2.0722809199931378</v>
      </c>
      <c r="P99" s="34">
        <f t="shared" si="7"/>
        <v>4.2943482113676055</v>
      </c>
      <c r="Q99" s="36" t="str">
        <f>VLOOKUP($C99,'Hub coords'!$A$14:$E$118,1,TRUE)</f>
        <v>13A</v>
      </c>
      <c r="R99" s="19"/>
      <c r="S99" s="15"/>
    </row>
    <row r="100" spans="1:19" x14ac:dyDescent="0.3">
      <c r="A100" s="30" t="s">
        <v>126</v>
      </c>
      <c r="B100" s="30">
        <v>0</v>
      </c>
      <c r="C100" s="30" t="s">
        <v>4423</v>
      </c>
      <c r="D100" s="30">
        <v>1801</v>
      </c>
      <c r="E100" s="30">
        <v>338.06099999999998</v>
      </c>
      <c r="F100" s="30">
        <v>0.4</v>
      </c>
      <c r="G100" s="30">
        <v>0.2</v>
      </c>
      <c r="H100" s="30">
        <v>2.4279549999999999</v>
      </c>
      <c r="I100" s="30">
        <v>5189668.8289999999</v>
      </c>
      <c r="J100" s="30">
        <v>487872.65500000003</v>
      </c>
      <c r="K100" s="18">
        <f>VLOOKUP($C100,'Hub coords'!$A$14:$E$119,4,TRUE)</f>
        <v>487870.81840000005</v>
      </c>
      <c r="L100" s="18">
        <f>VLOOKUP($C100,'Hub coords'!$A$14:$E$119,5,TRUE)</f>
        <v>5189669.9745000005</v>
      </c>
      <c r="M100" s="34">
        <f t="shared" si="4"/>
        <v>1.8365999999805354</v>
      </c>
      <c r="N100" s="34">
        <f t="shared" si="5"/>
        <v>1.1455000005662441</v>
      </c>
      <c r="O100" s="35">
        <f t="shared" si="6"/>
        <v>2.1645484081502468</v>
      </c>
      <c r="P100" s="34">
        <f t="shared" si="7"/>
        <v>4.6852698112257674</v>
      </c>
      <c r="Q100" s="36" t="str">
        <f>VLOOKUP($C100,'Hub coords'!$A$14:$E$118,1,TRUE)</f>
        <v>13A</v>
      </c>
      <c r="R100" s="19"/>
      <c r="S100" s="15"/>
    </row>
    <row r="101" spans="1:19" x14ac:dyDescent="0.3">
      <c r="A101" s="30" t="s">
        <v>126</v>
      </c>
      <c r="B101" s="30">
        <v>0</v>
      </c>
      <c r="C101" s="30" t="s">
        <v>4424</v>
      </c>
      <c r="D101" s="30">
        <v>1801</v>
      </c>
      <c r="E101" s="30">
        <v>337.32</v>
      </c>
      <c r="F101" s="30">
        <v>0.4</v>
      </c>
      <c r="G101" s="30">
        <v>0.2</v>
      </c>
      <c r="H101" s="30">
        <v>2.4396450000000001</v>
      </c>
      <c r="I101" s="30">
        <v>5189668.8360000001</v>
      </c>
      <c r="J101" s="30">
        <v>487872.53499999997</v>
      </c>
      <c r="K101" s="18">
        <f>VLOOKUP($C101,'Hub coords'!$A$14:$E$119,4,TRUE)</f>
        <v>487870.81840000005</v>
      </c>
      <c r="L101" s="18">
        <f>VLOOKUP($C101,'Hub coords'!$A$14:$E$119,5,TRUE)</f>
        <v>5189669.9745000005</v>
      </c>
      <c r="M101" s="34">
        <f t="shared" si="4"/>
        <v>1.7165999999269843</v>
      </c>
      <c r="N101" s="34">
        <f t="shared" si="5"/>
        <v>1.1385000003501773</v>
      </c>
      <c r="O101" s="35">
        <f t="shared" si="6"/>
        <v>2.0598295586156334</v>
      </c>
      <c r="P101" s="34">
        <f t="shared" si="7"/>
        <v>4.2428978105466753</v>
      </c>
      <c r="Q101" s="36" t="str">
        <f>VLOOKUP($C101,'Hub coords'!$A$14:$E$118,1,TRUE)</f>
        <v>13A</v>
      </c>
      <c r="R101" s="19"/>
      <c r="S101" s="15"/>
    </row>
    <row r="102" spans="1:19" x14ac:dyDescent="0.3">
      <c r="A102" s="30" t="s">
        <v>126</v>
      </c>
      <c r="B102" s="30">
        <v>0</v>
      </c>
      <c r="C102" s="30" t="s">
        <v>4425</v>
      </c>
      <c r="D102" s="30">
        <v>1801</v>
      </c>
      <c r="E102" s="30">
        <v>341.72</v>
      </c>
      <c r="F102" s="30">
        <v>0.3</v>
      </c>
      <c r="G102" s="30">
        <v>0.2</v>
      </c>
      <c r="H102" s="30">
        <v>2.4946269999999999</v>
      </c>
      <c r="I102" s="30">
        <v>5189669.1619999995</v>
      </c>
      <c r="J102" s="30">
        <v>487873.50199999998</v>
      </c>
      <c r="K102" s="18">
        <f>VLOOKUP($C102,'Hub coords'!$A$14:$E$119,4,TRUE)</f>
        <v>487870.81840000005</v>
      </c>
      <c r="L102" s="18">
        <f>VLOOKUP($C102,'Hub coords'!$A$14:$E$119,5,TRUE)</f>
        <v>5189669.9745000005</v>
      </c>
      <c r="M102" s="34">
        <f t="shared" si="4"/>
        <v>2.6835999999311753</v>
      </c>
      <c r="N102" s="34">
        <f t="shared" si="5"/>
        <v>0.81250000093132257</v>
      </c>
      <c r="O102" s="35">
        <f t="shared" si="6"/>
        <v>2.8039017834339353</v>
      </c>
      <c r="P102" s="34">
        <f t="shared" si="7"/>
        <v>7.8618652111440026</v>
      </c>
      <c r="Q102" s="36" t="str">
        <f>VLOOKUP($C102,'Hub coords'!$A$14:$E$118,1,TRUE)</f>
        <v>13A</v>
      </c>
      <c r="R102" s="19"/>
      <c r="S102" s="15"/>
    </row>
    <row r="103" spans="1:19" x14ac:dyDescent="0.3">
      <c r="A103" s="30" t="s">
        <v>126</v>
      </c>
      <c r="B103" s="30">
        <v>0</v>
      </c>
      <c r="C103" s="30" t="s">
        <v>4426</v>
      </c>
      <c r="D103" s="30">
        <v>1801</v>
      </c>
      <c r="E103" s="30">
        <v>338.31099999999998</v>
      </c>
      <c r="F103" s="30">
        <v>0.4</v>
      </c>
      <c r="G103" s="30">
        <v>0.3</v>
      </c>
      <c r="H103" s="30">
        <v>2.3494579999999998</v>
      </c>
      <c r="I103" s="30">
        <v>5189668.835</v>
      </c>
      <c r="J103" s="30">
        <v>487872.788</v>
      </c>
      <c r="K103" s="18">
        <f>VLOOKUP($C103,'Hub coords'!$A$14:$E$119,4,TRUE)</f>
        <v>487870.81840000005</v>
      </c>
      <c r="L103" s="18">
        <f>VLOOKUP($C103,'Hub coords'!$A$14:$E$119,5,TRUE)</f>
        <v>5189669.9745000005</v>
      </c>
      <c r="M103" s="34">
        <f t="shared" si="4"/>
        <v>1.9695999999530613</v>
      </c>
      <c r="N103" s="34">
        <f t="shared" si="5"/>
        <v>1.1395000005140901</v>
      </c>
      <c r="O103" s="35">
        <f t="shared" si="6"/>
        <v>2.2754745463280206</v>
      </c>
      <c r="P103" s="34">
        <f t="shared" si="7"/>
        <v>5.1777844109867113</v>
      </c>
      <c r="Q103" s="36" t="str">
        <f>VLOOKUP($C103,'Hub coords'!$A$14:$E$118,1,TRUE)</f>
        <v>13A</v>
      </c>
      <c r="R103" s="19"/>
      <c r="S103" s="15"/>
    </row>
    <row r="104" spans="1:19" x14ac:dyDescent="0.3">
      <c r="A104" s="30" t="s">
        <v>126</v>
      </c>
      <c r="B104" s="30">
        <v>0</v>
      </c>
      <c r="C104" s="30" t="s">
        <v>4427</v>
      </c>
      <c r="D104" s="30">
        <v>1801</v>
      </c>
      <c r="E104" s="30">
        <v>340.089</v>
      </c>
      <c r="F104" s="30">
        <v>0.4</v>
      </c>
      <c r="G104" s="30">
        <v>0.3</v>
      </c>
      <c r="H104" s="30">
        <v>2.4684240000000002</v>
      </c>
      <c r="I104" s="30">
        <v>5189669.0520000001</v>
      </c>
      <c r="J104" s="30">
        <v>487873.92700000003</v>
      </c>
      <c r="K104" s="18">
        <f>VLOOKUP($C104,'Hub coords'!$A$14:$E$119,4,TRUE)</f>
        <v>487870.81840000005</v>
      </c>
      <c r="L104" s="18">
        <f>VLOOKUP($C104,'Hub coords'!$A$14:$E$119,5,TRUE)</f>
        <v>5189669.9745000005</v>
      </c>
      <c r="M104" s="34">
        <f t="shared" si="4"/>
        <v>3.1085999999777414</v>
      </c>
      <c r="N104" s="34">
        <f t="shared" si="5"/>
        <v>0.92250000033527613</v>
      </c>
      <c r="O104" s="35">
        <f t="shared" si="6"/>
        <v>3.242591588603196</v>
      </c>
      <c r="P104" s="34">
        <f t="shared" si="7"/>
        <v>10.514400210480199</v>
      </c>
      <c r="Q104" s="36" t="str">
        <f>VLOOKUP($C104,'Hub coords'!$A$14:$E$118,1,TRUE)</f>
        <v>13A</v>
      </c>
      <c r="R104" s="19"/>
      <c r="S104" s="15"/>
    </row>
    <row r="105" spans="1:19" x14ac:dyDescent="0.3">
      <c r="A105" s="30" t="s">
        <v>126</v>
      </c>
      <c r="B105" s="30">
        <v>0</v>
      </c>
      <c r="C105" s="30" t="s">
        <v>4428</v>
      </c>
      <c r="D105" s="30">
        <v>1801</v>
      </c>
      <c r="E105" s="30">
        <v>339.66699999999997</v>
      </c>
      <c r="F105" s="30">
        <v>0.4</v>
      </c>
      <c r="G105" s="30">
        <v>0.3</v>
      </c>
      <c r="H105" s="30">
        <v>2.668533</v>
      </c>
      <c r="I105" s="30">
        <v>5189669.5539999995</v>
      </c>
      <c r="J105" s="30">
        <v>487873.435</v>
      </c>
      <c r="K105" s="18">
        <f>VLOOKUP($C105,'Hub coords'!$A$14:$E$119,4,TRUE)</f>
        <v>487870.81840000005</v>
      </c>
      <c r="L105" s="18">
        <f>VLOOKUP($C105,'Hub coords'!$A$14:$E$119,5,TRUE)</f>
        <v>5189669.9745000005</v>
      </c>
      <c r="M105" s="34">
        <f t="shared" si="4"/>
        <v>2.6165999999502674</v>
      </c>
      <c r="N105" s="34">
        <f t="shared" si="5"/>
        <v>0.42050000093877316</v>
      </c>
      <c r="O105" s="35">
        <f t="shared" si="6"/>
        <v>2.6501727888062785</v>
      </c>
      <c r="P105" s="34">
        <f t="shared" si="7"/>
        <v>7.0234158105292472</v>
      </c>
      <c r="Q105" s="36" t="str">
        <f>VLOOKUP($C105,'Hub coords'!$A$14:$E$118,1,TRUE)</f>
        <v>13A</v>
      </c>
      <c r="R105" s="19"/>
      <c r="S105" s="15"/>
    </row>
    <row r="106" spans="1:19" ht="15" thickBot="1" x14ac:dyDescent="0.35">
      <c r="A106" s="30" t="s">
        <v>130</v>
      </c>
      <c r="B106" s="30">
        <v>0</v>
      </c>
      <c r="C106" s="30" t="s">
        <v>4429</v>
      </c>
      <c r="D106" s="30">
        <v>1801</v>
      </c>
      <c r="E106" s="30">
        <v>337.363</v>
      </c>
      <c r="F106" s="30">
        <v>0.3</v>
      </c>
      <c r="G106" s="30">
        <v>0.2</v>
      </c>
      <c r="H106" s="30">
        <v>2.3510710000000001</v>
      </c>
      <c r="I106" s="30">
        <v>5189668.9960000003</v>
      </c>
      <c r="J106" s="30">
        <v>487872.64299999998</v>
      </c>
      <c r="K106" s="18">
        <f>VLOOKUP($C106,'Hub coords'!$A$14:$E$119,4,TRUE)</f>
        <v>487870.81840000005</v>
      </c>
      <c r="L106" s="18">
        <f>VLOOKUP($C106,'Hub coords'!$A$14:$E$119,5,TRUE)</f>
        <v>5189669.9745000005</v>
      </c>
      <c r="M106" s="34">
        <f t="shared" si="4"/>
        <v>1.8245999999344349</v>
      </c>
      <c r="N106" s="34">
        <f t="shared" si="5"/>
        <v>0.97850000020116568</v>
      </c>
      <c r="O106" s="35">
        <f t="shared" si="6"/>
        <v>2.0704172067857294</v>
      </c>
      <c r="P106" s="34">
        <f t="shared" si="7"/>
        <v>4.2866274101544217</v>
      </c>
      <c r="Q106" s="36" t="str">
        <f>VLOOKUP($C106,'Hub coords'!$A$14:$E$118,1,TRUE)</f>
        <v>13A</v>
      </c>
      <c r="R106" s="38"/>
      <c r="S106" s="38"/>
    </row>
    <row r="107" spans="1:19" x14ac:dyDescent="0.3">
      <c r="A107" s="30" t="s">
        <v>126</v>
      </c>
      <c r="B107" s="30">
        <v>0</v>
      </c>
      <c r="C107" s="30" t="s">
        <v>4412</v>
      </c>
      <c r="D107" s="30">
        <v>1801</v>
      </c>
      <c r="E107" s="30">
        <v>341.59300000000002</v>
      </c>
      <c r="F107" s="30">
        <v>0.4</v>
      </c>
      <c r="G107" s="30">
        <v>0.3</v>
      </c>
      <c r="H107" s="30">
        <v>2.4990190000000001</v>
      </c>
      <c r="I107" s="30">
        <v>5189668.5769999996</v>
      </c>
      <c r="J107" s="30">
        <v>487873.14399999997</v>
      </c>
      <c r="K107" s="18">
        <f>VLOOKUP($C107,'Hub coords'!$A$14:$E$119,4,TRUE)</f>
        <v>487870.81840000005</v>
      </c>
      <c r="L107" s="18">
        <f>VLOOKUP($C107,'Hub coords'!$A$14:$E$119,5,TRUE)</f>
        <v>5189669.9745000005</v>
      </c>
      <c r="M107" s="34">
        <f t="shared" si="4"/>
        <v>2.3255999999237247</v>
      </c>
      <c r="N107" s="34">
        <f t="shared" si="5"/>
        <v>1.3975000008940697</v>
      </c>
      <c r="O107" s="35">
        <f t="shared" si="6"/>
        <v>2.7131939871937192</v>
      </c>
      <c r="P107" s="34">
        <f t="shared" si="7"/>
        <v>7.3614216121441514</v>
      </c>
      <c r="Q107" s="36" t="str">
        <f>VLOOKUP($C107,'Hub coords'!$A$14:$E$118,1,TRUE)</f>
        <v>13A</v>
      </c>
      <c r="R107" s="30"/>
    </row>
    <row r="108" spans="1:19" x14ac:dyDescent="0.3">
      <c r="A108" s="30" t="s">
        <v>126</v>
      </c>
      <c r="B108" s="30">
        <v>0</v>
      </c>
      <c r="C108" s="30" t="s">
        <v>4430</v>
      </c>
      <c r="D108" s="30">
        <v>1801</v>
      </c>
      <c r="E108" s="30">
        <v>338.81099999999998</v>
      </c>
      <c r="F108" s="30">
        <v>0.3</v>
      </c>
      <c r="G108" s="30">
        <v>0.2</v>
      </c>
      <c r="H108" s="30">
        <v>2.7194410000000002</v>
      </c>
      <c r="I108" s="30">
        <v>5189669.1239999998</v>
      </c>
      <c r="J108" s="30">
        <v>487873.45600000001</v>
      </c>
      <c r="K108" s="18">
        <f>VLOOKUP($C108,'Hub coords'!$A$14:$E$119,4,TRUE)</f>
        <v>487870.81840000005</v>
      </c>
      <c r="L108" s="18">
        <f>VLOOKUP($C108,'Hub coords'!$A$14:$E$119,5,TRUE)</f>
        <v>5189669.9745000005</v>
      </c>
      <c r="M108" s="34">
        <f t="shared" si="4"/>
        <v>2.6375999999581836</v>
      </c>
      <c r="N108" s="34">
        <f t="shared" si="5"/>
        <v>0.85050000064074993</v>
      </c>
      <c r="O108" s="35">
        <f t="shared" si="6"/>
        <v>2.77133253343393</v>
      </c>
      <c r="P108" s="34">
        <f t="shared" si="7"/>
        <v>7.6802840108693253</v>
      </c>
      <c r="Q108" s="36" t="str">
        <f>VLOOKUP($C108,'Hub coords'!$A$14:$E$118,1,TRUE)</f>
        <v>13A</v>
      </c>
      <c r="R108" s="30"/>
    </row>
    <row r="109" spans="1:19" x14ac:dyDescent="0.3">
      <c r="A109" s="30" t="s">
        <v>130</v>
      </c>
      <c r="B109" s="30">
        <v>0</v>
      </c>
      <c r="C109" s="30" t="s">
        <v>4431</v>
      </c>
      <c r="D109" s="30">
        <v>1801</v>
      </c>
      <c r="E109" s="30">
        <v>341.33199999999999</v>
      </c>
      <c r="F109" s="30">
        <v>0.4</v>
      </c>
      <c r="G109" s="30">
        <v>0.3</v>
      </c>
      <c r="H109" s="30">
        <v>2.368239</v>
      </c>
      <c r="I109" s="30">
        <v>5189669.193</v>
      </c>
      <c r="J109" s="30">
        <v>487873.11300000001</v>
      </c>
      <c r="K109" s="18">
        <f>VLOOKUP($C109,'Hub coords'!$A$14:$E$119,4,TRUE)</f>
        <v>487870.81840000005</v>
      </c>
      <c r="L109" s="18">
        <f>VLOOKUP($C109,'Hub coords'!$A$14:$E$119,5,TRUE)</f>
        <v>5189669.9745000005</v>
      </c>
      <c r="M109" s="34">
        <f t="shared" si="4"/>
        <v>2.2945999999647029</v>
      </c>
      <c r="N109" s="34">
        <f t="shared" si="5"/>
        <v>0.78150000050663948</v>
      </c>
      <c r="O109" s="35">
        <f t="shared" si="6"/>
        <v>2.4240320564361131</v>
      </c>
      <c r="P109" s="34">
        <f t="shared" si="7"/>
        <v>5.8759314106298914</v>
      </c>
      <c r="Q109" s="36" t="str">
        <f>VLOOKUP($C109,'Hub coords'!$A$14:$E$118,1,TRUE)</f>
        <v>13A</v>
      </c>
      <c r="R109" s="30"/>
    </row>
    <row r="110" spans="1:19" x14ac:dyDescent="0.3">
      <c r="A110" s="30" t="s">
        <v>126</v>
      </c>
      <c r="B110" s="30">
        <v>0</v>
      </c>
      <c r="C110" s="30" t="s">
        <v>4432</v>
      </c>
      <c r="D110" s="30">
        <v>1801</v>
      </c>
      <c r="E110" s="30">
        <v>337.60399999999998</v>
      </c>
      <c r="F110" s="30">
        <v>0.4</v>
      </c>
      <c r="G110" s="30">
        <v>0.3</v>
      </c>
      <c r="H110" s="30">
        <v>2.673397</v>
      </c>
      <c r="I110" s="30">
        <v>5189670.2630000003</v>
      </c>
      <c r="J110" s="30">
        <v>487873.087</v>
      </c>
      <c r="K110" s="18">
        <f>VLOOKUP($C110,'Hub coords'!$A$14:$E$119,4,TRUE)</f>
        <v>487870.81840000005</v>
      </c>
      <c r="L110" s="18">
        <f>VLOOKUP($C110,'Hub coords'!$A$14:$E$119,5,TRUE)</f>
        <v>5189669.9745000005</v>
      </c>
      <c r="M110" s="34">
        <f t="shared" si="4"/>
        <v>2.26859999995213</v>
      </c>
      <c r="N110" s="34">
        <f t="shared" si="5"/>
        <v>0.28849999979138374</v>
      </c>
      <c r="O110" s="35">
        <f t="shared" si="6"/>
        <v>2.2868708336201311</v>
      </c>
      <c r="P110" s="34">
        <f t="shared" si="7"/>
        <v>5.2297782096624337</v>
      </c>
      <c r="Q110" s="36" t="str">
        <f>VLOOKUP($C110,'Hub coords'!$A$14:$E$118,1,TRUE)</f>
        <v>13A</v>
      </c>
      <c r="R110" s="30"/>
    </row>
    <row r="111" spans="1:19" x14ac:dyDescent="0.3">
      <c r="A111" s="30" t="s">
        <v>130</v>
      </c>
      <c r="B111" s="30">
        <v>0</v>
      </c>
      <c r="C111" s="30" t="s">
        <v>4433</v>
      </c>
      <c r="D111" s="30">
        <v>1801</v>
      </c>
      <c r="E111" s="30">
        <v>336.92500000000001</v>
      </c>
      <c r="F111" s="30">
        <v>0.4</v>
      </c>
      <c r="G111" s="30">
        <v>0.2</v>
      </c>
      <c r="H111" s="30">
        <v>2.3455370000000002</v>
      </c>
      <c r="I111" s="30">
        <v>5189669.1339999996</v>
      </c>
      <c r="J111" s="30">
        <v>487872.717</v>
      </c>
      <c r="K111" s="18">
        <f>VLOOKUP($C111,'Hub coords'!$A$14:$E$119,4,TRUE)</f>
        <v>487870.81840000005</v>
      </c>
      <c r="L111" s="18">
        <f>VLOOKUP($C111,'Hub coords'!$A$14:$E$119,5,TRUE)</f>
        <v>5189669.9745000005</v>
      </c>
      <c r="M111" s="34">
        <f t="shared" si="4"/>
        <v>1.8985999999567866</v>
      </c>
      <c r="N111" s="34">
        <f t="shared" si="5"/>
        <v>0.84050000086426735</v>
      </c>
      <c r="O111" s="35">
        <f t="shared" si="6"/>
        <v>2.0763242066904541</v>
      </c>
      <c r="P111" s="34">
        <f t="shared" si="7"/>
        <v>4.311122211288744</v>
      </c>
      <c r="Q111" s="36" t="str">
        <f>VLOOKUP($C111,'Hub coords'!$A$14:$E$118,1,TRUE)</f>
        <v>13A</v>
      </c>
      <c r="R111" s="30"/>
    </row>
    <row r="112" spans="1:19" x14ac:dyDescent="0.3">
      <c r="A112" s="30" t="s">
        <v>126</v>
      </c>
      <c r="B112" s="30">
        <v>0</v>
      </c>
      <c r="C112" s="30" t="s">
        <v>4434</v>
      </c>
      <c r="D112" s="30">
        <v>1801</v>
      </c>
      <c r="E112" s="30">
        <v>338.17500000000001</v>
      </c>
      <c r="F112" s="30">
        <v>0.4</v>
      </c>
      <c r="G112" s="30">
        <v>0.2</v>
      </c>
      <c r="H112" s="30">
        <v>2.2827760000000001</v>
      </c>
      <c r="I112" s="30">
        <v>5189669.0259999996</v>
      </c>
      <c r="J112" s="30">
        <v>487872.86800000002</v>
      </c>
      <c r="K112" s="18">
        <f>VLOOKUP($C112,'Hub coords'!$A$14:$E$119,4,TRUE)</f>
        <v>487870.81840000005</v>
      </c>
      <c r="L112" s="18">
        <f>VLOOKUP($C112,'Hub coords'!$A$14:$E$119,5,TRUE)</f>
        <v>5189669.9745000005</v>
      </c>
      <c r="M112" s="34">
        <f t="shared" si="4"/>
        <v>2.0495999999693595</v>
      </c>
      <c r="N112" s="34">
        <f t="shared" si="5"/>
        <v>0.94850000087171793</v>
      </c>
      <c r="O112" s="35">
        <f t="shared" si="6"/>
        <v>2.2584314050969199</v>
      </c>
      <c r="P112" s="34">
        <f t="shared" si="7"/>
        <v>5.1005124115280474</v>
      </c>
      <c r="Q112" s="36" t="str">
        <f>VLOOKUP($C112,'Hub coords'!$A$14:$E$118,1,TRUE)</f>
        <v>13A</v>
      </c>
      <c r="R112" s="30"/>
    </row>
    <row r="113" spans="1:20" x14ac:dyDescent="0.3">
      <c r="A113" s="30" t="s">
        <v>126</v>
      </c>
      <c r="B113" s="30">
        <v>0</v>
      </c>
      <c r="C113" s="30" t="s">
        <v>4435</v>
      </c>
      <c r="D113" s="30">
        <v>1801</v>
      </c>
      <c r="E113" s="30">
        <v>337.90699999999998</v>
      </c>
      <c r="F113" s="30">
        <v>0.4</v>
      </c>
      <c r="G113" s="30">
        <v>0.2</v>
      </c>
      <c r="H113" s="30">
        <v>2.332084</v>
      </c>
      <c r="I113" s="30">
        <v>5189669.4479999999</v>
      </c>
      <c r="J113" s="30">
        <v>487872.76199999999</v>
      </c>
      <c r="K113" s="18">
        <f>VLOOKUP($C113,'Hub coords'!$A$14:$E$119,4,TRUE)</f>
        <v>487870.81840000005</v>
      </c>
      <c r="L113" s="18">
        <f>VLOOKUP($C113,'Hub coords'!$A$14:$E$119,5,TRUE)</f>
        <v>5189669.9745000005</v>
      </c>
      <c r="M113" s="34">
        <f t="shared" si="4"/>
        <v>1.9435999999404885</v>
      </c>
      <c r="N113" s="34">
        <f t="shared" si="5"/>
        <v>0.52650000061839819</v>
      </c>
      <c r="O113" s="35">
        <f t="shared" si="6"/>
        <v>2.0136492272538034</v>
      </c>
      <c r="P113" s="34">
        <f t="shared" si="7"/>
        <v>4.0547832104198394</v>
      </c>
      <c r="Q113" s="36" t="str">
        <f>VLOOKUP($C113,'Hub coords'!$A$14:$E$118,1,TRUE)</f>
        <v>13A</v>
      </c>
      <c r="R113" s="30"/>
    </row>
    <row r="114" spans="1:20" x14ac:dyDescent="0.3">
      <c r="A114" s="30" t="s">
        <v>126</v>
      </c>
      <c r="B114" s="30">
        <v>0</v>
      </c>
      <c r="C114" s="30" t="s">
        <v>4436</v>
      </c>
      <c r="D114" s="30">
        <v>1801</v>
      </c>
      <c r="E114" s="30">
        <v>337.40899999999999</v>
      </c>
      <c r="F114" s="30">
        <v>0.3</v>
      </c>
      <c r="G114" s="30">
        <v>0.2</v>
      </c>
      <c r="H114" s="30">
        <v>2.3657249999999999</v>
      </c>
      <c r="I114" s="30">
        <v>5189669.3530000001</v>
      </c>
      <c r="J114" s="30">
        <v>487872.78899999999</v>
      </c>
      <c r="K114" s="18">
        <f>VLOOKUP($C114,'Hub coords'!$A$14:$E$119,4,TRUE)</f>
        <v>487870.81840000005</v>
      </c>
      <c r="L114" s="18">
        <f>VLOOKUP($C114,'Hub coords'!$A$14:$E$119,5,TRUE)</f>
        <v>5189669.9745000005</v>
      </c>
      <c r="M114" s="34">
        <f t="shared" si="4"/>
        <v>1.9705999999423511</v>
      </c>
      <c r="N114" s="34">
        <f t="shared" si="5"/>
        <v>0.62150000035762787</v>
      </c>
      <c r="O114" s="35">
        <f t="shared" si="6"/>
        <v>2.0662832841160297</v>
      </c>
      <c r="P114" s="34">
        <f t="shared" si="7"/>
        <v>4.2695266102173255</v>
      </c>
      <c r="Q114" s="36" t="str">
        <f>VLOOKUP($C114,'Hub coords'!$A$14:$E$118,1,TRUE)</f>
        <v>13A</v>
      </c>
      <c r="R114" s="30"/>
    </row>
    <row r="115" spans="1:20" x14ac:dyDescent="0.3">
      <c r="A115" s="30" t="s">
        <v>130</v>
      </c>
      <c r="B115" s="30">
        <v>0</v>
      </c>
      <c r="C115" s="30" t="s">
        <v>4437</v>
      </c>
      <c r="D115" s="30">
        <v>1801</v>
      </c>
      <c r="E115" s="30">
        <v>335.57499999999999</v>
      </c>
      <c r="F115" s="30">
        <v>0.3</v>
      </c>
      <c r="G115" s="30">
        <v>0.2</v>
      </c>
      <c r="H115" s="30">
        <v>2.0916769999999998</v>
      </c>
      <c r="I115" s="30">
        <v>5189669.1909999996</v>
      </c>
      <c r="J115" s="30">
        <v>487872.62</v>
      </c>
      <c r="K115" s="18">
        <f>VLOOKUP($C115,'Hub coords'!$A$14:$E$119,4,TRUE)</f>
        <v>487870.81840000005</v>
      </c>
      <c r="L115" s="18">
        <f>VLOOKUP($C115,'Hub coords'!$A$14:$E$119,5,TRUE)</f>
        <v>5189669.9745000005</v>
      </c>
      <c r="M115" s="34">
        <f t="shared" si="4"/>
        <v>1.8015999999479391</v>
      </c>
      <c r="N115" s="34">
        <f t="shared" si="5"/>
        <v>0.78350000083446503</v>
      </c>
      <c r="O115" s="35">
        <f t="shared" si="6"/>
        <v>1.9645953301176353</v>
      </c>
      <c r="P115" s="34">
        <f t="shared" si="7"/>
        <v>3.8596348111200207</v>
      </c>
      <c r="Q115" s="36" t="str">
        <f>VLOOKUP($C115,'Hub coords'!$A$14:$E$118,1,TRUE)</f>
        <v>13A</v>
      </c>
      <c r="R115" s="30"/>
    </row>
    <row r="116" spans="1:20" x14ac:dyDescent="0.3">
      <c r="A116" s="30" t="s">
        <v>126</v>
      </c>
      <c r="B116" s="30">
        <v>0</v>
      </c>
      <c r="C116" s="30" t="s">
        <v>4438</v>
      </c>
      <c r="D116" s="30">
        <v>1801</v>
      </c>
      <c r="E116" s="30">
        <v>340.95299999999997</v>
      </c>
      <c r="F116" s="30">
        <v>0.4</v>
      </c>
      <c r="G116" s="30">
        <v>0.2</v>
      </c>
      <c r="H116" s="30">
        <v>2.5691790000000001</v>
      </c>
      <c r="I116" s="30">
        <v>5189668.7560000001</v>
      </c>
      <c r="J116" s="30">
        <v>487872.951</v>
      </c>
      <c r="K116" s="18">
        <f>VLOOKUP($C116,'Hub coords'!$A$14:$E$119,4,TRUE)</f>
        <v>487870.81840000005</v>
      </c>
      <c r="L116" s="18">
        <f>VLOOKUP($C116,'Hub coords'!$A$14:$E$119,5,TRUE)</f>
        <v>5189669.9745000005</v>
      </c>
      <c r="M116" s="34">
        <f t="shared" si="4"/>
        <v>2.132599999953527</v>
      </c>
      <c r="N116" s="34">
        <f t="shared" si="5"/>
        <v>1.2185000004246831</v>
      </c>
      <c r="O116" s="35">
        <f t="shared" si="6"/>
        <v>2.4561606239895499</v>
      </c>
      <c r="P116" s="34">
        <f t="shared" si="7"/>
        <v>6.0327250108367352</v>
      </c>
      <c r="Q116" s="36" t="str">
        <f>VLOOKUP($C116,'Hub coords'!$A$14:$E$118,1,TRUE)</f>
        <v>13A</v>
      </c>
      <c r="R116" s="30"/>
    </row>
    <row r="117" spans="1:20" x14ac:dyDescent="0.3">
      <c r="A117" s="30" t="s">
        <v>130</v>
      </c>
      <c r="B117" s="30">
        <v>0</v>
      </c>
      <c r="C117" s="30" t="s">
        <v>4439</v>
      </c>
      <c r="D117" s="30">
        <v>1801</v>
      </c>
      <c r="E117" s="30">
        <v>335.54700000000003</v>
      </c>
      <c r="F117" s="30">
        <v>0.3</v>
      </c>
      <c r="G117" s="30">
        <v>0.2</v>
      </c>
      <c r="H117" s="30">
        <v>2.1020859999999999</v>
      </c>
      <c r="I117" s="30">
        <v>5189669.2010000004</v>
      </c>
      <c r="J117" s="30">
        <v>487872.48700000002</v>
      </c>
      <c r="K117" s="18">
        <f>VLOOKUP($C117,'Hub coords'!$A$14:$E$119,4,TRUE)</f>
        <v>487870.81840000005</v>
      </c>
      <c r="L117" s="18">
        <f>VLOOKUP($C117,'Hub coords'!$A$14:$E$119,5,TRUE)</f>
        <v>5189669.9745000005</v>
      </c>
      <c r="M117" s="34">
        <f t="shared" si="4"/>
        <v>1.6685999999754131</v>
      </c>
      <c r="N117" s="34">
        <f t="shared" si="5"/>
        <v>0.77350000012665987</v>
      </c>
      <c r="O117" s="35">
        <f t="shared" si="6"/>
        <v>1.8391650850627552</v>
      </c>
      <c r="P117" s="34">
        <f t="shared" si="7"/>
        <v>3.3825282101138918</v>
      </c>
      <c r="Q117" s="36" t="str">
        <f>VLOOKUP($C117,'Hub coords'!$A$14:$E$118,1,TRUE)</f>
        <v>13A</v>
      </c>
      <c r="R117" s="30"/>
    </row>
    <row r="118" spans="1:20" x14ac:dyDescent="0.3">
      <c r="A118" s="30" t="s">
        <v>126</v>
      </c>
      <c r="B118" s="30">
        <v>0</v>
      </c>
      <c r="C118" s="30" t="s">
        <v>4413</v>
      </c>
      <c r="D118" s="30">
        <v>1801</v>
      </c>
      <c r="E118" s="30">
        <v>337.36799999999999</v>
      </c>
      <c r="F118" s="30">
        <v>0.3</v>
      </c>
      <c r="G118" s="30">
        <v>0.2</v>
      </c>
      <c r="H118" s="30">
        <v>2.360039</v>
      </c>
      <c r="I118" s="30">
        <v>5189668.9639999997</v>
      </c>
      <c r="J118" s="30">
        <v>487872.62599999999</v>
      </c>
      <c r="K118" s="18">
        <f>VLOOKUP($C118,'Hub coords'!$A$14:$E$119,4,TRUE)</f>
        <v>487870.81840000005</v>
      </c>
      <c r="L118" s="18">
        <f>VLOOKUP($C118,'Hub coords'!$A$14:$E$119,5,TRUE)</f>
        <v>5189669.9745000005</v>
      </c>
      <c r="M118" s="34">
        <f t="shared" si="4"/>
        <v>1.8075999999418855</v>
      </c>
      <c r="N118" s="34">
        <f t="shared" si="5"/>
        <v>1.0105000007897615</v>
      </c>
      <c r="O118" s="35">
        <f t="shared" si="6"/>
        <v>2.0708761458344176</v>
      </c>
      <c r="P118" s="34">
        <f t="shared" si="7"/>
        <v>4.2885280113860116</v>
      </c>
      <c r="Q118" s="36" t="str">
        <f>VLOOKUP($C118,'Hub coords'!$A$14:$E$118,1,TRUE)</f>
        <v>13A</v>
      </c>
      <c r="R118" s="30"/>
    </row>
    <row r="119" spans="1:20" x14ac:dyDescent="0.3">
      <c r="A119" s="30" t="s">
        <v>126</v>
      </c>
      <c r="B119" s="30">
        <v>0</v>
      </c>
      <c r="C119" s="30" t="s">
        <v>4440</v>
      </c>
      <c r="D119" s="30">
        <v>1801</v>
      </c>
      <c r="E119" s="30">
        <v>341.54</v>
      </c>
      <c r="F119" s="30">
        <v>0.3</v>
      </c>
      <c r="G119" s="30">
        <v>0.2</v>
      </c>
      <c r="H119" s="30">
        <v>2.4215970000000002</v>
      </c>
      <c r="I119" s="30">
        <v>5189668.648</v>
      </c>
      <c r="J119" s="30">
        <v>487873.538</v>
      </c>
      <c r="K119" s="18">
        <f>VLOOKUP($C119,'Hub coords'!$A$14:$E$119,4,TRUE)</f>
        <v>487870.81840000005</v>
      </c>
      <c r="L119" s="18">
        <f>VLOOKUP($C119,'Hub coords'!$A$14:$E$119,5,TRUE)</f>
        <v>5189669.9745000005</v>
      </c>
      <c r="M119" s="34">
        <f t="shared" si="4"/>
        <v>2.7195999999530613</v>
      </c>
      <c r="N119" s="34">
        <f t="shared" si="5"/>
        <v>1.3265000004321337</v>
      </c>
      <c r="O119" s="35">
        <f t="shared" si="6"/>
        <v>3.0258596151988186</v>
      </c>
      <c r="P119" s="34">
        <f t="shared" si="7"/>
        <v>9.1558264108911427</v>
      </c>
      <c r="Q119" s="36" t="str">
        <f>VLOOKUP($C119,'Hub coords'!$A$14:$E$118,1,TRUE)</f>
        <v>13A</v>
      </c>
      <c r="R119" s="30"/>
    </row>
    <row r="120" spans="1:20" x14ac:dyDescent="0.3">
      <c r="A120" s="30" t="s">
        <v>126</v>
      </c>
      <c r="B120" s="30">
        <v>0</v>
      </c>
      <c r="C120" s="30" t="s">
        <v>4414</v>
      </c>
      <c r="D120" s="30">
        <v>1801</v>
      </c>
      <c r="E120" s="30">
        <v>337.92099999999999</v>
      </c>
      <c r="F120" s="30">
        <v>0.4</v>
      </c>
      <c r="G120" s="30">
        <v>0.2</v>
      </c>
      <c r="H120" s="30">
        <v>2.3294109999999999</v>
      </c>
      <c r="I120" s="30">
        <v>5189668.9280000003</v>
      </c>
      <c r="J120" s="30">
        <v>487872.85700000002</v>
      </c>
      <c r="K120" s="18">
        <f>VLOOKUP($C120,'Hub coords'!$A$14:$E$119,4,TRUE)</f>
        <v>487870.81840000005</v>
      </c>
      <c r="L120" s="18">
        <f>VLOOKUP($C120,'Hub coords'!$A$14:$E$119,5,TRUE)</f>
        <v>5189669.9745000005</v>
      </c>
      <c r="M120" s="34">
        <f t="shared" si="4"/>
        <v>2.0385999999707565</v>
      </c>
      <c r="N120" s="34">
        <f t="shared" si="5"/>
        <v>1.0465000001713634</v>
      </c>
      <c r="O120" s="35">
        <f t="shared" si="6"/>
        <v>2.2915174470728847</v>
      </c>
      <c r="P120" s="34">
        <f t="shared" si="7"/>
        <v>5.2510522102394308</v>
      </c>
      <c r="Q120" s="36" t="str">
        <f>VLOOKUP($C120,'Hub coords'!$A$14:$E$118,1,TRUE)</f>
        <v>13A</v>
      </c>
      <c r="R120" s="30" t="s">
        <v>5112</v>
      </c>
      <c r="S120" s="37">
        <f>COUNT(D96:D125)</f>
        <v>30</v>
      </c>
    </row>
    <row r="121" spans="1:20" x14ac:dyDescent="0.3">
      <c r="A121" s="30" t="s">
        <v>126</v>
      </c>
      <c r="B121" s="30">
        <v>0</v>
      </c>
      <c r="C121" s="30" t="s">
        <v>4415</v>
      </c>
      <c r="D121" s="30">
        <v>1801</v>
      </c>
      <c r="E121" s="30">
        <v>338.012</v>
      </c>
      <c r="F121" s="30">
        <v>0.5</v>
      </c>
      <c r="G121" s="30">
        <v>0.3</v>
      </c>
      <c r="H121" s="30">
        <v>2.631831</v>
      </c>
      <c r="I121" s="30">
        <v>5189669.2879999997</v>
      </c>
      <c r="J121" s="30">
        <v>487872.82299999997</v>
      </c>
      <c r="K121" s="18">
        <f>VLOOKUP($C121,'Hub coords'!$A$14:$E$119,4,TRUE)</f>
        <v>487870.81840000005</v>
      </c>
      <c r="L121" s="18">
        <f>VLOOKUP($C121,'Hub coords'!$A$14:$E$119,5,TRUE)</f>
        <v>5189669.9745000005</v>
      </c>
      <c r="M121" s="34">
        <f t="shared" si="4"/>
        <v>2.00459999992745</v>
      </c>
      <c r="N121" s="34">
        <f t="shared" si="5"/>
        <v>0.6865000007674098</v>
      </c>
      <c r="O121" s="35">
        <f t="shared" si="6"/>
        <v>2.1188920243284661</v>
      </c>
      <c r="P121" s="34">
        <f t="shared" si="7"/>
        <v>4.4897034107627851</v>
      </c>
      <c r="Q121" s="36" t="str">
        <f>VLOOKUP($C121,'Hub coords'!$A$14:$E$118,1,TRUE)</f>
        <v>13A</v>
      </c>
      <c r="R121" s="30" t="s">
        <v>5111</v>
      </c>
      <c r="S121" s="34">
        <f>AVERAGE(O96:O125)</f>
        <v>2.2999622662435586</v>
      </c>
    </row>
    <row r="122" spans="1:20" x14ac:dyDescent="0.3">
      <c r="A122" s="30" t="s">
        <v>126</v>
      </c>
      <c r="B122" s="30">
        <v>0</v>
      </c>
      <c r="C122" s="30" t="s">
        <v>4416</v>
      </c>
      <c r="D122" s="30">
        <v>1801</v>
      </c>
      <c r="E122" s="30">
        <v>338.65699999999998</v>
      </c>
      <c r="F122" s="30">
        <v>0.4</v>
      </c>
      <c r="G122" s="30">
        <v>0.2</v>
      </c>
      <c r="H122" s="30">
        <v>2.4724240000000002</v>
      </c>
      <c r="I122" s="30">
        <v>5189669.2170000002</v>
      </c>
      <c r="J122" s="30">
        <v>487872.56300000002</v>
      </c>
      <c r="K122" s="18">
        <f>VLOOKUP($C122,'Hub coords'!$A$14:$E$119,4,TRUE)</f>
        <v>487870.81840000005</v>
      </c>
      <c r="L122" s="18">
        <f>VLOOKUP($C122,'Hub coords'!$A$14:$E$119,5,TRUE)</f>
        <v>5189669.9745000005</v>
      </c>
      <c r="M122" s="34">
        <f t="shared" si="4"/>
        <v>1.7445999999763444</v>
      </c>
      <c r="N122" s="34">
        <f t="shared" si="5"/>
        <v>0.75750000029802322</v>
      </c>
      <c r="O122" s="35">
        <f t="shared" si="6"/>
        <v>1.9019556804428872</v>
      </c>
      <c r="P122" s="34">
        <f t="shared" si="7"/>
        <v>3.6174354103689659</v>
      </c>
      <c r="Q122" s="36" t="str">
        <f>VLOOKUP($C122,'Hub coords'!$A$14:$E$118,1,TRUE)</f>
        <v>13A</v>
      </c>
      <c r="R122" s="30" t="s">
        <v>5110</v>
      </c>
      <c r="S122" s="34">
        <f>_xlfn.STDEV.S(O96:O125)</f>
        <v>0.39191236433257853</v>
      </c>
    </row>
    <row r="123" spans="1:20" x14ac:dyDescent="0.3">
      <c r="A123" s="30" t="s">
        <v>126</v>
      </c>
      <c r="B123" s="30">
        <v>0</v>
      </c>
      <c r="C123" s="30" t="s">
        <v>4417</v>
      </c>
      <c r="D123" s="30">
        <v>1801</v>
      </c>
      <c r="E123" s="30">
        <v>340.73200000000003</v>
      </c>
      <c r="F123" s="30">
        <v>0.3</v>
      </c>
      <c r="G123" s="30">
        <v>0.2</v>
      </c>
      <c r="H123" s="30">
        <v>2.3664779999999999</v>
      </c>
      <c r="I123" s="30">
        <v>5189668.08</v>
      </c>
      <c r="J123" s="30">
        <v>487872.94</v>
      </c>
      <c r="K123" s="18">
        <f>VLOOKUP($C123,'Hub coords'!$A$14:$E$119,4,TRUE)</f>
        <v>487870.81840000005</v>
      </c>
      <c r="L123" s="18">
        <f>VLOOKUP($C123,'Hub coords'!$A$14:$E$119,5,TRUE)</f>
        <v>5189669.9745000005</v>
      </c>
      <c r="M123" s="34">
        <f t="shared" si="4"/>
        <v>2.121599999954924</v>
      </c>
      <c r="N123" s="34">
        <f t="shared" si="5"/>
        <v>1.8945000004023314</v>
      </c>
      <c r="O123" s="35">
        <f t="shared" si="6"/>
        <v>2.8443482225868841</v>
      </c>
      <c r="P123" s="34">
        <f t="shared" si="7"/>
        <v>8.0903168113331674</v>
      </c>
      <c r="Q123" s="36" t="str">
        <f>VLOOKUP($C123,'Hub coords'!$A$14:$E$118,1,TRUE)</f>
        <v>13A</v>
      </c>
      <c r="R123" s="30" t="s">
        <v>5109</v>
      </c>
      <c r="S123" s="34">
        <f>MIN(O96:O125)</f>
        <v>1.4878680754972358</v>
      </c>
    </row>
    <row r="124" spans="1:20" x14ac:dyDescent="0.3">
      <c r="A124" s="30" t="s">
        <v>130</v>
      </c>
      <c r="B124" s="30">
        <v>0</v>
      </c>
      <c r="C124" s="30" t="s">
        <v>4418</v>
      </c>
      <c r="D124" s="30">
        <v>1801</v>
      </c>
      <c r="E124" s="30">
        <v>334.22</v>
      </c>
      <c r="F124" s="30">
        <v>0.2</v>
      </c>
      <c r="G124" s="30">
        <v>0.2</v>
      </c>
      <c r="H124" s="30">
        <v>1.9997309999999999</v>
      </c>
      <c r="I124" s="30">
        <v>5189669.4560000002</v>
      </c>
      <c r="J124" s="30">
        <v>487872.21299999999</v>
      </c>
      <c r="K124" s="18">
        <f>VLOOKUP($C124,'Hub coords'!$A$14:$E$119,4,TRUE)</f>
        <v>487870.81840000005</v>
      </c>
      <c r="L124" s="18">
        <f>VLOOKUP($C124,'Hub coords'!$A$14:$E$119,5,TRUE)</f>
        <v>5189669.9745000005</v>
      </c>
      <c r="M124" s="34">
        <f t="shared" si="4"/>
        <v>1.3945999999414198</v>
      </c>
      <c r="N124" s="34">
        <f t="shared" si="5"/>
        <v>0.51850000023841858</v>
      </c>
      <c r="O124" s="35">
        <f t="shared" si="6"/>
        <v>1.4878680754972358</v>
      </c>
      <c r="P124" s="34">
        <f t="shared" si="7"/>
        <v>2.213751410083848</v>
      </c>
      <c r="Q124" s="36" t="str">
        <f>VLOOKUP($C124,'Hub coords'!$A$14:$E$118,1,TRUE)</f>
        <v>13A</v>
      </c>
      <c r="R124" s="30" t="s">
        <v>5108</v>
      </c>
      <c r="S124" s="34">
        <f>MAX(O96:O125)</f>
        <v>3.242591588603196</v>
      </c>
    </row>
    <row r="125" spans="1:20" x14ac:dyDescent="0.3">
      <c r="A125" s="30" t="s">
        <v>126</v>
      </c>
      <c r="B125" s="30">
        <v>0</v>
      </c>
      <c r="C125" s="30" t="s">
        <v>4419</v>
      </c>
      <c r="D125" s="30">
        <v>1801</v>
      </c>
      <c r="E125" s="30">
        <v>338.15300000000002</v>
      </c>
      <c r="F125" s="30">
        <v>0.4</v>
      </c>
      <c r="G125" s="30">
        <v>0.2</v>
      </c>
      <c r="H125" s="30">
        <v>2.414803</v>
      </c>
      <c r="I125" s="30">
        <v>5189668.7589999996</v>
      </c>
      <c r="J125" s="30">
        <v>487872.63400000002</v>
      </c>
      <c r="K125" s="18">
        <f>VLOOKUP($C125,'Hub coords'!$A$14:$E$119,4,TRUE)</f>
        <v>487870.81840000005</v>
      </c>
      <c r="L125" s="18">
        <f>VLOOKUP($C125,'Hub coords'!$A$14:$E$119,5,TRUE)</f>
        <v>5189669.9745000005</v>
      </c>
      <c r="M125" s="34">
        <f t="shared" si="4"/>
        <v>1.8155999999726191</v>
      </c>
      <c r="N125" s="34">
        <f t="shared" si="5"/>
        <v>1.2155000008642673</v>
      </c>
      <c r="O125" s="35">
        <f t="shared" si="6"/>
        <v>2.1849127241154527</v>
      </c>
      <c r="P125" s="34">
        <f t="shared" si="7"/>
        <v>4.7738436120016079</v>
      </c>
      <c r="Q125" s="36" t="str">
        <f>VLOOKUP($C125,'Hub coords'!$A$14:$E$118,1,TRUE)</f>
        <v>13A</v>
      </c>
      <c r="R125" s="30" t="s">
        <v>5107</v>
      </c>
      <c r="S125" s="34">
        <f>SQRT(SUM(P96:P125)/S120)</f>
        <v>2.3320166989290048</v>
      </c>
    </row>
    <row r="126" spans="1:20" ht="15" thickBot="1" x14ac:dyDescent="0.35">
      <c r="A126" s="45" t="s">
        <v>126</v>
      </c>
      <c r="B126" s="45">
        <v>0</v>
      </c>
      <c r="C126" s="45" t="s">
        <v>4441</v>
      </c>
      <c r="D126" s="45">
        <v>1800</v>
      </c>
      <c r="E126" s="45">
        <v>339.88</v>
      </c>
      <c r="F126" s="45">
        <v>0.3</v>
      </c>
      <c r="G126" s="45">
        <v>0.2</v>
      </c>
      <c r="H126" s="45">
        <v>2.0612780000000002</v>
      </c>
      <c r="I126" s="45">
        <v>5189743.6109999996</v>
      </c>
      <c r="J126" s="45">
        <v>487869.598</v>
      </c>
      <c r="K126" s="18">
        <f>VLOOKUP($C126,'Hub coords'!$A$14:$E$119,4,TRUE)</f>
        <v>487867.99840000004</v>
      </c>
      <c r="L126" s="18">
        <f>VLOOKUP($C126,'Hub coords'!$A$14:$E$119,5,TRUE)</f>
        <v>5189743.4675000003</v>
      </c>
      <c r="M126" s="18">
        <f t="shared" si="4"/>
        <v>1.599599999957718</v>
      </c>
      <c r="N126" s="18">
        <f t="shared" si="5"/>
        <v>0.143499999307096</v>
      </c>
      <c r="O126" s="46">
        <f t="shared" si="6"/>
        <v>1.6060237886363538</v>
      </c>
      <c r="P126" s="18">
        <f t="shared" si="7"/>
        <v>2.5793124096658673</v>
      </c>
      <c r="Q126" s="47" t="str">
        <f>VLOOKUP($C126,'Hub coords'!$A$14:$E$118,1,TRUE)</f>
        <v>14A</v>
      </c>
      <c r="R126" s="45"/>
      <c r="S126" s="45"/>
      <c r="T126" s="45"/>
    </row>
    <row r="127" spans="1:20" x14ac:dyDescent="0.3">
      <c r="A127" s="45" t="s">
        <v>130</v>
      </c>
      <c r="B127" s="45">
        <v>0</v>
      </c>
      <c r="C127" s="45" t="s">
        <v>4450</v>
      </c>
      <c r="D127" s="45">
        <v>1801</v>
      </c>
      <c r="E127" s="45">
        <v>338.55599999999998</v>
      </c>
      <c r="F127" s="45">
        <v>0.2</v>
      </c>
      <c r="G127" s="45">
        <v>0.2</v>
      </c>
      <c r="H127" s="45">
        <v>1.5907249999999999</v>
      </c>
      <c r="I127" s="45">
        <v>5189742.625</v>
      </c>
      <c r="J127" s="45">
        <v>487869.41700000002</v>
      </c>
      <c r="K127" s="18">
        <f>VLOOKUP($C127,'Hub coords'!$A$14:$E$119,4,TRUE)</f>
        <v>487867.99840000004</v>
      </c>
      <c r="L127" s="18">
        <f>VLOOKUP($C127,'Hub coords'!$A$14:$E$119,5,TRUE)</f>
        <v>5189743.4675000003</v>
      </c>
      <c r="M127" s="18">
        <f t="shared" si="4"/>
        <v>1.4185999999754131</v>
      </c>
      <c r="N127" s="18">
        <f t="shared" si="5"/>
        <v>0.84250000026077032</v>
      </c>
      <c r="O127" s="46">
        <f t="shared" si="6"/>
        <v>1.6499188496315933</v>
      </c>
      <c r="P127" s="18">
        <f t="shared" si="7"/>
        <v>2.7222322103696404</v>
      </c>
      <c r="Q127" s="47" t="str">
        <f>VLOOKUP($C127,'Hub coords'!$A$14:$E$118,1,TRUE)</f>
        <v>14A</v>
      </c>
      <c r="R127" s="20"/>
      <c r="S127" s="20"/>
      <c r="T127" s="45"/>
    </row>
    <row r="128" spans="1:20" x14ac:dyDescent="0.3">
      <c r="A128" s="45" t="s">
        <v>126</v>
      </c>
      <c r="B128" s="45">
        <v>0</v>
      </c>
      <c r="C128" s="45" t="s">
        <v>4451</v>
      </c>
      <c r="D128" s="45">
        <v>1800</v>
      </c>
      <c r="E128" s="45">
        <v>340.34199999999998</v>
      </c>
      <c r="F128" s="45">
        <v>0.3</v>
      </c>
      <c r="G128" s="45">
        <v>0.2</v>
      </c>
      <c r="H128" s="45">
        <v>2.3894790000000001</v>
      </c>
      <c r="I128" s="45">
        <v>5189743.699</v>
      </c>
      <c r="J128" s="45">
        <v>487869.94199999998</v>
      </c>
      <c r="K128" s="18">
        <f>VLOOKUP($C128,'Hub coords'!$A$14:$E$119,4,TRUE)</f>
        <v>487867.99840000004</v>
      </c>
      <c r="L128" s="18">
        <f>VLOOKUP($C128,'Hub coords'!$A$14:$E$119,5,TRUE)</f>
        <v>5189743.4675000003</v>
      </c>
      <c r="M128" s="18">
        <f t="shared" si="4"/>
        <v>1.9435999999404885</v>
      </c>
      <c r="N128" s="18">
        <f t="shared" si="5"/>
        <v>0.23149999976158142</v>
      </c>
      <c r="O128" s="46">
        <f t="shared" si="6"/>
        <v>1.9573382971929709</v>
      </c>
      <c r="P128" s="18">
        <f t="shared" si="7"/>
        <v>3.8311732096582789</v>
      </c>
      <c r="Q128" s="47" t="str">
        <f>VLOOKUP($C128,'Hub coords'!$A$14:$E$118,1,TRUE)</f>
        <v>14A</v>
      </c>
      <c r="R128" s="19"/>
      <c r="S128" s="15"/>
      <c r="T128" s="45"/>
    </row>
    <row r="129" spans="1:20" x14ac:dyDescent="0.3">
      <c r="A129" s="45" t="s">
        <v>126</v>
      </c>
      <c r="B129" s="45">
        <v>0</v>
      </c>
      <c r="C129" s="45" t="s">
        <v>4452</v>
      </c>
      <c r="D129" s="45">
        <v>1800</v>
      </c>
      <c r="E129" s="45">
        <v>344.47399999999999</v>
      </c>
      <c r="F129" s="45">
        <v>0.4</v>
      </c>
      <c r="G129" s="45">
        <v>0.3</v>
      </c>
      <c r="H129" s="45">
        <v>2.7093400000000001</v>
      </c>
      <c r="I129" s="45">
        <v>5189742.0719999997</v>
      </c>
      <c r="J129" s="45">
        <v>487869.01199999999</v>
      </c>
      <c r="K129" s="18">
        <f>VLOOKUP($C129,'Hub coords'!$A$14:$E$119,4,TRUE)</f>
        <v>487867.99840000004</v>
      </c>
      <c r="L129" s="18">
        <f>VLOOKUP($C129,'Hub coords'!$A$14:$E$119,5,TRUE)</f>
        <v>5189743.4675000003</v>
      </c>
      <c r="M129" s="18">
        <f t="shared" si="4"/>
        <v>1.0135999999474734</v>
      </c>
      <c r="N129" s="18">
        <f t="shared" si="5"/>
        <v>1.3955000005662441</v>
      </c>
      <c r="O129" s="46">
        <f t="shared" si="6"/>
        <v>1.7247623637689644</v>
      </c>
      <c r="P129" s="18">
        <f t="shared" si="7"/>
        <v>2.9748052114739054</v>
      </c>
      <c r="Q129" s="47" t="str">
        <f>VLOOKUP($C129,'Hub coords'!$A$14:$E$118,1,TRUE)</f>
        <v>14A</v>
      </c>
      <c r="R129" s="19"/>
      <c r="S129" s="15"/>
      <c r="T129" s="45"/>
    </row>
    <row r="130" spans="1:20" x14ac:dyDescent="0.3">
      <c r="A130" s="45" t="s">
        <v>126</v>
      </c>
      <c r="B130" s="45">
        <v>0</v>
      </c>
      <c r="C130" s="45" t="s">
        <v>4453</v>
      </c>
      <c r="D130" s="45">
        <v>1801</v>
      </c>
      <c r="E130" s="45">
        <v>339.38099999999997</v>
      </c>
      <c r="F130" s="45">
        <v>0.3</v>
      </c>
      <c r="G130" s="45">
        <v>0.2</v>
      </c>
      <c r="H130" s="45">
        <v>1.837831</v>
      </c>
      <c r="I130" s="45">
        <v>5189742.4239999996</v>
      </c>
      <c r="J130" s="45">
        <v>487869.41499999998</v>
      </c>
      <c r="K130" s="18">
        <f>VLOOKUP($C130,'Hub coords'!$A$14:$E$119,4,TRUE)</f>
        <v>487867.99840000004</v>
      </c>
      <c r="L130" s="18">
        <f>VLOOKUP($C130,'Hub coords'!$A$14:$E$119,5,TRUE)</f>
        <v>5189743.4675000003</v>
      </c>
      <c r="M130" s="18">
        <f t="shared" si="4"/>
        <v>1.4165999999386258</v>
      </c>
      <c r="N130" s="18">
        <f t="shared" si="5"/>
        <v>1.0435000006109476</v>
      </c>
      <c r="O130" s="46">
        <f t="shared" si="6"/>
        <v>1.7594453134727328</v>
      </c>
      <c r="P130" s="18">
        <f t="shared" si="7"/>
        <v>3.0956478111011632</v>
      </c>
      <c r="Q130" s="47" t="str">
        <f>VLOOKUP($C130,'Hub coords'!$A$14:$E$118,1,TRUE)</f>
        <v>14A</v>
      </c>
      <c r="R130" s="19"/>
      <c r="S130" s="15"/>
      <c r="T130" s="45"/>
    </row>
    <row r="131" spans="1:20" x14ac:dyDescent="0.3">
      <c r="A131" s="45" t="s">
        <v>130</v>
      </c>
      <c r="B131" s="45">
        <v>0</v>
      </c>
      <c r="C131" s="45" t="s">
        <v>4454</v>
      </c>
      <c r="D131" s="45">
        <v>1800</v>
      </c>
      <c r="E131" s="45">
        <v>343.78300000000002</v>
      </c>
      <c r="F131" s="45">
        <v>0.5</v>
      </c>
      <c r="G131" s="45">
        <v>0.3</v>
      </c>
      <c r="H131" s="45">
        <v>3.2575069999999999</v>
      </c>
      <c r="I131" s="45">
        <v>5189742.4670000002</v>
      </c>
      <c r="J131" s="45">
        <v>487868.47700000001</v>
      </c>
      <c r="K131" s="18">
        <f>VLOOKUP($C131,'Hub coords'!$A$14:$E$119,4,TRUE)</f>
        <v>487867.99840000004</v>
      </c>
      <c r="L131" s="18">
        <f>VLOOKUP($C131,'Hub coords'!$A$14:$E$119,5,TRUE)</f>
        <v>5189743.4675000003</v>
      </c>
      <c r="M131" s="18">
        <f t="shared" si="4"/>
        <v>0.47859999997308478</v>
      </c>
      <c r="N131" s="18">
        <f t="shared" si="5"/>
        <v>1.0005000000819564</v>
      </c>
      <c r="O131" s="46">
        <f t="shared" si="6"/>
        <v>1.1090798934874941</v>
      </c>
      <c r="P131" s="18">
        <f t="shared" si="7"/>
        <v>1.2300582101382314</v>
      </c>
      <c r="Q131" s="47" t="str">
        <f>VLOOKUP($C131,'Hub coords'!$A$14:$E$118,1,TRUE)</f>
        <v>14A</v>
      </c>
      <c r="R131" s="19"/>
      <c r="S131" s="15"/>
      <c r="T131" s="45"/>
    </row>
    <row r="132" spans="1:20" x14ac:dyDescent="0.3">
      <c r="A132" s="45" t="s">
        <v>126</v>
      </c>
      <c r="B132" s="45">
        <v>0</v>
      </c>
      <c r="C132" s="45" t="s">
        <v>4455</v>
      </c>
      <c r="D132" s="45">
        <v>1800</v>
      </c>
      <c r="E132" s="45">
        <v>339.66699999999997</v>
      </c>
      <c r="F132" s="45">
        <v>0.3</v>
      </c>
      <c r="G132" s="45">
        <v>0.2</v>
      </c>
      <c r="H132" s="45">
        <v>1.994974</v>
      </c>
      <c r="I132" s="45">
        <v>5189743.6569999997</v>
      </c>
      <c r="J132" s="45">
        <v>487869.54399999999</v>
      </c>
      <c r="K132" s="18">
        <f>VLOOKUP($C132,'Hub coords'!$A$14:$E$119,4,TRUE)</f>
        <v>487867.99840000004</v>
      </c>
      <c r="L132" s="18">
        <f>VLOOKUP($C132,'Hub coords'!$A$14:$E$119,5,TRUE)</f>
        <v>5189743.4675000003</v>
      </c>
      <c r="M132" s="18">
        <f t="shared" si="4"/>
        <v>1.5455999999539927</v>
      </c>
      <c r="N132" s="18">
        <f t="shared" si="5"/>
        <v>0.18949999939650297</v>
      </c>
      <c r="O132" s="46">
        <f t="shared" si="6"/>
        <v>1.5571735964975313</v>
      </c>
      <c r="P132" s="18">
        <f t="shared" si="7"/>
        <v>2.4247896096290562</v>
      </c>
      <c r="Q132" s="47" t="str">
        <f>VLOOKUP($C132,'Hub coords'!$A$14:$E$118,1,TRUE)</f>
        <v>14A</v>
      </c>
      <c r="R132" s="19"/>
      <c r="S132" s="15"/>
      <c r="T132" s="45"/>
    </row>
    <row r="133" spans="1:20" x14ac:dyDescent="0.3">
      <c r="A133" s="45" t="s">
        <v>130</v>
      </c>
      <c r="B133" s="45">
        <v>0</v>
      </c>
      <c r="C133" s="45" t="s">
        <v>4456</v>
      </c>
      <c r="D133" s="45">
        <v>1800</v>
      </c>
      <c r="E133" s="45">
        <v>339.46199999999999</v>
      </c>
      <c r="F133" s="45">
        <v>0.3</v>
      </c>
      <c r="G133" s="45">
        <v>0.2</v>
      </c>
      <c r="H133" s="45">
        <v>2.0720519999999998</v>
      </c>
      <c r="I133" s="45">
        <v>5189743.4730000002</v>
      </c>
      <c r="J133" s="45">
        <v>487869.61499999999</v>
      </c>
      <c r="K133" s="18">
        <f>VLOOKUP($C133,'Hub coords'!$A$14:$E$119,4,TRUE)</f>
        <v>487867.99840000004</v>
      </c>
      <c r="L133" s="18">
        <f>VLOOKUP($C133,'Hub coords'!$A$14:$E$119,5,TRUE)</f>
        <v>5189743.4675000003</v>
      </c>
      <c r="M133" s="18">
        <f t="shared" si="4"/>
        <v>1.6165999999502674</v>
      </c>
      <c r="N133" s="18">
        <f t="shared" si="5"/>
        <v>5.4999999701976776E-3</v>
      </c>
      <c r="O133" s="46">
        <f t="shared" si="6"/>
        <v>1.6166093559790122</v>
      </c>
      <c r="P133" s="18">
        <f t="shared" si="7"/>
        <v>2.6134258098388767</v>
      </c>
      <c r="Q133" s="47" t="str">
        <f>VLOOKUP($C133,'Hub coords'!$A$14:$E$118,1,TRUE)</f>
        <v>14A</v>
      </c>
      <c r="R133" s="19"/>
      <c r="S133" s="15"/>
      <c r="T133" s="45"/>
    </row>
    <row r="134" spans="1:20" x14ac:dyDescent="0.3">
      <c r="A134" s="45" t="s">
        <v>126</v>
      </c>
      <c r="B134" s="45">
        <v>0</v>
      </c>
      <c r="C134" s="45" t="s">
        <v>4457</v>
      </c>
      <c r="D134" s="45">
        <v>1800</v>
      </c>
      <c r="E134" s="45">
        <v>339.726</v>
      </c>
      <c r="F134" s="45">
        <v>0.3</v>
      </c>
      <c r="G134" s="45">
        <v>0.2</v>
      </c>
      <c r="H134" s="45">
        <v>2.0817619999999999</v>
      </c>
      <c r="I134" s="45">
        <v>5189743.648</v>
      </c>
      <c r="J134" s="45">
        <v>487869.59499999997</v>
      </c>
      <c r="K134" s="18">
        <f>VLOOKUP($C134,'Hub coords'!$A$14:$E$119,4,TRUE)</f>
        <v>487867.99840000004</v>
      </c>
      <c r="L134" s="18">
        <f>VLOOKUP($C134,'Hub coords'!$A$14:$E$119,5,TRUE)</f>
        <v>5189743.4675000003</v>
      </c>
      <c r="M134" s="18">
        <f t="shared" ref="M134:M197" si="8">ABS(K134-J134)</f>
        <v>1.5965999999316409</v>
      </c>
      <c r="N134" s="18">
        <f t="shared" ref="N134:N197" si="9">ABS(L134-I134)</f>
        <v>0.18049999978393316</v>
      </c>
      <c r="O134" s="46">
        <f t="shared" ref="O134:O197" si="10">SQRT(M134^2+N134^2)</f>
        <v>1.6067706151481971</v>
      </c>
      <c r="P134" s="18">
        <f t="shared" ref="P134:P197" si="11">O134*O134</f>
        <v>2.5817118097037155</v>
      </c>
      <c r="Q134" s="47" t="str">
        <f>VLOOKUP($C134,'Hub coords'!$A$14:$E$118,1,TRUE)</f>
        <v>14A</v>
      </c>
      <c r="R134" s="19"/>
      <c r="S134" s="15"/>
      <c r="T134" s="45"/>
    </row>
    <row r="135" spans="1:20" x14ac:dyDescent="0.3">
      <c r="A135" s="45" t="s">
        <v>126</v>
      </c>
      <c r="B135" s="45">
        <v>0</v>
      </c>
      <c r="C135" s="45" t="s">
        <v>4458</v>
      </c>
      <c r="D135" s="45">
        <v>1801</v>
      </c>
      <c r="E135" s="45">
        <v>339.93799999999999</v>
      </c>
      <c r="F135" s="45">
        <v>0.3</v>
      </c>
      <c r="G135" s="45">
        <v>0.2</v>
      </c>
      <c r="H135" s="45">
        <v>1.7571270000000001</v>
      </c>
      <c r="I135" s="45">
        <v>5189742.5439999998</v>
      </c>
      <c r="J135" s="45">
        <v>487869.45699999999</v>
      </c>
      <c r="K135" s="18">
        <f>VLOOKUP($C135,'Hub coords'!$A$14:$E$119,4,TRUE)</f>
        <v>487867.99840000004</v>
      </c>
      <c r="L135" s="18">
        <f>VLOOKUP($C135,'Hub coords'!$A$14:$E$119,5,TRUE)</f>
        <v>5189743.4675000003</v>
      </c>
      <c r="M135" s="18">
        <f t="shared" si="8"/>
        <v>1.4585999999544583</v>
      </c>
      <c r="N135" s="18">
        <f t="shared" si="9"/>
        <v>0.9235000004991889</v>
      </c>
      <c r="O135" s="46">
        <f t="shared" si="10"/>
        <v>1.7263737170118025</v>
      </c>
      <c r="P135" s="18">
        <f t="shared" si="11"/>
        <v>2.9803662107891471</v>
      </c>
      <c r="Q135" s="47" t="str">
        <f>VLOOKUP($C135,'Hub coords'!$A$14:$E$118,1,TRUE)</f>
        <v>14A</v>
      </c>
      <c r="R135" s="19"/>
      <c r="S135" s="15"/>
      <c r="T135" s="45"/>
    </row>
    <row r="136" spans="1:20" ht="15" thickBot="1" x14ac:dyDescent="0.35">
      <c r="A136" s="45" t="s">
        <v>130</v>
      </c>
      <c r="B136" s="45">
        <v>0</v>
      </c>
      <c r="C136" s="45" t="s">
        <v>4459</v>
      </c>
      <c r="D136" s="45">
        <v>1801</v>
      </c>
      <c r="E136" s="45">
        <v>338.56200000000001</v>
      </c>
      <c r="F136" s="45">
        <v>0.3</v>
      </c>
      <c r="G136" s="45">
        <v>0.2</v>
      </c>
      <c r="H136" s="45">
        <v>1.812298</v>
      </c>
      <c r="I136" s="45">
        <v>5189743.2790000001</v>
      </c>
      <c r="J136" s="45">
        <v>487869.3</v>
      </c>
      <c r="K136" s="18">
        <f>VLOOKUP($C136,'Hub coords'!$A$14:$E$119,4,TRUE)</f>
        <v>487867.99840000004</v>
      </c>
      <c r="L136" s="18">
        <f>VLOOKUP($C136,'Hub coords'!$A$14:$E$119,5,TRUE)</f>
        <v>5189743.4675000003</v>
      </c>
      <c r="M136" s="18">
        <f t="shared" si="8"/>
        <v>1.3015999999479391</v>
      </c>
      <c r="N136" s="18">
        <f t="shared" si="9"/>
        <v>0.18850000016391277</v>
      </c>
      <c r="O136" s="46">
        <f t="shared" si="10"/>
        <v>1.3151786228213527</v>
      </c>
      <c r="P136" s="18">
        <f t="shared" si="11"/>
        <v>1.7296948099262699</v>
      </c>
      <c r="Q136" s="47" t="str">
        <f>VLOOKUP($C136,'Hub coords'!$A$14:$E$118,1,TRUE)</f>
        <v>14A</v>
      </c>
      <c r="R136" s="38"/>
      <c r="S136" s="38"/>
      <c r="T136" s="45"/>
    </row>
    <row r="137" spans="1:20" x14ac:dyDescent="0.3">
      <c r="A137" s="45" t="s">
        <v>130</v>
      </c>
      <c r="B137" s="45">
        <v>0</v>
      </c>
      <c r="C137" s="45" t="s">
        <v>4442</v>
      </c>
      <c r="D137" s="45">
        <v>1801</v>
      </c>
      <c r="E137" s="45">
        <v>336.44099999999997</v>
      </c>
      <c r="F137" s="45">
        <v>0.3</v>
      </c>
      <c r="G137" s="45">
        <v>0.2</v>
      </c>
      <c r="H137" s="45">
        <v>1.697335</v>
      </c>
      <c r="I137" s="45">
        <v>5189741.7869999995</v>
      </c>
      <c r="J137" s="45">
        <v>487868.94199999998</v>
      </c>
      <c r="K137" s="18">
        <f>VLOOKUP($C137,'Hub coords'!$A$14:$E$119,4,TRUE)</f>
        <v>487867.99840000004</v>
      </c>
      <c r="L137" s="18">
        <f>VLOOKUP($C137,'Hub coords'!$A$14:$E$119,5,TRUE)</f>
        <v>5189743.4675000003</v>
      </c>
      <c r="M137" s="18">
        <f t="shared" si="8"/>
        <v>0.94359999994048849</v>
      </c>
      <c r="N137" s="18">
        <f t="shared" si="9"/>
        <v>1.6805000007152557</v>
      </c>
      <c r="O137" s="46">
        <f t="shared" si="10"/>
        <v>1.9272937535029953</v>
      </c>
      <c r="P137" s="18">
        <f t="shared" si="11"/>
        <v>3.7144612122916643</v>
      </c>
      <c r="Q137" s="47" t="str">
        <f>VLOOKUP($C137,'Hub coords'!$A$14:$E$118,1,TRUE)</f>
        <v>14A</v>
      </c>
      <c r="R137" s="45"/>
      <c r="S137" s="45"/>
      <c r="T137" s="45"/>
    </row>
    <row r="138" spans="1:20" x14ac:dyDescent="0.3">
      <c r="A138" s="45" t="s">
        <v>130</v>
      </c>
      <c r="B138" s="45">
        <v>0</v>
      </c>
      <c r="C138" s="45" t="s">
        <v>4460</v>
      </c>
      <c r="D138" s="45">
        <v>1800</v>
      </c>
      <c r="E138" s="45">
        <v>339.245</v>
      </c>
      <c r="F138" s="45">
        <v>0.3</v>
      </c>
      <c r="G138" s="45">
        <v>0.2</v>
      </c>
      <c r="H138" s="45">
        <v>1.654604</v>
      </c>
      <c r="I138" s="45">
        <v>5189743.6030000001</v>
      </c>
      <c r="J138" s="45">
        <v>487869.60600000003</v>
      </c>
      <c r="K138" s="18">
        <f>VLOOKUP($C138,'Hub coords'!$A$14:$E$119,4,TRUE)</f>
        <v>487867.99840000004</v>
      </c>
      <c r="L138" s="18">
        <f>VLOOKUP($C138,'Hub coords'!$A$14:$E$119,5,TRUE)</f>
        <v>5189743.4675000003</v>
      </c>
      <c r="M138" s="18">
        <f t="shared" si="8"/>
        <v>1.6075999999884516</v>
      </c>
      <c r="N138" s="18">
        <f t="shared" si="9"/>
        <v>0.13549999985843897</v>
      </c>
      <c r="O138" s="46">
        <f t="shared" si="10"/>
        <v>1.6133003470911753</v>
      </c>
      <c r="P138" s="18">
        <f t="shared" si="11"/>
        <v>2.6027380099245065</v>
      </c>
      <c r="Q138" s="47" t="str">
        <f>VLOOKUP($C138,'Hub coords'!$A$14:$E$118,1,TRUE)</f>
        <v>14A</v>
      </c>
      <c r="R138" s="45"/>
      <c r="S138" s="45"/>
      <c r="T138" s="45"/>
    </row>
    <row r="139" spans="1:20" x14ac:dyDescent="0.3">
      <c r="A139" s="45" t="s">
        <v>126</v>
      </c>
      <c r="B139" s="45">
        <v>0</v>
      </c>
      <c r="C139" s="45" t="s">
        <v>4461</v>
      </c>
      <c r="D139" s="45">
        <v>1800</v>
      </c>
      <c r="E139" s="45">
        <v>344.06700000000001</v>
      </c>
      <c r="F139" s="45">
        <v>0.3</v>
      </c>
      <c r="G139" s="45">
        <v>0.2</v>
      </c>
      <c r="H139" s="45">
        <v>2.4010820000000002</v>
      </c>
      <c r="I139" s="45">
        <v>5189742.5130000003</v>
      </c>
      <c r="J139" s="45">
        <v>487869.64199999999</v>
      </c>
      <c r="K139" s="18">
        <f>VLOOKUP($C139,'Hub coords'!$A$14:$E$119,4,TRUE)</f>
        <v>487867.99840000004</v>
      </c>
      <c r="L139" s="18">
        <f>VLOOKUP($C139,'Hub coords'!$A$14:$E$119,5,TRUE)</f>
        <v>5189743.4675000003</v>
      </c>
      <c r="M139" s="18">
        <f t="shared" si="8"/>
        <v>1.64359999995213</v>
      </c>
      <c r="N139" s="18">
        <f t="shared" si="9"/>
        <v>0.95449999999254942</v>
      </c>
      <c r="O139" s="46">
        <f t="shared" si="10"/>
        <v>1.9006554684709218</v>
      </c>
      <c r="P139" s="18">
        <f t="shared" si="11"/>
        <v>3.6124912098284194</v>
      </c>
      <c r="Q139" s="47" t="str">
        <f>VLOOKUP($C139,'Hub coords'!$A$14:$E$118,1,TRUE)</f>
        <v>14A</v>
      </c>
      <c r="R139" s="45"/>
      <c r="S139" s="45"/>
      <c r="T139" s="45"/>
    </row>
    <row r="140" spans="1:20" x14ac:dyDescent="0.3">
      <c r="A140" s="45" t="s">
        <v>126</v>
      </c>
      <c r="B140" s="45">
        <v>0</v>
      </c>
      <c r="C140" s="45" t="s">
        <v>4462</v>
      </c>
      <c r="D140" s="45">
        <v>1801</v>
      </c>
      <c r="E140" s="45">
        <v>337.64699999999999</v>
      </c>
      <c r="F140" s="45">
        <v>0.3</v>
      </c>
      <c r="G140" s="45">
        <v>0.2</v>
      </c>
      <c r="H140" s="45">
        <v>1.6718090000000001</v>
      </c>
      <c r="I140" s="45">
        <v>5189742.1310000001</v>
      </c>
      <c r="J140" s="45">
        <v>487869.29300000001</v>
      </c>
      <c r="K140" s="18">
        <f>VLOOKUP($C140,'Hub coords'!$A$14:$E$119,4,TRUE)</f>
        <v>487867.99840000004</v>
      </c>
      <c r="L140" s="18">
        <f>VLOOKUP($C140,'Hub coords'!$A$14:$E$119,5,TRUE)</f>
        <v>5189743.4675000003</v>
      </c>
      <c r="M140" s="18">
        <f t="shared" si="8"/>
        <v>1.2945999999647029</v>
      </c>
      <c r="N140" s="18">
        <f t="shared" si="9"/>
        <v>1.3365000002086163</v>
      </c>
      <c r="O140" s="46">
        <f t="shared" si="10"/>
        <v>1.8607045467957131</v>
      </c>
      <c r="P140" s="18">
        <f t="shared" si="11"/>
        <v>3.4622214104662401</v>
      </c>
      <c r="Q140" s="47" t="str">
        <f>VLOOKUP($C140,'Hub coords'!$A$14:$E$118,1,TRUE)</f>
        <v>14A</v>
      </c>
      <c r="R140" s="45"/>
      <c r="S140" s="45"/>
      <c r="T140" s="45"/>
    </row>
    <row r="141" spans="1:20" x14ac:dyDescent="0.3">
      <c r="A141" s="45" t="s">
        <v>126</v>
      </c>
      <c r="B141" s="45">
        <v>0</v>
      </c>
      <c r="C141" s="45" t="s">
        <v>4463</v>
      </c>
      <c r="D141" s="45">
        <v>1800</v>
      </c>
      <c r="E141" s="45">
        <v>339.48700000000002</v>
      </c>
      <c r="F141" s="45">
        <v>0.3</v>
      </c>
      <c r="G141" s="45">
        <v>0.2</v>
      </c>
      <c r="H141" s="45">
        <v>1.815593</v>
      </c>
      <c r="I141" s="45">
        <v>5189743.6710000001</v>
      </c>
      <c r="J141" s="45">
        <v>487869.85399999999</v>
      </c>
      <c r="K141" s="18">
        <f>VLOOKUP($C141,'Hub coords'!$A$14:$E$119,4,TRUE)</f>
        <v>487867.99840000004</v>
      </c>
      <c r="L141" s="18">
        <f>VLOOKUP($C141,'Hub coords'!$A$14:$E$119,5,TRUE)</f>
        <v>5189743.4675000003</v>
      </c>
      <c r="M141" s="18">
        <f t="shared" si="8"/>
        <v>1.8555999999516644</v>
      </c>
      <c r="N141" s="18">
        <f t="shared" si="9"/>
        <v>0.20349999982863665</v>
      </c>
      <c r="O141" s="46">
        <f t="shared" si="10"/>
        <v>1.8667253707363791</v>
      </c>
      <c r="P141" s="18">
        <f t="shared" si="11"/>
        <v>3.4846636097508719</v>
      </c>
      <c r="Q141" s="47" t="str">
        <f>VLOOKUP($C141,'Hub coords'!$A$14:$E$118,1,TRUE)</f>
        <v>14A</v>
      </c>
      <c r="R141" s="45"/>
      <c r="S141" s="45"/>
      <c r="T141" s="45"/>
    </row>
    <row r="142" spans="1:20" x14ac:dyDescent="0.3">
      <c r="A142" s="45" t="s">
        <v>126</v>
      </c>
      <c r="B142" s="45">
        <v>0</v>
      </c>
      <c r="C142" s="45" t="s">
        <v>4464</v>
      </c>
      <c r="D142" s="45">
        <v>1800</v>
      </c>
      <c r="E142" s="45">
        <v>341.21</v>
      </c>
      <c r="F142" s="45">
        <v>0.3</v>
      </c>
      <c r="G142" s="45">
        <v>0.2</v>
      </c>
      <c r="H142" s="45">
        <v>2.4876040000000001</v>
      </c>
      <c r="I142" s="45">
        <v>5189743.6859999998</v>
      </c>
      <c r="J142" s="45">
        <v>487869.853</v>
      </c>
      <c r="K142" s="18">
        <f>VLOOKUP($C142,'Hub coords'!$A$14:$E$119,4,TRUE)</f>
        <v>487867.99840000004</v>
      </c>
      <c r="L142" s="18">
        <f>VLOOKUP($C142,'Hub coords'!$A$14:$E$119,5,TRUE)</f>
        <v>5189743.4675000003</v>
      </c>
      <c r="M142" s="18">
        <f t="shared" si="8"/>
        <v>1.8545999999623746</v>
      </c>
      <c r="N142" s="18">
        <f t="shared" si="9"/>
        <v>0.21849999949336052</v>
      </c>
      <c r="O142" s="46">
        <f t="shared" si="10"/>
        <v>1.8674269489431277</v>
      </c>
      <c r="P142" s="18">
        <f t="shared" si="11"/>
        <v>3.4872834096390388</v>
      </c>
      <c r="Q142" s="47" t="str">
        <f>VLOOKUP($C142,'Hub coords'!$A$14:$E$118,1,TRUE)</f>
        <v>14A</v>
      </c>
      <c r="R142" s="45"/>
      <c r="S142" s="45"/>
      <c r="T142" s="45"/>
    </row>
    <row r="143" spans="1:20" x14ac:dyDescent="0.3">
      <c r="A143" s="45" t="s">
        <v>126</v>
      </c>
      <c r="B143" s="45">
        <v>0</v>
      </c>
      <c r="C143" s="45" t="s">
        <v>4465</v>
      </c>
      <c r="D143" s="45">
        <v>1801</v>
      </c>
      <c r="E143" s="45">
        <v>338.8</v>
      </c>
      <c r="F143" s="45">
        <v>0.3</v>
      </c>
      <c r="G143" s="45">
        <v>0.2</v>
      </c>
      <c r="H143" s="45">
        <v>1.728073</v>
      </c>
      <c r="I143" s="45">
        <v>5189742.4069999997</v>
      </c>
      <c r="J143" s="45">
        <v>487869.44</v>
      </c>
      <c r="K143" s="18">
        <f>VLOOKUP($C143,'Hub coords'!$A$14:$E$119,4,TRUE)</f>
        <v>487867.99840000004</v>
      </c>
      <c r="L143" s="18">
        <f>VLOOKUP($C143,'Hub coords'!$A$14:$E$119,5,TRUE)</f>
        <v>5189743.4675000003</v>
      </c>
      <c r="M143" s="18">
        <f t="shared" si="8"/>
        <v>1.4415999999619089</v>
      </c>
      <c r="N143" s="18">
        <f t="shared" si="9"/>
        <v>1.060500000603497</v>
      </c>
      <c r="O143" s="46">
        <f t="shared" si="10"/>
        <v>1.7896566182288136</v>
      </c>
      <c r="P143" s="18">
        <f t="shared" si="11"/>
        <v>3.2028708111701936</v>
      </c>
      <c r="Q143" s="47" t="str">
        <f>VLOOKUP($C143,'Hub coords'!$A$14:$E$118,1,TRUE)</f>
        <v>14A</v>
      </c>
      <c r="R143" s="45"/>
      <c r="S143" s="45"/>
      <c r="T143" s="45"/>
    </row>
    <row r="144" spans="1:20" x14ac:dyDescent="0.3">
      <c r="A144" s="45" t="s">
        <v>126</v>
      </c>
      <c r="B144" s="45">
        <v>0</v>
      </c>
      <c r="C144" s="45" t="s">
        <v>4466</v>
      </c>
      <c r="D144" s="45">
        <v>1800</v>
      </c>
      <c r="E144" s="45">
        <v>340.18400000000003</v>
      </c>
      <c r="F144" s="45">
        <v>0.3</v>
      </c>
      <c r="G144" s="45">
        <v>0.2</v>
      </c>
      <c r="H144" s="45">
        <v>2.4326089999999998</v>
      </c>
      <c r="I144" s="45">
        <v>5189743.4639999997</v>
      </c>
      <c r="J144" s="45">
        <v>487869.712</v>
      </c>
      <c r="K144" s="18">
        <f>VLOOKUP($C144,'Hub coords'!$A$14:$E$119,4,TRUE)</f>
        <v>487867.99840000004</v>
      </c>
      <c r="L144" s="18">
        <f>VLOOKUP($C144,'Hub coords'!$A$14:$E$119,5,TRUE)</f>
        <v>5189743.4675000003</v>
      </c>
      <c r="M144" s="18">
        <f t="shared" si="8"/>
        <v>1.7135999999591149</v>
      </c>
      <c r="N144" s="18">
        <f t="shared" si="9"/>
        <v>3.500000573694706E-3</v>
      </c>
      <c r="O144" s="46">
        <f t="shared" si="10"/>
        <v>1.7136035743029643</v>
      </c>
      <c r="P144" s="18">
        <f t="shared" si="11"/>
        <v>2.9364372098638949</v>
      </c>
      <c r="Q144" s="47" t="str">
        <f>VLOOKUP($C144,'Hub coords'!$A$14:$E$118,1,TRUE)</f>
        <v>14A</v>
      </c>
      <c r="R144" s="45"/>
      <c r="S144" s="45"/>
      <c r="T144" s="45"/>
    </row>
    <row r="145" spans="1:20" x14ac:dyDescent="0.3">
      <c r="A145" s="45" t="s">
        <v>126</v>
      </c>
      <c r="B145" s="45">
        <v>0</v>
      </c>
      <c r="C145" s="45" t="s">
        <v>4467</v>
      </c>
      <c r="D145" s="45">
        <v>1800</v>
      </c>
      <c r="E145" s="45">
        <v>343.387</v>
      </c>
      <c r="F145" s="45">
        <v>0.4</v>
      </c>
      <c r="G145" s="45">
        <v>0.3</v>
      </c>
      <c r="H145" s="45">
        <v>2.443279</v>
      </c>
      <c r="I145" s="45">
        <v>5189742.3219999997</v>
      </c>
      <c r="J145" s="45">
        <v>487869.68300000002</v>
      </c>
      <c r="K145" s="18">
        <f>VLOOKUP($C145,'Hub coords'!$A$14:$E$119,4,TRUE)</f>
        <v>487867.99840000004</v>
      </c>
      <c r="L145" s="18">
        <f>VLOOKUP($C145,'Hub coords'!$A$14:$E$119,5,TRUE)</f>
        <v>5189743.4675000003</v>
      </c>
      <c r="M145" s="18">
        <f t="shared" si="8"/>
        <v>1.6845999999786727</v>
      </c>
      <c r="N145" s="18">
        <f t="shared" si="9"/>
        <v>1.1455000005662441</v>
      </c>
      <c r="O145" s="46">
        <f t="shared" si="10"/>
        <v>2.0371665153407097</v>
      </c>
      <c r="P145" s="18">
        <f t="shared" si="11"/>
        <v>4.15004741122541</v>
      </c>
      <c r="Q145" s="47" t="str">
        <f>VLOOKUP($C145,'Hub coords'!$A$14:$E$118,1,TRUE)</f>
        <v>14A</v>
      </c>
      <c r="R145" s="45"/>
      <c r="S145" s="45"/>
      <c r="T145" s="45"/>
    </row>
    <row r="146" spans="1:20" x14ac:dyDescent="0.3">
      <c r="A146" s="45" t="s">
        <v>130</v>
      </c>
      <c r="B146" s="45">
        <v>0</v>
      </c>
      <c r="C146" s="45" t="s">
        <v>4468</v>
      </c>
      <c r="D146" s="45">
        <v>1801</v>
      </c>
      <c r="E146" s="45">
        <v>339.358</v>
      </c>
      <c r="F146" s="45">
        <v>0.3</v>
      </c>
      <c r="G146" s="45">
        <v>0.2</v>
      </c>
      <c r="H146" s="45">
        <v>2.0652620000000002</v>
      </c>
      <c r="I146" s="45">
        <v>5189743.0429999996</v>
      </c>
      <c r="J146" s="45">
        <v>487869.30699999997</v>
      </c>
      <c r="K146" s="18">
        <f>VLOOKUP($C146,'Hub coords'!$A$14:$E$119,4,TRUE)</f>
        <v>487867.99840000004</v>
      </c>
      <c r="L146" s="18">
        <f>VLOOKUP($C146,'Hub coords'!$A$14:$E$119,5,TRUE)</f>
        <v>5189743.4675000003</v>
      </c>
      <c r="M146" s="18">
        <f t="shared" si="8"/>
        <v>1.3085999999311753</v>
      </c>
      <c r="N146" s="18">
        <f t="shared" si="9"/>
        <v>0.42450000066310167</v>
      </c>
      <c r="O146" s="46">
        <f t="shared" si="10"/>
        <v>1.3757304279483118</v>
      </c>
      <c r="P146" s="18">
        <f t="shared" si="11"/>
        <v>1.8926342103828451</v>
      </c>
      <c r="Q146" s="47" t="str">
        <f>VLOOKUP($C146,'Hub coords'!$A$14:$E$118,1,TRUE)</f>
        <v>14A</v>
      </c>
      <c r="R146" s="45"/>
      <c r="S146" s="45"/>
      <c r="T146" s="45"/>
    </row>
    <row r="147" spans="1:20" x14ac:dyDescent="0.3">
      <c r="A147" s="45" t="s">
        <v>126</v>
      </c>
      <c r="B147" s="45">
        <v>0</v>
      </c>
      <c r="C147" s="45" t="s">
        <v>4469</v>
      </c>
      <c r="D147" s="45">
        <v>1800</v>
      </c>
      <c r="E147" s="45">
        <v>338.96199999999999</v>
      </c>
      <c r="F147" s="45">
        <v>0.2</v>
      </c>
      <c r="G147" s="45">
        <v>0.2</v>
      </c>
      <c r="H147" s="45">
        <v>1.5656749999999999</v>
      </c>
      <c r="I147" s="45">
        <v>5189743.6100000003</v>
      </c>
      <c r="J147" s="45">
        <v>487869.614</v>
      </c>
      <c r="K147" s="18">
        <f>VLOOKUP($C147,'Hub coords'!$A$14:$E$119,4,TRUE)</f>
        <v>487867.99840000004</v>
      </c>
      <c r="L147" s="18">
        <f>VLOOKUP($C147,'Hub coords'!$A$14:$E$119,5,TRUE)</f>
        <v>5189743.4675000003</v>
      </c>
      <c r="M147" s="18">
        <f t="shared" si="8"/>
        <v>1.6155999999609776</v>
      </c>
      <c r="N147" s="18">
        <f t="shared" si="9"/>
        <v>0.14250000007450581</v>
      </c>
      <c r="O147" s="46">
        <f t="shared" si="10"/>
        <v>1.6218722544932893</v>
      </c>
      <c r="P147" s="18">
        <f t="shared" si="11"/>
        <v>2.6304696098951452</v>
      </c>
      <c r="Q147" s="47" t="str">
        <f>VLOOKUP($C147,'Hub coords'!$A$14:$E$118,1,TRUE)</f>
        <v>14A</v>
      </c>
      <c r="R147" s="45"/>
      <c r="S147" s="45"/>
      <c r="T147" s="45"/>
    </row>
    <row r="148" spans="1:20" x14ac:dyDescent="0.3">
      <c r="A148" s="45" t="s">
        <v>130</v>
      </c>
      <c r="B148" s="45">
        <v>0</v>
      </c>
      <c r="C148" s="45" t="s">
        <v>4443</v>
      </c>
      <c r="D148" s="45">
        <v>1800</v>
      </c>
      <c r="E148" s="45">
        <v>339.33499999999998</v>
      </c>
      <c r="F148" s="45">
        <v>0.2</v>
      </c>
      <c r="G148" s="45">
        <v>0.2</v>
      </c>
      <c r="H148" s="45">
        <v>1.7387859999999999</v>
      </c>
      <c r="I148" s="45">
        <v>5189743.6689999998</v>
      </c>
      <c r="J148" s="45">
        <v>487869.76</v>
      </c>
      <c r="K148" s="18">
        <f>VLOOKUP($C148,'Hub coords'!$A$14:$E$119,4,TRUE)</f>
        <v>487867.99840000004</v>
      </c>
      <c r="L148" s="18">
        <f>VLOOKUP($C148,'Hub coords'!$A$14:$E$119,5,TRUE)</f>
        <v>5189743.4675000003</v>
      </c>
      <c r="M148" s="18">
        <f t="shared" si="8"/>
        <v>1.7615999999688938</v>
      </c>
      <c r="N148" s="18">
        <f t="shared" si="9"/>
        <v>0.2014999995008111</v>
      </c>
      <c r="O148" s="46">
        <f t="shared" si="10"/>
        <v>1.7730868026380529</v>
      </c>
      <c r="P148" s="18">
        <f t="shared" si="11"/>
        <v>3.1438368096892333</v>
      </c>
      <c r="Q148" s="47" t="str">
        <f>VLOOKUP($C148,'Hub coords'!$A$14:$E$118,1,TRUE)</f>
        <v>14A</v>
      </c>
      <c r="R148" s="45"/>
      <c r="S148" s="45"/>
      <c r="T148" s="45"/>
    </row>
    <row r="149" spans="1:20" x14ac:dyDescent="0.3">
      <c r="A149" s="45" t="s">
        <v>130</v>
      </c>
      <c r="B149" s="45">
        <v>0</v>
      </c>
      <c r="C149" s="45" t="s">
        <v>4470</v>
      </c>
      <c r="D149" s="45">
        <v>1800</v>
      </c>
      <c r="E149" s="45">
        <v>343.99400000000003</v>
      </c>
      <c r="F149" s="45">
        <v>0.4</v>
      </c>
      <c r="G149" s="45">
        <v>0.3</v>
      </c>
      <c r="H149" s="45">
        <v>2.7258179999999999</v>
      </c>
      <c r="I149" s="45">
        <v>5189741.8940000003</v>
      </c>
      <c r="J149" s="45">
        <v>487868.83100000001</v>
      </c>
      <c r="K149" s="18">
        <f>VLOOKUP($C149,'Hub coords'!$A$14:$E$119,4,TRUE)</f>
        <v>487867.99840000004</v>
      </c>
      <c r="L149" s="18">
        <f>VLOOKUP($C149,'Hub coords'!$A$14:$E$119,5,TRUE)</f>
        <v>5189743.4675000003</v>
      </c>
      <c r="M149" s="18">
        <f t="shared" si="8"/>
        <v>0.83259999996516854</v>
      </c>
      <c r="N149" s="18">
        <f t="shared" si="9"/>
        <v>1.5734999999403954</v>
      </c>
      <c r="O149" s="46">
        <f t="shared" si="10"/>
        <v>1.7802036427764165</v>
      </c>
      <c r="P149" s="18">
        <f t="shared" si="11"/>
        <v>3.1691250097544232</v>
      </c>
      <c r="Q149" s="47" t="str">
        <f>VLOOKUP($C149,'Hub coords'!$A$14:$E$118,1,TRUE)</f>
        <v>14A</v>
      </c>
      <c r="R149" s="45"/>
      <c r="S149" s="45"/>
      <c r="T149" s="45"/>
    </row>
    <row r="150" spans="1:20" x14ac:dyDescent="0.3">
      <c r="A150" s="45" t="s">
        <v>130</v>
      </c>
      <c r="B150" s="45">
        <v>0</v>
      </c>
      <c r="C150" s="45" t="s">
        <v>4444</v>
      </c>
      <c r="D150" s="45">
        <v>1801</v>
      </c>
      <c r="E150" s="45">
        <v>336.392</v>
      </c>
      <c r="F150" s="45">
        <v>0.3</v>
      </c>
      <c r="G150" s="45">
        <v>0.2</v>
      </c>
      <c r="H150" s="45">
        <v>1.704162</v>
      </c>
      <c r="I150" s="45">
        <v>5189741.7170000002</v>
      </c>
      <c r="J150" s="45">
        <v>487868.935</v>
      </c>
      <c r="K150" s="18">
        <f>VLOOKUP($C150,'Hub coords'!$A$14:$E$119,4,TRUE)</f>
        <v>487867.99840000004</v>
      </c>
      <c r="L150" s="18">
        <f>VLOOKUP($C150,'Hub coords'!$A$14:$E$119,5,TRUE)</f>
        <v>5189743.4675000003</v>
      </c>
      <c r="M150" s="18">
        <f t="shared" si="8"/>
        <v>0.93659999995725229</v>
      </c>
      <c r="N150" s="18">
        <f t="shared" si="9"/>
        <v>1.7505000000819564</v>
      </c>
      <c r="O150" s="46">
        <f t="shared" si="10"/>
        <v>1.9853135294473905</v>
      </c>
      <c r="P150" s="18">
        <f t="shared" si="11"/>
        <v>3.9414698102068546</v>
      </c>
      <c r="Q150" s="47" t="str">
        <f>VLOOKUP($C150,'Hub coords'!$A$14:$E$118,1,TRUE)</f>
        <v>14A</v>
      </c>
      <c r="R150" s="30" t="s">
        <v>5112</v>
      </c>
      <c r="S150" s="37">
        <f>COUNT(D126:D155)</f>
        <v>30</v>
      </c>
      <c r="T150" s="45"/>
    </row>
    <row r="151" spans="1:20" x14ac:dyDescent="0.3">
      <c r="A151" s="45" t="s">
        <v>126</v>
      </c>
      <c r="B151" s="45">
        <v>0</v>
      </c>
      <c r="C151" s="45" t="s">
        <v>4445</v>
      </c>
      <c r="D151" s="45">
        <v>1800</v>
      </c>
      <c r="E151" s="45">
        <v>342.88400000000001</v>
      </c>
      <c r="F151" s="45">
        <v>0.3</v>
      </c>
      <c r="G151" s="45">
        <v>0.2</v>
      </c>
      <c r="H151" s="45">
        <v>2.72268</v>
      </c>
      <c r="I151" s="45">
        <v>5189743.1169999996</v>
      </c>
      <c r="J151" s="45">
        <v>487869.81900000002</v>
      </c>
      <c r="K151" s="18">
        <f>VLOOKUP($C151,'Hub coords'!$A$14:$E$119,4,TRUE)</f>
        <v>487867.99840000004</v>
      </c>
      <c r="L151" s="18">
        <f>VLOOKUP($C151,'Hub coords'!$A$14:$E$119,5,TRUE)</f>
        <v>5189743.4675000003</v>
      </c>
      <c r="M151" s="18">
        <f t="shared" si="8"/>
        <v>1.8205999999772757</v>
      </c>
      <c r="N151" s="18">
        <f t="shared" si="9"/>
        <v>0.35050000064074993</v>
      </c>
      <c r="O151" s="46">
        <f t="shared" si="10"/>
        <v>1.8540319874172673</v>
      </c>
      <c r="P151" s="18">
        <f t="shared" si="11"/>
        <v>3.4374346103664219</v>
      </c>
      <c r="Q151" s="47" t="str">
        <f>VLOOKUP($C151,'Hub coords'!$A$14:$E$118,1,TRUE)</f>
        <v>14A</v>
      </c>
      <c r="R151" s="30" t="s">
        <v>5111</v>
      </c>
      <c r="S151" s="34">
        <f>AVERAGE(O126:O155)</f>
        <v>1.7086199618478424</v>
      </c>
      <c r="T151" s="45"/>
    </row>
    <row r="152" spans="1:20" x14ac:dyDescent="0.3">
      <c r="A152" s="45" t="s">
        <v>126</v>
      </c>
      <c r="B152" s="45">
        <v>0</v>
      </c>
      <c r="C152" s="45" t="s">
        <v>4446</v>
      </c>
      <c r="D152" s="45">
        <v>1801</v>
      </c>
      <c r="E152" s="45">
        <v>337.02699999999999</v>
      </c>
      <c r="F152" s="45">
        <v>0.3</v>
      </c>
      <c r="G152" s="45">
        <v>0.2</v>
      </c>
      <c r="H152" s="45">
        <v>1.6014200000000001</v>
      </c>
      <c r="I152" s="45">
        <v>5189742.3279999997</v>
      </c>
      <c r="J152" s="45">
        <v>487869.39799999999</v>
      </c>
      <c r="K152" s="18">
        <f>VLOOKUP($C152,'Hub coords'!$A$14:$E$119,4,TRUE)</f>
        <v>487867.99840000004</v>
      </c>
      <c r="L152" s="18">
        <f>VLOOKUP($C152,'Hub coords'!$A$14:$E$119,5,TRUE)</f>
        <v>5189743.4675000003</v>
      </c>
      <c r="M152" s="18">
        <f t="shared" si="8"/>
        <v>1.3995999999460764</v>
      </c>
      <c r="N152" s="18">
        <f t="shared" si="9"/>
        <v>1.1395000005140901</v>
      </c>
      <c r="O152" s="46">
        <f t="shared" si="10"/>
        <v>1.8048103532007644</v>
      </c>
      <c r="P152" s="18">
        <f t="shared" si="11"/>
        <v>3.2573404110206683</v>
      </c>
      <c r="Q152" s="47" t="str">
        <f>VLOOKUP($C152,'Hub coords'!$A$14:$E$118,1,TRUE)</f>
        <v>14A</v>
      </c>
      <c r="R152" s="30" t="s">
        <v>5110</v>
      </c>
      <c r="S152" s="34">
        <f>_xlfn.STDEV.S(O126:O155)</f>
        <v>0.20750415746956008</v>
      </c>
      <c r="T152" s="45"/>
    </row>
    <row r="153" spans="1:20" x14ac:dyDescent="0.3">
      <c r="A153" s="45" t="s">
        <v>126</v>
      </c>
      <c r="B153" s="45">
        <v>0</v>
      </c>
      <c r="C153" s="45" t="s">
        <v>4447</v>
      </c>
      <c r="D153" s="45">
        <v>1800</v>
      </c>
      <c r="E153" s="45">
        <v>341.005</v>
      </c>
      <c r="F153" s="45">
        <v>0.3</v>
      </c>
      <c r="G153" s="45">
        <v>0.2</v>
      </c>
      <c r="H153" s="45">
        <v>2.394568</v>
      </c>
      <c r="I153" s="45">
        <v>5189744.0659999996</v>
      </c>
      <c r="J153" s="45">
        <v>487869.62099999998</v>
      </c>
      <c r="K153" s="18">
        <f>VLOOKUP($C153,'Hub coords'!$A$14:$E$119,4,TRUE)</f>
        <v>487867.99840000004</v>
      </c>
      <c r="L153" s="18">
        <f>VLOOKUP($C153,'Hub coords'!$A$14:$E$119,5,TRUE)</f>
        <v>5189743.4675000003</v>
      </c>
      <c r="M153" s="18">
        <f t="shared" si="8"/>
        <v>1.6225999999442138</v>
      </c>
      <c r="N153" s="18">
        <f t="shared" si="9"/>
        <v>0.59849999938160181</v>
      </c>
      <c r="O153" s="46">
        <f t="shared" si="10"/>
        <v>1.7294603230715471</v>
      </c>
      <c r="P153" s="18">
        <f t="shared" si="11"/>
        <v>2.9910330090787398</v>
      </c>
      <c r="Q153" s="47" t="str">
        <f>VLOOKUP($C153,'Hub coords'!$A$14:$E$118,1,TRUE)</f>
        <v>14A</v>
      </c>
      <c r="R153" s="30" t="s">
        <v>5109</v>
      </c>
      <c r="S153" s="34">
        <f>MIN(O126:O155)</f>
        <v>1.1090798934874941</v>
      </c>
      <c r="T153" s="45"/>
    </row>
    <row r="154" spans="1:20" x14ac:dyDescent="0.3">
      <c r="A154" s="45" t="s">
        <v>126</v>
      </c>
      <c r="B154" s="45">
        <v>0</v>
      </c>
      <c r="C154" s="45" t="s">
        <v>4448</v>
      </c>
      <c r="D154" s="45">
        <v>1801</v>
      </c>
      <c r="E154" s="45">
        <v>338.43099999999998</v>
      </c>
      <c r="F154" s="45">
        <v>0.3</v>
      </c>
      <c r="G154" s="45">
        <v>0.2</v>
      </c>
      <c r="H154" s="45">
        <v>1.7673019999999999</v>
      </c>
      <c r="I154" s="45">
        <v>5189743.59</v>
      </c>
      <c r="J154" s="45">
        <v>487869.391</v>
      </c>
      <c r="K154" s="18">
        <f>VLOOKUP($C154,'Hub coords'!$A$14:$E$119,4,TRUE)</f>
        <v>487867.99840000004</v>
      </c>
      <c r="L154" s="18">
        <f>VLOOKUP($C154,'Hub coords'!$A$14:$E$119,5,TRUE)</f>
        <v>5189743.4675000003</v>
      </c>
      <c r="M154" s="18">
        <f t="shared" si="8"/>
        <v>1.3925999999628402</v>
      </c>
      <c r="N154" s="18">
        <f t="shared" si="9"/>
        <v>0.12249999959021807</v>
      </c>
      <c r="O154" s="46">
        <f t="shared" si="10"/>
        <v>1.3979774711332462</v>
      </c>
      <c r="P154" s="18">
        <f t="shared" si="11"/>
        <v>1.9543410097961063</v>
      </c>
      <c r="Q154" s="47" t="str">
        <f>VLOOKUP($C154,'Hub coords'!$A$14:$E$118,1,TRUE)</f>
        <v>14A</v>
      </c>
      <c r="R154" s="30" t="s">
        <v>5108</v>
      </c>
      <c r="S154" s="34">
        <f>MAX(O126:O155)</f>
        <v>2.0371665153407097</v>
      </c>
      <c r="T154" s="45"/>
    </row>
    <row r="155" spans="1:20" x14ac:dyDescent="0.3">
      <c r="A155" s="45" t="s">
        <v>130</v>
      </c>
      <c r="B155" s="45">
        <v>0</v>
      </c>
      <c r="C155" s="45" t="s">
        <v>4449</v>
      </c>
      <c r="D155" s="45">
        <v>1800</v>
      </c>
      <c r="E155" s="45">
        <v>339.95600000000002</v>
      </c>
      <c r="F155" s="45">
        <v>0.2</v>
      </c>
      <c r="G155" s="45">
        <v>0.2</v>
      </c>
      <c r="H155" s="45">
        <v>2.0113759999999998</v>
      </c>
      <c r="I155" s="45">
        <v>5189743.665</v>
      </c>
      <c r="J155" s="45">
        <v>487869.71799999999</v>
      </c>
      <c r="K155" s="18">
        <f>VLOOKUP($C155,'Hub coords'!$A$14:$E$119,4,TRUE)</f>
        <v>487867.99840000004</v>
      </c>
      <c r="L155" s="18">
        <f>VLOOKUP($C155,'Hub coords'!$A$14:$E$119,5,TRUE)</f>
        <v>5189743.4675000003</v>
      </c>
      <c r="M155" s="18">
        <f t="shared" si="8"/>
        <v>1.7195999999530613</v>
      </c>
      <c r="N155" s="18">
        <f t="shared" si="9"/>
        <v>0.19749999977648258</v>
      </c>
      <c r="O155" s="46">
        <f t="shared" si="10"/>
        <v>1.7309045062481867</v>
      </c>
      <c r="P155" s="18">
        <f t="shared" si="11"/>
        <v>2.9960304097502788</v>
      </c>
      <c r="Q155" s="47" t="str">
        <f>VLOOKUP($C155,'Hub coords'!$A$14:$E$118,1,TRUE)</f>
        <v>14A</v>
      </c>
      <c r="R155" s="30" t="s">
        <v>5107</v>
      </c>
      <c r="S155" s="34">
        <f>SQRT(SUM(P126:P155)/S150)</f>
        <v>1.7207570669756098</v>
      </c>
      <c r="T155" s="45"/>
    </row>
    <row r="156" spans="1:20" ht="15" thickBot="1" x14ac:dyDescent="0.35">
      <c r="A156" s="30" t="s">
        <v>126</v>
      </c>
      <c r="B156" s="30">
        <v>0</v>
      </c>
      <c r="C156" s="30" t="s">
        <v>4471</v>
      </c>
      <c r="D156" s="30">
        <v>1801</v>
      </c>
      <c r="E156" s="30">
        <v>340.92</v>
      </c>
      <c r="F156" s="30">
        <v>0.3</v>
      </c>
      <c r="G156" s="30">
        <v>0.2</v>
      </c>
      <c r="H156" s="30">
        <v>2.5245440000000001</v>
      </c>
      <c r="I156" s="30">
        <v>5189785.9939999999</v>
      </c>
      <c r="J156" s="30">
        <v>487857.04300000001</v>
      </c>
      <c r="K156" s="18">
        <f>VLOOKUP($C156,'Hub coords'!$A$14:$E$119,4,TRUE)</f>
        <v>487856.82940000005</v>
      </c>
      <c r="L156" s="18">
        <f>VLOOKUP($C156,'Hub coords'!$A$14:$E$119,5,TRUE)</f>
        <v>5189786.1225000005</v>
      </c>
      <c r="M156" s="34">
        <f t="shared" si="8"/>
        <v>0.21359999995911494</v>
      </c>
      <c r="N156" s="34">
        <f t="shared" si="9"/>
        <v>0.12850000057369471</v>
      </c>
      <c r="O156" s="35">
        <f t="shared" si="10"/>
        <v>0.24927336426095237</v>
      </c>
      <c r="P156" s="34">
        <f t="shared" si="11"/>
        <v>6.2137210129973447E-2</v>
      </c>
      <c r="Q156" s="36" t="str">
        <f>VLOOKUP($C156,'Hub coords'!$A$14:$E$118,1,TRUE)</f>
        <v>15A</v>
      </c>
      <c r="R156" s="30"/>
    </row>
    <row r="157" spans="1:20" x14ac:dyDescent="0.3">
      <c r="A157" s="30" t="s">
        <v>130</v>
      </c>
      <c r="B157" s="30">
        <v>0</v>
      </c>
      <c r="C157" s="30" t="s">
        <v>4480</v>
      </c>
      <c r="D157" s="30">
        <v>1801</v>
      </c>
      <c r="E157" s="30">
        <v>337.85500000000002</v>
      </c>
      <c r="F157" s="30">
        <v>0.3</v>
      </c>
      <c r="G157" s="30">
        <v>0.2</v>
      </c>
      <c r="H157" s="30">
        <v>1.823375</v>
      </c>
      <c r="I157" s="30">
        <v>5189784.9759999998</v>
      </c>
      <c r="J157" s="30">
        <v>487857.05099999998</v>
      </c>
      <c r="K157" s="18">
        <f>VLOOKUP($C157,'Hub coords'!$A$14:$E$119,4,TRUE)</f>
        <v>487856.82940000005</v>
      </c>
      <c r="L157" s="18">
        <f>VLOOKUP($C157,'Hub coords'!$A$14:$E$119,5,TRUE)</f>
        <v>5189786.1225000005</v>
      </c>
      <c r="M157" s="34">
        <f t="shared" si="8"/>
        <v>0.22159999993164092</v>
      </c>
      <c r="N157" s="34">
        <f t="shared" si="9"/>
        <v>1.1465000007301569</v>
      </c>
      <c r="O157" s="35">
        <f t="shared" si="10"/>
        <v>1.1677194918489426</v>
      </c>
      <c r="P157" s="34">
        <f t="shared" si="11"/>
        <v>1.3635688116439528</v>
      </c>
      <c r="Q157" s="36" t="str">
        <f>VLOOKUP($C157,'Hub coords'!$A$14:$E$118,1,TRUE)</f>
        <v>15A</v>
      </c>
      <c r="R157" s="20"/>
      <c r="S157" s="20"/>
    </row>
    <row r="158" spans="1:20" x14ac:dyDescent="0.3">
      <c r="A158" s="30" t="s">
        <v>130</v>
      </c>
      <c r="B158" s="30">
        <v>0</v>
      </c>
      <c r="C158" s="30" t="s">
        <v>4481</v>
      </c>
      <c r="D158" s="30">
        <v>1801</v>
      </c>
      <c r="E158" s="30">
        <v>338.28800000000001</v>
      </c>
      <c r="F158" s="30">
        <v>0.3</v>
      </c>
      <c r="G158" s="30">
        <v>0.2</v>
      </c>
      <c r="H158" s="30">
        <v>2.0077090000000002</v>
      </c>
      <c r="I158" s="30">
        <v>5189784.926</v>
      </c>
      <c r="J158" s="30">
        <v>487857.435</v>
      </c>
      <c r="K158" s="18">
        <f>VLOOKUP($C158,'Hub coords'!$A$14:$E$119,4,TRUE)</f>
        <v>487856.82940000005</v>
      </c>
      <c r="L158" s="18">
        <f>VLOOKUP($C158,'Hub coords'!$A$14:$E$119,5,TRUE)</f>
        <v>5189786.1225000005</v>
      </c>
      <c r="M158" s="34">
        <f t="shared" si="8"/>
        <v>0.60559999995166436</v>
      </c>
      <c r="N158" s="34">
        <f t="shared" si="9"/>
        <v>1.1965000005438924</v>
      </c>
      <c r="O158" s="35">
        <f t="shared" si="10"/>
        <v>1.3410308017502768</v>
      </c>
      <c r="P158" s="34">
        <f t="shared" si="11"/>
        <v>1.7983636112429902</v>
      </c>
      <c r="Q158" s="36" t="str">
        <f>VLOOKUP($C158,'Hub coords'!$A$14:$E$118,1,TRUE)</f>
        <v>15A</v>
      </c>
      <c r="R158" s="19"/>
      <c r="S158" s="15"/>
    </row>
    <row r="159" spans="1:20" x14ac:dyDescent="0.3">
      <c r="A159" s="30" t="s">
        <v>126</v>
      </c>
      <c r="B159" s="30">
        <v>0</v>
      </c>
      <c r="C159" s="30" t="s">
        <v>4482</v>
      </c>
      <c r="D159" s="30">
        <v>1801</v>
      </c>
      <c r="E159" s="30">
        <v>337.49</v>
      </c>
      <c r="F159" s="30">
        <v>0.3</v>
      </c>
      <c r="G159" s="30">
        <v>0.2</v>
      </c>
      <c r="H159" s="30">
        <v>1.848787</v>
      </c>
      <c r="I159" s="30">
        <v>5189784.9550000001</v>
      </c>
      <c r="J159" s="30">
        <v>487857.09399999998</v>
      </c>
      <c r="K159" s="18">
        <f>VLOOKUP($C159,'Hub coords'!$A$14:$E$119,4,TRUE)</f>
        <v>487856.82940000005</v>
      </c>
      <c r="L159" s="18">
        <f>VLOOKUP($C159,'Hub coords'!$A$14:$E$119,5,TRUE)</f>
        <v>5189786.1225000005</v>
      </c>
      <c r="M159" s="34">
        <f t="shared" si="8"/>
        <v>0.2645999999367632</v>
      </c>
      <c r="N159" s="34">
        <f t="shared" si="9"/>
        <v>1.1675000004470348</v>
      </c>
      <c r="O159" s="35">
        <f t="shared" si="10"/>
        <v>1.1971087715869271</v>
      </c>
      <c r="P159" s="34">
        <f t="shared" si="11"/>
        <v>1.4330694110103614</v>
      </c>
      <c r="Q159" s="36" t="str">
        <f>VLOOKUP($C159,'Hub coords'!$A$14:$E$118,1,TRUE)</f>
        <v>15A</v>
      </c>
      <c r="R159" s="19"/>
      <c r="S159" s="15"/>
    </row>
    <row r="160" spans="1:20" x14ac:dyDescent="0.3">
      <c r="A160" s="30" t="s">
        <v>126</v>
      </c>
      <c r="B160" s="30">
        <v>0</v>
      </c>
      <c r="C160" s="30" t="s">
        <v>4483</v>
      </c>
      <c r="D160" s="30">
        <v>1801</v>
      </c>
      <c r="E160" s="30">
        <v>337.30799999999999</v>
      </c>
      <c r="F160" s="30">
        <v>0.3</v>
      </c>
      <c r="G160" s="30">
        <v>0.2</v>
      </c>
      <c r="H160" s="30">
        <v>1.75712</v>
      </c>
      <c r="I160" s="30">
        <v>5189785.284</v>
      </c>
      <c r="J160" s="30">
        <v>487857.26899999997</v>
      </c>
      <c r="K160" s="18">
        <f>VLOOKUP($C160,'Hub coords'!$A$14:$E$119,4,TRUE)</f>
        <v>487856.82940000005</v>
      </c>
      <c r="L160" s="18">
        <f>VLOOKUP($C160,'Hub coords'!$A$14:$E$119,5,TRUE)</f>
        <v>5189786.1225000005</v>
      </c>
      <c r="M160" s="34">
        <f t="shared" si="8"/>
        <v>0.43959999992512167</v>
      </c>
      <c r="N160" s="34">
        <f t="shared" si="9"/>
        <v>0.8385000005364418</v>
      </c>
      <c r="O160" s="35">
        <f t="shared" si="10"/>
        <v>0.94674727928512148</v>
      </c>
      <c r="P160" s="34">
        <f t="shared" si="11"/>
        <v>0.89633041083377984</v>
      </c>
      <c r="Q160" s="36" t="str">
        <f>VLOOKUP($C160,'Hub coords'!$A$14:$E$118,1,TRUE)</f>
        <v>15A</v>
      </c>
      <c r="R160" s="19"/>
      <c r="S160" s="15"/>
    </row>
    <row r="161" spans="1:19" x14ac:dyDescent="0.3">
      <c r="A161" s="30" t="s">
        <v>130</v>
      </c>
      <c r="B161" s="30">
        <v>0</v>
      </c>
      <c r="C161" s="30" t="s">
        <v>4484</v>
      </c>
      <c r="D161" s="30">
        <v>1801</v>
      </c>
      <c r="E161" s="30">
        <v>338.52</v>
      </c>
      <c r="F161" s="30">
        <v>0.3</v>
      </c>
      <c r="G161" s="30">
        <v>0.2</v>
      </c>
      <c r="H161" s="30">
        <v>1.9671339999999999</v>
      </c>
      <c r="I161" s="30">
        <v>5189785.1129999999</v>
      </c>
      <c r="J161" s="30">
        <v>487857.141</v>
      </c>
      <c r="K161" s="18">
        <f>VLOOKUP($C161,'Hub coords'!$A$14:$E$119,4,TRUE)</f>
        <v>487856.82940000005</v>
      </c>
      <c r="L161" s="18">
        <f>VLOOKUP($C161,'Hub coords'!$A$14:$E$119,5,TRUE)</f>
        <v>5189786.1225000005</v>
      </c>
      <c r="M161" s="34">
        <f t="shared" si="8"/>
        <v>0.31159999995725229</v>
      </c>
      <c r="N161" s="34">
        <f t="shared" si="9"/>
        <v>1.0095000006258488</v>
      </c>
      <c r="O161" s="35">
        <f t="shared" si="10"/>
        <v>1.0564964795194296</v>
      </c>
      <c r="P161" s="34">
        <f t="shared" si="11"/>
        <v>1.1161848112369486</v>
      </c>
      <c r="Q161" s="36" t="str">
        <f>VLOOKUP($C161,'Hub coords'!$A$14:$E$118,1,TRUE)</f>
        <v>15A</v>
      </c>
      <c r="R161" s="19"/>
      <c r="S161" s="15"/>
    </row>
    <row r="162" spans="1:19" x14ac:dyDescent="0.3">
      <c r="A162" s="30" t="s">
        <v>130</v>
      </c>
      <c r="B162" s="30">
        <v>0</v>
      </c>
      <c r="C162" s="30" t="s">
        <v>4485</v>
      </c>
      <c r="D162" s="30">
        <v>1801</v>
      </c>
      <c r="E162" s="30">
        <v>339.68099999999998</v>
      </c>
      <c r="F162" s="30">
        <v>0.4</v>
      </c>
      <c r="G162" s="30">
        <v>0.2</v>
      </c>
      <c r="H162" s="30">
        <v>2.0520309999999999</v>
      </c>
      <c r="I162" s="30">
        <v>5189785.335</v>
      </c>
      <c r="J162" s="30">
        <v>487857.46899999998</v>
      </c>
      <c r="K162" s="18">
        <f>VLOOKUP($C162,'Hub coords'!$A$14:$E$119,4,TRUE)</f>
        <v>487856.82940000005</v>
      </c>
      <c r="L162" s="18">
        <f>VLOOKUP($C162,'Hub coords'!$A$14:$E$119,5,TRUE)</f>
        <v>5189786.1225000005</v>
      </c>
      <c r="M162" s="34">
        <f t="shared" si="8"/>
        <v>0.6395999999367632</v>
      </c>
      <c r="N162" s="34">
        <f t="shared" si="9"/>
        <v>0.78750000055879354</v>
      </c>
      <c r="O162" s="35">
        <f t="shared" si="10"/>
        <v>1.0145168361339338</v>
      </c>
      <c r="P162" s="34">
        <f t="shared" si="11"/>
        <v>1.0292444107992071</v>
      </c>
      <c r="Q162" s="36" t="str">
        <f>VLOOKUP($C162,'Hub coords'!$A$14:$E$118,1,TRUE)</f>
        <v>15A</v>
      </c>
      <c r="R162" s="19"/>
      <c r="S162" s="15"/>
    </row>
    <row r="163" spans="1:19" x14ac:dyDescent="0.3">
      <c r="A163" s="30" t="s">
        <v>130</v>
      </c>
      <c r="B163" s="30">
        <v>0</v>
      </c>
      <c r="C163" s="30" t="s">
        <v>4486</v>
      </c>
      <c r="D163" s="30">
        <v>1801</v>
      </c>
      <c r="E163" s="30">
        <v>338.31</v>
      </c>
      <c r="F163" s="30">
        <v>0.3</v>
      </c>
      <c r="G163" s="30">
        <v>0.2</v>
      </c>
      <c r="H163" s="30">
        <v>1.87157</v>
      </c>
      <c r="I163" s="30">
        <v>5189785.0769999996</v>
      </c>
      <c r="J163" s="30">
        <v>487857.22499999998</v>
      </c>
      <c r="K163" s="18">
        <f>VLOOKUP($C163,'Hub coords'!$A$14:$E$119,4,TRUE)</f>
        <v>487856.82940000005</v>
      </c>
      <c r="L163" s="18">
        <f>VLOOKUP($C163,'Hub coords'!$A$14:$E$119,5,TRUE)</f>
        <v>5189786.1225000005</v>
      </c>
      <c r="M163" s="34">
        <f t="shared" si="8"/>
        <v>0.3955999999307096</v>
      </c>
      <c r="N163" s="34">
        <f t="shared" si="9"/>
        <v>1.0455000009387732</v>
      </c>
      <c r="O163" s="35">
        <f t="shared" si="10"/>
        <v>1.1178414967732018</v>
      </c>
      <c r="P163" s="34">
        <f t="shared" si="11"/>
        <v>1.2495696119081521</v>
      </c>
      <c r="Q163" s="36" t="str">
        <f>VLOOKUP($C163,'Hub coords'!$A$14:$E$118,1,TRUE)</f>
        <v>15A</v>
      </c>
      <c r="R163" s="19"/>
      <c r="S163" s="15"/>
    </row>
    <row r="164" spans="1:19" x14ac:dyDescent="0.3">
      <c r="A164" s="30" t="s">
        <v>126</v>
      </c>
      <c r="B164" s="30">
        <v>0</v>
      </c>
      <c r="C164" s="30" t="s">
        <v>4487</v>
      </c>
      <c r="D164" s="30">
        <v>1801</v>
      </c>
      <c r="E164" s="30">
        <v>337.04</v>
      </c>
      <c r="F164" s="30">
        <v>0.3</v>
      </c>
      <c r="G164" s="30">
        <v>0.2</v>
      </c>
      <c r="H164" s="30">
        <v>1.804495</v>
      </c>
      <c r="I164" s="30">
        <v>5189784.9469999997</v>
      </c>
      <c r="J164" s="30">
        <v>487857.23100000003</v>
      </c>
      <c r="K164" s="18">
        <f>VLOOKUP($C164,'Hub coords'!$A$14:$E$119,4,TRUE)</f>
        <v>487856.82940000005</v>
      </c>
      <c r="L164" s="18">
        <f>VLOOKUP($C164,'Hub coords'!$A$14:$E$119,5,TRUE)</f>
        <v>5189786.1225000005</v>
      </c>
      <c r="M164" s="34">
        <f t="shared" si="8"/>
        <v>0.40159999998286366</v>
      </c>
      <c r="N164" s="34">
        <f t="shared" si="9"/>
        <v>1.1755000008270144</v>
      </c>
      <c r="O164" s="35">
        <f t="shared" si="10"/>
        <v>1.2422088439270373</v>
      </c>
      <c r="P164" s="34">
        <f t="shared" si="11"/>
        <v>1.5430828119305466</v>
      </c>
      <c r="Q164" s="36" t="str">
        <f>VLOOKUP($C164,'Hub coords'!$A$14:$E$118,1,TRUE)</f>
        <v>15A</v>
      </c>
      <c r="R164" s="19"/>
      <c r="S164" s="15"/>
    </row>
    <row r="165" spans="1:19" x14ac:dyDescent="0.3">
      <c r="A165" s="30" t="s">
        <v>130</v>
      </c>
      <c r="B165" s="30">
        <v>0</v>
      </c>
      <c r="C165" s="30" t="s">
        <v>4488</v>
      </c>
      <c r="D165" s="30">
        <v>1801</v>
      </c>
      <c r="E165" s="30">
        <v>340.27300000000002</v>
      </c>
      <c r="F165" s="30">
        <v>0.4</v>
      </c>
      <c r="G165" s="30">
        <v>0.2</v>
      </c>
      <c r="H165" s="30">
        <v>2.3700809999999999</v>
      </c>
      <c r="I165" s="30">
        <v>5189785.8229999999</v>
      </c>
      <c r="J165" s="30">
        <v>487857.71600000001</v>
      </c>
      <c r="K165" s="18">
        <f>VLOOKUP($C165,'Hub coords'!$A$14:$E$119,4,TRUE)</f>
        <v>487856.82940000005</v>
      </c>
      <c r="L165" s="18">
        <f>VLOOKUP($C165,'Hub coords'!$A$14:$E$119,5,TRUE)</f>
        <v>5189786.1225000005</v>
      </c>
      <c r="M165" s="34">
        <f t="shared" si="8"/>
        <v>0.88659999996889383</v>
      </c>
      <c r="N165" s="34">
        <f t="shared" si="9"/>
        <v>0.29950000066310167</v>
      </c>
      <c r="O165" s="35">
        <f t="shared" si="10"/>
        <v>0.93582039427554708</v>
      </c>
      <c r="P165" s="34">
        <f t="shared" si="11"/>
        <v>0.87575981034204042</v>
      </c>
      <c r="Q165" s="36" t="str">
        <f>VLOOKUP($C165,'Hub coords'!$A$14:$E$118,1,TRUE)</f>
        <v>15A</v>
      </c>
      <c r="R165" s="19"/>
      <c r="S165" s="15"/>
    </row>
    <row r="166" spans="1:19" ht="15" thickBot="1" x14ac:dyDescent="0.35">
      <c r="A166" s="30" t="s">
        <v>126</v>
      </c>
      <c r="B166" s="30">
        <v>0</v>
      </c>
      <c r="C166" s="30" t="s">
        <v>4489</v>
      </c>
      <c r="D166" s="30">
        <v>1801</v>
      </c>
      <c r="E166" s="30">
        <v>339.51799999999997</v>
      </c>
      <c r="F166" s="30">
        <v>0.3</v>
      </c>
      <c r="G166" s="30">
        <v>0.2</v>
      </c>
      <c r="H166" s="30">
        <v>1.879224</v>
      </c>
      <c r="I166" s="30">
        <v>5189784.21</v>
      </c>
      <c r="J166" s="30">
        <v>487857.31199999998</v>
      </c>
      <c r="K166" s="18">
        <f>VLOOKUP($C166,'Hub coords'!$A$14:$E$119,4,TRUE)</f>
        <v>487856.82940000005</v>
      </c>
      <c r="L166" s="18">
        <f>VLOOKUP($C166,'Hub coords'!$A$14:$E$119,5,TRUE)</f>
        <v>5189786.1225000005</v>
      </c>
      <c r="M166" s="34">
        <f t="shared" si="8"/>
        <v>0.48259999993024394</v>
      </c>
      <c r="N166" s="34">
        <f t="shared" si="9"/>
        <v>1.9125000005587935</v>
      </c>
      <c r="O166" s="35">
        <f t="shared" si="10"/>
        <v>1.9724500024259315</v>
      </c>
      <c r="P166" s="34">
        <f t="shared" si="11"/>
        <v>3.8905590120700571</v>
      </c>
      <c r="Q166" s="36" t="str">
        <f>VLOOKUP($C166,'Hub coords'!$A$14:$E$118,1,TRUE)</f>
        <v>15A</v>
      </c>
      <c r="R166" s="38"/>
      <c r="S166" s="38"/>
    </row>
    <row r="167" spans="1:19" x14ac:dyDescent="0.3">
      <c r="A167" s="30" t="s">
        <v>126</v>
      </c>
      <c r="B167" s="30">
        <v>0</v>
      </c>
      <c r="C167" s="30" t="s">
        <v>4472</v>
      </c>
      <c r="D167" s="30">
        <v>1801</v>
      </c>
      <c r="E167" s="30">
        <v>337.33800000000002</v>
      </c>
      <c r="F167" s="30">
        <v>0.3</v>
      </c>
      <c r="G167" s="30">
        <v>0.2</v>
      </c>
      <c r="H167" s="30">
        <v>1.7795609999999999</v>
      </c>
      <c r="I167" s="30">
        <v>5189785.2450000001</v>
      </c>
      <c r="J167" s="30">
        <v>487857.30499999999</v>
      </c>
      <c r="K167" s="18">
        <f>VLOOKUP($C167,'Hub coords'!$A$14:$E$119,4,TRUE)</f>
        <v>487856.82940000005</v>
      </c>
      <c r="L167" s="18">
        <f>VLOOKUP($C167,'Hub coords'!$A$14:$E$119,5,TRUE)</f>
        <v>5189786.1225000005</v>
      </c>
      <c r="M167" s="34">
        <f t="shared" si="8"/>
        <v>0.47559999994700775</v>
      </c>
      <c r="N167" s="34">
        <f t="shared" si="9"/>
        <v>0.87750000040978193</v>
      </c>
      <c r="O167" s="35">
        <f t="shared" si="10"/>
        <v>0.99809899843089767</v>
      </c>
      <c r="P167" s="34">
        <f t="shared" si="11"/>
        <v>0.99620161066876101</v>
      </c>
      <c r="Q167" s="36" t="str">
        <f>VLOOKUP($C167,'Hub coords'!$A$14:$E$118,1,TRUE)</f>
        <v>15A</v>
      </c>
      <c r="R167" s="30"/>
    </row>
    <row r="168" spans="1:19" x14ac:dyDescent="0.3">
      <c r="A168" s="30" t="s">
        <v>130</v>
      </c>
      <c r="B168" s="30">
        <v>0</v>
      </c>
      <c r="C168" s="30" t="s">
        <v>4490</v>
      </c>
      <c r="D168" s="30">
        <v>1801</v>
      </c>
      <c r="E168" s="30">
        <v>339.03699999999998</v>
      </c>
      <c r="F168" s="30">
        <v>0.3</v>
      </c>
      <c r="G168" s="30">
        <v>0.2</v>
      </c>
      <c r="H168" s="30">
        <v>1.678512</v>
      </c>
      <c r="I168" s="30">
        <v>5189784.835</v>
      </c>
      <c r="J168" s="30">
        <v>487857.30499999999</v>
      </c>
      <c r="K168" s="18">
        <f>VLOOKUP($C168,'Hub coords'!$A$14:$E$119,4,TRUE)</f>
        <v>487856.82940000005</v>
      </c>
      <c r="L168" s="18">
        <f>VLOOKUP($C168,'Hub coords'!$A$14:$E$119,5,TRUE)</f>
        <v>5189786.1225000005</v>
      </c>
      <c r="M168" s="34">
        <f t="shared" si="8"/>
        <v>0.47559999994700775</v>
      </c>
      <c r="N168" s="34">
        <f t="shared" si="9"/>
        <v>1.2875000005587935</v>
      </c>
      <c r="O168" s="35">
        <f t="shared" si="10"/>
        <v>1.3725347395925858</v>
      </c>
      <c r="P168" s="34">
        <f t="shared" si="11"/>
        <v>1.8838516113884871</v>
      </c>
      <c r="Q168" s="36" t="str">
        <f>VLOOKUP($C168,'Hub coords'!$A$14:$E$118,1,TRUE)</f>
        <v>15A</v>
      </c>
      <c r="R168" s="30"/>
    </row>
    <row r="169" spans="1:19" x14ac:dyDescent="0.3">
      <c r="A169" s="30" t="s">
        <v>126</v>
      </c>
      <c r="B169" s="30">
        <v>0</v>
      </c>
      <c r="C169" s="30" t="s">
        <v>4491</v>
      </c>
      <c r="D169" s="30">
        <v>1801</v>
      </c>
      <c r="E169" s="30">
        <v>339.16300000000001</v>
      </c>
      <c r="F169" s="30">
        <v>0.3</v>
      </c>
      <c r="G169" s="30">
        <v>0.2</v>
      </c>
      <c r="H169" s="30">
        <v>1.7721929999999999</v>
      </c>
      <c r="I169" s="30">
        <v>5189784.2300000004</v>
      </c>
      <c r="J169" s="30">
        <v>487857.39500000002</v>
      </c>
      <c r="K169" s="18">
        <f>VLOOKUP($C169,'Hub coords'!$A$14:$E$119,4,TRUE)</f>
        <v>487856.82940000005</v>
      </c>
      <c r="L169" s="18">
        <f>VLOOKUP($C169,'Hub coords'!$A$14:$E$119,5,TRUE)</f>
        <v>5189786.1225000005</v>
      </c>
      <c r="M169" s="34">
        <f t="shared" si="8"/>
        <v>0.56559999997261912</v>
      </c>
      <c r="N169" s="34">
        <f t="shared" si="9"/>
        <v>1.8925000000745058</v>
      </c>
      <c r="O169" s="35">
        <f t="shared" si="10"/>
        <v>1.975211282433105</v>
      </c>
      <c r="P169" s="34">
        <f t="shared" si="11"/>
        <v>3.9014596102510311</v>
      </c>
      <c r="Q169" s="36" t="str">
        <f>VLOOKUP($C169,'Hub coords'!$A$14:$E$118,1,TRUE)</f>
        <v>15A</v>
      </c>
      <c r="R169" s="30"/>
    </row>
    <row r="170" spans="1:19" x14ac:dyDescent="0.3">
      <c r="A170" s="30" t="s">
        <v>130</v>
      </c>
      <c r="B170" s="30">
        <v>0</v>
      </c>
      <c r="C170" s="30" t="s">
        <v>4492</v>
      </c>
      <c r="D170" s="30">
        <v>1801</v>
      </c>
      <c r="E170" s="30">
        <v>337.53</v>
      </c>
      <c r="F170" s="30">
        <v>0.3</v>
      </c>
      <c r="G170" s="30">
        <v>0.2</v>
      </c>
      <c r="H170" s="30">
        <v>1.864784</v>
      </c>
      <c r="I170" s="30">
        <v>5189784.9230000004</v>
      </c>
      <c r="J170" s="30">
        <v>487857.174</v>
      </c>
      <c r="K170" s="18">
        <f>VLOOKUP($C170,'Hub coords'!$A$14:$E$119,4,TRUE)</f>
        <v>487856.82940000005</v>
      </c>
      <c r="L170" s="18">
        <f>VLOOKUP($C170,'Hub coords'!$A$14:$E$119,5,TRUE)</f>
        <v>5189786.1225000005</v>
      </c>
      <c r="M170" s="34">
        <f t="shared" si="8"/>
        <v>0.34459999995306134</v>
      </c>
      <c r="N170" s="34">
        <f t="shared" si="9"/>
        <v>1.1995000001043081</v>
      </c>
      <c r="O170" s="35">
        <f t="shared" si="10"/>
        <v>1.2480181930636609</v>
      </c>
      <c r="P170" s="34">
        <f t="shared" si="11"/>
        <v>1.5575494102178853</v>
      </c>
      <c r="Q170" s="36" t="str">
        <f>VLOOKUP($C170,'Hub coords'!$A$14:$E$118,1,TRUE)</f>
        <v>15A</v>
      </c>
      <c r="R170" s="30"/>
    </row>
    <row r="171" spans="1:19" x14ac:dyDescent="0.3">
      <c r="A171" s="30" t="s">
        <v>130</v>
      </c>
      <c r="B171" s="30">
        <v>0</v>
      </c>
      <c r="C171" s="30" t="s">
        <v>4493</v>
      </c>
      <c r="D171" s="30">
        <v>1801</v>
      </c>
      <c r="E171" s="30">
        <v>339.91300000000001</v>
      </c>
      <c r="F171" s="30">
        <v>0.3</v>
      </c>
      <c r="G171" s="30">
        <v>0.2</v>
      </c>
      <c r="H171" s="30">
        <v>2.3466909999999999</v>
      </c>
      <c r="I171" s="30">
        <v>5189786.4210000001</v>
      </c>
      <c r="J171" s="30">
        <v>487857.734</v>
      </c>
      <c r="K171" s="18">
        <f>VLOOKUP($C171,'Hub coords'!$A$14:$E$119,4,TRUE)</f>
        <v>487856.82940000005</v>
      </c>
      <c r="L171" s="18">
        <f>VLOOKUP($C171,'Hub coords'!$A$14:$E$119,5,TRUE)</f>
        <v>5189786.1225000005</v>
      </c>
      <c r="M171" s="34">
        <f t="shared" si="8"/>
        <v>0.90459999995073304</v>
      </c>
      <c r="N171" s="34">
        <f t="shared" si="9"/>
        <v>0.29849999956786633</v>
      </c>
      <c r="O171" s="35">
        <f t="shared" si="10"/>
        <v>0.95257724602936134</v>
      </c>
      <c r="P171" s="34">
        <f t="shared" si="11"/>
        <v>0.90740340965288235</v>
      </c>
      <c r="Q171" s="36" t="str">
        <f>VLOOKUP($C171,'Hub coords'!$A$14:$E$118,1,TRUE)</f>
        <v>15A</v>
      </c>
      <c r="R171" s="30"/>
    </row>
    <row r="172" spans="1:19" x14ac:dyDescent="0.3">
      <c r="A172" s="30" t="s">
        <v>126</v>
      </c>
      <c r="B172" s="30">
        <v>0</v>
      </c>
      <c r="C172" s="30" t="s">
        <v>4494</v>
      </c>
      <c r="D172" s="30">
        <v>1801</v>
      </c>
      <c r="E172" s="30">
        <v>338.226</v>
      </c>
      <c r="F172" s="30">
        <v>0.3</v>
      </c>
      <c r="G172" s="30">
        <v>0.2</v>
      </c>
      <c r="H172" s="30">
        <v>1.6742999999999999</v>
      </c>
      <c r="I172" s="30">
        <v>5189784.9620000003</v>
      </c>
      <c r="J172" s="30">
        <v>487857.17</v>
      </c>
      <c r="K172" s="18">
        <f>VLOOKUP($C172,'Hub coords'!$A$14:$E$119,4,TRUE)</f>
        <v>487856.82940000005</v>
      </c>
      <c r="L172" s="18">
        <f>VLOOKUP($C172,'Hub coords'!$A$14:$E$119,5,TRUE)</f>
        <v>5189786.1225000005</v>
      </c>
      <c r="M172" s="34">
        <f t="shared" si="8"/>
        <v>0.34059999993769452</v>
      </c>
      <c r="N172" s="34">
        <f t="shared" si="9"/>
        <v>1.160500000230968</v>
      </c>
      <c r="O172" s="35">
        <f t="shared" si="10"/>
        <v>1.2094497139168847</v>
      </c>
      <c r="P172" s="34">
        <f t="shared" si="11"/>
        <v>1.4627686104936344</v>
      </c>
      <c r="Q172" s="36" t="str">
        <f>VLOOKUP($C172,'Hub coords'!$A$14:$E$118,1,TRUE)</f>
        <v>15A</v>
      </c>
      <c r="R172" s="30"/>
    </row>
    <row r="173" spans="1:19" x14ac:dyDescent="0.3">
      <c r="A173" s="30" t="s">
        <v>126</v>
      </c>
      <c r="B173" s="30">
        <v>0</v>
      </c>
      <c r="C173" s="30" t="s">
        <v>4495</v>
      </c>
      <c r="D173" s="30">
        <v>1801</v>
      </c>
      <c r="E173" s="30">
        <v>339.76499999999999</v>
      </c>
      <c r="F173" s="30">
        <v>0.2</v>
      </c>
      <c r="G173" s="30">
        <v>0.2</v>
      </c>
      <c r="H173" s="30">
        <v>1.8675010000000001</v>
      </c>
      <c r="I173" s="30">
        <v>5189784.0470000003</v>
      </c>
      <c r="J173" s="30">
        <v>487857.55800000002</v>
      </c>
      <c r="K173" s="18">
        <f>VLOOKUP($C173,'Hub coords'!$A$14:$E$119,4,TRUE)</f>
        <v>487856.82940000005</v>
      </c>
      <c r="L173" s="18">
        <f>VLOOKUP($C173,'Hub coords'!$A$14:$E$119,5,TRUE)</f>
        <v>5189786.1225000005</v>
      </c>
      <c r="M173" s="34">
        <f t="shared" si="8"/>
        <v>0.72859999997308478</v>
      </c>
      <c r="N173" s="34">
        <f t="shared" si="9"/>
        <v>2.0755000002682209</v>
      </c>
      <c r="O173" s="35">
        <f t="shared" si="10"/>
        <v>2.1996722962919191</v>
      </c>
      <c r="P173" s="34">
        <f t="shared" si="11"/>
        <v>4.8385582110741643</v>
      </c>
      <c r="Q173" s="36" t="str">
        <f>VLOOKUP($C173,'Hub coords'!$A$14:$E$118,1,TRUE)</f>
        <v>15A</v>
      </c>
      <c r="R173" s="30"/>
    </row>
    <row r="174" spans="1:19" x14ac:dyDescent="0.3">
      <c r="A174" s="30" t="s">
        <v>126</v>
      </c>
      <c r="B174" s="30">
        <v>0</v>
      </c>
      <c r="C174" s="30" t="s">
        <v>4496</v>
      </c>
      <c r="D174" s="30">
        <v>1801</v>
      </c>
      <c r="E174" s="30">
        <v>337.68900000000002</v>
      </c>
      <c r="F174" s="30">
        <v>0.2</v>
      </c>
      <c r="G174" s="30">
        <v>0.2</v>
      </c>
      <c r="H174" s="30">
        <v>1.87581</v>
      </c>
      <c r="I174" s="30">
        <v>5189785.3119999999</v>
      </c>
      <c r="J174" s="30">
        <v>487857.13699999999</v>
      </c>
      <c r="K174" s="18">
        <f>VLOOKUP($C174,'Hub coords'!$A$14:$E$119,4,TRUE)</f>
        <v>487856.82940000005</v>
      </c>
      <c r="L174" s="18">
        <f>VLOOKUP($C174,'Hub coords'!$A$14:$E$119,5,TRUE)</f>
        <v>5189786.1225000005</v>
      </c>
      <c r="M174" s="34">
        <f t="shared" si="8"/>
        <v>0.30759999994188547</v>
      </c>
      <c r="N174" s="34">
        <f t="shared" si="9"/>
        <v>0.81050000060349703</v>
      </c>
      <c r="O174" s="35">
        <f t="shared" si="10"/>
        <v>0.86690715243474414</v>
      </c>
      <c r="P174" s="34">
        <f t="shared" si="11"/>
        <v>0.75152801094251676</v>
      </c>
      <c r="Q174" s="36" t="str">
        <f>VLOOKUP($C174,'Hub coords'!$A$14:$E$118,1,TRUE)</f>
        <v>15A</v>
      </c>
      <c r="R174" s="30"/>
    </row>
    <row r="175" spans="1:19" x14ac:dyDescent="0.3">
      <c r="A175" s="30" t="s">
        <v>130</v>
      </c>
      <c r="B175" s="30">
        <v>0</v>
      </c>
      <c r="C175" s="30" t="s">
        <v>4497</v>
      </c>
      <c r="D175" s="30">
        <v>1801</v>
      </c>
      <c r="E175" s="30">
        <v>337.73</v>
      </c>
      <c r="F175" s="30">
        <v>0.3</v>
      </c>
      <c r="G175" s="30">
        <v>0.2</v>
      </c>
      <c r="H175" s="30">
        <v>1.8134410000000001</v>
      </c>
      <c r="I175" s="30">
        <v>5189784.9979999997</v>
      </c>
      <c r="J175" s="30">
        <v>487857.02100000001</v>
      </c>
      <c r="K175" s="18">
        <f>VLOOKUP($C175,'Hub coords'!$A$14:$E$119,4,TRUE)</f>
        <v>487856.82940000005</v>
      </c>
      <c r="L175" s="18">
        <f>VLOOKUP($C175,'Hub coords'!$A$14:$E$119,5,TRUE)</f>
        <v>5189786.1225000005</v>
      </c>
      <c r="M175" s="34">
        <f t="shared" si="8"/>
        <v>0.19159999996190891</v>
      </c>
      <c r="N175" s="34">
        <f t="shared" si="9"/>
        <v>1.1245000008493662</v>
      </c>
      <c r="O175" s="35">
        <f t="shared" si="10"/>
        <v>1.1407062776611814</v>
      </c>
      <c r="P175" s="34">
        <f t="shared" si="11"/>
        <v>1.3012108118956283</v>
      </c>
      <c r="Q175" s="36" t="str">
        <f>VLOOKUP($C175,'Hub coords'!$A$14:$E$118,1,TRUE)</f>
        <v>15A</v>
      </c>
      <c r="R175" s="30"/>
    </row>
    <row r="176" spans="1:19" x14ac:dyDescent="0.3">
      <c r="A176" s="30" t="s">
        <v>130</v>
      </c>
      <c r="B176" s="30">
        <v>0</v>
      </c>
      <c r="C176" s="30" t="s">
        <v>4498</v>
      </c>
      <c r="D176" s="30">
        <v>1801</v>
      </c>
      <c r="E176" s="30">
        <v>337.44600000000003</v>
      </c>
      <c r="F176" s="30">
        <v>0.3</v>
      </c>
      <c r="G176" s="30">
        <v>0.2</v>
      </c>
      <c r="H176" s="30">
        <v>1.88395</v>
      </c>
      <c r="I176" s="30">
        <v>5189784.926</v>
      </c>
      <c r="J176" s="30">
        <v>487857.19199999998</v>
      </c>
      <c r="K176" s="18">
        <f>VLOOKUP($C176,'Hub coords'!$A$14:$E$119,4,TRUE)</f>
        <v>487856.82940000005</v>
      </c>
      <c r="L176" s="18">
        <f>VLOOKUP($C176,'Hub coords'!$A$14:$E$119,5,TRUE)</f>
        <v>5189786.1225000005</v>
      </c>
      <c r="M176" s="34">
        <f t="shared" si="8"/>
        <v>0.36259999993490055</v>
      </c>
      <c r="N176" s="34">
        <f t="shared" si="9"/>
        <v>1.1965000005438924</v>
      </c>
      <c r="O176" s="35">
        <f t="shared" si="10"/>
        <v>1.2502363821511211</v>
      </c>
      <c r="P176" s="34">
        <f t="shared" si="11"/>
        <v>1.5630910112543241</v>
      </c>
      <c r="Q176" s="36" t="str">
        <f>VLOOKUP($C176,'Hub coords'!$A$14:$E$118,1,TRUE)</f>
        <v>15A</v>
      </c>
      <c r="R176" s="30"/>
    </row>
    <row r="177" spans="1:20" x14ac:dyDescent="0.3">
      <c r="A177" s="30" t="s">
        <v>130</v>
      </c>
      <c r="B177" s="30">
        <v>0</v>
      </c>
      <c r="C177" s="30" t="s">
        <v>4499</v>
      </c>
      <c r="D177" s="30">
        <v>1801</v>
      </c>
      <c r="E177" s="30">
        <v>340.28300000000002</v>
      </c>
      <c r="F177" s="30">
        <v>0.3</v>
      </c>
      <c r="G177" s="30">
        <v>0.2</v>
      </c>
      <c r="H177" s="30">
        <v>2.0302120000000001</v>
      </c>
      <c r="I177" s="30">
        <v>5189785.7779999999</v>
      </c>
      <c r="J177" s="30">
        <v>487857.39399999997</v>
      </c>
      <c r="K177" s="18">
        <f>VLOOKUP($C177,'Hub coords'!$A$14:$E$119,4,TRUE)</f>
        <v>487856.82940000005</v>
      </c>
      <c r="L177" s="18">
        <f>VLOOKUP($C177,'Hub coords'!$A$14:$E$119,5,TRUE)</f>
        <v>5189786.1225000005</v>
      </c>
      <c r="M177" s="34">
        <f t="shared" si="8"/>
        <v>0.56459999992512167</v>
      </c>
      <c r="N177" s="34">
        <f t="shared" si="9"/>
        <v>0.34450000058859587</v>
      </c>
      <c r="O177" s="35">
        <f t="shared" si="10"/>
        <v>0.66140260834153808</v>
      </c>
      <c r="P177" s="34">
        <f t="shared" si="11"/>
        <v>0.43745341032099</v>
      </c>
      <c r="Q177" s="36" t="str">
        <f>VLOOKUP($C177,'Hub coords'!$A$14:$E$118,1,TRUE)</f>
        <v>15A</v>
      </c>
      <c r="R177" s="30"/>
    </row>
    <row r="178" spans="1:20" x14ac:dyDescent="0.3">
      <c r="A178" s="30" t="s">
        <v>126</v>
      </c>
      <c r="B178" s="30">
        <v>0</v>
      </c>
      <c r="C178" s="30" t="s">
        <v>4473</v>
      </c>
      <c r="D178" s="30">
        <v>1801</v>
      </c>
      <c r="E178" s="30">
        <v>338.39499999999998</v>
      </c>
      <c r="F178" s="30">
        <v>0.3</v>
      </c>
      <c r="G178" s="30">
        <v>0.2</v>
      </c>
      <c r="H178" s="30">
        <v>1.649624</v>
      </c>
      <c r="I178" s="30">
        <v>5189785.0719999997</v>
      </c>
      <c r="J178" s="30">
        <v>487857.24699999997</v>
      </c>
      <c r="K178" s="18">
        <f>VLOOKUP($C178,'Hub coords'!$A$14:$E$119,4,TRUE)</f>
        <v>487856.82940000005</v>
      </c>
      <c r="L178" s="18">
        <f>VLOOKUP($C178,'Hub coords'!$A$14:$E$119,5,TRUE)</f>
        <v>5189786.1225000005</v>
      </c>
      <c r="M178" s="34">
        <f t="shared" si="8"/>
        <v>0.41759999992791563</v>
      </c>
      <c r="N178" s="34">
        <f t="shared" si="9"/>
        <v>1.0505000008270144</v>
      </c>
      <c r="O178" s="35">
        <f t="shared" si="10"/>
        <v>1.1304600884937746</v>
      </c>
      <c r="P178" s="34">
        <f t="shared" si="11"/>
        <v>1.2779400116773525</v>
      </c>
      <c r="Q178" s="36" t="str">
        <f>VLOOKUP($C178,'Hub coords'!$A$14:$E$118,1,TRUE)</f>
        <v>15A</v>
      </c>
      <c r="R178" s="30"/>
    </row>
    <row r="179" spans="1:20" x14ac:dyDescent="0.3">
      <c r="A179" s="30" t="s">
        <v>130</v>
      </c>
      <c r="B179" s="30">
        <v>0</v>
      </c>
      <c r="C179" s="30" t="s">
        <v>4500</v>
      </c>
      <c r="D179" s="30">
        <v>1801</v>
      </c>
      <c r="E179" s="30">
        <v>338.762</v>
      </c>
      <c r="F179" s="30">
        <v>0.3</v>
      </c>
      <c r="G179" s="30">
        <v>0.2</v>
      </c>
      <c r="H179" s="30">
        <v>2.0020030000000002</v>
      </c>
      <c r="I179" s="30">
        <v>5189785.1529999999</v>
      </c>
      <c r="J179" s="30">
        <v>487857.18199999997</v>
      </c>
      <c r="K179" s="18">
        <f>VLOOKUP($C179,'Hub coords'!$A$14:$E$119,4,TRUE)</f>
        <v>487856.82940000005</v>
      </c>
      <c r="L179" s="18">
        <f>VLOOKUP($C179,'Hub coords'!$A$14:$E$119,5,TRUE)</f>
        <v>5189786.1225000005</v>
      </c>
      <c r="M179" s="34">
        <f t="shared" si="8"/>
        <v>0.35259999992558733</v>
      </c>
      <c r="N179" s="34">
        <f t="shared" si="9"/>
        <v>0.96950000058859587</v>
      </c>
      <c r="O179" s="35">
        <f t="shared" si="10"/>
        <v>1.031628329917714</v>
      </c>
      <c r="P179" s="34">
        <f t="shared" si="11"/>
        <v>1.0642570110888119</v>
      </c>
      <c r="Q179" s="36" t="str">
        <f>VLOOKUP($C179,'Hub coords'!$A$14:$E$118,1,TRUE)</f>
        <v>15A</v>
      </c>
      <c r="R179" s="30"/>
    </row>
    <row r="180" spans="1:20" x14ac:dyDescent="0.3">
      <c r="A180" s="30" t="s">
        <v>130</v>
      </c>
      <c r="B180" s="30">
        <v>0</v>
      </c>
      <c r="C180" s="30" t="s">
        <v>4474</v>
      </c>
      <c r="D180" s="30">
        <v>1801</v>
      </c>
      <c r="E180" s="30">
        <v>339.73099999999999</v>
      </c>
      <c r="F180" s="30">
        <v>0.3</v>
      </c>
      <c r="G180" s="30">
        <v>0.2</v>
      </c>
      <c r="H180" s="30">
        <v>2.520556</v>
      </c>
      <c r="I180" s="30">
        <v>5189785.8609999996</v>
      </c>
      <c r="J180" s="30">
        <v>487856.69699999999</v>
      </c>
      <c r="K180" s="18">
        <f>VLOOKUP($C180,'Hub coords'!$A$14:$E$119,4,TRUE)</f>
        <v>487856.82940000005</v>
      </c>
      <c r="L180" s="18">
        <f>VLOOKUP($C180,'Hub coords'!$A$14:$E$119,5,TRUE)</f>
        <v>5189786.1225000005</v>
      </c>
      <c r="M180" s="34">
        <f t="shared" si="8"/>
        <v>0.13240000006044284</v>
      </c>
      <c r="N180" s="34">
        <f t="shared" si="9"/>
        <v>0.26150000095367432</v>
      </c>
      <c r="O180" s="35">
        <f t="shared" si="10"/>
        <v>0.29310750675268782</v>
      </c>
      <c r="P180" s="34">
        <f t="shared" si="11"/>
        <v>8.591201051477694E-2</v>
      </c>
      <c r="Q180" s="36" t="str">
        <f>VLOOKUP($C180,'Hub coords'!$A$14:$E$118,1,TRUE)</f>
        <v>15A</v>
      </c>
      <c r="R180" s="30" t="s">
        <v>5112</v>
      </c>
      <c r="S180" s="37">
        <f>COUNT(D156:D185)</f>
        <v>30</v>
      </c>
    </row>
    <row r="181" spans="1:20" x14ac:dyDescent="0.3">
      <c r="A181" s="30" t="s">
        <v>130</v>
      </c>
      <c r="B181" s="30">
        <v>0</v>
      </c>
      <c r="C181" s="30" t="s">
        <v>4475</v>
      </c>
      <c r="D181" s="30">
        <v>1801</v>
      </c>
      <c r="E181" s="30">
        <v>337.42899999999997</v>
      </c>
      <c r="F181" s="30">
        <v>0.3</v>
      </c>
      <c r="G181" s="30">
        <v>0.2</v>
      </c>
      <c r="H181" s="30">
        <v>1.772799</v>
      </c>
      <c r="I181" s="30">
        <v>5189785.2470000004</v>
      </c>
      <c r="J181" s="30">
        <v>487857.19500000001</v>
      </c>
      <c r="K181" s="18">
        <f>VLOOKUP($C181,'Hub coords'!$A$14:$E$119,4,TRUE)</f>
        <v>487856.82940000005</v>
      </c>
      <c r="L181" s="18">
        <f>VLOOKUP($C181,'Hub coords'!$A$14:$E$119,5,TRUE)</f>
        <v>5189786.1225000005</v>
      </c>
      <c r="M181" s="34">
        <f t="shared" si="8"/>
        <v>0.36559999996097758</v>
      </c>
      <c r="N181" s="34">
        <f t="shared" si="9"/>
        <v>0.87550000008195639</v>
      </c>
      <c r="O181" s="35">
        <f t="shared" si="10"/>
        <v>0.94876952423387451</v>
      </c>
      <c r="P181" s="34">
        <f t="shared" si="11"/>
        <v>0.90016361011497259</v>
      </c>
      <c r="Q181" s="36" t="str">
        <f>VLOOKUP($C181,'Hub coords'!$A$14:$E$118,1,TRUE)</f>
        <v>15A</v>
      </c>
      <c r="R181" s="30" t="s">
        <v>5111</v>
      </c>
      <c r="S181" s="34">
        <f>AVERAGE(O156:O185)</f>
        <v>1.155259394115312</v>
      </c>
    </row>
    <row r="182" spans="1:20" x14ac:dyDescent="0.3">
      <c r="A182" s="30" t="s">
        <v>130</v>
      </c>
      <c r="B182" s="30">
        <v>0</v>
      </c>
      <c r="C182" s="30" t="s">
        <v>4476</v>
      </c>
      <c r="D182" s="30">
        <v>1801</v>
      </c>
      <c r="E182" s="30">
        <v>338.113</v>
      </c>
      <c r="F182" s="30">
        <v>0.3</v>
      </c>
      <c r="G182" s="30">
        <v>0.2</v>
      </c>
      <c r="H182" s="30">
        <v>1.6903140000000001</v>
      </c>
      <c r="I182" s="30">
        <v>5189785.0580000002</v>
      </c>
      <c r="J182" s="30">
        <v>487857.283</v>
      </c>
      <c r="K182" s="18">
        <f>VLOOKUP($C182,'Hub coords'!$A$14:$E$119,4,TRUE)</f>
        <v>487856.82940000005</v>
      </c>
      <c r="L182" s="18">
        <f>VLOOKUP($C182,'Hub coords'!$A$14:$E$119,5,TRUE)</f>
        <v>5189786.1225000005</v>
      </c>
      <c r="M182" s="34">
        <f t="shared" si="8"/>
        <v>0.45359999994980171</v>
      </c>
      <c r="N182" s="34">
        <f t="shared" si="9"/>
        <v>1.0645000003278255</v>
      </c>
      <c r="O182" s="35">
        <f t="shared" si="10"/>
        <v>1.15711417355955</v>
      </c>
      <c r="P182" s="34">
        <f t="shared" si="11"/>
        <v>1.3389132106524004</v>
      </c>
      <c r="Q182" s="36" t="str">
        <f>VLOOKUP($C182,'Hub coords'!$A$14:$E$118,1,TRUE)</f>
        <v>15A</v>
      </c>
      <c r="R182" s="30" t="s">
        <v>5110</v>
      </c>
      <c r="S182" s="34">
        <f>_xlfn.STDEV.S(O156:O185)</f>
        <v>0.43843655996775566</v>
      </c>
    </row>
    <row r="183" spans="1:20" x14ac:dyDescent="0.3">
      <c r="A183" s="30" t="s">
        <v>130</v>
      </c>
      <c r="B183" s="30">
        <v>0</v>
      </c>
      <c r="C183" s="30" t="s">
        <v>4477</v>
      </c>
      <c r="D183" s="30">
        <v>1801</v>
      </c>
      <c r="E183" s="30">
        <v>338.33100000000002</v>
      </c>
      <c r="F183" s="30">
        <v>0.3</v>
      </c>
      <c r="G183" s="30">
        <v>0.2</v>
      </c>
      <c r="H183" s="30">
        <v>1.962529</v>
      </c>
      <c r="I183" s="30">
        <v>5189785.0020000003</v>
      </c>
      <c r="J183" s="30">
        <v>487857.46899999998</v>
      </c>
      <c r="K183" s="18">
        <f>VLOOKUP($C183,'Hub coords'!$A$14:$E$119,4,TRUE)</f>
        <v>487856.82940000005</v>
      </c>
      <c r="L183" s="18">
        <f>VLOOKUP($C183,'Hub coords'!$A$14:$E$119,5,TRUE)</f>
        <v>5189786.1225000005</v>
      </c>
      <c r="M183" s="34">
        <f t="shared" si="8"/>
        <v>0.6395999999367632</v>
      </c>
      <c r="N183" s="34">
        <f t="shared" si="9"/>
        <v>1.1205000001937151</v>
      </c>
      <c r="O183" s="35">
        <f t="shared" si="10"/>
        <v>1.2901970432275929</v>
      </c>
      <c r="P183" s="34">
        <f t="shared" si="11"/>
        <v>1.6646084103532233</v>
      </c>
      <c r="Q183" s="36" t="str">
        <f>VLOOKUP($C183,'Hub coords'!$A$14:$E$118,1,TRUE)</f>
        <v>15A</v>
      </c>
      <c r="R183" s="30" t="s">
        <v>5109</v>
      </c>
      <c r="S183" s="34">
        <f>MIN(O156:O185)</f>
        <v>0.24927336426095237</v>
      </c>
    </row>
    <row r="184" spans="1:20" x14ac:dyDescent="0.3">
      <c r="A184" s="30" t="s">
        <v>130</v>
      </c>
      <c r="B184" s="30">
        <v>0</v>
      </c>
      <c r="C184" s="30" t="s">
        <v>4478</v>
      </c>
      <c r="D184" s="30">
        <v>1801</v>
      </c>
      <c r="E184" s="30">
        <v>340.04</v>
      </c>
      <c r="F184" s="30">
        <v>0.3</v>
      </c>
      <c r="G184" s="30">
        <v>0.2</v>
      </c>
      <c r="H184" s="30">
        <v>2.2996799999999999</v>
      </c>
      <c r="I184" s="30">
        <v>5189786.0310000004</v>
      </c>
      <c r="J184" s="30">
        <v>487857.53499999997</v>
      </c>
      <c r="K184" s="18">
        <f>VLOOKUP($C184,'Hub coords'!$A$14:$E$119,4,TRUE)</f>
        <v>487856.82940000005</v>
      </c>
      <c r="L184" s="18">
        <f>VLOOKUP($C184,'Hub coords'!$A$14:$E$119,5,TRUE)</f>
        <v>5189786.1225000005</v>
      </c>
      <c r="M184" s="34">
        <f t="shared" si="8"/>
        <v>0.70559999992838129</v>
      </c>
      <c r="N184" s="34">
        <f t="shared" si="9"/>
        <v>9.1500000096857548E-2</v>
      </c>
      <c r="O184" s="35">
        <f t="shared" si="10"/>
        <v>0.71150798303086993</v>
      </c>
      <c r="P184" s="34">
        <f t="shared" si="11"/>
        <v>0.50624360991665673</v>
      </c>
      <c r="Q184" s="36" t="str">
        <f>VLOOKUP($C184,'Hub coords'!$A$14:$E$118,1,TRUE)</f>
        <v>15A</v>
      </c>
      <c r="R184" s="30" t="s">
        <v>5108</v>
      </c>
      <c r="S184" s="34">
        <f>MAX(O156:O185)</f>
        <v>2.1996722962919191</v>
      </c>
    </row>
    <row r="185" spans="1:20" x14ac:dyDescent="0.3">
      <c r="A185" s="30" t="s">
        <v>126</v>
      </c>
      <c r="B185" s="30">
        <v>0</v>
      </c>
      <c r="C185" s="30" t="s">
        <v>4479</v>
      </c>
      <c r="D185" s="30">
        <v>1801</v>
      </c>
      <c r="E185" s="30">
        <v>339.60300000000001</v>
      </c>
      <c r="F185" s="30">
        <v>0.2</v>
      </c>
      <c r="G185" s="30">
        <v>0.2</v>
      </c>
      <c r="H185" s="30">
        <v>1.822713</v>
      </c>
      <c r="I185" s="30">
        <v>5189784.2790000001</v>
      </c>
      <c r="J185" s="30">
        <v>487857.549</v>
      </c>
      <c r="K185" s="18">
        <f>VLOOKUP($C185,'Hub coords'!$A$14:$E$119,4,TRUE)</f>
        <v>487856.82940000005</v>
      </c>
      <c r="L185" s="18">
        <f>VLOOKUP($C185,'Hub coords'!$A$14:$E$119,5,TRUE)</f>
        <v>5189786.1225000005</v>
      </c>
      <c r="M185" s="34">
        <f t="shared" si="8"/>
        <v>0.71959999995306134</v>
      </c>
      <c r="N185" s="34">
        <f t="shared" si="9"/>
        <v>1.8435000004246831</v>
      </c>
      <c r="O185" s="35">
        <f t="shared" si="10"/>
        <v>1.9789685221089932</v>
      </c>
      <c r="P185" s="34">
        <f t="shared" si="11"/>
        <v>3.9163164114982529</v>
      </c>
      <c r="Q185" s="36" t="str">
        <f>VLOOKUP($C185,'Hub coords'!$A$14:$E$118,1,TRUE)</f>
        <v>15A</v>
      </c>
      <c r="R185" s="30" t="s">
        <v>5107</v>
      </c>
      <c r="S185" s="34">
        <f>SQRT(SUM(P156:P185)/S180)</f>
        <v>1.233062581909028</v>
      </c>
    </row>
    <row r="186" spans="1:20" ht="15" thickBot="1" x14ac:dyDescent="0.35">
      <c r="A186" s="45" t="s">
        <v>126</v>
      </c>
      <c r="B186" s="45">
        <v>0</v>
      </c>
      <c r="C186" s="45" t="s">
        <v>4501</v>
      </c>
      <c r="D186" s="45">
        <v>1801</v>
      </c>
      <c r="E186" s="45">
        <v>341.86500000000001</v>
      </c>
      <c r="F186" s="45">
        <v>0.3</v>
      </c>
      <c r="G186" s="45">
        <v>0.2</v>
      </c>
      <c r="H186" s="45">
        <v>1.875813</v>
      </c>
      <c r="I186" s="45">
        <v>5189806.409</v>
      </c>
      <c r="J186" s="45">
        <v>487836.58899999998</v>
      </c>
      <c r="K186" s="18">
        <f>VLOOKUP($C186,'Hub coords'!$A$14:$E$119,4,TRUE)</f>
        <v>487836.50140000001</v>
      </c>
      <c r="L186" s="18">
        <f>VLOOKUP($C186,'Hub coords'!$A$14:$E$119,5,TRUE)</f>
        <v>5189807.4275000002</v>
      </c>
      <c r="M186" s="18">
        <f t="shared" si="8"/>
        <v>8.7599999969825149E-2</v>
      </c>
      <c r="N186" s="18">
        <f t="shared" si="9"/>
        <v>1.0185000002384186</v>
      </c>
      <c r="O186" s="46">
        <f t="shared" si="10"/>
        <v>1.0222602459649754</v>
      </c>
      <c r="P186" s="18">
        <f t="shared" si="11"/>
        <v>1.0450160104803721</v>
      </c>
      <c r="Q186" s="47" t="str">
        <f>VLOOKUP($C186,'Hub coords'!$A$14:$E$118,1,TRUE)</f>
        <v>16A</v>
      </c>
      <c r="R186" s="45"/>
      <c r="S186" s="45"/>
      <c r="T186" s="45"/>
    </row>
    <row r="187" spans="1:20" x14ac:dyDescent="0.3">
      <c r="A187" s="45" t="s">
        <v>126</v>
      </c>
      <c r="B187" s="45">
        <v>0</v>
      </c>
      <c r="C187" s="45" t="s">
        <v>4510</v>
      </c>
      <c r="D187" s="45">
        <v>1801</v>
      </c>
      <c r="E187" s="45">
        <v>341.108</v>
      </c>
      <c r="F187" s="45">
        <v>0.3</v>
      </c>
      <c r="G187" s="45">
        <v>0.2</v>
      </c>
      <c r="H187" s="45">
        <v>1.911627</v>
      </c>
      <c r="I187" s="45">
        <v>5189806.9400000004</v>
      </c>
      <c r="J187" s="45">
        <v>487836.147</v>
      </c>
      <c r="K187" s="18">
        <f>VLOOKUP($C187,'Hub coords'!$A$14:$E$119,4,TRUE)</f>
        <v>487836.50140000001</v>
      </c>
      <c r="L187" s="18">
        <f>VLOOKUP($C187,'Hub coords'!$A$14:$E$119,5,TRUE)</f>
        <v>5189807.4275000002</v>
      </c>
      <c r="M187" s="18">
        <f t="shared" si="8"/>
        <v>0.35440000001108274</v>
      </c>
      <c r="N187" s="18">
        <f t="shared" si="9"/>
        <v>0.48749999981373549</v>
      </c>
      <c r="O187" s="46">
        <f t="shared" si="10"/>
        <v>0.60270690208943811</v>
      </c>
      <c r="P187" s="18">
        <f t="shared" si="11"/>
        <v>0.36325560982624755</v>
      </c>
      <c r="Q187" s="47" t="str">
        <f>VLOOKUP($C187,'Hub coords'!$A$14:$E$118,1,TRUE)</f>
        <v>16A</v>
      </c>
      <c r="R187" s="20"/>
      <c r="S187" s="20"/>
      <c r="T187" s="45"/>
    </row>
    <row r="188" spans="1:20" x14ac:dyDescent="0.3">
      <c r="A188" s="45" t="s">
        <v>130</v>
      </c>
      <c r="B188" s="45">
        <v>0</v>
      </c>
      <c r="C188" s="45" t="s">
        <v>4511</v>
      </c>
      <c r="D188" s="45">
        <v>1801</v>
      </c>
      <c r="E188" s="45">
        <v>343.58600000000001</v>
      </c>
      <c r="F188" s="45">
        <v>0.3</v>
      </c>
      <c r="G188" s="45">
        <v>0.2</v>
      </c>
      <c r="H188" s="45">
        <v>1.6803360000000001</v>
      </c>
      <c r="I188" s="45">
        <v>5189805.3329999996</v>
      </c>
      <c r="J188" s="45">
        <v>487836.98200000002</v>
      </c>
      <c r="K188" s="18">
        <f>VLOOKUP($C188,'Hub coords'!$A$14:$E$119,4,TRUE)</f>
        <v>487836.50140000001</v>
      </c>
      <c r="L188" s="18">
        <f>VLOOKUP($C188,'Hub coords'!$A$14:$E$119,5,TRUE)</f>
        <v>5189807.4275000002</v>
      </c>
      <c r="M188" s="18">
        <f t="shared" si="8"/>
        <v>0.48060000000987202</v>
      </c>
      <c r="N188" s="18">
        <f t="shared" si="9"/>
        <v>2.0945000005885959</v>
      </c>
      <c r="O188" s="46">
        <f t="shared" si="10"/>
        <v>2.1489315048356281</v>
      </c>
      <c r="P188" s="18">
        <f t="shared" si="11"/>
        <v>4.6179066124751174</v>
      </c>
      <c r="Q188" s="47" t="str">
        <f>VLOOKUP($C188,'Hub coords'!$A$14:$E$118,1,TRUE)</f>
        <v>16A</v>
      </c>
      <c r="R188" s="19"/>
      <c r="S188" s="15"/>
      <c r="T188" s="45"/>
    </row>
    <row r="189" spans="1:20" x14ac:dyDescent="0.3">
      <c r="A189" s="45" t="s">
        <v>130</v>
      </c>
      <c r="B189" s="45">
        <v>0</v>
      </c>
      <c r="C189" s="45" t="s">
        <v>4512</v>
      </c>
      <c r="D189" s="45">
        <v>1799</v>
      </c>
      <c r="E189" s="45">
        <v>342.608</v>
      </c>
      <c r="F189" s="45">
        <v>0.3</v>
      </c>
      <c r="G189" s="45">
        <v>0.2</v>
      </c>
      <c r="H189" s="45">
        <v>1.67198</v>
      </c>
      <c r="I189" s="45">
        <v>5189805.3320000004</v>
      </c>
      <c r="J189" s="45">
        <v>487835.342</v>
      </c>
      <c r="K189" s="18">
        <f>VLOOKUP($C189,'Hub coords'!$A$14:$E$119,4,TRUE)</f>
        <v>487836.50140000001</v>
      </c>
      <c r="L189" s="18">
        <f>VLOOKUP($C189,'Hub coords'!$A$14:$E$119,5,TRUE)</f>
        <v>5189807.4275000002</v>
      </c>
      <c r="M189" s="18">
        <f t="shared" si="8"/>
        <v>1.1594000000040978</v>
      </c>
      <c r="N189" s="18">
        <f t="shared" si="9"/>
        <v>2.0954999998211861</v>
      </c>
      <c r="O189" s="46">
        <f t="shared" si="10"/>
        <v>2.3948546112990017</v>
      </c>
      <c r="P189" s="18">
        <f t="shared" si="11"/>
        <v>5.7353286092600921</v>
      </c>
      <c r="Q189" s="47" t="str">
        <f>VLOOKUP($C189,'Hub coords'!$A$14:$E$118,1,TRUE)</f>
        <v>16A</v>
      </c>
      <c r="R189" s="19"/>
      <c r="S189" s="15"/>
      <c r="T189" s="45"/>
    </row>
    <row r="190" spans="1:20" x14ac:dyDescent="0.3">
      <c r="A190" s="45" t="s">
        <v>126</v>
      </c>
      <c r="B190" s="45">
        <v>0</v>
      </c>
      <c r="C190" s="45" t="s">
        <v>4513</v>
      </c>
      <c r="D190" s="45">
        <v>1800</v>
      </c>
      <c r="E190" s="45">
        <v>345.31200000000001</v>
      </c>
      <c r="F190" s="45">
        <v>0.3</v>
      </c>
      <c r="G190" s="45">
        <v>0.2</v>
      </c>
      <c r="H190" s="45">
        <v>1.644355</v>
      </c>
      <c r="I190" s="45">
        <v>5189805.1639999999</v>
      </c>
      <c r="J190" s="45">
        <v>487836.76199999999</v>
      </c>
      <c r="K190" s="18">
        <f>VLOOKUP($C190,'Hub coords'!$A$14:$E$119,4,TRUE)</f>
        <v>487836.50140000001</v>
      </c>
      <c r="L190" s="18">
        <f>VLOOKUP($C190,'Hub coords'!$A$14:$E$119,5,TRUE)</f>
        <v>5189807.4275000002</v>
      </c>
      <c r="M190" s="18">
        <f t="shared" si="8"/>
        <v>0.26059999997960404</v>
      </c>
      <c r="N190" s="18">
        <f t="shared" si="9"/>
        <v>2.2635000003501773</v>
      </c>
      <c r="O190" s="46">
        <f t="shared" si="10"/>
        <v>2.2784522403541012</v>
      </c>
      <c r="P190" s="18">
        <f t="shared" si="11"/>
        <v>5.1913446115746229</v>
      </c>
      <c r="Q190" s="47" t="str">
        <f>VLOOKUP($C190,'Hub coords'!$A$14:$E$118,1,TRUE)</f>
        <v>16A</v>
      </c>
      <c r="R190" s="19"/>
      <c r="S190" s="15"/>
      <c r="T190" s="45"/>
    </row>
    <row r="191" spans="1:20" x14ac:dyDescent="0.3">
      <c r="A191" s="45" t="s">
        <v>130</v>
      </c>
      <c r="B191" s="45">
        <v>0</v>
      </c>
      <c r="C191" s="45" t="s">
        <v>4514</v>
      </c>
      <c r="D191" s="45">
        <v>1800</v>
      </c>
      <c r="E191" s="45">
        <v>343.81799999999998</v>
      </c>
      <c r="F191" s="45">
        <v>0.3</v>
      </c>
      <c r="G191" s="45">
        <v>0.2</v>
      </c>
      <c r="H191" s="45">
        <v>1.6632990000000001</v>
      </c>
      <c r="I191" s="45">
        <v>5189805.352</v>
      </c>
      <c r="J191" s="45">
        <v>487836.04399999999</v>
      </c>
      <c r="K191" s="18">
        <f>VLOOKUP($C191,'Hub coords'!$A$14:$E$119,4,TRUE)</f>
        <v>487836.50140000001</v>
      </c>
      <c r="L191" s="18">
        <f>VLOOKUP($C191,'Hub coords'!$A$14:$E$119,5,TRUE)</f>
        <v>5189807.4275000002</v>
      </c>
      <c r="M191" s="18">
        <f t="shared" si="8"/>
        <v>0.45740000001387671</v>
      </c>
      <c r="N191" s="18">
        <f t="shared" si="9"/>
        <v>2.0755000002682209</v>
      </c>
      <c r="O191" s="46">
        <f t="shared" si="10"/>
        <v>2.1253035103547164</v>
      </c>
      <c r="P191" s="18">
        <f t="shared" si="11"/>
        <v>4.5169150111260805</v>
      </c>
      <c r="Q191" s="47" t="str">
        <f>VLOOKUP($C191,'Hub coords'!$A$14:$E$118,1,TRUE)</f>
        <v>16A</v>
      </c>
      <c r="R191" s="19"/>
      <c r="S191" s="15"/>
      <c r="T191" s="45"/>
    </row>
    <row r="192" spans="1:20" x14ac:dyDescent="0.3">
      <c r="A192" s="45" t="s">
        <v>126</v>
      </c>
      <c r="B192" s="45">
        <v>0</v>
      </c>
      <c r="C192" s="45" t="s">
        <v>4515</v>
      </c>
      <c r="D192" s="45">
        <v>1800</v>
      </c>
      <c r="E192" s="45">
        <v>344.53699999999998</v>
      </c>
      <c r="F192" s="45">
        <v>0.3</v>
      </c>
      <c r="G192" s="45">
        <v>0.2</v>
      </c>
      <c r="H192" s="45">
        <v>1.7669969999999999</v>
      </c>
      <c r="I192" s="45">
        <v>5189805.2019999996</v>
      </c>
      <c r="J192" s="45">
        <v>487836.717</v>
      </c>
      <c r="K192" s="18">
        <f>VLOOKUP($C192,'Hub coords'!$A$14:$E$119,4,TRUE)</f>
        <v>487836.50140000001</v>
      </c>
      <c r="L192" s="18">
        <f>VLOOKUP($C192,'Hub coords'!$A$14:$E$119,5,TRUE)</f>
        <v>5189807.4275000002</v>
      </c>
      <c r="M192" s="18">
        <f t="shared" si="8"/>
        <v>0.21559999999590218</v>
      </c>
      <c r="N192" s="18">
        <f t="shared" si="9"/>
        <v>2.2255000006407499</v>
      </c>
      <c r="O192" s="46">
        <f t="shared" si="10"/>
        <v>2.2359189638379586</v>
      </c>
      <c r="P192" s="18">
        <f t="shared" si="11"/>
        <v>4.9993336128502106</v>
      </c>
      <c r="Q192" s="47" t="str">
        <f>VLOOKUP($C192,'Hub coords'!$A$14:$E$118,1,TRUE)</f>
        <v>16A</v>
      </c>
      <c r="R192" s="19"/>
      <c r="S192" s="15"/>
      <c r="T192" s="45"/>
    </row>
    <row r="193" spans="1:20" x14ac:dyDescent="0.3">
      <c r="A193" s="45" t="s">
        <v>130</v>
      </c>
      <c r="B193" s="45">
        <v>0</v>
      </c>
      <c r="C193" s="45" t="s">
        <v>4516</v>
      </c>
      <c r="D193" s="45">
        <v>1799</v>
      </c>
      <c r="E193" s="45">
        <v>343.19799999999998</v>
      </c>
      <c r="F193" s="45">
        <v>0.4</v>
      </c>
      <c r="G193" s="45">
        <v>0.2</v>
      </c>
      <c r="H193" s="45">
        <v>1.969689</v>
      </c>
      <c r="I193" s="45">
        <v>5189804.9749999996</v>
      </c>
      <c r="J193" s="45">
        <v>487835.364</v>
      </c>
      <c r="K193" s="18">
        <f>VLOOKUP($C193,'Hub coords'!$A$14:$E$119,4,TRUE)</f>
        <v>487836.50140000001</v>
      </c>
      <c r="L193" s="18">
        <f>VLOOKUP($C193,'Hub coords'!$A$14:$E$119,5,TRUE)</f>
        <v>5189807.4275000002</v>
      </c>
      <c r="M193" s="18">
        <f t="shared" si="8"/>
        <v>1.1374000000068918</v>
      </c>
      <c r="N193" s="18">
        <f t="shared" si="9"/>
        <v>2.4525000005960464</v>
      </c>
      <c r="O193" s="46">
        <f t="shared" si="10"/>
        <v>2.7034117357404668</v>
      </c>
      <c r="P193" s="18">
        <f t="shared" si="11"/>
        <v>7.3084350129392837</v>
      </c>
      <c r="Q193" s="47" t="str">
        <f>VLOOKUP($C193,'Hub coords'!$A$14:$E$118,1,TRUE)</f>
        <v>16A</v>
      </c>
      <c r="R193" s="19"/>
      <c r="S193" s="15"/>
      <c r="T193" s="45"/>
    </row>
    <row r="194" spans="1:20" x14ac:dyDescent="0.3">
      <c r="A194" s="45" t="s">
        <v>130</v>
      </c>
      <c r="B194" s="45">
        <v>0</v>
      </c>
      <c r="C194" s="45" t="s">
        <v>4517</v>
      </c>
      <c r="D194" s="45">
        <v>1800</v>
      </c>
      <c r="E194" s="45">
        <v>343.11700000000002</v>
      </c>
      <c r="F194" s="45">
        <v>0.3</v>
      </c>
      <c r="G194" s="45">
        <v>0.2</v>
      </c>
      <c r="H194" s="45">
        <v>1.732369</v>
      </c>
      <c r="I194" s="45">
        <v>5189805.534</v>
      </c>
      <c r="J194" s="45">
        <v>487836.59499999997</v>
      </c>
      <c r="K194" s="18">
        <f>VLOOKUP($C194,'Hub coords'!$A$14:$E$119,4,TRUE)</f>
        <v>487836.50140000001</v>
      </c>
      <c r="L194" s="18">
        <f>VLOOKUP($C194,'Hub coords'!$A$14:$E$119,5,TRUE)</f>
        <v>5189807.4275000002</v>
      </c>
      <c r="M194" s="18">
        <f t="shared" si="8"/>
        <v>9.3599999963771552E-2</v>
      </c>
      <c r="N194" s="18">
        <f t="shared" si="9"/>
        <v>1.8935000002384186</v>
      </c>
      <c r="O194" s="46">
        <f t="shared" si="10"/>
        <v>1.8958120188710981</v>
      </c>
      <c r="P194" s="18">
        <f t="shared" si="11"/>
        <v>3.5941032108961086</v>
      </c>
      <c r="Q194" s="47" t="str">
        <f>VLOOKUP($C194,'Hub coords'!$A$14:$E$118,1,TRUE)</f>
        <v>16A</v>
      </c>
      <c r="R194" s="19"/>
      <c r="S194" s="15"/>
      <c r="T194" s="45"/>
    </row>
    <row r="195" spans="1:20" x14ac:dyDescent="0.3">
      <c r="A195" s="45" t="s">
        <v>130</v>
      </c>
      <c r="B195" s="45">
        <v>0</v>
      </c>
      <c r="C195" s="45" t="s">
        <v>4518</v>
      </c>
      <c r="D195" s="45">
        <v>1801</v>
      </c>
      <c r="E195" s="45">
        <v>342.01600000000002</v>
      </c>
      <c r="F195" s="45">
        <v>0.3</v>
      </c>
      <c r="G195" s="45">
        <v>0.2</v>
      </c>
      <c r="H195" s="45">
        <v>1.863683</v>
      </c>
      <c r="I195" s="45">
        <v>5189806.6129999999</v>
      </c>
      <c r="J195" s="45">
        <v>487836.52799999999</v>
      </c>
      <c r="K195" s="18">
        <f>VLOOKUP($C195,'Hub coords'!$A$14:$E$119,4,TRUE)</f>
        <v>487836.50140000001</v>
      </c>
      <c r="L195" s="18">
        <f>VLOOKUP($C195,'Hub coords'!$A$14:$E$119,5,TRUE)</f>
        <v>5189807.4275000002</v>
      </c>
      <c r="M195" s="18">
        <f t="shared" si="8"/>
        <v>2.6599999982863665E-2</v>
      </c>
      <c r="N195" s="18">
        <f t="shared" si="9"/>
        <v>0.81450000032782555</v>
      </c>
      <c r="O195" s="46">
        <f t="shared" si="10"/>
        <v>0.81493423693762934</v>
      </c>
      <c r="P195" s="18">
        <f t="shared" si="11"/>
        <v>0.66411781053311625</v>
      </c>
      <c r="Q195" s="47" t="str">
        <f>VLOOKUP($C195,'Hub coords'!$A$14:$E$118,1,TRUE)</f>
        <v>16A</v>
      </c>
      <c r="R195" s="19"/>
      <c r="S195" s="15"/>
      <c r="T195" s="45"/>
    </row>
    <row r="196" spans="1:20" ht="15" thickBot="1" x14ac:dyDescent="0.35">
      <c r="A196" s="45" t="s">
        <v>126</v>
      </c>
      <c r="B196" s="45">
        <v>0</v>
      </c>
      <c r="C196" s="45" t="s">
        <v>4519</v>
      </c>
      <c r="D196" s="45">
        <v>1800</v>
      </c>
      <c r="E196" s="45">
        <v>344.23599999999999</v>
      </c>
      <c r="F196" s="45">
        <v>0.3</v>
      </c>
      <c r="G196" s="45">
        <v>0.2</v>
      </c>
      <c r="H196" s="45">
        <v>1.6331629999999999</v>
      </c>
      <c r="I196" s="45">
        <v>5189805.0460000001</v>
      </c>
      <c r="J196" s="45">
        <v>487836.23300000001</v>
      </c>
      <c r="K196" s="18">
        <f>VLOOKUP($C196,'Hub coords'!$A$14:$E$119,4,TRUE)</f>
        <v>487836.50140000001</v>
      </c>
      <c r="L196" s="18">
        <f>VLOOKUP($C196,'Hub coords'!$A$14:$E$119,5,TRUE)</f>
        <v>5189807.4275000002</v>
      </c>
      <c r="M196" s="18">
        <f t="shared" si="8"/>
        <v>0.26840000000083819</v>
      </c>
      <c r="N196" s="18">
        <f t="shared" si="9"/>
        <v>2.3815000001341105</v>
      </c>
      <c r="O196" s="46">
        <f t="shared" si="10"/>
        <v>2.3965768943723083</v>
      </c>
      <c r="P196" s="18">
        <f t="shared" si="11"/>
        <v>5.7435808106392177</v>
      </c>
      <c r="Q196" s="47" t="str">
        <f>VLOOKUP($C196,'Hub coords'!$A$14:$E$118,1,TRUE)</f>
        <v>16A</v>
      </c>
      <c r="R196" s="38"/>
      <c r="S196" s="38"/>
      <c r="T196" s="45"/>
    </row>
    <row r="197" spans="1:20" x14ac:dyDescent="0.3">
      <c r="A197" s="45" t="s">
        <v>130</v>
      </c>
      <c r="B197" s="45">
        <v>0</v>
      </c>
      <c r="C197" s="45" t="s">
        <v>4502</v>
      </c>
      <c r="D197" s="45">
        <v>1801</v>
      </c>
      <c r="E197" s="45">
        <v>343.52699999999999</v>
      </c>
      <c r="F197" s="45">
        <v>0.3</v>
      </c>
      <c r="G197" s="45">
        <v>0.2</v>
      </c>
      <c r="H197" s="45">
        <v>1.7843169999999999</v>
      </c>
      <c r="I197" s="45">
        <v>5189805.1330000004</v>
      </c>
      <c r="J197" s="45">
        <v>487837.10100000002</v>
      </c>
      <c r="K197" s="18">
        <f>VLOOKUP($C197,'Hub coords'!$A$14:$E$119,4,TRUE)</f>
        <v>487836.50140000001</v>
      </c>
      <c r="L197" s="18">
        <f>VLOOKUP($C197,'Hub coords'!$A$14:$E$119,5,TRUE)</f>
        <v>5189807.4275000002</v>
      </c>
      <c r="M197" s="18">
        <f t="shared" si="8"/>
        <v>0.59960000001592562</v>
      </c>
      <c r="N197" s="18">
        <f t="shared" si="9"/>
        <v>2.2944999998435378</v>
      </c>
      <c r="O197" s="46">
        <f t="shared" si="10"/>
        <v>2.3715502122664605</v>
      </c>
      <c r="P197" s="18">
        <f t="shared" si="11"/>
        <v>5.6242504093010934</v>
      </c>
      <c r="Q197" s="47" t="str">
        <f>VLOOKUP($C197,'Hub coords'!$A$14:$E$118,1,TRUE)</f>
        <v>16A</v>
      </c>
      <c r="R197" s="45"/>
      <c r="S197" s="45"/>
      <c r="T197" s="45"/>
    </row>
    <row r="198" spans="1:20" x14ac:dyDescent="0.3">
      <c r="A198" s="45" t="s">
        <v>126</v>
      </c>
      <c r="B198" s="45">
        <v>0</v>
      </c>
      <c r="C198" s="45" t="s">
        <v>4520</v>
      </c>
      <c r="D198" s="45">
        <v>1800</v>
      </c>
      <c r="E198" s="45">
        <v>345.01499999999999</v>
      </c>
      <c r="F198" s="45">
        <v>0.3</v>
      </c>
      <c r="G198" s="45">
        <v>0.2</v>
      </c>
      <c r="H198" s="45">
        <v>1.6202669999999999</v>
      </c>
      <c r="I198" s="45">
        <v>5189805.0889999997</v>
      </c>
      <c r="J198" s="45">
        <v>487836.66700000002</v>
      </c>
      <c r="K198" s="18">
        <f>VLOOKUP($C198,'Hub coords'!$A$14:$E$119,4,TRUE)</f>
        <v>487836.50140000001</v>
      </c>
      <c r="L198" s="18">
        <f>VLOOKUP($C198,'Hub coords'!$A$14:$E$119,5,TRUE)</f>
        <v>5189807.4275000002</v>
      </c>
      <c r="M198" s="18">
        <f t="shared" ref="M198:M261" si="12">ABS(K198-J198)</f>
        <v>0.16560000000754371</v>
      </c>
      <c r="N198" s="18">
        <f t="shared" ref="N198:N261" si="13">ABS(L198-I198)</f>
        <v>2.3385000005364418</v>
      </c>
      <c r="O198" s="46">
        <f t="shared" ref="O198:O261" si="14">SQRT(M198^2+N198^2)</f>
        <v>2.3443561189613318</v>
      </c>
      <c r="P198" s="18">
        <f t="shared" ref="P198:P261" si="15">O198*O198</f>
        <v>5.4960056125114383</v>
      </c>
      <c r="Q198" s="47" t="str">
        <f>VLOOKUP($C198,'Hub coords'!$A$14:$E$118,1,TRUE)</f>
        <v>16A</v>
      </c>
      <c r="R198" s="45"/>
      <c r="S198" s="45"/>
      <c r="T198" s="45"/>
    </row>
    <row r="199" spans="1:20" x14ac:dyDescent="0.3">
      <c r="A199" s="45" t="s">
        <v>126</v>
      </c>
      <c r="B199" s="45">
        <v>0</v>
      </c>
      <c r="C199" s="45" t="s">
        <v>4521</v>
      </c>
      <c r="D199" s="45">
        <v>1800</v>
      </c>
      <c r="E199" s="45">
        <v>343.834</v>
      </c>
      <c r="F199" s="45">
        <v>0.3</v>
      </c>
      <c r="G199" s="45">
        <v>0.2</v>
      </c>
      <c r="H199" s="45">
        <v>1.6899679999999999</v>
      </c>
      <c r="I199" s="45">
        <v>5189805.1579999998</v>
      </c>
      <c r="J199" s="45">
        <v>487836.51799999998</v>
      </c>
      <c r="K199" s="18">
        <f>VLOOKUP($C199,'Hub coords'!$A$14:$E$119,4,TRUE)</f>
        <v>487836.50140000001</v>
      </c>
      <c r="L199" s="18">
        <f>VLOOKUP($C199,'Hub coords'!$A$14:$E$119,5,TRUE)</f>
        <v>5189807.4275000002</v>
      </c>
      <c r="M199" s="18">
        <f t="shared" si="12"/>
        <v>1.6599999973550439E-2</v>
      </c>
      <c r="N199" s="18">
        <f t="shared" si="13"/>
        <v>2.2695000004023314</v>
      </c>
      <c r="O199" s="46">
        <f t="shared" si="14"/>
        <v>2.2695607089975152</v>
      </c>
      <c r="P199" s="18">
        <f t="shared" si="15"/>
        <v>5.1509058118253037</v>
      </c>
      <c r="Q199" s="47" t="str">
        <f>VLOOKUP($C199,'Hub coords'!$A$14:$E$118,1,TRUE)</f>
        <v>16A</v>
      </c>
      <c r="R199" s="45"/>
      <c r="S199" s="45"/>
      <c r="T199" s="45"/>
    </row>
    <row r="200" spans="1:20" x14ac:dyDescent="0.3">
      <c r="A200" s="45" t="s">
        <v>130</v>
      </c>
      <c r="B200" s="45">
        <v>0</v>
      </c>
      <c r="C200" s="45" t="s">
        <v>4522</v>
      </c>
      <c r="D200" s="45">
        <v>1801</v>
      </c>
      <c r="E200" s="45">
        <v>343.08199999999999</v>
      </c>
      <c r="F200" s="45">
        <v>0.3</v>
      </c>
      <c r="G200" s="45">
        <v>0.2</v>
      </c>
      <c r="H200" s="45">
        <v>2.0646119999999999</v>
      </c>
      <c r="I200" s="45">
        <v>5189805.9589999998</v>
      </c>
      <c r="J200" s="45">
        <v>487836.61300000001</v>
      </c>
      <c r="K200" s="18">
        <f>VLOOKUP($C200,'Hub coords'!$A$14:$E$119,4,TRUE)</f>
        <v>487836.50140000001</v>
      </c>
      <c r="L200" s="18">
        <f>VLOOKUP($C200,'Hub coords'!$A$14:$E$119,5,TRUE)</f>
        <v>5189807.4275000002</v>
      </c>
      <c r="M200" s="18">
        <f t="shared" si="12"/>
        <v>0.11160000000381842</v>
      </c>
      <c r="N200" s="18">
        <f t="shared" si="13"/>
        <v>1.4685000004246831</v>
      </c>
      <c r="O200" s="46">
        <f t="shared" si="14"/>
        <v>1.4727344673253717</v>
      </c>
      <c r="P200" s="18">
        <f t="shared" si="15"/>
        <v>2.1689468112481465</v>
      </c>
      <c r="Q200" s="47" t="str">
        <f>VLOOKUP($C200,'Hub coords'!$A$14:$E$118,1,TRUE)</f>
        <v>16A</v>
      </c>
      <c r="R200" s="45"/>
      <c r="S200" s="45"/>
      <c r="T200" s="45"/>
    </row>
    <row r="201" spans="1:20" x14ac:dyDescent="0.3">
      <c r="A201" s="45" t="s">
        <v>126</v>
      </c>
      <c r="B201" s="45">
        <v>0</v>
      </c>
      <c r="C201" s="45" t="s">
        <v>4523</v>
      </c>
      <c r="D201" s="45">
        <v>1799</v>
      </c>
      <c r="E201" s="45">
        <v>342.76100000000002</v>
      </c>
      <c r="F201" s="45">
        <v>0.3</v>
      </c>
      <c r="G201" s="45">
        <v>0.2</v>
      </c>
      <c r="H201" s="45">
        <v>1.568303</v>
      </c>
      <c r="I201" s="45">
        <v>5189804.9210000001</v>
      </c>
      <c r="J201" s="45">
        <v>487835.636</v>
      </c>
      <c r="K201" s="18">
        <f>VLOOKUP($C201,'Hub coords'!$A$14:$E$119,4,TRUE)</f>
        <v>487836.50140000001</v>
      </c>
      <c r="L201" s="18">
        <f>VLOOKUP($C201,'Hub coords'!$A$14:$E$119,5,TRUE)</f>
        <v>5189807.4275000002</v>
      </c>
      <c r="M201" s="18">
        <f t="shared" si="12"/>
        <v>0.86540000000968575</v>
      </c>
      <c r="N201" s="18">
        <f t="shared" si="13"/>
        <v>2.5065000001341105</v>
      </c>
      <c r="O201" s="46">
        <f t="shared" si="14"/>
        <v>2.6516899160137597</v>
      </c>
      <c r="P201" s="18">
        <f t="shared" si="15"/>
        <v>7.0314594106890596</v>
      </c>
      <c r="Q201" s="47" t="str">
        <f>VLOOKUP($C201,'Hub coords'!$A$14:$E$118,1,TRUE)</f>
        <v>16A</v>
      </c>
      <c r="R201" s="45"/>
      <c r="S201" s="45"/>
      <c r="T201" s="45"/>
    </row>
    <row r="202" spans="1:20" x14ac:dyDescent="0.3">
      <c r="A202" s="45" t="s">
        <v>126</v>
      </c>
      <c r="B202" s="45">
        <v>0</v>
      </c>
      <c r="C202" s="45" t="s">
        <v>4524</v>
      </c>
      <c r="D202" s="45">
        <v>1799</v>
      </c>
      <c r="E202" s="45">
        <v>342.92500000000001</v>
      </c>
      <c r="F202" s="45">
        <v>0.3</v>
      </c>
      <c r="G202" s="45">
        <v>0.2</v>
      </c>
      <c r="H202" s="45">
        <v>1.679235</v>
      </c>
      <c r="I202" s="45">
        <v>5189805.0860000001</v>
      </c>
      <c r="J202" s="45">
        <v>487835.43</v>
      </c>
      <c r="K202" s="18">
        <f>VLOOKUP($C202,'Hub coords'!$A$14:$E$119,4,TRUE)</f>
        <v>487836.50140000001</v>
      </c>
      <c r="L202" s="18">
        <f>VLOOKUP($C202,'Hub coords'!$A$14:$E$119,5,TRUE)</f>
        <v>5189807.4275000002</v>
      </c>
      <c r="M202" s="18">
        <f t="shared" si="12"/>
        <v>1.0714000000152737</v>
      </c>
      <c r="N202" s="18">
        <f t="shared" si="13"/>
        <v>2.3415000000968575</v>
      </c>
      <c r="O202" s="46">
        <f t="shared" si="14"/>
        <v>2.5749796524412214</v>
      </c>
      <c r="P202" s="18">
        <f t="shared" si="15"/>
        <v>6.6305202104863135</v>
      </c>
      <c r="Q202" s="47" t="str">
        <f>VLOOKUP($C202,'Hub coords'!$A$14:$E$118,1,TRUE)</f>
        <v>16A</v>
      </c>
      <c r="R202" s="45"/>
      <c r="S202" s="45"/>
      <c r="T202" s="45"/>
    </row>
    <row r="203" spans="1:20" x14ac:dyDescent="0.3">
      <c r="A203" s="45" t="s">
        <v>126</v>
      </c>
      <c r="B203" s="45">
        <v>0</v>
      </c>
      <c r="C203" s="45" t="s">
        <v>4525</v>
      </c>
      <c r="D203" s="45">
        <v>1799</v>
      </c>
      <c r="E203" s="45">
        <v>343.05599999999998</v>
      </c>
      <c r="F203" s="45">
        <v>0.3</v>
      </c>
      <c r="G203" s="45">
        <v>0.2</v>
      </c>
      <c r="H203" s="45">
        <v>1.5297959999999999</v>
      </c>
      <c r="I203" s="45">
        <v>5189805.142</v>
      </c>
      <c r="J203" s="45">
        <v>487835.97499999998</v>
      </c>
      <c r="K203" s="18">
        <f>VLOOKUP($C203,'Hub coords'!$A$14:$E$119,4,TRUE)</f>
        <v>487836.50140000001</v>
      </c>
      <c r="L203" s="18">
        <f>VLOOKUP($C203,'Hub coords'!$A$14:$E$119,5,TRUE)</f>
        <v>5189807.4275000002</v>
      </c>
      <c r="M203" s="18">
        <f t="shared" si="12"/>
        <v>0.52640000003157184</v>
      </c>
      <c r="N203" s="18">
        <f t="shared" si="13"/>
        <v>2.285500000230968</v>
      </c>
      <c r="O203" s="46">
        <f t="shared" si="14"/>
        <v>2.3453373341779629</v>
      </c>
      <c r="P203" s="18">
        <f t="shared" si="15"/>
        <v>5.5006072110889939</v>
      </c>
      <c r="Q203" s="47" t="str">
        <f>VLOOKUP($C203,'Hub coords'!$A$14:$E$118,1,TRUE)</f>
        <v>16A</v>
      </c>
      <c r="R203" s="45"/>
      <c r="S203" s="45"/>
      <c r="T203" s="45"/>
    </row>
    <row r="204" spans="1:20" x14ac:dyDescent="0.3">
      <c r="A204" s="45" t="s">
        <v>126</v>
      </c>
      <c r="B204" s="45">
        <v>0</v>
      </c>
      <c r="C204" s="45" t="s">
        <v>4526</v>
      </c>
      <c r="D204" s="45">
        <v>1801</v>
      </c>
      <c r="E204" s="45">
        <v>343.387</v>
      </c>
      <c r="F204" s="45">
        <v>0.3</v>
      </c>
      <c r="G204" s="45">
        <v>0.2</v>
      </c>
      <c r="H204" s="45">
        <v>1.646719</v>
      </c>
      <c r="I204" s="45">
        <v>5189805.3059999999</v>
      </c>
      <c r="J204" s="45">
        <v>487836.85100000002</v>
      </c>
      <c r="K204" s="18">
        <f>VLOOKUP($C204,'Hub coords'!$A$14:$E$119,4,TRUE)</f>
        <v>487836.50140000001</v>
      </c>
      <c r="L204" s="18">
        <f>VLOOKUP($C204,'Hub coords'!$A$14:$E$119,5,TRUE)</f>
        <v>5189807.4275000002</v>
      </c>
      <c r="M204" s="18">
        <f t="shared" si="12"/>
        <v>0.34960000001592562</v>
      </c>
      <c r="N204" s="18">
        <f t="shared" si="13"/>
        <v>2.1215000003576279</v>
      </c>
      <c r="O204" s="46">
        <f t="shared" si="14"/>
        <v>2.1501121858006735</v>
      </c>
      <c r="P204" s="18">
        <f t="shared" si="15"/>
        <v>4.6229824115285503</v>
      </c>
      <c r="Q204" s="47" t="str">
        <f>VLOOKUP($C204,'Hub coords'!$A$14:$E$118,1,TRUE)</f>
        <v>16A</v>
      </c>
      <c r="R204" s="45"/>
      <c r="S204" s="45"/>
      <c r="T204" s="45"/>
    </row>
    <row r="205" spans="1:20" x14ac:dyDescent="0.3">
      <c r="A205" s="45" t="s">
        <v>130</v>
      </c>
      <c r="B205" s="45">
        <v>0</v>
      </c>
      <c r="C205" s="45" t="s">
        <v>4527</v>
      </c>
      <c r="D205" s="45">
        <v>1801</v>
      </c>
      <c r="E205" s="45">
        <v>341.517</v>
      </c>
      <c r="F205" s="45">
        <v>0.3</v>
      </c>
      <c r="G205" s="45">
        <v>0.2</v>
      </c>
      <c r="H205" s="45">
        <v>1.9162589999999999</v>
      </c>
      <c r="I205" s="45">
        <v>5189806.8190000001</v>
      </c>
      <c r="J205" s="45">
        <v>487836.21</v>
      </c>
      <c r="K205" s="18">
        <f>VLOOKUP($C205,'Hub coords'!$A$14:$E$119,4,TRUE)</f>
        <v>487836.50140000001</v>
      </c>
      <c r="L205" s="18">
        <f>VLOOKUP($C205,'Hub coords'!$A$14:$E$119,5,TRUE)</f>
        <v>5189807.4275000002</v>
      </c>
      <c r="M205" s="18">
        <f t="shared" si="12"/>
        <v>0.29139999998733401</v>
      </c>
      <c r="N205" s="18">
        <f t="shared" si="13"/>
        <v>0.60850000008940697</v>
      </c>
      <c r="O205" s="46">
        <f t="shared" si="14"/>
        <v>0.67467489215282539</v>
      </c>
      <c r="P205" s="18">
        <f t="shared" si="15"/>
        <v>0.45518621010142657</v>
      </c>
      <c r="Q205" s="47" t="str">
        <f>VLOOKUP($C205,'Hub coords'!$A$14:$E$118,1,TRUE)</f>
        <v>16A</v>
      </c>
      <c r="R205" s="45"/>
      <c r="S205" s="45"/>
      <c r="T205" s="45"/>
    </row>
    <row r="206" spans="1:20" x14ac:dyDescent="0.3">
      <c r="A206" s="45" t="s">
        <v>130</v>
      </c>
      <c r="B206" s="45">
        <v>0</v>
      </c>
      <c r="C206" s="45" t="s">
        <v>4528</v>
      </c>
      <c r="D206" s="45">
        <v>1800</v>
      </c>
      <c r="E206" s="45">
        <v>344.25099999999998</v>
      </c>
      <c r="F206" s="45">
        <v>0.3</v>
      </c>
      <c r="G206" s="45">
        <v>0.2</v>
      </c>
      <c r="H206" s="45">
        <v>1.6762250000000001</v>
      </c>
      <c r="I206" s="45">
        <v>5189805.1390000004</v>
      </c>
      <c r="J206" s="45">
        <v>487836.34299999999</v>
      </c>
      <c r="K206" s="18">
        <f>VLOOKUP($C206,'Hub coords'!$A$14:$E$119,4,TRUE)</f>
        <v>487836.50140000001</v>
      </c>
      <c r="L206" s="18">
        <f>VLOOKUP($C206,'Hub coords'!$A$14:$E$119,5,TRUE)</f>
        <v>5189807.4275000002</v>
      </c>
      <c r="M206" s="18">
        <f t="shared" si="12"/>
        <v>0.15840000001480803</v>
      </c>
      <c r="N206" s="18">
        <f t="shared" si="13"/>
        <v>2.2884999997913837</v>
      </c>
      <c r="O206" s="46">
        <f t="shared" si="14"/>
        <v>2.2939753287796831</v>
      </c>
      <c r="P206" s="18">
        <f t="shared" si="15"/>
        <v>5.2623228090498557</v>
      </c>
      <c r="Q206" s="47" t="str">
        <f>VLOOKUP($C206,'Hub coords'!$A$14:$E$118,1,TRUE)</f>
        <v>16A</v>
      </c>
      <c r="R206" s="45"/>
      <c r="S206" s="45"/>
      <c r="T206" s="45"/>
    </row>
    <row r="207" spans="1:20" x14ac:dyDescent="0.3">
      <c r="A207" s="45" t="s">
        <v>130</v>
      </c>
      <c r="B207" s="45">
        <v>0</v>
      </c>
      <c r="C207" s="45" t="s">
        <v>4529</v>
      </c>
      <c r="D207" s="45">
        <v>1800</v>
      </c>
      <c r="E207" s="45">
        <v>342.911</v>
      </c>
      <c r="F207" s="45">
        <v>0.3</v>
      </c>
      <c r="G207" s="45">
        <v>0.2</v>
      </c>
      <c r="H207" s="45">
        <v>1.728718</v>
      </c>
      <c r="I207" s="45">
        <v>5189805.5310000004</v>
      </c>
      <c r="J207" s="45">
        <v>487836.58500000002</v>
      </c>
      <c r="K207" s="18">
        <f>VLOOKUP($C207,'Hub coords'!$A$14:$E$119,4,TRUE)</f>
        <v>487836.50140000001</v>
      </c>
      <c r="L207" s="18">
        <f>VLOOKUP($C207,'Hub coords'!$A$14:$E$119,5,TRUE)</f>
        <v>5189807.4275000002</v>
      </c>
      <c r="M207" s="18">
        <f t="shared" si="12"/>
        <v>8.3600000012665987E-2</v>
      </c>
      <c r="N207" s="18">
        <f t="shared" si="13"/>
        <v>1.8964999997988343</v>
      </c>
      <c r="O207" s="46">
        <f t="shared" si="14"/>
        <v>1.8983416998104152</v>
      </c>
      <c r="P207" s="18">
        <f t="shared" si="15"/>
        <v>3.6037012092390968</v>
      </c>
      <c r="Q207" s="47" t="str">
        <f>VLOOKUP($C207,'Hub coords'!$A$14:$E$118,1,TRUE)</f>
        <v>16A</v>
      </c>
      <c r="R207" s="45"/>
      <c r="S207" s="45"/>
      <c r="T207" s="45"/>
    </row>
    <row r="208" spans="1:20" x14ac:dyDescent="0.3">
      <c r="A208" s="45" t="s">
        <v>126</v>
      </c>
      <c r="B208" s="45">
        <v>0</v>
      </c>
      <c r="C208" s="45" t="s">
        <v>4503</v>
      </c>
      <c r="D208" s="45">
        <v>1800</v>
      </c>
      <c r="E208" s="45">
        <v>344.48099999999999</v>
      </c>
      <c r="F208" s="45">
        <v>0.3</v>
      </c>
      <c r="G208" s="45">
        <v>0.2</v>
      </c>
      <c r="H208" s="45">
        <v>1.705562</v>
      </c>
      <c r="I208" s="45">
        <v>5189805.0990000004</v>
      </c>
      <c r="J208" s="45">
        <v>487836.61599999998</v>
      </c>
      <c r="K208" s="18">
        <f>VLOOKUP($C208,'Hub coords'!$A$14:$E$119,4,TRUE)</f>
        <v>487836.50140000001</v>
      </c>
      <c r="L208" s="18">
        <f>VLOOKUP($C208,'Hub coords'!$A$14:$E$119,5,TRUE)</f>
        <v>5189807.4275000002</v>
      </c>
      <c r="M208" s="18">
        <f t="shared" si="12"/>
        <v>0.11459999997168779</v>
      </c>
      <c r="N208" s="18">
        <f t="shared" si="13"/>
        <v>2.3284999998286366</v>
      </c>
      <c r="O208" s="46">
        <f t="shared" si="14"/>
        <v>2.33131838434725</v>
      </c>
      <c r="P208" s="18">
        <f t="shared" si="15"/>
        <v>5.4350454091954719</v>
      </c>
      <c r="Q208" s="47" t="str">
        <f>VLOOKUP($C208,'Hub coords'!$A$14:$E$118,1,TRUE)</f>
        <v>16A</v>
      </c>
      <c r="R208" s="45"/>
      <c r="S208" s="45"/>
      <c r="T208" s="45"/>
    </row>
    <row r="209" spans="1:20" x14ac:dyDescent="0.3">
      <c r="A209" s="45" t="s">
        <v>130</v>
      </c>
      <c r="B209" s="45">
        <v>0</v>
      </c>
      <c r="C209" s="45" t="s">
        <v>4530</v>
      </c>
      <c r="D209" s="45">
        <v>1801</v>
      </c>
      <c r="E209" s="45">
        <v>341.41399999999999</v>
      </c>
      <c r="F209" s="45">
        <v>0.3</v>
      </c>
      <c r="G209" s="45">
        <v>0.2</v>
      </c>
      <c r="H209" s="45">
        <v>1.921089</v>
      </c>
      <c r="I209" s="45">
        <v>5189806.5880000005</v>
      </c>
      <c r="J209" s="45">
        <v>487836.38799999998</v>
      </c>
      <c r="K209" s="18">
        <f>VLOOKUP($C209,'Hub coords'!$A$14:$E$119,4,TRUE)</f>
        <v>487836.50140000001</v>
      </c>
      <c r="L209" s="18">
        <f>VLOOKUP($C209,'Hub coords'!$A$14:$E$119,5,TRUE)</f>
        <v>5189807.4275000002</v>
      </c>
      <c r="M209" s="18">
        <f t="shared" si="12"/>
        <v>0.11340000003110617</v>
      </c>
      <c r="N209" s="18">
        <f t="shared" si="13"/>
        <v>0.839499999769032</v>
      </c>
      <c r="O209" s="46">
        <f t="shared" si="14"/>
        <v>0.84712443573495133</v>
      </c>
      <c r="P209" s="18">
        <f t="shared" si="15"/>
        <v>0.71761980961925964</v>
      </c>
      <c r="Q209" s="47" t="str">
        <f>VLOOKUP($C209,'Hub coords'!$A$14:$E$118,1,TRUE)</f>
        <v>16A</v>
      </c>
      <c r="R209" s="45"/>
      <c r="S209" s="45"/>
      <c r="T209" s="45"/>
    </row>
    <row r="210" spans="1:20" x14ac:dyDescent="0.3">
      <c r="A210" s="45" t="s">
        <v>130</v>
      </c>
      <c r="B210" s="45">
        <v>0</v>
      </c>
      <c r="C210" s="45" t="s">
        <v>4504</v>
      </c>
      <c r="D210" s="45">
        <v>1800</v>
      </c>
      <c r="E210" s="45">
        <v>344.45499999999998</v>
      </c>
      <c r="F210" s="45">
        <v>0.3</v>
      </c>
      <c r="G210" s="45">
        <v>0.2</v>
      </c>
      <c r="H210" s="45">
        <v>1.8063100000000001</v>
      </c>
      <c r="I210" s="45">
        <v>5189805.085</v>
      </c>
      <c r="J210" s="45">
        <v>487836.20699999999</v>
      </c>
      <c r="K210" s="18">
        <f>VLOOKUP($C210,'Hub coords'!$A$14:$E$119,4,TRUE)</f>
        <v>487836.50140000001</v>
      </c>
      <c r="L210" s="18">
        <f>VLOOKUP($C210,'Hub coords'!$A$14:$E$119,5,TRUE)</f>
        <v>5189807.4275000002</v>
      </c>
      <c r="M210" s="18">
        <f t="shared" si="12"/>
        <v>0.29440000001341105</v>
      </c>
      <c r="N210" s="18">
        <f t="shared" si="13"/>
        <v>2.3425000002607703</v>
      </c>
      <c r="O210" s="46">
        <f t="shared" si="14"/>
        <v>2.3609272778358941</v>
      </c>
      <c r="P210" s="18">
        <f t="shared" si="15"/>
        <v>5.5739776112296049</v>
      </c>
      <c r="Q210" s="47" t="str">
        <f>VLOOKUP($C210,'Hub coords'!$A$14:$E$118,1,TRUE)</f>
        <v>16A</v>
      </c>
      <c r="R210" s="30" t="s">
        <v>5112</v>
      </c>
      <c r="S210" s="37">
        <f>COUNT(D186:D215)</f>
        <v>30</v>
      </c>
      <c r="T210" s="45"/>
    </row>
    <row r="211" spans="1:20" x14ac:dyDescent="0.3">
      <c r="A211" s="45" t="s">
        <v>126</v>
      </c>
      <c r="B211" s="45">
        <v>0</v>
      </c>
      <c r="C211" s="45" t="s">
        <v>4505</v>
      </c>
      <c r="D211" s="45">
        <v>1799</v>
      </c>
      <c r="E211" s="45">
        <v>343.12900000000002</v>
      </c>
      <c r="F211" s="45">
        <v>0.3</v>
      </c>
      <c r="G211" s="45">
        <v>0.2</v>
      </c>
      <c r="H211" s="45">
        <v>1.6999139999999999</v>
      </c>
      <c r="I211" s="45">
        <v>5189804.932</v>
      </c>
      <c r="J211" s="45">
        <v>487835.39399999997</v>
      </c>
      <c r="K211" s="18">
        <f>VLOOKUP($C211,'Hub coords'!$A$14:$E$119,4,TRUE)</f>
        <v>487836.50140000001</v>
      </c>
      <c r="L211" s="18">
        <f>VLOOKUP($C211,'Hub coords'!$A$14:$E$119,5,TRUE)</f>
        <v>5189807.4275000002</v>
      </c>
      <c r="M211" s="18">
        <f t="shared" si="12"/>
        <v>1.1074000000371598</v>
      </c>
      <c r="N211" s="18">
        <f t="shared" si="13"/>
        <v>2.4955000001937151</v>
      </c>
      <c r="O211" s="46">
        <f t="shared" si="14"/>
        <v>2.7301749048456831</v>
      </c>
      <c r="P211" s="18">
        <f t="shared" si="15"/>
        <v>7.4538550110491348</v>
      </c>
      <c r="Q211" s="47" t="str">
        <f>VLOOKUP($C211,'Hub coords'!$A$14:$E$118,1,TRUE)</f>
        <v>16A</v>
      </c>
      <c r="R211" s="30" t="s">
        <v>5111</v>
      </c>
      <c r="S211" s="34">
        <f>AVERAGE(O186:O215)</f>
        <v>1.9945846756877477</v>
      </c>
      <c r="T211" s="45"/>
    </row>
    <row r="212" spans="1:20" x14ac:dyDescent="0.3">
      <c r="A212" s="45" t="s">
        <v>126</v>
      </c>
      <c r="B212" s="45">
        <v>0</v>
      </c>
      <c r="C212" s="45" t="s">
        <v>4506</v>
      </c>
      <c r="D212" s="45">
        <v>1800</v>
      </c>
      <c r="E212" s="45">
        <v>344.36799999999999</v>
      </c>
      <c r="F212" s="45">
        <v>0.3</v>
      </c>
      <c r="G212" s="45">
        <v>0.2</v>
      </c>
      <c r="H212" s="45">
        <v>1.639645</v>
      </c>
      <c r="I212" s="45">
        <v>5189805.0839999998</v>
      </c>
      <c r="J212" s="45">
        <v>487836.413</v>
      </c>
      <c r="K212" s="18">
        <f>VLOOKUP($C212,'Hub coords'!$A$14:$E$119,4,TRUE)</f>
        <v>487836.50140000001</v>
      </c>
      <c r="L212" s="18">
        <f>VLOOKUP($C212,'Hub coords'!$A$14:$E$119,5,TRUE)</f>
        <v>5189807.4275000002</v>
      </c>
      <c r="M212" s="18">
        <f t="shared" si="12"/>
        <v>8.840000000782311E-2</v>
      </c>
      <c r="N212" s="18">
        <f t="shared" si="13"/>
        <v>2.3435000004246831</v>
      </c>
      <c r="O212" s="46">
        <f t="shared" si="14"/>
        <v>2.3451666917283029</v>
      </c>
      <c r="P212" s="18">
        <f t="shared" si="15"/>
        <v>5.4998068119918733</v>
      </c>
      <c r="Q212" s="47" t="str">
        <f>VLOOKUP($C212,'Hub coords'!$A$14:$E$118,1,TRUE)</f>
        <v>16A</v>
      </c>
      <c r="R212" s="30" t="s">
        <v>5110</v>
      </c>
      <c r="S212" s="34">
        <f>_xlfn.STDEV.S(O186:O215)</f>
        <v>0.66155603595951218</v>
      </c>
      <c r="T212" s="45"/>
    </row>
    <row r="213" spans="1:20" x14ac:dyDescent="0.3">
      <c r="A213" s="45" t="s">
        <v>126</v>
      </c>
      <c r="B213" s="45">
        <v>0</v>
      </c>
      <c r="C213" s="45" t="s">
        <v>4507</v>
      </c>
      <c r="D213" s="45">
        <v>1800</v>
      </c>
      <c r="E213" s="45">
        <v>344.19600000000003</v>
      </c>
      <c r="F213" s="45">
        <v>0.3</v>
      </c>
      <c r="G213" s="45">
        <v>0.2</v>
      </c>
      <c r="H213" s="45">
        <v>1.6126039999999999</v>
      </c>
      <c r="I213" s="45">
        <v>5189804.949</v>
      </c>
      <c r="J213" s="45">
        <v>487836.16399999999</v>
      </c>
      <c r="K213" s="18">
        <f>VLOOKUP($C213,'Hub coords'!$A$14:$E$119,4,TRUE)</f>
        <v>487836.50140000001</v>
      </c>
      <c r="L213" s="18">
        <f>VLOOKUP($C213,'Hub coords'!$A$14:$E$119,5,TRUE)</f>
        <v>5189807.4275000002</v>
      </c>
      <c r="M213" s="18">
        <f t="shared" si="12"/>
        <v>0.33740000001853332</v>
      </c>
      <c r="N213" s="18">
        <f t="shared" si="13"/>
        <v>2.4785000002011657</v>
      </c>
      <c r="O213" s="46">
        <f t="shared" si="14"/>
        <v>2.5013598323731205</v>
      </c>
      <c r="P213" s="18">
        <f t="shared" si="15"/>
        <v>6.2568010110096859</v>
      </c>
      <c r="Q213" s="47" t="str">
        <f>VLOOKUP($C213,'Hub coords'!$A$14:$E$118,1,TRUE)</f>
        <v>16A</v>
      </c>
      <c r="R213" s="30" t="s">
        <v>5109</v>
      </c>
      <c r="S213" s="34">
        <f>MIN(O186:O215)</f>
        <v>0.60270690208943811</v>
      </c>
      <c r="T213" s="45"/>
    </row>
    <row r="214" spans="1:20" x14ac:dyDescent="0.3">
      <c r="A214" s="45" t="s">
        <v>130</v>
      </c>
      <c r="B214" s="45">
        <v>0</v>
      </c>
      <c r="C214" s="45" t="s">
        <v>4508</v>
      </c>
      <c r="D214" s="45">
        <v>1799</v>
      </c>
      <c r="E214" s="45">
        <v>344.20800000000003</v>
      </c>
      <c r="F214" s="45">
        <v>0.3</v>
      </c>
      <c r="G214" s="45">
        <v>0.2</v>
      </c>
      <c r="H214" s="45">
        <v>2.0816210000000002</v>
      </c>
      <c r="I214" s="45">
        <v>5189805.1619999995</v>
      </c>
      <c r="J214" s="45">
        <v>487836.31</v>
      </c>
      <c r="K214" s="18">
        <f>VLOOKUP($C214,'Hub coords'!$A$14:$E$119,4,TRUE)</f>
        <v>487836.50140000001</v>
      </c>
      <c r="L214" s="18">
        <f>VLOOKUP($C214,'Hub coords'!$A$14:$E$119,5,TRUE)</f>
        <v>5189807.4275000002</v>
      </c>
      <c r="M214" s="18">
        <f t="shared" si="12"/>
        <v>0.19140000001061708</v>
      </c>
      <c r="N214" s="18">
        <f t="shared" si="13"/>
        <v>2.2655000006780028</v>
      </c>
      <c r="O214" s="46">
        <f t="shared" si="14"/>
        <v>2.2735708066994733</v>
      </c>
      <c r="P214" s="18">
        <f t="shared" si="15"/>
        <v>5.1691242130760937</v>
      </c>
      <c r="Q214" s="47" t="str">
        <f>VLOOKUP($C214,'Hub coords'!$A$14:$E$118,1,TRUE)</f>
        <v>16A</v>
      </c>
      <c r="R214" s="30" t="s">
        <v>5108</v>
      </c>
      <c r="S214" s="34">
        <f>MAX(O186:O215)</f>
        <v>2.7301749048456831</v>
      </c>
      <c r="T214" s="45"/>
    </row>
    <row r="215" spans="1:20" x14ac:dyDescent="0.3">
      <c r="A215" s="45" t="s">
        <v>126</v>
      </c>
      <c r="B215" s="45">
        <v>0</v>
      </c>
      <c r="C215" s="45" t="s">
        <v>4509</v>
      </c>
      <c r="D215" s="45">
        <v>1801</v>
      </c>
      <c r="E215" s="45">
        <v>340.90600000000001</v>
      </c>
      <c r="F215" s="45">
        <v>0.3</v>
      </c>
      <c r="G215" s="45">
        <v>0.2</v>
      </c>
      <c r="H215" s="45">
        <v>1.844128</v>
      </c>
      <c r="I215" s="45">
        <v>5189806.6639999999</v>
      </c>
      <c r="J215" s="45">
        <v>487836.33500000002</v>
      </c>
      <c r="K215" s="18">
        <f>VLOOKUP($C215,'Hub coords'!$A$14:$E$119,4,TRUE)</f>
        <v>487836.50140000001</v>
      </c>
      <c r="L215" s="18">
        <f>VLOOKUP($C215,'Hub coords'!$A$14:$E$119,5,TRUE)</f>
        <v>5189807.4275000002</v>
      </c>
      <c r="M215" s="18">
        <f t="shared" si="12"/>
        <v>0.16639999998733401</v>
      </c>
      <c r="N215" s="18">
        <f t="shared" si="13"/>
        <v>0.76350000035017729</v>
      </c>
      <c r="O215" s="46">
        <f t="shared" si="14"/>
        <v>0.78142255568322672</v>
      </c>
      <c r="P215" s="18">
        <f t="shared" si="15"/>
        <v>0.61062121053050555</v>
      </c>
      <c r="Q215" s="47" t="str">
        <f>VLOOKUP($C215,'Hub coords'!$A$14:$E$118,1,TRUE)</f>
        <v>16A</v>
      </c>
      <c r="R215" s="30" t="s">
        <v>5107</v>
      </c>
      <c r="S215" s="34">
        <f>SQRT(SUM(P186:P215)/S210)</f>
        <v>2.0979599307213612</v>
      </c>
      <c r="T215" s="45"/>
    </row>
    <row r="216" spans="1:20" ht="15" thickBot="1" x14ac:dyDescent="0.35">
      <c r="A216" s="30" t="s">
        <v>126</v>
      </c>
      <c r="B216" s="30">
        <v>0</v>
      </c>
      <c r="C216" s="30" t="s">
        <v>4531</v>
      </c>
      <c r="D216" s="30">
        <v>1801</v>
      </c>
      <c r="E216" s="30">
        <v>336.44200000000001</v>
      </c>
      <c r="F216" s="30">
        <v>0.3</v>
      </c>
      <c r="G216" s="30">
        <v>0.2</v>
      </c>
      <c r="H216" s="30">
        <v>2.2993739999999998</v>
      </c>
      <c r="I216" s="30">
        <v>5189849.773</v>
      </c>
      <c r="J216" s="30">
        <v>487851.20699999999</v>
      </c>
      <c r="K216" s="18">
        <f>VLOOKUP($C216,'Hub coords'!$A$14:$E$119,4,TRUE)</f>
        <v>487852.91840000002</v>
      </c>
      <c r="L216" s="18">
        <f>VLOOKUP($C216,'Hub coords'!$A$14:$E$119,5,TRUE)</f>
        <v>5189849.3285000008</v>
      </c>
      <c r="M216" s="34">
        <f t="shared" si="12"/>
        <v>1.7114000000292435</v>
      </c>
      <c r="N216" s="34">
        <f t="shared" si="13"/>
        <v>0.44449999928474426</v>
      </c>
      <c r="O216" s="35">
        <f t="shared" si="14"/>
        <v>1.7681827421011191</v>
      </c>
      <c r="P216" s="34">
        <f t="shared" si="15"/>
        <v>3.1264702094642329</v>
      </c>
      <c r="Q216" s="36" t="str">
        <f>VLOOKUP($C216,'Hub coords'!$A$14:$E$118,1,TRUE)</f>
        <v>17A</v>
      </c>
      <c r="R216" s="30"/>
    </row>
    <row r="217" spans="1:20" x14ac:dyDescent="0.3">
      <c r="A217" s="30" t="s">
        <v>130</v>
      </c>
      <c r="B217" s="30">
        <v>0</v>
      </c>
      <c r="C217" s="30" t="s">
        <v>4540</v>
      </c>
      <c r="D217" s="30">
        <v>1801</v>
      </c>
      <c r="E217" s="30">
        <v>336.14600000000002</v>
      </c>
      <c r="F217" s="30">
        <v>0.4</v>
      </c>
      <c r="G217" s="30">
        <v>0.2</v>
      </c>
      <c r="H217" s="30">
        <v>2.2668729999999999</v>
      </c>
      <c r="I217" s="30">
        <v>5189849.6359999999</v>
      </c>
      <c r="J217" s="30">
        <v>487851.52899999998</v>
      </c>
      <c r="K217" s="18">
        <f>VLOOKUP($C217,'Hub coords'!$A$14:$E$119,4,TRUE)</f>
        <v>487852.91840000002</v>
      </c>
      <c r="L217" s="18">
        <f>VLOOKUP($C217,'Hub coords'!$A$14:$E$119,5,TRUE)</f>
        <v>5189849.3285000008</v>
      </c>
      <c r="M217" s="34">
        <f t="shared" si="12"/>
        <v>1.389400000043679</v>
      </c>
      <c r="N217" s="34">
        <f t="shared" si="13"/>
        <v>0.30749999918043613</v>
      </c>
      <c r="O217" s="35">
        <f t="shared" si="14"/>
        <v>1.4230209448976301</v>
      </c>
      <c r="P217" s="34">
        <f t="shared" si="15"/>
        <v>2.0249886096173442</v>
      </c>
      <c r="Q217" s="36" t="str">
        <f>VLOOKUP($C217,'Hub coords'!$A$14:$E$118,1,TRUE)</f>
        <v>17A</v>
      </c>
      <c r="R217" s="20"/>
      <c r="S217" s="20"/>
    </row>
    <row r="218" spans="1:20" x14ac:dyDescent="0.3">
      <c r="A218" s="30" t="s">
        <v>126</v>
      </c>
      <c r="B218" s="30">
        <v>0</v>
      </c>
      <c r="C218" s="30" t="s">
        <v>4541</v>
      </c>
      <c r="D218" s="30">
        <v>1801</v>
      </c>
      <c r="E218" s="30">
        <v>336.01799999999997</v>
      </c>
      <c r="F218" s="30">
        <v>0.4</v>
      </c>
      <c r="G218" s="30">
        <v>0.2</v>
      </c>
      <c r="H218" s="30">
        <v>2.199811</v>
      </c>
      <c r="I218" s="30">
        <v>5189849.5029999996</v>
      </c>
      <c r="J218" s="30">
        <v>487851.06300000002</v>
      </c>
      <c r="K218" s="18">
        <f>VLOOKUP($C218,'Hub coords'!$A$14:$E$119,4,TRUE)</f>
        <v>487852.91840000002</v>
      </c>
      <c r="L218" s="18">
        <f>VLOOKUP($C218,'Hub coords'!$A$14:$E$119,5,TRUE)</f>
        <v>5189849.3285000008</v>
      </c>
      <c r="M218" s="34">
        <f t="shared" si="12"/>
        <v>1.8554000000003725</v>
      </c>
      <c r="N218" s="34">
        <f t="shared" si="13"/>
        <v>0.17449999880045652</v>
      </c>
      <c r="O218" s="35">
        <f t="shared" si="14"/>
        <v>1.8635877788778132</v>
      </c>
      <c r="P218" s="34">
        <f t="shared" si="15"/>
        <v>3.4729594095827414</v>
      </c>
      <c r="Q218" s="36" t="str">
        <f>VLOOKUP($C218,'Hub coords'!$A$14:$E$118,1,TRUE)</f>
        <v>17A</v>
      </c>
      <c r="R218" s="19"/>
      <c r="S218" s="15"/>
    </row>
    <row r="219" spans="1:20" x14ac:dyDescent="0.3">
      <c r="A219" s="30" t="s">
        <v>126</v>
      </c>
      <c r="B219" s="30">
        <v>0</v>
      </c>
      <c r="C219" s="30" t="s">
        <v>4542</v>
      </c>
      <c r="D219" s="30">
        <v>1801</v>
      </c>
      <c r="E219" s="30">
        <v>337.964</v>
      </c>
      <c r="F219" s="30">
        <v>0.3</v>
      </c>
      <c r="G219" s="30">
        <v>0.2</v>
      </c>
      <c r="H219" s="30">
        <v>1.967908</v>
      </c>
      <c r="I219" s="30">
        <v>5189849.9009999996</v>
      </c>
      <c r="J219" s="30">
        <v>487852.53600000002</v>
      </c>
      <c r="K219" s="18">
        <f>VLOOKUP($C219,'Hub coords'!$A$14:$E$119,4,TRUE)</f>
        <v>487852.91840000002</v>
      </c>
      <c r="L219" s="18">
        <f>VLOOKUP($C219,'Hub coords'!$A$14:$E$119,5,TRUE)</f>
        <v>5189849.3285000008</v>
      </c>
      <c r="M219" s="34">
        <f t="shared" si="12"/>
        <v>0.38240000000223517</v>
      </c>
      <c r="N219" s="34">
        <f t="shared" si="13"/>
        <v>0.57249999884516001</v>
      </c>
      <c r="O219" s="35">
        <f t="shared" si="14"/>
        <v>0.68846641797506558</v>
      </c>
      <c r="P219" s="34">
        <f t="shared" si="15"/>
        <v>0.4739860086794177</v>
      </c>
      <c r="Q219" s="36" t="str">
        <f>VLOOKUP($C219,'Hub coords'!$A$14:$E$118,1,TRUE)</f>
        <v>17A</v>
      </c>
      <c r="R219" s="19"/>
      <c r="S219" s="15"/>
    </row>
    <row r="220" spans="1:20" x14ac:dyDescent="0.3">
      <c r="A220" s="30" t="s">
        <v>126</v>
      </c>
      <c r="B220" s="30">
        <v>0</v>
      </c>
      <c r="C220" s="30" t="s">
        <v>4543</v>
      </c>
      <c r="D220" s="30">
        <v>1801</v>
      </c>
      <c r="E220" s="30">
        <v>336.86700000000002</v>
      </c>
      <c r="F220" s="30">
        <v>0.3</v>
      </c>
      <c r="G220" s="30">
        <v>0.2</v>
      </c>
      <c r="H220" s="30">
        <v>2.201435</v>
      </c>
      <c r="I220" s="30">
        <v>5189848.551</v>
      </c>
      <c r="J220" s="30">
        <v>487851.46</v>
      </c>
      <c r="K220" s="18">
        <f>VLOOKUP($C220,'Hub coords'!$A$14:$E$119,4,TRUE)</f>
        <v>487852.91840000002</v>
      </c>
      <c r="L220" s="18">
        <f>VLOOKUP($C220,'Hub coords'!$A$14:$E$119,5,TRUE)</f>
        <v>5189849.3285000008</v>
      </c>
      <c r="M220" s="34">
        <f t="shared" si="12"/>
        <v>1.4584000000031665</v>
      </c>
      <c r="N220" s="34">
        <f t="shared" si="13"/>
        <v>0.77750000078231096</v>
      </c>
      <c r="O220" s="35">
        <f t="shared" si="14"/>
        <v>1.6527059058482636</v>
      </c>
      <c r="P220" s="34">
        <f t="shared" si="15"/>
        <v>2.7314368112257297</v>
      </c>
      <c r="Q220" s="36" t="str">
        <f>VLOOKUP($C220,'Hub coords'!$A$14:$E$118,1,TRUE)</f>
        <v>17A</v>
      </c>
      <c r="R220" s="19"/>
      <c r="S220" s="15"/>
    </row>
    <row r="221" spans="1:20" x14ac:dyDescent="0.3">
      <c r="A221" s="30" t="s">
        <v>126</v>
      </c>
      <c r="B221" s="30">
        <v>0</v>
      </c>
      <c r="C221" s="30" t="s">
        <v>4544</v>
      </c>
      <c r="D221" s="30">
        <v>1801</v>
      </c>
      <c r="E221" s="30">
        <v>339.89100000000002</v>
      </c>
      <c r="F221" s="30">
        <v>0.3</v>
      </c>
      <c r="G221" s="30">
        <v>0.2</v>
      </c>
      <c r="H221" s="30">
        <v>2.1747369999999999</v>
      </c>
      <c r="I221" s="30">
        <v>5189849.46</v>
      </c>
      <c r="J221" s="30">
        <v>487852.50400000002</v>
      </c>
      <c r="K221" s="18">
        <f>VLOOKUP($C221,'Hub coords'!$A$14:$E$119,4,TRUE)</f>
        <v>487852.91840000002</v>
      </c>
      <c r="L221" s="18">
        <f>VLOOKUP($C221,'Hub coords'!$A$14:$E$119,5,TRUE)</f>
        <v>5189849.3285000008</v>
      </c>
      <c r="M221" s="34">
        <f t="shared" si="12"/>
        <v>0.41440000000875443</v>
      </c>
      <c r="N221" s="34">
        <f t="shared" si="13"/>
        <v>0.13149999920278788</v>
      </c>
      <c r="O221" s="35">
        <f t="shared" si="14"/>
        <v>0.43476385521060612</v>
      </c>
      <c r="P221" s="34">
        <f t="shared" si="15"/>
        <v>0.18901960979758889</v>
      </c>
      <c r="Q221" s="36" t="str">
        <f>VLOOKUP($C221,'Hub coords'!$A$14:$E$118,1,TRUE)</f>
        <v>17A</v>
      </c>
      <c r="R221" s="19"/>
      <c r="S221" s="15"/>
    </row>
    <row r="222" spans="1:20" x14ac:dyDescent="0.3">
      <c r="A222" s="30" t="s">
        <v>130</v>
      </c>
      <c r="B222" s="30">
        <v>0</v>
      </c>
      <c r="C222" s="30" t="s">
        <v>4545</v>
      </c>
      <c r="D222" s="30">
        <v>1801</v>
      </c>
      <c r="E222" s="30">
        <v>336.05200000000002</v>
      </c>
      <c r="F222" s="30">
        <v>0.3</v>
      </c>
      <c r="G222" s="30">
        <v>0.2</v>
      </c>
      <c r="H222" s="30">
        <v>2.2310690000000002</v>
      </c>
      <c r="I222" s="30">
        <v>5189849.8310000002</v>
      </c>
      <c r="J222" s="30">
        <v>487851.00900000002</v>
      </c>
      <c r="K222" s="18">
        <f>VLOOKUP($C222,'Hub coords'!$A$14:$E$119,4,TRUE)</f>
        <v>487852.91840000002</v>
      </c>
      <c r="L222" s="18">
        <f>VLOOKUP($C222,'Hub coords'!$A$14:$E$119,5,TRUE)</f>
        <v>5189849.3285000008</v>
      </c>
      <c r="M222" s="34">
        <f t="shared" si="12"/>
        <v>1.9094000000040978</v>
      </c>
      <c r="N222" s="34">
        <f t="shared" si="13"/>
        <v>0.50249999947845936</v>
      </c>
      <c r="O222" s="35">
        <f t="shared" si="14"/>
        <v>1.974415004372561</v>
      </c>
      <c r="P222" s="34">
        <f t="shared" si="15"/>
        <v>3.8983146094915</v>
      </c>
      <c r="Q222" s="36" t="str">
        <f>VLOOKUP($C222,'Hub coords'!$A$14:$E$118,1,TRUE)</f>
        <v>17A</v>
      </c>
      <c r="R222" s="19"/>
      <c r="S222" s="15"/>
    </row>
    <row r="223" spans="1:20" x14ac:dyDescent="0.3">
      <c r="A223" s="30" t="s">
        <v>126</v>
      </c>
      <c r="B223" s="30">
        <v>0</v>
      </c>
      <c r="C223" s="30" t="s">
        <v>4546</v>
      </c>
      <c r="D223" s="30">
        <v>1801</v>
      </c>
      <c r="E223" s="30">
        <v>335.35</v>
      </c>
      <c r="F223" s="30">
        <v>0.3</v>
      </c>
      <c r="G223" s="30">
        <v>0.2</v>
      </c>
      <c r="H223" s="30">
        <v>2.0904060000000002</v>
      </c>
      <c r="I223" s="30">
        <v>5189849.0609999998</v>
      </c>
      <c r="J223" s="30">
        <v>487851.23300000001</v>
      </c>
      <c r="K223" s="18">
        <f>VLOOKUP($C223,'Hub coords'!$A$14:$E$119,4,TRUE)</f>
        <v>487852.91840000002</v>
      </c>
      <c r="L223" s="18">
        <f>VLOOKUP($C223,'Hub coords'!$A$14:$E$119,5,TRUE)</f>
        <v>5189849.3285000008</v>
      </c>
      <c r="M223" s="34">
        <f t="shared" si="12"/>
        <v>1.6854000000166707</v>
      </c>
      <c r="N223" s="34">
        <f t="shared" si="13"/>
        <v>0.26750000100582838</v>
      </c>
      <c r="O223" s="35">
        <f t="shared" si="14"/>
        <v>1.706496238083844</v>
      </c>
      <c r="P223" s="34">
        <f t="shared" si="15"/>
        <v>2.9121294105943116</v>
      </c>
      <c r="Q223" s="36" t="str">
        <f>VLOOKUP($C223,'Hub coords'!$A$14:$E$118,1,TRUE)</f>
        <v>17A</v>
      </c>
      <c r="R223" s="19"/>
      <c r="S223" s="15"/>
    </row>
    <row r="224" spans="1:20" x14ac:dyDescent="0.3">
      <c r="A224" s="30" t="s">
        <v>126</v>
      </c>
      <c r="B224" s="30">
        <v>0</v>
      </c>
      <c r="C224" s="30" t="s">
        <v>4547</v>
      </c>
      <c r="D224" s="30">
        <v>1801</v>
      </c>
      <c r="E224" s="30">
        <v>341.47</v>
      </c>
      <c r="F224" s="30">
        <v>0.3</v>
      </c>
      <c r="G224" s="30">
        <v>0.2</v>
      </c>
      <c r="H224" s="30">
        <v>2.326355</v>
      </c>
      <c r="I224" s="30">
        <v>5189848.54</v>
      </c>
      <c r="J224" s="30">
        <v>487852.40100000001</v>
      </c>
      <c r="K224" s="18">
        <f>VLOOKUP($C224,'Hub coords'!$A$14:$E$119,4,TRUE)</f>
        <v>487852.91840000002</v>
      </c>
      <c r="L224" s="18">
        <f>VLOOKUP($C224,'Hub coords'!$A$14:$E$119,5,TRUE)</f>
        <v>5189849.3285000008</v>
      </c>
      <c r="M224" s="34">
        <f t="shared" si="12"/>
        <v>0.5174000000115484</v>
      </c>
      <c r="N224" s="34">
        <f t="shared" si="13"/>
        <v>0.78850000072270632</v>
      </c>
      <c r="O224" s="35">
        <f t="shared" si="14"/>
        <v>0.94309862217673612</v>
      </c>
      <c r="P224" s="34">
        <f t="shared" si="15"/>
        <v>0.88943501115165813</v>
      </c>
      <c r="Q224" s="36" t="str">
        <f>VLOOKUP($C224,'Hub coords'!$A$14:$E$118,1,TRUE)</f>
        <v>17A</v>
      </c>
      <c r="R224" s="19"/>
      <c r="S224" s="15"/>
    </row>
    <row r="225" spans="1:19" x14ac:dyDescent="0.3">
      <c r="A225" s="30" t="s">
        <v>126</v>
      </c>
      <c r="B225" s="30">
        <v>0</v>
      </c>
      <c r="C225" s="30" t="s">
        <v>4548</v>
      </c>
      <c r="D225" s="30">
        <v>1801</v>
      </c>
      <c r="E225" s="30">
        <v>336.24700000000001</v>
      </c>
      <c r="F225" s="30">
        <v>0.3</v>
      </c>
      <c r="G225" s="30">
        <v>0.2</v>
      </c>
      <c r="H225" s="30">
        <v>2.259007</v>
      </c>
      <c r="I225" s="30">
        <v>5189849.977</v>
      </c>
      <c r="J225" s="30">
        <v>487851.21799999999</v>
      </c>
      <c r="K225" s="18">
        <f>VLOOKUP($C225,'Hub coords'!$A$14:$E$119,4,TRUE)</f>
        <v>487852.91840000002</v>
      </c>
      <c r="L225" s="18">
        <f>VLOOKUP($C225,'Hub coords'!$A$14:$E$119,5,TRUE)</f>
        <v>5189849.3285000008</v>
      </c>
      <c r="M225" s="34">
        <f t="shared" si="12"/>
        <v>1.7004000000306405</v>
      </c>
      <c r="N225" s="34">
        <f t="shared" si="13"/>
        <v>0.6484999991953373</v>
      </c>
      <c r="O225" s="35">
        <f t="shared" si="14"/>
        <v>1.8198660415152965</v>
      </c>
      <c r="P225" s="34">
        <f t="shared" si="15"/>
        <v>3.3119124090605547</v>
      </c>
      <c r="Q225" s="36" t="str">
        <f>VLOOKUP($C225,'Hub coords'!$A$14:$E$118,1,TRUE)</f>
        <v>17A</v>
      </c>
      <c r="R225" s="19"/>
      <c r="S225" s="15"/>
    </row>
    <row r="226" spans="1:19" ht="15" thickBot="1" x14ac:dyDescent="0.35">
      <c r="A226" s="30" t="s">
        <v>126</v>
      </c>
      <c r="B226" s="30">
        <v>0</v>
      </c>
      <c r="C226" s="30" t="s">
        <v>4549</v>
      </c>
      <c r="D226" s="30">
        <v>1801</v>
      </c>
      <c r="E226" s="30">
        <v>335.01499999999999</v>
      </c>
      <c r="F226" s="30">
        <v>0.3</v>
      </c>
      <c r="G226" s="30">
        <v>0.2</v>
      </c>
      <c r="H226" s="30">
        <v>2.255776</v>
      </c>
      <c r="I226" s="30">
        <v>5189849.9139999999</v>
      </c>
      <c r="J226" s="30">
        <v>487851.50400000002</v>
      </c>
      <c r="K226" s="18">
        <f>VLOOKUP($C226,'Hub coords'!$A$14:$E$119,4,TRUE)</f>
        <v>487852.91840000002</v>
      </c>
      <c r="L226" s="18">
        <f>VLOOKUP($C226,'Hub coords'!$A$14:$E$119,5,TRUE)</f>
        <v>5189849.3285000008</v>
      </c>
      <c r="M226" s="34">
        <f t="shared" si="12"/>
        <v>1.4144000000087544</v>
      </c>
      <c r="N226" s="34">
        <f t="shared" si="13"/>
        <v>0.58549999911338091</v>
      </c>
      <c r="O226" s="35">
        <f t="shared" si="14"/>
        <v>1.5307963969733316</v>
      </c>
      <c r="P226" s="34">
        <f t="shared" si="15"/>
        <v>2.3433376089865336</v>
      </c>
      <c r="Q226" s="36" t="str">
        <f>VLOOKUP($C226,'Hub coords'!$A$14:$E$118,1,TRUE)</f>
        <v>17A</v>
      </c>
      <c r="R226" s="38"/>
      <c r="S226" s="38"/>
    </row>
    <row r="227" spans="1:19" x14ac:dyDescent="0.3">
      <c r="A227" s="30" t="s">
        <v>126</v>
      </c>
      <c r="B227" s="30">
        <v>0</v>
      </c>
      <c r="C227" s="30" t="s">
        <v>4532</v>
      </c>
      <c r="D227" s="30">
        <v>1801</v>
      </c>
      <c r="E227" s="30">
        <v>335.59100000000001</v>
      </c>
      <c r="F227" s="30">
        <v>0.4</v>
      </c>
      <c r="G227" s="30">
        <v>0.2</v>
      </c>
      <c r="H227" s="30">
        <v>2.276383</v>
      </c>
      <c r="I227" s="30">
        <v>5189849.0020000003</v>
      </c>
      <c r="J227" s="30">
        <v>487851.451</v>
      </c>
      <c r="K227" s="18">
        <f>VLOOKUP($C227,'Hub coords'!$A$14:$E$119,4,TRUE)</f>
        <v>487852.91840000002</v>
      </c>
      <c r="L227" s="18">
        <f>VLOOKUP($C227,'Hub coords'!$A$14:$E$119,5,TRUE)</f>
        <v>5189849.3285000008</v>
      </c>
      <c r="M227" s="34">
        <f t="shared" si="12"/>
        <v>1.4674000000231899</v>
      </c>
      <c r="N227" s="34">
        <f t="shared" si="13"/>
        <v>0.32650000043213367</v>
      </c>
      <c r="O227" s="35">
        <f t="shared" si="14"/>
        <v>1.5032847402771843</v>
      </c>
      <c r="P227" s="34">
        <f t="shared" si="15"/>
        <v>2.2598650103502416</v>
      </c>
      <c r="Q227" s="36" t="str">
        <f>VLOOKUP($C227,'Hub coords'!$A$14:$E$118,1,TRUE)</f>
        <v>17A</v>
      </c>
      <c r="R227" s="30"/>
    </row>
    <row r="228" spans="1:19" x14ac:dyDescent="0.3">
      <c r="A228" s="30" t="s">
        <v>130</v>
      </c>
      <c r="B228" s="30">
        <v>0</v>
      </c>
      <c r="C228" s="30" t="s">
        <v>4550</v>
      </c>
      <c r="D228" s="30">
        <v>1801</v>
      </c>
      <c r="E228" s="30">
        <v>336.29700000000003</v>
      </c>
      <c r="F228" s="30">
        <v>0.3</v>
      </c>
      <c r="G228" s="30">
        <v>0.2</v>
      </c>
      <c r="H228" s="30">
        <v>2.290279</v>
      </c>
      <c r="I228" s="30">
        <v>5189849.7350000003</v>
      </c>
      <c r="J228" s="30">
        <v>487851.15399999998</v>
      </c>
      <c r="K228" s="18">
        <f>VLOOKUP($C228,'Hub coords'!$A$14:$E$119,4,TRUE)</f>
        <v>487852.91840000002</v>
      </c>
      <c r="L228" s="18">
        <f>VLOOKUP($C228,'Hub coords'!$A$14:$E$119,5,TRUE)</f>
        <v>5189849.3285000008</v>
      </c>
      <c r="M228" s="34">
        <f t="shared" si="12"/>
        <v>1.764400000043679</v>
      </c>
      <c r="N228" s="34">
        <f t="shared" si="13"/>
        <v>0.40649999957531691</v>
      </c>
      <c r="O228" s="35">
        <f t="shared" si="14"/>
        <v>1.810621332528938</v>
      </c>
      <c r="P228" s="34">
        <f t="shared" si="15"/>
        <v>3.2783496098088669</v>
      </c>
      <c r="Q228" s="36" t="str">
        <f>VLOOKUP($C228,'Hub coords'!$A$14:$E$118,1,TRUE)</f>
        <v>17A</v>
      </c>
      <c r="R228" s="30"/>
    </row>
    <row r="229" spans="1:19" x14ac:dyDescent="0.3">
      <c r="A229" s="30" t="s">
        <v>126</v>
      </c>
      <c r="B229" s="30">
        <v>0</v>
      </c>
      <c r="C229" s="30" t="s">
        <v>4551</v>
      </c>
      <c r="D229" s="30">
        <v>1801</v>
      </c>
      <c r="E229" s="30">
        <v>336.85199999999998</v>
      </c>
      <c r="F229" s="30">
        <v>0.3</v>
      </c>
      <c r="G229" s="30">
        <v>0.2</v>
      </c>
      <c r="H229" s="30">
        <v>1.9655879999999999</v>
      </c>
      <c r="I229" s="30">
        <v>5189849.7170000002</v>
      </c>
      <c r="J229" s="30">
        <v>487852.36</v>
      </c>
      <c r="K229" s="18">
        <f>VLOOKUP($C229,'Hub coords'!$A$14:$E$119,4,TRUE)</f>
        <v>487852.91840000002</v>
      </c>
      <c r="L229" s="18">
        <f>VLOOKUP($C229,'Hub coords'!$A$14:$E$119,5,TRUE)</f>
        <v>5189849.3285000008</v>
      </c>
      <c r="M229" s="34">
        <f t="shared" si="12"/>
        <v>0.55840000003809109</v>
      </c>
      <c r="N229" s="34">
        <f t="shared" si="13"/>
        <v>0.38849999941885471</v>
      </c>
      <c r="O229" s="35">
        <f t="shared" si="14"/>
        <v>0.6802520191745044</v>
      </c>
      <c r="P229" s="34">
        <f t="shared" si="15"/>
        <v>0.46274280959099029</v>
      </c>
      <c r="Q229" s="36" t="str">
        <f>VLOOKUP($C229,'Hub coords'!$A$14:$E$118,1,TRUE)</f>
        <v>17A</v>
      </c>
      <c r="R229" s="30"/>
    </row>
    <row r="230" spans="1:19" x14ac:dyDescent="0.3">
      <c r="A230" s="30" t="s">
        <v>126</v>
      </c>
      <c r="B230" s="30">
        <v>0</v>
      </c>
      <c r="C230" s="30" t="s">
        <v>4552</v>
      </c>
      <c r="D230" s="30">
        <v>1801</v>
      </c>
      <c r="E230" s="30">
        <v>335.56700000000001</v>
      </c>
      <c r="F230" s="30">
        <v>0.3</v>
      </c>
      <c r="G230" s="30">
        <v>0.2</v>
      </c>
      <c r="H230" s="30">
        <v>2.262508</v>
      </c>
      <c r="I230" s="30">
        <v>5189849.5839999998</v>
      </c>
      <c r="J230" s="30">
        <v>487851.071</v>
      </c>
      <c r="K230" s="18">
        <f>VLOOKUP($C230,'Hub coords'!$A$14:$E$119,4,TRUE)</f>
        <v>487852.91840000002</v>
      </c>
      <c r="L230" s="18">
        <f>VLOOKUP($C230,'Hub coords'!$A$14:$E$119,5,TRUE)</f>
        <v>5189849.3285000008</v>
      </c>
      <c r="M230" s="34">
        <f t="shared" si="12"/>
        <v>1.8474000000278465</v>
      </c>
      <c r="N230" s="34">
        <f t="shared" si="13"/>
        <v>0.2554999990388751</v>
      </c>
      <c r="O230" s="35">
        <f t="shared" si="14"/>
        <v>1.8649844529142201</v>
      </c>
      <c r="P230" s="34">
        <f t="shared" si="15"/>
        <v>3.4781670096117527</v>
      </c>
      <c r="Q230" s="36" t="str">
        <f>VLOOKUP($C230,'Hub coords'!$A$14:$E$118,1,TRUE)</f>
        <v>17A</v>
      </c>
      <c r="R230" s="30"/>
    </row>
    <row r="231" spans="1:19" x14ac:dyDescent="0.3">
      <c r="A231" s="30" t="s">
        <v>126</v>
      </c>
      <c r="B231" s="30">
        <v>0</v>
      </c>
      <c r="C231" s="30" t="s">
        <v>4553</v>
      </c>
      <c r="D231" s="30">
        <v>1801</v>
      </c>
      <c r="E231" s="30">
        <v>341.71699999999998</v>
      </c>
      <c r="F231" s="30">
        <v>0.3</v>
      </c>
      <c r="G231" s="30">
        <v>0.2</v>
      </c>
      <c r="H231" s="30">
        <v>2.3556680000000001</v>
      </c>
      <c r="I231" s="30">
        <v>5189848.5999999996</v>
      </c>
      <c r="J231" s="30">
        <v>487852.37699999998</v>
      </c>
      <c r="K231" s="18">
        <f>VLOOKUP($C231,'Hub coords'!$A$14:$E$119,4,TRUE)</f>
        <v>487852.91840000002</v>
      </c>
      <c r="L231" s="18">
        <f>VLOOKUP($C231,'Hub coords'!$A$14:$E$119,5,TRUE)</f>
        <v>5189849.3285000008</v>
      </c>
      <c r="M231" s="34">
        <f t="shared" si="12"/>
        <v>0.54140000004554167</v>
      </c>
      <c r="N231" s="34">
        <f t="shared" si="13"/>
        <v>0.72850000113248825</v>
      </c>
      <c r="O231" s="35">
        <f t="shared" si="14"/>
        <v>0.90764872704111021</v>
      </c>
      <c r="P231" s="34">
        <f t="shared" si="15"/>
        <v>0.82382621169934778</v>
      </c>
      <c r="Q231" s="36" t="str">
        <f>VLOOKUP($C231,'Hub coords'!$A$14:$E$118,1,TRUE)</f>
        <v>17A</v>
      </c>
      <c r="R231" s="30"/>
    </row>
    <row r="232" spans="1:19" x14ac:dyDescent="0.3">
      <c r="A232" s="30" t="s">
        <v>126</v>
      </c>
      <c r="B232" s="30">
        <v>0</v>
      </c>
      <c r="C232" s="30" t="s">
        <v>4554</v>
      </c>
      <c r="D232" s="30">
        <v>1801</v>
      </c>
      <c r="E232" s="30">
        <v>336.3</v>
      </c>
      <c r="F232" s="30">
        <v>0.4</v>
      </c>
      <c r="G232" s="30">
        <v>0.2</v>
      </c>
      <c r="H232" s="30">
        <v>2.2160829999999998</v>
      </c>
      <c r="I232" s="30">
        <v>5189849.1109999996</v>
      </c>
      <c r="J232" s="30">
        <v>487851.34499999997</v>
      </c>
      <c r="K232" s="18">
        <f>VLOOKUP($C232,'Hub coords'!$A$14:$E$119,4,TRUE)</f>
        <v>487852.91840000002</v>
      </c>
      <c r="L232" s="18">
        <f>VLOOKUP($C232,'Hub coords'!$A$14:$E$119,5,TRUE)</f>
        <v>5189849.3285000008</v>
      </c>
      <c r="M232" s="34">
        <f t="shared" si="12"/>
        <v>1.5734000000520609</v>
      </c>
      <c r="N232" s="34">
        <f t="shared" si="13"/>
        <v>0.2175000011920929</v>
      </c>
      <c r="O232" s="35">
        <f t="shared" si="14"/>
        <v>1.5883619898128971</v>
      </c>
      <c r="P232" s="34">
        <f t="shared" si="15"/>
        <v>2.5228938106823859</v>
      </c>
      <c r="Q232" s="36" t="str">
        <f>VLOOKUP($C232,'Hub coords'!$A$14:$E$118,1,TRUE)</f>
        <v>17A</v>
      </c>
      <c r="R232" s="30"/>
    </row>
    <row r="233" spans="1:19" x14ac:dyDescent="0.3">
      <c r="A233" s="30" t="s">
        <v>130</v>
      </c>
      <c r="B233" s="30">
        <v>0</v>
      </c>
      <c r="C233" s="30" t="s">
        <v>4555</v>
      </c>
      <c r="D233" s="30">
        <v>1801</v>
      </c>
      <c r="E233" s="30">
        <v>336.29700000000003</v>
      </c>
      <c r="F233" s="30">
        <v>0.3</v>
      </c>
      <c r="G233" s="30">
        <v>0.2</v>
      </c>
      <c r="H233" s="30">
        <v>2.290279</v>
      </c>
      <c r="I233" s="30">
        <v>5189849.7350000003</v>
      </c>
      <c r="J233" s="30">
        <v>487851.15399999998</v>
      </c>
      <c r="K233" s="18">
        <f>VLOOKUP($C233,'Hub coords'!$A$14:$E$119,4,TRUE)</f>
        <v>487852.91840000002</v>
      </c>
      <c r="L233" s="18">
        <f>VLOOKUP($C233,'Hub coords'!$A$14:$E$119,5,TRUE)</f>
        <v>5189849.3285000008</v>
      </c>
      <c r="M233" s="34">
        <f t="shared" si="12"/>
        <v>1.764400000043679</v>
      </c>
      <c r="N233" s="34">
        <f t="shared" si="13"/>
        <v>0.40649999957531691</v>
      </c>
      <c r="O233" s="35">
        <f t="shared" si="14"/>
        <v>1.810621332528938</v>
      </c>
      <c r="P233" s="34">
        <f t="shared" si="15"/>
        <v>3.2783496098088669</v>
      </c>
      <c r="Q233" s="36" t="str">
        <f>VLOOKUP($C233,'Hub coords'!$A$14:$E$118,1,TRUE)</f>
        <v>17A</v>
      </c>
      <c r="R233" s="30"/>
    </row>
    <row r="234" spans="1:19" x14ac:dyDescent="0.3">
      <c r="A234" s="30" t="s">
        <v>126</v>
      </c>
      <c r="B234" s="30">
        <v>0</v>
      </c>
      <c r="C234" s="30" t="s">
        <v>4556</v>
      </c>
      <c r="D234" s="30">
        <v>1801</v>
      </c>
      <c r="E234" s="30">
        <v>336.42500000000001</v>
      </c>
      <c r="F234" s="30">
        <v>0.3</v>
      </c>
      <c r="G234" s="30">
        <v>0.2</v>
      </c>
      <c r="H234" s="30">
        <v>2.2620550000000001</v>
      </c>
      <c r="I234" s="30">
        <v>5189849.9380000001</v>
      </c>
      <c r="J234" s="30">
        <v>487852.00400000002</v>
      </c>
      <c r="K234" s="18">
        <f>VLOOKUP($C234,'Hub coords'!$A$14:$E$119,4,TRUE)</f>
        <v>487852.91840000002</v>
      </c>
      <c r="L234" s="18">
        <f>VLOOKUP($C234,'Hub coords'!$A$14:$E$119,5,TRUE)</f>
        <v>5189849.3285000008</v>
      </c>
      <c r="M234" s="34">
        <f t="shared" si="12"/>
        <v>0.91440000000875443</v>
      </c>
      <c r="N234" s="34">
        <f t="shared" si="13"/>
        <v>0.60949999932199717</v>
      </c>
      <c r="O234" s="35">
        <f t="shared" si="14"/>
        <v>1.0989165615229959</v>
      </c>
      <c r="P234" s="34">
        <f t="shared" si="15"/>
        <v>1.2076176091895243</v>
      </c>
      <c r="Q234" s="36" t="str">
        <f>VLOOKUP($C234,'Hub coords'!$A$14:$E$118,1,TRUE)</f>
        <v>17A</v>
      </c>
      <c r="R234" s="30"/>
    </row>
    <row r="235" spans="1:19" x14ac:dyDescent="0.3">
      <c r="A235" s="30" t="s">
        <v>126</v>
      </c>
      <c r="B235" s="30">
        <v>0</v>
      </c>
      <c r="C235" s="30" t="s">
        <v>4557</v>
      </c>
      <c r="D235" s="30">
        <v>1801</v>
      </c>
      <c r="E235" s="30">
        <v>335.92200000000003</v>
      </c>
      <c r="F235" s="30">
        <v>0.3</v>
      </c>
      <c r="G235" s="30">
        <v>0.2</v>
      </c>
      <c r="H235" s="30">
        <v>2.1799900000000001</v>
      </c>
      <c r="I235" s="30">
        <v>5189849.2470000004</v>
      </c>
      <c r="J235" s="30">
        <v>487851.44699999999</v>
      </c>
      <c r="K235" s="18">
        <f>VLOOKUP($C235,'Hub coords'!$A$14:$E$119,4,TRUE)</f>
        <v>487852.91840000002</v>
      </c>
      <c r="L235" s="18">
        <f>VLOOKUP($C235,'Hub coords'!$A$14:$E$119,5,TRUE)</f>
        <v>5189849.3285000008</v>
      </c>
      <c r="M235" s="34">
        <f t="shared" si="12"/>
        <v>1.4714000000385568</v>
      </c>
      <c r="N235" s="34">
        <f t="shared" si="13"/>
        <v>8.1500000320374966E-2</v>
      </c>
      <c r="O235" s="35">
        <f t="shared" si="14"/>
        <v>1.4736553905732799</v>
      </c>
      <c r="P235" s="34">
        <f t="shared" si="15"/>
        <v>2.1716602101656859</v>
      </c>
      <c r="Q235" s="36" t="str">
        <f>VLOOKUP($C235,'Hub coords'!$A$14:$E$118,1,TRUE)</f>
        <v>17A</v>
      </c>
      <c r="R235" s="30"/>
    </row>
    <row r="236" spans="1:19" x14ac:dyDescent="0.3">
      <c r="A236" s="30" t="s">
        <v>126</v>
      </c>
      <c r="B236" s="30">
        <v>0</v>
      </c>
      <c r="C236" s="30" t="s">
        <v>4558</v>
      </c>
      <c r="D236" s="30">
        <v>1801</v>
      </c>
      <c r="E236" s="30">
        <v>335.13299999999998</v>
      </c>
      <c r="F236" s="30">
        <v>0.3</v>
      </c>
      <c r="G236" s="30">
        <v>0.2</v>
      </c>
      <c r="H236" s="30">
        <v>2.254365</v>
      </c>
      <c r="I236" s="30">
        <v>5189849.7410000004</v>
      </c>
      <c r="J236" s="30">
        <v>487851.61800000002</v>
      </c>
      <c r="K236" s="18">
        <f>VLOOKUP($C236,'Hub coords'!$A$14:$E$119,4,TRUE)</f>
        <v>487852.91840000002</v>
      </c>
      <c r="L236" s="18">
        <f>VLOOKUP($C236,'Hub coords'!$A$14:$E$119,5,TRUE)</f>
        <v>5189849.3285000008</v>
      </c>
      <c r="M236" s="34">
        <f t="shared" si="12"/>
        <v>1.3004000000073574</v>
      </c>
      <c r="N236" s="34">
        <f t="shared" si="13"/>
        <v>0.41249999962747097</v>
      </c>
      <c r="O236" s="35">
        <f t="shared" si="14"/>
        <v>1.3642567242684929</v>
      </c>
      <c r="P236" s="34">
        <f t="shared" si="15"/>
        <v>1.8611964097117986</v>
      </c>
      <c r="Q236" s="36" t="str">
        <f>VLOOKUP($C236,'Hub coords'!$A$14:$E$118,1,TRUE)</f>
        <v>17A</v>
      </c>
      <c r="R236" s="30"/>
    </row>
    <row r="237" spans="1:19" x14ac:dyDescent="0.3">
      <c r="A237" s="30" t="s">
        <v>126</v>
      </c>
      <c r="B237" s="30">
        <v>0</v>
      </c>
      <c r="C237" s="30" t="s">
        <v>4559</v>
      </c>
      <c r="D237" s="30">
        <v>1801</v>
      </c>
      <c r="E237" s="30">
        <v>335.20699999999999</v>
      </c>
      <c r="F237" s="30">
        <v>0.3</v>
      </c>
      <c r="G237" s="30">
        <v>0.2</v>
      </c>
      <c r="H237" s="30">
        <v>2.153934</v>
      </c>
      <c r="I237" s="30">
        <v>5189849.0810000002</v>
      </c>
      <c r="J237" s="30">
        <v>487851.17300000001</v>
      </c>
      <c r="K237" s="18">
        <f>VLOOKUP($C237,'Hub coords'!$A$14:$E$119,4,TRUE)</f>
        <v>487852.91840000002</v>
      </c>
      <c r="L237" s="18">
        <f>VLOOKUP($C237,'Hub coords'!$A$14:$E$119,5,TRUE)</f>
        <v>5189849.3285000008</v>
      </c>
      <c r="M237" s="34">
        <f t="shared" si="12"/>
        <v>1.7454000000143424</v>
      </c>
      <c r="N237" s="34">
        <f t="shared" si="13"/>
        <v>0.24750000052154064</v>
      </c>
      <c r="O237" s="35">
        <f t="shared" si="14"/>
        <v>1.7628605759697018</v>
      </c>
      <c r="P237" s="34">
        <f t="shared" si="15"/>
        <v>3.107677410308229</v>
      </c>
      <c r="Q237" s="36" t="str">
        <f>VLOOKUP($C237,'Hub coords'!$A$14:$E$118,1,TRUE)</f>
        <v>17A</v>
      </c>
      <c r="R237" s="30"/>
    </row>
    <row r="238" spans="1:19" x14ac:dyDescent="0.3">
      <c r="A238" s="30" t="s">
        <v>126</v>
      </c>
      <c r="B238" s="30">
        <v>0</v>
      </c>
      <c r="C238" s="30" t="s">
        <v>4533</v>
      </c>
      <c r="D238" s="30">
        <v>1801</v>
      </c>
      <c r="E238" s="30">
        <v>338.50700000000001</v>
      </c>
      <c r="F238" s="30">
        <v>0.3</v>
      </c>
      <c r="G238" s="30">
        <v>0.2</v>
      </c>
      <c r="H238" s="30">
        <v>2.0342739999999999</v>
      </c>
      <c r="I238" s="30">
        <v>5189849.9040000001</v>
      </c>
      <c r="J238" s="30">
        <v>487852.61099999998</v>
      </c>
      <c r="K238" s="18">
        <f>VLOOKUP($C238,'Hub coords'!$A$14:$E$119,4,TRUE)</f>
        <v>487852.91840000002</v>
      </c>
      <c r="L238" s="18">
        <f>VLOOKUP($C238,'Hub coords'!$A$14:$E$119,5,TRUE)</f>
        <v>5189849.3285000008</v>
      </c>
      <c r="M238" s="34">
        <f t="shared" si="12"/>
        <v>0.3074000000488013</v>
      </c>
      <c r="N238" s="34">
        <f t="shared" si="13"/>
        <v>0.57549999933689833</v>
      </c>
      <c r="O238" s="35">
        <f t="shared" si="14"/>
        <v>0.65245307054743262</v>
      </c>
      <c r="P238" s="34">
        <f t="shared" si="15"/>
        <v>0.42569500926677312</v>
      </c>
      <c r="Q238" s="36" t="str">
        <f>VLOOKUP($C238,'Hub coords'!$A$14:$E$118,1,TRUE)</f>
        <v>17A</v>
      </c>
      <c r="R238" s="30"/>
    </row>
    <row r="239" spans="1:19" x14ac:dyDescent="0.3">
      <c r="A239" s="30" t="s">
        <v>126</v>
      </c>
      <c r="B239" s="30">
        <v>0</v>
      </c>
      <c r="C239" s="30" t="s">
        <v>4560</v>
      </c>
      <c r="D239" s="30">
        <v>1801</v>
      </c>
      <c r="E239" s="30">
        <v>336.14699999999999</v>
      </c>
      <c r="F239" s="30">
        <v>0.3</v>
      </c>
      <c r="G239" s="30">
        <v>0.2</v>
      </c>
      <c r="H239" s="30">
        <v>2.273679</v>
      </c>
      <c r="I239" s="30">
        <v>5189849.3250000002</v>
      </c>
      <c r="J239" s="30">
        <v>487851.13</v>
      </c>
      <c r="K239" s="18">
        <f>VLOOKUP($C239,'Hub coords'!$A$14:$E$119,4,TRUE)</f>
        <v>487852.91840000002</v>
      </c>
      <c r="L239" s="18">
        <f>VLOOKUP($C239,'Hub coords'!$A$14:$E$119,5,TRUE)</f>
        <v>5189849.3285000008</v>
      </c>
      <c r="M239" s="34">
        <f t="shared" si="12"/>
        <v>1.7884000000194646</v>
      </c>
      <c r="N239" s="34">
        <f t="shared" si="13"/>
        <v>3.500000573694706E-3</v>
      </c>
      <c r="O239" s="35">
        <f t="shared" si="14"/>
        <v>1.7884034248663352</v>
      </c>
      <c r="P239" s="34">
        <f t="shared" si="15"/>
        <v>3.1983868100736372</v>
      </c>
      <c r="Q239" s="36" t="str">
        <f>VLOOKUP($C239,'Hub coords'!$A$14:$E$118,1,TRUE)</f>
        <v>17A</v>
      </c>
      <c r="R239" s="30"/>
    </row>
    <row r="240" spans="1:19" x14ac:dyDescent="0.3">
      <c r="A240" s="30" t="s">
        <v>126</v>
      </c>
      <c r="B240" s="30">
        <v>0</v>
      </c>
      <c r="C240" s="30" t="s">
        <v>4534</v>
      </c>
      <c r="D240" s="30">
        <v>1801</v>
      </c>
      <c r="E240" s="30">
        <v>336.47399999999999</v>
      </c>
      <c r="F240" s="30">
        <v>0.4</v>
      </c>
      <c r="G240" s="30">
        <v>0.2</v>
      </c>
      <c r="H240" s="30">
        <v>2.2369949999999998</v>
      </c>
      <c r="I240" s="30">
        <v>5189850.2189999996</v>
      </c>
      <c r="J240" s="30">
        <v>487852.06300000002</v>
      </c>
      <c r="K240" s="18">
        <f>VLOOKUP($C240,'Hub coords'!$A$14:$E$119,4,TRUE)</f>
        <v>487852.91840000002</v>
      </c>
      <c r="L240" s="18">
        <f>VLOOKUP($C240,'Hub coords'!$A$14:$E$119,5,TRUE)</f>
        <v>5189849.3285000008</v>
      </c>
      <c r="M240" s="34">
        <f t="shared" si="12"/>
        <v>0.85540000000037253</v>
      </c>
      <c r="N240" s="34">
        <f t="shared" si="13"/>
        <v>0.89049999881535769</v>
      </c>
      <c r="O240" s="35">
        <f t="shared" si="14"/>
        <v>1.2347871913373532</v>
      </c>
      <c r="P240" s="34">
        <f t="shared" si="15"/>
        <v>1.5246994078907892</v>
      </c>
      <c r="Q240" s="36" t="str">
        <f>VLOOKUP($C240,'Hub coords'!$A$14:$E$118,1,TRUE)</f>
        <v>17A</v>
      </c>
      <c r="R240" s="30" t="s">
        <v>5112</v>
      </c>
      <c r="S240" s="37">
        <f>COUNT(D216:D245)</f>
        <v>30</v>
      </c>
    </row>
    <row r="241" spans="1:20" x14ac:dyDescent="0.3">
      <c r="A241" s="30" t="s">
        <v>130</v>
      </c>
      <c r="B241" s="30">
        <v>0</v>
      </c>
      <c r="C241" s="30" t="s">
        <v>4535</v>
      </c>
      <c r="D241" s="30">
        <v>1801</v>
      </c>
      <c r="E241" s="30">
        <v>335.40300000000002</v>
      </c>
      <c r="F241" s="30">
        <v>0.3</v>
      </c>
      <c r="G241" s="30">
        <v>0.2</v>
      </c>
      <c r="H241" s="30">
        <v>2.361021</v>
      </c>
      <c r="I241" s="30">
        <v>5189849.8930000002</v>
      </c>
      <c r="J241" s="30">
        <v>487851.766</v>
      </c>
      <c r="K241" s="18">
        <f>VLOOKUP($C241,'Hub coords'!$A$14:$E$119,4,TRUE)</f>
        <v>487852.91840000002</v>
      </c>
      <c r="L241" s="18">
        <f>VLOOKUP($C241,'Hub coords'!$A$14:$E$119,5,TRUE)</f>
        <v>5189849.3285000008</v>
      </c>
      <c r="M241" s="34">
        <f t="shared" si="12"/>
        <v>1.1524000000208616</v>
      </c>
      <c r="N241" s="34">
        <f t="shared" si="13"/>
        <v>0.56449999939650297</v>
      </c>
      <c r="O241" s="35">
        <f t="shared" si="14"/>
        <v>1.2832326403917311</v>
      </c>
      <c r="P241" s="34">
        <f t="shared" si="15"/>
        <v>1.6466860093667339</v>
      </c>
      <c r="Q241" s="36" t="str">
        <f>VLOOKUP($C241,'Hub coords'!$A$14:$E$118,1,TRUE)</f>
        <v>17A</v>
      </c>
      <c r="R241" s="30" t="s">
        <v>5111</v>
      </c>
      <c r="S241" s="34">
        <f>AVERAGE(O216:O245)</f>
        <v>1.4494499266399401</v>
      </c>
    </row>
    <row r="242" spans="1:20" x14ac:dyDescent="0.3">
      <c r="A242" s="30" t="s">
        <v>130</v>
      </c>
      <c r="B242" s="30">
        <v>0</v>
      </c>
      <c r="C242" s="30" t="s">
        <v>4536</v>
      </c>
      <c r="D242" s="30">
        <v>1801</v>
      </c>
      <c r="E242" s="30">
        <v>334.53199999999998</v>
      </c>
      <c r="F242" s="30">
        <v>0.3</v>
      </c>
      <c r="G242" s="30">
        <v>0.2</v>
      </c>
      <c r="H242" s="30">
        <v>2.2301989999999998</v>
      </c>
      <c r="I242" s="30">
        <v>5189848.6660000002</v>
      </c>
      <c r="J242" s="30">
        <v>487851.23300000001</v>
      </c>
      <c r="K242" s="18">
        <f>VLOOKUP($C242,'Hub coords'!$A$14:$E$119,4,TRUE)</f>
        <v>487852.91840000002</v>
      </c>
      <c r="L242" s="18">
        <f>VLOOKUP($C242,'Hub coords'!$A$14:$E$119,5,TRUE)</f>
        <v>5189849.3285000008</v>
      </c>
      <c r="M242" s="34">
        <f t="shared" si="12"/>
        <v>1.6854000000166707</v>
      </c>
      <c r="N242" s="34">
        <f t="shared" si="13"/>
        <v>0.66250000055879354</v>
      </c>
      <c r="O242" s="35">
        <f t="shared" si="14"/>
        <v>1.8109332982737369</v>
      </c>
      <c r="P242" s="34">
        <f t="shared" si="15"/>
        <v>3.2794794107965957</v>
      </c>
      <c r="Q242" s="36" t="str">
        <f>VLOOKUP($C242,'Hub coords'!$A$14:$E$118,1,TRUE)</f>
        <v>17A</v>
      </c>
      <c r="R242" s="30" t="s">
        <v>5110</v>
      </c>
      <c r="S242" s="34">
        <f>_xlfn.STDEV.S(O216:O245)</f>
        <v>0.43234436307490337</v>
      </c>
    </row>
    <row r="243" spans="1:20" x14ac:dyDescent="0.3">
      <c r="A243" s="30" t="s">
        <v>130</v>
      </c>
      <c r="B243" s="30">
        <v>0</v>
      </c>
      <c r="C243" s="30" t="s">
        <v>4537</v>
      </c>
      <c r="D243" s="30">
        <v>1801</v>
      </c>
      <c r="E243" s="30">
        <v>335.75299999999999</v>
      </c>
      <c r="F243" s="30">
        <v>0.4</v>
      </c>
      <c r="G243" s="30">
        <v>0.2</v>
      </c>
      <c r="H243" s="30">
        <v>2.3388740000000001</v>
      </c>
      <c r="I243" s="30">
        <v>5189849.6919999998</v>
      </c>
      <c r="J243" s="30">
        <v>487851.49800000002</v>
      </c>
      <c r="K243" s="18">
        <f>VLOOKUP($C243,'Hub coords'!$A$14:$E$119,4,TRUE)</f>
        <v>487852.91840000002</v>
      </c>
      <c r="L243" s="18">
        <f>VLOOKUP($C243,'Hub coords'!$A$14:$E$119,5,TRUE)</f>
        <v>5189849.3285000008</v>
      </c>
      <c r="M243" s="34">
        <f t="shared" si="12"/>
        <v>1.4204000000027008</v>
      </c>
      <c r="N243" s="34">
        <f t="shared" si="13"/>
        <v>0.36349999904632568</v>
      </c>
      <c r="O243" s="35">
        <f t="shared" si="14"/>
        <v>1.4661747540161614</v>
      </c>
      <c r="P243" s="34">
        <f t="shared" si="15"/>
        <v>2.1496684093143514</v>
      </c>
      <c r="Q243" s="36" t="str">
        <f>VLOOKUP($C243,'Hub coords'!$A$14:$E$118,1,TRUE)</f>
        <v>17A</v>
      </c>
      <c r="R243" s="30" t="s">
        <v>5109</v>
      </c>
      <c r="S243" s="34">
        <f>MIN(O216:O245)</f>
        <v>0.43476385521060612</v>
      </c>
    </row>
    <row r="244" spans="1:20" x14ac:dyDescent="0.3">
      <c r="A244" s="30" t="s">
        <v>130</v>
      </c>
      <c r="B244" s="30">
        <v>0</v>
      </c>
      <c r="C244" s="30" t="s">
        <v>4538</v>
      </c>
      <c r="D244" s="30">
        <v>1801</v>
      </c>
      <c r="E244" s="30">
        <v>334.75099999999998</v>
      </c>
      <c r="F244" s="30">
        <v>0.3</v>
      </c>
      <c r="G244" s="30">
        <v>0.2</v>
      </c>
      <c r="H244" s="30">
        <v>2.3251439999999999</v>
      </c>
      <c r="I244" s="30">
        <v>5189848.7779999999</v>
      </c>
      <c r="J244" s="30">
        <v>487851.19699999999</v>
      </c>
      <c r="K244" s="18">
        <f>VLOOKUP($C244,'Hub coords'!$A$14:$E$119,4,TRUE)</f>
        <v>487852.91840000002</v>
      </c>
      <c r="L244" s="18">
        <f>VLOOKUP($C244,'Hub coords'!$A$14:$E$119,5,TRUE)</f>
        <v>5189849.3285000008</v>
      </c>
      <c r="M244" s="34">
        <f t="shared" si="12"/>
        <v>1.7214000000385568</v>
      </c>
      <c r="N244" s="34">
        <f t="shared" si="13"/>
        <v>0.55050000082701445</v>
      </c>
      <c r="O244" s="35">
        <f t="shared" si="14"/>
        <v>1.8072819954404697</v>
      </c>
      <c r="P244" s="34">
        <f t="shared" si="15"/>
        <v>3.2662682110432861</v>
      </c>
      <c r="Q244" s="36" t="str">
        <f>VLOOKUP($C244,'Hub coords'!$A$14:$E$118,1,TRUE)</f>
        <v>17A</v>
      </c>
      <c r="R244" s="30" t="s">
        <v>5108</v>
      </c>
      <c r="S244" s="34">
        <f>MAX(O216:O245)</f>
        <v>1.974415004372561</v>
      </c>
    </row>
    <row r="245" spans="1:20" x14ac:dyDescent="0.3">
      <c r="A245" s="30" t="s">
        <v>126</v>
      </c>
      <c r="B245" s="30">
        <v>0</v>
      </c>
      <c r="C245" s="30" t="s">
        <v>4539</v>
      </c>
      <c r="D245" s="30">
        <v>1801</v>
      </c>
      <c r="E245" s="30">
        <v>336.03500000000003</v>
      </c>
      <c r="F245" s="30">
        <v>0.3</v>
      </c>
      <c r="G245" s="30">
        <v>0.2</v>
      </c>
      <c r="H245" s="30">
        <v>2.3252730000000001</v>
      </c>
      <c r="I245" s="30">
        <v>5189849.7699999996</v>
      </c>
      <c r="J245" s="30">
        <v>487851.20500000002</v>
      </c>
      <c r="K245" s="18">
        <f>VLOOKUP($C245,'Hub coords'!$A$14:$E$119,4,TRUE)</f>
        <v>487852.91840000002</v>
      </c>
      <c r="L245" s="18">
        <f>VLOOKUP($C245,'Hub coords'!$A$14:$E$119,5,TRUE)</f>
        <v>5189849.3285000008</v>
      </c>
      <c r="M245" s="34">
        <f t="shared" si="12"/>
        <v>1.7134000000078231</v>
      </c>
      <c r="N245" s="34">
        <f t="shared" si="13"/>
        <v>0.44149999879300594</v>
      </c>
      <c r="O245" s="35">
        <f t="shared" si="14"/>
        <v>1.7693676296804552</v>
      </c>
      <c r="P245" s="34">
        <f t="shared" si="15"/>
        <v>3.1306618089610327</v>
      </c>
      <c r="Q245" s="36" t="str">
        <f>VLOOKUP($C245,'Hub coords'!$A$14:$E$118,1,TRUE)</f>
        <v>17A</v>
      </c>
      <c r="R245" s="30" t="s">
        <v>5107</v>
      </c>
      <c r="S245" s="34">
        <f>SQRT(SUM(P216:P245)/S240)</f>
        <v>1.510495288476515</v>
      </c>
    </row>
    <row r="246" spans="1:20" ht="15" thickBot="1" x14ac:dyDescent="0.35">
      <c r="A246" s="45" t="s">
        <v>130</v>
      </c>
      <c r="B246" s="45">
        <v>0</v>
      </c>
      <c r="C246" s="45" t="s">
        <v>4561</v>
      </c>
      <c r="D246" s="45">
        <v>1801</v>
      </c>
      <c r="E246" s="45">
        <v>347.79899999999998</v>
      </c>
      <c r="F246" s="45">
        <v>0.9</v>
      </c>
      <c r="G246" s="45">
        <v>0.5</v>
      </c>
      <c r="H246" s="45">
        <v>1.815137</v>
      </c>
      <c r="I246" s="45">
        <v>5189605.3459999999</v>
      </c>
      <c r="J246" s="45">
        <v>487821.20600000001</v>
      </c>
      <c r="K246" s="18">
        <f>VLOOKUP($C246,'Hub coords'!$A$14:$E$119,4,TRUE)</f>
        <v>487820.15140000003</v>
      </c>
      <c r="L246" s="18">
        <f>VLOOKUP($C246,'Hub coords'!$A$14:$E$119,5,TRUE)</f>
        <v>5189605.0755000003</v>
      </c>
      <c r="M246" s="18">
        <f t="shared" si="12"/>
        <v>1.0545999999740161</v>
      </c>
      <c r="N246" s="18">
        <f t="shared" si="13"/>
        <v>0.27049999963492155</v>
      </c>
      <c r="O246" s="46">
        <f t="shared" si="14"/>
        <v>1.0887384487321494</v>
      </c>
      <c r="P246" s="18">
        <f t="shared" si="15"/>
        <v>1.1853514097476872</v>
      </c>
      <c r="Q246" s="47" t="str">
        <f>VLOOKUP($C246,'Hub coords'!$A$14:$E$118,1,TRUE)</f>
        <v>21A</v>
      </c>
      <c r="R246" s="45"/>
      <c r="S246" s="45"/>
      <c r="T246" s="45"/>
    </row>
    <row r="247" spans="1:20" x14ac:dyDescent="0.3">
      <c r="A247" s="45" t="s">
        <v>126</v>
      </c>
      <c r="B247" s="45">
        <v>0</v>
      </c>
      <c r="C247" s="45" t="s">
        <v>4570</v>
      </c>
      <c r="D247" s="45">
        <v>1801</v>
      </c>
      <c r="E247" s="45">
        <v>346.45699999999999</v>
      </c>
      <c r="F247" s="45">
        <v>0.7</v>
      </c>
      <c r="G247" s="45">
        <v>0.4</v>
      </c>
      <c r="H247" s="45">
        <v>1.965632</v>
      </c>
      <c r="I247" s="45">
        <v>5189605.0180000002</v>
      </c>
      <c r="J247" s="45">
        <v>487821.48499999999</v>
      </c>
      <c r="K247" s="18">
        <f>VLOOKUP($C247,'Hub coords'!$A$14:$E$119,4,TRUE)</f>
        <v>487820.15140000003</v>
      </c>
      <c r="L247" s="18">
        <f>VLOOKUP($C247,'Hub coords'!$A$14:$E$119,5,TRUE)</f>
        <v>5189605.0755000003</v>
      </c>
      <c r="M247" s="18">
        <f t="shared" si="12"/>
        <v>1.3335999999544583</v>
      </c>
      <c r="N247" s="18">
        <f t="shared" si="13"/>
        <v>5.7500000111758709E-2</v>
      </c>
      <c r="O247" s="46">
        <f t="shared" si="14"/>
        <v>1.3348390202160647</v>
      </c>
      <c r="P247" s="18">
        <f t="shared" si="15"/>
        <v>1.7817952098913836</v>
      </c>
      <c r="Q247" s="47" t="str">
        <f>VLOOKUP($C247,'Hub coords'!$A$14:$E$118,1,TRUE)</f>
        <v>21A</v>
      </c>
      <c r="R247" s="20"/>
      <c r="S247" s="20"/>
      <c r="T247" s="45"/>
    </row>
    <row r="248" spans="1:20" x14ac:dyDescent="0.3">
      <c r="A248" s="45" t="s">
        <v>130</v>
      </c>
      <c r="B248" s="45">
        <v>0</v>
      </c>
      <c r="C248" s="45" t="s">
        <v>4571</v>
      </c>
      <c r="D248" s="45">
        <v>1801</v>
      </c>
      <c r="E248" s="45">
        <v>342.572</v>
      </c>
      <c r="F248" s="45">
        <v>1.4</v>
      </c>
      <c r="G248" s="45">
        <v>0.7</v>
      </c>
      <c r="H248" s="45">
        <v>1.8981170000000001</v>
      </c>
      <c r="I248" s="45">
        <v>5189605.9550000001</v>
      </c>
      <c r="J248" s="45">
        <v>487821.734</v>
      </c>
      <c r="K248" s="18">
        <f>VLOOKUP($C248,'Hub coords'!$A$14:$E$119,4,TRUE)</f>
        <v>487820.15140000003</v>
      </c>
      <c r="L248" s="18">
        <f>VLOOKUP($C248,'Hub coords'!$A$14:$E$119,5,TRUE)</f>
        <v>5189605.0755000003</v>
      </c>
      <c r="M248" s="18">
        <f t="shared" si="12"/>
        <v>1.5825999999651685</v>
      </c>
      <c r="N248" s="18">
        <f t="shared" si="13"/>
        <v>0.8794999998062849</v>
      </c>
      <c r="O248" s="46">
        <f t="shared" si="14"/>
        <v>1.8105642793198495</v>
      </c>
      <c r="P248" s="18">
        <f t="shared" si="15"/>
        <v>3.2781430095490061</v>
      </c>
      <c r="Q248" s="47" t="str">
        <f>VLOOKUP($C248,'Hub coords'!$A$14:$E$118,1,TRUE)</f>
        <v>21A</v>
      </c>
      <c r="R248" s="19"/>
      <c r="S248" s="15"/>
      <c r="T248" s="45"/>
    </row>
    <row r="249" spans="1:20" x14ac:dyDescent="0.3">
      <c r="A249" s="45" t="s">
        <v>126</v>
      </c>
      <c r="B249" s="45">
        <v>0</v>
      </c>
      <c r="C249" s="45" t="s">
        <v>4572</v>
      </c>
      <c r="D249" s="45">
        <v>1801</v>
      </c>
      <c r="E249" s="45">
        <v>342.20800000000003</v>
      </c>
      <c r="F249" s="45">
        <v>1.2</v>
      </c>
      <c r="G249" s="45">
        <v>0.6</v>
      </c>
      <c r="H249" s="45">
        <v>1.8847119999999999</v>
      </c>
      <c r="I249" s="45">
        <v>5189605.9840000002</v>
      </c>
      <c r="J249" s="45">
        <v>487821.63699999999</v>
      </c>
      <c r="K249" s="18">
        <f>VLOOKUP($C249,'Hub coords'!$A$14:$E$119,4,TRUE)</f>
        <v>487820.15140000003</v>
      </c>
      <c r="L249" s="18">
        <f>VLOOKUP($C249,'Hub coords'!$A$14:$E$119,5,TRUE)</f>
        <v>5189605.0755000003</v>
      </c>
      <c r="M249" s="18">
        <f t="shared" si="12"/>
        <v>1.485599999956321</v>
      </c>
      <c r="N249" s="18">
        <f t="shared" si="13"/>
        <v>0.90849999990314245</v>
      </c>
      <c r="O249" s="46">
        <f t="shared" si="14"/>
        <v>1.74137290942929</v>
      </c>
      <c r="P249" s="18">
        <f t="shared" si="15"/>
        <v>3.0323796096942304</v>
      </c>
      <c r="Q249" s="47" t="str">
        <f>VLOOKUP($C249,'Hub coords'!$A$14:$E$118,1,TRUE)</f>
        <v>21A</v>
      </c>
      <c r="R249" s="19"/>
      <c r="S249" s="15"/>
      <c r="T249" s="45"/>
    </row>
    <row r="250" spans="1:20" x14ac:dyDescent="0.3">
      <c r="A250" s="45" t="s">
        <v>130</v>
      </c>
      <c r="B250" s="45">
        <v>0</v>
      </c>
      <c r="C250" s="45" t="s">
        <v>4573</v>
      </c>
      <c r="D250" s="45">
        <v>1801</v>
      </c>
      <c r="E250" s="45">
        <v>346.53699999999998</v>
      </c>
      <c r="F250" s="45">
        <v>0.9</v>
      </c>
      <c r="G250" s="45">
        <v>0.4</v>
      </c>
      <c r="H250" s="45">
        <v>1.7576350000000001</v>
      </c>
      <c r="I250" s="45">
        <v>5189605.5990000004</v>
      </c>
      <c r="J250" s="45">
        <v>487821.12599999999</v>
      </c>
      <c r="K250" s="18">
        <f>VLOOKUP($C250,'Hub coords'!$A$14:$E$119,4,TRUE)</f>
        <v>487820.15140000003</v>
      </c>
      <c r="L250" s="18">
        <f>VLOOKUP($C250,'Hub coords'!$A$14:$E$119,5,TRUE)</f>
        <v>5189605.0755000003</v>
      </c>
      <c r="M250" s="18">
        <f t="shared" si="12"/>
        <v>0.97459999995771796</v>
      </c>
      <c r="N250" s="18">
        <f t="shared" si="13"/>
        <v>0.52350000012665987</v>
      </c>
      <c r="O250" s="46">
        <f t="shared" si="14"/>
        <v>1.1062989695603069</v>
      </c>
      <c r="P250" s="18">
        <f t="shared" si="15"/>
        <v>1.2238974100501969</v>
      </c>
      <c r="Q250" s="47" t="str">
        <f>VLOOKUP($C250,'Hub coords'!$A$14:$E$118,1,TRUE)</f>
        <v>21A</v>
      </c>
      <c r="R250" s="19"/>
      <c r="S250" s="15"/>
      <c r="T250" s="45"/>
    </row>
    <row r="251" spans="1:20" x14ac:dyDescent="0.3">
      <c r="A251" s="45" t="s">
        <v>130</v>
      </c>
      <c r="B251" s="45">
        <v>0</v>
      </c>
      <c r="C251" s="45" t="s">
        <v>4574</v>
      </c>
      <c r="D251" s="45">
        <v>1801</v>
      </c>
      <c r="E251" s="45">
        <v>345.64499999999998</v>
      </c>
      <c r="F251" s="45">
        <v>0.6</v>
      </c>
      <c r="G251" s="45">
        <v>0.3</v>
      </c>
      <c r="H251" s="45">
        <v>2.0366939999999998</v>
      </c>
      <c r="I251" s="45">
        <v>5189605.4400000004</v>
      </c>
      <c r="J251" s="45">
        <v>487821.511</v>
      </c>
      <c r="K251" s="18">
        <f>VLOOKUP($C251,'Hub coords'!$A$14:$E$119,4,TRUE)</f>
        <v>487820.15140000003</v>
      </c>
      <c r="L251" s="18">
        <f>VLOOKUP($C251,'Hub coords'!$A$14:$E$119,5,TRUE)</f>
        <v>5189605.0755000003</v>
      </c>
      <c r="M251" s="18">
        <f t="shared" si="12"/>
        <v>1.3595999999670312</v>
      </c>
      <c r="N251" s="18">
        <f t="shared" si="13"/>
        <v>0.36450000014156103</v>
      </c>
      <c r="O251" s="46">
        <f t="shared" si="14"/>
        <v>1.4076123081351446</v>
      </c>
      <c r="P251" s="18">
        <f t="shared" si="15"/>
        <v>1.9813724100135492</v>
      </c>
      <c r="Q251" s="47" t="str">
        <f>VLOOKUP($C251,'Hub coords'!$A$14:$E$118,1,TRUE)</f>
        <v>21A</v>
      </c>
      <c r="R251" s="19"/>
      <c r="S251" s="15"/>
      <c r="T251" s="45"/>
    </row>
    <row r="252" spans="1:20" x14ac:dyDescent="0.3">
      <c r="A252" s="45" t="s">
        <v>126</v>
      </c>
      <c r="B252" s="45">
        <v>0</v>
      </c>
      <c r="C252" s="45" t="s">
        <v>4575</v>
      </c>
      <c r="D252" s="45">
        <v>1801</v>
      </c>
      <c r="E252" s="45">
        <v>344.84100000000001</v>
      </c>
      <c r="F252" s="45">
        <v>1</v>
      </c>
      <c r="G252" s="45">
        <v>0.4</v>
      </c>
      <c r="H252" s="45">
        <v>1.6854020000000001</v>
      </c>
      <c r="I252" s="45">
        <v>5189605.7719999999</v>
      </c>
      <c r="J252" s="45">
        <v>487821.48300000001</v>
      </c>
      <c r="K252" s="18">
        <f>VLOOKUP($C252,'Hub coords'!$A$14:$E$119,4,TRUE)</f>
        <v>487820.15140000003</v>
      </c>
      <c r="L252" s="18">
        <f>VLOOKUP($C252,'Hub coords'!$A$14:$E$119,5,TRUE)</f>
        <v>5189605.0755000003</v>
      </c>
      <c r="M252" s="18">
        <f t="shared" si="12"/>
        <v>1.3315999999758787</v>
      </c>
      <c r="N252" s="18">
        <f t="shared" si="13"/>
        <v>0.69649999961256981</v>
      </c>
      <c r="O252" s="46">
        <f t="shared" si="14"/>
        <v>1.5027544075450485</v>
      </c>
      <c r="P252" s="18">
        <f t="shared" si="15"/>
        <v>2.2582708093960697</v>
      </c>
      <c r="Q252" s="47" t="str">
        <f>VLOOKUP($C252,'Hub coords'!$A$14:$E$118,1,TRUE)</f>
        <v>21A</v>
      </c>
      <c r="R252" s="19"/>
      <c r="S252" s="15"/>
      <c r="T252" s="45"/>
    </row>
    <row r="253" spans="1:20" x14ac:dyDescent="0.3">
      <c r="A253" s="45" t="s">
        <v>126</v>
      </c>
      <c r="B253" s="45">
        <v>0</v>
      </c>
      <c r="C253" s="45" t="s">
        <v>4576</v>
      </c>
      <c r="D253" s="45">
        <v>1801</v>
      </c>
      <c r="E253" s="45">
        <v>346.47500000000002</v>
      </c>
      <c r="F253" s="45">
        <v>0.9</v>
      </c>
      <c r="G253" s="45">
        <v>0.4</v>
      </c>
      <c r="H253" s="45">
        <v>1.7386140000000001</v>
      </c>
      <c r="I253" s="45">
        <v>5189605.5750000002</v>
      </c>
      <c r="J253" s="45">
        <v>487821.06300000002</v>
      </c>
      <c r="K253" s="18">
        <f>VLOOKUP($C253,'Hub coords'!$A$14:$E$119,4,TRUE)</f>
        <v>487820.15140000003</v>
      </c>
      <c r="L253" s="18">
        <f>VLOOKUP($C253,'Hub coords'!$A$14:$E$119,5,TRUE)</f>
        <v>5189605.0755000003</v>
      </c>
      <c r="M253" s="18">
        <f t="shared" si="12"/>
        <v>0.91159999999217689</v>
      </c>
      <c r="N253" s="18">
        <f t="shared" si="13"/>
        <v>0.49949999991804361</v>
      </c>
      <c r="O253" s="46">
        <f t="shared" si="14"/>
        <v>1.0394781430621149</v>
      </c>
      <c r="P253" s="18">
        <f t="shared" si="15"/>
        <v>1.0805148099038626</v>
      </c>
      <c r="Q253" s="47" t="str">
        <f>VLOOKUP($C253,'Hub coords'!$A$14:$E$118,1,TRUE)</f>
        <v>21A</v>
      </c>
      <c r="R253" s="19"/>
      <c r="S253" s="15"/>
      <c r="T253" s="45"/>
    </row>
    <row r="254" spans="1:20" x14ac:dyDescent="0.3">
      <c r="A254" s="45" t="s">
        <v>130</v>
      </c>
      <c r="B254" s="45">
        <v>0</v>
      </c>
      <c r="C254" s="45" t="s">
        <v>4577</v>
      </c>
      <c r="D254" s="45">
        <v>1801</v>
      </c>
      <c r="E254" s="45">
        <v>342.197</v>
      </c>
      <c r="F254" s="45">
        <v>1.4</v>
      </c>
      <c r="G254" s="45">
        <v>0.6</v>
      </c>
      <c r="H254" s="45">
        <v>1.9242410000000001</v>
      </c>
      <c r="I254" s="45">
        <v>5189606.0789999999</v>
      </c>
      <c r="J254" s="45">
        <v>487822.27299999999</v>
      </c>
      <c r="K254" s="18">
        <f>VLOOKUP($C254,'Hub coords'!$A$14:$E$119,4,TRUE)</f>
        <v>487820.15140000003</v>
      </c>
      <c r="L254" s="18">
        <f>VLOOKUP($C254,'Hub coords'!$A$14:$E$119,5,TRUE)</f>
        <v>5189605.0755000003</v>
      </c>
      <c r="M254" s="18">
        <f t="shared" si="12"/>
        <v>2.121599999954924</v>
      </c>
      <c r="N254" s="18">
        <f t="shared" si="13"/>
        <v>1.0034999996423721</v>
      </c>
      <c r="O254" s="46">
        <f t="shared" si="14"/>
        <v>2.3469552209386046</v>
      </c>
      <c r="P254" s="18">
        <f t="shared" si="15"/>
        <v>5.5081988090909748</v>
      </c>
      <c r="Q254" s="47" t="str">
        <f>VLOOKUP($C254,'Hub coords'!$A$14:$E$118,1,TRUE)</f>
        <v>21A</v>
      </c>
      <c r="R254" s="19"/>
      <c r="S254" s="15"/>
      <c r="T254" s="45"/>
    </row>
    <row r="255" spans="1:20" x14ac:dyDescent="0.3">
      <c r="A255" s="45" t="s">
        <v>126</v>
      </c>
      <c r="B255" s="45">
        <v>0</v>
      </c>
      <c r="C255" s="45" t="s">
        <v>4578</v>
      </c>
      <c r="D255" s="45">
        <v>1801</v>
      </c>
      <c r="E255" s="45">
        <v>346.87</v>
      </c>
      <c r="F255" s="45">
        <v>0.6</v>
      </c>
      <c r="G255" s="45">
        <v>0.3</v>
      </c>
      <c r="H255" s="45">
        <v>1.331537</v>
      </c>
      <c r="I255" s="45">
        <v>5189605.2980000004</v>
      </c>
      <c r="J255" s="45">
        <v>487821.30800000002</v>
      </c>
      <c r="K255" s="18">
        <f>VLOOKUP($C255,'Hub coords'!$A$14:$E$119,4,TRUE)</f>
        <v>487820.15140000003</v>
      </c>
      <c r="L255" s="18">
        <f>VLOOKUP($C255,'Hub coords'!$A$14:$E$119,5,TRUE)</f>
        <v>5189605.0755000003</v>
      </c>
      <c r="M255" s="18">
        <f t="shared" si="12"/>
        <v>1.1565999999875203</v>
      </c>
      <c r="N255" s="18">
        <f t="shared" si="13"/>
        <v>0.22250000014901161</v>
      </c>
      <c r="O255" s="46">
        <f t="shared" si="14"/>
        <v>1.177807204103219</v>
      </c>
      <c r="P255" s="18">
        <f t="shared" si="15"/>
        <v>1.3872298100374418</v>
      </c>
      <c r="Q255" s="47" t="str">
        <f>VLOOKUP($C255,'Hub coords'!$A$14:$E$118,1,TRUE)</f>
        <v>21A</v>
      </c>
      <c r="R255" s="19"/>
      <c r="S255" s="15"/>
      <c r="T255" s="45"/>
    </row>
    <row r="256" spans="1:20" ht="15" thickBot="1" x14ac:dyDescent="0.35">
      <c r="A256" s="45" t="s">
        <v>126</v>
      </c>
      <c r="B256" s="45">
        <v>0</v>
      </c>
      <c r="C256" s="45" t="s">
        <v>4579</v>
      </c>
      <c r="D256" s="45">
        <v>1801</v>
      </c>
      <c r="E256" s="45">
        <v>344.21699999999998</v>
      </c>
      <c r="F256" s="45">
        <v>1</v>
      </c>
      <c r="G256" s="45">
        <v>0.4</v>
      </c>
      <c r="H256" s="45">
        <v>1.729274</v>
      </c>
      <c r="I256" s="45">
        <v>5189605.9890000001</v>
      </c>
      <c r="J256" s="45">
        <v>487821.69199999998</v>
      </c>
      <c r="K256" s="18">
        <f>VLOOKUP($C256,'Hub coords'!$A$14:$E$119,4,TRUE)</f>
        <v>487820.15140000003</v>
      </c>
      <c r="L256" s="18">
        <f>VLOOKUP($C256,'Hub coords'!$A$14:$E$119,5,TRUE)</f>
        <v>5189605.0755000003</v>
      </c>
      <c r="M256" s="18">
        <f t="shared" si="12"/>
        <v>1.5405999999493361</v>
      </c>
      <c r="N256" s="18">
        <f t="shared" si="13"/>
        <v>0.91349999979138374</v>
      </c>
      <c r="O256" s="46">
        <f t="shared" si="14"/>
        <v>1.7910696830282045</v>
      </c>
      <c r="P256" s="18">
        <f t="shared" si="15"/>
        <v>3.2079306094627529</v>
      </c>
      <c r="Q256" s="47" t="str">
        <f>VLOOKUP($C256,'Hub coords'!$A$14:$E$118,1,TRUE)</f>
        <v>21A</v>
      </c>
      <c r="R256" s="38"/>
      <c r="S256" s="38"/>
      <c r="T256" s="45"/>
    </row>
    <row r="257" spans="1:20" x14ac:dyDescent="0.3">
      <c r="A257" s="45" t="s">
        <v>126</v>
      </c>
      <c r="B257" s="45">
        <v>0</v>
      </c>
      <c r="C257" s="45" t="s">
        <v>4562</v>
      </c>
      <c r="D257" s="45">
        <v>1801</v>
      </c>
      <c r="E257" s="45">
        <v>347.24900000000002</v>
      </c>
      <c r="F257" s="45">
        <v>0.8</v>
      </c>
      <c r="G257" s="45">
        <v>0.4</v>
      </c>
      <c r="H257" s="45">
        <v>1.6267830000000001</v>
      </c>
      <c r="I257" s="45">
        <v>5189605.2929999996</v>
      </c>
      <c r="J257" s="45">
        <v>487821.13</v>
      </c>
      <c r="K257" s="18">
        <f>VLOOKUP($C257,'Hub coords'!$A$14:$E$119,4,TRUE)</f>
        <v>487820.15140000003</v>
      </c>
      <c r="L257" s="18">
        <f>VLOOKUP($C257,'Hub coords'!$A$14:$E$119,5,TRUE)</f>
        <v>5189605.0755000003</v>
      </c>
      <c r="M257" s="18">
        <f t="shared" si="12"/>
        <v>0.97859999997308478</v>
      </c>
      <c r="N257" s="18">
        <f t="shared" si="13"/>
        <v>0.21749999932944775</v>
      </c>
      <c r="O257" s="46">
        <f t="shared" si="14"/>
        <v>1.002479032027918</v>
      </c>
      <c r="P257" s="18">
        <f t="shared" si="15"/>
        <v>1.0049642096556315</v>
      </c>
      <c r="Q257" s="47" t="str">
        <f>VLOOKUP($C257,'Hub coords'!$A$14:$E$118,1,TRUE)</f>
        <v>21A</v>
      </c>
      <c r="R257" s="45"/>
      <c r="S257" s="45"/>
      <c r="T257" s="45"/>
    </row>
    <row r="258" spans="1:20" x14ac:dyDescent="0.3">
      <c r="A258" s="45" t="s">
        <v>126</v>
      </c>
      <c r="B258" s="45">
        <v>0</v>
      </c>
      <c r="C258" s="45" t="s">
        <v>4580</v>
      </c>
      <c r="D258" s="45">
        <v>1801</v>
      </c>
      <c r="E258" s="45">
        <v>341.976</v>
      </c>
      <c r="F258" s="45">
        <v>1.5</v>
      </c>
      <c r="G258" s="45">
        <v>0.7</v>
      </c>
      <c r="H258" s="45">
        <v>1.8735820000000001</v>
      </c>
      <c r="I258" s="45">
        <v>5189606.1009999998</v>
      </c>
      <c r="J258" s="45">
        <v>487821.83799999999</v>
      </c>
      <c r="K258" s="18">
        <f>VLOOKUP($C258,'Hub coords'!$A$14:$E$119,4,TRUE)</f>
        <v>487820.15140000003</v>
      </c>
      <c r="L258" s="18">
        <f>VLOOKUP($C258,'Hub coords'!$A$14:$E$119,5,TRUE)</f>
        <v>5189605.0755000003</v>
      </c>
      <c r="M258" s="18">
        <f t="shared" si="12"/>
        <v>1.6865999999572523</v>
      </c>
      <c r="N258" s="18">
        <f t="shared" si="13"/>
        <v>1.0254999995231628</v>
      </c>
      <c r="O258" s="46">
        <f t="shared" si="14"/>
        <v>1.9738971120293505</v>
      </c>
      <c r="P258" s="18">
        <f t="shared" si="15"/>
        <v>3.8962698088778103</v>
      </c>
      <c r="Q258" s="47" t="str">
        <f>VLOOKUP($C258,'Hub coords'!$A$14:$E$118,1,TRUE)</f>
        <v>21A</v>
      </c>
      <c r="R258" s="45"/>
      <c r="S258" s="45"/>
      <c r="T258" s="45"/>
    </row>
    <row r="259" spans="1:20" x14ac:dyDescent="0.3">
      <c r="A259" s="45" t="s">
        <v>126</v>
      </c>
      <c r="B259" s="45">
        <v>0</v>
      </c>
      <c r="C259" s="45" t="s">
        <v>4581</v>
      </c>
      <c r="D259" s="45">
        <v>1801</v>
      </c>
      <c r="E259" s="45">
        <v>342.16500000000002</v>
      </c>
      <c r="F259" s="45">
        <v>1.4</v>
      </c>
      <c r="G259" s="45">
        <v>0.7</v>
      </c>
      <c r="H259" s="45">
        <v>1.879775</v>
      </c>
      <c r="I259" s="45">
        <v>5189606.0640000002</v>
      </c>
      <c r="J259" s="45">
        <v>487821.77399999998</v>
      </c>
      <c r="K259" s="18">
        <f>VLOOKUP($C259,'Hub coords'!$A$14:$E$119,4,TRUE)</f>
        <v>487820.15140000003</v>
      </c>
      <c r="L259" s="18">
        <f>VLOOKUP($C259,'Hub coords'!$A$14:$E$119,5,TRUE)</f>
        <v>5189605.0755000003</v>
      </c>
      <c r="M259" s="18">
        <f t="shared" si="12"/>
        <v>1.6225999999442138</v>
      </c>
      <c r="N259" s="18">
        <f t="shared" si="13"/>
        <v>0.98849999997764826</v>
      </c>
      <c r="O259" s="46">
        <f t="shared" si="14"/>
        <v>1.8999902657052676</v>
      </c>
      <c r="P259" s="18">
        <f t="shared" si="15"/>
        <v>3.6099630097747735</v>
      </c>
      <c r="Q259" s="47" t="str">
        <f>VLOOKUP($C259,'Hub coords'!$A$14:$E$118,1,TRUE)</f>
        <v>21A</v>
      </c>
      <c r="R259" s="45"/>
      <c r="S259" s="45"/>
      <c r="T259" s="45"/>
    </row>
    <row r="260" spans="1:20" x14ac:dyDescent="0.3">
      <c r="A260" s="45" t="s">
        <v>130</v>
      </c>
      <c r="B260" s="45">
        <v>0</v>
      </c>
      <c r="C260" s="45" t="s">
        <v>4582</v>
      </c>
      <c r="D260" s="45">
        <v>1801</v>
      </c>
      <c r="E260" s="45">
        <v>344.42500000000001</v>
      </c>
      <c r="F260" s="45">
        <v>0.9</v>
      </c>
      <c r="G260" s="45">
        <v>0.4</v>
      </c>
      <c r="H260" s="45">
        <v>1.6774929999999999</v>
      </c>
      <c r="I260" s="45">
        <v>5189605.9409999996</v>
      </c>
      <c r="J260" s="45">
        <v>487821.8</v>
      </c>
      <c r="K260" s="18">
        <f>VLOOKUP($C260,'Hub coords'!$A$14:$E$119,4,TRUE)</f>
        <v>487820.15140000003</v>
      </c>
      <c r="L260" s="18">
        <f>VLOOKUP($C260,'Hub coords'!$A$14:$E$119,5,TRUE)</f>
        <v>5189605.0755000003</v>
      </c>
      <c r="M260" s="18">
        <f t="shared" si="12"/>
        <v>1.6485999999567866</v>
      </c>
      <c r="N260" s="18">
        <f t="shared" si="13"/>
        <v>0.86549999937415123</v>
      </c>
      <c r="O260" s="46">
        <f t="shared" si="14"/>
        <v>1.8619807219126014</v>
      </c>
      <c r="P260" s="18">
        <f t="shared" si="15"/>
        <v>3.4669722087741723</v>
      </c>
      <c r="Q260" s="47" t="str">
        <f>VLOOKUP($C260,'Hub coords'!$A$14:$E$118,1,TRUE)</f>
        <v>21A</v>
      </c>
      <c r="R260" s="45"/>
      <c r="S260" s="45"/>
      <c r="T260" s="45"/>
    </row>
    <row r="261" spans="1:20" x14ac:dyDescent="0.3">
      <c r="A261" s="45" t="s">
        <v>126</v>
      </c>
      <c r="B261" s="45">
        <v>0</v>
      </c>
      <c r="C261" s="45" t="s">
        <v>4583</v>
      </c>
      <c r="D261" s="45">
        <v>1801</v>
      </c>
      <c r="E261" s="45">
        <v>342.08499999999998</v>
      </c>
      <c r="F261" s="45">
        <v>1.4</v>
      </c>
      <c r="G261" s="45">
        <v>0.7</v>
      </c>
      <c r="H261" s="45">
        <v>1.880123</v>
      </c>
      <c r="I261" s="45">
        <v>5189606.0980000002</v>
      </c>
      <c r="J261" s="45">
        <v>487821.75300000003</v>
      </c>
      <c r="K261" s="18">
        <f>VLOOKUP($C261,'Hub coords'!$A$14:$E$119,4,TRUE)</f>
        <v>487820.15140000003</v>
      </c>
      <c r="L261" s="18">
        <f>VLOOKUP($C261,'Hub coords'!$A$14:$E$119,5,TRUE)</f>
        <v>5189605.0755000003</v>
      </c>
      <c r="M261" s="18">
        <f t="shared" si="12"/>
        <v>1.6015999999945052</v>
      </c>
      <c r="N261" s="18">
        <f t="shared" si="13"/>
        <v>1.0224999999627471</v>
      </c>
      <c r="O261" s="46">
        <f t="shared" si="14"/>
        <v>1.9001654690858418</v>
      </c>
      <c r="P261" s="18">
        <f t="shared" si="15"/>
        <v>3.6106288099062174</v>
      </c>
      <c r="Q261" s="47" t="str">
        <f>VLOOKUP($C261,'Hub coords'!$A$14:$E$118,1,TRUE)</f>
        <v>21A</v>
      </c>
      <c r="R261" s="45"/>
      <c r="S261" s="45"/>
      <c r="T261" s="45"/>
    </row>
    <row r="262" spans="1:20" x14ac:dyDescent="0.3">
      <c r="A262" s="45" t="s">
        <v>126</v>
      </c>
      <c r="B262" s="45">
        <v>0</v>
      </c>
      <c r="C262" s="45" t="s">
        <v>4584</v>
      </c>
      <c r="D262" s="45">
        <v>1801</v>
      </c>
      <c r="E262" s="45">
        <v>346.988</v>
      </c>
      <c r="F262" s="45">
        <v>0.8</v>
      </c>
      <c r="G262" s="45">
        <v>0.4</v>
      </c>
      <c r="H262" s="45">
        <v>1.611157</v>
      </c>
      <c r="I262" s="45">
        <v>5189605.5120000001</v>
      </c>
      <c r="J262" s="45">
        <v>487821.03399999999</v>
      </c>
      <c r="K262" s="18">
        <f>VLOOKUP($C262,'Hub coords'!$A$14:$E$119,4,TRUE)</f>
        <v>487820.15140000003</v>
      </c>
      <c r="L262" s="18">
        <f>VLOOKUP($C262,'Hub coords'!$A$14:$E$119,5,TRUE)</f>
        <v>5189605.0755000003</v>
      </c>
      <c r="M262" s="18">
        <f t="shared" ref="M262:M305" si="16">ABS(K262-J262)</f>
        <v>0.882599999953527</v>
      </c>
      <c r="N262" s="18">
        <f t="shared" ref="N262:N305" si="17">ABS(L262-I262)</f>
        <v>0.43649999983608723</v>
      </c>
      <c r="O262" s="46">
        <f t="shared" ref="O262:O305" si="18">SQRT(M262^2+N262^2)</f>
        <v>0.98463953291286754</v>
      </c>
      <c r="P262" s="18">
        <f t="shared" ref="P262:P305" si="19">O262*O262</f>
        <v>0.96951500977486993</v>
      </c>
      <c r="Q262" s="47" t="str">
        <f>VLOOKUP($C262,'Hub coords'!$A$14:$E$118,1,TRUE)</f>
        <v>21A</v>
      </c>
      <c r="R262" s="45"/>
      <c r="S262" s="45"/>
      <c r="T262" s="45"/>
    </row>
    <row r="263" spans="1:20" x14ac:dyDescent="0.3">
      <c r="A263" s="45" t="s">
        <v>130</v>
      </c>
      <c r="B263" s="45">
        <v>0</v>
      </c>
      <c r="C263" s="45" t="s">
        <v>4585</v>
      </c>
      <c r="D263" s="45">
        <v>1801</v>
      </c>
      <c r="E263" s="45">
        <v>348.20800000000003</v>
      </c>
      <c r="F263" s="45">
        <v>0.8</v>
      </c>
      <c r="G263" s="45">
        <v>0.4</v>
      </c>
      <c r="H263" s="45">
        <v>1.9069910000000001</v>
      </c>
      <c r="I263" s="45">
        <v>5189605.8229999999</v>
      </c>
      <c r="J263" s="45">
        <v>487821.23200000002</v>
      </c>
      <c r="K263" s="18">
        <f>VLOOKUP($C263,'Hub coords'!$A$14:$E$119,4,TRUE)</f>
        <v>487820.15140000003</v>
      </c>
      <c r="L263" s="18">
        <f>VLOOKUP($C263,'Hub coords'!$A$14:$E$119,5,TRUE)</f>
        <v>5189605.0755000003</v>
      </c>
      <c r="M263" s="18">
        <f t="shared" si="16"/>
        <v>1.080599999986589</v>
      </c>
      <c r="N263" s="18">
        <f t="shared" si="17"/>
        <v>0.74749999959021807</v>
      </c>
      <c r="O263" s="46">
        <f t="shared" si="18"/>
        <v>1.3139454362181071</v>
      </c>
      <c r="P263" s="18">
        <f t="shared" si="19"/>
        <v>1.7264526093583918</v>
      </c>
      <c r="Q263" s="47" t="str">
        <f>VLOOKUP($C263,'Hub coords'!$A$14:$E$118,1,TRUE)</f>
        <v>21A</v>
      </c>
      <c r="R263" s="45"/>
      <c r="S263" s="45"/>
      <c r="T263" s="45"/>
    </row>
    <row r="264" spans="1:20" x14ac:dyDescent="0.3">
      <c r="A264" s="45" t="s">
        <v>126</v>
      </c>
      <c r="B264" s="45">
        <v>0</v>
      </c>
      <c r="C264" s="45" t="s">
        <v>4586</v>
      </c>
      <c r="D264" s="45">
        <v>1801</v>
      </c>
      <c r="E264" s="45">
        <v>347.68799999999999</v>
      </c>
      <c r="F264" s="45">
        <v>0.9</v>
      </c>
      <c r="G264" s="45">
        <v>0.4</v>
      </c>
      <c r="H264" s="45">
        <v>1.628549</v>
      </c>
      <c r="I264" s="45">
        <v>5189605.57</v>
      </c>
      <c r="J264" s="45">
        <v>487820.94400000002</v>
      </c>
      <c r="K264" s="18">
        <f>VLOOKUP($C264,'Hub coords'!$A$14:$E$119,4,TRUE)</f>
        <v>487820.15140000003</v>
      </c>
      <c r="L264" s="18">
        <f>VLOOKUP($C264,'Hub coords'!$A$14:$E$119,5,TRUE)</f>
        <v>5189605.0755000003</v>
      </c>
      <c r="M264" s="18">
        <f t="shared" si="16"/>
        <v>0.79259999998612329</v>
      </c>
      <c r="N264" s="18">
        <f t="shared" si="17"/>
        <v>0.49450000002980232</v>
      </c>
      <c r="O264" s="46">
        <f t="shared" si="18"/>
        <v>0.93420822625765676</v>
      </c>
      <c r="P264" s="18">
        <f t="shared" si="19"/>
        <v>0.87274501000747717</v>
      </c>
      <c r="Q264" s="47" t="str">
        <f>VLOOKUP($C264,'Hub coords'!$A$14:$E$118,1,TRUE)</f>
        <v>21A</v>
      </c>
      <c r="R264" s="45"/>
      <c r="S264" s="45"/>
      <c r="T264" s="45"/>
    </row>
    <row r="265" spans="1:20" x14ac:dyDescent="0.3">
      <c r="A265" s="45" t="s">
        <v>130</v>
      </c>
      <c r="B265" s="45">
        <v>0</v>
      </c>
      <c r="C265" s="45" t="s">
        <v>4587</v>
      </c>
      <c r="D265" s="45">
        <v>1801</v>
      </c>
      <c r="E265" s="45">
        <v>346.79300000000001</v>
      </c>
      <c r="F265" s="45">
        <v>0.8</v>
      </c>
      <c r="G265" s="45">
        <v>0.4</v>
      </c>
      <c r="H265" s="45">
        <v>1.707746</v>
      </c>
      <c r="I265" s="45">
        <v>5189605.5980000002</v>
      </c>
      <c r="J265" s="45">
        <v>487821.17099999997</v>
      </c>
      <c r="K265" s="18">
        <f>VLOOKUP($C265,'Hub coords'!$A$14:$E$119,4,TRUE)</f>
        <v>487820.15140000003</v>
      </c>
      <c r="L265" s="18">
        <f>VLOOKUP($C265,'Hub coords'!$A$14:$E$119,5,TRUE)</f>
        <v>5189605.0755000003</v>
      </c>
      <c r="M265" s="18">
        <f t="shared" si="16"/>
        <v>1.0195999999414198</v>
      </c>
      <c r="N265" s="18">
        <f t="shared" si="17"/>
        <v>0.5224999999627471</v>
      </c>
      <c r="O265" s="46">
        <f t="shared" si="18"/>
        <v>1.1456833811492659</v>
      </c>
      <c r="P265" s="18">
        <f t="shared" si="19"/>
        <v>1.3125904098416141</v>
      </c>
      <c r="Q265" s="47" t="str">
        <f>VLOOKUP($C265,'Hub coords'!$A$14:$E$118,1,TRUE)</f>
        <v>21A</v>
      </c>
      <c r="R265" s="45"/>
      <c r="S265" s="45"/>
      <c r="T265" s="45"/>
    </row>
    <row r="266" spans="1:20" x14ac:dyDescent="0.3">
      <c r="A266" s="45" t="s">
        <v>126</v>
      </c>
      <c r="B266" s="45">
        <v>0</v>
      </c>
      <c r="C266" s="45" t="s">
        <v>4588</v>
      </c>
      <c r="D266" s="45">
        <v>1801</v>
      </c>
      <c r="E266" s="45">
        <v>347.49799999999999</v>
      </c>
      <c r="F266" s="45">
        <v>0.8</v>
      </c>
      <c r="G266" s="45">
        <v>0.4</v>
      </c>
      <c r="H266" s="45">
        <v>1.953533</v>
      </c>
      <c r="I266" s="45">
        <v>5189605.517</v>
      </c>
      <c r="J266" s="45">
        <v>487821.18400000001</v>
      </c>
      <c r="K266" s="18">
        <f>VLOOKUP($C266,'Hub coords'!$A$14:$E$119,4,TRUE)</f>
        <v>487820.15140000003</v>
      </c>
      <c r="L266" s="18">
        <f>VLOOKUP($C266,'Hub coords'!$A$14:$E$119,5,TRUE)</f>
        <v>5189605.0755000003</v>
      </c>
      <c r="M266" s="18">
        <f t="shared" si="16"/>
        <v>1.0325999999768101</v>
      </c>
      <c r="N266" s="18">
        <f t="shared" si="17"/>
        <v>0.44149999972432852</v>
      </c>
      <c r="O266" s="46">
        <f t="shared" si="18"/>
        <v>1.1230249372603844</v>
      </c>
      <c r="P266" s="18">
        <f t="shared" si="19"/>
        <v>1.2611850097086903</v>
      </c>
      <c r="Q266" s="47" t="str">
        <f>VLOOKUP($C266,'Hub coords'!$A$14:$E$118,1,TRUE)</f>
        <v>21A</v>
      </c>
      <c r="R266" s="45"/>
      <c r="S266" s="45"/>
      <c r="T266" s="45"/>
    </row>
    <row r="267" spans="1:20" x14ac:dyDescent="0.3">
      <c r="A267" s="45" t="s">
        <v>126</v>
      </c>
      <c r="B267" s="45">
        <v>0</v>
      </c>
      <c r="C267" s="45" t="s">
        <v>4589</v>
      </c>
      <c r="D267" s="45">
        <v>1801</v>
      </c>
      <c r="E267" s="45">
        <v>347.90600000000001</v>
      </c>
      <c r="F267" s="45">
        <v>0.8</v>
      </c>
      <c r="G267" s="45">
        <v>0.4</v>
      </c>
      <c r="H267" s="45">
        <v>1.568767</v>
      </c>
      <c r="I267" s="45">
        <v>5189605.193</v>
      </c>
      <c r="J267" s="45">
        <v>487821.24300000002</v>
      </c>
      <c r="K267" s="18">
        <f>VLOOKUP($C267,'Hub coords'!$A$14:$E$119,4,TRUE)</f>
        <v>487820.15140000003</v>
      </c>
      <c r="L267" s="18">
        <f>VLOOKUP($C267,'Hub coords'!$A$14:$E$119,5,TRUE)</f>
        <v>5189605.0755000003</v>
      </c>
      <c r="M267" s="18">
        <f t="shared" si="16"/>
        <v>1.091599999985192</v>
      </c>
      <c r="N267" s="18">
        <f t="shared" si="17"/>
        <v>0.11749999970197678</v>
      </c>
      <c r="O267" s="46">
        <f t="shared" si="18"/>
        <v>1.0979056470834074</v>
      </c>
      <c r="P267" s="18">
        <f t="shared" si="19"/>
        <v>1.2053968098976355</v>
      </c>
      <c r="Q267" s="47" t="str">
        <f>VLOOKUP($C267,'Hub coords'!$A$14:$E$118,1,TRUE)</f>
        <v>21A</v>
      </c>
      <c r="R267" s="45"/>
      <c r="S267" s="45"/>
      <c r="T267" s="45"/>
    </row>
    <row r="268" spans="1:20" x14ac:dyDescent="0.3">
      <c r="A268" s="45" t="s">
        <v>126</v>
      </c>
      <c r="B268" s="45">
        <v>0</v>
      </c>
      <c r="C268" s="45" t="s">
        <v>4563</v>
      </c>
      <c r="D268" s="45">
        <v>1801</v>
      </c>
      <c r="E268" s="45">
        <v>344.39600000000002</v>
      </c>
      <c r="F268" s="45">
        <v>1</v>
      </c>
      <c r="G268" s="45">
        <v>0.5</v>
      </c>
      <c r="H268" s="45">
        <v>1.690094</v>
      </c>
      <c r="I268" s="45">
        <v>5189605.8710000003</v>
      </c>
      <c r="J268" s="45">
        <v>487821.52399999998</v>
      </c>
      <c r="K268" s="18">
        <f>VLOOKUP($C268,'Hub coords'!$A$14:$E$119,4,TRUE)</f>
        <v>487820.15140000003</v>
      </c>
      <c r="L268" s="18">
        <f>VLOOKUP($C268,'Hub coords'!$A$14:$E$119,5,TRUE)</f>
        <v>5189605.0755000003</v>
      </c>
      <c r="M268" s="18">
        <f t="shared" si="16"/>
        <v>1.3725999999442138</v>
      </c>
      <c r="N268" s="18">
        <f t="shared" si="17"/>
        <v>0.79550000000745058</v>
      </c>
      <c r="O268" s="46">
        <f t="shared" si="18"/>
        <v>1.5864586379287389</v>
      </c>
      <c r="P268" s="18">
        <f t="shared" si="19"/>
        <v>2.5168510098587094</v>
      </c>
      <c r="Q268" s="47" t="str">
        <f>VLOOKUP($C268,'Hub coords'!$A$14:$E$118,1,TRUE)</f>
        <v>21A</v>
      </c>
      <c r="R268" s="45"/>
      <c r="S268" s="45"/>
      <c r="T268" s="45"/>
    </row>
    <row r="269" spans="1:20" x14ac:dyDescent="0.3">
      <c r="A269" s="45" t="s">
        <v>126</v>
      </c>
      <c r="B269" s="45">
        <v>0</v>
      </c>
      <c r="C269" s="45" t="s">
        <v>4590</v>
      </c>
      <c r="D269" s="45">
        <v>1801</v>
      </c>
      <c r="E269" s="45">
        <v>346.65499999999997</v>
      </c>
      <c r="F269" s="45">
        <v>0.8</v>
      </c>
      <c r="G269" s="45">
        <v>0.4</v>
      </c>
      <c r="H269" s="45">
        <v>1.956877</v>
      </c>
      <c r="I269" s="45">
        <v>5189605.8130000001</v>
      </c>
      <c r="J269" s="45">
        <v>487820.94199999998</v>
      </c>
      <c r="K269" s="18">
        <f>VLOOKUP($C269,'Hub coords'!$A$14:$E$119,4,TRUE)</f>
        <v>487820.15140000003</v>
      </c>
      <c r="L269" s="18">
        <f>VLOOKUP($C269,'Hub coords'!$A$14:$E$119,5,TRUE)</f>
        <v>5189605.0755000003</v>
      </c>
      <c r="M269" s="18">
        <f t="shared" si="16"/>
        <v>0.79059999994933605</v>
      </c>
      <c r="N269" s="18">
        <f t="shared" si="17"/>
        <v>0.73749999981373549</v>
      </c>
      <c r="O269" s="46">
        <f t="shared" si="18"/>
        <v>1.0811820427870369</v>
      </c>
      <c r="P269" s="18">
        <f t="shared" si="19"/>
        <v>1.16895460964515</v>
      </c>
      <c r="Q269" s="47" t="str">
        <f>VLOOKUP($C269,'Hub coords'!$A$14:$E$118,1,TRUE)</f>
        <v>21A</v>
      </c>
      <c r="R269" s="45"/>
      <c r="S269" s="45"/>
      <c r="T269" s="45"/>
    </row>
    <row r="270" spans="1:20" x14ac:dyDescent="0.3">
      <c r="A270" s="45" t="s">
        <v>126</v>
      </c>
      <c r="B270" s="45">
        <v>0</v>
      </c>
      <c r="C270" s="45" t="s">
        <v>4564</v>
      </c>
      <c r="D270" s="45">
        <v>1801</v>
      </c>
      <c r="E270" s="45">
        <v>344.17200000000003</v>
      </c>
      <c r="F270" s="45">
        <v>1.3</v>
      </c>
      <c r="G270" s="45">
        <v>0.7</v>
      </c>
      <c r="H270" s="45">
        <v>1.8483229999999999</v>
      </c>
      <c r="I270" s="45">
        <v>5189605.8880000003</v>
      </c>
      <c r="J270" s="45">
        <v>487821.77600000001</v>
      </c>
      <c r="K270" s="18">
        <f>VLOOKUP($C270,'Hub coords'!$A$14:$E$119,4,TRUE)</f>
        <v>487820.15140000003</v>
      </c>
      <c r="L270" s="18">
        <f>VLOOKUP($C270,'Hub coords'!$A$14:$E$119,5,TRUE)</f>
        <v>5189605.0755000003</v>
      </c>
      <c r="M270" s="18">
        <f t="shared" si="16"/>
        <v>1.624599999981001</v>
      </c>
      <c r="N270" s="18">
        <f t="shared" si="17"/>
        <v>0.8125</v>
      </c>
      <c r="O270" s="46">
        <f t="shared" si="18"/>
        <v>1.8164474696335891</v>
      </c>
      <c r="P270" s="18">
        <f t="shared" si="19"/>
        <v>3.2994814099382683</v>
      </c>
      <c r="Q270" s="47" t="str">
        <f>VLOOKUP($C270,'Hub coords'!$A$14:$E$118,1,TRUE)</f>
        <v>21A</v>
      </c>
      <c r="R270" s="30" t="s">
        <v>5112</v>
      </c>
      <c r="S270" s="37">
        <f>COUNT(D246:D275)</f>
        <v>30</v>
      </c>
      <c r="T270" s="45"/>
    </row>
    <row r="271" spans="1:20" x14ac:dyDescent="0.3">
      <c r="A271" s="45" t="s">
        <v>126</v>
      </c>
      <c r="B271" s="45">
        <v>0</v>
      </c>
      <c r="C271" s="45" t="s">
        <v>4565</v>
      </c>
      <c r="D271" s="45">
        <v>1801</v>
      </c>
      <c r="E271" s="45">
        <v>348.024</v>
      </c>
      <c r="F271" s="45">
        <v>0.8</v>
      </c>
      <c r="G271" s="45">
        <v>0.4</v>
      </c>
      <c r="H271" s="45">
        <v>1.947173</v>
      </c>
      <c r="I271" s="45">
        <v>5189605.7709999997</v>
      </c>
      <c r="J271" s="45">
        <v>487821.25099999999</v>
      </c>
      <c r="K271" s="18">
        <f>VLOOKUP($C271,'Hub coords'!$A$14:$E$119,4,TRUE)</f>
        <v>487820.15140000003</v>
      </c>
      <c r="L271" s="18">
        <f>VLOOKUP($C271,'Hub coords'!$A$14:$E$119,5,TRUE)</f>
        <v>5189605.0755000003</v>
      </c>
      <c r="M271" s="18">
        <f t="shared" si="16"/>
        <v>1.099599999957718</v>
      </c>
      <c r="N271" s="18">
        <f t="shared" si="17"/>
        <v>0.69549999944865704</v>
      </c>
      <c r="O271" s="46">
        <f t="shared" si="18"/>
        <v>1.3010920064084996</v>
      </c>
      <c r="P271" s="18">
        <f t="shared" si="19"/>
        <v>1.6928404091400953</v>
      </c>
      <c r="Q271" s="47" t="str">
        <f>VLOOKUP($C271,'Hub coords'!$A$14:$E$118,1,TRUE)</f>
        <v>21A</v>
      </c>
      <c r="R271" s="30" t="s">
        <v>5111</v>
      </c>
      <c r="S271" s="34">
        <f>AVERAGE(O246:O275)</f>
        <v>1.4419704049096551</v>
      </c>
      <c r="T271" s="45"/>
    </row>
    <row r="272" spans="1:20" x14ac:dyDescent="0.3">
      <c r="A272" s="45" t="s">
        <v>126</v>
      </c>
      <c r="B272" s="45">
        <v>0</v>
      </c>
      <c r="C272" s="45" t="s">
        <v>4566</v>
      </c>
      <c r="D272" s="45">
        <v>1801</v>
      </c>
      <c r="E272" s="45">
        <v>345.91500000000002</v>
      </c>
      <c r="F272" s="45">
        <v>0.8</v>
      </c>
      <c r="G272" s="45">
        <v>0.4</v>
      </c>
      <c r="H272" s="45">
        <v>1.8883970000000001</v>
      </c>
      <c r="I272" s="45">
        <v>5189604.9970000004</v>
      </c>
      <c r="J272" s="45">
        <v>487821.712</v>
      </c>
      <c r="K272" s="18">
        <f>VLOOKUP($C272,'Hub coords'!$A$14:$E$119,4,TRUE)</f>
        <v>487820.15140000003</v>
      </c>
      <c r="L272" s="18">
        <f>VLOOKUP($C272,'Hub coords'!$A$14:$E$119,5,TRUE)</f>
        <v>5189605.0755000003</v>
      </c>
      <c r="M272" s="18">
        <f t="shared" si="16"/>
        <v>1.5605999999679625</v>
      </c>
      <c r="N272" s="18">
        <f t="shared" si="17"/>
        <v>7.8499999828636646E-2</v>
      </c>
      <c r="O272" s="46">
        <f t="shared" si="18"/>
        <v>1.5625730734506789</v>
      </c>
      <c r="P272" s="18">
        <f t="shared" si="19"/>
        <v>2.4416346098731005</v>
      </c>
      <c r="Q272" s="47" t="str">
        <f>VLOOKUP($C272,'Hub coords'!$A$14:$E$118,1,TRUE)</f>
        <v>21A</v>
      </c>
      <c r="R272" s="30" t="s">
        <v>5110</v>
      </c>
      <c r="S272" s="34">
        <f>_xlfn.STDEV.S(O246:O275)</f>
        <v>0.37402264504645721</v>
      </c>
      <c r="T272" s="45"/>
    </row>
    <row r="273" spans="1:20" x14ac:dyDescent="0.3">
      <c r="A273" s="45" t="s">
        <v>130</v>
      </c>
      <c r="B273" s="45">
        <v>0</v>
      </c>
      <c r="C273" s="45" t="s">
        <v>4567</v>
      </c>
      <c r="D273" s="45">
        <v>1801</v>
      </c>
      <c r="E273" s="45">
        <v>346.738</v>
      </c>
      <c r="F273" s="45">
        <v>0.6</v>
      </c>
      <c r="G273" s="45">
        <v>0.3</v>
      </c>
      <c r="H273" s="45">
        <v>2.0403129999999998</v>
      </c>
      <c r="I273" s="45">
        <v>5189604.9000000004</v>
      </c>
      <c r="J273" s="45">
        <v>487821.63500000001</v>
      </c>
      <c r="K273" s="18">
        <f>VLOOKUP($C273,'Hub coords'!$A$14:$E$119,4,TRUE)</f>
        <v>487820.15140000003</v>
      </c>
      <c r="L273" s="18">
        <f>VLOOKUP($C273,'Hub coords'!$A$14:$E$119,5,TRUE)</f>
        <v>5189605.0755000003</v>
      </c>
      <c r="M273" s="18">
        <f t="shared" si="16"/>
        <v>1.4835999999777414</v>
      </c>
      <c r="N273" s="18">
        <f t="shared" si="17"/>
        <v>0.17549999989569187</v>
      </c>
      <c r="O273" s="46">
        <f t="shared" si="18"/>
        <v>1.4939441789763572</v>
      </c>
      <c r="P273" s="18">
        <f t="shared" si="19"/>
        <v>2.2318692098973423</v>
      </c>
      <c r="Q273" s="47" t="str">
        <f>VLOOKUP($C273,'Hub coords'!$A$14:$E$118,1,TRUE)</f>
        <v>21A</v>
      </c>
      <c r="R273" s="30" t="s">
        <v>5109</v>
      </c>
      <c r="S273" s="34">
        <f>MIN(O246:O275)</f>
        <v>0.93420822625765676</v>
      </c>
      <c r="T273" s="45"/>
    </row>
    <row r="274" spans="1:20" x14ac:dyDescent="0.3">
      <c r="A274" s="45" t="s">
        <v>126</v>
      </c>
      <c r="B274" s="45">
        <v>0</v>
      </c>
      <c r="C274" s="45" t="s">
        <v>4568</v>
      </c>
      <c r="D274" s="45">
        <v>1801</v>
      </c>
      <c r="E274" s="45">
        <v>348.30099999999999</v>
      </c>
      <c r="F274" s="45">
        <v>0.8</v>
      </c>
      <c r="G274" s="45">
        <v>0.4</v>
      </c>
      <c r="H274" s="45">
        <v>1.660229</v>
      </c>
      <c r="I274" s="45">
        <v>5189605.273</v>
      </c>
      <c r="J274" s="45">
        <v>487821.22399999999</v>
      </c>
      <c r="K274" s="18">
        <f>VLOOKUP($C274,'Hub coords'!$A$14:$E$119,4,TRUE)</f>
        <v>487820.15140000003</v>
      </c>
      <c r="L274" s="18">
        <f>VLOOKUP($C274,'Hub coords'!$A$14:$E$119,5,TRUE)</f>
        <v>5189605.0755000003</v>
      </c>
      <c r="M274" s="18">
        <f t="shared" si="16"/>
        <v>1.0725999999558553</v>
      </c>
      <c r="N274" s="18">
        <f t="shared" si="17"/>
        <v>0.19749999977648258</v>
      </c>
      <c r="O274" s="46">
        <f t="shared" si="18"/>
        <v>1.0906314729628022</v>
      </c>
      <c r="P274" s="18">
        <f t="shared" si="19"/>
        <v>1.1894770098170115</v>
      </c>
      <c r="Q274" s="47" t="str">
        <f>VLOOKUP($C274,'Hub coords'!$A$14:$E$118,1,TRUE)</f>
        <v>21A</v>
      </c>
      <c r="R274" s="30" t="s">
        <v>5108</v>
      </c>
      <c r="S274" s="34">
        <f>MAX(O246:O275)</f>
        <v>2.3469552209386046</v>
      </c>
      <c r="T274" s="45"/>
    </row>
    <row r="275" spans="1:20" x14ac:dyDescent="0.3">
      <c r="A275" s="45" t="s">
        <v>126</v>
      </c>
      <c r="B275" s="45">
        <v>0</v>
      </c>
      <c r="C275" s="45" t="s">
        <v>4569</v>
      </c>
      <c r="D275" s="45">
        <v>1801</v>
      </c>
      <c r="E275" s="45">
        <v>342.20800000000003</v>
      </c>
      <c r="F275" s="45">
        <v>1.2</v>
      </c>
      <c r="G275" s="45">
        <v>0.6</v>
      </c>
      <c r="H275" s="45">
        <v>1.8847119999999999</v>
      </c>
      <c r="I275" s="45">
        <v>5189605.9840000002</v>
      </c>
      <c r="J275" s="45">
        <v>487821.63699999999</v>
      </c>
      <c r="K275" s="18">
        <f>VLOOKUP($C275,'Hub coords'!$A$14:$E$119,4,TRUE)</f>
        <v>487820.15140000003</v>
      </c>
      <c r="L275" s="18">
        <f>VLOOKUP($C275,'Hub coords'!$A$14:$E$119,5,TRUE)</f>
        <v>5189605.0755000003</v>
      </c>
      <c r="M275" s="18">
        <f t="shared" si="16"/>
        <v>1.485599999956321</v>
      </c>
      <c r="N275" s="18">
        <f t="shared" si="17"/>
        <v>0.90849999990314245</v>
      </c>
      <c r="O275" s="46">
        <f t="shared" si="18"/>
        <v>1.74137290942929</v>
      </c>
      <c r="P275" s="18">
        <f t="shared" si="19"/>
        <v>3.0323796096942304</v>
      </c>
      <c r="Q275" s="47" t="str">
        <f>VLOOKUP($C275,'Hub coords'!$A$14:$E$118,1,TRUE)</f>
        <v>21A</v>
      </c>
      <c r="R275" s="30" t="s">
        <v>5107</v>
      </c>
      <c r="S275" s="34">
        <f>SQRT(SUM(P246:P275)/S270)</f>
        <v>1.4881224713295425</v>
      </c>
      <c r="T275" s="45"/>
    </row>
    <row r="276" spans="1:20" ht="15" thickBot="1" x14ac:dyDescent="0.35">
      <c r="A276" s="30" t="s">
        <v>130</v>
      </c>
      <c r="B276" s="30">
        <v>0</v>
      </c>
      <c r="C276" s="30" t="s">
        <v>4591</v>
      </c>
      <c r="D276" s="30">
        <v>1801</v>
      </c>
      <c r="E276" s="30">
        <v>345.81799999999998</v>
      </c>
      <c r="F276" s="30">
        <v>0.3</v>
      </c>
      <c r="G276" s="30">
        <v>0.2</v>
      </c>
      <c r="H276" s="30">
        <v>1.585226</v>
      </c>
      <c r="I276" s="30">
        <v>5189562.24</v>
      </c>
      <c r="J276" s="30">
        <v>487836.60100000002</v>
      </c>
      <c r="K276" s="18">
        <f>VLOOKUP($C276,'Hub coords'!$A$14:$E$119,4,TRUE)</f>
        <v>487837.50940000004</v>
      </c>
      <c r="L276" s="18">
        <f>VLOOKUP($C276,'Hub coords'!$A$14:$E$119,5,TRUE)</f>
        <v>5189563.5465000002</v>
      </c>
      <c r="M276" s="34">
        <f t="shared" si="16"/>
        <v>0.90840000001480803</v>
      </c>
      <c r="N276" s="34">
        <f t="shared" si="17"/>
        <v>1.3064999999478459</v>
      </c>
      <c r="O276" s="35">
        <f t="shared" si="18"/>
        <v>1.5912676738659102</v>
      </c>
      <c r="P276" s="34">
        <f t="shared" si="19"/>
        <v>2.5321328098906246</v>
      </c>
      <c r="Q276" s="36" t="str">
        <f>VLOOKUP($C276,'Hub coords'!$A$14:$E$118,1,TRUE)</f>
        <v>22A</v>
      </c>
      <c r="R276" s="30"/>
    </row>
    <row r="277" spans="1:20" x14ac:dyDescent="0.3">
      <c r="A277" s="30" t="s">
        <v>130</v>
      </c>
      <c r="B277" s="30">
        <v>0</v>
      </c>
      <c r="C277" s="30" t="s">
        <v>4600</v>
      </c>
      <c r="D277" s="30">
        <v>1801</v>
      </c>
      <c r="E277" s="30">
        <v>347.71899999999999</v>
      </c>
      <c r="F277" s="30">
        <v>0.3</v>
      </c>
      <c r="G277" s="30">
        <v>0.2</v>
      </c>
      <c r="H277" s="30">
        <v>1.701077</v>
      </c>
      <c r="I277" s="30">
        <v>5189561.5269999998</v>
      </c>
      <c r="J277" s="30">
        <v>487836.71500000003</v>
      </c>
      <c r="K277" s="18">
        <f>VLOOKUP($C277,'Hub coords'!$A$14:$E$119,4,TRUE)</f>
        <v>487837.50940000004</v>
      </c>
      <c r="L277" s="18">
        <f>VLOOKUP($C277,'Hub coords'!$A$14:$E$119,5,TRUE)</f>
        <v>5189563.5465000002</v>
      </c>
      <c r="M277" s="34">
        <f t="shared" si="16"/>
        <v>0.79440000001341105</v>
      </c>
      <c r="N277" s="34">
        <f t="shared" si="17"/>
        <v>2.0195000004023314</v>
      </c>
      <c r="O277" s="35">
        <f t="shared" si="18"/>
        <v>2.1701270957357135</v>
      </c>
      <c r="P277" s="34">
        <f t="shared" si="19"/>
        <v>4.7094516116463225</v>
      </c>
      <c r="Q277" s="36" t="str">
        <f>VLOOKUP($C277,'Hub coords'!$A$14:$E$118,1,TRUE)</f>
        <v>22A</v>
      </c>
      <c r="R277" s="20"/>
      <c r="S277" s="20"/>
    </row>
    <row r="278" spans="1:20" x14ac:dyDescent="0.3">
      <c r="A278" s="30" t="s">
        <v>130</v>
      </c>
      <c r="B278" s="30">
        <v>0</v>
      </c>
      <c r="C278" s="30" t="s">
        <v>4601</v>
      </c>
      <c r="D278" s="30">
        <v>1801</v>
      </c>
      <c r="E278" s="30">
        <v>346.01499999999999</v>
      </c>
      <c r="F278" s="30">
        <v>0.3</v>
      </c>
      <c r="G278" s="30">
        <v>0.2</v>
      </c>
      <c r="H278" s="30">
        <v>1.6751799999999999</v>
      </c>
      <c r="I278" s="30">
        <v>5189561.8669999996</v>
      </c>
      <c r="J278" s="30">
        <v>487836.84399999998</v>
      </c>
      <c r="K278" s="18">
        <f>VLOOKUP($C278,'Hub coords'!$A$14:$E$119,4,TRUE)</f>
        <v>487837.50940000004</v>
      </c>
      <c r="L278" s="18">
        <f>VLOOKUP($C278,'Hub coords'!$A$14:$E$119,5,TRUE)</f>
        <v>5189563.5465000002</v>
      </c>
      <c r="M278" s="34">
        <f t="shared" si="16"/>
        <v>0.66540000005625188</v>
      </c>
      <c r="N278" s="34">
        <f t="shared" si="17"/>
        <v>1.679500000551343</v>
      </c>
      <c r="O278" s="35">
        <f t="shared" si="18"/>
        <v>1.8065097320321364</v>
      </c>
      <c r="P278" s="34">
        <f t="shared" si="19"/>
        <v>3.2634774119268211</v>
      </c>
      <c r="Q278" s="36" t="str">
        <f>VLOOKUP($C278,'Hub coords'!$A$14:$E$118,1,TRUE)</f>
        <v>22A</v>
      </c>
      <c r="R278" s="19"/>
      <c r="S278" s="15"/>
    </row>
    <row r="279" spans="1:20" x14ac:dyDescent="0.3">
      <c r="A279" s="30" t="s">
        <v>130</v>
      </c>
      <c r="B279" s="30">
        <v>0</v>
      </c>
      <c r="C279" s="30" t="s">
        <v>4602</v>
      </c>
      <c r="D279" s="30">
        <v>1801</v>
      </c>
      <c r="E279" s="30">
        <v>345.03800000000001</v>
      </c>
      <c r="F279" s="30">
        <v>0.2</v>
      </c>
      <c r="G279" s="30">
        <v>0.2</v>
      </c>
      <c r="H279" s="30">
        <v>1.4643520000000001</v>
      </c>
      <c r="I279" s="30">
        <v>5189562.3030000003</v>
      </c>
      <c r="J279" s="30">
        <v>487836.84399999998</v>
      </c>
      <c r="K279" s="18">
        <f>VLOOKUP($C279,'Hub coords'!$A$14:$E$119,4,TRUE)</f>
        <v>487837.50940000004</v>
      </c>
      <c r="L279" s="18">
        <f>VLOOKUP($C279,'Hub coords'!$A$14:$E$119,5,TRUE)</f>
        <v>5189563.5465000002</v>
      </c>
      <c r="M279" s="34">
        <f t="shared" si="16"/>
        <v>0.66540000005625188</v>
      </c>
      <c r="N279" s="34">
        <f t="shared" si="17"/>
        <v>1.2434999998658895</v>
      </c>
      <c r="O279" s="35">
        <f t="shared" si="18"/>
        <v>1.4103366299367421</v>
      </c>
      <c r="P279" s="34">
        <f t="shared" si="19"/>
        <v>1.9890494097413272</v>
      </c>
      <c r="Q279" s="36" t="str">
        <f>VLOOKUP($C279,'Hub coords'!$A$14:$E$118,1,TRUE)</f>
        <v>22A</v>
      </c>
      <c r="R279" s="19"/>
      <c r="S279" s="15"/>
    </row>
    <row r="280" spans="1:20" x14ac:dyDescent="0.3">
      <c r="A280" s="30" t="s">
        <v>130</v>
      </c>
      <c r="B280" s="30">
        <v>0</v>
      </c>
      <c r="C280" s="30" t="s">
        <v>4603</v>
      </c>
      <c r="D280" s="30">
        <v>1801</v>
      </c>
      <c r="E280" s="30">
        <v>347.96699999999998</v>
      </c>
      <c r="F280" s="30">
        <v>0.3</v>
      </c>
      <c r="G280" s="30">
        <v>0.2</v>
      </c>
      <c r="H280" s="30">
        <v>1.6623619999999999</v>
      </c>
      <c r="I280" s="30">
        <v>5189561.4720000001</v>
      </c>
      <c r="J280" s="30">
        <v>487836.87099999998</v>
      </c>
      <c r="K280" s="18">
        <f>VLOOKUP($C280,'Hub coords'!$A$14:$E$119,4,TRUE)</f>
        <v>487837.50940000004</v>
      </c>
      <c r="L280" s="18">
        <f>VLOOKUP($C280,'Hub coords'!$A$14:$E$119,5,TRUE)</f>
        <v>5189563.5465000002</v>
      </c>
      <c r="M280" s="34">
        <f t="shared" si="16"/>
        <v>0.63840000005438924</v>
      </c>
      <c r="N280" s="34">
        <f t="shared" si="17"/>
        <v>2.0745000001043081</v>
      </c>
      <c r="O280" s="35">
        <f t="shared" si="18"/>
        <v>2.1705079614003306</v>
      </c>
      <c r="P280" s="34">
        <f t="shared" si="19"/>
        <v>4.7111048105022189</v>
      </c>
      <c r="Q280" s="36" t="str">
        <f>VLOOKUP($C280,'Hub coords'!$A$14:$E$118,1,TRUE)</f>
        <v>22A</v>
      </c>
      <c r="R280" s="19"/>
      <c r="S280" s="15"/>
    </row>
    <row r="281" spans="1:20" x14ac:dyDescent="0.3">
      <c r="A281" s="30" t="s">
        <v>130</v>
      </c>
      <c r="B281" s="30">
        <v>0</v>
      </c>
      <c r="C281" s="30" t="s">
        <v>4604</v>
      </c>
      <c r="D281" s="30">
        <v>1801</v>
      </c>
      <c r="E281" s="30">
        <v>345.29</v>
      </c>
      <c r="F281" s="30">
        <v>0.3</v>
      </c>
      <c r="G281" s="30">
        <v>0.2</v>
      </c>
      <c r="H281" s="30">
        <v>1.4857039999999999</v>
      </c>
      <c r="I281" s="30">
        <v>5189562.3279999997</v>
      </c>
      <c r="J281" s="30">
        <v>487836.80900000001</v>
      </c>
      <c r="K281" s="18">
        <f>VLOOKUP($C281,'Hub coords'!$A$14:$E$119,4,TRUE)</f>
        <v>487837.50940000004</v>
      </c>
      <c r="L281" s="18">
        <f>VLOOKUP($C281,'Hub coords'!$A$14:$E$119,5,TRUE)</f>
        <v>5189563.5465000002</v>
      </c>
      <c r="M281" s="34">
        <f t="shared" si="16"/>
        <v>0.70040000003064051</v>
      </c>
      <c r="N281" s="34">
        <f t="shared" si="17"/>
        <v>1.2185000004246831</v>
      </c>
      <c r="O281" s="35">
        <f t="shared" si="18"/>
        <v>1.4054545211702418</v>
      </c>
      <c r="P281" s="34">
        <f t="shared" si="19"/>
        <v>1.9753024110778739</v>
      </c>
      <c r="Q281" s="36" t="str">
        <f>VLOOKUP($C281,'Hub coords'!$A$14:$E$118,1,TRUE)</f>
        <v>22A</v>
      </c>
      <c r="R281" s="19"/>
      <c r="S281" s="15"/>
    </row>
    <row r="282" spans="1:20" x14ac:dyDescent="0.3">
      <c r="A282" s="30" t="s">
        <v>126</v>
      </c>
      <c r="B282" s="30">
        <v>0</v>
      </c>
      <c r="C282" s="30" t="s">
        <v>4605</v>
      </c>
      <c r="D282" s="30">
        <v>1801</v>
      </c>
      <c r="E282" s="30">
        <v>344.65600000000001</v>
      </c>
      <c r="F282" s="30">
        <v>0.3</v>
      </c>
      <c r="G282" s="30">
        <v>0.2</v>
      </c>
      <c r="H282" s="30">
        <v>1.5666119999999999</v>
      </c>
      <c r="I282" s="30">
        <v>5189562.3739999998</v>
      </c>
      <c r="J282" s="30">
        <v>487836.86900000001</v>
      </c>
      <c r="K282" s="18">
        <f>VLOOKUP($C282,'Hub coords'!$A$14:$E$119,4,TRUE)</f>
        <v>487837.50940000004</v>
      </c>
      <c r="L282" s="18">
        <f>VLOOKUP($C282,'Hub coords'!$A$14:$E$119,5,TRUE)</f>
        <v>5189563.5465000002</v>
      </c>
      <c r="M282" s="34">
        <f t="shared" si="16"/>
        <v>0.64040000003296882</v>
      </c>
      <c r="N282" s="34">
        <f t="shared" si="17"/>
        <v>1.1725000003352761</v>
      </c>
      <c r="O282" s="35">
        <f t="shared" si="18"/>
        <v>1.335989674671346</v>
      </c>
      <c r="P282" s="34">
        <f t="shared" si="19"/>
        <v>1.7848684108284489</v>
      </c>
      <c r="Q282" s="36" t="str">
        <f>VLOOKUP($C282,'Hub coords'!$A$14:$E$118,1,TRUE)</f>
        <v>22A</v>
      </c>
      <c r="R282" s="19"/>
      <c r="S282" s="15"/>
    </row>
    <row r="283" spans="1:20" x14ac:dyDescent="0.3">
      <c r="A283" s="30" t="s">
        <v>130</v>
      </c>
      <c r="B283" s="30">
        <v>0</v>
      </c>
      <c r="C283" s="30" t="s">
        <v>4606</v>
      </c>
      <c r="D283" s="30">
        <v>1801</v>
      </c>
      <c r="E283" s="30">
        <v>346.83300000000003</v>
      </c>
      <c r="F283" s="30">
        <v>0.3</v>
      </c>
      <c r="G283" s="30">
        <v>0.2</v>
      </c>
      <c r="H283" s="30">
        <v>1.638676</v>
      </c>
      <c r="I283" s="30">
        <v>5189561.5449999999</v>
      </c>
      <c r="J283" s="30">
        <v>487836.91499999998</v>
      </c>
      <c r="K283" s="18">
        <f>VLOOKUP($C283,'Hub coords'!$A$14:$E$119,4,TRUE)</f>
        <v>487837.50940000004</v>
      </c>
      <c r="L283" s="18">
        <f>VLOOKUP($C283,'Hub coords'!$A$14:$E$119,5,TRUE)</f>
        <v>5189563.5465000002</v>
      </c>
      <c r="M283" s="34">
        <f t="shared" si="16"/>
        <v>0.59440000005997717</v>
      </c>
      <c r="N283" s="34">
        <f t="shared" si="17"/>
        <v>2.0015000002458692</v>
      </c>
      <c r="O283" s="35">
        <f t="shared" si="18"/>
        <v>2.0878969349696157</v>
      </c>
      <c r="P283" s="34">
        <f t="shared" si="19"/>
        <v>4.3593136110555157</v>
      </c>
      <c r="Q283" s="36" t="str">
        <f>VLOOKUP($C283,'Hub coords'!$A$14:$E$118,1,TRUE)</f>
        <v>22A</v>
      </c>
      <c r="R283" s="19"/>
      <c r="S283" s="15"/>
    </row>
    <row r="284" spans="1:20" x14ac:dyDescent="0.3">
      <c r="A284" s="30" t="s">
        <v>130</v>
      </c>
      <c r="B284" s="30">
        <v>0</v>
      </c>
      <c r="C284" s="30" t="s">
        <v>4607</v>
      </c>
      <c r="D284" s="30">
        <v>1723</v>
      </c>
      <c r="E284" s="30">
        <v>346.14699999999999</v>
      </c>
      <c r="F284" s="30">
        <v>0.4</v>
      </c>
      <c r="G284" s="30">
        <v>0.3</v>
      </c>
      <c r="H284" s="30">
        <v>1.665173</v>
      </c>
      <c r="I284" s="30">
        <v>5189561.585</v>
      </c>
      <c r="J284" s="30">
        <v>487836.75599999999</v>
      </c>
      <c r="K284" s="18">
        <f>VLOOKUP($C284,'Hub coords'!$A$14:$E$119,4,TRUE)</f>
        <v>487837.50940000004</v>
      </c>
      <c r="L284" s="18">
        <f>VLOOKUP($C284,'Hub coords'!$A$14:$E$119,5,TRUE)</f>
        <v>5189563.5465000002</v>
      </c>
      <c r="M284" s="34">
        <f t="shared" si="16"/>
        <v>0.75340000004507601</v>
      </c>
      <c r="N284" s="34">
        <f t="shared" si="17"/>
        <v>1.9615000002086163</v>
      </c>
      <c r="O284" s="35">
        <f t="shared" si="18"/>
        <v>2.1012124621004706</v>
      </c>
      <c r="P284" s="34">
        <f t="shared" si="19"/>
        <v>4.4150938108863214</v>
      </c>
      <c r="Q284" s="36" t="str">
        <f>VLOOKUP($C284,'Hub coords'!$A$14:$E$118,1,TRUE)</f>
        <v>22A</v>
      </c>
      <c r="R284" s="19"/>
      <c r="S284" s="15"/>
    </row>
    <row r="285" spans="1:20" x14ac:dyDescent="0.3">
      <c r="A285" s="30" t="s">
        <v>130</v>
      </c>
      <c r="B285" s="30">
        <v>0</v>
      </c>
      <c r="C285" s="30" t="s">
        <v>4608</v>
      </c>
      <c r="D285" s="30">
        <v>1801</v>
      </c>
      <c r="E285" s="30">
        <v>346.887</v>
      </c>
      <c r="F285" s="30">
        <v>0.3</v>
      </c>
      <c r="G285" s="30">
        <v>0.2</v>
      </c>
      <c r="H285" s="30">
        <v>1.6231629999999999</v>
      </c>
      <c r="I285" s="30">
        <v>5189561.3650000002</v>
      </c>
      <c r="J285" s="30">
        <v>487836.77500000002</v>
      </c>
      <c r="K285" s="18">
        <f>VLOOKUP($C285,'Hub coords'!$A$14:$E$119,4,TRUE)</f>
        <v>487837.50940000004</v>
      </c>
      <c r="L285" s="18">
        <f>VLOOKUP($C285,'Hub coords'!$A$14:$E$119,5,TRUE)</f>
        <v>5189563.5465000002</v>
      </c>
      <c r="M285" s="34">
        <f t="shared" si="16"/>
        <v>0.73440000001573935</v>
      </c>
      <c r="N285" s="34">
        <f t="shared" si="17"/>
        <v>2.1814999999478459</v>
      </c>
      <c r="O285" s="35">
        <f t="shared" si="18"/>
        <v>2.3018005147700289</v>
      </c>
      <c r="P285" s="34">
        <f t="shared" si="19"/>
        <v>5.2982856097955704</v>
      </c>
      <c r="Q285" s="36" t="str">
        <f>VLOOKUP($C285,'Hub coords'!$A$14:$E$118,1,TRUE)</f>
        <v>22A</v>
      </c>
      <c r="R285" s="19"/>
      <c r="S285" s="15"/>
    </row>
    <row r="286" spans="1:20" ht="15" thickBot="1" x14ac:dyDescent="0.35">
      <c r="A286" s="30" t="s">
        <v>130</v>
      </c>
      <c r="B286" s="30">
        <v>0</v>
      </c>
      <c r="C286" s="30" t="s">
        <v>4609</v>
      </c>
      <c r="D286" s="30">
        <v>1801</v>
      </c>
      <c r="E286" s="30">
        <v>345.59500000000003</v>
      </c>
      <c r="F286" s="30">
        <v>0.3</v>
      </c>
      <c r="G286" s="30">
        <v>0.2</v>
      </c>
      <c r="H286" s="30">
        <v>1.564859</v>
      </c>
      <c r="I286" s="30">
        <v>5189561.6030000001</v>
      </c>
      <c r="J286" s="30">
        <v>487836.717</v>
      </c>
      <c r="K286" s="18">
        <f>VLOOKUP($C286,'Hub coords'!$A$14:$E$119,4,TRUE)</f>
        <v>487837.50940000004</v>
      </c>
      <c r="L286" s="18">
        <f>VLOOKUP($C286,'Hub coords'!$A$14:$E$119,5,TRUE)</f>
        <v>5189563.5465000002</v>
      </c>
      <c r="M286" s="34">
        <f t="shared" si="16"/>
        <v>0.79240000003483146</v>
      </c>
      <c r="N286" s="34">
        <f t="shared" si="17"/>
        <v>1.9435000000521541</v>
      </c>
      <c r="O286" s="35">
        <f t="shared" si="18"/>
        <v>2.0988306292452288</v>
      </c>
      <c r="P286" s="34">
        <f t="shared" si="19"/>
        <v>4.4050900102579229</v>
      </c>
      <c r="Q286" s="36" t="str">
        <f>VLOOKUP($C286,'Hub coords'!$A$14:$E$118,1,TRUE)</f>
        <v>22A</v>
      </c>
      <c r="R286" s="38"/>
      <c r="S286" s="38"/>
    </row>
    <row r="287" spans="1:20" x14ac:dyDescent="0.3">
      <c r="A287" s="30" t="s">
        <v>126</v>
      </c>
      <c r="B287" s="30">
        <v>0</v>
      </c>
      <c r="C287" s="30" t="s">
        <v>4592</v>
      </c>
      <c r="D287" s="30">
        <v>1801</v>
      </c>
      <c r="E287" s="30">
        <v>346.06</v>
      </c>
      <c r="F287" s="30">
        <v>0.3</v>
      </c>
      <c r="G287" s="30">
        <v>0.2</v>
      </c>
      <c r="H287" s="30">
        <v>1.6959139999999999</v>
      </c>
      <c r="I287" s="30">
        <v>5189562.159</v>
      </c>
      <c r="J287" s="30">
        <v>487836.77</v>
      </c>
      <c r="K287" s="18">
        <f>VLOOKUP($C287,'Hub coords'!$A$14:$E$119,4,TRUE)</f>
        <v>487837.50940000004</v>
      </c>
      <c r="L287" s="18">
        <f>VLOOKUP($C287,'Hub coords'!$A$14:$E$119,5,TRUE)</f>
        <v>5189563.5465000002</v>
      </c>
      <c r="M287" s="34">
        <f t="shared" si="16"/>
        <v>0.73940000002039596</v>
      </c>
      <c r="N287" s="34">
        <f t="shared" si="17"/>
        <v>1.3875000001862645</v>
      </c>
      <c r="O287" s="35">
        <f t="shared" si="18"/>
        <v>1.5722177363670229</v>
      </c>
      <c r="P287" s="34">
        <f t="shared" si="19"/>
        <v>2.4718686105470455</v>
      </c>
      <c r="Q287" s="36" t="str">
        <f>VLOOKUP($C287,'Hub coords'!$A$14:$E$118,1,TRUE)</f>
        <v>22A</v>
      </c>
      <c r="R287" s="30"/>
    </row>
    <row r="288" spans="1:20" x14ac:dyDescent="0.3">
      <c r="A288" s="30" t="s">
        <v>130</v>
      </c>
      <c r="B288" s="30">
        <v>0</v>
      </c>
      <c r="C288" s="30" t="s">
        <v>4610</v>
      </c>
      <c r="D288" s="30">
        <v>1801</v>
      </c>
      <c r="E288" s="30">
        <v>347.791</v>
      </c>
      <c r="F288" s="30">
        <v>0.3</v>
      </c>
      <c r="G288" s="30">
        <v>0.2</v>
      </c>
      <c r="H288" s="30">
        <v>1.8137890000000001</v>
      </c>
      <c r="I288" s="30">
        <v>5189561.415</v>
      </c>
      <c r="J288" s="30">
        <v>487836.70199999999</v>
      </c>
      <c r="K288" s="18">
        <f>VLOOKUP($C288,'Hub coords'!$A$14:$E$119,4,TRUE)</f>
        <v>487837.50940000004</v>
      </c>
      <c r="L288" s="18">
        <f>VLOOKUP($C288,'Hub coords'!$A$14:$E$119,5,TRUE)</f>
        <v>5189563.5465000002</v>
      </c>
      <c r="M288" s="34">
        <f t="shared" si="16"/>
        <v>0.8074000000488013</v>
      </c>
      <c r="N288" s="34">
        <f t="shared" si="17"/>
        <v>2.1315000001341105</v>
      </c>
      <c r="O288" s="35">
        <f t="shared" si="18"/>
        <v>2.2792952881648567</v>
      </c>
      <c r="P288" s="34">
        <f t="shared" si="19"/>
        <v>5.1951870106505176</v>
      </c>
      <c r="Q288" s="36" t="str">
        <f>VLOOKUP($C288,'Hub coords'!$A$14:$E$118,1,TRUE)</f>
        <v>22A</v>
      </c>
      <c r="R288" s="30"/>
    </row>
    <row r="289" spans="1:19" x14ac:dyDescent="0.3">
      <c r="A289" s="30" t="s">
        <v>126</v>
      </c>
      <c r="B289" s="30">
        <v>0</v>
      </c>
      <c r="C289" s="30" t="s">
        <v>4611</v>
      </c>
      <c r="D289" s="30">
        <v>1801</v>
      </c>
      <c r="E289" s="30">
        <v>346.84300000000002</v>
      </c>
      <c r="F289" s="30">
        <v>0.3</v>
      </c>
      <c r="G289" s="30">
        <v>0.2</v>
      </c>
      <c r="H289" s="30">
        <v>1.757682</v>
      </c>
      <c r="I289" s="30">
        <v>5189561.9869999997</v>
      </c>
      <c r="J289" s="30">
        <v>487836.908</v>
      </c>
      <c r="K289" s="18">
        <f>VLOOKUP($C289,'Hub coords'!$A$14:$E$119,4,TRUE)</f>
        <v>487837.50940000004</v>
      </c>
      <c r="L289" s="18">
        <f>VLOOKUP($C289,'Hub coords'!$A$14:$E$119,5,TRUE)</f>
        <v>5189563.5465000002</v>
      </c>
      <c r="M289" s="34">
        <f t="shared" si="16"/>
        <v>0.60140000004321337</v>
      </c>
      <c r="N289" s="34">
        <f t="shared" si="17"/>
        <v>1.5595000004395843</v>
      </c>
      <c r="O289" s="35">
        <f t="shared" si="18"/>
        <v>1.6714431523156987</v>
      </c>
      <c r="P289" s="34">
        <f t="shared" si="19"/>
        <v>2.7937222114230402</v>
      </c>
      <c r="Q289" s="36" t="str">
        <f>VLOOKUP($C289,'Hub coords'!$A$14:$E$118,1,TRUE)</f>
        <v>22A</v>
      </c>
      <c r="R289" s="30"/>
    </row>
    <row r="290" spans="1:19" x14ac:dyDescent="0.3">
      <c r="A290" s="30" t="s">
        <v>126</v>
      </c>
      <c r="B290" s="30">
        <v>0</v>
      </c>
      <c r="C290" s="30" t="s">
        <v>4612</v>
      </c>
      <c r="D290" s="30">
        <v>1801</v>
      </c>
      <c r="E290" s="30">
        <v>344.63099999999997</v>
      </c>
      <c r="F290" s="30">
        <v>0.3</v>
      </c>
      <c r="G290" s="30">
        <v>0.2</v>
      </c>
      <c r="H290" s="30">
        <v>1.5352710000000001</v>
      </c>
      <c r="I290" s="30">
        <v>5189562.3590000002</v>
      </c>
      <c r="J290" s="30">
        <v>487836.79300000001</v>
      </c>
      <c r="K290" s="18">
        <f>VLOOKUP($C290,'Hub coords'!$A$14:$E$119,4,TRUE)</f>
        <v>487837.50940000004</v>
      </c>
      <c r="L290" s="18">
        <f>VLOOKUP($C290,'Hub coords'!$A$14:$E$119,5,TRUE)</f>
        <v>5189563.5465000002</v>
      </c>
      <c r="M290" s="34">
        <f t="shared" si="16"/>
        <v>0.71640000003390014</v>
      </c>
      <c r="N290" s="34">
        <f t="shared" si="17"/>
        <v>1.1875</v>
      </c>
      <c r="O290" s="35">
        <f t="shared" si="18"/>
        <v>1.3868616405570426</v>
      </c>
      <c r="P290" s="34">
        <f t="shared" si="19"/>
        <v>1.9233852100485718</v>
      </c>
      <c r="Q290" s="36" t="str">
        <f>VLOOKUP($C290,'Hub coords'!$A$14:$E$118,1,TRUE)</f>
        <v>22A</v>
      </c>
      <c r="R290" s="30"/>
    </row>
    <row r="291" spans="1:19" x14ac:dyDescent="0.3">
      <c r="A291" s="30" t="s">
        <v>130</v>
      </c>
      <c r="B291" s="30">
        <v>0</v>
      </c>
      <c r="C291" s="30" t="s">
        <v>4613</v>
      </c>
      <c r="D291" s="30">
        <v>1801</v>
      </c>
      <c r="E291" s="30">
        <v>347.29899999999998</v>
      </c>
      <c r="F291" s="30">
        <v>0.3</v>
      </c>
      <c r="G291" s="30">
        <v>0.2</v>
      </c>
      <c r="H291" s="30">
        <v>1.6332409999999999</v>
      </c>
      <c r="I291" s="30">
        <v>5189561.4670000002</v>
      </c>
      <c r="J291" s="30">
        <v>487836.58100000001</v>
      </c>
      <c r="K291" s="18">
        <f>VLOOKUP($C291,'Hub coords'!$A$14:$E$119,4,TRUE)</f>
        <v>487837.50940000004</v>
      </c>
      <c r="L291" s="18">
        <f>VLOOKUP($C291,'Hub coords'!$A$14:$E$119,5,TRUE)</f>
        <v>5189563.5465000002</v>
      </c>
      <c r="M291" s="34">
        <f t="shared" si="16"/>
        <v>0.92840000003343448</v>
      </c>
      <c r="N291" s="34">
        <f t="shared" si="17"/>
        <v>2.0794999999925494</v>
      </c>
      <c r="O291" s="35">
        <f t="shared" si="18"/>
        <v>2.2773332672296984</v>
      </c>
      <c r="P291" s="34">
        <f t="shared" si="19"/>
        <v>5.1862468100310934</v>
      </c>
      <c r="Q291" s="36" t="str">
        <f>VLOOKUP($C291,'Hub coords'!$A$14:$E$118,1,TRUE)</f>
        <v>22A</v>
      </c>
      <c r="R291" s="30"/>
    </row>
    <row r="292" spans="1:19" x14ac:dyDescent="0.3">
      <c r="A292" s="30" t="s">
        <v>130</v>
      </c>
      <c r="B292" s="30">
        <v>0</v>
      </c>
      <c r="C292" s="30" t="s">
        <v>4614</v>
      </c>
      <c r="D292" s="30">
        <v>1801</v>
      </c>
      <c r="E292" s="30">
        <v>347.83600000000001</v>
      </c>
      <c r="F292" s="30">
        <v>0.2</v>
      </c>
      <c r="G292" s="30">
        <v>0.2</v>
      </c>
      <c r="H292" s="30">
        <v>1.742329</v>
      </c>
      <c r="I292" s="30">
        <v>5189561.4890000001</v>
      </c>
      <c r="J292" s="30">
        <v>487836.75099999999</v>
      </c>
      <c r="K292" s="18">
        <f>VLOOKUP($C292,'Hub coords'!$A$14:$E$119,4,TRUE)</f>
        <v>487837.50940000004</v>
      </c>
      <c r="L292" s="18">
        <f>VLOOKUP($C292,'Hub coords'!$A$14:$E$119,5,TRUE)</f>
        <v>5189563.5465000002</v>
      </c>
      <c r="M292" s="34">
        <f t="shared" si="16"/>
        <v>0.75840000004973263</v>
      </c>
      <c r="N292" s="34">
        <f t="shared" si="17"/>
        <v>2.0575000001117587</v>
      </c>
      <c r="O292" s="35">
        <f t="shared" si="18"/>
        <v>2.192823935142838</v>
      </c>
      <c r="P292" s="34">
        <f t="shared" si="19"/>
        <v>4.8084768105353213</v>
      </c>
      <c r="Q292" s="36" t="str">
        <f>VLOOKUP($C292,'Hub coords'!$A$14:$E$118,1,TRUE)</f>
        <v>22A</v>
      </c>
      <c r="R292" s="30"/>
    </row>
    <row r="293" spans="1:19" x14ac:dyDescent="0.3">
      <c r="A293" s="30" t="s">
        <v>126</v>
      </c>
      <c r="B293" s="30">
        <v>0</v>
      </c>
      <c r="C293" s="30" t="s">
        <v>4615</v>
      </c>
      <c r="D293" s="30">
        <v>1801</v>
      </c>
      <c r="E293" s="30">
        <v>347.149</v>
      </c>
      <c r="F293" s="30">
        <v>0.3</v>
      </c>
      <c r="G293" s="30">
        <v>0.2</v>
      </c>
      <c r="H293" s="30">
        <v>1.6782280000000001</v>
      </c>
      <c r="I293" s="30">
        <v>5189561.7070000004</v>
      </c>
      <c r="J293" s="30">
        <v>487836.82</v>
      </c>
      <c r="K293" s="18">
        <f>VLOOKUP($C293,'Hub coords'!$A$14:$E$119,4,TRUE)</f>
        <v>487837.50940000004</v>
      </c>
      <c r="L293" s="18">
        <f>VLOOKUP($C293,'Hub coords'!$A$14:$E$119,5,TRUE)</f>
        <v>5189563.5465000002</v>
      </c>
      <c r="M293" s="34">
        <f t="shared" si="16"/>
        <v>0.6894000000320375</v>
      </c>
      <c r="N293" s="34">
        <f t="shared" si="17"/>
        <v>1.839499999769032</v>
      </c>
      <c r="O293" s="35">
        <f t="shared" si="18"/>
        <v>1.9644420605338406</v>
      </c>
      <c r="P293" s="34">
        <f t="shared" si="19"/>
        <v>3.8590326091944416</v>
      </c>
      <c r="Q293" s="36" t="str">
        <f>VLOOKUP($C293,'Hub coords'!$A$14:$E$118,1,TRUE)</f>
        <v>22A</v>
      </c>
      <c r="R293" s="30"/>
    </row>
    <row r="294" spans="1:19" x14ac:dyDescent="0.3">
      <c r="A294" s="30" t="s">
        <v>126</v>
      </c>
      <c r="B294" s="30">
        <v>0</v>
      </c>
      <c r="C294" s="30" t="s">
        <v>4616</v>
      </c>
      <c r="D294" s="30">
        <v>1801</v>
      </c>
      <c r="E294" s="30">
        <v>346.42599999999999</v>
      </c>
      <c r="F294" s="30">
        <v>0.3</v>
      </c>
      <c r="G294" s="30">
        <v>0.2</v>
      </c>
      <c r="H294" s="30">
        <v>1.624743</v>
      </c>
      <c r="I294" s="30">
        <v>5189561.8279999997</v>
      </c>
      <c r="J294" s="30">
        <v>487836.88500000001</v>
      </c>
      <c r="K294" s="18">
        <f>VLOOKUP($C294,'Hub coords'!$A$14:$E$119,4,TRUE)</f>
        <v>487837.50940000004</v>
      </c>
      <c r="L294" s="18">
        <f>VLOOKUP($C294,'Hub coords'!$A$14:$E$119,5,TRUE)</f>
        <v>5189563.5465000002</v>
      </c>
      <c r="M294" s="34">
        <f t="shared" si="16"/>
        <v>0.62440000002970919</v>
      </c>
      <c r="N294" s="34">
        <f t="shared" si="17"/>
        <v>1.7185000004246831</v>
      </c>
      <c r="O294" s="35">
        <f t="shared" si="18"/>
        <v>1.8284194298619605</v>
      </c>
      <c r="P294" s="34">
        <f t="shared" si="19"/>
        <v>3.3431176114967367</v>
      </c>
      <c r="Q294" s="36" t="str">
        <f>VLOOKUP($C294,'Hub coords'!$A$14:$E$118,1,TRUE)</f>
        <v>22A</v>
      </c>
      <c r="R294" s="30"/>
    </row>
    <row r="295" spans="1:19" x14ac:dyDescent="0.3">
      <c r="A295" s="30" t="s">
        <v>126</v>
      </c>
      <c r="B295" s="30">
        <v>0</v>
      </c>
      <c r="C295" s="30" t="s">
        <v>4617</v>
      </c>
      <c r="D295" s="30">
        <v>1801</v>
      </c>
      <c r="E295" s="30">
        <v>348.40899999999999</v>
      </c>
      <c r="F295" s="30">
        <v>0.3</v>
      </c>
      <c r="G295" s="30">
        <v>0.2</v>
      </c>
      <c r="H295" s="30">
        <v>1.710944</v>
      </c>
      <c r="I295" s="30">
        <v>5189561.45</v>
      </c>
      <c r="J295" s="30">
        <v>487836.69199999998</v>
      </c>
      <c r="K295" s="18">
        <f>VLOOKUP($C295,'Hub coords'!$A$14:$E$119,4,TRUE)</f>
        <v>487837.50940000004</v>
      </c>
      <c r="L295" s="18">
        <f>VLOOKUP($C295,'Hub coords'!$A$14:$E$119,5,TRUE)</f>
        <v>5189563.5465000002</v>
      </c>
      <c r="M295" s="34">
        <f t="shared" si="16"/>
        <v>0.81740000005811453</v>
      </c>
      <c r="N295" s="34">
        <f t="shared" si="17"/>
        <v>2.0964999999850988</v>
      </c>
      <c r="O295" s="35">
        <f t="shared" si="18"/>
        <v>2.2502122144439012</v>
      </c>
      <c r="P295" s="34">
        <f t="shared" si="19"/>
        <v>5.0634550100325253</v>
      </c>
      <c r="Q295" s="36" t="str">
        <f>VLOOKUP($C295,'Hub coords'!$A$14:$E$118,1,TRUE)</f>
        <v>22A</v>
      </c>
      <c r="R295" s="30"/>
    </row>
    <row r="296" spans="1:19" x14ac:dyDescent="0.3">
      <c r="A296" s="30" t="s">
        <v>130</v>
      </c>
      <c r="B296" s="30">
        <v>0</v>
      </c>
      <c r="C296" s="30" t="s">
        <v>4618</v>
      </c>
      <c r="D296" s="30">
        <v>1801</v>
      </c>
      <c r="E296" s="30">
        <v>346.76799999999997</v>
      </c>
      <c r="F296" s="30">
        <v>0.3</v>
      </c>
      <c r="G296" s="30">
        <v>0.2</v>
      </c>
      <c r="H296" s="30">
        <v>1.6515439999999999</v>
      </c>
      <c r="I296" s="30">
        <v>5189561.8380000005</v>
      </c>
      <c r="J296" s="30">
        <v>487836.84399999998</v>
      </c>
      <c r="K296" s="18">
        <f>VLOOKUP($C296,'Hub coords'!$A$14:$E$119,4,TRUE)</f>
        <v>487837.50940000004</v>
      </c>
      <c r="L296" s="18">
        <f>VLOOKUP($C296,'Hub coords'!$A$14:$E$119,5,TRUE)</f>
        <v>5189563.5465000002</v>
      </c>
      <c r="M296" s="34">
        <f t="shared" si="16"/>
        <v>0.66540000005625188</v>
      </c>
      <c r="N296" s="34">
        <f t="shared" si="17"/>
        <v>1.7084999997168779</v>
      </c>
      <c r="O296" s="35">
        <f t="shared" si="18"/>
        <v>1.8335019523053233</v>
      </c>
      <c r="P296" s="34">
        <f t="shared" si="19"/>
        <v>3.3617294091074319</v>
      </c>
      <c r="Q296" s="36" t="str">
        <f>VLOOKUP($C296,'Hub coords'!$A$14:$E$118,1,TRUE)</f>
        <v>22A</v>
      </c>
      <c r="R296" s="30"/>
    </row>
    <row r="297" spans="1:19" x14ac:dyDescent="0.3">
      <c r="A297" s="30" t="s">
        <v>126</v>
      </c>
      <c r="B297" s="30">
        <v>0</v>
      </c>
      <c r="C297" s="30" t="s">
        <v>4619</v>
      </c>
      <c r="D297" s="30">
        <v>1801</v>
      </c>
      <c r="E297" s="30">
        <v>348.041</v>
      </c>
      <c r="F297" s="30">
        <v>0.3</v>
      </c>
      <c r="G297" s="30">
        <v>0.2</v>
      </c>
      <c r="H297" s="30">
        <v>1.7107209999999999</v>
      </c>
      <c r="I297" s="30">
        <v>5189561.3140000002</v>
      </c>
      <c r="J297" s="30">
        <v>487836.663</v>
      </c>
      <c r="K297" s="18">
        <f>VLOOKUP($C297,'Hub coords'!$A$14:$E$119,4,TRUE)</f>
        <v>487837.50940000004</v>
      </c>
      <c r="L297" s="18">
        <f>VLOOKUP($C297,'Hub coords'!$A$14:$E$119,5,TRUE)</f>
        <v>5189563.5465000002</v>
      </c>
      <c r="M297" s="34">
        <f t="shared" si="16"/>
        <v>0.84640000003855675</v>
      </c>
      <c r="N297" s="34">
        <f t="shared" si="17"/>
        <v>2.2324999999254942</v>
      </c>
      <c r="O297" s="35">
        <f t="shared" si="18"/>
        <v>2.3875613520352941</v>
      </c>
      <c r="P297" s="34">
        <f t="shared" si="19"/>
        <v>5.7004492097326018</v>
      </c>
      <c r="Q297" s="36" t="str">
        <f>VLOOKUP($C297,'Hub coords'!$A$14:$E$118,1,TRUE)</f>
        <v>22A</v>
      </c>
      <c r="R297" s="30"/>
    </row>
    <row r="298" spans="1:19" x14ac:dyDescent="0.3">
      <c r="A298" s="30" t="s">
        <v>130</v>
      </c>
      <c r="B298" s="30">
        <v>0</v>
      </c>
      <c r="C298" s="30" t="s">
        <v>4593</v>
      </c>
      <c r="D298" s="30">
        <v>1640</v>
      </c>
      <c r="E298" s="30">
        <v>346.64299999999997</v>
      </c>
      <c r="F298" s="30">
        <v>0.3</v>
      </c>
      <c r="G298" s="30">
        <v>0.3</v>
      </c>
      <c r="H298" s="30">
        <v>1.712833</v>
      </c>
      <c r="I298" s="30">
        <v>5189561.4550000001</v>
      </c>
      <c r="J298" s="30">
        <v>487836.78600000002</v>
      </c>
      <c r="K298" s="18">
        <f>VLOOKUP($C298,'Hub coords'!$A$14:$E$119,4,TRUE)</f>
        <v>487837.50940000004</v>
      </c>
      <c r="L298" s="18">
        <f>VLOOKUP($C298,'Hub coords'!$A$14:$E$119,5,TRUE)</f>
        <v>5189563.5465000002</v>
      </c>
      <c r="M298" s="34">
        <f t="shared" si="16"/>
        <v>0.72340000001713634</v>
      </c>
      <c r="N298" s="34">
        <f t="shared" si="17"/>
        <v>2.0915000000968575</v>
      </c>
      <c r="O298" s="35">
        <f t="shared" si="18"/>
        <v>2.2130702226612575</v>
      </c>
      <c r="P298" s="34">
        <f t="shared" si="19"/>
        <v>4.8976798104299482</v>
      </c>
      <c r="Q298" s="36" t="str">
        <f>VLOOKUP($C298,'Hub coords'!$A$14:$E$118,1,TRUE)</f>
        <v>22A</v>
      </c>
      <c r="R298" s="30"/>
    </row>
    <row r="299" spans="1:19" x14ac:dyDescent="0.3">
      <c r="A299" s="30" t="s">
        <v>130</v>
      </c>
      <c r="B299" s="30">
        <v>0</v>
      </c>
      <c r="C299" s="30" t="s">
        <v>4620</v>
      </c>
      <c r="D299" s="30">
        <v>1801</v>
      </c>
      <c r="E299" s="30">
        <v>345.32400000000001</v>
      </c>
      <c r="F299" s="30">
        <v>0.3</v>
      </c>
      <c r="G299" s="30">
        <v>0.2</v>
      </c>
      <c r="H299" s="30">
        <v>1.5381260000000001</v>
      </c>
      <c r="I299" s="30">
        <v>5189562.3250000002</v>
      </c>
      <c r="J299" s="30">
        <v>487836.79800000001</v>
      </c>
      <c r="K299" s="18">
        <f>VLOOKUP($C299,'Hub coords'!$A$14:$E$119,4,TRUE)</f>
        <v>487837.50940000004</v>
      </c>
      <c r="L299" s="18">
        <f>VLOOKUP($C299,'Hub coords'!$A$14:$E$119,5,TRUE)</f>
        <v>5189563.5465000002</v>
      </c>
      <c r="M299" s="34">
        <f t="shared" si="16"/>
        <v>0.71140000002924353</v>
      </c>
      <c r="N299" s="34">
        <f t="shared" si="17"/>
        <v>1.2214999999850988</v>
      </c>
      <c r="O299" s="35">
        <f t="shared" si="18"/>
        <v>1.4135601189921863</v>
      </c>
      <c r="P299" s="34">
        <f t="shared" si="19"/>
        <v>1.9981522100052038</v>
      </c>
      <c r="Q299" s="36" t="str">
        <f>VLOOKUP($C299,'Hub coords'!$A$14:$E$118,1,TRUE)</f>
        <v>22A</v>
      </c>
      <c r="R299" s="30"/>
    </row>
    <row r="300" spans="1:19" x14ac:dyDescent="0.3">
      <c r="A300" s="30" t="s">
        <v>130</v>
      </c>
      <c r="B300" s="30">
        <v>0</v>
      </c>
      <c r="C300" s="30" t="s">
        <v>4594</v>
      </c>
      <c r="D300" s="30">
        <v>1801</v>
      </c>
      <c r="E300" s="30">
        <v>346.17700000000002</v>
      </c>
      <c r="F300" s="30">
        <v>0.3</v>
      </c>
      <c r="G300" s="30">
        <v>0.2</v>
      </c>
      <c r="H300" s="30">
        <v>1.5546199999999999</v>
      </c>
      <c r="I300" s="30">
        <v>5189561.9819999998</v>
      </c>
      <c r="J300" s="30">
        <v>487836.91399999999</v>
      </c>
      <c r="K300" s="18">
        <f>VLOOKUP($C300,'Hub coords'!$A$14:$E$119,4,TRUE)</f>
        <v>487837.50940000004</v>
      </c>
      <c r="L300" s="18">
        <f>VLOOKUP($C300,'Hub coords'!$A$14:$E$119,5,TRUE)</f>
        <v>5189563.5465000002</v>
      </c>
      <c r="M300" s="34">
        <f t="shared" si="16"/>
        <v>0.59540000004926696</v>
      </c>
      <c r="N300" s="34">
        <f t="shared" si="17"/>
        <v>1.5645000003278255</v>
      </c>
      <c r="O300" s="35">
        <f t="shared" si="18"/>
        <v>1.6739657735701867</v>
      </c>
      <c r="P300" s="34">
        <f t="shared" si="19"/>
        <v>2.8021614110844335</v>
      </c>
      <c r="Q300" s="36" t="str">
        <f>VLOOKUP($C300,'Hub coords'!$A$14:$E$118,1,TRUE)</f>
        <v>22A</v>
      </c>
      <c r="R300" s="30" t="s">
        <v>5112</v>
      </c>
      <c r="S300" s="37">
        <f>COUNT(D276:D305)</f>
        <v>30</v>
      </c>
    </row>
    <row r="301" spans="1:19" x14ac:dyDescent="0.3">
      <c r="A301" s="30" t="s">
        <v>126</v>
      </c>
      <c r="B301" s="30">
        <v>0</v>
      </c>
      <c r="C301" s="30" t="s">
        <v>4595</v>
      </c>
      <c r="D301" s="30">
        <v>1801</v>
      </c>
      <c r="E301" s="30">
        <v>347.76</v>
      </c>
      <c r="F301" s="30">
        <v>0.3</v>
      </c>
      <c r="G301" s="30">
        <v>0.2</v>
      </c>
      <c r="H301" s="30">
        <v>1.635977</v>
      </c>
      <c r="I301" s="30">
        <v>5189561.4689999996</v>
      </c>
      <c r="J301" s="30">
        <v>487836.603</v>
      </c>
      <c r="K301" s="18">
        <f>VLOOKUP($C301,'Hub coords'!$A$14:$E$119,4,TRUE)</f>
        <v>487837.50940000004</v>
      </c>
      <c r="L301" s="18">
        <f>VLOOKUP($C301,'Hub coords'!$A$14:$E$119,5,TRUE)</f>
        <v>5189563.5465000002</v>
      </c>
      <c r="M301" s="34">
        <f t="shared" si="16"/>
        <v>0.90640000003622845</v>
      </c>
      <c r="N301" s="34">
        <f t="shared" si="17"/>
        <v>2.0775000005960464</v>
      </c>
      <c r="O301" s="35">
        <f t="shared" si="18"/>
        <v>2.2666202179770321</v>
      </c>
      <c r="P301" s="34">
        <f t="shared" si="19"/>
        <v>5.1375672125422485</v>
      </c>
      <c r="Q301" s="36" t="str">
        <f>VLOOKUP($C301,'Hub coords'!$A$14:$E$118,1,TRUE)</f>
        <v>22A</v>
      </c>
      <c r="R301" s="30" t="s">
        <v>5111</v>
      </c>
      <c r="S301" s="34">
        <f>AVERAGE(O276:O305)</f>
        <v>1.9066491546402622</v>
      </c>
    </row>
    <row r="302" spans="1:19" x14ac:dyDescent="0.3">
      <c r="A302" s="30" t="s">
        <v>126</v>
      </c>
      <c r="B302" s="30">
        <v>0</v>
      </c>
      <c r="C302" s="30" t="s">
        <v>4596</v>
      </c>
      <c r="D302" s="30">
        <v>1801</v>
      </c>
      <c r="E302" s="30">
        <v>347.44299999999998</v>
      </c>
      <c r="F302" s="30">
        <v>0.3</v>
      </c>
      <c r="G302" s="30">
        <v>0.2</v>
      </c>
      <c r="H302" s="30">
        <v>1.6763380000000001</v>
      </c>
      <c r="I302" s="30">
        <v>5189561.3360000001</v>
      </c>
      <c r="J302" s="30">
        <v>487836.61599999998</v>
      </c>
      <c r="K302" s="18">
        <f>VLOOKUP($C302,'Hub coords'!$A$14:$E$119,4,TRUE)</f>
        <v>487837.50940000004</v>
      </c>
      <c r="L302" s="18">
        <f>VLOOKUP($C302,'Hub coords'!$A$14:$E$119,5,TRUE)</f>
        <v>5189563.5465000002</v>
      </c>
      <c r="M302" s="34">
        <f t="shared" si="16"/>
        <v>0.89340000005904585</v>
      </c>
      <c r="N302" s="34">
        <f t="shared" si="17"/>
        <v>2.2105000000447035</v>
      </c>
      <c r="O302" s="35">
        <f t="shared" si="18"/>
        <v>2.3842134573697753</v>
      </c>
      <c r="P302" s="34">
        <f t="shared" si="19"/>
        <v>5.6844738103031371</v>
      </c>
      <c r="Q302" s="36" t="str">
        <f>VLOOKUP($C302,'Hub coords'!$A$14:$E$118,1,TRUE)</f>
        <v>22A</v>
      </c>
      <c r="R302" s="30" t="s">
        <v>5110</v>
      </c>
      <c r="S302" s="34">
        <f>_xlfn.STDEV.S(O276:O305)</f>
        <v>0.3612996343822194</v>
      </c>
    </row>
    <row r="303" spans="1:19" x14ac:dyDescent="0.3">
      <c r="A303" s="30" t="s">
        <v>130</v>
      </c>
      <c r="B303" s="30">
        <v>0</v>
      </c>
      <c r="C303" s="30" t="s">
        <v>4597</v>
      </c>
      <c r="D303" s="30">
        <v>1722</v>
      </c>
      <c r="E303" s="30">
        <v>346.137</v>
      </c>
      <c r="F303" s="30">
        <v>0.4</v>
      </c>
      <c r="G303" s="30">
        <v>0.3</v>
      </c>
      <c r="H303" s="30">
        <v>1.669848</v>
      </c>
      <c r="I303" s="30">
        <v>5189561.625</v>
      </c>
      <c r="J303" s="30">
        <v>487836.717</v>
      </c>
      <c r="K303" s="18">
        <f>VLOOKUP($C303,'Hub coords'!$A$14:$E$119,4,TRUE)</f>
        <v>487837.50940000004</v>
      </c>
      <c r="L303" s="18">
        <f>VLOOKUP($C303,'Hub coords'!$A$14:$E$119,5,TRUE)</f>
        <v>5189563.5465000002</v>
      </c>
      <c r="M303" s="34">
        <f t="shared" si="16"/>
        <v>0.79240000003483146</v>
      </c>
      <c r="N303" s="34">
        <f t="shared" si="17"/>
        <v>1.9215000001713634</v>
      </c>
      <c r="O303" s="35">
        <f t="shared" si="18"/>
        <v>2.0784754053665755</v>
      </c>
      <c r="P303" s="34">
        <f t="shared" si="19"/>
        <v>4.3200600107137506</v>
      </c>
      <c r="Q303" s="36" t="str">
        <f>VLOOKUP($C303,'Hub coords'!$A$14:$E$118,1,TRUE)</f>
        <v>22A</v>
      </c>
      <c r="R303" s="30" t="s">
        <v>5109</v>
      </c>
      <c r="S303" s="34">
        <f>MIN(O276:O305)</f>
        <v>1.1930850809079547</v>
      </c>
    </row>
    <row r="304" spans="1:19" x14ac:dyDescent="0.3">
      <c r="A304" s="30" t="s">
        <v>130</v>
      </c>
      <c r="B304" s="30">
        <v>0</v>
      </c>
      <c r="C304" s="30" t="s">
        <v>4598</v>
      </c>
      <c r="D304" s="30">
        <v>1801</v>
      </c>
      <c r="E304" s="30">
        <v>345.69299999999998</v>
      </c>
      <c r="F304" s="30">
        <v>0.3</v>
      </c>
      <c r="G304" s="30">
        <v>0.2</v>
      </c>
      <c r="H304" s="30">
        <v>1.647357</v>
      </c>
      <c r="I304" s="30">
        <v>5189561.9060000004</v>
      </c>
      <c r="J304" s="30">
        <v>487836.64899999998</v>
      </c>
      <c r="K304" s="18">
        <f>VLOOKUP($C304,'Hub coords'!$A$14:$E$119,4,TRUE)</f>
        <v>487837.50940000004</v>
      </c>
      <c r="L304" s="18">
        <f>VLOOKUP($C304,'Hub coords'!$A$14:$E$119,5,TRUE)</f>
        <v>5189563.5465000002</v>
      </c>
      <c r="M304" s="34">
        <f t="shared" si="16"/>
        <v>0.8604000000632368</v>
      </c>
      <c r="N304" s="34">
        <f t="shared" si="17"/>
        <v>1.6404999997466803</v>
      </c>
      <c r="O304" s="35">
        <f t="shared" si="18"/>
        <v>1.8524385035076538</v>
      </c>
      <c r="P304" s="34">
        <f t="shared" si="19"/>
        <v>3.4315284092776759</v>
      </c>
      <c r="Q304" s="36" t="str">
        <f>VLOOKUP($C304,'Hub coords'!$A$14:$E$118,1,TRUE)</f>
        <v>22A</v>
      </c>
      <c r="R304" s="30" t="s">
        <v>5108</v>
      </c>
      <c r="S304" s="34">
        <f>MAX(O276:O305)</f>
        <v>2.3875613520352941</v>
      </c>
    </row>
    <row r="305" spans="1:19" x14ac:dyDescent="0.3">
      <c r="A305" s="30" t="s">
        <v>130</v>
      </c>
      <c r="B305" s="30">
        <v>0</v>
      </c>
      <c r="C305" s="30" t="s">
        <v>4599</v>
      </c>
      <c r="D305" s="30">
        <v>1801</v>
      </c>
      <c r="E305" s="30">
        <v>343.93900000000002</v>
      </c>
      <c r="F305" s="30">
        <v>0.2</v>
      </c>
      <c r="G305" s="30">
        <v>0.2</v>
      </c>
      <c r="H305" s="30">
        <v>1.59972</v>
      </c>
      <c r="I305" s="30">
        <v>5189562.4890000001</v>
      </c>
      <c r="J305" s="30">
        <v>487836.95699999999</v>
      </c>
      <c r="K305" s="18">
        <f>VLOOKUP($C305,'Hub coords'!$A$14:$E$119,4,TRUE)</f>
        <v>487837.50940000004</v>
      </c>
      <c r="L305" s="18">
        <f>VLOOKUP($C305,'Hub coords'!$A$14:$E$119,5,TRUE)</f>
        <v>5189563.5465000002</v>
      </c>
      <c r="M305" s="34">
        <f t="shared" si="16"/>
        <v>0.55240000004414469</v>
      </c>
      <c r="N305" s="34">
        <f t="shared" si="17"/>
        <v>1.0575000001117587</v>
      </c>
      <c r="O305" s="35">
        <f t="shared" si="18"/>
        <v>1.1930850809079547</v>
      </c>
      <c r="P305" s="34">
        <f t="shared" si="19"/>
        <v>1.4234520102851409</v>
      </c>
      <c r="Q305" s="36" t="str">
        <f>VLOOKUP($C305,'Hub coords'!$A$14:$E$118,1,TRUE)</f>
        <v>22A</v>
      </c>
      <c r="R305" s="30" t="s">
        <v>5107</v>
      </c>
      <c r="S305" s="34">
        <f>SQRT(SUM(P276:P305)/S300)</f>
        <v>1.9394579596290114</v>
      </c>
    </row>
    <row r="306" spans="1:19" s="58" customFormat="1" ht="15" thickBot="1" x14ac:dyDescent="0.35">
      <c r="A306" s="58" t="s">
        <v>126</v>
      </c>
      <c r="B306" s="58">
        <v>0</v>
      </c>
      <c r="C306" s="58" t="s">
        <v>4621</v>
      </c>
      <c r="D306" s="58">
        <v>1801</v>
      </c>
      <c r="E306" s="58">
        <v>337.06200000000001</v>
      </c>
      <c r="F306" s="58">
        <v>0.3</v>
      </c>
      <c r="G306" s="58">
        <v>0.2</v>
      </c>
      <c r="H306" s="58">
        <v>1.8677220000000001</v>
      </c>
      <c r="I306" s="58">
        <v>5189498.7640000004</v>
      </c>
      <c r="J306" s="58">
        <v>487967.071</v>
      </c>
      <c r="K306" s="18">
        <f>VLOOKUP($C306,'Hub coords'!$A$14:$E$119,4,TRUE)</f>
        <v>487966.29640000005</v>
      </c>
      <c r="L306" s="18">
        <f>VLOOKUP($C306,'Hub coords'!$A$14:$E$119,5,TRUE)</f>
        <v>5189499.7715000007</v>
      </c>
      <c r="M306" s="59">
        <f t="shared" ref="M306:M359" si="20">ABS(K306-J306)</f>
        <v>0.77459999994607642</v>
      </c>
      <c r="N306" s="59">
        <f t="shared" ref="N306:N359" si="21">ABS(L306-I306)</f>
        <v>1.0075000002980232</v>
      </c>
      <c r="O306" s="60">
        <f t="shared" ref="O306:O359" si="22">SQRT(M306^2+N306^2)</f>
        <v>1.2708506641289441</v>
      </c>
      <c r="P306" s="59">
        <f t="shared" ref="P306:P359" si="23">O306*O306</f>
        <v>1.6150614105169783</v>
      </c>
      <c r="Q306" s="61" t="str">
        <f>VLOOKUP($C306,'Hub coords'!$A$14:$E$118,1,TRUE)</f>
        <v>24A</v>
      </c>
      <c r="R306" s="59"/>
    </row>
    <row r="307" spans="1:19" s="58" customFormat="1" x14ac:dyDescent="0.3">
      <c r="A307" s="58" t="s">
        <v>130</v>
      </c>
      <c r="B307" s="58">
        <v>0</v>
      </c>
      <c r="C307" s="58" t="s">
        <v>4630</v>
      </c>
      <c r="D307" s="58">
        <v>1801</v>
      </c>
      <c r="E307" s="58">
        <v>338.36099999999999</v>
      </c>
      <c r="F307" s="58">
        <v>0.4</v>
      </c>
      <c r="G307" s="58">
        <v>0.3</v>
      </c>
      <c r="H307" s="58">
        <v>1.785512</v>
      </c>
      <c r="I307" s="58">
        <v>5189498.5329999998</v>
      </c>
      <c r="J307" s="58">
        <v>487967.20799999998</v>
      </c>
      <c r="K307" s="18">
        <f>VLOOKUP($C307,'Hub coords'!$A$14:$E$119,4,TRUE)</f>
        <v>487966.29640000005</v>
      </c>
      <c r="L307" s="18">
        <f>VLOOKUP($C307,'Hub coords'!$A$14:$E$119,5,TRUE)</f>
        <v>5189499.7715000007</v>
      </c>
      <c r="M307" s="59">
        <f t="shared" si="20"/>
        <v>0.91159999993396923</v>
      </c>
      <c r="N307" s="59">
        <f t="shared" si="21"/>
        <v>1.2385000009089708</v>
      </c>
      <c r="O307" s="60">
        <f t="shared" si="22"/>
        <v>1.5378221002870043</v>
      </c>
      <c r="P307" s="59">
        <f t="shared" si="23"/>
        <v>2.3648968121311329</v>
      </c>
      <c r="Q307" s="61" t="str">
        <f>VLOOKUP($C307,'Hub coords'!$A$14:$E$118,1,TRUE)</f>
        <v>24A</v>
      </c>
      <c r="R307" s="62"/>
      <c r="S307" s="62"/>
    </row>
    <row r="308" spans="1:19" s="58" customFormat="1" x14ac:dyDescent="0.3">
      <c r="A308" s="58" t="s">
        <v>126</v>
      </c>
      <c r="B308" s="58">
        <v>0</v>
      </c>
      <c r="C308" s="58" t="s">
        <v>4631</v>
      </c>
      <c r="D308" s="58">
        <v>1801</v>
      </c>
      <c r="E308" s="58">
        <v>337.77100000000002</v>
      </c>
      <c r="F308" s="58">
        <v>0.4</v>
      </c>
      <c r="G308" s="58">
        <v>0.3</v>
      </c>
      <c r="H308" s="58">
        <v>1.908617</v>
      </c>
      <c r="I308" s="58">
        <v>5189498.6710000001</v>
      </c>
      <c r="J308" s="58">
        <v>487967.57400000002</v>
      </c>
      <c r="K308" s="18">
        <f>VLOOKUP($C308,'Hub coords'!$A$14:$E$119,4,TRUE)</f>
        <v>487966.29640000005</v>
      </c>
      <c r="L308" s="18">
        <f>VLOOKUP($C308,'Hub coords'!$A$14:$E$119,5,TRUE)</f>
        <v>5189499.7715000007</v>
      </c>
      <c r="M308" s="59">
        <f t="shared" si="20"/>
        <v>1.2775999999721535</v>
      </c>
      <c r="N308" s="59">
        <f t="shared" si="21"/>
        <v>1.1005000006407499</v>
      </c>
      <c r="O308" s="60">
        <f t="shared" si="22"/>
        <v>1.6862271529480057</v>
      </c>
      <c r="P308" s="59">
        <f t="shared" si="23"/>
        <v>2.8433620113391371</v>
      </c>
      <c r="Q308" s="61" t="str">
        <f>VLOOKUP($C308,'Hub coords'!$A$14:$E$118,1,TRUE)</f>
        <v>24A</v>
      </c>
      <c r="R308" s="67"/>
      <c r="S308" s="64"/>
    </row>
    <row r="309" spans="1:19" s="58" customFormat="1" x14ac:dyDescent="0.3">
      <c r="A309" s="58" t="s">
        <v>130</v>
      </c>
      <c r="B309" s="58">
        <v>0</v>
      </c>
      <c r="C309" s="58" t="s">
        <v>4632</v>
      </c>
      <c r="D309" s="58">
        <v>1801</v>
      </c>
      <c r="E309" s="58">
        <v>337.928</v>
      </c>
      <c r="F309" s="58">
        <v>0.3</v>
      </c>
      <c r="G309" s="58">
        <v>0.3</v>
      </c>
      <c r="H309" s="58">
        <v>2.0097330000000002</v>
      </c>
      <c r="I309" s="58">
        <v>5189498.3660000004</v>
      </c>
      <c r="J309" s="58">
        <v>487967.47</v>
      </c>
      <c r="K309" s="18">
        <f>VLOOKUP($C309,'Hub coords'!$A$14:$E$119,4,TRUE)</f>
        <v>487966.29640000005</v>
      </c>
      <c r="L309" s="18">
        <f>VLOOKUP($C309,'Hub coords'!$A$14:$E$119,5,TRUE)</f>
        <v>5189499.7715000007</v>
      </c>
      <c r="M309" s="59">
        <f t="shared" si="20"/>
        <v>1.173599999921862</v>
      </c>
      <c r="N309" s="59">
        <f t="shared" si="21"/>
        <v>1.4055000003427267</v>
      </c>
      <c r="O309" s="60">
        <f t="shared" si="22"/>
        <v>1.8310563101062729</v>
      </c>
      <c r="P309" s="59">
        <f t="shared" si="23"/>
        <v>3.3527672107799993</v>
      </c>
      <c r="Q309" s="61" t="str">
        <f>VLOOKUP($C309,'Hub coords'!$A$14:$E$118,1,TRUE)</f>
        <v>24A</v>
      </c>
      <c r="R309" s="67"/>
      <c r="S309" s="64"/>
    </row>
    <row r="310" spans="1:19" s="58" customFormat="1" x14ac:dyDescent="0.3">
      <c r="A310" s="58" t="s">
        <v>126</v>
      </c>
      <c r="B310" s="58">
        <v>0</v>
      </c>
      <c r="C310" s="58" t="s">
        <v>4633</v>
      </c>
      <c r="D310" s="58">
        <v>1801</v>
      </c>
      <c r="E310" s="58">
        <v>338.08499999999998</v>
      </c>
      <c r="F310" s="58">
        <v>0.4</v>
      </c>
      <c r="G310" s="58">
        <v>0.3</v>
      </c>
      <c r="H310" s="58">
        <v>2.0425049999999998</v>
      </c>
      <c r="I310" s="58">
        <v>5189498.1160000004</v>
      </c>
      <c r="J310" s="58">
        <v>487967.44500000001</v>
      </c>
      <c r="K310" s="18">
        <f>VLOOKUP($C310,'Hub coords'!$A$14:$E$119,4,TRUE)</f>
        <v>487966.29640000005</v>
      </c>
      <c r="L310" s="18">
        <f>VLOOKUP($C310,'Hub coords'!$A$14:$E$119,5,TRUE)</f>
        <v>5189499.7715000007</v>
      </c>
      <c r="M310" s="59">
        <f t="shared" si="20"/>
        <v>1.1485999999567866</v>
      </c>
      <c r="N310" s="59">
        <f t="shared" si="21"/>
        <v>1.6555000003427267</v>
      </c>
      <c r="O310" s="60">
        <f t="shared" si="22"/>
        <v>2.0149347907650754</v>
      </c>
      <c r="P310" s="59">
        <f t="shared" si="23"/>
        <v>4.059962211035498</v>
      </c>
      <c r="Q310" s="61" t="str">
        <f>VLOOKUP($C310,'Hub coords'!$A$14:$E$118,1,TRUE)</f>
        <v>24A</v>
      </c>
      <c r="R310" s="67"/>
      <c r="S310" s="64"/>
    </row>
    <row r="311" spans="1:19" s="58" customFormat="1" x14ac:dyDescent="0.3">
      <c r="A311" s="58" t="s">
        <v>130</v>
      </c>
      <c r="B311" s="58">
        <v>0</v>
      </c>
      <c r="C311" s="58" t="s">
        <v>4634</v>
      </c>
      <c r="D311" s="58">
        <v>1801</v>
      </c>
      <c r="E311" s="58">
        <v>338.79700000000003</v>
      </c>
      <c r="F311" s="58">
        <v>0.3</v>
      </c>
      <c r="G311" s="58">
        <v>0.2</v>
      </c>
      <c r="H311" s="58">
        <v>1.9660629999999999</v>
      </c>
      <c r="I311" s="58">
        <v>5189498.3140000002</v>
      </c>
      <c r="J311" s="58">
        <v>487966.23599999998</v>
      </c>
      <c r="K311" s="18">
        <f>VLOOKUP($C311,'Hub coords'!$A$14:$E$119,4,TRUE)</f>
        <v>487966.29640000005</v>
      </c>
      <c r="L311" s="18">
        <f>VLOOKUP($C311,'Hub coords'!$A$14:$E$119,5,TRUE)</f>
        <v>5189499.7715000007</v>
      </c>
      <c r="M311" s="59">
        <f t="shared" si="20"/>
        <v>6.0400000074878335E-2</v>
      </c>
      <c r="N311" s="59">
        <f t="shared" si="21"/>
        <v>1.4575000004842877</v>
      </c>
      <c r="O311" s="60">
        <f t="shared" si="22"/>
        <v>1.4587509764935014</v>
      </c>
      <c r="P311" s="59">
        <f t="shared" si="23"/>
        <v>2.127954411420744</v>
      </c>
      <c r="Q311" s="61" t="str">
        <f>VLOOKUP($C311,'Hub coords'!$A$14:$E$118,1,TRUE)</f>
        <v>24A</v>
      </c>
      <c r="R311" s="67"/>
      <c r="S311" s="64"/>
    </row>
    <row r="312" spans="1:19" s="58" customFormat="1" x14ac:dyDescent="0.3">
      <c r="A312" s="58" t="s">
        <v>130</v>
      </c>
      <c r="B312" s="58">
        <v>0</v>
      </c>
      <c r="C312" s="58" t="s">
        <v>4635</v>
      </c>
      <c r="D312" s="58">
        <v>1801</v>
      </c>
      <c r="E312" s="58">
        <v>339.17899999999997</v>
      </c>
      <c r="F312" s="58">
        <v>0.2</v>
      </c>
      <c r="G312" s="58">
        <v>0.2</v>
      </c>
      <c r="H312" s="58">
        <v>2.0519029999999998</v>
      </c>
      <c r="I312" s="58">
        <v>5189497.9069999997</v>
      </c>
      <c r="J312" s="58">
        <v>487965.80900000001</v>
      </c>
      <c r="K312" s="18">
        <f>VLOOKUP($C312,'Hub coords'!$A$14:$E$119,4,TRUE)</f>
        <v>487966.29640000005</v>
      </c>
      <c r="L312" s="18">
        <f>VLOOKUP($C312,'Hub coords'!$A$14:$E$119,5,TRUE)</f>
        <v>5189499.7715000007</v>
      </c>
      <c r="M312" s="59">
        <f t="shared" si="20"/>
        <v>0.48740000004181638</v>
      </c>
      <c r="N312" s="59">
        <f t="shared" si="21"/>
        <v>1.8645000010728836</v>
      </c>
      <c r="O312" s="60">
        <f t="shared" si="22"/>
        <v>1.9271530852637384</v>
      </c>
      <c r="P312" s="59">
        <f t="shared" si="23"/>
        <v>3.7139190140415459</v>
      </c>
      <c r="Q312" s="61" t="str">
        <f>VLOOKUP($C312,'Hub coords'!$A$14:$E$118,1,TRUE)</f>
        <v>24A</v>
      </c>
      <c r="R312" s="67"/>
      <c r="S312" s="64"/>
    </row>
    <row r="313" spans="1:19" s="58" customFormat="1" x14ac:dyDescent="0.3">
      <c r="A313" s="58" t="s">
        <v>126</v>
      </c>
      <c r="B313" s="58">
        <v>0</v>
      </c>
      <c r="C313" s="58" t="s">
        <v>4636</v>
      </c>
      <c r="D313" s="58">
        <v>1801</v>
      </c>
      <c r="E313" s="58">
        <v>338.98599999999999</v>
      </c>
      <c r="F313" s="58">
        <v>0.2</v>
      </c>
      <c r="G313" s="58">
        <v>0.2</v>
      </c>
      <c r="H313" s="58">
        <v>2.0516930000000002</v>
      </c>
      <c r="I313" s="58">
        <v>5189497.9939999999</v>
      </c>
      <c r="J313" s="58">
        <v>487965.67300000001</v>
      </c>
      <c r="K313" s="18">
        <f>VLOOKUP($C313,'Hub coords'!$A$14:$E$119,4,TRUE)</f>
        <v>487966.29640000005</v>
      </c>
      <c r="L313" s="18">
        <f>VLOOKUP($C313,'Hub coords'!$A$14:$E$119,5,TRUE)</f>
        <v>5189499.7715000007</v>
      </c>
      <c r="M313" s="59">
        <f t="shared" si="20"/>
        <v>0.6234000000404194</v>
      </c>
      <c r="N313" s="59">
        <f t="shared" si="21"/>
        <v>1.777500000782311</v>
      </c>
      <c r="O313" s="60">
        <f t="shared" si="22"/>
        <v>1.8836490683860172</v>
      </c>
      <c r="P313" s="59">
        <f t="shared" si="23"/>
        <v>3.5481338128315105</v>
      </c>
      <c r="Q313" s="61" t="str">
        <f>VLOOKUP($C313,'Hub coords'!$A$14:$E$118,1,TRUE)</f>
        <v>24A</v>
      </c>
      <c r="R313" s="67"/>
      <c r="S313" s="64"/>
    </row>
    <row r="314" spans="1:19" s="58" customFormat="1" x14ac:dyDescent="0.3">
      <c r="A314" s="58" t="s">
        <v>126</v>
      </c>
      <c r="B314" s="58">
        <v>0</v>
      </c>
      <c r="C314" s="58" t="s">
        <v>4637</v>
      </c>
      <c r="D314" s="58">
        <v>1801</v>
      </c>
      <c r="E314" s="58">
        <v>338.77699999999999</v>
      </c>
      <c r="F314" s="58">
        <v>0.2</v>
      </c>
      <c r="G314" s="58">
        <v>0.2</v>
      </c>
      <c r="H314" s="58">
        <v>2.0017839999999998</v>
      </c>
      <c r="I314" s="58">
        <v>5189497.9929999998</v>
      </c>
      <c r="J314" s="58">
        <v>487965.66800000001</v>
      </c>
      <c r="K314" s="18">
        <f>VLOOKUP($C314,'Hub coords'!$A$14:$E$119,4,TRUE)</f>
        <v>487966.29640000005</v>
      </c>
      <c r="L314" s="18">
        <f>VLOOKUP($C314,'Hub coords'!$A$14:$E$119,5,TRUE)</f>
        <v>5189499.7715000007</v>
      </c>
      <c r="M314" s="59">
        <f t="shared" si="20"/>
        <v>0.62840000004507601</v>
      </c>
      <c r="N314" s="59">
        <f t="shared" si="21"/>
        <v>1.7785000009462237</v>
      </c>
      <c r="O314" s="60">
        <f t="shared" si="22"/>
        <v>1.886252584735769</v>
      </c>
      <c r="P314" s="59">
        <f t="shared" si="23"/>
        <v>3.5579488134223691</v>
      </c>
      <c r="Q314" s="61" t="str">
        <f>VLOOKUP($C314,'Hub coords'!$A$14:$E$118,1,TRUE)</f>
        <v>24A</v>
      </c>
      <c r="R314" s="67"/>
      <c r="S314" s="64"/>
    </row>
    <row r="315" spans="1:19" s="58" customFormat="1" x14ac:dyDescent="0.3">
      <c r="A315" s="58" t="s">
        <v>126</v>
      </c>
      <c r="B315" s="58">
        <v>0</v>
      </c>
      <c r="C315" s="58" t="s">
        <v>4638</v>
      </c>
      <c r="D315" s="58">
        <v>1801</v>
      </c>
      <c r="E315" s="58">
        <v>338.14</v>
      </c>
      <c r="F315" s="58">
        <v>0.3</v>
      </c>
      <c r="G315" s="58">
        <v>0.2</v>
      </c>
      <c r="H315" s="58">
        <v>2.1109800000000001</v>
      </c>
      <c r="I315" s="58">
        <v>5189498.8890000004</v>
      </c>
      <c r="J315" s="58">
        <v>487966.40399999998</v>
      </c>
      <c r="K315" s="18">
        <f>VLOOKUP($C315,'Hub coords'!$A$14:$E$119,4,TRUE)</f>
        <v>487966.29640000005</v>
      </c>
      <c r="L315" s="18">
        <f>VLOOKUP($C315,'Hub coords'!$A$14:$E$119,5,TRUE)</f>
        <v>5189499.7715000007</v>
      </c>
      <c r="M315" s="59">
        <f t="shared" si="20"/>
        <v>0.10759999993024394</v>
      </c>
      <c r="N315" s="59">
        <f t="shared" si="21"/>
        <v>0.88250000029802322</v>
      </c>
      <c r="O315" s="60">
        <f t="shared" si="22"/>
        <v>0.889035438276225</v>
      </c>
      <c r="P315" s="59">
        <f t="shared" si="23"/>
        <v>0.79038401051099949</v>
      </c>
      <c r="Q315" s="61" t="str">
        <f>VLOOKUP($C315,'Hub coords'!$A$14:$E$118,1,TRUE)</f>
        <v>24A</v>
      </c>
      <c r="R315" s="67"/>
      <c r="S315" s="64"/>
    </row>
    <row r="316" spans="1:19" s="58" customFormat="1" ht="15" thickBot="1" x14ac:dyDescent="0.35">
      <c r="A316" s="58" t="s">
        <v>126</v>
      </c>
      <c r="B316" s="58">
        <v>0</v>
      </c>
      <c r="C316" s="58" t="s">
        <v>4639</v>
      </c>
      <c r="D316" s="58">
        <v>1801</v>
      </c>
      <c r="E316" s="58">
        <v>337.97399999999999</v>
      </c>
      <c r="F316" s="58">
        <v>0.3</v>
      </c>
      <c r="G316" s="58">
        <v>0.2</v>
      </c>
      <c r="H316" s="58">
        <v>1.9770369999999999</v>
      </c>
      <c r="I316" s="58">
        <v>5189498.5959999999</v>
      </c>
      <c r="J316" s="58">
        <v>487966.35</v>
      </c>
      <c r="K316" s="18">
        <f>VLOOKUP($C316,'Hub coords'!$A$14:$E$119,4,TRUE)</f>
        <v>487966.29640000005</v>
      </c>
      <c r="L316" s="18">
        <f>VLOOKUP($C316,'Hub coords'!$A$14:$E$119,5,TRUE)</f>
        <v>5189499.7715000007</v>
      </c>
      <c r="M316" s="59">
        <f t="shared" si="20"/>
        <v>5.3599999926518649E-2</v>
      </c>
      <c r="N316" s="59">
        <f t="shared" si="21"/>
        <v>1.1755000008270144</v>
      </c>
      <c r="O316" s="60">
        <f t="shared" si="22"/>
        <v>1.1767213824590907</v>
      </c>
      <c r="P316" s="59">
        <f t="shared" si="23"/>
        <v>1.3846732119364338</v>
      </c>
      <c r="Q316" s="61" t="str">
        <f>VLOOKUP($C316,'Hub coords'!$A$14:$E$118,1,TRUE)</f>
        <v>24A</v>
      </c>
      <c r="R316" s="65"/>
      <c r="S316" s="65"/>
    </row>
    <row r="317" spans="1:19" s="58" customFormat="1" x14ac:dyDescent="0.3">
      <c r="A317" s="58" t="s">
        <v>130</v>
      </c>
      <c r="B317" s="58">
        <v>0</v>
      </c>
      <c r="C317" s="58" t="s">
        <v>4622</v>
      </c>
      <c r="D317" s="58">
        <v>1801</v>
      </c>
      <c r="E317" s="58">
        <v>337.565</v>
      </c>
      <c r="F317" s="58">
        <v>0.3</v>
      </c>
      <c r="G317" s="58">
        <v>0.2</v>
      </c>
      <c r="H317" s="58">
        <v>2.1127009999999999</v>
      </c>
      <c r="I317" s="58">
        <v>5189498.6969999997</v>
      </c>
      <c r="J317" s="58">
        <v>487966.755</v>
      </c>
      <c r="K317" s="18">
        <f>VLOOKUP($C317,'Hub coords'!$A$14:$E$119,4,TRUE)</f>
        <v>487966.29640000005</v>
      </c>
      <c r="L317" s="18">
        <f>VLOOKUP($C317,'Hub coords'!$A$14:$E$119,5,TRUE)</f>
        <v>5189499.7715000007</v>
      </c>
      <c r="M317" s="59">
        <f t="shared" si="20"/>
        <v>0.45859999995445833</v>
      </c>
      <c r="N317" s="59">
        <f t="shared" si="21"/>
        <v>1.0745000010356307</v>
      </c>
      <c r="O317" s="60">
        <f t="shared" si="22"/>
        <v>1.1682740312888067</v>
      </c>
      <c r="P317" s="59">
        <f t="shared" si="23"/>
        <v>1.3648642121837997</v>
      </c>
      <c r="Q317" s="61" t="str">
        <f>VLOOKUP($C317,'Hub coords'!$A$14:$E$118,1,TRUE)</f>
        <v>24A</v>
      </c>
    </row>
    <row r="318" spans="1:19" s="58" customFormat="1" x14ac:dyDescent="0.3">
      <c r="A318" s="58" t="s">
        <v>126</v>
      </c>
      <c r="B318" s="58">
        <v>0</v>
      </c>
      <c r="C318" s="58" t="s">
        <v>4640</v>
      </c>
      <c r="D318" s="58">
        <v>1801</v>
      </c>
      <c r="E318" s="58">
        <v>338.54399999999998</v>
      </c>
      <c r="F318" s="58">
        <v>0.3</v>
      </c>
      <c r="G318" s="58">
        <v>0.2</v>
      </c>
      <c r="H318" s="58">
        <v>1.9397279999999999</v>
      </c>
      <c r="I318" s="58">
        <v>5189498.4510000004</v>
      </c>
      <c r="J318" s="58">
        <v>487966.114</v>
      </c>
      <c r="K318" s="18">
        <f>VLOOKUP($C318,'Hub coords'!$A$14:$E$119,4,TRUE)</f>
        <v>487966.29640000005</v>
      </c>
      <c r="L318" s="18">
        <f>VLOOKUP($C318,'Hub coords'!$A$14:$E$119,5,TRUE)</f>
        <v>5189499.7715000007</v>
      </c>
      <c r="M318" s="59">
        <f t="shared" si="20"/>
        <v>0.1824000000488013</v>
      </c>
      <c r="N318" s="59">
        <f t="shared" si="21"/>
        <v>1.3205000003799796</v>
      </c>
      <c r="O318" s="60">
        <f t="shared" si="22"/>
        <v>1.3330378880667004</v>
      </c>
      <c r="P318" s="59">
        <f t="shared" si="23"/>
        <v>1.776990011021329</v>
      </c>
      <c r="Q318" s="61" t="str">
        <f>VLOOKUP($C318,'Hub coords'!$A$14:$E$118,1,TRUE)</f>
        <v>24A</v>
      </c>
    </row>
    <row r="319" spans="1:19" s="58" customFormat="1" x14ac:dyDescent="0.3">
      <c r="A319" s="58" t="s">
        <v>126</v>
      </c>
      <c r="B319" s="58">
        <v>0</v>
      </c>
      <c r="C319" s="58" t="s">
        <v>4641</v>
      </c>
      <c r="D319" s="58">
        <v>1801</v>
      </c>
      <c r="E319" s="58">
        <v>338.16800000000001</v>
      </c>
      <c r="F319" s="58">
        <v>0.3</v>
      </c>
      <c r="G319" s="58">
        <v>0.3</v>
      </c>
      <c r="H319" s="58">
        <v>2.118881</v>
      </c>
      <c r="I319" s="58">
        <v>5189498.0089999996</v>
      </c>
      <c r="J319" s="58">
        <v>487967.62599999999</v>
      </c>
      <c r="K319" s="18">
        <f>VLOOKUP($C319,'Hub coords'!$A$14:$E$119,4,TRUE)</f>
        <v>487966.29640000005</v>
      </c>
      <c r="L319" s="18">
        <f>VLOOKUP($C319,'Hub coords'!$A$14:$E$119,5,TRUE)</f>
        <v>5189499.7715000007</v>
      </c>
      <c r="M319" s="59">
        <f t="shared" si="20"/>
        <v>1.3295999999390915</v>
      </c>
      <c r="N319" s="59">
        <f t="shared" si="21"/>
        <v>1.7625000011175871</v>
      </c>
      <c r="O319" s="60">
        <f t="shared" si="22"/>
        <v>2.2077686504200402</v>
      </c>
      <c r="P319" s="59">
        <f t="shared" si="23"/>
        <v>4.8742424137775258</v>
      </c>
      <c r="Q319" s="61" t="str">
        <f>VLOOKUP($C319,'Hub coords'!$A$14:$E$118,1,TRUE)</f>
        <v>24A</v>
      </c>
    </row>
    <row r="320" spans="1:19" s="58" customFormat="1" x14ac:dyDescent="0.3">
      <c r="A320" s="58" t="s">
        <v>130</v>
      </c>
      <c r="B320" s="58">
        <v>0</v>
      </c>
      <c r="C320" s="58" t="s">
        <v>4642</v>
      </c>
      <c r="D320" s="58">
        <v>1801</v>
      </c>
      <c r="E320" s="58">
        <v>338.375</v>
      </c>
      <c r="F320" s="58">
        <v>0.3</v>
      </c>
      <c r="G320" s="58">
        <v>0.2</v>
      </c>
      <c r="H320" s="58">
        <v>1.9921329999999999</v>
      </c>
      <c r="I320" s="58">
        <v>5189498.4210000001</v>
      </c>
      <c r="J320" s="58">
        <v>487966.39399999997</v>
      </c>
      <c r="K320" s="18">
        <f>VLOOKUP($C320,'Hub coords'!$A$14:$E$119,4,TRUE)</f>
        <v>487966.29640000005</v>
      </c>
      <c r="L320" s="18">
        <f>VLOOKUP($C320,'Hub coords'!$A$14:$E$119,5,TRUE)</f>
        <v>5189499.7715000007</v>
      </c>
      <c r="M320" s="59">
        <f t="shared" si="20"/>
        <v>9.7599999920930713E-2</v>
      </c>
      <c r="N320" s="59">
        <f t="shared" si="21"/>
        <v>1.3505000006407499</v>
      </c>
      <c r="O320" s="60">
        <f t="shared" si="22"/>
        <v>1.3540221607179224</v>
      </c>
      <c r="P320" s="59">
        <f t="shared" si="23"/>
        <v>1.8333760117152311</v>
      </c>
      <c r="Q320" s="61" t="str">
        <f>VLOOKUP($C320,'Hub coords'!$A$14:$E$118,1,TRUE)</f>
        <v>24A</v>
      </c>
    </row>
    <row r="321" spans="1:20" s="58" customFormat="1" x14ac:dyDescent="0.3">
      <c r="A321" s="58" t="s">
        <v>126</v>
      </c>
      <c r="B321" s="58">
        <v>0</v>
      </c>
      <c r="C321" s="58" t="s">
        <v>4643</v>
      </c>
      <c r="D321" s="58">
        <v>1801</v>
      </c>
      <c r="E321" s="58">
        <v>337.87099999999998</v>
      </c>
      <c r="F321" s="58">
        <v>0.3</v>
      </c>
      <c r="G321" s="58">
        <v>0.2</v>
      </c>
      <c r="H321" s="58">
        <v>1.9794309999999999</v>
      </c>
      <c r="I321" s="58">
        <v>5189498.6030000001</v>
      </c>
      <c r="J321" s="58">
        <v>487966.359</v>
      </c>
      <c r="K321" s="18">
        <f>VLOOKUP($C321,'Hub coords'!$A$14:$E$119,4,TRUE)</f>
        <v>487966.29640000005</v>
      </c>
      <c r="L321" s="18">
        <f>VLOOKUP($C321,'Hub coords'!$A$14:$E$119,5,TRUE)</f>
        <v>5189499.7715000007</v>
      </c>
      <c r="M321" s="59">
        <f t="shared" si="20"/>
        <v>6.2599999946542084E-2</v>
      </c>
      <c r="N321" s="59">
        <f t="shared" si="21"/>
        <v>1.1685000006109476</v>
      </c>
      <c r="O321" s="60">
        <f t="shared" si="22"/>
        <v>1.1701756327240334</v>
      </c>
      <c r="P321" s="59">
        <f t="shared" si="23"/>
        <v>1.3693110114210918</v>
      </c>
      <c r="Q321" s="61" t="str">
        <f>VLOOKUP($C321,'Hub coords'!$A$14:$E$118,1,TRUE)</f>
        <v>24A</v>
      </c>
    </row>
    <row r="322" spans="1:20" s="58" customFormat="1" x14ac:dyDescent="0.3">
      <c r="A322" s="58" t="s">
        <v>130</v>
      </c>
      <c r="B322" s="58">
        <v>0</v>
      </c>
      <c r="C322" s="58" t="s">
        <v>4644</v>
      </c>
      <c r="D322" s="58">
        <v>1801</v>
      </c>
      <c r="E322" s="58">
        <v>342.94299999999998</v>
      </c>
      <c r="F322" s="58">
        <v>0.3</v>
      </c>
      <c r="G322" s="58">
        <v>0.2</v>
      </c>
      <c r="H322" s="58">
        <v>2.18594</v>
      </c>
      <c r="I322" s="58">
        <v>5189497.2949999999</v>
      </c>
      <c r="J322" s="58">
        <v>487966.022</v>
      </c>
      <c r="K322" s="18">
        <f>VLOOKUP($C322,'Hub coords'!$A$14:$E$119,4,TRUE)</f>
        <v>487966.29640000005</v>
      </c>
      <c r="L322" s="18">
        <f>VLOOKUP($C322,'Hub coords'!$A$14:$E$119,5,TRUE)</f>
        <v>5189499.7715000007</v>
      </c>
      <c r="M322" s="59">
        <f t="shared" si="20"/>
        <v>0.27440000005299225</v>
      </c>
      <c r="N322" s="59">
        <f t="shared" si="21"/>
        <v>2.4765000008046627</v>
      </c>
      <c r="O322" s="60">
        <f t="shared" si="22"/>
        <v>2.4916555969905985</v>
      </c>
      <c r="P322" s="59">
        <f t="shared" si="23"/>
        <v>6.2083476140145759</v>
      </c>
      <c r="Q322" s="61" t="str">
        <f>VLOOKUP($C322,'Hub coords'!$A$14:$E$118,1,TRUE)</f>
        <v>24A</v>
      </c>
    </row>
    <row r="323" spans="1:20" s="58" customFormat="1" x14ac:dyDescent="0.3">
      <c r="A323" s="58" t="s">
        <v>130</v>
      </c>
      <c r="B323" s="58">
        <v>0</v>
      </c>
      <c r="C323" s="58" t="s">
        <v>4645</v>
      </c>
      <c r="D323" s="58">
        <v>1801</v>
      </c>
      <c r="E323" s="58">
        <v>337.96199999999999</v>
      </c>
      <c r="F323" s="58">
        <v>0.4</v>
      </c>
      <c r="G323" s="58">
        <v>0.3</v>
      </c>
      <c r="H323" s="58">
        <v>1.890301</v>
      </c>
      <c r="I323" s="58">
        <v>5189498.733</v>
      </c>
      <c r="J323" s="58">
        <v>487967.36</v>
      </c>
      <c r="K323" s="18">
        <f>VLOOKUP($C323,'Hub coords'!$A$14:$E$119,4,TRUE)</f>
        <v>487966.29640000005</v>
      </c>
      <c r="L323" s="18">
        <f>VLOOKUP($C323,'Hub coords'!$A$14:$E$119,5,TRUE)</f>
        <v>5189499.7715000007</v>
      </c>
      <c r="M323" s="59">
        <f t="shared" si="20"/>
        <v>1.0635999999358319</v>
      </c>
      <c r="N323" s="59">
        <f t="shared" si="21"/>
        <v>1.0385000007227063</v>
      </c>
      <c r="O323" s="60">
        <f t="shared" si="22"/>
        <v>1.4865151231536671</v>
      </c>
      <c r="P323" s="59">
        <f t="shared" si="23"/>
        <v>2.2097272113645618</v>
      </c>
      <c r="Q323" s="61" t="str">
        <f>VLOOKUP($C323,'Hub coords'!$A$14:$E$118,1,TRUE)</f>
        <v>24A</v>
      </c>
    </row>
    <row r="324" spans="1:20" s="58" customFormat="1" x14ac:dyDescent="0.3">
      <c r="A324" s="58" t="s">
        <v>130</v>
      </c>
      <c r="B324" s="58">
        <v>0</v>
      </c>
      <c r="C324" s="58" t="s">
        <v>4646</v>
      </c>
      <c r="D324" s="58">
        <v>1801</v>
      </c>
      <c r="E324" s="58">
        <v>337.73700000000002</v>
      </c>
      <c r="F324" s="58">
        <v>0.4</v>
      </c>
      <c r="G324" s="58">
        <v>0.3</v>
      </c>
      <c r="H324" s="58">
        <v>1.885713</v>
      </c>
      <c r="I324" s="58">
        <v>5189498.7549999999</v>
      </c>
      <c r="J324" s="58">
        <v>487967.47899999999</v>
      </c>
      <c r="K324" s="18">
        <f>VLOOKUP($C324,'Hub coords'!$A$14:$E$119,4,TRUE)</f>
        <v>487966.29640000005</v>
      </c>
      <c r="L324" s="18">
        <f>VLOOKUP($C324,'Hub coords'!$A$14:$E$119,5,TRUE)</f>
        <v>5189499.7715000007</v>
      </c>
      <c r="M324" s="59">
        <f t="shared" si="20"/>
        <v>1.1825999999418855</v>
      </c>
      <c r="N324" s="59">
        <f t="shared" si="21"/>
        <v>1.0165000008419156</v>
      </c>
      <c r="O324" s="60">
        <f t="shared" si="22"/>
        <v>1.5594277833789425</v>
      </c>
      <c r="P324" s="59">
        <f t="shared" si="23"/>
        <v>2.4318150115741619</v>
      </c>
      <c r="Q324" s="61" t="str">
        <f>VLOOKUP($C324,'Hub coords'!$A$14:$E$118,1,TRUE)</f>
        <v>24A</v>
      </c>
    </row>
    <row r="325" spans="1:20" s="58" customFormat="1" x14ac:dyDescent="0.3">
      <c r="A325" s="58" t="s">
        <v>130</v>
      </c>
      <c r="B325" s="58">
        <v>0</v>
      </c>
      <c r="C325" s="58" t="s">
        <v>4647</v>
      </c>
      <c r="D325" s="58">
        <v>1801</v>
      </c>
      <c r="E325" s="58">
        <v>338.28800000000001</v>
      </c>
      <c r="F325" s="58">
        <v>0.4</v>
      </c>
      <c r="G325" s="58">
        <v>0.3</v>
      </c>
      <c r="H325" s="58">
        <v>1.9578549999999999</v>
      </c>
      <c r="I325" s="58">
        <v>5189498.5990000004</v>
      </c>
      <c r="J325" s="58">
        <v>487967.66499999998</v>
      </c>
      <c r="K325" s="18">
        <f>VLOOKUP($C325,'Hub coords'!$A$14:$E$119,4,TRUE)</f>
        <v>487966.29640000005</v>
      </c>
      <c r="L325" s="18">
        <f>VLOOKUP($C325,'Hub coords'!$A$14:$E$119,5,TRUE)</f>
        <v>5189499.7715000007</v>
      </c>
      <c r="M325" s="59">
        <f t="shared" si="20"/>
        <v>1.368599999928847</v>
      </c>
      <c r="N325" s="59">
        <f t="shared" si="21"/>
        <v>1.1725000003352761</v>
      </c>
      <c r="O325" s="60">
        <f t="shared" si="22"/>
        <v>1.8021715264068132</v>
      </c>
      <c r="P325" s="59">
        <f t="shared" si="23"/>
        <v>3.2478222105914631</v>
      </c>
      <c r="Q325" s="61" t="str">
        <f>VLOOKUP($C325,'Hub coords'!$A$14:$E$118,1,TRUE)</f>
        <v>24A</v>
      </c>
    </row>
    <row r="326" spans="1:20" s="58" customFormat="1" x14ac:dyDescent="0.3">
      <c r="A326" s="58" t="s">
        <v>126</v>
      </c>
      <c r="B326" s="58">
        <v>0</v>
      </c>
      <c r="C326" s="58" t="s">
        <v>4648</v>
      </c>
      <c r="D326" s="58">
        <v>1801</v>
      </c>
      <c r="E326" s="58">
        <v>338.16800000000001</v>
      </c>
      <c r="F326" s="58">
        <v>0.3</v>
      </c>
      <c r="G326" s="58">
        <v>0.2</v>
      </c>
      <c r="H326" s="58">
        <v>2.0740430000000001</v>
      </c>
      <c r="I326" s="58">
        <v>5189498.6610000003</v>
      </c>
      <c r="J326" s="58">
        <v>487966.74900000001</v>
      </c>
      <c r="K326" s="18">
        <f>VLOOKUP($C326,'Hub coords'!$A$14:$E$119,4,TRUE)</f>
        <v>487966.29640000005</v>
      </c>
      <c r="L326" s="18">
        <f>VLOOKUP($C326,'Hub coords'!$A$14:$E$119,5,TRUE)</f>
        <v>5189499.7715000007</v>
      </c>
      <c r="M326" s="59">
        <f t="shared" si="20"/>
        <v>0.45259999996051192</v>
      </c>
      <c r="N326" s="59">
        <f t="shared" si="21"/>
        <v>1.1105000004172325</v>
      </c>
      <c r="O326" s="60">
        <f t="shared" si="22"/>
        <v>1.1991901479293969</v>
      </c>
      <c r="P326" s="59">
        <f t="shared" si="23"/>
        <v>1.438057010890929</v>
      </c>
      <c r="Q326" s="61" t="str">
        <f>VLOOKUP($C326,'Hub coords'!$A$14:$E$118,1,TRUE)</f>
        <v>24A</v>
      </c>
    </row>
    <row r="327" spans="1:20" s="58" customFormat="1" x14ac:dyDescent="0.3">
      <c r="A327" s="58" t="s">
        <v>126</v>
      </c>
      <c r="B327" s="58">
        <v>0</v>
      </c>
      <c r="C327" s="58" t="s">
        <v>4649</v>
      </c>
      <c r="D327" s="58">
        <v>1801</v>
      </c>
      <c r="E327" s="58">
        <v>337.09300000000002</v>
      </c>
      <c r="F327" s="58">
        <v>0.3</v>
      </c>
      <c r="G327" s="58">
        <v>0.2</v>
      </c>
      <c r="H327" s="58">
        <v>1.9706250000000001</v>
      </c>
      <c r="I327" s="58">
        <v>5189498.9330000002</v>
      </c>
      <c r="J327" s="58">
        <v>487967.31900000002</v>
      </c>
      <c r="K327" s="18">
        <f>VLOOKUP($C327,'Hub coords'!$A$14:$E$119,4,TRUE)</f>
        <v>487966.29640000005</v>
      </c>
      <c r="L327" s="18">
        <f>VLOOKUP($C327,'Hub coords'!$A$14:$E$119,5,TRUE)</f>
        <v>5189499.7715000007</v>
      </c>
      <c r="M327" s="59">
        <f t="shared" si="20"/>
        <v>1.0225999999674968</v>
      </c>
      <c r="N327" s="59">
        <f t="shared" si="21"/>
        <v>0.8385000005364418</v>
      </c>
      <c r="O327" s="60">
        <f t="shared" si="22"/>
        <v>1.322419377819736</v>
      </c>
      <c r="P327" s="59">
        <f t="shared" si="23"/>
        <v>1.7487930108331375</v>
      </c>
      <c r="Q327" s="61" t="str">
        <f>VLOOKUP($C327,'Hub coords'!$A$14:$E$118,1,TRUE)</f>
        <v>24A</v>
      </c>
    </row>
    <row r="328" spans="1:20" s="58" customFormat="1" x14ac:dyDescent="0.3">
      <c r="A328" s="58" t="s">
        <v>130</v>
      </c>
      <c r="B328" s="58">
        <v>0</v>
      </c>
      <c r="C328" s="58" t="s">
        <v>4623</v>
      </c>
      <c r="D328" s="58">
        <v>1801</v>
      </c>
      <c r="E328" s="58">
        <v>337.916</v>
      </c>
      <c r="F328" s="58">
        <v>0.4</v>
      </c>
      <c r="G328" s="58">
        <v>0.3</v>
      </c>
      <c r="H328" s="58">
        <v>2.0955560000000002</v>
      </c>
      <c r="I328" s="58">
        <v>5189498.3420000002</v>
      </c>
      <c r="J328" s="58">
        <v>487967.462</v>
      </c>
      <c r="K328" s="18">
        <f>VLOOKUP($C328,'Hub coords'!$A$14:$E$119,4,TRUE)</f>
        <v>487966.29640000005</v>
      </c>
      <c r="L328" s="18">
        <f>VLOOKUP($C328,'Hub coords'!$A$14:$E$119,5,TRUE)</f>
        <v>5189499.7715000007</v>
      </c>
      <c r="M328" s="59">
        <f t="shared" si="20"/>
        <v>1.1655999999493361</v>
      </c>
      <c r="N328" s="59">
        <f t="shared" si="21"/>
        <v>1.429500000551343</v>
      </c>
      <c r="O328" s="60">
        <f t="shared" si="22"/>
        <v>1.8444765142061803</v>
      </c>
      <c r="P328" s="59">
        <f t="shared" si="23"/>
        <v>3.4020936114581817</v>
      </c>
      <c r="Q328" s="61" t="str">
        <f>VLOOKUP($C328,'Hub coords'!$A$14:$E$118,1,TRUE)</f>
        <v>24A</v>
      </c>
    </row>
    <row r="329" spans="1:20" s="58" customFormat="1" x14ac:dyDescent="0.3">
      <c r="A329" s="58" t="s">
        <v>130</v>
      </c>
      <c r="B329" s="58">
        <v>0</v>
      </c>
      <c r="C329" s="58" t="s">
        <v>4650</v>
      </c>
      <c r="D329" s="58">
        <v>1801</v>
      </c>
      <c r="E329" s="58">
        <v>338.00200000000001</v>
      </c>
      <c r="F329" s="58">
        <v>0.3</v>
      </c>
      <c r="G329" s="58">
        <v>0.2</v>
      </c>
      <c r="H329" s="58">
        <v>1.9893540000000001</v>
      </c>
      <c r="I329" s="58">
        <v>5189498.5319999997</v>
      </c>
      <c r="J329" s="58">
        <v>487967.55099999998</v>
      </c>
      <c r="K329" s="18">
        <f>VLOOKUP($C329,'Hub coords'!$A$14:$E$119,4,TRUE)</f>
        <v>487966.29640000005</v>
      </c>
      <c r="L329" s="18">
        <f>VLOOKUP($C329,'Hub coords'!$A$14:$E$119,5,TRUE)</f>
        <v>5189499.7715000007</v>
      </c>
      <c r="M329" s="59">
        <f t="shared" si="20"/>
        <v>1.25459999992745</v>
      </c>
      <c r="N329" s="59">
        <f t="shared" si="21"/>
        <v>1.2395000010728836</v>
      </c>
      <c r="O329" s="60">
        <f t="shared" si="22"/>
        <v>1.7636273451264119</v>
      </c>
      <c r="P329" s="59">
        <f t="shared" si="23"/>
        <v>3.1103814124776363</v>
      </c>
      <c r="Q329" s="61" t="str">
        <f>VLOOKUP($C329,'Hub coords'!$A$14:$E$118,1,TRUE)</f>
        <v>24A</v>
      </c>
    </row>
    <row r="330" spans="1:20" s="58" customFormat="1" x14ac:dyDescent="0.3">
      <c r="A330" s="58" t="s">
        <v>126</v>
      </c>
      <c r="B330" s="58">
        <v>0</v>
      </c>
      <c r="C330" s="58" t="s">
        <v>4624</v>
      </c>
      <c r="D330" s="58">
        <v>1801</v>
      </c>
      <c r="E330" s="58">
        <v>338.12099999999998</v>
      </c>
      <c r="F330" s="58">
        <v>0.4</v>
      </c>
      <c r="G330" s="58">
        <v>0.3</v>
      </c>
      <c r="H330" s="58">
        <v>1.9777830000000001</v>
      </c>
      <c r="I330" s="58">
        <v>5189498.4950000001</v>
      </c>
      <c r="J330" s="58">
        <v>487967.55099999998</v>
      </c>
      <c r="K330" s="18">
        <f>VLOOKUP($C330,'Hub coords'!$A$14:$E$119,4,TRUE)</f>
        <v>487966.29640000005</v>
      </c>
      <c r="L330" s="18">
        <f>VLOOKUP($C330,'Hub coords'!$A$14:$E$119,5,TRUE)</f>
        <v>5189499.7715000007</v>
      </c>
      <c r="M330" s="59">
        <f t="shared" si="20"/>
        <v>1.25459999992745</v>
      </c>
      <c r="N330" s="59">
        <f t="shared" si="21"/>
        <v>1.2765000006183982</v>
      </c>
      <c r="O330" s="60">
        <f t="shared" si="22"/>
        <v>1.7898249666927568</v>
      </c>
      <c r="P330" s="59">
        <f t="shared" si="23"/>
        <v>3.203473411396728</v>
      </c>
      <c r="Q330" s="61" t="str">
        <f>VLOOKUP($C330,'Hub coords'!$A$14:$E$118,1,TRUE)</f>
        <v>24A</v>
      </c>
      <c r="R330" s="58" t="s">
        <v>5112</v>
      </c>
      <c r="S330" s="66">
        <f>COUNT(D306:D335)</f>
        <v>30</v>
      </c>
    </row>
    <row r="331" spans="1:20" s="58" customFormat="1" x14ac:dyDescent="0.3">
      <c r="A331" s="58" t="s">
        <v>126</v>
      </c>
      <c r="B331" s="58">
        <v>0</v>
      </c>
      <c r="C331" s="58" t="s">
        <v>4625</v>
      </c>
      <c r="D331" s="58">
        <v>1801</v>
      </c>
      <c r="E331" s="58">
        <v>337.43799999999999</v>
      </c>
      <c r="F331" s="58">
        <v>0.3</v>
      </c>
      <c r="G331" s="58">
        <v>0.2</v>
      </c>
      <c r="H331" s="58">
        <v>1.9691879999999999</v>
      </c>
      <c r="I331" s="58">
        <v>5189498.852</v>
      </c>
      <c r="J331" s="58">
        <v>487966.62800000003</v>
      </c>
      <c r="K331" s="18">
        <f>VLOOKUP($C331,'Hub coords'!$A$14:$E$119,4,TRUE)</f>
        <v>487966.29640000005</v>
      </c>
      <c r="L331" s="18">
        <f>VLOOKUP($C331,'Hub coords'!$A$14:$E$119,5,TRUE)</f>
        <v>5189499.7715000007</v>
      </c>
      <c r="M331" s="59">
        <f t="shared" si="20"/>
        <v>0.33159999997587875</v>
      </c>
      <c r="N331" s="59">
        <f t="shared" si="21"/>
        <v>0.91950000077486038</v>
      </c>
      <c r="O331" s="60">
        <f t="shared" si="22"/>
        <v>0.9774655039483342</v>
      </c>
      <c r="P331" s="59">
        <f t="shared" si="23"/>
        <v>0.95543881140897091</v>
      </c>
      <c r="Q331" s="61" t="str">
        <f>VLOOKUP($C331,'Hub coords'!$A$14:$E$118,1,TRUE)</f>
        <v>24A</v>
      </c>
      <c r="R331" s="58" t="s">
        <v>5111</v>
      </c>
      <c r="S331" s="59">
        <f>AVERAGE(O306:O335)</f>
        <v>1.5502202280131396</v>
      </c>
    </row>
    <row r="332" spans="1:20" s="58" customFormat="1" x14ac:dyDescent="0.3">
      <c r="A332" s="58" t="s">
        <v>126</v>
      </c>
      <c r="B332" s="58">
        <v>0</v>
      </c>
      <c r="C332" s="58" t="s">
        <v>4626</v>
      </c>
      <c r="D332" s="58">
        <v>1801</v>
      </c>
      <c r="E332" s="58">
        <v>338.04300000000001</v>
      </c>
      <c r="F332" s="58">
        <v>0.3</v>
      </c>
      <c r="G332" s="58">
        <v>0.3</v>
      </c>
      <c r="H332" s="58">
        <v>1.8932420000000001</v>
      </c>
      <c r="I332" s="58">
        <v>5189498.2719999999</v>
      </c>
      <c r="J332" s="58">
        <v>487967.34299999999</v>
      </c>
      <c r="K332" s="18">
        <f>VLOOKUP($C332,'Hub coords'!$A$14:$E$119,4,TRUE)</f>
        <v>487966.29640000005</v>
      </c>
      <c r="L332" s="18">
        <f>VLOOKUP($C332,'Hub coords'!$A$14:$E$119,5,TRUE)</f>
        <v>5189499.7715000007</v>
      </c>
      <c r="M332" s="59">
        <f t="shared" si="20"/>
        <v>1.0465999999432825</v>
      </c>
      <c r="N332" s="59">
        <f t="shared" si="21"/>
        <v>1.4995000008493662</v>
      </c>
      <c r="O332" s="60">
        <f t="shared" si="22"/>
        <v>1.8286256621923822</v>
      </c>
      <c r="P332" s="59">
        <f t="shared" si="23"/>
        <v>3.3438718124285285</v>
      </c>
      <c r="Q332" s="61" t="str">
        <f>VLOOKUP($C332,'Hub coords'!$A$14:$E$118,1,TRUE)</f>
        <v>24A</v>
      </c>
      <c r="R332" s="58" t="s">
        <v>5110</v>
      </c>
      <c r="S332" s="59">
        <f>_xlfn.STDEV.S(O306:O335)</f>
        <v>0.38450335596522039</v>
      </c>
    </row>
    <row r="333" spans="1:20" s="58" customFormat="1" x14ac:dyDescent="0.3">
      <c r="A333" s="58" t="s">
        <v>130</v>
      </c>
      <c r="B333" s="58">
        <v>0</v>
      </c>
      <c r="C333" s="58" t="s">
        <v>4627</v>
      </c>
      <c r="D333" s="58">
        <v>1801</v>
      </c>
      <c r="E333" s="58">
        <v>337.71600000000001</v>
      </c>
      <c r="F333" s="58">
        <v>0.3</v>
      </c>
      <c r="G333" s="58">
        <v>0.2</v>
      </c>
      <c r="H333" s="58">
        <v>1.973849</v>
      </c>
      <c r="I333" s="58">
        <v>5189498.8480000002</v>
      </c>
      <c r="J333" s="58">
        <v>487966.7</v>
      </c>
      <c r="K333" s="18">
        <f>VLOOKUP($C333,'Hub coords'!$A$14:$E$119,4,TRUE)</f>
        <v>487966.29640000005</v>
      </c>
      <c r="L333" s="18">
        <f>VLOOKUP($C333,'Hub coords'!$A$14:$E$119,5,TRUE)</f>
        <v>5189499.7715000007</v>
      </c>
      <c r="M333" s="59">
        <f t="shared" si="20"/>
        <v>0.40359999996144325</v>
      </c>
      <c r="N333" s="59">
        <f t="shared" si="21"/>
        <v>0.9235000004991889</v>
      </c>
      <c r="O333" s="60">
        <f t="shared" si="22"/>
        <v>1.0078418580763944</v>
      </c>
      <c r="P333" s="59">
        <f t="shared" si="23"/>
        <v>1.0157452108908791</v>
      </c>
      <c r="Q333" s="61" t="str">
        <f>VLOOKUP($C333,'Hub coords'!$A$14:$E$118,1,TRUE)</f>
        <v>24A</v>
      </c>
      <c r="R333" s="58" t="s">
        <v>5109</v>
      </c>
      <c r="S333" s="59">
        <f>MIN(O306:O335)</f>
        <v>0.889035438276225</v>
      </c>
    </row>
    <row r="334" spans="1:20" s="58" customFormat="1" x14ac:dyDescent="0.3">
      <c r="A334" s="58" t="s">
        <v>130</v>
      </c>
      <c r="B334" s="58">
        <v>0</v>
      </c>
      <c r="C334" s="58" t="s">
        <v>4628</v>
      </c>
      <c r="D334" s="58">
        <v>1801</v>
      </c>
      <c r="E334" s="58">
        <v>340.87599999999998</v>
      </c>
      <c r="F334" s="58">
        <v>0.4</v>
      </c>
      <c r="G334" s="58">
        <v>0.3</v>
      </c>
      <c r="H334" s="58">
        <v>2.2152880000000001</v>
      </c>
      <c r="I334" s="58">
        <v>5189498.62</v>
      </c>
      <c r="J334" s="58">
        <v>487967.08</v>
      </c>
      <c r="K334" s="18">
        <f>VLOOKUP($C334,'Hub coords'!$A$14:$E$119,4,TRUE)</f>
        <v>487966.29640000005</v>
      </c>
      <c r="L334" s="18">
        <f>VLOOKUP($C334,'Hub coords'!$A$14:$E$119,5,TRUE)</f>
        <v>5189499.7715000007</v>
      </c>
      <c r="M334" s="59">
        <f t="shared" si="20"/>
        <v>0.78359999996609986</v>
      </c>
      <c r="N334" s="59">
        <f t="shared" si="21"/>
        <v>1.1515000006183982</v>
      </c>
      <c r="O334" s="60">
        <f t="shared" si="22"/>
        <v>1.3928320829773568</v>
      </c>
      <c r="P334" s="59">
        <f t="shared" si="23"/>
        <v>1.9399812113710426</v>
      </c>
      <c r="Q334" s="61" t="str">
        <f>VLOOKUP($C334,'Hub coords'!$A$14:$E$118,1,TRUE)</f>
        <v>24A</v>
      </c>
      <c r="R334" s="58" t="s">
        <v>5108</v>
      </c>
      <c r="S334" s="59">
        <f>MAX(O306:O335)</f>
        <v>2.4916555969905985</v>
      </c>
    </row>
    <row r="335" spans="1:20" s="58" customFormat="1" x14ac:dyDescent="0.3">
      <c r="A335" s="58" t="s">
        <v>126</v>
      </c>
      <c r="B335" s="58">
        <v>0</v>
      </c>
      <c r="C335" s="58" t="s">
        <v>4629</v>
      </c>
      <c r="D335" s="58">
        <v>1801</v>
      </c>
      <c r="E335" s="58">
        <v>338.15899999999999</v>
      </c>
      <c r="F335" s="58">
        <v>0.3</v>
      </c>
      <c r="G335" s="58">
        <v>0.2</v>
      </c>
      <c r="H335" s="58">
        <v>2.0197949999999998</v>
      </c>
      <c r="I335" s="58">
        <v>5189498.53</v>
      </c>
      <c r="J335" s="58">
        <v>487966.38699999999</v>
      </c>
      <c r="K335" s="18">
        <f>VLOOKUP($C335,'Hub coords'!$A$14:$E$119,4,TRUE)</f>
        <v>487966.29640000005</v>
      </c>
      <c r="L335" s="18">
        <f>VLOOKUP($C335,'Hub coords'!$A$14:$E$119,5,TRUE)</f>
        <v>5189499.7715000007</v>
      </c>
      <c r="M335" s="59">
        <f t="shared" si="20"/>
        <v>9.059999993769452E-2</v>
      </c>
      <c r="N335" s="59">
        <f t="shared" si="21"/>
        <v>1.2415000004693866</v>
      </c>
      <c r="O335" s="60">
        <f t="shared" si="22"/>
        <v>1.2448014344280767</v>
      </c>
      <c r="P335" s="59">
        <f t="shared" si="23"/>
        <v>1.5495306111541973</v>
      </c>
      <c r="Q335" s="61" t="str">
        <f>VLOOKUP($C335,'Hub coords'!$A$14:$E$118,1,TRUE)</f>
        <v>24A</v>
      </c>
      <c r="R335" s="58" t="s">
        <v>5107</v>
      </c>
      <c r="S335" s="59">
        <f>SQRT(SUM(P306:P335)/S330)</f>
        <v>1.5956495516658238</v>
      </c>
    </row>
    <row r="336" spans="1:20" ht="15" thickBot="1" x14ac:dyDescent="0.35">
      <c r="A336" s="45" t="s">
        <v>130</v>
      </c>
      <c r="B336" s="45">
        <v>0</v>
      </c>
      <c r="C336" s="45" t="s">
        <v>4651</v>
      </c>
      <c r="D336" s="45">
        <v>1801</v>
      </c>
      <c r="E336" s="45">
        <v>339.98899999999998</v>
      </c>
      <c r="F336" s="45">
        <v>0.2</v>
      </c>
      <c r="G336" s="45">
        <v>0.1</v>
      </c>
      <c r="H336" s="45">
        <v>0.27372400000000002</v>
      </c>
      <c r="I336" s="45">
        <v>5189534.4289999995</v>
      </c>
      <c r="J336" s="45">
        <v>488066.00699999998</v>
      </c>
      <c r="K336" s="18">
        <f>VLOOKUP($C336,'Hub coords'!$A$14:$E$119,4,TRUE)</f>
        <v>488065.66940000001</v>
      </c>
      <c r="L336" s="18">
        <f>VLOOKUP($C336,'Hub coords'!$A$14:$E$119,5,TRUE)</f>
        <v>5189534.6405000007</v>
      </c>
      <c r="M336" s="18">
        <f t="shared" si="20"/>
        <v>0.33759999996982515</v>
      </c>
      <c r="N336" s="18">
        <f t="shared" si="21"/>
        <v>0.21150000113993883</v>
      </c>
      <c r="O336" s="46">
        <f t="shared" si="22"/>
        <v>0.39837922945582899</v>
      </c>
      <c r="P336" s="18">
        <f t="shared" si="23"/>
        <v>0.15870601046182004</v>
      </c>
      <c r="Q336" s="47" t="str">
        <f>VLOOKUP($C336,'Hub coords'!$A$14:$E$118,1,TRUE)</f>
        <v>26A</v>
      </c>
      <c r="R336" s="45"/>
      <c r="S336" s="45"/>
      <c r="T336" s="45"/>
    </row>
    <row r="337" spans="1:20" x14ac:dyDescent="0.3">
      <c r="A337" s="45" t="s">
        <v>130</v>
      </c>
      <c r="B337" s="45">
        <v>0</v>
      </c>
      <c r="C337" s="45" t="s">
        <v>4660</v>
      </c>
      <c r="D337" s="45">
        <v>1801</v>
      </c>
      <c r="E337" s="45">
        <v>339.14</v>
      </c>
      <c r="F337" s="45">
        <v>0.3</v>
      </c>
      <c r="G337" s="45">
        <v>0.2</v>
      </c>
      <c r="H337" s="45">
        <v>0.51217699999999999</v>
      </c>
      <c r="I337" s="45">
        <v>5189534.6160000004</v>
      </c>
      <c r="J337" s="45">
        <v>488066.06099999999</v>
      </c>
      <c r="K337" s="18">
        <f>VLOOKUP($C337,'Hub coords'!$A$14:$E$119,4,TRUE)</f>
        <v>488065.66940000001</v>
      </c>
      <c r="L337" s="18">
        <f>VLOOKUP($C337,'Hub coords'!$A$14:$E$119,5,TRUE)</f>
        <v>5189534.6405000007</v>
      </c>
      <c r="M337" s="18">
        <f t="shared" si="20"/>
        <v>0.39159999997355044</v>
      </c>
      <c r="N337" s="18">
        <f t="shared" si="21"/>
        <v>2.4500000290572643E-2</v>
      </c>
      <c r="O337" s="46">
        <f t="shared" si="22"/>
        <v>0.39236565852979893</v>
      </c>
      <c r="P337" s="18">
        <f t="shared" si="23"/>
        <v>0.15395080999352279</v>
      </c>
      <c r="Q337" s="47" t="str">
        <f>VLOOKUP($C337,'Hub coords'!$A$14:$E$118,1,TRUE)</f>
        <v>26A</v>
      </c>
      <c r="R337" s="20"/>
      <c r="S337" s="20"/>
      <c r="T337" s="45"/>
    </row>
    <row r="338" spans="1:20" x14ac:dyDescent="0.3">
      <c r="A338" s="45" t="s">
        <v>130</v>
      </c>
      <c r="B338" s="45">
        <v>0</v>
      </c>
      <c r="C338" s="45" t="s">
        <v>4661</v>
      </c>
      <c r="D338" s="45">
        <v>1801</v>
      </c>
      <c r="E338" s="45">
        <v>339.11</v>
      </c>
      <c r="F338" s="45">
        <v>0.3</v>
      </c>
      <c r="G338" s="45">
        <v>0.2</v>
      </c>
      <c r="H338" s="45">
        <v>0.46772599999999998</v>
      </c>
      <c r="I338" s="45">
        <v>5189534.6229999997</v>
      </c>
      <c r="J338" s="45">
        <v>488066.05900000001</v>
      </c>
      <c r="K338" s="18">
        <f>VLOOKUP($C338,'Hub coords'!$A$14:$E$119,4,TRUE)</f>
        <v>488065.66940000001</v>
      </c>
      <c r="L338" s="18">
        <f>VLOOKUP($C338,'Hub coords'!$A$14:$E$119,5,TRUE)</f>
        <v>5189534.6405000007</v>
      </c>
      <c r="M338" s="18">
        <f t="shared" si="20"/>
        <v>0.38959999999497086</v>
      </c>
      <c r="N338" s="18">
        <f t="shared" si="21"/>
        <v>1.7500001005828381E-2</v>
      </c>
      <c r="O338" s="46">
        <f t="shared" si="22"/>
        <v>0.3899928333075946</v>
      </c>
      <c r="P338" s="18">
        <f t="shared" si="23"/>
        <v>0.15209441003128527</v>
      </c>
      <c r="Q338" s="47" t="str">
        <f>VLOOKUP($C338,'Hub coords'!$A$14:$E$118,1,TRUE)</f>
        <v>26A</v>
      </c>
      <c r="R338" s="19"/>
      <c r="S338" s="15"/>
      <c r="T338" s="45"/>
    </row>
    <row r="339" spans="1:20" x14ac:dyDescent="0.3">
      <c r="A339" s="45" t="s">
        <v>130</v>
      </c>
      <c r="B339" s="45">
        <v>0</v>
      </c>
      <c r="C339" s="45" t="s">
        <v>4662</v>
      </c>
      <c r="D339" s="45">
        <v>1801</v>
      </c>
      <c r="E339" s="45">
        <v>339.00900000000001</v>
      </c>
      <c r="F339" s="45">
        <v>0.2</v>
      </c>
      <c r="G339" s="45">
        <v>0.1</v>
      </c>
      <c r="H339" s="45">
        <v>0.67945699999999998</v>
      </c>
      <c r="I339" s="45">
        <v>5189534.6639999999</v>
      </c>
      <c r="J339" s="45">
        <v>488066.07299999997</v>
      </c>
      <c r="K339" s="18">
        <f>VLOOKUP($C339,'Hub coords'!$A$14:$E$119,4,TRUE)</f>
        <v>488065.66940000001</v>
      </c>
      <c r="L339" s="18">
        <f>VLOOKUP($C339,'Hub coords'!$A$14:$E$119,5,TRUE)</f>
        <v>5189534.6405000007</v>
      </c>
      <c r="M339" s="18">
        <f t="shared" si="20"/>
        <v>0.40359999996144325</v>
      </c>
      <c r="N339" s="18">
        <f t="shared" si="21"/>
        <v>2.3499999195337296E-2</v>
      </c>
      <c r="O339" s="46">
        <f t="shared" si="22"/>
        <v>0.40428357613321103</v>
      </c>
      <c r="P339" s="18">
        <f t="shared" si="23"/>
        <v>0.16344520993105785</v>
      </c>
      <c r="Q339" s="47" t="str">
        <f>VLOOKUP($C339,'Hub coords'!$A$14:$E$118,1,TRUE)</f>
        <v>26A</v>
      </c>
      <c r="R339" s="19"/>
      <c r="S339" s="15"/>
      <c r="T339" s="45"/>
    </row>
    <row r="340" spans="1:20" x14ac:dyDescent="0.3">
      <c r="A340" s="45" t="s">
        <v>130</v>
      </c>
      <c r="B340" s="45">
        <v>0</v>
      </c>
      <c r="C340" s="45" t="s">
        <v>4663</v>
      </c>
      <c r="D340" s="45">
        <v>1801</v>
      </c>
      <c r="E340" s="45">
        <v>339.73</v>
      </c>
      <c r="F340" s="45">
        <v>0.3</v>
      </c>
      <c r="G340" s="45">
        <v>0.1</v>
      </c>
      <c r="H340" s="45">
        <v>0.24576200000000001</v>
      </c>
      <c r="I340" s="45">
        <v>5189534.4639999997</v>
      </c>
      <c r="J340" s="45">
        <v>488065.99200000003</v>
      </c>
      <c r="K340" s="18">
        <f>VLOOKUP($C340,'Hub coords'!$A$14:$E$119,4,TRUE)</f>
        <v>488065.66940000001</v>
      </c>
      <c r="L340" s="18">
        <f>VLOOKUP($C340,'Hub coords'!$A$14:$E$119,5,TRUE)</f>
        <v>5189534.6405000007</v>
      </c>
      <c r="M340" s="18">
        <f t="shared" si="20"/>
        <v>0.32260000001406297</v>
      </c>
      <c r="N340" s="18">
        <f t="shared" si="21"/>
        <v>0.17650000099092722</v>
      </c>
      <c r="O340" s="46">
        <f t="shared" si="22"/>
        <v>0.36772681484883685</v>
      </c>
      <c r="P340" s="18">
        <f t="shared" si="23"/>
        <v>0.13522301035887074</v>
      </c>
      <c r="Q340" s="47" t="str">
        <f>VLOOKUP($C340,'Hub coords'!$A$14:$E$118,1,TRUE)</f>
        <v>26A</v>
      </c>
      <c r="R340" s="19"/>
      <c r="S340" s="15"/>
      <c r="T340" s="45"/>
    </row>
    <row r="341" spans="1:20" x14ac:dyDescent="0.3">
      <c r="A341" s="45" t="s">
        <v>130</v>
      </c>
      <c r="B341" s="45">
        <v>0</v>
      </c>
      <c r="C341" s="45" t="s">
        <v>4664</v>
      </c>
      <c r="D341" s="45">
        <v>1801</v>
      </c>
      <c r="E341" s="45">
        <v>339.185</v>
      </c>
      <c r="F341" s="45">
        <v>0.3</v>
      </c>
      <c r="G341" s="45">
        <v>0.2</v>
      </c>
      <c r="H341" s="45">
        <v>0.38025799999999998</v>
      </c>
      <c r="I341" s="45">
        <v>5189534.6550000003</v>
      </c>
      <c r="J341" s="45">
        <v>488066.16600000003</v>
      </c>
      <c r="K341" s="18">
        <f>VLOOKUP($C341,'Hub coords'!$A$14:$E$119,4,TRUE)</f>
        <v>488065.66940000001</v>
      </c>
      <c r="L341" s="18">
        <f>VLOOKUP($C341,'Hub coords'!$A$14:$E$119,5,TRUE)</f>
        <v>5189534.6405000007</v>
      </c>
      <c r="M341" s="18">
        <f t="shared" si="20"/>
        <v>0.49660000001313165</v>
      </c>
      <c r="N341" s="18">
        <f t="shared" si="21"/>
        <v>1.4499999582767487E-2</v>
      </c>
      <c r="O341" s="46">
        <f t="shared" si="22"/>
        <v>0.49681164438944325</v>
      </c>
      <c r="P341" s="18">
        <f t="shared" si="23"/>
        <v>0.24682181000094261</v>
      </c>
      <c r="Q341" s="47" t="str">
        <f>VLOOKUP($C341,'Hub coords'!$A$14:$E$118,1,TRUE)</f>
        <v>26A</v>
      </c>
      <c r="R341" s="19"/>
      <c r="S341" s="15"/>
      <c r="T341" s="45"/>
    </row>
    <row r="342" spans="1:20" x14ac:dyDescent="0.3">
      <c r="A342" s="45" t="s">
        <v>126</v>
      </c>
      <c r="B342" s="45">
        <v>0</v>
      </c>
      <c r="C342" s="45" t="s">
        <v>4665</v>
      </c>
      <c r="D342" s="45">
        <v>1801</v>
      </c>
      <c r="E342" s="45">
        <v>339.01799999999997</v>
      </c>
      <c r="F342" s="45">
        <v>0.3</v>
      </c>
      <c r="G342" s="45">
        <v>0.1</v>
      </c>
      <c r="H342" s="45">
        <v>0.34440100000000001</v>
      </c>
      <c r="I342" s="45">
        <v>5189534.6509999996</v>
      </c>
      <c r="J342" s="45">
        <v>488066.05699999997</v>
      </c>
      <c r="K342" s="18">
        <f>VLOOKUP($C342,'Hub coords'!$A$14:$E$119,4,TRUE)</f>
        <v>488065.66940000001</v>
      </c>
      <c r="L342" s="18">
        <f>VLOOKUP($C342,'Hub coords'!$A$14:$E$119,5,TRUE)</f>
        <v>5189534.6405000007</v>
      </c>
      <c r="M342" s="18">
        <f t="shared" si="20"/>
        <v>0.38759999995818362</v>
      </c>
      <c r="N342" s="18">
        <f t="shared" si="21"/>
        <v>1.0499998927116394E-2</v>
      </c>
      <c r="O342" s="46">
        <f t="shared" si="22"/>
        <v>0.38774219520843151</v>
      </c>
      <c r="P342" s="18">
        <f t="shared" si="23"/>
        <v>0.1503440099450534</v>
      </c>
      <c r="Q342" s="47" t="str">
        <f>VLOOKUP($C342,'Hub coords'!$A$14:$E$118,1,TRUE)</f>
        <v>26A</v>
      </c>
      <c r="R342" s="19"/>
      <c r="S342" s="15"/>
      <c r="T342" s="45"/>
    </row>
    <row r="343" spans="1:20" x14ac:dyDescent="0.3">
      <c r="A343" s="45" t="s">
        <v>130</v>
      </c>
      <c r="B343" s="45">
        <v>0</v>
      </c>
      <c r="C343" s="45" t="s">
        <v>4666</v>
      </c>
      <c r="D343" s="45">
        <v>1801</v>
      </c>
      <c r="E343" s="45">
        <v>339.43200000000002</v>
      </c>
      <c r="F343" s="45">
        <v>0.3</v>
      </c>
      <c r="G343" s="45">
        <v>0.1</v>
      </c>
      <c r="H343" s="45">
        <v>0.283387</v>
      </c>
      <c r="I343" s="45">
        <v>5189534.45</v>
      </c>
      <c r="J343" s="45">
        <v>488066.00199999998</v>
      </c>
      <c r="K343" s="18">
        <f>VLOOKUP($C343,'Hub coords'!$A$14:$E$119,4,TRUE)</f>
        <v>488065.66940000001</v>
      </c>
      <c r="L343" s="18">
        <f>VLOOKUP($C343,'Hub coords'!$A$14:$E$119,5,TRUE)</f>
        <v>5189534.6405000007</v>
      </c>
      <c r="M343" s="18">
        <f t="shared" si="20"/>
        <v>0.33259999996516854</v>
      </c>
      <c r="N343" s="18">
        <f t="shared" si="21"/>
        <v>0.19050000049173832</v>
      </c>
      <c r="O343" s="46">
        <f t="shared" si="22"/>
        <v>0.38329232990523354</v>
      </c>
      <c r="P343" s="18">
        <f t="shared" si="23"/>
        <v>0.1469130101641824</v>
      </c>
      <c r="Q343" s="47" t="str">
        <f>VLOOKUP($C343,'Hub coords'!$A$14:$E$118,1,TRUE)</f>
        <v>26A</v>
      </c>
      <c r="R343" s="19"/>
      <c r="S343" s="15"/>
      <c r="T343" s="45"/>
    </row>
    <row r="344" spans="1:20" x14ac:dyDescent="0.3">
      <c r="A344" s="45" t="s">
        <v>130</v>
      </c>
      <c r="B344" s="45">
        <v>0</v>
      </c>
      <c r="C344" s="45" t="s">
        <v>4667</v>
      </c>
      <c r="D344" s="45">
        <v>1801</v>
      </c>
      <c r="E344" s="45">
        <v>339.15100000000001</v>
      </c>
      <c r="F344" s="45">
        <v>0.3</v>
      </c>
      <c r="G344" s="45">
        <v>0.2</v>
      </c>
      <c r="H344" s="45">
        <v>0.40823199999999998</v>
      </c>
      <c r="I344" s="45">
        <v>5189534.6449999996</v>
      </c>
      <c r="J344" s="45">
        <v>488066.11700000003</v>
      </c>
      <c r="K344" s="18">
        <f>VLOOKUP($C344,'Hub coords'!$A$14:$E$119,4,TRUE)</f>
        <v>488065.66940000001</v>
      </c>
      <c r="L344" s="18">
        <f>VLOOKUP($C344,'Hub coords'!$A$14:$E$119,5,TRUE)</f>
        <v>5189534.6405000007</v>
      </c>
      <c r="M344" s="18">
        <f t="shared" si="20"/>
        <v>0.44760000001406297</v>
      </c>
      <c r="N344" s="18">
        <f t="shared" si="21"/>
        <v>4.4999988749623299E-3</v>
      </c>
      <c r="O344" s="46">
        <f t="shared" si="22"/>
        <v>0.44762262007461578</v>
      </c>
      <c r="P344" s="18">
        <f t="shared" si="23"/>
        <v>0.20036601000246382</v>
      </c>
      <c r="Q344" s="47" t="str">
        <f>VLOOKUP($C344,'Hub coords'!$A$14:$E$118,1,TRUE)</f>
        <v>26A</v>
      </c>
      <c r="R344" s="19"/>
      <c r="S344" s="15"/>
      <c r="T344" s="45"/>
    </row>
    <row r="345" spans="1:20" x14ac:dyDescent="0.3">
      <c r="A345" s="45" t="s">
        <v>130</v>
      </c>
      <c r="B345" s="45">
        <v>0</v>
      </c>
      <c r="C345" s="45" t="s">
        <v>4668</v>
      </c>
      <c r="D345" s="45">
        <v>1801</v>
      </c>
      <c r="E345" s="45">
        <v>339.161</v>
      </c>
      <c r="F345" s="45">
        <v>0.3</v>
      </c>
      <c r="G345" s="45">
        <v>0.2</v>
      </c>
      <c r="H345" s="45">
        <v>0.53981800000000002</v>
      </c>
      <c r="I345" s="45">
        <v>5189534.5990000004</v>
      </c>
      <c r="J345" s="45">
        <v>488066.06400000001</v>
      </c>
      <c r="K345" s="18">
        <f>VLOOKUP($C345,'Hub coords'!$A$14:$E$119,4,TRUE)</f>
        <v>488065.66940000001</v>
      </c>
      <c r="L345" s="18">
        <f>VLOOKUP($C345,'Hub coords'!$A$14:$E$119,5,TRUE)</f>
        <v>5189534.6405000007</v>
      </c>
      <c r="M345" s="18">
        <f t="shared" si="20"/>
        <v>0.39459999999962747</v>
      </c>
      <c r="N345" s="18">
        <f t="shared" si="21"/>
        <v>4.1500000283122063E-2</v>
      </c>
      <c r="O345" s="46">
        <f t="shared" si="22"/>
        <v>0.39677627200124393</v>
      </c>
      <c r="P345" s="18">
        <f t="shared" si="23"/>
        <v>0.1574314100232051</v>
      </c>
      <c r="Q345" s="47" t="str">
        <f>VLOOKUP($C345,'Hub coords'!$A$14:$E$118,1,TRUE)</f>
        <v>26A</v>
      </c>
      <c r="R345" s="19"/>
      <c r="S345" s="15"/>
      <c r="T345" s="45"/>
    </row>
    <row r="346" spans="1:20" ht="15" thickBot="1" x14ac:dyDescent="0.35">
      <c r="A346" s="45" t="s">
        <v>130</v>
      </c>
      <c r="B346" s="45">
        <v>0</v>
      </c>
      <c r="C346" s="45" t="s">
        <v>4669</v>
      </c>
      <c r="D346" s="45">
        <v>1801</v>
      </c>
      <c r="E346" s="45">
        <v>339.32900000000001</v>
      </c>
      <c r="F346" s="45">
        <v>0.3</v>
      </c>
      <c r="G346" s="45">
        <v>0.1</v>
      </c>
      <c r="H346" s="45">
        <v>0.35153499999999999</v>
      </c>
      <c r="I346" s="45">
        <v>5189534.4670000002</v>
      </c>
      <c r="J346" s="45">
        <v>488065.96500000003</v>
      </c>
      <c r="K346" s="18">
        <f>VLOOKUP($C346,'Hub coords'!$A$14:$E$119,4,TRUE)</f>
        <v>488065.66940000001</v>
      </c>
      <c r="L346" s="18">
        <f>VLOOKUP($C346,'Hub coords'!$A$14:$E$119,5,TRUE)</f>
        <v>5189534.6405000007</v>
      </c>
      <c r="M346" s="18">
        <f t="shared" si="20"/>
        <v>0.29560000001220033</v>
      </c>
      <c r="N346" s="18">
        <f t="shared" si="21"/>
        <v>0.1735000004991889</v>
      </c>
      <c r="O346" s="46">
        <f t="shared" si="22"/>
        <v>0.34275590466165767</v>
      </c>
      <c r="P346" s="18">
        <f t="shared" si="23"/>
        <v>0.11748161018043136</v>
      </c>
      <c r="Q346" s="47" t="str">
        <f>VLOOKUP($C346,'Hub coords'!$A$14:$E$118,1,TRUE)</f>
        <v>26A</v>
      </c>
      <c r="R346" s="38"/>
      <c r="S346" s="38"/>
      <c r="T346" s="45"/>
    </row>
    <row r="347" spans="1:20" x14ac:dyDescent="0.3">
      <c r="A347" s="45" t="s">
        <v>130</v>
      </c>
      <c r="B347" s="45">
        <v>0</v>
      </c>
      <c r="C347" s="45" t="s">
        <v>4652</v>
      </c>
      <c r="D347" s="45">
        <v>1801</v>
      </c>
      <c r="E347" s="45">
        <v>339.15300000000002</v>
      </c>
      <c r="F347" s="45">
        <v>0.3</v>
      </c>
      <c r="G347" s="45">
        <v>0.2</v>
      </c>
      <c r="H347" s="45">
        <v>0.53348600000000002</v>
      </c>
      <c r="I347" s="45">
        <v>5189534.6100000003</v>
      </c>
      <c r="J347" s="45">
        <v>488066.05300000001</v>
      </c>
      <c r="K347" s="18">
        <f>VLOOKUP($C347,'Hub coords'!$A$14:$E$119,4,TRUE)</f>
        <v>488065.66940000001</v>
      </c>
      <c r="L347" s="18">
        <f>VLOOKUP($C347,'Hub coords'!$A$14:$E$119,5,TRUE)</f>
        <v>5189534.6405000007</v>
      </c>
      <c r="M347" s="18">
        <f t="shared" si="20"/>
        <v>0.38360000000102445</v>
      </c>
      <c r="N347" s="18">
        <f t="shared" si="21"/>
        <v>3.0500000342726707E-2</v>
      </c>
      <c r="O347" s="46">
        <f t="shared" si="22"/>
        <v>0.38481061578611925</v>
      </c>
      <c r="P347" s="18">
        <f t="shared" si="23"/>
        <v>0.14807921002169228</v>
      </c>
      <c r="Q347" s="47" t="str">
        <f>VLOOKUP($C347,'Hub coords'!$A$14:$E$118,1,TRUE)</f>
        <v>26A</v>
      </c>
      <c r="R347" s="45"/>
      <c r="S347" s="45"/>
      <c r="T347" s="45"/>
    </row>
    <row r="348" spans="1:20" x14ac:dyDescent="0.3">
      <c r="A348" s="45" t="s">
        <v>130</v>
      </c>
      <c r="B348" s="45">
        <v>0</v>
      </c>
      <c r="C348" s="45" t="s">
        <v>4670</v>
      </c>
      <c r="D348" s="45">
        <v>1801</v>
      </c>
      <c r="E348" s="45">
        <v>339.17599999999999</v>
      </c>
      <c r="F348" s="45">
        <v>0.2</v>
      </c>
      <c r="G348" s="45">
        <v>0.1</v>
      </c>
      <c r="H348" s="45">
        <v>0.12568299999999999</v>
      </c>
      <c r="I348" s="45">
        <v>5189534.5839999998</v>
      </c>
      <c r="J348" s="45">
        <v>488065.99900000001</v>
      </c>
      <c r="K348" s="18">
        <f>VLOOKUP($C348,'Hub coords'!$A$14:$E$119,4,TRUE)</f>
        <v>488065.66940000001</v>
      </c>
      <c r="L348" s="18">
        <f>VLOOKUP($C348,'Hub coords'!$A$14:$E$119,5,TRUE)</f>
        <v>5189534.6405000007</v>
      </c>
      <c r="M348" s="18">
        <f t="shared" si="20"/>
        <v>0.32959999999729916</v>
      </c>
      <c r="N348" s="18">
        <f t="shared" si="21"/>
        <v>5.650000087916851E-2</v>
      </c>
      <c r="O348" s="46">
        <f t="shared" si="22"/>
        <v>0.33440755089795093</v>
      </c>
      <c r="P348" s="18">
        <f t="shared" si="23"/>
        <v>0.11182841009756564</v>
      </c>
      <c r="Q348" s="47" t="str">
        <f>VLOOKUP($C348,'Hub coords'!$A$14:$E$118,1,TRUE)</f>
        <v>26A</v>
      </c>
      <c r="R348" s="45"/>
      <c r="S348" s="45"/>
      <c r="T348" s="45"/>
    </row>
    <row r="349" spans="1:20" x14ac:dyDescent="0.3">
      <c r="A349" s="45" t="s">
        <v>126</v>
      </c>
      <c r="B349" s="45">
        <v>0</v>
      </c>
      <c r="C349" s="45" t="s">
        <v>4671</v>
      </c>
      <c r="D349" s="45">
        <v>1801</v>
      </c>
      <c r="E349" s="45">
        <v>339.30900000000003</v>
      </c>
      <c r="F349" s="45">
        <v>0.3</v>
      </c>
      <c r="G349" s="45">
        <v>0.1</v>
      </c>
      <c r="H349" s="45">
        <v>0.21878800000000001</v>
      </c>
      <c r="I349" s="45">
        <v>5189534.4709999999</v>
      </c>
      <c r="J349" s="45">
        <v>488066.01</v>
      </c>
      <c r="K349" s="18">
        <f>VLOOKUP($C349,'Hub coords'!$A$14:$E$119,4,TRUE)</f>
        <v>488065.66940000001</v>
      </c>
      <c r="L349" s="18">
        <f>VLOOKUP($C349,'Hub coords'!$A$14:$E$119,5,TRUE)</f>
        <v>5189534.6405000007</v>
      </c>
      <c r="M349" s="18">
        <f t="shared" si="20"/>
        <v>0.34059999999590218</v>
      </c>
      <c r="N349" s="18">
        <f t="shared" si="21"/>
        <v>0.16950000077486038</v>
      </c>
      <c r="O349" s="46">
        <f t="shared" si="22"/>
        <v>0.38044527892968555</v>
      </c>
      <c r="P349" s="18">
        <f t="shared" si="23"/>
        <v>0.14473861025988624</v>
      </c>
      <c r="Q349" s="47" t="str">
        <f>VLOOKUP($C349,'Hub coords'!$A$14:$E$118,1,TRUE)</f>
        <v>26A</v>
      </c>
      <c r="R349" s="45"/>
      <c r="S349" s="45"/>
      <c r="T349" s="45"/>
    </row>
    <row r="350" spans="1:20" x14ac:dyDescent="0.3">
      <c r="A350" s="45" t="s">
        <v>126</v>
      </c>
      <c r="B350" s="45">
        <v>0</v>
      </c>
      <c r="C350" s="45" t="s">
        <v>4672</v>
      </c>
      <c r="D350" s="45">
        <v>1801</v>
      </c>
      <c r="E350" s="45">
        <v>339.29</v>
      </c>
      <c r="F350" s="45">
        <v>0.3</v>
      </c>
      <c r="G350" s="45">
        <v>0.1</v>
      </c>
      <c r="H350" s="45">
        <v>0.21745800000000001</v>
      </c>
      <c r="I350" s="45">
        <v>5189534.4800000004</v>
      </c>
      <c r="J350" s="45">
        <v>488066.01299999998</v>
      </c>
      <c r="K350" s="18">
        <f>VLOOKUP($C350,'Hub coords'!$A$14:$E$119,4,TRUE)</f>
        <v>488065.66940000001</v>
      </c>
      <c r="L350" s="18">
        <f>VLOOKUP($C350,'Hub coords'!$A$14:$E$119,5,TRUE)</f>
        <v>5189534.6405000007</v>
      </c>
      <c r="M350" s="18">
        <f t="shared" si="20"/>
        <v>0.34359999996377155</v>
      </c>
      <c r="N350" s="18">
        <f t="shared" si="21"/>
        <v>0.160500000230968</v>
      </c>
      <c r="O350" s="46">
        <f t="shared" si="22"/>
        <v>0.37923766960739086</v>
      </c>
      <c r="P350" s="18">
        <f t="shared" si="23"/>
        <v>0.14382121004924456</v>
      </c>
      <c r="Q350" s="47" t="str">
        <f>VLOOKUP($C350,'Hub coords'!$A$14:$E$118,1,TRUE)</f>
        <v>26A</v>
      </c>
      <c r="R350" s="45"/>
      <c r="S350" s="45"/>
      <c r="T350" s="45"/>
    </row>
    <row r="351" spans="1:20" x14ac:dyDescent="0.3">
      <c r="A351" s="45" t="s">
        <v>130</v>
      </c>
      <c r="B351" s="45">
        <v>0</v>
      </c>
      <c r="C351" s="45" t="s">
        <v>4673</v>
      </c>
      <c r="D351" s="45">
        <v>1801</v>
      </c>
      <c r="E351" s="45">
        <v>339.32499999999999</v>
      </c>
      <c r="F351" s="45">
        <v>0.3</v>
      </c>
      <c r="G351" s="45">
        <v>0.1</v>
      </c>
      <c r="H351" s="45">
        <v>0.28867500000000001</v>
      </c>
      <c r="I351" s="45">
        <v>5189534.534</v>
      </c>
      <c r="J351" s="45">
        <v>488065.98100000003</v>
      </c>
      <c r="K351" s="18">
        <f>VLOOKUP($C351,'Hub coords'!$A$14:$E$119,4,TRUE)</f>
        <v>488065.66940000001</v>
      </c>
      <c r="L351" s="18">
        <f>VLOOKUP($C351,'Hub coords'!$A$14:$E$119,5,TRUE)</f>
        <v>5189534.6405000007</v>
      </c>
      <c r="M351" s="18">
        <f t="shared" si="20"/>
        <v>0.31160000001545995</v>
      </c>
      <c r="N351" s="18">
        <f t="shared" si="21"/>
        <v>0.106500000692904</v>
      </c>
      <c r="O351" s="46">
        <f t="shared" si="22"/>
        <v>0.32929744936337302</v>
      </c>
      <c r="P351" s="18">
        <f t="shared" si="23"/>
        <v>0.10843681015722322</v>
      </c>
      <c r="Q351" s="47" t="str">
        <f>VLOOKUP($C351,'Hub coords'!$A$14:$E$118,1,TRUE)</f>
        <v>26A</v>
      </c>
      <c r="R351" s="45"/>
      <c r="S351" s="45"/>
      <c r="T351" s="45"/>
    </row>
    <row r="352" spans="1:20" x14ac:dyDescent="0.3">
      <c r="A352" s="45" t="s">
        <v>130</v>
      </c>
      <c r="B352" s="45">
        <v>0</v>
      </c>
      <c r="C352" s="45" t="s">
        <v>4674</v>
      </c>
      <c r="D352" s="45">
        <v>1801</v>
      </c>
      <c r="E352" s="45">
        <v>339.39800000000002</v>
      </c>
      <c r="F352" s="45">
        <v>0.3</v>
      </c>
      <c r="G352" s="45">
        <v>0.1</v>
      </c>
      <c r="H352" s="45">
        <v>0.29757400000000001</v>
      </c>
      <c r="I352" s="45">
        <v>5189534.4469999997</v>
      </c>
      <c r="J352" s="45">
        <v>488066.01699999999</v>
      </c>
      <c r="K352" s="18">
        <f>VLOOKUP($C352,'Hub coords'!$A$14:$E$119,4,TRUE)</f>
        <v>488065.66940000001</v>
      </c>
      <c r="L352" s="18">
        <f>VLOOKUP($C352,'Hub coords'!$A$14:$E$119,5,TRUE)</f>
        <v>5189534.6405000007</v>
      </c>
      <c r="M352" s="18">
        <f t="shared" si="20"/>
        <v>0.34759999997913837</v>
      </c>
      <c r="N352" s="18">
        <f t="shared" si="21"/>
        <v>0.19350000098347664</v>
      </c>
      <c r="O352" s="46">
        <f t="shared" si="22"/>
        <v>0.39782912206888832</v>
      </c>
      <c r="P352" s="18">
        <f t="shared" si="23"/>
        <v>0.15826801036610244</v>
      </c>
      <c r="Q352" s="47" t="str">
        <f>VLOOKUP($C352,'Hub coords'!$A$14:$E$118,1,TRUE)</f>
        <v>26A</v>
      </c>
      <c r="R352" s="45"/>
      <c r="S352" s="45"/>
      <c r="T352" s="45"/>
    </row>
    <row r="353" spans="1:20" x14ac:dyDescent="0.3">
      <c r="A353" s="45" t="s">
        <v>130</v>
      </c>
      <c r="B353" s="45">
        <v>0</v>
      </c>
      <c r="C353" s="45" t="s">
        <v>4675</v>
      </c>
      <c r="D353" s="45">
        <v>1801</v>
      </c>
      <c r="E353" s="45">
        <v>339.762</v>
      </c>
      <c r="F353" s="45">
        <v>0.3</v>
      </c>
      <c r="G353" s="45">
        <v>0.1</v>
      </c>
      <c r="H353" s="45">
        <v>0.242231</v>
      </c>
      <c r="I353" s="45">
        <v>5189534.449</v>
      </c>
      <c r="J353" s="45">
        <v>488065.99300000002</v>
      </c>
      <c r="K353" s="18">
        <f>VLOOKUP($C353,'Hub coords'!$A$14:$E$119,4,TRUE)</f>
        <v>488065.66940000001</v>
      </c>
      <c r="L353" s="18">
        <f>VLOOKUP($C353,'Hub coords'!$A$14:$E$119,5,TRUE)</f>
        <v>5189534.6405000007</v>
      </c>
      <c r="M353" s="18">
        <f t="shared" si="20"/>
        <v>0.32360000000335276</v>
      </c>
      <c r="N353" s="18">
        <f t="shared" si="21"/>
        <v>0.19150000065565109</v>
      </c>
      <c r="O353" s="46">
        <f t="shared" si="22"/>
        <v>0.37601756641583151</v>
      </c>
      <c r="P353" s="18">
        <f t="shared" si="23"/>
        <v>0.14138921025328427</v>
      </c>
      <c r="Q353" s="47" t="str">
        <f>VLOOKUP($C353,'Hub coords'!$A$14:$E$118,1,TRUE)</f>
        <v>26A</v>
      </c>
      <c r="R353" s="45"/>
      <c r="S353" s="45"/>
      <c r="T353" s="45"/>
    </row>
    <row r="354" spans="1:20" x14ac:dyDescent="0.3">
      <c r="A354" s="45" t="s">
        <v>130</v>
      </c>
      <c r="B354" s="45">
        <v>0</v>
      </c>
      <c r="C354" s="45" t="s">
        <v>4676</v>
      </c>
      <c r="D354" s="45">
        <v>1801</v>
      </c>
      <c r="E354" s="45">
        <v>338.99900000000002</v>
      </c>
      <c r="F354" s="45">
        <v>0.3</v>
      </c>
      <c r="G354" s="45">
        <v>0.1</v>
      </c>
      <c r="H354" s="45">
        <v>0.484205</v>
      </c>
      <c r="I354" s="45">
        <v>5189534.6689999998</v>
      </c>
      <c r="J354" s="45">
        <v>488066.06699999998</v>
      </c>
      <c r="K354" s="18">
        <f>VLOOKUP($C354,'Hub coords'!$A$14:$E$119,4,TRUE)</f>
        <v>488065.66940000001</v>
      </c>
      <c r="L354" s="18">
        <f>VLOOKUP($C354,'Hub coords'!$A$14:$E$119,5,TRUE)</f>
        <v>5189534.6405000007</v>
      </c>
      <c r="M354" s="18">
        <f t="shared" si="20"/>
        <v>0.39759999996749684</v>
      </c>
      <c r="N354" s="18">
        <f t="shared" si="21"/>
        <v>2.8499999083578587E-2</v>
      </c>
      <c r="O354" s="46">
        <f t="shared" si="22"/>
        <v>0.39862013235901356</v>
      </c>
      <c r="P354" s="18">
        <f t="shared" si="23"/>
        <v>0.15889800992191749</v>
      </c>
      <c r="Q354" s="47" t="str">
        <f>VLOOKUP($C354,'Hub coords'!$A$14:$E$118,1,TRUE)</f>
        <v>26A</v>
      </c>
      <c r="R354" s="45"/>
      <c r="S354" s="45"/>
      <c r="T354" s="45"/>
    </row>
    <row r="355" spans="1:20" x14ac:dyDescent="0.3">
      <c r="A355" s="45" t="s">
        <v>130</v>
      </c>
      <c r="B355" s="45">
        <v>0</v>
      </c>
      <c r="C355" s="45" t="s">
        <v>4677</v>
      </c>
      <c r="D355" s="45">
        <v>1801</v>
      </c>
      <c r="E355" s="45">
        <v>339.42500000000001</v>
      </c>
      <c r="F355" s="45">
        <v>0.3</v>
      </c>
      <c r="G355" s="45">
        <v>0.1</v>
      </c>
      <c r="H355" s="45">
        <v>0.25293399999999999</v>
      </c>
      <c r="I355" s="45">
        <v>5189534.4460000005</v>
      </c>
      <c r="J355" s="45">
        <v>488066.01400000002</v>
      </c>
      <c r="K355" s="18">
        <f>VLOOKUP($C355,'Hub coords'!$A$14:$E$119,4,TRUE)</f>
        <v>488065.66940000001</v>
      </c>
      <c r="L355" s="18">
        <f>VLOOKUP($C355,'Hub coords'!$A$14:$E$119,5,TRUE)</f>
        <v>5189534.6405000007</v>
      </c>
      <c r="M355" s="18">
        <f t="shared" si="20"/>
        <v>0.344600000011269</v>
      </c>
      <c r="N355" s="18">
        <f t="shared" si="21"/>
        <v>0.19450000021606684</v>
      </c>
      <c r="O355" s="46">
        <f t="shared" si="22"/>
        <v>0.39570116261115101</v>
      </c>
      <c r="P355" s="18">
        <f t="shared" si="23"/>
        <v>0.15657941009181658</v>
      </c>
      <c r="Q355" s="47" t="str">
        <f>VLOOKUP($C355,'Hub coords'!$A$14:$E$118,1,TRUE)</f>
        <v>26A</v>
      </c>
      <c r="R355" s="45"/>
      <c r="S355" s="45"/>
      <c r="T355" s="45"/>
    </row>
    <row r="356" spans="1:20" x14ac:dyDescent="0.3">
      <c r="A356" s="45" t="s">
        <v>130</v>
      </c>
      <c r="B356" s="45">
        <v>0</v>
      </c>
      <c r="C356" s="45" t="s">
        <v>4678</v>
      </c>
      <c r="D356" s="45">
        <v>1801</v>
      </c>
      <c r="E356" s="45">
        <v>339.57100000000003</v>
      </c>
      <c r="F356" s="45">
        <v>0.3</v>
      </c>
      <c r="G356" s="45">
        <v>0.1</v>
      </c>
      <c r="H356" s="45">
        <v>0.31845000000000001</v>
      </c>
      <c r="I356" s="45">
        <v>5189534.4160000002</v>
      </c>
      <c r="J356" s="45">
        <v>488065.97600000002</v>
      </c>
      <c r="K356" s="18">
        <f>VLOOKUP($C356,'Hub coords'!$A$14:$E$119,4,TRUE)</f>
        <v>488065.66940000001</v>
      </c>
      <c r="L356" s="18">
        <f>VLOOKUP($C356,'Hub coords'!$A$14:$E$119,5,TRUE)</f>
        <v>5189534.6405000007</v>
      </c>
      <c r="M356" s="18">
        <f t="shared" si="20"/>
        <v>0.30660000001080334</v>
      </c>
      <c r="N356" s="18">
        <f t="shared" si="21"/>
        <v>0.22450000047683716</v>
      </c>
      <c r="O356" s="46">
        <f t="shared" si="22"/>
        <v>0.38000501341525023</v>
      </c>
      <c r="P356" s="18">
        <f t="shared" si="23"/>
        <v>0.14440381022072452</v>
      </c>
      <c r="Q356" s="47" t="str">
        <f>VLOOKUP($C356,'Hub coords'!$A$14:$E$118,1,TRUE)</f>
        <v>26A</v>
      </c>
      <c r="R356" s="45"/>
      <c r="S356" s="45"/>
      <c r="T356" s="45"/>
    </row>
    <row r="357" spans="1:20" x14ac:dyDescent="0.3">
      <c r="A357" s="45" t="s">
        <v>130</v>
      </c>
      <c r="B357" s="45">
        <v>0</v>
      </c>
      <c r="C357" s="45" t="s">
        <v>4679</v>
      </c>
      <c r="D357" s="45">
        <v>1801</v>
      </c>
      <c r="E357" s="45">
        <v>339.27499999999998</v>
      </c>
      <c r="F357" s="45">
        <v>0.3</v>
      </c>
      <c r="G357" s="45">
        <v>0.2</v>
      </c>
      <c r="H357" s="45">
        <v>0.45685599999999998</v>
      </c>
      <c r="I357" s="45">
        <v>5189534.6449999996</v>
      </c>
      <c r="J357" s="45">
        <v>488066.13199999998</v>
      </c>
      <c r="K357" s="18">
        <f>VLOOKUP($C357,'Hub coords'!$A$14:$E$119,4,TRUE)</f>
        <v>488065.66940000001</v>
      </c>
      <c r="L357" s="18">
        <f>VLOOKUP($C357,'Hub coords'!$A$14:$E$119,5,TRUE)</f>
        <v>5189534.6405000007</v>
      </c>
      <c r="M357" s="18">
        <f t="shared" si="20"/>
        <v>0.46259999996982515</v>
      </c>
      <c r="N357" s="18">
        <f t="shared" si="21"/>
        <v>4.4999988749623299E-3</v>
      </c>
      <c r="O357" s="46">
        <f t="shared" si="22"/>
        <v>0.46262188660066322</v>
      </c>
      <c r="P357" s="18">
        <f t="shared" si="23"/>
        <v>0.21401900996195691</v>
      </c>
      <c r="Q357" s="47" t="str">
        <f>VLOOKUP($C357,'Hub coords'!$A$14:$E$118,1,TRUE)</f>
        <v>26A</v>
      </c>
      <c r="R357" s="45"/>
      <c r="S357" s="45"/>
      <c r="T357" s="45"/>
    </row>
    <row r="358" spans="1:20" x14ac:dyDescent="0.3">
      <c r="A358" s="45" t="s">
        <v>130</v>
      </c>
      <c r="B358" s="45">
        <v>0</v>
      </c>
      <c r="C358" s="45" t="s">
        <v>4653</v>
      </c>
      <c r="D358" s="45">
        <v>1801</v>
      </c>
      <c r="E358" s="45">
        <v>339.411</v>
      </c>
      <c r="F358" s="45">
        <v>0.3</v>
      </c>
      <c r="G358" s="45">
        <v>0.1</v>
      </c>
      <c r="H358" s="45">
        <v>0.28116999999999998</v>
      </c>
      <c r="I358" s="45">
        <v>5189534.4460000005</v>
      </c>
      <c r="J358" s="45">
        <v>488066.011</v>
      </c>
      <c r="K358" s="18">
        <f>VLOOKUP($C358,'Hub coords'!$A$14:$E$119,4,TRUE)</f>
        <v>488065.66940000001</v>
      </c>
      <c r="L358" s="18">
        <f>VLOOKUP($C358,'Hub coords'!$A$14:$E$119,5,TRUE)</f>
        <v>5189534.6405000007</v>
      </c>
      <c r="M358" s="18">
        <f t="shared" si="20"/>
        <v>0.34159999998519197</v>
      </c>
      <c r="N358" s="18">
        <f t="shared" si="21"/>
        <v>0.19450000021606684</v>
      </c>
      <c r="O358" s="46">
        <f t="shared" si="22"/>
        <v>0.39309135080020924</v>
      </c>
      <c r="P358" s="18">
        <f t="shared" si="23"/>
        <v>0.15452081007393317</v>
      </c>
      <c r="Q358" s="47" t="str">
        <f>VLOOKUP($C358,'Hub coords'!$A$14:$E$118,1,TRUE)</f>
        <v>26A</v>
      </c>
      <c r="R358" s="45"/>
      <c r="S358" s="45"/>
      <c r="T358" s="45"/>
    </row>
    <row r="359" spans="1:20" x14ac:dyDescent="0.3">
      <c r="A359" s="45" t="s">
        <v>130</v>
      </c>
      <c r="B359" s="45">
        <v>0</v>
      </c>
      <c r="C359" s="45" t="s">
        <v>4680</v>
      </c>
      <c r="D359" s="45">
        <v>1801</v>
      </c>
      <c r="E359" s="45">
        <v>339.17500000000001</v>
      </c>
      <c r="F359" s="45">
        <v>0.3</v>
      </c>
      <c r="G359" s="45">
        <v>0.1</v>
      </c>
      <c r="H359" s="45">
        <v>0.31060199999999999</v>
      </c>
      <c r="I359" s="45">
        <v>5189534.5369999995</v>
      </c>
      <c r="J359" s="45">
        <v>488066.00599999999</v>
      </c>
      <c r="K359" s="18">
        <f>VLOOKUP($C359,'Hub coords'!$A$14:$E$119,4,TRUE)</f>
        <v>488065.66940000001</v>
      </c>
      <c r="L359" s="18">
        <f>VLOOKUP($C359,'Hub coords'!$A$14:$E$119,5,TRUE)</f>
        <v>5189534.6405000007</v>
      </c>
      <c r="M359" s="18">
        <f t="shared" si="20"/>
        <v>0.33659999998053536</v>
      </c>
      <c r="N359" s="18">
        <f t="shared" si="21"/>
        <v>0.10350000113248825</v>
      </c>
      <c r="O359" s="46">
        <f t="shared" si="22"/>
        <v>0.35215310622131601</v>
      </c>
      <c r="P359" s="18">
        <f t="shared" si="23"/>
        <v>0.12401181022132148</v>
      </c>
      <c r="Q359" s="47" t="str">
        <f>VLOOKUP($C359,'Hub coords'!$A$14:$E$118,1,TRUE)</f>
        <v>26A</v>
      </c>
      <c r="R359" s="45"/>
      <c r="S359" s="45"/>
      <c r="T359" s="45"/>
    </row>
    <row r="360" spans="1:20" x14ac:dyDescent="0.3">
      <c r="A360" s="45" t="s">
        <v>130</v>
      </c>
      <c r="B360" s="45">
        <v>0</v>
      </c>
      <c r="C360" s="45" t="s">
        <v>4654</v>
      </c>
      <c r="D360" s="45">
        <v>1801</v>
      </c>
      <c r="E360" s="45">
        <v>339.18299999999999</v>
      </c>
      <c r="F360" s="45">
        <v>0.2</v>
      </c>
      <c r="G360" s="45">
        <v>0.1</v>
      </c>
      <c r="H360" s="45">
        <v>0.162379</v>
      </c>
      <c r="I360" s="45">
        <v>5189534.5760000004</v>
      </c>
      <c r="J360" s="45">
        <v>488065.98599999998</v>
      </c>
      <c r="K360" s="18">
        <f>VLOOKUP($C360,'Hub coords'!$A$14:$E$119,4,TRUE)</f>
        <v>488065.66940000001</v>
      </c>
      <c r="L360" s="18">
        <f>VLOOKUP($C360,'Hub coords'!$A$14:$E$119,5,TRUE)</f>
        <v>5189534.6405000007</v>
      </c>
      <c r="M360" s="18">
        <f t="shared" ref="M360:M423" si="24">ABS(K360-J360)</f>
        <v>0.31659999996190891</v>
      </c>
      <c r="N360" s="18">
        <f t="shared" ref="N360:N423" si="25">ABS(L360-I360)</f>
        <v>6.4500000327825546E-2</v>
      </c>
      <c r="O360" s="46">
        <f t="shared" ref="O360:O423" si="26">SQRT(M360^2+N360^2)</f>
        <v>0.32310340452890651</v>
      </c>
      <c r="P360" s="18">
        <f t="shared" ref="P360:P423" si="27">O360*O360</f>
        <v>0.10439581001817021</v>
      </c>
      <c r="Q360" s="47" t="str">
        <f>VLOOKUP($C360,'Hub coords'!$A$14:$E$118,1,TRUE)</f>
        <v>26A</v>
      </c>
      <c r="R360" s="30" t="s">
        <v>5112</v>
      </c>
      <c r="S360" s="37">
        <f>COUNT(D336:D365)</f>
        <v>30</v>
      </c>
      <c r="T360" s="45"/>
    </row>
    <row r="361" spans="1:20" x14ac:dyDescent="0.3">
      <c r="A361" s="45" t="s">
        <v>130</v>
      </c>
      <c r="B361" s="45">
        <v>0</v>
      </c>
      <c r="C361" s="45" t="s">
        <v>4655</v>
      </c>
      <c r="D361" s="45">
        <v>1801</v>
      </c>
      <c r="E361" s="45">
        <v>339.11</v>
      </c>
      <c r="F361" s="45">
        <v>0.3</v>
      </c>
      <c r="G361" s="45">
        <v>0.2</v>
      </c>
      <c r="H361" s="45">
        <v>0.49147200000000002</v>
      </c>
      <c r="I361" s="45">
        <v>5189534.6310000001</v>
      </c>
      <c r="J361" s="45">
        <v>488066.11</v>
      </c>
      <c r="K361" s="18">
        <f>VLOOKUP($C361,'Hub coords'!$A$14:$E$119,4,TRUE)</f>
        <v>488065.66940000001</v>
      </c>
      <c r="L361" s="18">
        <f>VLOOKUP($C361,'Hub coords'!$A$14:$E$119,5,TRUE)</f>
        <v>5189534.6405000007</v>
      </c>
      <c r="M361" s="18">
        <f t="shared" si="24"/>
        <v>0.44059999997261912</v>
      </c>
      <c r="N361" s="18">
        <f t="shared" si="25"/>
        <v>9.5000006258487701E-3</v>
      </c>
      <c r="O361" s="46">
        <f t="shared" si="26"/>
        <v>0.44070240524390503</v>
      </c>
      <c r="P361" s="18">
        <f t="shared" si="27"/>
        <v>0.19421860998776308</v>
      </c>
      <c r="Q361" s="47" t="str">
        <f>VLOOKUP($C361,'Hub coords'!$A$14:$E$118,1,TRUE)</f>
        <v>26A</v>
      </c>
      <c r="R361" s="30" t="s">
        <v>5111</v>
      </c>
      <c r="S361" s="34">
        <f>AVERAGE(O336:O365)</f>
        <v>0.39107059341276496</v>
      </c>
      <c r="T361" s="45"/>
    </row>
    <row r="362" spans="1:20" x14ac:dyDescent="0.3">
      <c r="A362" s="45" t="s">
        <v>130</v>
      </c>
      <c r="B362" s="45">
        <v>0</v>
      </c>
      <c r="C362" s="45" t="s">
        <v>4656</v>
      </c>
      <c r="D362" s="45">
        <v>1801</v>
      </c>
      <c r="E362" s="45">
        <v>339.45499999999998</v>
      </c>
      <c r="F362" s="45">
        <v>0.3</v>
      </c>
      <c r="G362" s="45">
        <v>0.2</v>
      </c>
      <c r="H362" s="45">
        <v>0.51036400000000004</v>
      </c>
      <c r="I362" s="45">
        <v>5189534.5920000002</v>
      </c>
      <c r="J362" s="45">
        <v>488066.071</v>
      </c>
      <c r="K362" s="18">
        <f>VLOOKUP($C362,'Hub coords'!$A$14:$E$119,4,TRUE)</f>
        <v>488065.66940000001</v>
      </c>
      <c r="L362" s="18">
        <f>VLOOKUP($C362,'Hub coords'!$A$14:$E$119,5,TRUE)</f>
        <v>5189534.6405000007</v>
      </c>
      <c r="M362" s="18">
        <f t="shared" si="24"/>
        <v>0.40159999998286366</v>
      </c>
      <c r="N362" s="18">
        <f t="shared" si="25"/>
        <v>4.85000004991889E-2</v>
      </c>
      <c r="O362" s="46">
        <f t="shared" si="26"/>
        <v>0.40451799717028342</v>
      </c>
      <c r="P362" s="18">
        <f t="shared" si="27"/>
        <v>0.16363481003465744</v>
      </c>
      <c r="Q362" s="47" t="str">
        <f>VLOOKUP($C362,'Hub coords'!$A$14:$E$118,1,TRUE)</f>
        <v>26A</v>
      </c>
      <c r="R362" s="30" t="s">
        <v>5110</v>
      </c>
      <c r="S362" s="34">
        <f>_xlfn.STDEV.S(O336:O365)</f>
        <v>3.7002437847705752E-2</v>
      </c>
      <c r="T362" s="45"/>
    </row>
    <row r="363" spans="1:20" x14ac:dyDescent="0.3">
      <c r="A363" s="45" t="s">
        <v>126</v>
      </c>
      <c r="B363" s="45">
        <v>0</v>
      </c>
      <c r="C363" s="45" t="s">
        <v>4657</v>
      </c>
      <c r="D363" s="45">
        <v>1801</v>
      </c>
      <c r="E363" s="45">
        <v>339.21199999999999</v>
      </c>
      <c r="F363" s="45">
        <v>0.3</v>
      </c>
      <c r="G363" s="45">
        <v>0.2</v>
      </c>
      <c r="H363" s="45">
        <v>0.50227100000000002</v>
      </c>
      <c r="I363" s="45">
        <v>5189534.6270000003</v>
      </c>
      <c r="J363" s="45">
        <v>488066.08</v>
      </c>
      <c r="K363" s="18">
        <f>VLOOKUP($C363,'Hub coords'!$A$14:$E$119,4,TRUE)</f>
        <v>488065.66940000001</v>
      </c>
      <c r="L363" s="18">
        <f>VLOOKUP($C363,'Hub coords'!$A$14:$E$119,5,TRUE)</f>
        <v>5189534.6405000007</v>
      </c>
      <c r="M363" s="18">
        <f t="shared" si="24"/>
        <v>0.4106000000028871</v>
      </c>
      <c r="N363" s="18">
        <f t="shared" si="25"/>
        <v>1.3500000350177288E-2</v>
      </c>
      <c r="O363" s="46">
        <f t="shared" si="26"/>
        <v>0.41082187138932325</v>
      </c>
      <c r="P363" s="18">
        <f t="shared" si="27"/>
        <v>0.16877461001182564</v>
      </c>
      <c r="Q363" s="47" t="str">
        <f>VLOOKUP($C363,'Hub coords'!$A$14:$E$118,1,TRUE)</f>
        <v>26A</v>
      </c>
      <c r="R363" s="30" t="s">
        <v>5109</v>
      </c>
      <c r="S363" s="34">
        <f>MIN(O336:O365)</f>
        <v>0.32310340452890651</v>
      </c>
      <c r="T363" s="45"/>
    </row>
    <row r="364" spans="1:20" x14ac:dyDescent="0.3">
      <c r="A364" s="45" t="s">
        <v>130</v>
      </c>
      <c r="B364" s="45">
        <v>0</v>
      </c>
      <c r="C364" s="45" t="s">
        <v>4658</v>
      </c>
      <c r="D364" s="45">
        <v>1801</v>
      </c>
      <c r="E364" s="45">
        <v>338.92500000000001</v>
      </c>
      <c r="F364" s="45">
        <v>0.3</v>
      </c>
      <c r="G364" s="45">
        <v>0.1</v>
      </c>
      <c r="H364" s="45">
        <v>0.39503100000000002</v>
      </c>
      <c r="I364" s="45">
        <v>5189534.6629999997</v>
      </c>
      <c r="J364" s="45">
        <v>488066.06300000002</v>
      </c>
      <c r="K364" s="18">
        <f>VLOOKUP($C364,'Hub coords'!$A$14:$E$119,4,TRUE)</f>
        <v>488065.66940000001</v>
      </c>
      <c r="L364" s="18">
        <f>VLOOKUP($C364,'Hub coords'!$A$14:$E$119,5,TRUE)</f>
        <v>5189534.6405000007</v>
      </c>
      <c r="M364" s="18">
        <f t="shared" si="24"/>
        <v>0.39360000001033768</v>
      </c>
      <c r="N364" s="18">
        <f t="shared" si="25"/>
        <v>2.2499999031424522E-2</v>
      </c>
      <c r="O364" s="46">
        <f t="shared" si="26"/>
        <v>0.39424257756431119</v>
      </c>
      <c r="P364" s="18">
        <f t="shared" si="27"/>
        <v>0.15542720996455192</v>
      </c>
      <c r="Q364" s="47" t="str">
        <f>VLOOKUP($C364,'Hub coords'!$A$14:$E$118,1,TRUE)</f>
        <v>26A</v>
      </c>
      <c r="R364" s="30" t="s">
        <v>5108</v>
      </c>
      <c r="S364" s="34">
        <f>MAX(O336:O365)</f>
        <v>0.49681164438944325</v>
      </c>
      <c r="T364" s="45"/>
    </row>
    <row r="365" spans="1:20" x14ac:dyDescent="0.3">
      <c r="A365" s="45" t="s">
        <v>126</v>
      </c>
      <c r="B365" s="45">
        <v>0</v>
      </c>
      <c r="C365" s="45" t="s">
        <v>4659</v>
      </c>
      <c r="D365" s="45">
        <v>1801</v>
      </c>
      <c r="E365" s="45">
        <v>339.02</v>
      </c>
      <c r="F365" s="45">
        <v>0.3</v>
      </c>
      <c r="G365" s="45">
        <v>0.1</v>
      </c>
      <c r="H365" s="45">
        <v>0.408607</v>
      </c>
      <c r="I365" s="45">
        <v>5189534.6509999996</v>
      </c>
      <c r="J365" s="45">
        <v>488066.05599999998</v>
      </c>
      <c r="K365" s="18">
        <f>VLOOKUP($C365,'Hub coords'!$A$14:$E$119,4,TRUE)</f>
        <v>488065.66940000001</v>
      </c>
      <c r="L365" s="18">
        <f>VLOOKUP($C365,'Hub coords'!$A$14:$E$119,5,TRUE)</f>
        <v>5189534.6405000007</v>
      </c>
      <c r="M365" s="18">
        <f t="shared" si="24"/>
        <v>0.38659999996889383</v>
      </c>
      <c r="N365" s="18">
        <f t="shared" si="25"/>
        <v>1.0499998927116394E-2</v>
      </c>
      <c r="O365" s="46">
        <f t="shared" si="26"/>
        <v>0.38674256289348108</v>
      </c>
      <c r="P365" s="18">
        <f t="shared" si="27"/>
        <v>0.14956980995341818</v>
      </c>
      <c r="Q365" s="47" t="str">
        <f>VLOOKUP($C365,'Hub coords'!$A$14:$E$118,1,TRUE)</f>
        <v>26A</v>
      </c>
      <c r="R365" s="30" t="s">
        <v>5107</v>
      </c>
      <c r="S365" s="34">
        <f>SQRT(SUM(P336:P365)/S360)</f>
        <v>0.39275915023331587</v>
      </c>
      <c r="T365" s="45"/>
    </row>
    <row r="366" spans="1:20" ht="15" thickBot="1" x14ac:dyDescent="0.35">
      <c r="A366" s="30" t="s">
        <v>130</v>
      </c>
      <c r="B366" s="30">
        <v>0</v>
      </c>
      <c r="C366" s="30" t="s">
        <v>4681</v>
      </c>
      <c r="D366" s="30">
        <v>1801</v>
      </c>
      <c r="E366" s="30">
        <v>335.52300000000002</v>
      </c>
      <c r="F366" s="30">
        <v>0.3</v>
      </c>
      <c r="G366" s="30">
        <v>0.3</v>
      </c>
      <c r="H366" s="30">
        <v>1.1580159999999999</v>
      </c>
      <c r="I366" s="30">
        <v>5189583.023</v>
      </c>
      <c r="J366" s="30">
        <v>488005.25</v>
      </c>
      <c r="K366" s="18">
        <f>VLOOKUP($C366,'Hub coords'!$A$14:$E$119,4,TRUE)</f>
        <v>488003.82940000005</v>
      </c>
      <c r="L366" s="18">
        <f>VLOOKUP($C366,'Hub coords'!$A$14:$E$119,5,TRUE)</f>
        <v>5189582.0975000001</v>
      </c>
      <c r="M366" s="34">
        <f t="shared" si="24"/>
        <v>1.4205999999539927</v>
      </c>
      <c r="N366" s="34">
        <f t="shared" si="25"/>
        <v>0.92549999989569187</v>
      </c>
      <c r="O366" s="35">
        <f t="shared" si="26"/>
        <v>1.6954806426722215</v>
      </c>
      <c r="P366" s="34">
        <f t="shared" si="27"/>
        <v>2.8746546096762096</v>
      </c>
      <c r="Q366" s="36" t="str">
        <f>VLOOKUP($C366,'Hub coords'!$A$14:$E$118,1,TRUE)</f>
        <v>27A</v>
      </c>
      <c r="R366" s="30"/>
    </row>
    <row r="367" spans="1:20" x14ac:dyDescent="0.3">
      <c r="A367" s="30" t="s">
        <v>130</v>
      </c>
      <c r="B367" s="30">
        <v>0</v>
      </c>
      <c r="C367" s="30" t="s">
        <v>4690</v>
      </c>
      <c r="D367" s="30">
        <v>1801</v>
      </c>
      <c r="E367" s="30">
        <v>337.34100000000001</v>
      </c>
      <c r="F367" s="30">
        <v>0.4</v>
      </c>
      <c r="G367" s="30">
        <v>0.3</v>
      </c>
      <c r="H367" s="30">
        <v>1.499644</v>
      </c>
      <c r="I367" s="30">
        <v>5189581.267</v>
      </c>
      <c r="J367" s="30">
        <v>488005.07799999998</v>
      </c>
      <c r="K367" s="18">
        <f>VLOOKUP($C367,'Hub coords'!$A$14:$E$119,4,TRUE)</f>
        <v>488003.82940000005</v>
      </c>
      <c r="L367" s="18">
        <f>VLOOKUP($C367,'Hub coords'!$A$14:$E$119,5,TRUE)</f>
        <v>5189582.0975000001</v>
      </c>
      <c r="M367" s="34">
        <f t="shared" si="24"/>
        <v>1.2485999999335036</v>
      </c>
      <c r="N367" s="34">
        <f t="shared" si="25"/>
        <v>0.83050000015646219</v>
      </c>
      <c r="O367" s="35">
        <f t="shared" si="26"/>
        <v>1.4995773438185271</v>
      </c>
      <c r="P367" s="34">
        <f t="shared" si="27"/>
        <v>2.248732210093829</v>
      </c>
      <c r="Q367" s="36" t="str">
        <f>VLOOKUP($C367,'Hub coords'!$A$14:$E$118,1,TRUE)</f>
        <v>27A</v>
      </c>
      <c r="R367" s="20"/>
      <c r="S367" s="20"/>
    </row>
    <row r="368" spans="1:20" x14ac:dyDescent="0.3">
      <c r="A368" s="30" t="s">
        <v>130</v>
      </c>
      <c r="B368" s="30">
        <v>0</v>
      </c>
      <c r="C368" s="30" t="s">
        <v>4691</v>
      </c>
      <c r="D368" s="30">
        <v>1801</v>
      </c>
      <c r="E368" s="30">
        <v>335.42700000000002</v>
      </c>
      <c r="F368" s="30">
        <v>0.4</v>
      </c>
      <c r="G368" s="30">
        <v>0.3</v>
      </c>
      <c r="H368" s="30">
        <v>1.1479889999999999</v>
      </c>
      <c r="I368" s="30">
        <v>5189582.8629999999</v>
      </c>
      <c r="J368" s="30">
        <v>488005.29700000002</v>
      </c>
      <c r="K368" s="18">
        <f>VLOOKUP($C368,'Hub coords'!$A$14:$E$119,4,TRUE)</f>
        <v>488003.82940000005</v>
      </c>
      <c r="L368" s="18">
        <f>VLOOKUP($C368,'Hub coords'!$A$14:$E$119,5,TRUE)</f>
        <v>5189582.0975000001</v>
      </c>
      <c r="M368" s="34">
        <f t="shared" si="24"/>
        <v>1.4675999999744818</v>
      </c>
      <c r="N368" s="34">
        <f t="shared" si="25"/>
        <v>0.76549999974668026</v>
      </c>
      <c r="O368" s="35">
        <f t="shared" si="26"/>
        <v>1.6552462081325747</v>
      </c>
      <c r="P368" s="34">
        <f t="shared" si="27"/>
        <v>2.739840009537267</v>
      </c>
      <c r="Q368" s="36" t="str">
        <f>VLOOKUP($C368,'Hub coords'!$A$14:$E$118,1,TRUE)</f>
        <v>27A</v>
      </c>
      <c r="R368" s="19"/>
      <c r="S368" s="15"/>
    </row>
    <row r="369" spans="1:19" x14ac:dyDescent="0.3">
      <c r="A369" s="30" t="s">
        <v>130</v>
      </c>
      <c r="B369" s="30">
        <v>0</v>
      </c>
      <c r="C369" s="30" t="s">
        <v>4692</v>
      </c>
      <c r="D369" s="30">
        <v>1801</v>
      </c>
      <c r="E369" s="30">
        <v>337.54700000000003</v>
      </c>
      <c r="F369" s="30">
        <v>0.4</v>
      </c>
      <c r="G369" s="30">
        <v>0.3</v>
      </c>
      <c r="H369" s="30">
        <v>1.5673870000000001</v>
      </c>
      <c r="I369" s="30">
        <v>5189581.0999999996</v>
      </c>
      <c r="J369" s="30">
        <v>488005.28700000001</v>
      </c>
      <c r="K369" s="18">
        <f>VLOOKUP($C369,'Hub coords'!$A$14:$E$119,4,TRUE)</f>
        <v>488003.82940000005</v>
      </c>
      <c r="L369" s="18">
        <f>VLOOKUP($C369,'Hub coords'!$A$14:$E$119,5,TRUE)</f>
        <v>5189582.0975000001</v>
      </c>
      <c r="M369" s="34">
        <f t="shared" si="24"/>
        <v>1.4575999999651685</v>
      </c>
      <c r="N369" s="34">
        <f t="shared" si="25"/>
        <v>0.99750000052154064</v>
      </c>
      <c r="O369" s="35">
        <f t="shared" si="26"/>
        <v>1.7662400773787614</v>
      </c>
      <c r="P369" s="34">
        <f t="shared" si="27"/>
        <v>3.1196040109389331</v>
      </c>
      <c r="Q369" s="36" t="str">
        <f>VLOOKUP($C369,'Hub coords'!$A$14:$E$118,1,TRUE)</f>
        <v>27A</v>
      </c>
      <c r="R369" s="19"/>
      <c r="S369" s="15"/>
    </row>
    <row r="370" spans="1:19" x14ac:dyDescent="0.3">
      <c r="A370" s="30" t="s">
        <v>130</v>
      </c>
      <c r="B370" s="30">
        <v>0</v>
      </c>
      <c r="C370" s="30" t="s">
        <v>4693</v>
      </c>
      <c r="D370" s="30">
        <v>1801</v>
      </c>
      <c r="E370" s="30">
        <v>336.23899999999998</v>
      </c>
      <c r="F370" s="30">
        <v>0.5</v>
      </c>
      <c r="G370" s="30">
        <v>0.3</v>
      </c>
      <c r="H370" s="30">
        <v>1.3120989999999999</v>
      </c>
      <c r="I370" s="30">
        <v>5189582.4460000005</v>
      </c>
      <c r="J370" s="30">
        <v>488005.34600000002</v>
      </c>
      <c r="K370" s="18">
        <f>VLOOKUP($C370,'Hub coords'!$A$14:$E$119,4,TRUE)</f>
        <v>488003.82940000005</v>
      </c>
      <c r="L370" s="18">
        <f>VLOOKUP($C370,'Hub coords'!$A$14:$E$119,5,TRUE)</f>
        <v>5189582.0975000001</v>
      </c>
      <c r="M370" s="34">
        <f t="shared" si="24"/>
        <v>1.5165999999735504</v>
      </c>
      <c r="N370" s="34">
        <f t="shared" si="25"/>
        <v>0.34850000031292439</v>
      </c>
      <c r="O370" s="35">
        <f t="shared" si="26"/>
        <v>1.556125897907326</v>
      </c>
      <c r="P370" s="34">
        <f t="shared" si="27"/>
        <v>2.4215278101378819</v>
      </c>
      <c r="Q370" s="36" t="str">
        <f>VLOOKUP($C370,'Hub coords'!$A$14:$E$118,1,TRUE)</f>
        <v>27A</v>
      </c>
      <c r="R370" s="19"/>
      <c r="S370" s="15"/>
    </row>
    <row r="371" spans="1:19" x14ac:dyDescent="0.3">
      <c r="A371" s="30" t="s">
        <v>130</v>
      </c>
      <c r="B371" s="30">
        <v>0</v>
      </c>
      <c r="C371" s="30" t="s">
        <v>4694</v>
      </c>
      <c r="D371" s="30">
        <v>1801</v>
      </c>
      <c r="E371" s="30">
        <v>337.23700000000002</v>
      </c>
      <c r="F371" s="30">
        <v>0.4</v>
      </c>
      <c r="G371" s="30">
        <v>0.3</v>
      </c>
      <c r="H371" s="30">
        <v>1.5216620000000001</v>
      </c>
      <c r="I371" s="30">
        <v>5189581.3140000002</v>
      </c>
      <c r="J371" s="30">
        <v>488005.15899999999</v>
      </c>
      <c r="K371" s="18">
        <f>VLOOKUP($C371,'Hub coords'!$A$14:$E$119,4,TRUE)</f>
        <v>488003.82940000005</v>
      </c>
      <c r="L371" s="18">
        <f>VLOOKUP($C371,'Hub coords'!$A$14:$E$119,5,TRUE)</f>
        <v>5189582.0975000001</v>
      </c>
      <c r="M371" s="34">
        <f t="shared" si="24"/>
        <v>1.3295999999390915</v>
      </c>
      <c r="N371" s="34">
        <f t="shared" si="25"/>
        <v>0.78349999990314245</v>
      </c>
      <c r="O371" s="35">
        <f t="shared" si="26"/>
        <v>1.5432784614858901</v>
      </c>
      <c r="P371" s="34">
        <f t="shared" si="27"/>
        <v>2.3817084096862557</v>
      </c>
      <c r="Q371" s="36" t="str">
        <f>VLOOKUP($C371,'Hub coords'!$A$14:$E$118,1,TRUE)</f>
        <v>27A</v>
      </c>
      <c r="R371" s="19"/>
      <c r="S371" s="15"/>
    </row>
    <row r="372" spans="1:19" x14ac:dyDescent="0.3">
      <c r="A372" s="30" t="s">
        <v>130</v>
      </c>
      <c r="B372" s="30">
        <v>0</v>
      </c>
      <c r="C372" s="30" t="s">
        <v>4695</v>
      </c>
      <c r="D372" s="30">
        <v>1801</v>
      </c>
      <c r="E372" s="30">
        <v>335.46699999999998</v>
      </c>
      <c r="F372" s="30">
        <v>0.4</v>
      </c>
      <c r="G372" s="30">
        <v>0.2</v>
      </c>
      <c r="H372" s="30">
        <v>1.27155</v>
      </c>
      <c r="I372" s="30">
        <v>5189581.7</v>
      </c>
      <c r="J372" s="30">
        <v>488005.05699999997</v>
      </c>
      <c r="K372" s="18">
        <f>VLOOKUP($C372,'Hub coords'!$A$14:$E$119,4,TRUE)</f>
        <v>488003.82940000005</v>
      </c>
      <c r="L372" s="18">
        <f>VLOOKUP($C372,'Hub coords'!$A$14:$E$119,5,TRUE)</f>
        <v>5189582.0975000001</v>
      </c>
      <c r="M372" s="34">
        <f t="shared" si="24"/>
        <v>1.2275999999255873</v>
      </c>
      <c r="N372" s="34">
        <f t="shared" si="25"/>
        <v>0.3974999999627471</v>
      </c>
      <c r="O372" s="35">
        <f t="shared" si="26"/>
        <v>1.2903518937823457</v>
      </c>
      <c r="P372" s="34">
        <f t="shared" si="27"/>
        <v>1.665008009787686</v>
      </c>
      <c r="Q372" s="36" t="str">
        <f>VLOOKUP($C372,'Hub coords'!$A$14:$E$118,1,TRUE)</f>
        <v>27A</v>
      </c>
      <c r="R372" s="19"/>
      <c r="S372" s="15"/>
    </row>
    <row r="373" spans="1:19" x14ac:dyDescent="0.3">
      <c r="A373" s="30" t="s">
        <v>130</v>
      </c>
      <c r="B373" s="30">
        <v>0</v>
      </c>
      <c r="C373" s="30" t="s">
        <v>4696</v>
      </c>
      <c r="D373" s="30">
        <v>1801</v>
      </c>
      <c r="E373" s="30">
        <v>335.89600000000002</v>
      </c>
      <c r="F373" s="30">
        <v>0.3</v>
      </c>
      <c r="G373" s="30">
        <v>0.3</v>
      </c>
      <c r="H373" s="30">
        <v>1.2880389999999999</v>
      </c>
      <c r="I373" s="30">
        <v>5189582.6409999998</v>
      </c>
      <c r="J373" s="30">
        <v>488005.44300000003</v>
      </c>
      <c r="K373" s="18">
        <f>VLOOKUP($C373,'Hub coords'!$A$14:$E$119,4,TRUE)</f>
        <v>488003.82940000005</v>
      </c>
      <c r="L373" s="18">
        <f>VLOOKUP($C373,'Hub coords'!$A$14:$E$119,5,TRUE)</f>
        <v>5189582.0975000001</v>
      </c>
      <c r="M373" s="34">
        <f t="shared" si="24"/>
        <v>1.613599999982398</v>
      </c>
      <c r="N373" s="34">
        <f t="shared" si="25"/>
        <v>0.54349999967962503</v>
      </c>
      <c r="O373" s="35">
        <f t="shared" si="26"/>
        <v>1.7026735475700991</v>
      </c>
      <c r="P373" s="34">
        <f t="shared" si="27"/>
        <v>2.8990972095949465</v>
      </c>
      <c r="Q373" s="36" t="str">
        <f>VLOOKUP($C373,'Hub coords'!$A$14:$E$118,1,TRUE)</f>
        <v>27A</v>
      </c>
      <c r="R373" s="19"/>
      <c r="S373" s="15"/>
    </row>
    <row r="374" spans="1:19" x14ac:dyDescent="0.3">
      <c r="A374" s="30" t="s">
        <v>130</v>
      </c>
      <c r="B374" s="30">
        <v>0</v>
      </c>
      <c r="C374" s="30" t="s">
        <v>4697</v>
      </c>
      <c r="D374" s="30">
        <v>1801</v>
      </c>
      <c r="E374" s="30">
        <v>336.94499999999999</v>
      </c>
      <c r="F374" s="30">
        <v>0.4</v>
      </c>
      <c r="G374" s="30">
        <v>0.2</v>
      </c>
      <c r="H374" s="30">
        <v>1.521417</v>
      </c>
      <c r="I374" s="30">
        <v>5189581.29</v>
      </c>
      <c r="J374" s="30">
        <v>488005.01899999997</v>
      </c>
      <c r="K374" s="18">
        <f>VLOOKUP($C374,'Hub coords'!$A$14:$E$119,4,TRUE)</f>
        <v>488003.82940000005</v>
      </c>
      <c r="L374" s="18">
        <f>VLOOKUP($C374,'Hub coords'!$A$14:$E$119,5,TRUE)</f>
        <v>5189582.0975000001</v>
      </c>
      <c r="M374" s="34">
        <f t="shared" si="24"/>
        <v>1.1895999999251217</v>
      </c>
      <c r="N374" s="34">
        <f t="shared" si="25"/>
        <v>0.80750000011175871</v>
      </c>
      <c r="O374" s="35">
        <f t="shared" si="26"/>
        <v>1.4377775940674342</v>
      </c>
      <c r="P374" s="34">
        <f t="shared" si="27"/>
        <v>2.0672044100023395</v>
      </c>
      <c r="Q374" s="36" t="str">
        <f>VLOOKUP($C374,'Hub coords'!$A$14:$E$118,1,TRUE)</f>
        <v>27A</v>
      </c>
      <c r="R374" s="19"/>
      <c r="S374" s="15"/>
    </row>
    <row r="375" spans="1:19" x14ac:dyDescent="0.3">
      <c r="A375" s="30" t="s">
        <v>126</v>
      </c>
      <c r="B375" s="30">
        <v>0</v>
      </c>
      <c r="C375" s="30" t="s">
        <v>4698</v>
      </c>
      <c r="D375" s="30">
        <v>1801</v>
      </c>
      <c r="E375" s="30">
        <v>335.63600000000002</v>
      </c>
      <c r="F375" s="30">
        <v>0.4</v>
      </c>
      <c r="G375" s="30">
        <v>0.3</v>
      </c>
      <c r="H375" s="30">
        <v>1.1747609999999999</v>
      </c>
      <c r="I375" s="30">
        <v>5189582.9110000003</v>
      </c>
      <c r="J375" s="30">
        <v>488005.44500000001</v>
      </c>
      <c r="K375" s="18">
        <f>VLOOKUP($C375,'Hub coords'!$A$14:$E$119,4,TRUE)</f>
        <v>488003.82940000005</v>
      </c>
      <c r="L375" s="18">
        <f>VLOOKUP($C375,'Hub coords'!$A$14:$E$119,5,TRUE)</f>
        <v>5189582.0975000001</v>
      </c>
      <c r="M375" s="34">
        <f t="shared" si="24"/>
        <v>1.6155999999609776</v>
      </c>
      <c r="N375" s="34">
        <f t="shared" si="25"/>
        <v>0.81350000016391277</v>
      </c>
      <c r="O375" s="35">
        <f t="shared" si="26"/>
        <v>1.8088520144391571</v>
      </c>
      <c r="P375" s="34">
        <f t="shared" si="27"/>
        <v>3.2719456101405968</v>
      </c>
      <c r="Q375" s="36" t="str">
        <f>VLOOKUP($C375,'Hub coords'!$A$14:$E$118,1,TRUE)</f>
        <v>27A</v>
      </c>
      <c r="R375" s="19"/>
      <c r="S375" s="15"/>
    </row>
    <row r="376" spans="1:19" ht="15" thickBot="1" x14ac:dyDescent="0.35">
      <c r="A376" s="30" t="s">
        <v>130</v>
      </c>
      <c r="B376" s="30">
        <v>0</v>
      </c>
      <c r="C376" s="30" t="s">
        <v>4699</v>
      </c>
      <c r="D376" s="30">
        <v>1801</v>
      </c>
      <c r="E376" s="30">
        <v>335.02699999999999</v>
      </c>
      <c r="F376" s="30">
        <v>0.3</v>
      </c>
      <c r="G376" s="30">
        <v>0.2</v>
      </c>
      <c r="H376" s="30">
        <v>1.1829460000000001</v>
      </c>
      <c r="I376" s="30">
        <v>5189582.9639999997</v>
      </c>
      <c r="J376" s="30">
        <v>488005.11599999998</v>
      </c>
      <c r="K376" s="18">
        <f>VLOOKUP($C376,'Hub coords'!$A$14:$E$119,4,TRUE)</f>
        <v>488003.82940000005</v>
      </c>
      <c r="L376" s="18">
        <f>VLOOKUP($C376,'Hub coords'!$A$14:$E$119,5,TRUE)</f>
        <v>5189582.0975000001</v>
      </c>
      <c r="M376" s="34">
        <f t="shared" si="24"/>
        <v>1.2865999999339692</v>
      </c>
      <c r="N376" s="34">
        <f t="shared" si="25"/>
        <v>0.866499999538064</v>
      </c>
      <c r="O376" s="35">
        <f t="shared" si="26"/>
        <v>1.5511807789647067</v>
      </c>
      <c r="P376" s="34">
        <f t="shared" si="27"/>
        <v>2.4061618090295545</v>
      </c>
      <c r="Q376" s="36" t="str">
        <f>VLOOKUP($C376,'Hub coords'!$A$14:$E$118,1,TRUE)</f>
        <v>27A</v>
      </c>
      <c r="R376" s="38"/>
      <c r="S376" s="38"/>
    </row>
    <row r="377" spans="1:19" x14ac:dyDescent="0.3">
      <c r="A377" s="30" t="s">
        <v>130</v>
      </c>
      <c r="B377" s="30">
        <v>0</v>
      </c>
      <c r="C377" s="30" t="s">
        <v>4682</v>
      </c>
      <c r="D377" s="30">
        <v>1801</v>
      </c>
      <c r="E377" s="30">
        <v>336.47300000000001</v>
      </c>
      <c r="F377" s="30">
        <v>0.5</v>
      </c>
      <c r="G377" s="30">
        <v>0.3</v>
      </c>
      <c r="H377" s="30">
        <v>1.3051429999999999</v>
      </c>
      <c r="I377" s="30">
        <v>5189582.0949999997</v>
      </c>
      <c r="J377" s="30">
        <v>488005.30499999999</v>
      </c>
      <c r="K377" s="18">
        <f>VLOOKUP($C377,'Hub coords'!$A$14:$E$119,4,TRUE)</f>
        <v>488003.82940000005</v>
      </c>
      <c r="L377" s="18">
        <f>VLOOKUP($C377,'Hub coords'!$A$14:$E$119,5,TRUE)</f>
        <v>5189582.0975000001</v>
      </c>
      <c r="M377" s="34">
        <f t="shared" si="24"/>
        <v>1.4755999999470077</v>
      </c>
      <c r="N377" s="34">
        <f t="shared" si="25"/>
        <v>2.5000004097819328E-3</v>
      </c>
      <c r="O377" s="35">
        <f t="shared" si="26"/>
        <v>1.4756021177287793</v>
      </c>
      <c r="P377" s="34">
        <f t="shared" si="27"/>
        <v>2.1774016098456581</v>
      </c>
      <c r="Q377" s="36" t="str">
        <f>VLOOKUP($C377,'Hub coords'!$A$14:$E$118,1,TRUE)</f>
        <v>27A</v>
      </c>
      <c r="R377" s="30"/>
    </row>
    <row r="378" spans="1:19" x14ac:dyDescent="0.3">
      <c r="A378" s="30" t="s">
        <v>130</v>
      </c>
      <c r="B378" s="30">
        <v>0</v>
      </c>
      <c r="C378" s="30" t="s">
        <v>4700</v>
      </c>
      <c r="D378" s="30">
        <v>1801</v>
      </c>
      <c r="E378" s="30">
        <v>334.60599999999999</v>
      </c>
      <c r="F378" s="30">
        <v>0.5</v>
      </c>
      <c r="G378" s="30">
        <v>0.3</v>
      </c>
      <c r="H378" s="30">
        <v>1.0756030000000001</v>
      </c>
      <c r="I378" s="30">
        <v>5189582.1900000004</v>
      </c>
      <c r="J378" s="30">
        <v>488004.74300000002</v>
      </c>
      <c r="K378" s="18">
        <f>VLOOKUP($C378,'Hub coords'!$A$14:$E$119,4,TRUE)</f>
        <v>488003.82940000005</v>
      </c>
      <c r="L378" s="18">
        <f>VLOOKUP($C378,'Hub coords'!$A$14:$E$119,5,TRUE)</f>
        <v>5189582.0975000001</v>
      </c>
      <c r="M378" s="34">
        <f t="shared" si="24"/>
        <v>0.91359999997075647</v>
      </c>
      <c r="N378" s="34">
        <f t="shared" si="25"/>
        <v>9.2500000260770321E-2</v>
      </c>
      <c r="O378" s="35">
        <f t="shared" si="26"/>
        <v>0.91827077161086246</v>
      </c>
      <c r="P378" s="34">
        <f t="shared" si="27"/>
        <v>0.84322120999480876</v>
      </c>
      <c r="Q378" s="36" t="str">
        <f>VLOOKUP($C378,'Hub coords'!$A$14:$E$118,1,TRUE)</f>
        <v>27A</v>
      </c>
      <c r="R378" s="30"/>
    </row>
    <row r="379" spans="1:19" x14ac:dyDescent="0.3">
      <c r="A379" s="30" t="s">
        <v>130</v>
      </c>
      <c r="B379" s="30">
        <v>0</v>
      </c>
      <c r="C379" s="30" t="s">
        <v>4701</v>
      </c>
      <c r="D379" s="30">
        <v>1801</v>
      </c>
      <c r="E379" s="30">
        <v>335.97</v>
      </c>
      <c r="F379" s="30">
        <v>0.4</v>
      </c>
      <c r="G379" s="30">
        <v>0.3</v>
      </c>
      <c r="H379" s="30">
        <v>1.284961</v>
      </c>
      <c r="I379" s="30">
        <v>5189582.4179999996</v>
      </c>
      <c r="J379" s="30">
        <v>488005.41499999998</v>
      </c>
      <c r="K379" s="18">
        <f>VLOOKUP($C379,'Hub coords'!$A$14:$E$119,4,TRUE)</f>
        <v>488003.82940000005</v>
      </c>
      <c r="L379" s="18">
        <f>VLOOKUP($C379,'Hub coords'!$A$14:$E$119,5,TRUE)</f>
        <v>5189582.0975000001</v>
      </c>
      <c r="M379" s="34">
        <f t="shared" si="24"/>
        <v>1.5855999999330379</v>
      </c>
      <c r="N379" s="34">
        <f t="shared" si="25"/>
        <v>0.32049999944865704</v>
      </c>
      <c r="O379" s="35">
        <f t="shared" si="26"/>
        <v>1.6176673358370808</v>
      </c>
      <c r="P379" s="34">
        <f t="shared" si="27"/>
        <v>2.6168476094342386</v>
      </c>
      <c r="Q379" s="36" t="str">
        <f>VLOOKUP($C379,'Hub coords'!$A$14:$E$118,1,TRUE)</f>
        <v>27A</v>
      </c>
      <c r="R379" s="30"/>
    </row>
    <row r="380" spans="1:19" x14ac:dyDescent="0.3">
      <c r="A380" s="30" t="s">
        <v>130</v>
      </c>
      <c r="B380" s="30">
        <v>0</v>
      </c>
      <c r="C380" s="30" t="s">
        <v>4702</v>
      </c>
      <c r="D380" s="30">
        <v>1801</v>
      </c>
      <c r="E380" s="30">
        <v>336.54300000000001</v>
      </c>
      <c r="F380" s="30">
        <v>0.5</v>
      </c>
      <c r="G380" s="30">
        <v>0.3</v>
      </c>
      <c r="H380" s="30">
        <v>1.316055</v>
      </c>
      <c r="I380" s="30">
        <v>5189582.34</v>
      </c>
      <c r="J380" s="30">
        <v>488005.25599999999</v>
      </c>
      <c r="K380" s="18">
        <f>VLOOKUP($C380,'Hub coords'!$A$14:$E$119,4,TRUE)</f>
        <v>488003.82940000005</v>
      </c>
      <c r="L380" s="18">
        <f>VLOOKUP($C380,'Hub coords'!$A$14:$E$119,5,TRUE)</f>
        <v>5189582.0975000001</v>
      </c>
      <c r="M380" s="34">
        <f t="shared" si="24"/>
        <v>1.4265999999479391</v>
      </c>
      <c r="N380" s="34">
        <f t="shared" si="25"/>
        <v>0.24249999970197678</v>
      </c>
      <c r="O380" s="35">
        <f t="shared" si="26"/>
        <v>1.4470638581993949</v>
      </c>
      <c r="P380" s="34">
        <f t="shared" si="27"/>
        <v>2.0939938097069182</v>
      </c>
      <c r="Q380" s="36" t="str">
        <f>VLOOKUP($C380,'Hub coords'!$A$14:$E$118,1,TRUE)</f>
        <v>27A</v>
      </c>
      <c r="R380" s="30"/>
    </row>
    <row r="381" spans="1:19" x14ac:dyDescent="0.3">
      <c r="A381" s="30" t="s">
        <v>130</v>
      </c>
      <c r="B381" s="30">
        <v>0</v>
      </c>
      <c r="C381" s="30" t="s">
        <v>4703</v>
      </c>
      <c r="D381" s="30">
        <v>1801</v>
      </c>
      <c r="E381" s="30">
        <v>336.49</v>
      </c>
      <c r="F381" s="30">
        <v>0.4</v>
      </c>
      <c r="G381" s="30">
        <v>0.2</v>
      </c>
      <c r="H381" s="30">
        <v>1.573612</v>
      </c>
      <c r="I381" s="30">
        <v>5189581.4309999999</v>
      </c>
      <c r="J381" s="30">
        <v>488005.23700000002</v>
      </c>
      <c r="K381" s="18">
        <f>VLOOKUP($C381,'Hub coords'!$A$14:$E$119,4,TRUE)</f>
        <v>488003.82940000005</v>
      </c>
      <c r="L381" s="18">
        <f>VLOOKUP($C381,'Hub coords'!$A$14:$E$119,5,TRUE)</f>
        <v>5189582.0975000001</v>
      </c>
      <c r="M381" s="34">
        <f t="shared" si="24"/>
        <v>1.4075999999768101</v>
      </c>
      <c r="N381" s="34">
        <f t="shared" si="25"/>
        <v>0.66650000028312206</v>
      </c>
      <c r="O381" s="35">
        <f t="shared" si="26"/>
        <v>1.5574209483348158</v>
      </c>
      <c r="P381" s="34">
        <f t="shared" si="27"/>
        <v>2.4255600103121169</v>
      </c>
      <c r="Q381" s="36" t="str">
        <f>VLOOKUP($C381,'Hub coords'!$A$14:$E$118,1,TRUE)</f>
        <v>27A</v>
      </c>
      <c r="R381" s="30"/>
    </row>
    <row r="382" spans="1:19" x14ac:dyDescent="0.3">
      <c r="A382" s="30" t="s">
        <v>130</v>
      </c>
      <c r="B382" s="30">
        <v>0</v>
      </c>
      <c r="C382" s="30" t="s">
        <v>4704</v>
      </c>
      <c r="D382" s="30">
        <v>1801</v>
      </c>
      <c r="E382" s="30">
        <v>337.72699999999998</v>
      </c>
      <c r="F382" s="30">
        <v>0.4</v>
      </c>
      <c r="G382" s="30">
        <v>0.3</v>
      </c>
      <c r="H382" s="30">
        <v>1.3285290000000001</v>
      </c>
      <c r="I382" s="30">
        <v>5189581.2709999997</v>
      </c>
      <c r="J382" s="30">
        <v>488005.27600000001</v>
      </c>
      <c r="K382" s="18">
        <f>VLOOKUP($C382,'Hub coords'!$A$14:$E$119,4,TRUE)</f>
        <v>488003.82940000005</v>
      </c>
      <c r="L382" s="18">
        <f>VLOOKUP($C382,'Hub coords'!$A$14:$E$119,5,TRUE)</f>
        <v>5189582.0975000001</v>
      </c>
      <c r="M382" s="34">
        <f t="shared" si="24"/>
        <v>1.4465999999665655</v>
      </c>
      <c r="N382" s="34">
        <f t="shared" si="25"/>
        <v>0.82650000043213367</v>
      </c>
      <c r="O382" s="35">
        <f t="shared" si="26"/>
        <v>1.666059365874333</v>
      </c>
      <c r="P382" s="34">
        <f t="shared" si="27"/>
        <v>2.7757538106175845</v>
      </c>
      <c r="Q382" s="36" t="str">
        <f>VLOOKUP($C382,'Hub coords'!$A$14:$E$118,1,TRUE)</f>
        <v>27A</v>
      </c>
      <c r="R382" s="30"/>
    </row>
    <row r="383" spans="1:19" x14ac:dyDescent="0.3">
      <c r="A383" s="30" t="s">
        <v>130</v>
      </c>
      <c r="B383" s="30">
        <v>0</v>
      </c>
      <c r="C383" s="30" t="s">
        <v>4705</v>
      </c>
      <c r="D383" s="30">
        <v>1801</v>
      </c>
      <c r="E383" s="30">
        <v>338.62799999999999</v>
      </c>
      <c r="F383" s="30">
        <v>0.3</v>
      </c>
      <c r="G383" s="30">
        <v>0.3</v>
      </c>
      <c r="H383" s="30">
        <v>1.3007299999999999</v>
      </c>
      <c r="I383" s="30">
        <v>5189581.3310000002</v>
      </c>
      <c r="J383" s="30">
        <v>488005.45</v>
      </c>
      <c r="K383" s="18">
        <f>VLOOKUP($C383,'Hub coords'!$A$14:$E$119,4,TRUE)</f>
        <v>488003.82940000005</v>
      </c>
      <c r="L383" s="18">
        <f>VLOOKUP($C383,'Hub coords'!$A$14:$E$119,5,TRUE)</f>
        <v>5189582.0975000001</v>
      </c>
      <c r="M383" s="34">
        <f t="shared" si="24"/>
        <v>1.6205999999656342</v>
      </c>
      <c r="N383" s="34">
        <f t="shared" si="25"/>
        <v>0.76649999991059303</v>
      </c>
      <c r="O383" s="35">
        <f t="shared" si="26"/>
        <v>1.7927260275210912</v>
      </c>
      <c r="P383" s="34">
        <f t="shared" si="27"/>
        <v>3.2138666097515523</v>
      </c>
      <c r="Q383" s="36" t="str">
        <f>VLOOKUP($C383,'Hub coords'!$A$14:$E$118,1,TRUE)</f>
        <v>27A</v>
      </c>
      <c r="R383" s="30"/>
    </row>
    <row r="384" spans="1:19" x14ac:dyDescent="0.3">
      <c r="A384" s="30" t="s">
        <v>130</v>
      </c>
      <c r="B384" s="30">
        <v>0</v>
      </c>
      <c r="C384" s="30" t="s">
        <v>4706</v>
      </c>
      <c r="D384" s="30">
        <v>1801</v>
      </c>
      <c r="E384" s="30">
        <v>337.851</v>
      </c>
      <c r="F384" s="30">
        <v>0.4</v>
      </c>
      <c r="G384" s="30">
        <v>0.3</v>
      </c>
      <c r="H384" s="30">
        <v>1.288996</v>
      </c>
      <c r="I384" s="30">
        <v>5189581.2580000004</v>
      </c>
      <c r="J384" s="30">
        <v>488005.24699999997</v>
      </c>
      <c r="K384" s="18">
        <f>VLOOKUP($C384,'Hub coords'!$A$14:$E$119,4,TRUE)</f>
        <v>488003.82940000005</v>
      </c>
      <c r="L384" s="18">
        <f>VLOOKUP($C384,'Hub coords'!$A$14:$E$119,5,TRUE)</f>
        <v>5189582.0975000001</v>
      </c>
      <c r="M384" s="34">
        <f t="shared" si="24"/>
        <v>1.4175999999279156</v>
      </c>
      <c r="N384" s="34">
        <f t="shared" si="25"/>
        <v>0.839499999769032</v>
      </c>
      <c r="O384" s="35">
        <f t="shared" si="26"/>
        <v>1.6475284548097588</v>
      </c>
      <c r="P384" s="34">
        <f t="shared" si="27"/>
        <v>2.7143500094078314</v>
      </c>
      <c r="Q384" s="36" t="str">
        <f>VLOOKUP($C384,'Hub coords'!$A$14:$E$118,1,TRUE)</f>
        <v>27A</v>
      </c>
      <c r="R384" s="30"/>
    </row>
    <row r="385" spans="1:20" x14ac:dyDescent="0.3">
      <c r="A385" s="30" t="s">
        <v>130</v>
      </c>
      <c r="B385" s="30">
        <v>0</v>
      </c>
      <c r="C385" s="30" t="s">
        <v>4707</v>
      </c>
      <c r="D385" s="30">
        <v>1801</v>
      </c>
      <c r="E385" s="30">
        <v>334.43700000000001</v>
      </c>
      <c r="F385" s="30">
        <v>0.4</v>
      </c>
      <c r="G385" s="30">
        <v>0.3</v>
      </c>
      <c r="H385" s="30">
        <v>1.173746</v>
      </c>
      <c r="I385" s="30">
        <v>5189582.3660000004</v>
      </c>
      <c r="J385" s="30">
        <v>488004.77100000001</v>
      </c>
      <c r="K385" s="18">
        <f>VLOOKUP($C385,'Hub coords'!$A$14:$E$119,4,TRUE)</f>
        <v>488003.82940000005</v>
      </c>
      <c r="L385" s="18">
        <f>VLOOKUP($C385,'Hub coords'!$A$14:$E$119,5,TRUE)</f>
        <v>5189582.0975000001</v>
      </c>
      <c r="M385" s="34">
        <f t="shared" si="24"/>
        <v>0.94159999996190891</v>
      </c>
      <c r="N385" s="34">
        <f t="shared" si="25"/>
        <v>0.26850000023841858</v>
      </c>
      <c r="O385" s="35">
        <f t="shared" si="26"/>
        <v>0.9791337038710789</v>
      </c>
      <c r="P385" s="34">
        <f t="shared" si="27"/>
        <v>0.95870281005629765</v>
      </c>
      <c r="Q385" s="36" t="str">
        <f>VLOOKUP($C385,'Hub coords'!$A$14:$E$118,1,TRUE)</f>
        <v>27A</v>
      </c>
      <c r="R385" s="30"/>
    </row>
    <row r="386" spans="1:20" x14ac:dyDescent="0.3">
      <c r="A386" s="30" t="s">
        <v>126</v>
      </c>
      <c r="B386" s="30">
        <v>0</v>
      </c>
      <c r="C386" s="30" t="s">
        <v>4708</v>
      </c>
      <c r="D386" s="30">
        <v>1801</v>
      </c>
      <c r="E386" s="30">
        <v>335.553</v>
      </c>
      <c r="F386" s="30">
        <v>0.4</v>
      </c>
      <c r="G386" s="30">
        <v>0.3</v>
      </c>
      <c r="H386" s="30">
        <v>1.22394</v>
      </c>
      <c r="I386" s="30">
        <v>5189582.943</v>
      </c>
      <c r="J386" s="30">
        <v>488005.61300000001</v>
      </c>
      <c r="K386" s="18">
        <f>VLOOKUP($C386,'Hub coords'!$A$14:$E$119,4,TRUE)</f>
        <v>488003.82940000005</v>
      </c>
      <c r="L386" s="18">
        <f>VLOOKUP($C386,'Hub coords'!$A$14:$E$119,5,TRUE)</f>
        <v>5189582.0975000001</v>
      </c>
      <c r="M386" s="34">
        <f t="shared" si="24"/>
        <v>1.7835999999660999</v>
      </c>
      <c r="N386" s="34">
        <f t="shared" si="25"/>
        <v>0.84549999982118607</v>
      </c>
      <c r="O386" s="35">
        <f t="shared" si="26"/>
        <v>1.9738538977281721</v>
      </c>
      <c r="P386" s="34">
        <f t="shared" si="27"/>
        <v>3.8960992095766973</v>
      </c>
      <c r="Q386" s="36" t="str">
        <f>VLOOKUP($C386,'Hub coords'!$A$14:$E$118,1,TRUE)</f>
        <v>27A</v>
      </c>
      <c r="R386" s="30"/>
    </row>
    <row r="387" spans="1:20" x14ac:dyDescent="0.3">
      <c r="A387" s="30" t="s">
        <v>126</v>
      </c>
      <c r="B387" s="30">
        <v>0</v>
      </c>
      <c r="C387" s="30" t="s">
        <v>4709</v>
      </c>
      <c r="D387" s="30">
        <v>1801</v>
      </c>
      <c r="E387" s="30">
        <v>338.80399999999997</v>
      </c>
      <c r="F387" s="30">
        <v>0.4</v>
      </c>
      <c r="G387" s="30">
        <v>0.3</v>
      </c>
      <c r="H387" s="30">
        <v>1.5252060000000001</v>
      </c>
      <c r="I387" s="30">
        <v>5189581.4950000001</v>
      </c>
      <c r="J387" s="30">
        <v>488005.37300000002</v>
      </c>
      <c r="K387" s="18">
        <f>VLOOKUP($C387,'Hub coords'!$A$14:$E$119,4,TRUE)</f>
        <v>488003.82940000005</v>
      </c>
      <c r="L387" s="18">
        <f>VLOOKUP($C387,'Hub coords'!$A$14:$E$119,5,TRUE)</f>
        <v>5189582.0975000001</v>
      </c>
      <c r="M387" s="34">
        <f t="shared" si="24"/>
        <v>1.5435999999754131</v>
      </c>
      <c r="N387" s="34">
        <f t="shared" si="25"/>
        <v>0.6025000000372529</v>
      </c>
      <c r="O387" s="35">
        <f t="shared" si="26"/>
        <v>1.6570175647738272</v>
      </c>
      <c r="P387" s="34">
        <f t="shared" si="27"/>
        <v>2.7457072099689848</v>
      </c>
      <c r="Q387" s="36" t="str">
        <f>VLOOKUP($C387,'Hub coords'!$A$14:$E$118,1,TRUE)</f>
        <v>27A</v>
      </c>
      <c r="R387" s="30"/>
    </row>
    <row r="388" spans="1:20" x14ac:dyDescent="0.3">
      <c r="A388" s="30" t="s">
        <v>130</v>
      </c>
      <c r="B388" s="30">
        <v>0</v>
      </c>
      <c r="C388" s="30" t="s">
        <v>4683</v>
      </c>
      <c r="D388" s="30">
        <v>1801</v>
      </c>
      <c r="E388" s="30">
        <v>335.37599999999998</v>
      </c>
      <c r="F388" s="30">
        <v>0.4</v>
      </c>
      <c r="G388" s="30">
        <v>0.3</v>
      </c>
      <c r="H388" s="30">
        <v>1.169923</v>
      </c>
      <c r="I388" s="30">
        <v>5189582.5930000003</v>
      </c>
      <c r="J388" s="30">
        <v>488005.40100000001</v>
      </c>
      <c r="K388" s="18">
        <f>VLOOKUP($C388,'Hub coords'!$A$14:$E$119,4,TRUE)</f>
        <v>488003.82940000005</v>
      </c>
      <c r="L388" s="18">
        <f>VLOOKUP($C388,'Hub coords'!$A$14:$E$119,5,TRUE)</f>
        <v>5189582.0975000001</v>
      </c>
      <c r="M388" s="34">
        <f t="shared" si="24"/>
        <v>1.5715999999665655</v>
      </c>
      <c r="N388" s="34">
        <f t="shared" si="25"/>
        <v>0.4955000001937151</v>
      </c>
      <c r="O388" s="35">
        <f t="shared" si="26"/>
        <v>1.6478612836300512</v>
      </c>
      <c r="P388" s="34">
        <f t="shared" si="27"/>
        <v>2.7154468100868803</v>
      </c>
      <c r="Q388" s="36" t="str">
        <f>VLOOKUP($C388,'Hub coords'!$A$14:$E$118,1,TRUE)</f>
        <v>27A</v>
      </c>
      <c r="R388" s="30"/>
    </row>
    <row r="389" spans="1:20" x14ac:dyDescent="0.3">
      <c r="A389" s="30" t="s">
        <v>130</v>
      </c>
      <c r="B389" s="30">
        <v>0</v>
      </c>
      <c r="C389" s="30" t="s">
        <v>4710</v>
      </c>
      <c r="D389" s="30">
        <v>1801</v>
      </c>
      <c r="E389" s="30">
        <v>336.98</v>
      </c>
      <c r="F389" s="30">
        <v>0.4</v>
      </c>
      <c r="G389" s="30">
        <v>0.3</v>
      </c>
      <c r="H389" s="30">
        <v>1.4874780000000001</v>
      </c>
      <c r="I389" s="30">
        <v>5189581.1830000002</v>
      </c>
      <c r="J389" s="30">
        <v>488004.90899999999</v>
      </c>
      <c r="K389" s="18">
        <f>VLOOKUP($C389,'Hub coords'!$A$14:$E$119,4,TRUE)</f>
        <v>488003.82940000005</v>
      </c>
      <c r="L389" s="18">
        <f>VLOOKUP($C389,'Hub coords'!$A$14:$E$119,5,TRUE)</f>
        <v>5189582.0975000001</v>
      </c>
      <c r="M389" s="34">
        <f t="shared" si="24"/>
        <v>1.0795999999390915</v>
      </c>
      <c r="N389" s="34">
        <f t="shared" si="25"/>
        <v>0.91449999995529652</v>
      </c>
      <c r="O389" s="35">
        <f t="shared" si="26"/>
        <v>1.4148662162150609</v>
      </c>
      <c r="P389" s="34">
        <f t="shared" si="27"/>
        <v>2.0018464097867237</v>
      </c>
      <c r="Q389" s="36" t="str">
        <f>VLOOKUP($C389,'Hub coords'!$A$14:$E$118,1,TRUE)</f>
        <v>27A</v>
      </c>
      <c r="R389" s="30"/>
    </row>
    <row r="390" spans="1:20" x14ac:dyDescent="0.3">
      <c r="A390" s="30" t="s">
        <v>130</v>
      </c>
      <c r="B390" s="30">
        <v>0</v>
      </c>
      <c r="C390" s="30" t="s">
        <v>4684</v>
      </c>
      <c r="D390" s="30">
        <v>1801</v>
      </c>
      <c r="E390" s="30">
        <v>337.42599999999999</v>
      </c>
      <c r="F390" s="30">
        <v>0.4</v>
      </c>
      <c r="G390" s="30">
        <v>0.3</v>
      </c>
      <c r="H390" s="30">
        <v>1.4256009999999999</v>
      </c>
      <c r="I390" s="30">
        <v>5189581.1310000001</v>
      </c>
      <c r="J390" s="30">
        <v>488005.38900000002</v>
      </c>
      <c r="K390" s="18">
        <f>VLOOKUP($C390,'Hub coords'!$A$14:$E$119,4,TRUE)</f>
        <v>488003.82940000005</v>
      </c>
      <c r="L390" s="18">
        <f>VLOOKUP($C390,'Hub coords'!$A$14:$E$119,5,TRUE)</f>
        <v>5189582.0975000001</v>
      </c>
      <c r="M390" s="34">
        <f t="shared" si="24"/>
        <v>1.5595999999786727</v>
      </c>
      <c r="N390" s="34">
        <f t="shared" si="25"/>
        <v>0.96650000009685755</v>
      </c>
      <c r="O390" s="35">
        <f t="shared" si="26"/>
        <v>1.8347954681982135</v>
      </c>
      <c r="P390" s="34">
        <f t="shared" si="27"/>
        <v>3.3664744101207016</v>
      </c>
      <c r="Q390" s="36" t="str">
        <f>VLOOKUP($C390,'Hub coords'!$A$14:$E$118,1,TRUE)</f>
        <v>27A</v>
      </c>
      <c r="R390" s="30" t="s">
        <v>5112</v>
      </c>
      <c r="S390" s="37">
        <f>COUNT(D366:D395)</f>
        <v>30</v>
      </c>
    </row>
    <row r="391" spans="1:20" x14ac:dyDescent="0.3">
      <c r="A391" s="30" t="s">
        <v>126</v>
      </c>
      <c r="B391" s="30">
        <v>0</v>
      </c>
      <c r="C391" s="30" t="s">
        <v>4685</v>
      </c>
      <c r="D391" s="30">
        <v>1801</v>
      </c>
      <c r="E391" s="30">
        <v>335.20400000000001</v>
      </c>
      <c r="F391" s="30">
        <v>0.4</v>
      </c>
      <c r="G391" s="30">
        <v>0.3</v>
      </c>
      <c r="H391" s="30">
        <v>1.211652</v>
      </c>
      <c r="I391" s="30">
        <v>5189582.8710000003</v>
      </c>
      <c r="J391" s="30">
        <v>488005.52299999999</v>
      </c>
      <c r="K391" s="18">
        <f>VLOOKUP($C391,'Hub coords'!$A$14:$E$119,4,TRUE)</f>
        <v>488003.82940000005</v>
      </c>
      <c r="L391" s="18">
        <f>VLOOKUP($C391,'Hub coords'!$A$14:$E$119,5,TRUE)</f>
        <v>5189582.0975000001</v>
      </c>
      <c r="M391" s="34">
        <f t="shared" si="24"/>
        <v>1.6935999999404885</v>
      </c>
      <c r="N391" s="34">
        <f t="shared" si="25"/>
        <v>0.77350000012665987</v>
      </c>
      <c r="O391" s="35">
        <f t="shared" si="26"/>
        <v>1.8618762606559989</v>
      </c>
      <c r="P391" s="34">
        <f t="shared" si="27"/>
        <v>3.466583209994365</v>
      </c>
      <c r="Q391" s="36" t="str">
        <f>VLOOKUP($C391,'Hub coords'!$A$14:$E$118,1,TRUE)</f>
        <v>27A</v>
      </c>
      <c r="R391" s="30" t="s">
        <v>5111</v>
      </c>
      <c r="S391" s="34">
        <f>AVERAGE(O366:O395)</f>
        <v>1.5869196782831436</v>
      </c>
    </row>
    <row r="392" spans="1:20" x14ac:dyDescent="0.3">
      <c r="A392" s="30" t="s">
        <v>130</v>
      </c>
      <c r="B392" s="30">
        <v>0</v>
      </c>
      <c r="C392" s="30" t="s">
        <v>4686</v>
      </c>
      <c r="D392" s="30">
        <v>1801</v>
      </c>
      <c r="E392" s="30">
        <v>335.536</v>
      </c>
      <c r="F392" s="30">
        <v>0.4</v>
      </c>
      <c r="G392" s="30">
        <v>0.2</v>
      </c>
      <c r="H392" s="30">
        <v>1.270659</v>
      </c>
      <c r="I392" s="30">
        <v>5189581.6880000001</v>
      </c>
      <c r="J392" s="30">
        <v>488005.163</v>
      </c>
      <c r="K392" s="18">
        <f>VLOOKUP($C392,'Hub coords'!$A$14:$E$119,4,TRUE)</f>
        <v>488003.82940000005</v>
      </c>
      <c r="L392" s="18">
        <f>VLOOKUP($C392,'Hub coords'!$A$14:$E$119,5,TRUE)</f>
        <v>5189582.0975000001</v>
      </c>
      <c r="M392" s="34">
        <f t="shared" si="24"/>
        <v>1.3335999999544583</v>
      </c>
      <c r="N392" s="34">
        <f t="shared" si="25"/>
        <v>0.40950000006705523</v>
      </c>
      <c r="O392" s="35">
        <f t="shared" si="26"/>
        <v>1.395055271282629</v>
      </c>
      <c r="P392" s="34">
        <f t="shared" si="27"/>
        <v>1.9461792099334494</v>
      </c>
      <c r="Q392" s="36" t="str">
        <f>VLOOKUP($C392,'Hub coords'!$A$14:$E$118,1,TRUE)</f>
        <v>27A</v>
      </c>
      <c r="R392" s="30" t="s">
        <v>5110</v>
      </c>
      <c r="S392" s="34">
        <f>_xlfn.STDEV.S(O366:O395)</f>
        <v>0.23586605910980632</v>
      </c>
    </row>
    <row r="393" spans="1:20" x14ac:dyDescent="0.3">
      <c r="A393" s="30" t="s">
        <v>130</v>
      </c>
      <c r="B393" s="30">
        <v>0</v>
      </c>
      <c r="C393" s="30" t="s">
        <v>4687</v>
      </c>
      <c r="D393" s="30">
        <v>1801</v>
      </c>
      <c r="E393" s="30">
        <v>337.19499999999999</v>
      </c>
      <c r="F393" s="30">
        <v>0.4</v>
      </c>
      <c r="G393" s="30">
        <v>0.3</v>
      </c>
      <c r="H393" s="30">
        <v>1.473104</v>
      </c>
      <c r="I393" s="30">
        <v>5189581.5279999999</v>
      </c>
      <c r="J393" s="30">
        <v>488005.29700000002</v>
      </c>
      <c r="K393" s="18">
        <f>VLOOKUP($C393,'Hub coords'!$A$14:$E$119,4,TRUE)</f>
        <v>488003.82940000005</v>
      </c>
      <c r="L393" s="18">
        <f>VLOOKUP($C393,'Hub coords'!$A$14:$E$119,5,TRUE)</f>
        <v>5189582.0975000001</v>
      </c>
      <c r="M393" s="34">
        <f t="shared" si="24"/>
        <v>1.4675999999744818</v>
      </c>
      <c r="N393" s="34">
        <f t="shared" si="25"/>
        <v>0.56950000021606684</v>
      </c>
      <c r="O393" s="35">
        <f t="shared" si="26"/>
        <v>1.574223621399196</v>
      </c>
      <c r="P393" s="34">
        <f t="shared" si="27"/>
        <v>2.4781800101711995</v>
      </c>
      <c r="Q393" s="36" t="str">
        <f>VLOOKUP($C393,'Hub coords'!$A$14:$E$118,1,TRUE)</f>
        <v>27A</v>
      </c>
      <c r="R393" s="30" t="s">
        <v>5109</v>
      </c>
      <c r="S393" s="34">
        <f>MIN(O366:O395)</f>
        <v>0.91827077161086246</v>
      </c>
    </row>
    <row r="394" spans="1:20" x14ac:dyDescent="0.3">
      <c r="A394" s="30" t="s">
        <v>126</v>
      </c>
      <c r="B394" s="30">
        <v>0</v>
      </c>
      <c r="C394" s="30" t="s">
        <v>4688</v>
      </c>
      <c r="D394" s="30">
        <v>1801</v>
      </c>
      <c r="E394" s="30">
        <v>335.58100000000002</v>
      </c>
      <c r="F394" s="30">
        <v>0.4</v>
      </c>
      <c r="G394" s="30">
        <v>0.3</v>
      </c>
      <c r="H394" s="30">
        <v>1.180169</v>
      </c>
      <c r="I394" s="30">
        <v>5189582.91</v>
      </c>
      <c r="J394" s="30">
        <v>488005.52399999998</v>
      </c>
      <c r="K394" s="18">
        <f>VLOOKUP($C394,'Hub coords'!$A$14:$E$119,4,TRUE)</f>
        <v>488003.82940000005</v>
      </c>
      <c r="L394" s="18">
        <f>VLOOKUP($C394,'Hub coords'!$A$14:$E$119,5,TRUE)</f>
        <v>5189582.0975000001</v>
      </c>
      <c r="M394" s="34">
        <f t="shared" si="24"/>
        <v>1.6945999999297783</v>
      </c>
      <c r="N394" s="34">
        <f t="shared" si="25"/>
        <v>0.8125</v>
      </c>
      <c r="O394" s="35">
        <f t="shared" si="26"/>
        <v>1.8793151438122357</v>
      </c>
      <c r="P394" s="34">
        <f t="shared" si="27"/>
        <v>3.5318254097620043</v>
      </c>
      <c r="Q394" s="36" t="str">
        <f>VLOOKUP($C394,'Hub coords'!$A$14:$E$118,1,TRUE)</f>
        <v>27A</v>
      </c>
      <c r="R394" s="30" t="s">
        <v>5108</v>
      </c>
      <c r="S394" s="34">
        <f>MAX(O366:O395)</f>
        <v>1.9738538977281721</v>
      </c>
    </row>
    <row r="395" spans="1:20" x14ac:dyDescent="0.3">
      <c r="A395" s="30" t="s">
        <v>130</v>
      </c>
      <c r="B395" s="30">
        <v>0</v>
      </c>
      <c r="C395" s="30" t="s">
        <v>4689</v>
      </c>
      <c r="D395" s="30">
        <v>1801</v>
      </c>
      <c r="E395" s="30">
        <v>335.63900000000001</v>
      </c>
      <c r="F395" s="30">
        <v>0.3</v>
      </c>
      <c r="G395" s="30">
        <v>0.3</v>
      </c>
      <c r="H395" s="30">
        <v>1.298246</v>
      </c>
      <c r="I395" s="30">
        <v>5189582.7230000002</v>
      </c>
      <c r="J395" s="30">
        <v>488005.47499999998</v>
      </c>
      <c r="K395" s="18">
        <f>VLOOKUP($C395,'Hub coords'!$A$14:$E$119,4,TRUE)</f>
        <v>488003.82940000005</v>
      </c>
      <c r="L395" s="18">
        <f>VLOOKUP($C395,'Hub coords'!$A$14:$E$119,5,TRUE)</f>
        <v>5189582.0975000001</v>
      </c>
      <c r="M395" s="34">
        <f t="shared" si="24"/>
        <v>1.6455999999307096</v>
      </c>
      <c r="N395" s="34">
        <f t="shared" si="25"/>
        <v>0.62550000008195639</v>
      </c>
      <c r="O395" s="35">
        <f t="shared" si="26"/>
        <v>1.7604685767926898</v>
      </c>
      <c r="P395" s="34">
        <f t="shared" si="27"/>
        <v>3.0992496098744784</v>
      </c>
      <c r="Q395" s="36" t="str">
        <f>VLOOKUP($C395,'Hub coords'!$A$14:$E$118,1,TRUE)</f>
        <v>27A</v>
      </c>
      <c r="R395" s="30" t="s">
        <v>5107</v>
      </c>
      <c r="S395" s="34">
        <f>SQRT(SUM(P366:P395)/S390)</f>
        <v>1.6037744344413276</v>
      </c>
    </row>
    <row r="396" spans="1:20" ht="15" thickBot="1" x14ac:dyDescent="0.35">
      <c r="A396" s="45" t="s">
        <v>130</v>
      </c>
      <c r="B396" s="45">
        <v>0</v>
      </c>
      <c r="C396" s="45" t="s">
        <v>4111</v>
      </c>
      <c r="D396" s="45">
        <v>1801</v>
      </c>
      <c r="E396" s="45">
        <v>319.88200000000001</v>
      </c>
      <c r="F396" s="45">
        <v>0.1</v>
      </c>
      <c r="G396" s="45">
        <v>0.1</v>
      </c>
      <c r="H396" s="45">
        <v>0.237509</v>
      </c>
      <c r="I396" s="45">
        <v>5189806.1639999999</v>
      </c>
      <c r="J396" s="45">
        <v>488059.43199999997</v>
      </c>
      <c r="K396" s="18">
        <f>VLOOKUP($C396,'Hub coords'!$A$14:$E$119,4,TRUE)</f>
        <v>488059.60840000003</v>
      </c>
      <c r="L396" s="18">
        <f>VLOOKUP($C396,'Hub coords'!$A$14:$E$119,5,TRUE)</f>
        <v>5189806.1515000006</v>
      </c>
      <c r="M396" s="18">
        <f t="shared" si="24"/>
        <v>0.1764000000548549</v>
      </c>
      <c r="N396" s="18">
        <f t="shared" si="25"/>
        <v>1.249999925494194E-2</v>
      </c>
      <c r="O396" s="46">
        <f t="shared" si="26"/>
        <v>0.1768423309072982</v>
      </c>
      <c r="P396" s="18">
        <f t="shared" si="27"/>
        <v>3.1273210000726359E-2</v>
      </c>
      <c r="Q396" s="47" t="str">
        <f>VLOOKUP($C396,'Hub coords'!$A$14:$E$118,1,TRUE)</f>
        <v>5A</v>
      </c>
      <c r="R396" s="45"/>
      <c r="S396" s="45"/>
      <c r="T396" s="45"/>
    </row>
    <row r="397" spans="1:20" x14ac:dyDescent="0.3">
      <c r="A397" s="45" t="s">
        <v>130</v>
      </c>
      <c r="B397" s="45">
        <v>0</v>
      </c>
      <c r="C397" s="45" t="s">
        <v>4120</v>
      </c>
      <c r="D397" s="45">
        <v>1801</v>
      </c>
      <c r="E397" s="45">
        <v>320.05900000000003</v>
      </c>
      <c r="F397" s="45">
        <v>0.1</v>
      </c>
      <c r="G397" s="45">
        <v>0.1</v>
      </c>
      <c r="H397" s="45">
        <v>0.30802200000000002</v>
      </c>
      <c r="I397" s="45">
        <v>5189806.1179999998</v>
      </c>
      <c r="J397" s="45">
        <v>488059.59</v>
      </c>
      <c r="K397" s="18">
        <f>VLOOKUP($C397,'Hub coords'!$A$14:$E$119,4,TRUE)</f>
        <v>488059.60840000003</v>
      </c>
      <c r="L397" s="18">
        <f>VLOOKUP($C397,'Hub coords'!$A$14:$E$119,5,TRUE)</f>
        <v>5189806.1515000006</v>
      </c>
      <c r="M397" s="18">
        <f t="shared" si="24"/>
        <v>1.840000000083819E-2</v>
      </c>
      <c r="N397" s="18">
        <f t="shared" si="25"/>
        <v>3.3500000834465027E-2</v>
      </c>
      <c r="O397" s="46">
        <f t="shared" si="26"/>
        <v>3.8220544945617968E-2</v>
      </c>
      <c r="P397" s="18">
        <f t="shared" si="27"/>
        <v>1.4608100559400032E-3</v>
      </c>
      <c r="Q397" s="47" t="str">
        <f>VLOOKUP($C397,'Hub coords'!$A$14:$E$118,1,TRUE)</f>
        <v>5A</v>
      </c>
      <c r="R397" s="20"/>
      <c r="S397" s="20"/>
      <c r="T397" s="45"/>
    </row>
    <row r="398" spans="1:20" x14ac:dyDescent="0.3">
      <c r="A398" s="45" t="s">
        <v>130</v>
      </c>
      <c r="B398" s="45">
        <v>0</v>
      </c>
      <c r="C398" s="45" t="s">
        <v>4121</v>
      </c>
      <c r="D398" s="45">
        <v>1801</v>
      </c>
      <c r="E398" s="45">
        <v>319.89600000000002</v>
      </c>
      <c r="F398" s="45">
        <v>0.2</v>
      </c>
      <c r="G398" s="45">
        <v>0.2</v>
      </c>
      <c r="H398" s="45">
        <v>0.27292699999999998</v>
      </c>
      <c r="I398" s="45">
        <v>5189806.0930000003</v>
      </c>
      <c r="J398" s="45">
        <v>488059.49699999997</v>
      </c>
      <c r="K398" s="18">
        <f>VLOOKUP($C398,'Hub coords'!$A$14:$E$119,4,TRUE)</f>
        <v>488059.60840000003</v>
      </c>
      <c r="L398" s="18">
        <f>VLOOKUP($C398,'Hub coords'!$A$14:$E$119,5,TRUE)</f>
        <v>5189806.1515000006</v>
      </c>
      <c r="M398" s="18">
        <f t="shared" si="24"/>
        <v>0.11140000005252659</v>
      </c>
      <c r="N398" s="18">
        <f t="shared" si="25"/>
        <v>5.8500000275671482E-2</v>
      </c>
      <c r="O398" s="46">
        <f t="shared" si="26"/>
        <v>0.12582611034263314</v>
      </c>
      <c r="P398" s="18">
        <f t="shared" si="27"/>
        <v>1.5832210043956491E-2</v>
      </c>
      <c r="Q398" s="47" t="str">
        <f>VLOOKUP($C398,'Hub coords'!$A$14:$E$118,1,TRUE)</f>
        <v>5A</v>
      </c>
      <c r="R398" s="19"/>
      <c r="S398" s="15"/>
      <c r="T398" s="45"/>
    </row>
    <row r="399" spans="1:20" x14ac:dyDescent="0.3">
      <c r="A399" s="45" t="s">
        <v>130</v>
      </c>
      <c r="B399" s="45">
        <v>0</v>
      </c>
      <c r="C399" s="45" t="s">
        <v>4122</v>
      </c>
      <c r="D399" s="45">
        <v>1801</v>
      </c>
      <c r="E399" s="45">
        <v>320.041</v>
      </c>
      <c r="F399" s="45">
        <v>0.2</v>
      </c>
      <c r="G399" s="45">
        <v>0.1</v>
      </c>
      <c r="H399" s="45">
        <v>0.188306</v>
      </c>
      <c r="I399" s="45">
        <v>5189806.1239999998</v>
      </c>
      <c r="J399" s="45">
        <v>488059.56300000002</v>
      </c>
      <c r="K399" s="18">
        <f>VLOOKUP($C399,'Hub coords'!$A$14:$E$119,4,TRUE)</f>
        <v>488059.60840000003</v>
      </c>
      <c r="L399" s="18">
        <f>VLOOKUP($C399,'Hub coords'!$A$14:$E$119,5,TRUE)</f>
        <v>5189806.1515000006</v>
      </c>
      <c r="M399" s="18">
        <f t="shared" si="24"/>
        <v>4.5400000002700835E-2</v>
      </c>
      <c r="N399" s="18">
        <f t="shared" si="25"/>
        <v>2.7500000782310963E-2</v>
      </c>
      <c r="O399" s="46">
        <f t="shared" si="26"/>
        <v>5.3079280734316094E-2</v>
      </c>
      <c r="P399" s="18">
        <f t="shared" si="27"/>
        <v>2.8174100432723395E-3</v>
      </c>
      <c r="Q399" s="47" t="str">
        <f>VLOOKUP($C399,'Hub coords'!$A$14:$E$118,1,TRUE)</f>
        <v>5A</v>
      </c>
      <c r="R399" s="19"/>
      <c r="S399" s="15"/>
      <c r="T399" s="45"/>
    </row>
    <row r="400" spans="1:20" x14ac:dyDescent="0.3">
      <c r="A400" s="45" t="s">
        <v>130</v>
      </c>
      <c r="B400" s="45">
        <v>0</v>
      </c>
      <c r="C400" s="45" t="s">
        <v>4123</v>
      </c>
      <c r="D400" s="45">
        <v>1801</v>
      </c>
      <c r="E400" s="45">
        <v>319.87900000000002</v>
      </c>
      <c r="F400" s="45">
        <v>0.1</v>
      </c>
      <c r="G400" s="45">
        <v>0.1</v>
      </c>
      <c r="H400" s="45">
        <v>0.44744</v>
      </c>
      <c r="I400" s="45">
        <v>5189806.1619999995</v>
      </c>
      <c r="J400" s="45">
        <v>488059.43699999998</v>
      </c>
      <c r="K400" s="18">
        <f>VLOOKUP($C400,'Hub coords'!$A$14:$E$119,4,TRUE)</f>
        <v>488059.60840000003</v>
      </c>
      <c r="L400" s="18">
        <f>VLOOKUP($C400,'Hub coords'!$A$14:$E$119,5,TRUE)</f>
        <v>5189806.1515000006</v>
      </c>
      <c r="M400" s="18">
        <f t="shared" si="24"/>
        <v>0.17140000005019829</v>
      </c>
      <c r="N400" s="18">
        <f t="shared" si="25"/>
        <v>1.0499998927116394E-2</v>
      </c>
      <c r="O400" s="46">
        <f t="shared" si="26"/>
        <v>0.17172131491075129</v>
      </c>
      <c r="P400" s="18">
        <f t="shared" si="27"/>
        <v>2.9488209994677415E-2</v>
      </c>
      <c r="Q400" s="47" t="str">
        <f>VLOOKUP($C400,'Hub coords'!$A$14:$E$118,1,TRUE)</f>
        <v>5A</v>
      </c>
      <c r="R400" s="19"/>
      <c r="S400" s="15"/>
      <c r="T400" s="45"/>
    </row>
    <row r="401" spans="1:20" x14ac:dyDescent="0.3">
      <c r="A401" s="45" t="s">
        <v>130</v>
      </c>
      <c r="B401" s="45">
        <v>0</v>
      </c>
      <c r="C401" s="45" t="s">
        <v>4124</v>
      </c>
      <c r="D401" s="45">
        <v>1801</v>
      </c>
      <c r="E401" s="45">
        <v>320.06099999999998</v>
      </c>
      <c r="F401" s="45">
        <v>0.1</v>
      </c>
      <c r="G401" s="45">
        <v>0.1</v>
      </c>
      <c r="H401" s="45">
        <v>0.21901000000000001</v>
      </c>
      <c r="I401" s="45">
        <v>5189806.1069999998</v>
      </c>
      <c r="J401" s="45">
        <v>488059.592</v>
      </c>
      <c r="K401" s="18">
        <f>VLOOKUP($C401,'Hub coords'!$A$14:$E$119,4,TRUE)</f>
        <v>488059.60840000003</v>
      </c>
      <c r="L401" s="18">
        <f>VLOOKUP($C401,'Hub coords'!$A$14:$E$119,5,TRUE)</f>
        <v>5189806.1515000006</v>
      </c>
      <c r="M401" s="18">
        <f t="shared" si="24"/>
        <v>1.640000002225861E-2</v>
      </c>
      <c r="N401" s="18">
        <f t="shared" si="25"/>
        <v>4.4500000774860382E-2</v>
      </c>
      <c r="O401" s="46">
        <f t="shared" si="26"/>
        <v>4.742583757502504E-2</v>
      </c>
      <c r="P401" s="18">
        <f t="shared" si="27"/>
        <v>2.2492100696926568E-3</v>
      </c>
      <c r="Q401" s="47" t="str">
        <f>VLOOKUP($C401,'Hub coords'!$A$14:$E$118,1,TRUE)</f>
        <v>5A</v>
      </c>
      <c r="R401" s="19"/>
      <c r="S401" s="15"/>
      <c r="T401" s="45"/>
    </row>
    <row r="402" spans="1:20" x14ac:dyDescent="0.3">
      <c r="A402" s="45" t="s">
        <v>130</v>
      </c>
      <c r="B402" s="45">
        <v>0</v>
      </c>
      <c r="C402" s="45" t="s">
        <v>4125</v>
      </c>
      <c r="D402" s="45">
        <v>1801</v>
      </c>
      <c r="E402" s="45">
        <v>319.89100000000002</v>
      </c>
      <c r="F402" s="45">
        <v>0.1</v>
      </c>
      <c r="G402" s="45">
        <v>0.1</v>
      </c>
      <c r="H402" s="45">
        <v>0.36186499999999999</v>
      </c>
      <c r="I402" s="45">
        <v>5189806.1639999999</v>
      </c>
      <c r="J402" s="45">
        <v>488059.44699999999</v>
      </c>
      <c r="K402" s="18">
        <f>VLOOKUP($C402,'Hub coords'!$A$14:$E$119,4,TRUE)</f>
        <v>488059.60840000003</v>
      </c>
      <c r="L402" s="18">
        <f>VLOOKUP($C402,'Hub coords'!$A$14:$E$119,5,TRUE)</f>
        <v>5189806.1515000006</v>
      </c>
      <c r="M402" s="18">
        <f t="shared" si="24"/>
        <v>0.16140000004088506</v>
      </c>
      <c r="N402" s="18">
        <f t="shared" si="25"/>
        <v>1.249999925494194E-2</v>
      </c>
      <c r="O402" s="46">
        <f t="shared" si="26"/>
        <v>0.16188332216312848</v>
      </c>
      <c r="P402" s="18">
        <f t="shared" si="27"/>
        <v>2.6206209994571246E-2</v>
      </c>
      <c r="Q402" s="47" t="str">
        <f>VLOOKUP($C402,'Hub coords'!$A$14:$E$118,1,TRUE)</f>
        <v>5A</v>
      </c>
      <c r="R402" s="19"/>
      <c r="S402" s="15"/>
      <c r="T402" s="45"/>
    </row>
    <row r="403" spans="1:20" x14ac:dyDescent="0.3">
      <c r="A403" s="45" t="s">
        <v>130</v>
      </c>
      <c r="B403" s="45">
        <v>0</v>
      </c>
      <c r="C403" s="45" t="s">
        <v>4126</v>
      </c>
      <c r="D403" s="45">
        <v>1801</v>
      </c>
      <c r="E403" s="45">
        <v>320.03899999999999</v>
      </c>
      <c r="F403" s="45">
        <v>0.1</v>
      </c>
      <c r="G403" s="45">
        <v>0.1</v>
      </c>
      <c r="H403" s="45">
        <v>0.263378</v>
      </c>
      <c r="I403" s="45">
        <v>5189806.1059999997</v>
      </c>
      <c r="J403" s="45">
        <v>488059.57199999999</v>
      </c>
      <c r="K403" s="18">
        <f>VLOOKUP($C403,'Hub coords'!$A$14:$E$119,4,TRUE)</f>
        <v>488059.60840000003</v>
      </c>
      <c r="L403" s="18">
        <f>VLOOKUP($C403,'Hub coords'!$A$14:$E$119,5,TRUE)</f>
        <v>5189806.1515000006</v>
      </c>
      <c r="M403" s="18">
        <f t="shared" si="24"/>
        <v>3.6400000040885061E-2</v>
      </c>
      <c r="N403" s="18">
        <f t="shared" si="25"/>
        <v>4.5500000938773155E-2</v>
      </c>
      <c r="O403" s="46">
        <f t="shared" si="26"/>
        <v>5.8268431319238298E-2</v>
      </c>
      <c r="P403" s="18">
        <f t="shared" si="27"/>
        <v>3.3952100884047905E-3</v>
      </c>
      <c r="Q403" s="47" t="str">
        <f>VLOOKUP($C403,'Hub coords'!$A$14:$E$118,1,TRUE)</f>
        <v>5A</v>
      </c>
      <c r="R403" s="19"/>
      <c r="S403" s="15"/>
      <c r="T403" s="45"/>
    </row>
    <row r="404" spans="1:20" x14ac:dyDescent="0.3">
      <c r="A404" s="45" t="s">
        <v>130</v>
      </c>
      <c r="B404" s="45">
        <v>0</v>
      </c>
      <c r="C404" s="45" t="s">
        <v>4127</v>
      </c>
      <c r="D404" s="45">
        <v>1801</v>
      </c>
      <c r="E404" s="45">
        <v>319.892</v>
      </c>
      <c r="F404" s="45">
        <v>0.1</v>
      </c>
      <c r="G404" s="45">
        <v>0.1</v>
      </c>
      <c r="H404" s="45">
        <v>0.30784499999999998</v>
      </c>
      <c r="I404" s="45">
        <v>5189806.1610000003</v>
      </c>
      <c r="J404" s="45">
        <v>488059.44799999997</v>
      </c>
      <c r="K404" s="18">
        <f>VLOOKUP($C404,'Hub coords'!$A$14:$E$119,4,TRUE)</f>
        <v>488059.60840000003</v>
      </c>
      <c r="L404" s="18">
        <f>VLOOKUP($C404,'Hub coords'!$A$14:$E$119,5,TRUE)</f>
        <v>5189806.1515000006</v>
      </c>
      <c r="M404" s="18">
        <f t="shared" si="24"/>
        <v>0.16040000005159527</v>
      </c>
      <c r="N404" s="18">
        <f t="shared" si="25"/>
        <v>9.4999996945261955E-3</v>
      </c>
      <c r="O404" s="46">
        <f t="shared" si="26"/>
        <v>0.16068108168277859</v>
      </c>
      <c r="P404" s="18">
        <f t="shared" si="27"/>
        <v>2.5818410010747764E-2</v>
      </c>
      <c r="Q404" s="47" t="str">
        <f>VLOOKUP($C404,'Hub coords'!$A$14:$E$118,1,TRUE)</f>
        <v>5A</v>
      </c>
      <c r="R404" s="19"/>
      <c r="S404" s="15"/>
      <c r="T404" s="45"/>
    </row>
    <row r="405" spans="1:20" x14ac:dyDescent="0.3">
      <c r="A405" s="45" t="s">
        <v>130</v>
      </c>
      <c r="B405" s="45">
        <v>0</v>
      </c>
      <c r="C405" s="45" t="s">
        <v>4128</v>
      </c>
      <c r="D405" s="45">
        <v>1801</v>
      </c>
      <c r="E405" s="45">
        <v>319.88299999999998</v>
      </c>
      <c r="F405" s="45">
        <v>0.1</v>
      </c>
      <c r="G405" s="45">
        <v>0.1</v>
      </c>
      <c r="H405" s="45">
        <v>0.275447</v>
      </c>
      <c r="I405" s="45">
        <v>5189806.1629999997</v>
      </c>
      <c r="J405" s="45">
        <v>488059.43599999999</v>
      </c>
      <c r="K405" s="18">
        <f>VLOOKUP($C405,'Hub coords'!$A$14:$E$119,4,TRUE)</f>
        <v>488059.60840000003</v>
      </c>
      <c r="L405" s="18">
        <f>VLOOKUP($C405,'Hub coords'!$A$14:$E$119,5,TRUE)</f>
        <v>5189806.1515000006</v>
      </c>
      <c r="M405" s="18">
        <f t="shared" si="24"/>
        <v>0.17240000003948808</v>
      </c>
      <c r="N405" s="18">
        <f t="shared" si="25"/>
        <v>1.1499999091029167E-2</v>
      </c>
      <c r="O405" s="46">
        <f t="shared" si="26"/>
        <v>0.17278312994244885</v>
      </c>
      <c r="P405" s="18">
        <f t="shared" si="27"/>
        <v>2.9854009992709162E-2</v>
      </c>
      <c r="Q405" s="47" t="str">
        <f>VLOOKUP($C405,'Hub coords'!$A$14:$E$118,1,TRUE)</f>
        <v>5A</v>
      </c>
      <c r="R405" s="19"/>
      <c r="S405" s="15"/>
      <c r="T405" s="45"/>
    </row>
    <row r="406" spans="1:20" ht="15" thickBot="1" x14ac:dyDescent="0.35">
      <c r="A406" s="45" t="s">
        <v>130</v>
      </c>
      <c r="B406" s="45">
        <v>0</v>
      </c>
      <c r="C406" s="45" t="s">
        <v>4129</v>
      </c>
      <c r="D406" s="45">
        <v>1801</v>
      </c>
      <c r="E406" s="45">
        <v>319.988</v>
      </c>
      <c r="F406" s="45">
        <v>0.1</v>
      </c>
      <c r="G406" s="45">
        <v>0.1</v>
      </c>
      <c r="H406" s="45">
        <v>0.34435700000000002</v>
      </c>
      <c r="I406" s="45">
        <v>5189806.1109999996</v>
      </c>
      <c r="J406" s="45">
        <v>488059.54800000001</v>
      </c>
      <c r="K406" s="18">
        <f>VLOOKUP($C406,'Hub coords'!$A$14:$E$119,4,TRUE)</f>
        <v>488059.60840000003</v>
      </c>
      <c r="L406" s="18">
        <f>VLOOKUP($C406,'Hub coords'!$A$14:$E$119,5,TRUE)</f>
        <v>5189806.1515000006</v>
      </c>
      <c r="M406" s="18">
        <f t="shared" si="24"/>
        <v>6.0400000016670674E-2</v>
      </c>
      <c r="N406" s="18">
        <f t="shared" si="25"/>
        <v>4.0500001050531864E-2</v>
      </c>
      <c r="O406" s="46">
        <f t="shared" si="26"/>
        <v>7.272145547984378E-2</v>
      </c>
      <c r="P406" s="18">
        <f t="shared" si="27"/>
        <v>5.288410087106901E-3</v>
      </c>
      <c r="Q406" s="47" t="str">
        <f>VLOOKUP($C406,'Hub coords'!$A$14:$E$118,1,TRUE)</f>
        <v>5A</v>
      </c>
      <c r="R406" s="38"/>
      <c r="S406" s="38"/>
      <c r="T406" s="45"/>
    </row>
    <row r="407" spans="1:20" x14ac:dyDescent="0.3">
      <c r="A407" s="45" t="s">
        <v>130</v>
      </c>
      <c r="B407" s="45">
        <v>0</v>
      </c>
      <c r="C407" s="45" t="s">
        <v>4112</v>
      </c>
      <c r="D407" s="45">
        <v>1801</v>
      </c>
      <c r="E407" s="45">
        <v>319.91399999999999</v>
      </c>
      <c r="F407" s="45">
        <v>0.1</v>
      </c>
      <c r="G407" s="45">
        <v>0.1</v>
      </c>
      <c r="H407" s="45">
        <v>0.228773</v>
      </c>
      <c r="I407" s="45">
        <v>5189806.1390000004</v>
      </c>
      <c r="J407" s="45">
        <v>488059.45400000003</v>
      </c>
      <c r="K407" s="18">
        <f>VLOOKUP($C407,'Hub coords'!$A$14:$E$119,4,TRUE)</f>
        <v>488059.60840000003</v>
      </c>
      <c r="L407" s="18">
        <f>VLOOKUP($C407,'Hub coords'!$A$14:$E$119,5,TRUE)</f>
        <v>5189806.1515000006</v>
      </c>
      <c r="M407" s="18">
        <f t="shared" si="24"/>
        <v>0.15439999999944121</v>
      </c>
      <c r="N407" s="18">
        <f t="shared" si="25"/>
        <v>1.2500000186264515E-2</v>
      </c>
      <c r="O407" s="46">
        <f t="shared" si="26"/>
        <v>0.15490516455071487</v>
      </c>
      <c r="P407" s="18">
        <f t="shared" si="27"/>
        <v>2.3995610004484053E-2</v>
      </c>
      <c r="Q407" s="47" t="str">
        <f>VLOOKUP($C407,'Hub coords'!$A$14:$E$118,1,TRUE)</f>
        <v>5A</v>
      </c>
      <c r="R407" s="45"/>
      <c r="S407" s="45"/>
      <c r="T407" s="45"/>
    </row>
    <row r="408" spans="1:20" x14ac:dyDescent="0.3">
      <c r="A408" s="45" t="s">
        <v>130</v>
      </c>
      <c r="B408" s="45">
        <v>0</v>
      </c>
      <c r="C408" s="45" t="s">
        <v>4130</v>
      </c>
      <c r="D408" s="45">
        <v>1801</v>
      </c>
      <c r="E408" s="45">
        <v>319.88499999999999</v>
      </c>
      <c r="F408" s="45">
        <v>0.1</v>
      </c>
      <c r="G408" s="45">
        <v>0.1</v>
      </c>
      <c r="H408" s="45">
        <v>0.32091900000000001</v>
      </c>
      <c r="I408" s="45">
        <v>5189806.1679999996</v>
      </c>
      <c r="J408" s="45">
        <v>488059.44099999999</v>
      </c>
      <c r="K408" s="18">
        <f>VLOOKUP($C408,'Hub coords'!$A$14:$E$119,4,TRUE)</f>
        <v>488059.60840000003</v>
      </c>
      <c r="L408" s="18">
        <f>VLOOKUP($C408,'Hub coords'!$A$14:$E$119,5,TRUE)</f>
        <v>5189806.1515000006</v>
      </c>
      <c r="M408" s="18">
        <f t="shared" si="24"/>
        <v>0.16740000003483146</v>
      </c>
      <c r="N408" s="18">
        <f t="shared" si="25"/>
        <v>1.6499998979270458E-2</v>
      </c>
      <c r="O408" s="46">
        <f t="shared" si="26"/>
        <v>0.16821120645776697</v>
      </c>
      <c r="P408" s="18">
        <f t="shared" si="27"/>
        <v>2.8295009977977504E-2</v>
      </c>
      <c r="Q408" s="47" t="str">
        <f>VLOOKUP($C408,'Hub coords'!$A$14:$E$118,1,TRUE)</f>
        <v>5A</v>
      </c>
      <c r="R408" s="45"/>
      <c r="S408" s="45"/>
      <c r="T408" s="45"/>
    </row>
    <row r="409" spans="1:20" x14ac:dyDescent="0.3">
      <c r="A409" s="45" t="s">
        <v>130</v>
      </c>
      <c r="B409" s="45">
        <v>0</v>
      </c>
      <c r="C409" s="45" t="s">
        <v>4131</v>
      </c>
      <c r="D409" s="45">
        <v>1801</v>
      </c>
      <c r="E409" s="45">
        <v>320.04700000000003</v>
      </c>
      <c r="F409" s="45">
        <v>0.1</v>
      </c>
      <c r="G409" s="45">
        <v>0.1</v>
      </c>
      <c r="H409" s="45">
        <v>0.27296599999999999</v>
      </c>
      <c r="I409" s="45">
        <v>5189806.1059999997</v>
      </c>
      <c r="J409" s="45">
        <v>488059.57799999998</v>
      </c>
      <c r="K409" s="18">
        <f>VLOOKUP($C409,'Hub coords'!$A$14:$E$119,4,TRUE)</f>
        <v>488059.60840000003</v>
      </c>
      <c r="L409" s="18">
        <f>VLOOKUP($C409,'Hub coords'!$A$14:$E$119,5,TRUE)</f>
        <v>5189806.1515000006</v>
      </c>
      <c r="M409" s="18">
        <f t="shared" si="24"/>
        <v>3.0400000046938658E-2</v>
      </c>
      <c r="N409" s="18">
        <f t="shared" si="25"/>
        <v>4.5500000938773155E-2</v>
      </c>
      <c r="O409" s="46">
        <f t="shared" si="26"/>
        <v>5.4721203278822628E-2</v>
      </c>
      <c r="P409" s="18">
        <f t="shared" si="27"/>
        <v>2.9944100882822282E-3</v>
      </c>
      <c r="Q409" s="47" t="str">
        <f>VLOOKUP($C409,'Hub coords'!$A$14:$E$118,1,TRUE)</f>
        <v>5A</v>
      </c>
      <c r="R409" s="45"/>
      <c r="S409" s="45"/>
      <c r="T409" s="45"/>
    </row>
    <row r="410" spans="1:20" x14ac:dyDescent="0.3">
      <c r="A410" s="45" t="s">
        <v>130</v>
      </c>
      <c r="B410" s="45">
        <v>0</v>
      </c>
      <c r="C410" s="45" t="s">
        <v>4132</v>
      </c>
      <c r="D410" s="45">
        <v>1801</v>
      </c>
      <c r="E410" s="45">
        <v>319.93599999999998</v>
      </c>
      <c r="F410" s="45">
        <v>0.2</v>
      </c>
      <c r="G410" s="45">
        <v>0.2</v>
      </c>
      <c r="H410" s="45">
        <v>0.45931899999999998</v>
      </c>
      <c r="I410" s="45">
        <v>5189806.1330000004</v>
      </c>
      <c r="J410" s="45">
        <v>488059.52500000002</v>
      </c>
      <c r="K410" s="18">
        <f>VLOOKUP($C410,'Hub coords'!$A$14:$E$119,4,TRUE)</f>
        <v>488059.60840000003</v>
      </c>
      <c r="L410" s="18">
        <f>VLOOKUP($C410,'Hub coords'!$A$14:$E$119,5,TRUE)</f>
        <v>5189806.1515000006</v>
      </c>
      <c r="M410" s="18">
        <f t="shared" si="24"/>
        <v>8.3400000003166497E-2</v>
      </c>
      <c r="N410" s="18">
        <f t="shared" si="25"/>
        <v>1.8500000238418579E-2</v>
      </c>
      <c r="O410" s="46">
        <f t="shared" si="26"/>
        <v>8.5427220540935656E-2</v>
      </c>
      <c r="P410" s="18">
        <f t="shared" si="27"/>
        <v>7.2978100093496591E-3</v>
      </c>
      <c r="Q410" s="47" t="str">
        <f>VLOOKUP($C410,'Hub coords'!$A$14:$E$118,1,TRUE)</f>
        <v>5A</v>
      </c>
      <c r="R410" s="45"/>
      <c r="S410" s="45"/>
      <c r="T410" s="45"/>
    </row>
    <row r="411" spans="1:20" x14ac:dyDescent="0.3">
      <c r="A411" s="45" t="s">
        <v>130</v>
      </c>
      <c r="B411" s="45">
        <v>0</v>
      </c>
      <c r="C411" s="45" t="s">
        <v>4133</v>
      </c>
      <c r="D411" s="45">
        <v>1801</v>
      </c>
      <c r="E411" s="45">
        <v>319.90100000000001</v>
      </c>
      <c r="F411" s="45">
        <v>0.1</v>
      </c>
      <c r="G411" s="45">
        <v>0.1</v>
      </c>
      <c r="H411" s="45">
        <v>0.37097400000000003</v>
      </c>
      <c r="I411" s="45">
        <v>5189806.16</v>
      </c>
      <c r="J411" s="45">
        <v>488059.473</v>
      </c>
      <c r="K411" s="18">
        <f>VLOOKUP($C411,'Hub coords'!$A$14:$E$119,4,TRUE)</f>
        <v>488059.60840000003</v>
      </c>
      <c r="L411" s="18">
        <f>VLOOKUP($C411,'Hub coords'!$A$14:$E$119,5,TRUE)</f>
        <v>5189806.1515000006</v>
      </c>
      <c r="M411" s="18">
        <f t="shared" si="24"/>
        <v>0.13540000002831221</v>
      </c>
      <c r="N411" s="18">
        <f t="shared" si="25"/>
        <v>8.4999995306134224E-3</v>
      </c>
      <c r="O411" s="46">
        <f t="shared" si="26"/>
        <v>0.13566653972032813</v>
      </c>
      <c r="P411" s="18">
        <f t="shared" si="27"/>
        <v>1.8405409999687372E-2</v>
      </c>
      <c r="Q411" s="47" t="str">
        <f>VLOOKUP($C411,'Hub coords'!$A$14:$E$118,1,TRUE)</f>
        <v>5A</v>
      </c>
      <c r="R411" s="45"/>
      <c r="S411" s="45"/>
      <c r="T411" s="45"/>
    </row>
    <row r="412" spans="1:20" x14ac:dyDescent="0.3">
      <c r="A412" s="45" t="s">
        <v>130</v>
      </c>
      <c r="B412" s="45">
        <v>0</v>
      </c>
      <c r="C412" s="45" t="s">
        <v>4134</v>
      </c>
      <c r="D412" s="45">
        <v>1801</v>
      </c>
      <c r="E412" s="45">
        <v>319.90699999999998</v>
      </c>
      <c r="F412" s="45">
        <v>0.1</v>
      </c>
      <c r="G412" s="45">
        <v>0.1</v>
      </c>
      <c r="H412" s="45">
        <v>0.35620800000000002</v>
      </c>
      <c r="I412" s="45">
        <v>5189806.1339999996</v>
      </c>
      <c r="J412" s="45">
        <v>488059.44900000002</v>
      </c>
      <c r="K412" s="18">
        <f>VLOOKUP($C412,'Hub coords'!$A$14:$E$119,4,TRUE)</f>
        <v>488059.60840000003</v>
      </c>
      <c r="L412" s="18">
        <f>VLOOKUP($C412,'Hub coords'!$A$14:$E$119,5,TRUE)</f>
        <v>5189806.1515000006</v>
      </c>
      <c r="M412" s="18">
        <f t="shared" si="24"/>
        <v>0.15940000000409782</v>
      </c>
      <c r="N412" s="18">
        <f t="shared" si="25"/>
        <v>1.7500001005828381E-2</v>
      </c>
      <c r="O412" s="46">
        <f t="shared" si="26"/>
        <v>0.16035775639647237</v>
      </c>
      <c r="P412" s="18">
        <f t="shared" si="27"/>
        <v>2.5714610036510377E-2</v>
      </c>
      <c r="Q412" s="47" t="str">
        <f>VLOOKUP($C412,'Hub coords'!$A$14:$E$118,1,TRUE)</f>
        <v>5A</v>
      </c>
      <c r="R412" s="45"/>
      <c r="S412" s="45"/>
      <c r="T412" s="45"/>
    </row>
    <row r="413" spans="1:20" x14ac:dyDescent="0.3">
      <c r="A413" s="45" t="s">
        <v>130</v>
      </c>
      <c r="B413" s="45">
        <v>0</v>
      </c>
      <c r="C413" s="45" t="s">
        <v>4135</v>
      </c>
      <c r="D413" s="45">
        <v>1801</v>
      </c>
      <c r="E413" s="45">
        <v>320.05900000000003</v>
      </c>
      <c r="F413" s="45">
        <v>0.2</v>
      </c>
      <c r="G413" s="45">
        <v>0.1</v>
      </c>
      <c r="H413" s="45">
        <v>0.20791899999999999</v>
      </c>
      <c r="I413" s="45">
        <v>5189806.1339999996</v>
      </c>
      <c r="J413" s="45">
        <v>488059.57</v>
      </c>
      <c r="K413" s="18">
        <f>VLOOKUP($C413,'Hub coords'!$A$14:$E$119,4,TRUE)</f>
        <v>488059.60840000003</v>
      </c>
      <c r="L413" s="18">
        <f>VLOOKUP($C413,'Hub coords'!$A$14:$E$119,5,TRUE)</f>
        <v>5189806.1515000006</v>
      </c>
      <c r="M413" s="18">
        <f t="shared" si="24"/>
        <v>3.8400000019464642E-2</v>
      </c>
      <c r="N413" s="18">
        <f t="shared" si="25"/>
        <v>1.7500001005828381E-2</v>
      </c>
      <c r="O413" s="46">
        <f t="shared" si="26"/>
        <v>4.2199644983090541E-2</v>
      </c>
      <c r="P413" s="18">
        <f t="shared" si="27"/>
        <v>1.7808100366988786E-3</v>
      </c>
      <c r="Q413" s="47" t="str">
        <f>VLOOKUP($C413,'Hub coords'!$A$14:$E$118,1,TRUE)</f>
        <v>5A</v>
      </c>
      <c r="R413" s="45"/>
      <c r="S413" s="45"/>
      <c r="T413" s="45"/>
    </row>
    <row r="414" spans="1:20" x14ac:dyDescent="0.3">
      <c r="A414" s="45" t="s">
        <v>130</v>
      </c>
      <c r="B414" s="45">
        <v>0</v>
      </c>
      <c r="C414" s="45" t="s">
        <v>4136</v>
      </c>
      <c r="D414" s="45">
        <v>1801</v>
      </c>
      <c r="E414" s="45">
        <v>319.88499999999999</v>
      </c>
      <c r="F414" s="45">
        <v>0.1</v>
      </c>
      <c r="G414" s="45">
        <v>0.1</v>
      </c>
      <c r="H414" s="45">
        <v>0.50777700000000003</v>
      </c>
      <c r="I414" s="45">
        <v>5189806.1579999998</v>
      </c>
      <c r="J414" s="45">
        <v>488059.44099999999</v>
      </c>
      <c r="K414" s="18">
        <f>VLOOKUP($C414,'Hub coords'!$A$14:$E$119,4,TRUE)</f>
        <v>488059.60840000003</v>
      </c>
      <c r="L414" s="18">
        <f>VLOOKUP($C414,'Hub coords'!$A$14:$E$119,5,TRUE)</f>
        <v>5189806.1515000006</v>
      </c>
      <c r="M414" s="18">
        <f t="shared" si="24"/>
        <v>0.16740000003483146</v>
      </c>
      <c r="N414" s="18">
        <f t="shared" si="25"/>
        <v>6.4999992027878761E-3</v>
      </c>
      <c r="O414" s="46">
        <f t="shared" si="26"/>
        <v>0.16752614721677872</v>
      </c>
      <c r="P414" s="18">
        <f t="shared" si="27"/>
        <v>2.8065010001297817E-2</v>
      </c>
      <c r="Q414" s="47" t="str">
        <f>VLOOKUP($C414,'Hub coords'!$A$14:$E$118,1,TRUE)</f>
        <v>5A</v>
      </c>
      <c r="R414" s="45"/>
      <c r="S414" s="45"/>
      <c r="T414" s="45"/>
    </row>
    <row r="415" spans="1:20" x14ac:dyDescent="0.3">
      <c r="A415" s="45" t="s">
        <v>130</v>
      </c>
      <c r="B415" s="45">
        <v>0</v>
      </c>
      <c r="C415" s="45" t="s">
        <v>4137</v>
      </c>
      <c r="D415" s="45">
        <v>1801</v>
      </c>
      <c r="E415" s="45">
        <v>319.892</v>
      </c>
      <c r="F415" s="45">
        <v>0.1</v>
      </c>
      <c r="G415" s="45">
        <v>0.1</v>
      </c>
      <c r="H415" s="45">
        <v>0.312973</v>
      </c>
      <c r="I415" s="45">
        <v>5189806.1610000003</v>
      </c>
      <c r="J415" s="45">
        <v>488059.446</v>
      </c>
      <c r="K415" s="18">
        <f>VLOOKUP($C415,'Hub coords'!$A$14:$E$119,4,TRUE)</f>
        <v>488059.60840000003</v>
      </c>
      <c r="L415" s="18">
        <f>VLOOKUP($C415,'Hub coords'!$A$14:$E$119,5,TRUE)</f>
        <v>5189806.1515000006</v>
      </c>
      <c r="M415" s="18">
        <f t="shared" si="24"/>
        <v>0.16240000003017485</v>
      </c>
      <c r="N415" s="18">
        <f t="shared" si="25"/>
        <v>9.4999996945261955E-3</v>
      </c>
      <c r="O415" s="46">
        <f t="shared" si="26"/>
        <v>0.1626776260092235</v>
      </c>
      <c r="P415" s="18">
        <f t="shared" si="27"/>
        <v>2.6464010003996792E-2</v>
      </c>
      <c r="Q415" s="47" t="str">
        <f>VLOOKUP($C415,'Hub coords'!$A$14:$E$118,1,TRUE)</f>
        <v>5A</v>
      </c>
      <c r="R415" s="45"/>
      <c r="S415" s="45"/>
      <c r="T415" s="45"/>
    </row>
    <row r="416" spans="1:20" x14ac:dyDescent="0.3">
      <c r="A416" s="45" t="s">
        <v>130</v>
      </c>
      <c r="B416" s="45">
        <v>0</v>
      </c>
      <c r="C416" s="45" t="s">
        <v>4138</v>
      </c>
      <c r="D416" s="45">
        <v>1801</v>
      </c>
      <c r="E416" s="45">
        <v>319.92500000000001</v>
      </c>
      <c r="F416" s="45">
        <v>0.2</v>
      </c>
      <c r="G416" s="45">
        <v>0.2</v>
      </c>
      <c r="H416" s="45">
        <v>0.26238</v>
      </c>
      <c r="I416" s="45">
        <v>5189806.1349999998</v>
      </c>
      <c r="J416" s="45">
        <v>488059.451</v>
      </c>
      <c r="K416" s="18">
        <f>VLOOKUP($C416,'Hub coords'!$A$14:$E$119,4,TRUE)</f>
        <v>488059.60840000003</v>
      </c>
      <c r="L416" s="18">
        <f>VLOOKUP($C416,'Hub coords'!$A$14:$E$119,5,TRUE)</f>
        <v>5189806.1515000006</v>
      </c>
      <c r="M416" s="18">
        <f t="shared" si="24"/>
        <v>0.15740000002551824</v>
      </c>
      <c r="N416" s="18">
        <f t="shared" si="25"/>
        <v>1.6500000841915607E-2</v>
      </c>
      <c r="O416" s="46">
        <f t="shared" si="26"/>
        <v>0.15826247197556456</v>
      </c>
      <c r="P416" s="18">
        <f t="shared" si="27"/>
        <v>2.5047010035816358E-2</v>
      </c>
      <c r="Q416" s="47" t="str">
        <f>VLOOKUP($C416,'Hub coords'!$A$14:$E$118,1,TRUE)</f>
        <v>5A</v>
      </c>
      <c r="R416" s="45"/>
      <c r="S416" s="45"/>
      <c r="T416" s="45"/>
    </row>
    <row r="417" spans="1:20" x14ac:dyDescent="0.3">
      <c r="A417" s="45" t="s">
        <v>130</v>
      </c>
      <c r="B417" s="45">
        <v>0</v>
      </c>
      <c r="C417" s="45" t="s">
        <v>4139</v>
      </c>
      <c r="D417" s="45">
        <v>1801</v>
      </c>
      <c r="E417" s="45">
        <v>319.899</v>
      </c>
      <c r="F417" s="45">
        <v>0.2</v>
      </c>
      <c r="G417" s="45">
        <v>0.2</v>
      </c>
      <c r="H417" s="45">
        <v>0.32271499999999997</v>
      </c>
      <c r="I417" s="45">
        <v>5189806.159</v>
      </c>
      <c r="J417" s="45">
        <v>488059.43900000001</v>
      </c>
      <c r="K417" s="18">
        <f>VLOOKUP($C417,'Hub coords'!$A$14:$E$119,4,TRUE)</f>
        <v>488059.60840000003</v>
      </c>
      <c r="L417" s="18">
        <f>VLOOKUP($C417,'Hub coords'!$A$14:$E$119,5,TRUE)</f>
        <v>5189806.1515000006</v>
      </c>
      <c r="M417" s="18">
        <f t="shared" si="24"/>
        <v>0.16940000001341105</v>
      </c>
      <c r="N417" s="18">
        <f t="shared" si="25"/>
        <v>7.4999993667006493E-3</v>
      </c>
      <c r="O417" s="46">
        <f t="shared" si="26"/>
        <v>0.16956594585896123</v>
      </c>
      <c r="P417" s="18">
        <f t="shared" si="27"/>
        <v>2.875260999504417E-2</v>
      </c>
      <c r="Q417" s="47" t="str">
        <f>VLOOKUP($C417,'Hub coords'!$A$14:$E$118,1,TRUE)</f>
        <v>5A</v>
      </c>
      <c r="R417" s="45"/>
      <c r="S417" s="45"/>
      <c r="T417" s="45"/>
    </row>
    <row r="418" spans="1:20" x14ac:dyDescent="0.3">
      <c r="A418" s="45" t="s">
        <v>130</v>
      </c>
      <c r="B418" s="45">
        <v>0</v>
      </c>
      <c r="C418" s="45" t="s">
        <v>4113</v>
      </c>
      <c r="D418" s="45">
        <v>1801</v>
      </c>
      <c r="E418" s="45">
        <v>319.87400000000002</v>
      </c>
      <c r="F418" s="45">
        <v>0.1</v>
      </c>
      <c r="G418" s="45">
        <v>0.1</v>
      </c>
      <c r="H418" s="45">
        <v>0.52141000000000004</v>
      </c>
      <c r="I418" s="45">
        <v>5189806.165</v>
      </c>
      <c r="J418" s="45">
        <v>488059.43599999999</v>
      </c>
      <c r="K418" s="18">
        <f>VLOOKUP($C418,'Hub coords'!$A$14:$E$119,4,TRUE)</f>
        <v>488059.60840000003</v>
      </c>
      <c r="L418" s="18">
        <f>VLOOKUP($C418,'Hub coords'!$A$14:$E$119,5,TRUE)</f>
        <v>5189806.1515000006</v>
      </c>
      <c r="M418" s="18">
        <f t="shared" si="24"/>
        <v>0.17240000003948808</v>
      </c>
      <c r="N418" s="18">
        <f t="shared" si="25"/>
        <v>1.3499999418854713E-2</v>
      </c>
      <c r="O418" s="46">
        <f t="shared" si="26"/>
        <v>0.17292775947754765</v>
      </c>
      <c r="P418" s="18">
        <f t="shared" si="27"/>
        <v>2.9904009997924572E-2</v>
      </c>
      <c r="Q418" s="47" t="str">
        <f>VLOOKUP($C418,'Hub coords'!$A$14:$E$118,1,TRUE)</f>
        <v>5A</v>
      </c>
      <c r="R418" s="45"/>
      <c r="S418" s="45"/>
      <c r="T418" s="45"/>
    </row>
    <row r="419" spans="1:20" x14ac:dyDescent="0.3">
      <c r="A419" s="45" t="s">
        <v>130</v>
      </c>
      <c r="B419" s="45">
        <v>0</v>
      </c>
      <c r="C419" s="45" t="s">
        <v>4140</v>
      </c>
      <c r="D419" s="45">
        <v>1801</v>
      </c>
      <c r="E419" s="45">
        <v>319.89600000000002</v>
      </c>
      <c r="F419" s="45">
        <v>0.1</v>
      </c>
      <c r="G419" s="45">
        <v>0.1</v>
      </c>
      <c r="H419" s="45">
        <v>0.35286800000000001</v>
      </c>
      <c r="I419" s="45">
        <v>5189806.1619999995</v>
      </c>
      <c r="J419" s="45">
        <v>488059.44099999999</v>
      </c>
      <c r="K419" s="18">
        <f>VLOOKUP($C419,'Hub coords'!$A$14:$E$119,4,TRUE)</f>
        <v>488059.60840000003</v>
      </c>
      <c r="L419" s="18">
        <f>VLOOKUP($C419,'Hub coords'!$A$14:$E$119,5,TRUE)</f>
        <v>5189806.1515000006</v>
      </c>
      <c r="M419" s="18">
        <f t="shared" si="24"/>
        <v>0.16740000003483146</v>
      </c>
      <c r="N419" s="18">
        <f t="shared" si="25"/>
        <v>1.0499998927116394E-2</v>
      </c>
      <c r="O419" s="46">
        <f t="shared" si="26"/>
        <v>0.16772897778598372</v>
      </c>
      <c r="P419" s="18">
        <f t="shared" si="27"/>
        <v>2.8133009989131021E-2</v>
      </c>
      <c r="Q419" s="47" t="str">
        <f>VLOOKUP($C419,'Hub coords'!$A$14:$E$118,1,TRUE)</f>
        <v>5A</v>
      </c>
      <c r="R419" s="45"/>
      <c r="S419" s="45"/>
      <c r="T419" s="45"/>
    </row>
    <row r="420" spans="1:20" x14ac:dyDescent="0.3">
      <c r="A420" s="45" t="s">
        <v>130</v>
      </c>
      <c r="B420" s="45">
        <v>0</v>
      </c>
      <c r="C420" s="45" t="s">
        <v>4114</v>
      </c>
      <c r="D420" s="45">
        <v>1801</v>
      </c>
      <c r="E420" s="45">
        <v>320.04599999999999</v>
      </c>
      <c r="F420" s="45">
        <v>0.2</v>
      </c>
      <c r="G420" s="45">
        <v>0.1</v>
      </c>
      <c r="H420" s="45">
        <v>0.183723</v>
      </c>
      <c r="I420" s="45">
        <v>5189806.1279999996</v>
      </c>
      <c r="J420" s="45">
        <v>488059.56</v>
      </c>
      <c r="K420" s="18">
        <f>VLOOKUP($C420,'Hub coords'!$A$14:$E$119,4,TRUE)</f>
        <v>488059.60840000003</v>
      </c>
      <c r="L420" s="18">
        <f>VLOOKUP($C420,'Hub coords'!$A$14:$E$119,5,TRUE)</f>
        <v>5189806.1515000006</v>
      </c>
      <c r="M420" s="18">
        <f t="shared" si="24"/>
        <v>4.8400000028777868E-2</v>
      </c>
      <c r="N420" s="18">
        <f t="shared" si="25"/>
        <v>2.3500001057982445E-2</v>
      </c>
      <c r="O420" s="46">
        <f t="shared" si="26"/>
        <v>5.3803439039813002E-2</v>
      </c>
      <c r="P420" s="18">
        <f t="shared" si="27"/>
        <v>2.894810052510874E-3</v>
      </c>
      <c r="Q420" s="47" t="str">
        <f>VLOOKUP($C420,'Hub coords'!$A$14:$E$118,1,TRUE)</f>
        <v>5A</v>
      </c>
      <c r="R420" s="30" t="s">
        <v>5112</v>
      </c>
      <c r="S420" s="37">
        <f>COUNT(D396:D425)</f>
        <v>30</v>
      </c>
      <c r="T420" s="45"/>
    </row>
    <row r="421" spans="1:20" x14ac:dyDescent="0.3">
      <c r="A421" s="45" t="s">
        <v>130</v>
      </c>
      <c r="B421" s="45">
        <v>0</v>
      </c>
      <c r="C421" s="45" t="s">
        <v>4115</v>
      </c>
      <c r="D421" s="45">
        <v>1801</v>
      </c>
      <c r="E421" s="45">
        <v>319.904</v>
      </c>
      <c r="F421" s="45">
        <v>0.2</v>
      </c>
      <c r="G421" s="45">
        <v>0.2</v>
      </c>
      <c r="H421" s="45">
        <v>0.25347999999999998</v>
      </c>
      <c r="I421" s="45">
        <v>5189806.142</v>
      </c>
      <c r="J421" s="45">
        <v>488059.44</v>
      </c>
      <c r="K421" s="18">
        <f>VLOOKUP($C421,'Hub coords'!$A$14:$E$119,4,TRUE)</f>
        <v>488059.60840000003</v>
      </c>
      <c r="L421" s="18">
        <f>VLOOKUP($C421,'Hub coords'!$A$14:$E$119,5,TRUE)</f>
        <v>5189806.1515000006</v>
      </c>
      <c r="M421" s="18">
        <f t="shared" si="24"/>
        <v>0.16840000002412125</v>
      </c>
      <c r="N421" s="18">
        <f t="shared" si="25"/>
        <v>9.5000006258487701E-3</v>
      </c>
      <c r="O421" s="46">
        <f t="shared" si="26"/>
        <v>0.16866775038523268</v>
      </c>
      <c r="P421" s="18">
        <f t="shared" si="27"/>
        <v>2.8448810020015161E-2</v>
      </c>
      <c r="Q421" s="47" t="str">
        <f>VLOOKUP($C421,'Hub coords'!$A$14:$E$118,1,TRUE)</f>
        <v>5A</v>
      </c>
      <c r="R421" s="30" t="s">
        <v>5111</v>
      </c>
      <c r="S421" s="34">
        <f>AVERAGE(O396:O425)</f>
        <v>0.12571735068885487</v>
      </c>
      <c r="T421" s="45"/>
    </row>
    <row r="422" spans="1:20" x14ac:dyDescent="0.3">
      <c r="A422" s="45" t="s">
        <v>130</v>
      </c>
      <c r="B422" s="45">
        <v>0</v>
      </c>
      <c r="C422" s="45" t="s">
        <v>4116</v>
      </c>
      <c r="D422" s="45">
        <v>1801</v>
      </c>
      <c r="E422" s="45">
        <v>319.89600000000002</v>
      </c>
      <c r="F422" s="45">
        <v>0.2</v>
      </c>
      <c r="G422" s="45">
        <v>0.1</v>
      </c>
      <c r="H422" s="45">
        <v>0.49417800000000001</v>
      </c>
      <c r="I422" s="45">
        <v>5189806.1540000001</v>
      </c>
      <c r="J422" s="45">
        <v>488059.45899999997</v>
      </c>
      <c r="K422" s="18">
        <f>VLOOKUP($C422,'Hub coords'!$A$14:$E$119,4,TRUE)</f>
        <v>488059.60840000003</v>
      </c>
      <c r="L422" s="18">
        <f>VLOOKUP($C422,'Hub coords'!$A$14:$E$119,5,TRUE)</f>
        <v>5189806.1515000006</v>
      </c>
      <c r="M422" s="18">
        <f t="shared" si="24"/>
        <v>0.14940000005299225</v>
      </c>
      <c r="N422" s="18">
        <f t="shared" si="25"/>
        <v>2.4999994784593582E-3</v>
      </c>
      <c r="O422" s="46">
        <f t="shared" si="26"/>
        <v>0.14942091558154227</v>
      </c>
      <c r="P422" s="18">
        <f t="shared" si="27"/>
        <v>2.2326610013226382E-2</v>
      </c>
      <c r="Q422" s="47" t="str">
        <f>VLOOKUP($C422,'Hub coords'!$A$14:$E$118,1,TRUE)</f>
        <v>5A</v>
      </c>
      <c r="R422" s="30" t="s">
        <v>5110</v>
      </c>
      <c r="S422" s="34">
        <f>_xlfn.STDEV.S(O396:O425)</f>
        <v>5.278509873106798E-2</v>
      </c>
      <c r="T422" s="45"/>
    </row>
    <row r="423" spans="1:20" x14ac:dyDescent="0.3">
      <c r="A423" s="45" t="s">
        <v>130</v>
      </c>
      <c r="B423" s="45">
        <v>0</v>
      </c>
      <c r="C423" s="45" t="s">
        <v>4117</v>
      </c>
      <c r="D423" s="45">
        <v>1801</v>
      </c>
      <c r="E423" s="45">
        <v>319.89299999999997</v>
      </c>
      <c r="F423" s="45">
        <v>0.2</v>
      </c>
      <c r="G423" s="45">
        <v>0.1</v>
      </c>
      <c r="H423" s="45">
        <v>0.51921899999999999</v>
      </c>
      <c r="I423" s="45">
        <v>5189806.1509999996</v>
      </c>
      <c r="J423" s="45">
        <v>488059.45799999998</v>
      </c>
      <c r="K423" s="18">
        <f>VLOOKUP($C423,'Hub coords'!$A$14:$E$119,4,TRUE)</f>
        <v>488059.60840000003</v>
      </c>
      <c r="L423" s="18">
        <f>VLOOKUP($C423,'Hub coords'!$A$14:$E$119,5,TRUE)</f>
        <v>5189806.1515000006</v>
      </c>
      <c r="M423" s="18">
        <f t="shared" si="24"/>
        <v>0.15040000004228204</v>
      </c>
      <c r="N423" s="18">
        <f t="shared" si="25"/>
        <v>5.0000101327896118E-4</v>
      </c>
      <c r="O423" s="46">
        <f t="shared" si="26"/>
        <v>0.15040083116037531</v>
      </c>
      <c r="P423" s="18">
        <f t="shared" si="27"/>
        <v>2.2620410013731721E-2</v>
      </c>
      <c r="Q423" s="47" t="str">
        <f>VLOOKUP($C423,'Hub coords'!$A$14:$E$118,1,TRUE)</f>
        <v>5A</v>
      </c>
      <c r="R423" s="30" t="s">
        <v>5109</v>
      </c>
      <c r="S423" s="34">
        <f>MIN(O396:O425)</f>
        <v>3.8220544945617968E-2</v>
      </c>
      <c r="T423" s="45"/>
    </row>
    <row r="424" spans="1:20" x14ac:dyDescent="0.3">
      <c r="A424" s="45" t="s">
        <v>130</v>
      </c>
      <c r="B424" s="45">
        <v>0</v>
      </c>
      <c r="C424" s="45" t="s">
        <v>4118</v>
      </c>
      <c r="D424" s="45">
        <v>1801</v>
      </c>
      <c r="E424" s="45">
        <v>320.05700000000002</v>
      </c>
      <c r="F424" s="45">
        <v>0.1</v>
      </c>
      <c r="G424" s="45">
        <v>0.1</v>
      </c>
      <c r="H424" s="45">
        <v>0.22520899999999999</v>
      </c>
      <c r="I424" s="45">
        <v>5189806.1140000001</v>
      </c>
      <c r="J424" s="45">
        <v>488059.592</v>
      </c>
      <c r="K424" s="18">
        <f>VLOOKUP($C424,'Hub coords'!$A$14:$E$119,4,TRUE)</f>
        <v>488059.60840000003</v>
      </c>
      <c r="L424" s="18">
        <f>VLOOKUP($C424,'Hub coords'!$A$14:$E$119,5,TRUE)</f>
        <v>5189806.1515000006</v>
      </c>
      <c r="M424" s="18">
        <f t="shared" ref="M424:M487" si="28">ABS(K424-J424)</f>
        <v>1.640000002225861E-2</v>
      </c>
      <c r="N424" s="18">
        <f t="shared" ref="N424:N487" si="29">ABS(L424-I424)</f>
        <v>3.7500000558793545E-2</v>
      </c>
      <c r="O424" s="46">
        <f t="shared" ref="O424:O487" si="30">SQRT(M424^2+N424^2)</f>
        <v>4.0929329858178702E-2</v>
      </c>
      <c r="P424" s="18">
        <f t="shared" ref="P424:P487" si="31">O424*O424</f>
        <v>1.6752100426395986E-3</v>
      </c>
      <c r="Q424" s="47" t="str">
        <f>VLOOKUP($C424,'Hub coords'!$A$14:$E$118,1,TRUE)</f>
        <v>5A</v>
      </c>
      <c r="R424" s="30" t="s">
        <v>5108</v>
      </c>
      <c r="S424" s="34">
        <f>MAX(O396:O425)</f>
        <v>0.1768423309072982</v>
      </c>
      <c r="T424" s="45"/>
    </row>
    <row r="425" spans="1:20" x14ac:dyDescent="0.3">
      <c r="A425" s="45" t="s">
        <v>130</v>
      </c>
      <c r="B425" s="45">
        <v>0</v>
      </c>
      <c r="C425" s="45" t="s">
        <v>4119</v>
      </c>
      <c r="D425" s="45">
        <v>1801</v>
      </c>
      <c r="E425" s="45">
        <v>319.904</v>
      </c>
      <c r="F425" s="45">
        <v>0.2</v>
      </c>
      <c r="G425" s="45">
        <v>0.2</v>
      </c>
      <c r="H425" s="45">
        <v>0.25347999999999998</v>
      </c>
      <c r="I425" s="45">
        <v>5189806.142</v>
      </c>
      <c r="J425" s="45">
        <v>488059.44</v>
      </c>
      <c r="K425" s="18">
        <f>VLOOKUP($C425,'Hub coords'!$A$14:$E$119,4,TRUE)</f>
        <v>488059.60840000003</v>
      </c>
      <c r="L425" s="18">
        <f>VLOOKUP($C425,'Hub coords'!$A$14:$E$119,5,TRUE)</f>
        <v>5189806.1515000006</v>
      </c>
      <c r="M425" s="18">
        <f t="shared" si="28"/>
        <v>0.16840000002412125</v>
      </c>
      <c r="N425" s="18">
        <f t="shared" si="29"/>
        <v>9.5000006258487701E-3</v>
      </c>
      <c r="O425" s="46">
        <f t="shared" si="30"/>
        <v>0.16866775038523268</v>
      </c>
      <c r="P425" s="18">
        <f t="shared" si="31"/>
        <v>2.8448810020015161E-2</v>
      </c>
      <c r="Q425" s="47" t="str">
        <f>VLOOKUP($C425,'Hub coords'!$A$14:$E$118,1,TRUE)</f>
        <v>5A</v>
      </c>
      <c r="R425" s="30" t="s">
        <v>5107</v>
      </c>
      <c r="S425" s="34">
        <f>SQRT(SUM(P396:P425)/S420)</f>
        <v>0.13600824738720135</v>
      </c>
      <c r="T425" s="45"/>
    </row>
    <row r="426" spans="1:20" ht="15" thickBot="1" x14ac:dyDescent="0.35">
      <c r="A426" s="30" t="s">
        <v>130</v>
      </c>
      <c r="B426" s="30">
        <v>0</v>
      </c>
      <c r="C426" s="30" t="s">
        <v>4141</v>
      </c>
      <c r="D426" s="30">
        <v>1801</v>
      </c>
      <c r="E426" s="30">
        <v>322.87099999999998</v>
      </c>
      <c r="F426" s="30">
        <v>0.3</v>
      </c>
      <c r="G426" s="30">
        <v>0.2</v>
      </c>
      <c r="H426" s="30">
        <v>1.641947</v>
      </c>
      <c r="I426" s="30">
        <v>5189815.8609999996</v>
      </c>
      <c r="J426" s="30">
        <v>488049.799</v>
      </c>
      <c r="K426" s="18">
        <f>VLOOKUP($C426,'Hub coords'!$A$14:$E$119,4,TRUE)</f>
        <v>488048.62240000005</v>
      </c>
      <c r="L426" s="18">
        <f>VLOOKUP($C426,'Hub coords'!$A$14:$E$119,5,TRUE)</f>
        <v>5189815.9575000005</v>
      </c>
      <c r="M426" s="34">
        <f t="shared" si="28"/>
        <v>1.1765999999479391</v>
      </c>
      <c r="N426" s="34">
        <f t="shared" si="29"/>
        <v>9.6500000916421413E-2</v>
      </c>
      <c r="O426" s="35">
        <f t="shared" si="30"/>
        <v>1.1805506384964433</v>
      </c>
      <c r="P426" s="34">
        <f t="shared" si="31"/>
        <v>1.3936998100543598</v>
      </c>
      <c r="Q426" s="36" t="str">
        <f>VLOOKUP($C426,'Hub coords'!$A$14:$E$118,1,TRUE)</f>
        <v>6A</v>
      </c>
      <c r="R426" s="30"/>
    </row>
    <row r="427" spans="1:20" x14ac:dyDescent="0.3">
      <c r="A427" s="30" t="s">
        <v>130</v>
      </c>
      <c r="B427" s="30">
        <v>0</v>
      </c>
      <c r="C427" s="30" t="s">
        <v>4150</v>
      </c>
      <c r="D427" s="30">
        <v>1801</v>
      </c>
      <c r="E427" s="30">
        <v>322.81700000000001</v>
      </c>
      <c r="F427" s="30">
        <v>0.3</v>
      </c>
      <c r="G427" s="30">
        <v>0.3</v>
      </c>
      <c r="H427" s="30">
        <v>1.7191829999999999</v>
      </c>
      <c r="I427" s="30">
        <v>5189816.159</v>
      </c>
      <c r="J427" s="30">
        <v>488050.4</v>
      </c>
      <c r="K427" s="18">
        <f>VLOOKUP($C427,'Hub coords'!$A$14:$E$119,4,TRUE)</f>
        <v>488048.62240000005</v>
      </c>
      <c r="L427" s="18">
        <f>VLOOKUP($C427,'Hub coords'!$A$14:$E$119,5,TRUE)</f>
        <v>5189815.9575000005</v>
      </c>
      <c r="M427" s="34">
        <f t="shared" si="28"/>
        <v>1.7775999999721535</v>
      </c>
      <c r="N427" s="34">
        <f t="shared" si="29"/>
        <v>0.2014999995008111</v>
      </c>
      <c r="O427" s="35">
        <f t="shared" si="30"/>
        <v>1.7889840719525221</v>
      </c>
      <c r="P427" s="34">
        <f t="shared" si="31"/>
        <v>3.2004640096998265</v>
      </c>
      <c r="Q427" s="36" t="str">
        <f>VLOOKUP($C427,'Hub coords'!$A$14:$E$118,1,TRUE)</f>
        <v>6A</v>
      </c>
      <c r="R427" s="20"/>
      <c r="S427" s="20"/>
    </row>
    <row r="428" spans="1:20" x14ac:dyDescent="0.3">
      <c r="A428" s="30" t="s">
        <v>130</v>
      </c>
      <c r="B428" s="30">
        <v>0</v>
      </c>
      <c r="C428" s="30" t="s">
        <v>4151</v>
      </c>
      <c r="D428" s="30">
        <v>1800</v>
      </c>
      <c r="E428" s="30">
        <v>319.29700000000003</v>
      </c>
      <c r="F428" s="30">
        <v>0.2</v>
      </c>
      <c r="G428" s="30">
        <v>0.2</v>
      </c>
      <c r="H428" s="30">
        <v>1.244421</v>
      </c>
      <c r="I428" s="30">
        <v>5189815.8339999998</v>
      </c>
      <c r="J428" s="30">
        <v>488049.18800000002</v>
      </c>
      <c r="K428" s="18">
        <f>VLOOKUP($C428,'Hub coords'!$A$14:$E$119,4,TRUE)</f>
        <v>488048.62240000005</v>
      </c>
      <c r="L428" s="18">
        <f>VLOOKUP($C428,'Hub coords'!$A$14:$E$119,5,TRUE)</f>
        <v>5189815.9575000005</v>
      </c>
      <c r="M428" s="34">
        <f t="shared" si="28"/>
        <v>0.56559999997261912</v>
      </c>
      <c r="N428" s="34">
        <f t="shared" si="29"/>
        <v>0.12350000068545341</v>
      </c>
      <c r="O428" s="35">
        <f t="shared" si="30"/>
        <v>0.57892625621777916</v>
      </c>
      <c r="P428" s="34">
        <f t="shared" si="31"/>
        <v>0.33515561013833367</v>
      </c>
      <c r="Q428" s="36" t="str">
        <f>VLOOKUP($C428,'Hub coords'!$A$14:$E$118,1,TRUE)</f>
        <v>6A</v>
      </c>
      <c r="R428" s="19"/>
      <c r="S428" s="15"/>
    </row>
    <row r="429" spans="1:20" x14ac:dyDescent="0.3">
      <c r="A429" s="30" t="s">
        <v>130</v>
      </c>
      <c r="B429" s="30">
        <v>0</v>
      </c>
      <c r="C429" s="30" t="s">
        <v>4152</v>
      </c>
      <c r="D429" s="30">
        <v>1801</v>
      </c>
      <c r="E429" s="30">
        <v>323.303</v>
      </c>
      <c r="F429" s="30">
        <v>0.3</v>
      </c>
      <c r="G429" s="30">
        <v>0.2</v>
      </c>
      <c r="H429" s="30">
        <v>1.79739</v>
      </c>
      <c r="I429" s="30">
        <v>5189815.6529999999</v>
      </c>
      <c r="J429" s="30">
        <v>488049.60100000002</v>
      </c>
      <c r="K429" s="18">
        <f>VLOOKUP($C429,'Hub coords'!$A$14:$E$119,4,TRUE)</f>
        <v>488048.62240000005</v>
      </c>
      <c r="L429" s="18">
        <f>VLOOKUP($C429,'Hub coords'!$A$14:$E$119,5,TRUE)</f>
        <v>5189815.9575000005</v>
      </c>
      <c r="M429" s="34">
        <f t="shared" si="28"/>
        <v>0.97859999997308478</v>
      </c>
      <c r="N429" s="34">
        <f t="shared" si="29"/>
        <v>0.30450000055134296</v>
      </c>
      <c r="O429" s="35">
        <f t="shared" si="30"/>
        <v>1.0248796077018458</v>
      </c>
      <c r="P429" s="34">
        <f t="shared" si="31"/>
        <v>1.0503782102830894</v>
      </c>
      <c r="Q429" s="36" t="str">
        <f>VLOOKUP($C429,'Hub coords'!$A$14:$E$118,1,TRUE)</f>
        <v>6A</v>
      </c>
      <c r="R429" s="19"/>
      <c r="S429" s="15"/>
    </row>
    <row r="430" spans="1:20" x14ac:dyDescent="0.3">
      <c r="A430" s="30" t="s">
        <v>126</v>
      </c>
      <c r="B430" s="30">
        <v>0</v>
      </c>
      <c r="C430" s="30" t="s">
        <v>4153</v>
      </c>
      <c r="D430" s="30">
        <v>1801</v>
      </c>
      <c r="E430" s="30">
        <v>321.44900000000001</v>
      </c>
      <c r="F430" s="30">
        <v>0.2</v>
      </c>
      <c r="G430" s="30">
        <v>0.2</v>
      </c>
      <c r="H430" s="30">
        <v>1.4227240000000001</v>
      </c>
      <c r="I430" s="30">
        <v>5189815.9060000004</v>
      </c>
      <c r="J430" s="30">
        <v>488049.929</v>
      </c>
      <c r="K430" s="18">
        <f>VLOOKUP($C430,'Hub coords'!$A$14:$E$119,4,TRUE)</f>
        <v>488048.62240000005</v>
      </c>
      <c r="L430" s="18">
        <f>VLOOKUP($C430,'Hub coords'!$A$14:$E$119,5,TRUE)</f>
        <v>5189815.9575000005</v>
      </c>
      <c r="M430" s="34">
        <f t="shared" si="28"/>
        <v>1.3065999999525957</v>
      </c>
      <c r="N430" s="34">
        <f t="shared" si="29"/>
        <v>5.1500000059604645E-2</v>
      </c>
      <c r="O430" s="35">
        <f t="shared" si="30"/>
        <v>1.3076145494304743</v>
      </c>
      <c r="P430" s="34">
        <f t="shared" si="31"/>
        <v>1.7098558098822623</v>
      </c>
      <c r="Q430" s="36" t="str">
        <f>VLOOKUP($C430,'Hub coords'!$A$14:$E$118,1,TRUE)</f>
        <v>6A</v>
      </c>
      <c r="R430" s="19"/>
      <c r="S430" s="15"/>
    </row>
    <row r="431" spans="1:20" x14ac:dyDescent="0.3">
      <c r="A431" s="30" t="s">
        <v>126</v>
      </c>
      <c r="B431" s="30">
        <v>0</v>
      </c>
      <c r="C431" s="30" t="s">
        <v>4154</v>
      </c>
      <c r="D431" s="30">
        <v>1800</v>
      </c>
      <c r="E431" s="30">
        <v>319.16199999999998</v>
      </c>
      <c r="F431" s="30">
        <v>0.2</v>
      </c>
      <c r="G431" s="30">
        <v>0.2</v>
      </c>
      <c r="H431" s="30">
        <v>1.313709</v>
      </c>
      <c r="I431" s="30">
        <v>5189815.8119999999</v>
      </c>
      <c r="J431" s="30">
        <v>488049.21899999998</v>
      </c>
      <c r="K431" s="18">
        <f>VLOOKUP($C431,'Hub coords'!$A$14:$E$119,4,TRUE)</f>
        <v>488048.62240000005</v>
      </c>
      <c r="L431" s="18">
        <f>VLOOKUP($C431,'Hub coords'!$A$14:$E$119,5,TRUE)</f>
        <v>5189815.9575000005</v>
      </c>
      <c r="M431" s="34">
        <f t="shared" si="28"/>
        <v>0.59659999993164092</v>
      </c>
      <c r="N431" s="34">
        <f t="shared" si="29"/>
        <v>0.14550000056624413</v>
      </c>
      <c r="O431" s="35">
        <f t="shared" si="30"/>
        <v>0.61408615851785076</v>
      </c>
      <c r="P431" s="34">
        <f t="shared" si="31"/>
        <v>0.37710181008321092</v>
      </c>
      <c r="Q431" s="36" t="str">
        <f>VLOOKUP($C431,'Hub coords'!$A$14:$E$118,1,TRUE)</f>
        <v>6A</v>
      </c>
      <c r="R431" s="19"/>
      <c r="S431" s="15"/>
    </row>
    <row r="432" spans="1:20" x14ac:dyDescent="0.3">
      <c r="A432" s="30" t="s">
        <v>126</v>
      </c>
      <c r="B432" s="30">
        <v>0</v>
      </c>
      <c r="C432" s="30" t="s">
        <v>4155</v>
      </c>
      <c r="D432" s="30">
        <v>1800</v>
      </c>
      <c r="E432" s="30">
        <v>319.11</v>
      </c>
      <c r="F432" s="30">
        <v>0.2</v>
      </c>
      <c r="G432" s="30">
        <v>0.2</v>
      </c>
      <c r="H432" s="30">
        <v>1.309639</v>
      </c>
      <c r="I432" s="30">
        <v>5189815.6550000003</v>
      </c>
      <c r="J432" s="30">
        <v>488049.06800000003</v>
      </c>
      <c r="K432" s="18">
        <f>VLOOKUP($C432,'Hub coords'!$A$14:$E$119,4,TRUE)</f>
        <v>488048.62240000005</v>
      </c>
      <c r="L432" s="18">
        <f>VLOOKUP($C432,'Hub coords'!$A$14:$E$119,5,TRUE)</f>
        <v>5189815.9575000005</v>
      </c>
      <c r="M432" s="34">
        <f t="shared" si="28"/>
        <v>0.44559999997727573</v>
      </c>
      <c r="N432" s="34">
        <f t="shared" si="29"/>
        <v>0.30250000022351742</v>
      </c>
      <c r="O432" s="35">
        <f t="shared" si="30"/>
        <v>0.53857739473076305</v>
      </c>
      <c r="P432" s="34">
        <f t="shared" si="31"/>
        <v>0.29006561011497617</v>
      </c>
      <c r="Q432" s="36" t="str">
        <f>VLOOKUP($C432,'Hub coords'!$A$14:$E$118,1,TRUE)</f>
        <v>6A</v>
      </c>
      <c r="R432" s="19"/>
      <c r="S432" s="15"/>
    </row>
    <row r="433" spans="1:19" x14ac:dyDescent="0.3">
      <c r="A433" s="30" t="s">
        <v>126</v>
      </c>
      <c r="B433" s="30">
        <v>0</v>
      </c>
      <c r="C433" s="30" t="s">
        <v>4156</v>
      </c>
      <c r="D433" s="30">
        <v>1801</v>
      </c>
      <c r="E433" s="30">
        <v>323.52499999999998</v>
      </c>
      <c r="F433" s="30">
        <v>0.2</v>
      </c>
      <c r="G433" s="30">
        <v>0.2</v>
      </c>
      <c r="H433" s="30">
        <v>1.8466180000000001</v>
      </c>
      <c r="I433" s="30">
        <v>5189815.818</v>
      </c>
      <c r="J433" s="30">
        <v>488049.44099999999</v>
      </c>
      <c r="K433" s="18">
        <f>VLOOKUP($C433,'Hub coords'!$A$14:$E$119,4,TRUE)</f>
        <v>488048.62240000005</v>
      </c>
      <c r="L433" s="18">
        <f>VLOOKUP($C433,'Hub coords'!$A$14:$E$119,5,TRUE)</f>
        <v>5189815.9575000005</v>
      </c>
      <c r="M433" s="34">
        <f t="shared" si="28"/>
        <v>0.81859999994048849</v>
      </c>
      <c r="N433" s="34">
        <f t="shared" si="29"/>
        <v>0.13950000051409006</v>
      </c>
      <c r="O433" s="35">
        <f t="shared" si="30"/>
        <v>0.83040123437167335</v>
      </c>
      <c r="P433" s="34">
        <f t="shared" si="31"/>
        <v>0.68956621004599872</v>
      </c>
      <c r="Q433" s="36" t="str">
        <f>VLOOKUP($C433,'Hub coords'!$A$14:$E$118,1,TRUE)</f>
        <v>6A</v>
      </c>
      <c r="R433" s="19"/>
      <c r="S433" s="15"/>
    </row>
    <row r="434" spans="1:19" x14ac:dyDescent="0.3">
      <c r="A434" s="30" t="s">
        <v>126</v>
      </c>
      <c r="B434" s="30">
        <v>0</v>
      </c>
      <c r="C434" s="30" t="s">
        <v>4157</v>
      </c>
      <c r="D434" s="30">
        <v>1801</v>
      </c>
      <c r="E434" s="30">
        <v>327.01600000000002</v>
      </c>
      <c r="F434" s="30">
        <v>0.3</v>
      </c>
      <c r="G434" s="30">
        <v>0.2</v>
      </c>
      <c r="H434" s="30">
        <v>1.8336129999999999</v>
      </c>
      <c r="I434" s="30">
        <v>5189816.443</v>
      </c>
      <c r="J434" s="30">
        <v>488049.61900000001</v>
      </c>
      <c r="K434" s="18">
        <f>VLOOKUP($C434,'Hub coords'!$A$14:$E$119,4,TRUE)</f>
        <v>488048.62240000005</v>
      </c>
      <c r="L434" s="18">
        <f>VLOOKUP($C434,'Hub coords'!$A$14:$E$119,5,TRUE)</f>
        <v>5189815.9575000005</v>
      </c>
      <c r="M434" s="34">
        <f t="shared" si="28"/>
        <v>0.99659999995492399</v>
      </c>
      <c r="N434" s="34">
        <f t="shared" si="29"/>
        <v>0.48549999948590994</v>
      </c>
      <c r="O434" s="35">
        <f t="shared" si="30"/>
        <v>1.108567458213966</v>
      </c>
      <c r="P434" s="34">
        <f t="shared" si="31"/>
        <v>1.2289218094109731</v>
      </c>
      <c r="Q434" s="36" t="str">
        <f>VLOOKUP($C434,'Hub coords'!$A$14:$E$118,1,TRUE)</f>
        <v>6A</v>
      </c>
      <c r="R434" s="19"/>
      <c r="S434" s="15"/>
    </row>
    <row r="435" spans="1:19" x14ac:dyDescent="0.3">
      <c r="A435" s="30" t="s">
        <v>130</v>
      </c>
      <c r="B435" s="30">
        <v>0</v>
      </c>
      <c r="C435" s="30" t="s">
        <v>4158</v>
      </c>
      <c r="D435" s="30">
        <v>1801</v>
      </c>
      <c r="E435" s="30">
        <v>323.27</v>
      </c>
      <c r="F435" s="30">
        <v>0.3</v>
      </c>
      <c r="G435" s="30">
        <v>0.2</v>
      </c>
      <c r="H435" s="30">
        <v>1.8210599999999999</v>
      </c>
      <c r="I435" s="30">
        <v>5189815.7180000003</v>
      </c>
      <c r="J435" s="30">
        <v>488049.484</v>
      </c>
      <c r="K435" s="18">
        <f>VLOOKUP($C435,'Hub coords'!$A$14:$E$119,4,TRUE)</f>
        <v>488048.62240000005</v>
      </c>
      <c r="L435" s="18">
        <f>VLOOKUP($C435,'Hub coords'!$A$14:$E$119,5,TRUE)</f>
        <v>5189815.9575000005</v>
      </c>
      <c r="M435" s="34">
        <f t="shared" si="28"/>
        <v>0.86159999994561076</v>
      </c>
      <c r="N435" s="34">
        <f t="shared" si="29"/>
        <v>0.23950000014156103</v>
      </c>
      <c r="O435" s="35">
        <f t="shared" si="30"/>
        <v>0.89426775071791786</v>
      </c>
      <c r="P435" s="34">
        <f t="shared" si="31"/>
        <v>0.79971480997408406</v>
      </c>
      <c r="Q435" s="36" t="str">
        <f>VLOOKUP($C435,'Hub coords'!$A$14:$E$118,1,TRUE)</f>
        <v>6A</v>
      </c>
      <c r="R435" s="19"/>
      <c r="S435" s="15"/>
    </row>
    <row r="436" spans="1:19" ht="15" thickBot="1" x14ac:dyDescent="0.35">
      <c r="A436" s="30" t="s">
        <v>130</v>
      </c>
      <c r="B436" s="30">
        <v>0</v>
      </c>
      <c r="C436" s="30" t="s">
        <v>4159</v>
      </c>
      <c r="D436" s="30">
        <v>1801</v>
      </c>
      <c r="E436" s="30">
        <v>322.02199999999999</v>
      </c>
      <c r="F436" s="30">
        <v>0.2</v>
      </c>
      <c r="G436" s="30">
        <v>0.2</v>
      </c>
      <c r="H436" s="30">
        <v>1.658347</v>
      </c>
      <c r="I436" s="30">
        <v>5189815.8130000001</v>
      </c>
      <c r="J436" s="30">
        <v>488049.75199999998</v>
      </c>
      <c r="K436" s="18">
        <f>VLOOKUP($C436,'Hub coords'!$A$14:$E$119,4,TRUE)</f>
        <v>488048.62240000005</v>
      </c>
      <c r="L436" s="18">
        <f>VLOOKUP($C436,'Hub coords'!$A$14:$E$119,5,TRUE)</f>
        <v>5189815.9575000005</v>
      </c>
      <c r="M436" s="34">
        <f t="shared" si="28"/>
        <v>1.12959999992745</v>
      </c>
      <c r="N436" s="34">
        <f t="shared" si="29"/>
        <v>0.14450000040233135</v>
      </c>
      <c r="O436" s="35">
        <f t="shared" si="30"/>
        <v>1.1388048164423825</v>
      </c>
      <c r="P436" s="34">
        <f t="shared" si="31"/>
        <v>1.2968764099523686</v>
      </c>
      <c r="Q436" s="36" t="str">
        <f>VLOOKUP($C436,'Hub coords'!$A$14:$E$118,1,TRUE)</f>
        <v>6A</v>
      </c>
      <c r="R436" s="38"/>
      <c r="S436" s="38"/>
    </row>
    <row r="437" spans="1:19" x14ac:dyDescent="0.3">
      <c r="A437" s="30" t="s">
        <v>130</v>
      </c>
      <c r="B437" s="30">
        <v>0</v>
      </c>
      <c r="C437" s="30" t="s">
        <v>4142</v>
      </c>
      <c r="D437" s="30">
        <v>1800</v>
      </c>
      <c r="E437" s="30">
        <v>320.971</v>
      </c>
      <c r="F437" s="30">
        <v>0.2</v>
      </c>
      <c r="G437" s="30">
        <v>0.2</v>
      </c>
      <c r="H437" s="30">
        <v>1.3462559999999999</v>
      </c>
      <c r="I437" s="30">
        <v>5189815.7280000001</v>
      </c>
      <c r="J437" s="30">
        <v>488049.25199999998</v>
      </c>
      <c r="K437" s="18">
        <f>VLOOKUP($C437,'Hub coords'!$A$14:$E$119,4,TRUE)</f>
        <v>488048.62240000005</v>
      </c>
      <c r="L437" s="18">
        <f>VLOOKUP($C437,'Hub coords'!$A$14:$E$119,5,TRUE)</f>
        <v>5189815.9575000005</v>
      </c>
      <c r="M437" s="34">
        <f t="shared" si="28"/>
        <v>0.62959999992744997</v>
      </c>
      <c r="N437" s="34">
        <f t="shared" si="29"/>
        <v>0.22950000036507845</v>
      </c>
      <c r="O437" s="35">
        <f t="shared" si="30"/>
        <v>0.6701241751169823</v>
      </c>
      <c r="P437" s="34">
        <f t="shared" si="31"/>
        <v>0.44906641007621595</v>
      </c>
      <c r="Q437" s="36" t="str">
        <f>VLOOKUP($C437,'Hub coords'!$A$14:$E$118,1,TRUE)</f>
        <v>6A</v>
      </c>
      <c r="R437" s="30"/>
    </row>
    <row r="438" spans="1:19" x14ac:dyDescent="0.3">
      <c r="A438" s="30" t="s">
        <v>126</v>
      </c>
      <c r="B438" s="30">
        <v>0</v>
      </c>
      <c r="C438" s="30" t="s">
        <v>4160</v>
      </c>
      <c r="D438" s="30">
        <v>1801</v>
      </c>
      <c r="E438" s="30">
        <v>322.27999999999997</v>
      </c>
      <c r="F438" s="30">
        <v>0.2</v>
      </c>
      <c r="G438" s="30">
        <v>0.2</v>
      </c>
      <c r="H438" s="30">
        <v>1.504502</v>
      </c>
      <c r="I438" s="30">
        <v>5189816.0640000002</v>
      </c>
      <c r="J438" s="30">
        <v>488049.51500000001</v>
      </c>
      <c r="K438" s="18">
        <f>VLOOKUP($C438,'Hub coords'!$A$14:$E$119,4,TRUE)</f>
        <v>488048.62240000005</v>
      </c>
      <c r="L438" s="18">
        <f>VLOOKUP($C438,'Hub coords'!$A$14:$E$119,5,TRUE)</f>
        <v>5189815.9575000005</v>
      </c>
      <c r="M438" s="34">
        <f t="shared" si="28"/>
        <v>0.89259999996284023</v>
      </c>
      <c r="N438" s="34">
        <f t="shared" si="29"/>
        <v>0.10649999976158142</v>
      </c>
      <c r="O438" s="35">
        <f t="shared" si="30"/>
        <v>0.89893103733427693</v>
      </c>
      <c r="P438" s="34">
        <f t="shared" si="31"/>
        <v>0.80807700988287923</v>
      </c>
      <c r="Q438" s="36" t="str">
        <f>VLOOKUP($C438,'Hub coords'!$A$14:$E$118,1,TRUE)</f>
        <v>6A</v>
      </c>
      <c r="R438" s="30"/>
    </row>
    <row r="439" spans="1:19" x14ac:dyDescent="0.3">
      <c r="A439" s="30" t="s">
        <v>126</v>
      </c>
      <c r="B439" s="30">
        <v>0</v>
      </c>
      <c r="C439" s="30" t="s">
        <v>4161</v>
      </c>
      <c r="D439" s="30">
        <v>1801</v>
      </c>
      <c r="E439" s="30">
        <v>322.60700000000003</v>
      </c>
      <c r="F439" s="30">
        <v>0.2</v>
      </c>
      <c r="G439" s="30">
        <v>0.2</v>
      </c>
      <c r="H439" s="30">
        <v>1.4436450000000001</v>
      </c>
      <c r="I439" s="30">
        <v>5189816.0250000004</v>
      </c>
      <c r="J439" s="30">
        <v>488049.61599999998</v>
      </c>
      <c r="K439" s="18">
        <f>VLOOKUP($C439,'Hub coords'!$A$14:$E$119,4,TRUE)</f>
        <v>488048.62240000005</v>
      </c>
      <c r="L439" s="18">
        <f>VLOOKUP($C439,'Hub coords'!$A$14:$E$119,5,TRUE)</f>
        <v>5189815.9575000005</v>
      </c>
      <c r="M439" s="34">
        <f t="shared" si="28"/>
        <v>0.99359999992884696</v>
      </c>
      <c r="N439" s="34">
        <f t="shared" si="29"/>
        <v>6.7499999888241291E-2</v>
      </c>
      <c r="O439" s="35">
        <f t="shared" si="30"/>
        <v>0.99589015952740356</v>
      </c>
      <c r="P439" s="34">
        <f t="shared" si="31"/>
        <v>0.99179720984351727</v>
      </c>
      <c r="Q439" s="36" t="str">
        <f>VLOOKUP($C439,'Hub coords'!$A$14:$E$118,1,TRUE)</f>
        <v>6A</v>
      </c>
      <c r="R439" s="30"/>
    </row>
    <row r="440" spans="1:19" x14ac:dyDescent="0.3">
      <c r="A440" s="30" t="s">
        <v>126</v>
      </c>
      <c r="B440" s="30">
        <v>0</v>
      </c>
      <c r="C440" s="30" t="s">
        <v>4162</v>
      </c>
      <c r="D440" s="30">
        <v>1801</v>
      </c>
      <c r="E440" s="30">
        <v>322.02300000000002</v>
      </c>
      <c r="F440" s="30">
        <v>0.3</v>
      </c>
      <c r="G440" s="30">
        <v>0.2</v>
      </c>
      <c r="H440" s="30">
        <v>1.8332409999999999</v>
      </c>
      <c r="I440" s="30">
        <v>5189815.7450000001</v>
      </c>
      <c r="J440" s="30">
        <v>488049.69500000001</v>
      </c>
      <c r="K440" s="18">
        <f>VLOOKUP($C440,'Hub coords'!$A$14:$E$119,4,TRUE)</f>
        <v>488048.62240000005</v>
      </c>
      <c r="L440" s="18">
        <f>VLOOKUP($C440,'Hub coords'!$A$14:$E$119,5,TRUE)</f>
        <v>5189815.9575000005</v>
      </c>
      <c r="M440" s="34">
        <f t="shared" si="28"/>
        <v>1.0725999999558553</v>
      </c>
      <c r="N440" s="34">
        <f t="shared" si="29"/>
        <v>0.21250000037252903</v>
      </c>
      <c r="O440" s="35">
        <f t="shared" si="30"/>
        <v>1.0934473055724385</v>
      </c>
      <c r="P440" s="34">
        <f t="shared" si="31"/>
        <v>1.1956270100636257</v>
      </c>
      <c r="Q440" s="36" t="str">
        <f>VLOOKUP($C440,'Hub coords'!$A$14:$E$118,1,TRUE)</f>
        <v>6A</v>
      </c>
      <c r="R440" s="30"/>
    </row>
    <row r="441" spans="1:19" x14ac:dyDescent="0.3">
      <c r="A441" s="30" t="s">
        <v>126</v>
      </c>
      <c r="B441" s="30">
        <v>0</v>
      </c>
      <c r="C441" s="30" t="s">
        <v>4163</v>
      </c>
      <c r="D441" s="30">
        <v>1801</v>
      </c>
      <c r="E441" s="30">
        <v>323.62200000000001</v>
      </c>
      <c r="F441" s="30">
        <v>0.3</v>
      </c>
      <c r="G441" s="30">
        <v>0.2</v>
      </c>
      <c r="H441" s="30">
        <v>1.8141579999999999</v>
      </c>
      <c r="I441" s="30">
        <v>5189815.5460000001</v>
      </c>
      <c r="J441" s="30">
        <v>488049.43900000001</v>
      </c>
      <c r="K441" s="18">
        <f>VLOOKUP($C441,'Hub coords'!$A$14:$E$119,4,TRUE)</f>
        <v>488048.62240000005</v>
      </c>
      <c r="L441" s="18">
        <f>VLOOKUP($C441,'Hub coords'!$A$14:$E$119,5,TRUE)</f>
        <v>5189815.9575000005</v>
      </c>
      <c r="M441" s="34">
        <f t="shared" si="28"/>
        <v>0.81659999996190891</v>
      </c>
      <c r="N441" s="34">
        <f t="shared" si="29"/>
        <v>0.41150000039488077</v>
      </c>
      <c r="O441" s="35">
        <f t="shared" si="30"/>
        <v>0.91442211820514085</v>
      </c>
      <c r="P441" s="34">
        <f t="shared" si="31"/>
        <v>0.83616781026277665</v>
      </c>
      <c r="Q441" s="36" t="str">
        <f>VLOOKUP($C441,'Hub coords'!$A$14:$E$118,1,TRUE)</f>
        <v>6A</v>
      </c>
      <c r="R441" s="30"/>
    </row>
    <row r="442" spans="1:19" x14ac:dyDescent="0.3">
      <c r="A442" s="30" t="s">
        <v>130</v>
      </c>
      <c r="B442" s="30">
        <v>0</v>
      </c>
      <c r="C442" s="30" t="s">
        <v>4164</v>
      </c>
      <c r="D442" s="30">
        <v>1801</v>
      </c>
      <c r="E442" s="30">
        <v>324.86799999999999</v>
      </c>
      <c r="F442" s="30">
        <v>0.2</v>
      </c>
      <c r="G442" s="30">
        <v>0.2</v>
      </c>
      <c r="H442" s="30">
        <v>2.1972830000000001</v>
      </c>
      <c r="I442" s="30">
        <v>5189817.1660000002</v>
      </c>
      <c r="J442" s="30">
        <v>488049.39500000002</v>
      </c>
      <c r="K442" s="18">
        <f>VLOOKUP($C442,'Hub coords'!$A$14:$E$119,4,TRUE)</f>
        <v>488048.62240000005</v>
      </c>
      <c r="L442" s="18">
        <f>VLOOKUP($C442,'Hub coords'!$A$14:$E$119,5,TRUE)</f>
        <v>5189815.9575000005</v>
      </c>
      <c r="M442" s="34">
        <f t="shared" si="28"/>
        <v>0.77259999996749684</v>
      </c>
      <c r="N442" s="34">
        <f t="shared" si="29"/>
        <v>1.2084999997168779</v>
      </c>
      <c r="O442" s="35">
        <f t="shared" si="30"/>
        <v>1.4343580477919278</v>
      </c>
      <c r="P442" s="34">
        <f t="shared" si="31"/>
        <v>2.0573830092654704</v>
      </c>
      <c r="Q442" s="36" t="str">
        <f>VLOOKUP($C442,'Hub coords'!$A$14:$E$118,1,TRUE)</f>
        <v>6A</v>
      </c>
      <c r="R442" s="30"/>
    </row>
    <row r="443" spans="1:19" x14ac:dyDescent="0.3">
      <c r="A443" s="30" t="s">
        <v>130</v>
      </c>
      <c r="B443" s="30">
        <v>0</v>
      </c>
      <c r="C443" s="30" t="s">
        <v>4165</v>
      </c>
      <c r="D443" s="30">
        <v>1801</v>
      </c>
      <c r="E443" s="30">
        <v>320.66199999999998</v>
      </c>
      <c r="F443" s="30">
        <v>0.2</v>
      </c>
      <c r="G443" s="30">
        <v>0.2</v>
      </c>
      <c r="H443" s="30">
        <v>1.562152</v>
      </c>
      <c r="I443" s="30">
        <v>5189815.3760000002</v>
      </c>
      <c r="J443" s="30">
        <v>488049.91899999999</v>
      </c>
      <c r="K443" s="18">
        <f>VLOOKUP($C443,'Hub coords'!$A$14:$E$119,4,TRUE)</f>
        <v>488048.62240000005</v>
      </c>
      <c r="L443" s="18">
        <f>VLOOKUP($C443,'Hub coords'!$A$14:$E$119,5,TRUE)</f>
        <v>5189815.9575000005</v>
      </c>
      <c r="M443" s="34">
        <f t="shared" si="28"/>
        <v>1.2965999999432825</v>
      </c>
      <c r="N443" s="34">
        <f t="shared" si="29"/>
        <v>0.58150000032037497</v>
      </c>
      <c r="O443" s="35">
        <f t="shared" si="30"/>
        <v>1.4210256191306039</v>
      </c>
      <c r="P443" s="34">
        <f t="shared" si="31"/>
        <v>2.0193138102255159</v>
      </c>
      <c r="Q443" s="36" t="str">
        <f>VLOOKUP($C443,'Hub coords'!$A$14:$E$118,1,TRUE)</f>
        <v>6A</v>
      </c>
      <c r="R443" s="30"/>
    </row>
    <row r="444" spans="1:19" x14ac:dyDescent="0.3">
      <c r="A444" s="30" t="s">
        <v>126</v>
      </c>
      <c r="B444" s="30">
        <v>0</v>
      </c>
      <c r="C444" s="30" t="s">
        <v>4166</v>
      </c>
      <c r="D444" s="30">
        <v>1801</v>
      </c>
      <c r="E444" s="30">
        <v>323.34500000000003</v>
      </c>
      <c r="F444" s="30">
        <v>0.5</v>
      </c>
      <c r="G444" s="30">
        <v>0.4</v>
      </c>
      <c r="H444" s="30">
        <v>2.747309</v>
      </c>
      <c r="I444" s="30">
        <v>5189814.1789999995</v>
      </c>
      <c r="J444" s="30">
        <v>488049.84700000001</v>
      </c>
      <c r="K444" s="18">
        <f>VLOOKUP($C444,'Hub coords'!$A$14:$E$119,4,TRUE)</f>
        <v>488048.62240000005</v>
      </c>
      <c r="L444" s="18">
        <f>VLOOKUP($C444,'Hub coords'!$A$14:$E$119,5,TRUE)</f>
        <v>5189815.9575000005</v>
      </c>
      <c r="M444" s="34">
        <f t="shared" si="28"/>
        <v>1.224599999957718</v>
      </c>
      <c r="N444" s="34">
        <f t="shared" si="29"/>
        <v>1.7785000009462237</v>
      </c>
      <c r="O444" s="35">
        <f t="shared" si="30"/>
        <v>2.1593303159225457</v>
      </c>
      <c r="P444" s="34">
        <f t="shared" si="31"/>
        <v>4.6627074132621606</v>
      </c>
      <c r="Q444" s="36" t="str">
        <f>VLOOKUP($C444,'Hub coords'!$A$14:$E$118,1,TRUE)</f>
        <v>6A</v>
      </c>
      <c r="R444" s="30"/>
    </row>
    <row r="445" spans="1:19" x14ac:dyDescent="0.3">
      <c r="A445" s="30" t="s">
        <v>130</v>
      </c>
      <c r="B445" s="30">
        <v>0</v>
      </c>
      <c r="C445" s="30" t="s">
        <v>4167</v>
      </c>
      <c r="D445" s="30">
        <v>1801</v>
      </c>
      <c r="E445" s="30">
        <v>320.99599999999998</v>
      </c>
      <c r="F445" s="30">
        <v>0.2</v>
      </c>
      <c r="G445" s="30">
        <v>0.2</v>
      </c>
      <c r="H445" s="30">
        <v>1.6900820000000001</v>
      </c>
      <c r="I445" s="30">
        <v>5189815.6359999999</v>
      </c>
      <c r="J445" s="30">
        <v>488049.61099999998</v>
      </c>
      <c r="K445" s="18">
        <f>VLOOKUP($C445,'Hub coords'!$A$14:$E$119,4,TRUE)</f>
        <v>488048.62240000005</v>
      </c>
      <c r="L445" s="18">
        <f>VLOOKUP($C445,'Hub coords'!$A$14:$E$119,5,TRUE)</f>
        <v>5189815.9575000005</v>
      </c>
      <c r="M445" s="34">
        <f t="shared" si="28"/>
        <v>0.98859999992419034</v>
      </c>
      <c r="N445" s="34">
        <f t="shared" si="29"/>
        <v>0.32150000054389238</v>
      </c>
      <c r="O445" s="35">
        <f t="shared" si="30"/>
        <v>1.0395634709818502</v>
      </c>
      <c r="P445" s="34">
        <f t="shared" si="31"/>
        <v>1.0806922101998322</v>
      </c>
      <c r="Q445" s="36" t="str">
        <f>VLOOKUP($C445,'Hub coords'!$A$14:$E$118,1,TRUE)</f>
        <v>6A</v>
      </c>
      <c r="R445" s="30"/>
    </row>
    <row r="446" spans="1:19" x14ac:dyDescent="0.3">
      <c r="A446" s="30" t="s">
        <v>130</v>
      </c>
      <c r="B446" s="30">
        <v>0</v>
      </c>
      <c r="C446" s="30" t="s">
        <v>4168</v>
      </c>
      <c r="D446" s="30">
        <v>1800</v>
      </c>
      <c r="E446" s="30">
        <v>319.33800000000002</v>
      </c>
      <c r="F446" s="30">
        <v>0.2</v>
      </c>
      <c r="G446" s="30">
        <v>0.2</v>
      </c>
      <c r="H446" s="30">
        <v>1.2500770000000001</v>
      </c>
      <c r="I446" s="30">
        <v>5189815.8499999996</v>
      </c>
      <c r="J446" s="30">
        <v>488049.20799999998</v>
      </c>
      <c r="K446" s="18">
        <f>VLOOKUP($C446,'Hub coords'!$A$14:$E$119,4,TRUE)</f>
        <v>488048.62240000005</v>
      </c>
      <c r="L446" s="18">
        <f>VLOOKUP($C446,'Hub coords'!$A$14:$E$119,5,TRUE)</f>
        <v>5189815.9575000005</v>
      </c>
      <c r="M446" s="34">
        <f t="shared" si="28"/>
        <v>0.58559999993303791</v>
      </c>
      <c r="N446" s="34">
        <f t="shared" si="29"/>
        <v>0.10750000085681677</v>
      </c>
      <c r="O446" s="35">
        <f t="shared" si="30"/>
        <v>0.59538526191516494</v>
      </c>
      <c r="P446" s="34">
        <f t="shared" si="31"/>
        <v>0.35448361010578955</v>
      </c>
      <c r="Q446" s="36" t="str">
        <f>VLOOKUP($C446,'Hub coords'!$A$14:$E$118,1,TRUE)</f>
        <v>6A</v>
      </c>
      <c r="R446" s="30"/>
    </row>
    <row r="447" spans="1:19" x14ac:dyDescent="0.3">
      <c r="A447" s="30" t="s">
        <v>126</v>
      </c>
      <c r="B447" s="30">
        <v>0</v>
      </c>
      <c r="C447" s="30" t="s">
        <v>4169</v>
      </c>
      <c r="D447" s="30">
        <v>1800</v>
      </c>
      <c r="E447" s="30">
        <v>319.315</v>
      </c>
      <c r="F447" s="30">
        <v>0.2</v>
      </c>
      <c r="G447" s="30">
        <v>0.2</v>
      </c>
      <c r="H447" s="30">
        <v>1.2763720000000001</v>
      </c>
      <c r="I447" s="30">
        <v>5189815.8119999999</v>
      </c>
      <c r="J447" s="30">
        <v>488049.11900000001</v>
      </c>
      <c r="K447" s="18">
        <f>VLOOKUP($C447,'Hub coords'!$A$14:$E$119,4,TRUE)</f>
        <v>488048.62240000005</v>
      </c>
      <c r="L447" s="18">
        <f>VLOOKUP($C447,'Hub coords'!$A$14:$E$119,5,TRUE)</f>
        <v>5189815.9575000005</v>
      </c>
      <c r="M447" s="34">
        <f t="shared" si="28"/>
        <v>0.49659999995492399</v>
      </c>
      <c r="N447" s="34">
        <f t="shared" si="29"/>
        <v>0.14550000056624413</v>
      </c>
      <c r="O447" s="35">
        <f t="shared" si="30"/>
        <v>0.51747638605061741</v>
      </c>
      <c r="P447" s="34">
        <f t="shared" si="31"/>
        <v>0.26778181012000762</v>
      </c>
      <c r="Q447" s="36" t="str">
        <f>VLOOKUP($C447,'Hub coords'!$A$14:$E$118,1,TRUE)</f>
        <v>6A</v>
      </c>
      <c r="R447" s="30"/>
    </row>
    <row r="448" spans="1:19" x14ac:dyDescent="0.3">
      <c r="A448" s="30" t="s">
        <v>130</v>
      </c>
      <c r="B448" s="30">
        <v>0</v>
      </c>
      <c r="C448" s="30" t="s">
        <v>4143</v>
      </c>
      <c r="D448" s="30">
        <v>1801</v>
      </c>
      <c r="E448" s="30">
        <v>323.87099999999998</v>
      </c>
      <c r="F448" s="30">
        <v>0.3</v>
      </c>
      <c r="G448" s="30">
        <v>0.2</v>
      </c>
      <c r="H448" s="30">
        <v>1.710944</v>
      </c>
      <c r="I448" s="30">
        <v>5189815.4610000001</v>
      </c>
      <c r="J448" s="30">
        <v>488049.72100000002</v>
      </c>
      <c r="K448" s="18">
        <f>VLOOKUP($C448,'Hub coords'!$A$14:$E$119,4,TRUE)</f>
        <v>488048.62240000005</v>
      </c>
      <c r="L448" s="18">
        <f>VLOOKUP($C448,'Hub coords'!$A$14:$E$119,5,TRUE)</f>
        <v>5189815.9575000005</v>
      </c>
      <c r="M448" s="34">
        <f t="shared" si="28"/>
        <v>1.0985999999684282</v>
      </c>
      <c r="N448" s="34">
        <f t="shared" si="29"/>
        <v>0.49650000035762787</v>
      </c>
      <c r="O448" s="35">
        <f t="shared" si="30"/>
        <v>1.2055845927539697</v>
      </c>
      <c r="P448" s="34">
        <f t="shared" si="31"/>
        <v>1.4534342102857549</v>
      </c>
      <c r="Q448" s="36" t="str">
        <f>VLOOKUP($C448,'Hub coords'!$A$14:$E$118,1,TRUE)</f>
        <v>6A</v>
      </c>
      <c r="R448" s="30"/>
    </row>
    <row r="449" spans="1:20" x14ac:dyDescent="0.3">
      <c r="A449" s="30" t="s">
        <v>126</v>
      </c>
      <c r="B449" s="30">
        <v>0</v>
      </c>
      <c r="C449" s="30" t="s">
        <v>4170</v>
      </c>
      <c r="D449" s="30">
        <v>1800</v>
      </c>
      <c r="E449" s="30">
        <v>319.10300000000001</v>
      </c>
      <c r="F449" s="30">
        <v>0.2</v>
      </c>
      <c r="G449" s="30">
        <v>0.2</v>
      </c>
      <c r="H449" s="30">
        <v>1.3484670000000001</v>
      </c>
      <c r="I449" s="30">
        <v>5189815.7220000001</v>
      </c>
      <c r="J449" s="30">
        <v>488049.29800000001</v>
      </c>
      <c r="K449" s="18">
        <f>VLOOKUP($C449,'Hub coords'!$A$14:$E$119,4,TRUE)</f>
        <v>488048.62240000005</v>
      </c>
      <c r="L449" s="18">
        <f>VLOOKUP($C449,'Hub coords'!$A$14:$E$119,5,TRUE)</f>
        <v>5189815.9575000005</v>
      </c>
      <c r="M449" s="34">
        <f t="shared" si="28"/>
        <v>0.67559999995864928</v>
      </c>
      <c r="N449" s="34">
        <f t="shared" si="29"/>
        <v>0.23550000041723251</v>
      </c>
      <c r="O449" s="35">
        <f t="shared" si="30"/>
        <v>0.71546880444967231</v>
      </c>
      <c r="P449" s="34">
        <f t="shared" si="31"/>
        <v>0.51189561014064344</v>
      </c>
      <c r="Q449" s="36" t="str">
        <f>VLOOKUP($C449,'Hub coords'!$A$14:$E$118,1,TRUE)</f>
        <v>6A</v>
      </c>
      <c r="R449" s="30"/>
    </row>
    <row r="450" spans="1:20" x14ac:dyDescent="0.3">
      <c r="A450" s="30" t="s">
        <v>130</v>
      </c>
      <c r="B450" s="30">
        <v>0</v>
      </c>
      <c r="C450" s="30" t="s">
        <v>4144</v>
      </c>
      <c r="D450" s="30">
        <v>1801</v>
      </c>
      <c r="E450" s="30">
        <v>322.56099999999998</v>
      </c>
      <c r="F450" s="30">
        <v>0.3</v>
      </c>
      <c r="G450" s="30">
        <v>0.2</v>
      </c>
      <c r="H450" s="30">
        <v>1.500548</v>
      </c>
      <c r="I450" s="30">
        <v>5189816.4179999996</v>
      </c>
      <c r="J450" s="30">
        <v>488049.61</v>
      </c>
      <c r="K450" s="18">
        <f>VLOOKUP($C450,'Hub coords'!$A$14:$E$119,4,TRUE)</f>
        <v>488048.62240000005</v>
      </c>
      <c r="L450" s="18">
        <f>VLOOKUP($C450,'Hub coords'!$A$14:$E$119,5,TRUE)</f>
        <v>5189815.9575000005</v>
      </c>
      <c r="M450" s="34">
        <f t="shared" si="28"/>
        <v>0.98759999993490055</v>
      </c>
      <c r="N450" s="34">
        <f t="shared" si="29"/>
        <v>0.46049999911338091</v>
      </c>
      <c r="O450" s="35">
        <f t="shared" si="30"/>
        <v>1.0896852798192878</v>
      </c>
      <c r="P450" s="34">
        <f t="shared" si="31"/>
        <v>1.1874140090548395</v>
      </c>
      <c r="Q450" s="36" t="str">
        <f>VLOOKUP($C450,'Hub coords'!$A$14:$E$118,1,TRUE)</f>
        <v>6A</v>
      </c>
      <c r="R450" s="30" t="s">
        <v>5112</v>
      </c>
      <c r="S450" s="37">
        <f>COUNT(D426:D455)</f>
        <v>30</v>
      </c>
    </row>
    <row r="451" spans="1:20" x14ac:dyDescent="0.3">
      <c r="A451" s="30" t="s">
        <v>130</v>
      </c>
      <c r="B451" s="30">
        <v>0</v>
      </c>
      <c r="C451" s="30" t="s">
        <v>4145</v>
      </c>
      <c r="D451" s="30">
        <v>1801</v>
      </c>
      <c r="E451" s="30">
        <v>323.00700000000001</v>
      </c>
      <c r="F451" s="30">
        <v>0.3</v>
      </c>
      <c r="G451" s="30">
        <v>0.2</v>
      </c>
      <c r="H451" s="30">
        <v>1.5215939999999999</v>
      </c>
      <c r="I451" s="30">
        <v>5189816.2630000003</v>
      </c>
      <c r="J451" s="30">
        <v>488049.61200000002</v>
      </c>
      <c r="K451" s="18">
        <f>VLOOKUP($C451,'Hub coords'!$A$14:$E$119,4,TRUE)</f>
        <v>488048.62240000005</v>
      </c>
      <c r="L451" s="18">
        <f>VLOOKUP($C451,'Hub coords'!$A$14:$E$119,5,TRUE)</f>
        <v>5189815.9575000005</v>
      </c>
      <c r="M451" s="34">
        <f t="shared" si="28"/>
        <v>0.98959999997168779</v>
      </c>
      <c r="N451" s="34">
        <f t="shared" si="29"/>
        <v>0.30549999978393316</v>
      </c>
      <c r="O451" s="35">
        <f t="shared" si="30"/>
        <v>1.0356825815914583</v>
      </c>
      <c r="P451" s="34">
        <f t="shared" si="31"/>
        <v>1.0726384098119477</v>
      </c>
      <c r="Q451" s="36" t="str">
        <f>VLOOKUP($C451,'Hub coords'!$A$14:$E$118,1,TRUE)</f>
        <v>6A</v>
      </c>
      <c r="R451" s="30" t="s">
        <v>5111</v>
      </c>
      <c r="S451" s="34">
        <f>AVERAGE(O426:O455)</f>
        <v>1.0168923957892624</v>
      </c>
    </row>
    <row r="452" spans="1:20" x14ac:dyDescent="0.3">
      <c r="A452" s="30" t="s">
        <v>130</v>
      </c>
      <c r="B452" s="30">
        <v>0</v>
      </c>
      <c r="C452" s="30" t="s">
        <v>4146</v>
      </c>
      <c r="D452" s="30">
        <v>1801</v>
      </c>
      <c r="E452" s="30">
        <v>324.47800000000001</v>
      </c>
      <c r="F452" s="30">
        <v>0.2</v>
      </c>
      <c r="G452" s="30">
        <v>0.2</v>
      </c>
      <c r="H452" s="30">
        <v>2.1287910000000001</v>
      </c>
      <c r="I452" s="30">
        <v>5189816.6789999995</v>
      </c>
      <c r="J452" s="30">
        <v>488049.20799999998</v>
      </c>
      <c r="K452" s="18">
        <f>VLOOKUP($C452,'Hub coords'!$A$14:$E$119,4,TRUE)</f>
        <v>488048.62240000005</v>
      </c>
      <c r="L452" s="18">
        <f>VLOOKUP($C452,'Hub coords'!$A$14:$E$119,5,TRUE)</f>
        <v>5189815.9575000005</v>
      </c>
      <c r="M452" s="34">
        <f t="shared" si="28"/>
        <v>0.58559999993303791</v>
      </c>
      <c r="N452" s="34">
        <f t="shared" si="29"/>
        <v>0.72149999905377626</v>
      </c>
      <c r="O452" s="35">
        <f t="shared" si="30"/>
        <v>0.9292414156483626</v>
      </c>
      <c r="P452" s="34">
        <f t="shared" si="31"/>
        <v>0.86348960855617296</v>
      </c>
      <c r="Q452" s="36" t="str">
        <f>VLOOKUP($C452,'Hub coords'!$A$14:$E$118,1,TRUE)</f>
        <v>6A</v>
      </c>
      <c r="R452" s="30" t="s">
        <v>5110</v>
      </c>
      <c r="S452" s="34">
        <f>_xlfn.STDEV.S(O426:O455)</f>
        <v>0.3785784008712168</v>
      </c>
    </row>
    <row r="453" spans="1:20" x14ac:dyDescent="0.3">
      <c r="A453" s="30" t="s">
        <v>126</v>
      </c>
      <c r="B453" s="30">
        <v>0</v>
      </c>
      <c r="C453" s="30" t="s">
        <v>4147</v>
      </c>
      <c r="D453" s="30">
        <v>1801</v>
      </c>
      <c r="E453" s="30">
        <v>323.19099999999997</v>
      </c>
      <c r="F453" s="30">
        <v>0.3</v>
      </c>
      <c r="G453" s="30">
        <v>0.2</v>
      </c>
      <c r="H453" s="30">
        <v>1.818665</v>
      </c>
      <c r="I453" s="30">
        <v>5189815.7460000003</v>
      </c>
      <c r="J453" s="30">
        <v>488049.64600000001</v>
      </c>
      <c r="K453" s="18">
        <f>VLOOKUP($C453,'Hub coords'!$A$14:$E$119,4,TRUE)</f>
        <v>488048.62240000005</v>
      </c>
      <c r="L453" s="18">
        <f>VLOOKUP($C453,'Hub coords'!$A$14:$E$119,5,TRUE)</f>
        <v>5189815.9575000005</v>
      </c>
      <c r="M453" s="34">
        <f t="shared" si="28"/>
        <v>1.0235999999567866</v>
      </c>
      <c r="N453" s="34">
        <f t="shared" si="29"/>
        <v>0.21150000020861626</v>
      </c>
      <c r="O453" s="35">
        <f t="shared" si="30"/>
        <v>1.0452220864485109</v>
      </c>
      <c r="P453" s="34">
        <f t="shared" si="31"/>
        <v>1.0924892099997783</v>
      </c>
      <c r="Q453" s="36" t="str">
        <f>VLOOKUP($C453,'Hub coords'!$A$14:$E$118,1,TRUE)</f>
        <v>6A</v>
      </c>
      <c r="R453" s="30" t="s">
        <v>5109</v>
      </c>
      <c r="S453" s="34">
        <f>MIN(O426:O455)</f>
        <v>0.42974086386796756</v>
      </c>
    </row>
    <row r="454" spans="1:20" x14ac:dyDescent="0.3">
      <c r="A454" s="30" t="s">
        <v>126</v>
      </c>
      <c r="B454" s="30">
        <v>0</v>
      </c>
      <c r="C454" s="30" t="s">
        <v>4148</v>
      </c>
      <c r="D454" s="30">
        <v>1801</v>
      </c>
      <c r="E454" s="30">
        <v>321.39999999999998</v>
      </c>
      <c r="F454" s="30">
        <v>0.2</v>
      </c>
      <c r="G454" s="30">
        <v>0.2</v>
      </c>
      <c r="H454" s="30">
        <v>1.6974929999999999</v>
      </c>
      <c r="I454" s="30">
        <v>5189815.4390000002</v>
      </c>
      <c r="J454" s="30">
        <v>488049.826</v>
      </c>
      <c r="K454" s="18">
        <f>VLOOKUP($C454,'Hub coords'!$A$14:$E$119,4,TRUE)</f>
        <v>488048.62240000005</v>
      </c>
      <c r="L454" s="18">
        <f>VLOOKUP($C454,'Hub coords'!$A$14:$E$119,5,TRUE)</f>
        <v>5189815.9575000005</v>
      </c>
      <c r="M454" s="34">
        <f t="shared" si="28"/>
        <v>1.2035999999498017</v>
      </c>
      <c r="N454" s="34">
        <f t="shared" si="29"/>
        <v>0.51850000023841858</v>
      </c>
      <c r="O454" s="35">
        <f t="shared" si="30"/>
        <v>1.3105324147560802</v>
      </c>
      <c r="P454" s="34">
        <f t="shared" si="31"/>
        <v>1.7174952101264025</v>
      </c>
      <c r="Q454" s="36" t="str">
        <f>VLOOKUP($C454,'Hub coords'!$A$14:$E$118,1,TRUE)</f>
        <v>6A</v>
      </c>
      <c r="R454" s="30" t="s">
        <v>5108</v>
      </c>
      <c r="S454" s="34">
        <f>MAX(O426:O455)</f>
        <v>2.1593303159225457</v>
      </c>
    </row>
    <row r="455" spans="1:20" x14ac:dyDescent="0.3">
      <c r="A455" s="30" t="s">
        <v>126</v>
      </c>
      <c r="B455" s="30">
        <v>0</v>
      </c>
      <c r="C455" s="30" t="s">
        <v>4149</v>
      </c>
      <c r="D455" s="30">
        <v>1800</v>
      </c>
      <c r="E455" s="30">
        <v>318.834</v>
      </c>
      <c r="F455" s="30">
        <v>0.2</v>
      </c>
      <c r="G455" s="30">
        <v>0.1</v>
      </c>
      <c r="H455" s="30">
        <v>1.1887030000000001</v>
      </c>
      <c r="I455" s="30">
        <v>5189815.7850000001</v>
      </c>
      <c r="J455" s="30">
        <v>488049.016</v>
      </c>
      <c r="K455" s="18">
        <f>VLOOKUP($C455,'Hub coords'!$A$14:$E$119,4,TRUE)</f>
        <v>488048.62240000005</v>
      </c>
      <c r="L455" s="18">
        <f>VLOOKUP($C455,'Hub coords'!$A$14:$E$119,5,TRUE)</f>
        <v>5189815.9575000005</v>
      </c>
      <c r="M455" s="34">
        <f t="shared" si="28"/>
        <v>0.39359999995213002</v>
      </c>
      <c r="N455" s="34">
        <f t="shared" si="29"/>
        <v>0.17250000033527613</v>
      </c>
      <c r="O455" s="35">
        <f t="shared" si="30"/>
        <v>0.42974086386796756</v>
      </c>
      <c r="P455" s="34">
        <f t="shared" si="31"/>
        <v>0.18467721007798701</v>
      </c>
      <c r="Q455" s="36" t="str">
        <f>VLOOKUP($C455,'Hub coords'!$A$14:$E$118,1,TRUE)</f>
        <v>6A</v>
      </c>
      <c r="R455" s="30" t="s">
        <v>5107</v>
      </c>
      <c r="S455" s="34">
        <f>SQRT(SUM(P426:P455)/S450)</f>
        <v>1.0828731981939037</v>
      </c>
    </row>
    <row r="456" spans="1:20" ht="15" thickBot="1" x14ac:dyDescent="0.35">
      <c r="A456" s="45" t="s">
        <v>130</v>
      </c>
      <c r="B456" s="45">
        <v>0</v>
      </c>
      <c r="C456" s="45" t="s">
        <v>4171</v>
      </c>
      <c r="D456" s="45">
        <v>1801</v>
      </c>
      <c r="E456" s="45">
        <v>359.90600000000001</v>
      </c>
      <c r="F456" s="45">
        <v>0.3</v>
      </c>
      <c r="G456" s="45">
        <v>0.2</v>
      </c>
      <c r="H456" s="45">
        <v>1.3023530000000001</v>
      </c>
      <c r="I456" s="45">
        <v>5189164.8279999997</v>
      </c>
      <c r="J456" s="45">
        <v>487756.70600000001</v>
      </c>
      <c r="K456" s="18">
        <f>VLOOKUP($C456,'Hub coords'!$A$14:$E$119,4,TRUE)</f>
        <v>487756.00940000004</v>
      </c>
      <c r="L456" s="18">
        <f>VLOOKUP($C456,'Hub coords'!$A$14:$E$119,5,TRUE)</f>
        <v>5189165.6335000005</v>
      </c>
      <c r="M456" s="18">
        <f t="shared" si="28"/>
        <v>0.69659999996656552</v>
      </c>
      <c r="N456" s="18">
        <f t="shared" si="29"/>
        <v>0.80550000071525574</v>
      </c>
      <c r="O456" s="46">
        <f t="shared" si="30"/>
        <v>1.0649327730451796</v>
      </c>
      <c r="P456" s="18">
        <f t="shared" si="31"/>
        <v>1.1340818111056961</v>
      </c>
      <c r="Q456" s="47" t="str">
        <f>VLOOKUP($C456,'Hub coords'!$A$14:$E$118,1,TRUE)</f>
        <v>6B</v>
      </c>
      <c r="R456" s="45"/>
      <c r="S456" s="45"/>
      <c r="T456" s="45"/>
    </row>
    <row r="457" spans="1:20" x14ac:dyDescent="0.3">
      <c r="A457" s="45" t="s">
        <v>130</v>
      </c>
      <c r="B457" s="45">
        <v>0</v>
      </c>
      <c r="C457" s="45" t="s">
        <v>4180</v>
      </c>
      <c r="D457" s="45">
        <v>1801</v>
      </c>
      <c r="E457" s="45">
        <v>360.02199999999999</v>
      </c>
      <c r="F457" s="45">
        <v>0.2</v>
      </c>
      <c r="G457" s="45">
        <v>0.2</v>
      </c>
      <c r="H457" s="45">
        <v>1.555577</v>
      </c>
      <c r="I457" s="45">
        <v>5189164.8269999996</v>
      </c>
      <c r="J457" s="45">
        <v>487756.22200000001</v>
      </c>
      <c r="K457" s="18">
        <f>VLOOKUP($C457,'Hub coords'!$A$14:$E$119,4,TRUE)</f>
        <v>487756.00940000004</v>
      </c>
      <c r="L457" s="18">
        <f>VLOOKUP($C457,'Hub coords'!$A$14:$E$119,5,TRUE)</f>
        <v>5189165.6335000005</v>
      </c>
      <c r="M457" s="18">
        <f t="shared" si="28"/>
        <v>0.21259999996982515</v>
      </c>
      <c r="N457" s="18">
        <f t="shared" si="29"/>
        <v>0.80650000087916851</v>
      </c>
      <c r="O457" s="46">
        <f t="shared" si="30"/>
        <v>0.83405096451312166</v>
      </c>
      <c r="P457" s="18">
        <f t="shared" si="31"/>
        <v>0.69564101140526857</v>
      </c>
      <c r="Q457" s="47" t="str">
        <f>VLOOKUP($C457,'Hub coords'!$A$14:$E$118,1,TRUE)</f>
        <v>6B</v>
      </c>
      <c r="R457" s="20"/>
      <c r="S457" s="20"/>
      <c r="T457" s="45"/>
    </row>
    <row r="458" spans="1:20" x14ac:dyDescent="0.3">
      <c r="A458" s="45" t="s">
        <v>130</v>
      </c>
      <c r="B458" s="45">
        <v>0</v>
      </c>
      <c r="C458" s="45" t="s">
        <v>4181</v>
      </c>
      <c r="D458" s="45">
        <v>1801</v>
      </c>
      <c r="E458" s="45">
        <v>359.404</v>
      </c>
      <c r="F458" s="45">
        <v>0.3</v>
      </c>
      <c r="G458" s="45">
        <v>0.2</v>
      </c>
      <c r="H458" s="45">
        <v>1.4402189999999999</v>
      </c>
      <c r="I458" s="45">
        <v>5189164.5769999996</v>
      </c>
      <c r="J458" s="45">
        <v>487756.54599999997</v>
      </c>
      <c r="K458" s="18">
        <f>VLOOKUP($C458,'Hub coords'!$A$14:$E$119,4,TRUE)</f>
        <v>487756.00940000004</v>
      </c>
      <c r="L458" s="18">
        <f>VLOOKUP($C458,'Hub coords'!$A$14:$E$119,5,TRUE)</f>
        <v>5189165.6335000005</v>
      </c>
      <c r="M458" s="18">
        <f t="shared" si="28"/>
        <v>0.53659999993396923</v>
      </c>
      <c r="N458" s="18">
        <f t="shared" si="29"/>
        <v>1.0565000008791685</v>
      </c>
      <c r="O458" s="46">
        <f t="shared" si="30"/>
        <v>1.1849606794264604</v>
      </c>
      <c r="P458" s="18">
        <f t="shared" si="31"/>
        <v>1.4041318117868187</v>
      </c>
      <c r="Q458" s="47" t="str">
        <f>VLOOKUP($C458,'Hub coords'!$A$14:$E$118,1,TRUE)</f>
        <v>6B</v>
      </c>
      <c r="R458" s="19"/>
      <c r="S458" s="15"/>
      <c r="T458" s="45"/>
    </row>
    <row r="459" spans="1:20" x14ac:dyDescent="0.3">
      <c r="A459" s="45" t="s">
        <v>130</v>
      </c>
      <c r="B459" s="45">
        <v>0</v>
      </c>
      <c r="C459" s="45" t="s">
        <v>4182</v>
      </c>
      <c r="D459" s="45">
        <v>1801</v>
      </c>
      <c r="E459" s="45">
        <v>359.923</v>
      </c>
      <c r="F459" s="45">
        <v>0.2</v>
      </c>
      <c r="G459" s="45">
        <v>0.2</v>
      </c>
      <c r="H459" s="45">
        <v>1.3663559999999999</v>
      </c>
      <c r="I459" s="45">
        <v>5189164.7010000004</v>
      </c>
      <c r="J459" s="45">
        <v>487756.58199999999</v>
      </c>
      <c r="K459" s="18">
        <f>VLOOKUP($C459,'Hub coords'!$A$14:$E$119,4,TRUE)</f>
        <v>487756.00940000004</v>
      </c>
      <c r="L459" s="18">
        <f>VLOOKUP($C459,'Hub coords'!$A$14:$E$119,5,TRUE)</f>
        <v>5189165.6335000005</v>
      </c>
      <c r="M459" s="18">
        <f t="shared" si="28"/>
        <v>0.57259999995585531</v>
      </c>
      <c r="N459" s="18">
        <f t="shared" si="29"/>
        <v>0.93250000011175871</v>
      </c>
      <c r="O459" s="46">
        <f t="shared" si="30"/>
        <v>1.0942700809936619</v>
      </c>
      <c r="P459" s="18">
        <f t="shared" si="31"/>
        <v>1.1974270101578752</v>
      </c>
      <c r="Q459" s="47" t="str">
        <f>VLOOKUP($C459,'Hub coords'!$A$14:$E$118,1,TRUE)</f>
        <v>6B</v>
      </c>
      <c r="R459" s="19"/>
      <c r="S459" s="15"/>
      <c r="T459" s="45"/>
    </row>
    <row r="460" spans="1:20" x14ac:dyDescent="0.3">
      <c r="A460" s="45" t="s">
        <v>130</v>
      </c>
      <c r="B460" s="45">
        <v>0</v>
      </c>
      <c r="C460" s="45" t="s">
        <v>4183</v>
      </c>
      <c r="D460" s="45">
        <v>1801</v>
      </c>
      <c r="E460" s="45">
        <v>359.012</v>
      </c>
      <c r="F460" s="45">
        <v>0.2</v>
      </c>
      <c r="G460" s="45">
        <v>0.2</v>
      </c>
      <c r="H460" s="45">
        <v>1.5380510000000001</v>
      </c>
      <c r="I460" s="45">
        <v>5189164.8940000003</v>
      </c>
      <c r="J460" s="45">
        <v>487756.33600000001</v>
      </c>
      <c r="K460" s="18">
        <f>VLOOKUP($C460,'Hub coords'!$A$14:$E$119,4,TRUE)</f>
        <v>487756.00940000004</v>
      </c>
      <c r="L460" s="18">
        <f>VLOOKUP($C460,'Hub coords'!$A$14:$E$119,5,TRUE)</f>
        <v>5189165.6335000005</v>
      </c>
      <c r="M460" s="18">
        <f t="shared" si="28"/>
        <v>0.32659999997122213</v>
      </c>
      <c r="N460" s="18">
        <f t="shared" si="29"/>
        <v>0.73950000014156103</v>
      </c>
      <c r="O460" s="46">
        <f t="shared" si="30"/>
        <v>0.80841066927061955</v>
      </c>
      <c r="P460" s="18">
        <f t="shared" si="31"/>
        <v>0.65352781019057105</v>
      </c>
      <c r="Q460" s="47" t="str">
        <f>VLOOKUP($C460,'Hub coords'!$A$14:$E$118,1,TRUE)</f>
        <v>6B</v>
      </c>
      <c r="R460" s="19"/>
      <c r="S460" s="15"/>
      <c r="T460" s="45"/>
    </row>
    <row r="461" spans="1:20" x14ac:dyDescent="0.3">
      <c r="A461" s="45" t="s">
        <v>126</v>
      </c>
      <c r="B461" s="45">
        <v>0</v>
      </c>
      <c r="C461" s="45" t="s">
        <v>4184</v>
      </c>
      <c r="D461" s="45">
        <v>1801</v>
      </c>
      <c r="E461" s="45">
        <v>359.74900000000002</v>
      </c>
      <c r="F461" s="45">
        <v>0.2</v>
      </c>
      <c r="G461" s="45">
        <v>0.2</v>
      </c>
      <c r="H461" s="45">
        <v>1.586109</v>
      </c>
      <c r="I461" s="45">
        <v>5189164.693</v>
      </c>
      <c r="J461" s="45">
        <v>487756.54499999998</v>
      </c>
      <c r="K461" s="18">
        <f>VLOOKUP($C461,'Hub coords'!$A$14:$E$119,4,TRUE)</f>
        <v>487756.00940000004</v>
      </c>
      <c r="L461" s="18">
        <f>VLOOKUP($C461,'Hub coords'!$A$14:$E$119,5,TRUE)</f>
        <v>5189165.6335000005</v>
      </c>
      <c r="M461" s="18">
        <f t="shared" si="28"/>
        <v>0.53559999994467944</v>
      </c>
      <c r="N461" s="18">
        <f t="shared" si="29"/>
        <v>0.94050000049173832</v>
      </c>
      <c r="O461" s="46">
        <f t="shared" si="30"/>
        <v>1.0823158554071453</v>
      </c>
      <c r="P461" s="18">
        <f t="shared" si="31"/>
        <v>1.1714076108657006</v>
      </c>
      <c r="Q461" s="47" t="str">
        <f>VLOOKUP($C461,'Hub coords'!$A$14:$E$118,1,TRUE)</f>
        <v>6B</v>
      </c>
      <c r="R461" s="19"/>
      <c r="S461" s="15"/>
      <c r="T461" s="45"/>
    </row>
    <row r="462" spans="1:20" x14ac:dyDescent="0.3">
      <c r="A462" s="45" t="s">
        <v>126</v>
      </c>
      <c r="B462" s="45">
        <v>0</v>
      </c>
      <c r="C462" s="45" t="s">
        <v>4185</v>
      </c>
      <c r="D462" s="45">
        <v>1801</v>
      </c>
      <c r="E462" s="45">
        <v>359.84399999999999</v>
      </c>
      <c r="F462" s="45">
        <v>0.3</v>
      </c>
      <c r="G462" s="45">
        <v>0.2</v>
      </c>
      <c r="H462" s="45">
        <v>1.2034370000000001</v>
      </c>
      <c r="I462" s="45">
        <v>5189164.977</v>
      </c>
      <c r="J462" s="45">
        <v>487756.58799999999</v>
      </c>
      <c r="K462" s="18">
        <f>VLOOKUP($C462,'Hub coords'!$A$14:$E$119,4,TRUE)</f>
        <v>487756.00940000004</v>
      </c>
      <c r="L462" s="18">
        <f>VLOOKUP($C462,'Hub coords'!$A$14:$E$119,5,TRUE)</f>
        <v>5189165.6335000005</v>
      </c>
      <c r="M462" s="18">
        <f t="shared" si="28"/>
        <v>0.57859999994980171</v>
      </c>
      <c r="N462" s="18">
        <f t="shared" si="29"/>
        <v>0.65650000050663948</v>
      </c>
      <c r="O462" s="46">
        <f t="shared" si="30"/>
        <v>0.87508297355572418</v>
      </c>
      <c r="P462" s="18">
        <f t="shared" si="31"/>
        <v>0.76577021060712824</v>
      </c>
      <c r="Q462" s="47" t="str">
        <f>VLOOKUP($C462,'Hub coords'!$A$14:$E$118,1,TRUE)</f>
        <v>6B</v>
      </c>
      <c r="R462" s="19"/>
      <c r="S462" s="15"/>
      <c r="T462" s="45"/>
    </row>
    <row r="463" spans="1:20" x14ac:dyDescent="0.3">
      <c r="A463" s="45" t="s">
        <v>126</v>
      </c>
      <c r="B463" s="45">
        <v>0</v>
      </c>
      <c r="C463" s="45" t="s">
        <v>4186</v>
      </c>
      <c r="D463" s="45">
        <v>1801</v>
      </c>
      <c r="E463" s="45">
        <v>359.97800000000001</v>
      </c>
      <c r="F463" s="45">
        <v>0.3</v>
      </c>
      <c r="G463" s="45">
        <v>0.2</v>
      </c>
      <c r="H463" s="45">
        <v>1.328897</v>
      </c>
      <c r="I463" s="45">
        <v>5189164.9850000003</v>
      </c>
      <c r="J463" s="45">
        <v>487756.47499999998</v>
      </c>
      <c r="K463" s="18">
        <f>VLOOKUP($C463,'Hub coords'!$A$14:$E$119,4,TRUE)</f>
        <v>487756.00940000004</v>
      </c>
      <c r="L463" s="18">
        <f>VLOOKUP($C463,'Hub coords'!$A$14:$E$119,5,TRUE)</f>
        <v>5189165.6335000005</v>
      </c>
      <c r="M463" s="18">
        <f t="shared" si="28"/>
        <v>0.46559999993769452</v>
      </c>
      <c r="N463" s="18">
        <f t="shared" si="29"/>
        <v>0.64850000012665987</v>
      </c>
      <c r="O463" s="46">
        <f t="shared" si="30"/>
        <v>0.79833301955152713</v>
      </c>
      <c r="P463" s="18">
        <f t="shared" si="31"/>
        <v>0.63733561010625905</v>
      </c>
      <c r="Q463" s="47" t="str">
        <f>VLOOKUP($C463,'Hub coords'!$A$14:$E$118,1,TRUE)</f>
        <v>6B</v>
      </c>
      <c r="R463" s="19"/>
      <c r="S463" s="15"/>
      <c r="T463" s="45"/>
    </row>
    <row r="464" spans="1:20" x14ac:dyDescent="0.3">
      <c r="A464" s="45" t="s">
        <v>130</v>
      </c>
      <c r="B464" s="45">
        <v>0</v>
      </c>
      <c r="C464" s="45" t="s">
        <v>4187</v>
      </c>
      <c r="D464" s="45">
        <v>1801</v>
      </c>
      <c r="E464" s="45">
        <v>358.74599999999998</v>
      </c>
      <c r="F464" s="45">
        <v>0.2</v>
      </c>
      <c r="G464" s="45">
        <v>0.2</v>
      </c>
      <c r="H464" s="45">
        <v>1.40012</v>
      </c>
      <c r="I464" s="45">
        <v>5189164.87</v>
      </c>
      <c r="J464" s="45">
        <v>487756.228</v>
      </c>
      <c r="K464" s="18">
        <f>VLOOKUP($C464,'Hub coords'!$A$14:$E$119,4,TRUE)</f>
        <v>487756.00940000004</v>
      </c>
      <c r="L464" s="18">
        <f>VLOOKUP($C464,'Hub coords'!$A$14:$E$119,5,TRUE)</f>
        <v>5189165.6335000005</v>
      </c>
      <c r="M464" s="18">
        <f t="shared" si="28"/>
        <v>0.21859999996377155</v>
      </c>
      <c r="N464" s="18">
        <f t="shared" si="29"/>
        <v>0.76350000035017729</v>
      </c>
      <c r="O464" s="46">
        <f t="shared" si="30"/>
        <v>0.79417769454882181</v>
      </c>
      <c r="P464" s="18">
        <f t="shared" si="31"/>
        <v>0.63071821051888177</v>
      </c>
      <c r="Q464" s="47" t="str">
        <f>VLOOKUP($C464,'Hub coords'!$A$14:$E$118,1,TRUE)</f>
        <v>6B</v>
      </c>
      <c r="R464" s="19"/>
      <c r="S464" s="15"/>
      <c r="T464" s="45"/>
    </row>
    <row r="465" spans="1:20" x14ac:dyDescent="0.3">
      <c r="A465" s="45" t="s">
        <v>130</v>
      </c>
      <c r="B465" s="45">
        <v>0</v>
      </c>
      <c r="C465" s="45" t="s">
        <v>4188</v>
      </c>
      <c r="D465" s="45">
        <v>1801</v>
      </c>
      <c r="E465" s="45">
        <v>359.82499999999999</v>
      </c>
      <c r="F465" s="45">
        <v>0.2</v>
      </c>
      <c r="G465" s="45">
        <v>0.2</v>
      </c>
      <c r="H465" s="45">
        <v>1.64059</v>
      </c>
      <c r="I465" s="45">
        <v>5189165.0609999998</v>
      </c>
      <c r="J465" s="45">
        <v>487756.29300000001</v>
      </c>
      <c r="K465" s="18">
        <f>VLOOKUP($C465,'Hub coords'!$A$14:$E$119,4,TRUE)</f>
        <v>487756.00940000004</v>
      </c>
      <c r="L465" s="18">
        <f>VLOOKUP($C465,'Hub coords'!$A$14:$E$119,5,TRUE)</f>
        <v>5189165.6335000005</v>
      </c>
      <c r="M465" s="18">
        <f t="shared" si="28"/>
        <v>0.28359999996609986</v>
      </c>
      <c r="N465" s="18">
        <f t="shared" si="29"/>
        <v>0.57250000070780516</v>
      </c>
      <c r="O465" s="46">
        <f t="shared" si="30"/>
        <v>0.63889373982784392</v>
      </c>
      <c r="P465" s="18">
        <f t="shared" si="31"/>
        <v>0.40818521079120873</v>
      </c>
      <c r="Q465" s="47" t="str">
        <f>VLOOKUP($C465,'Hub coords'!$A$14:$E$118,1,TRUE)</f>
        <v>6B</v>
      </c>
      <c r="R465" s="19"/>
      <c r="S465" s="15"/>
      <c r="T465" s="45"/>
    </row>
    <row r="466" spans="1:20" ht="15" thickBot="1" x14ac:dyDescent="0.35">
      <c r="A466" s="45" t="s">
        <v>126</v>
      </c>
      <c r="B466" s="45">
        <v>0</v>
      </c>
      <c r="C466" s="45" t="s">
        <v>4189</v>
      </c>
      <c r="D466" s="45">
        <v>1801</v>
      </c>
      <c r="E466" s="45">
        <v>359.459</v>
      </c>
      <c r="F466" s="45">
        <v>0.2</v>
      </c>
      <c r="G466" s="45">
        <v>0.2</v>
      </c>
      <c r="H466" s="45">
        <v>1.641645</v>
      </c>
      <c r="I466" s="45">
        <v>5189164.7139999997</v>
      </c>
      <c r="J466" s="45">
        <v>487756.49699999997</v>
      </c>
      <c r="K466" s="18">
        <f>VLOOKUP($C466,'Hub coords'!$A$14:$E$119,4,TRUE)</f>
        <v>487756.00940000004</v>
      </c>
      <c r="L466" s="18">
        <f>VLOOKUP($C466,'Hub coords'!$A$14:$E$119,5,TRUE)</f>
        <v>5189165.6335000005</v>
      </c>
      <c r="M466" s="18">
        <f t="shared" si="28"/>
        <v>0.48759999993490055</v>
      </c>
      <c r="N466" s="18">
        <f t="shared" si="29"/>
        <v>0.91950000077486038</v>
      </c>
      <c r="O466" s="46">
        <f t="shared" si="30"/>
        <v>1.0407852859074647</v>
      </c>
      <c r="P466" s="18">
        <f t="shared" si="31"/>
        <v>1.0832340113614829</v>
      </c>
      <c r="Q466" s="47" t="str">
        <f>VLOOKUP($C466,'Hub coords'!$A$14:$E$118,1,TRUE)</f>
        <v>6B</v>
      </c>
      <c r="R466" s="38"/>
      <c r="S466" s="38"/>
      <c r="T466" s="45"/>
    </row>
    <row r="467" spans="1:20" x14ac:dyDescent="0.3">
      <c r="A467" s="45" t="s">
        <v>126</v>
      </c>
      <c r="B467" s="45">
        <v>0</v>
      </c>
      <c r="C467" s="45" t="s">
        <v>4172</v>
      </c>
      <c r="D467" s="45">
        <v>1801</v>
      </c>
      <c r="E467" s="45">
        <v>359.93700000000001</v>
      </c>
      <c r="F467" s="45">
        <v>0.3</v>
      </c>
      <c r="G467" s="45">
        <v>0.2</v>
      </c>
      <c r="H467" s="45">
        <v>1.1891259999999999</v>
      </c>
      <c r="I467" s="45">
        <v>5189164.983</v>
      </c>
      <c r="J467" s="45">
        <v>487756.54</v>
      </c>
      <c r="K467" s="18">
        <f>VLOOKUP($C467,'Hub coords'!$A$14:$E$119,4,TRUE)</f>
        <v>487756.00940000004</v>
      </c>
      <c r="L467" s="18">
        <f>VLOOKUP($C467,'Hub coords'!$A$14:$E$119,5,TRUE)</f>
        <v>5189165.6335000005</v>
      </c>
      <c r="M467" s="18">
        <f t="shared" si="28"/>
        <v>0.53059999994002283</v>
      </c>
      <c r="N467" s="18">
        <f t="shared" si="29"/>
        <v>0.65050000045448542</v>
      </c>
      <c r="O467" s="46">
        <f t="shared" si="30"/>
        <v>0.83945613972835875</v>
      </c>
      <c r="P467" s="18">
        <f t="shared" si="31"/>
        <v>0.70468661052763781</v>
      </c>
      <c r="Q467" s="47" t="str">
        <f>VLOOKUP($C467,'Hub coords'!$A$14:$E$118,1,TRUE)</f>
        <v>6B</v>
      </c>
      <c r="R467" s="45"/>
      <c r="S467" s="45"/>
      <c r="T467" s="45"/>
    </row>
    <row r="468" spans="1:20" x14ac:dyDescent="0.3">
      <c r="A468" s="45" t="s">
        <v>126</v>
      </c>
      <c r="B468" s="45">
        <v>0</v>
      </c>
      <c r="C468" s="45" t="s">
        <v>4190</v>
      </c>
      <c r="D468" s="45">
        <v>1801</v>
      </c>
      <c r="E468" s="45">
        <v>359.03199999999998</v>
      </c>
      <c r="F468" s="45">
        <v>0.2</v>
      </c>
      <c r="G468" s="45">
        <v>0.2</v>
      </c>
      <c r="H468" s="45">
        <v>1.52017</v>
      </c>
      <c r="I468" s="45">
        <v>5189164.8820000002</v>
      </c>
      <c r="J468" s="45">
        <v>487756.397</v>
      </c>
      <c r="K468" s="18">
        <f>VLOOKUP($C468,'Hub coords'!$A$14:$E$119,4,TRUE)</f>
        <v>487756.00940000004</v>
      </c>
      <c r="L468" s="18">
        <f>VLOOKUP($C468,'Hub coords'!$A$14:$E$119,5,TRUE)</f>
        <v>5189165.6335000005</v>
      </c>
      <c r="M468" s="18">
        <f t="shared" si="28"/>
        <v>0.38759999995818362</v>
      </c>
      <c r="N468" s="18">
        <f t="shared" si="29"/>
        <v>0.75150000024586916</v>
      </c>
      <c r="O468" s="46">
        <f t="shared" si="30"/>
        <v>0.84556845396285052</v>
      </c>
      <c r="P468" s="18">
        <f t="shared" si="31"/>
        <v>0.71498601033712528</v>
      </c>
      <c r="Q468" s="47" t="str">
        <f>VLOOKUP($C468,'Hub coords'!$A$14:$E$118,1,TRUE)</f>
        <v>6B</v>
      </c>
      <c r="R468" s="45"/>
      <c r="S468" s="45"/>
      <c r="T468" s="45"/>
    </row>
    <row r="469" spans="1:20" x14ac:dyDescent="0.3">
      <c r="A469" s="45" t="s">
        <v>130</v>
      </c>
      <c r="B469" s="45">
        <v>0</v>
      </c>
      <c r="C469" s="45" t="s">
        <v>4191</v>
      </c>
      <c r="D469" s="45">
        <v>1801</v>
      </c>
      <c r="E469" s="45">
        <v>359.75400000000002</v>
      </c>
      <c r="F469" s="45">
        <v>0.2</v>
      </c>
      <c r="G469" s="45">
        <v>0.2</v>
      </c>
      <c r="H469" s="45">
        <v>1.7600560000000001</v>
      </c>
      <c r="I469" s="45">
        <v>5189165.0049999999</v>
      </c>
      <c r="J469" s="45">
        <v>487756.76799999998</v>
      </c>
      <c r="K469" s="18">
        <f>VLOOKUP($C469,'Hub coords'!$A$14:$E$119,4,TRUE)</f>
        <v>487756.00940000004</v>
      </c>
      <c r="L469" s="18">
        <f>VLOOKUP($C469,'Hub coords'!$A$14:$E$119,5,TRUE)</f>
        <v>5189165.6335000005</v>
      </c>
      <c r="M469" s="18">
        <f t="shared" si="28"/>
        <v>0.75859999994281679</v>
      </c>
      <c r="N469" s="18">
        <f t="shared" si="29"/>
        <v>0.62850000057369471</v>
      </c>
      <c r="O469" s="46">
        <f t="shared" si="30"/>
        <v>0.98513258530736658</v>
      </c>
      <c r="P469" s="18">
        <f t="shared" si="31"/>
        <v>0.9704862106343759</v>
      </c>
      <c r="Q469" s="47" t="str">
        <f>VLOOKUP($C469,'Hub coords'!$A$14:$E$118,1,TRUE)</f>
        <v>6B</v>
      </c>
      <c r="R469" s="45"/>
      <c r="S469" s="45"/>
      <c r="T469" s="45"/>
    </row>
    <row r="470" spans="1:20" x14ac:dyDescent="0.3">
      <c r="A470" s="45" t="s">
        <v>126</v>
      </c>
      <c r="B470" s="45">
        <v>0</v>
      </c>
      <c r="C470" s="45" t="s">
        <v>4192</v>
      </c>
      <c r="D470" s="45">
        <v>1801</v>
      </c>
      <c r="E470" s="45">
        <v>359.77199999999999</v>
      </c>
      <c r="F470" s="45">
        <v>0.3</v>
      </c>
      <c r="G470" s="45">
        <v>0.2</v>
      </c>
      <c r="H470" s="45">
        <v>1.1610290000000001</v>
      </c>
      <c r="I470" s="45">
        <v>5189165.1529999999</v>
      </c>
      <c r="J470" s="45">
        <v>487756.25199999998</v>
      </c>
      <c r="K470" s="18">
        <f>VLOOKUP($C470,'Hub coords'!$A$14:$E$119,4,TRUE)</f>
        <v>487756.00940000004</v>
      </c>
      <c r="L470" s="18">
        <f>VLOOKUP($C470,'Hub coords'!$A$14:$E$119,5,TRUE)</f>
        <v>5189165.6335000005</v>
      </c>
      <c r="M470" s="18">
        <f t="shared" si="28"/>
        <v>0.24259999993955716</v>
      </c>
      <c r="N470" s="18">
        <f t="shared" si="29"/>
        <v>0.48050000052899122</v>
      </c>
      <c r="O470" s="46">
        <f t="shared" si="30"/>
        <v>0.53827038788979809</v>
      </c>
      <c r="P470" s="18">
        <f t="shared" si="31"/>
        <v>0.28973501047903372</v>
      </c>
      <c r="Q470" s="47" t="str">
        <f>VLOOKUP($C470,'Hub coords'!$A$14:$E$118,1,TRUE)</f>
        <v>6B</v>
      </c>
      <c r="R470" s="45"/>
      <c r="S470" s="45"/>
      <c r="T470" s="45"/>
    </row>
    <row r="471" spans="1:20" x14ac:dyDescent="0.3">
      <c r="A471" s="45" t="s">
        <v>130</v>
      </c>
      <c r="B471" s="45">
        <v>0</v>
      </c>
      <c r="C471" s="45" t="s">
        <v>4193</v>
      </c>
      <c r="D471" s="45">
        <v>1801</v>
      </c>
      <c r="E471" s="45">
        <v>359.34800000000001</v>
      </c>
      <c r="F471" s="45">
        <v>0.3</v>
      </c>
      <c r="G471" s="45">
        <v>0.2</v>
      </c>
      <c r="H471" s="45">
        <v>1.42675</v>
      </c>
      <c r="I471" s="45">
        <v>5189164.4210000001</v>
      </c>
      <c r="J471" s="45">
        <v>487756.7</v>
      </c>
      <c r="K471" s="18">
        <f>VLOOKUP($C471,'Hub coords'!$A$14:$E$119,4,TRUE)</f>
        <v>487756.00940000004</v>
      </c>
      <c r="L471" s="18">
        <f>VLOOKUP($C471,'Hub coords'!$A$14:$E$119,5,TRUE)</f>
        <v>5189165.6335000005</v>
      </c>
      <c r="M471" s="18">
        <f t="shared" si="28"/>
        <v>0.69059999997261912</v>
      </c>
      <c r="N471" s="18">
        <f t="shared" si="29"/>
        <v>1.212500000372529</v>
      </c>
      <c r="O471" s="46">
        <f t="shared" si="30"/>
        <v>1.3953797371560062</v>
      </c>
      <c r="P471" s="18">
        <f t="shared" si="31"/>
        <v>1.9470846108655648</v>
      </c>
      <c r="Q471" s="47" t="str">
        <f>VLOOKUP($C471,'Hub coords'!$A$14:$E$118,1,TRUE)</f>
        <v>6B</v>
      </c>
      <c r="R471" s="45"/>
      <c r="S471" s="45"/>
      <c r="T471" s="45"/>
    </row>
    <row r="472" spans="1:20" x14ac:dyDescent="0.3">
      <c r="A472" s="45" t="s">
        <v>130</v>
      </c>
      <c r="B472" s="45">
        <v>0</v>
      </c>
      <c r="C472" s="45" t="s">
        <v>4194</v>
      </c>
      <c r="D472" s="45">
        <v>1801</v>
      </c>
      <c r="E472" s="45">
        <v>359.899</v>
      </c>
      <c r="F472" s="45">
        <v>0.3</v>
      </c>
      <c r="G472" s="45">
        <v>0.2</v>
      </c>
      <c r="H472" s="45">
        <v>1.3240860000000001</v>
      </c>
      <c r="I472" s="45">
        <v>5189164.7659999998</v>
      </c>
      <c r="J472" s="45">
        <v>487756.55499999999</v>
      </c>
      <c r="K472" s="18">
        <f>VLOOKUP($C472,'Hub coords'!$A$14:$E$119,4,TRUE)</f>
        <v>487756.00940000004</v>
      </c>
      <c r="L472" s="18">
        <f>VLOOKUP($C472,'Hub coords'!$A$14:$E$119,5,TRUE)</f>
        <v>5189165.6335000005</v>
      </c>
      <c r="M472" s="18">
        <f t="shared" si="28"/>
        <v>0.54559999995399266</v>
      </c>
      <c r="N472" s="18">
        <f t="shared" si="29"/>
        <v>0.86750000063329935</v>
      </c>
      <c r="O472" s="46">
        <f t="shared" si="30"/>
        <v>1.0248100365670563</v>
      </c>
      <c r="P472" s="18">
        <f t="shared" si="31"/>
        <v>1.0502356110485711</v>
      </c>
      <c r="Q472" s="47" t="str">
        <f>VLOOKUP($C472,'Hub coords'!$A$14:$E$118,1,TRUE)</f>
        <v>6B</v>
      </c>
      <c r="R472" s="45"/>
      <c r="S472" s="45"/>
      <c r="T472" s="45"/>
    </row>
    <row r="473" spans="1:20" x14ac:dyDescent="0.3">
      <c r="A473" s="45" t="s">
        <v>126</v>
      </c>
      <c r="B473" s="45">
        <v>0</v>
      </c>
      <c r="C473" s="45" t="s">
        <v>4195</v>
      </c>
      <c r="D473" s="45">
        <v>1801</v>
      </c>
      <c r="E473" s="45">
        <v>359.47699999999998</v>
      </c>
      <c r="F473" s="45">
        <v>0.3</v>
      </c>
      <c r="G473" s="45">
        <v>0.2</v>
      </c>
      <c r="H473" s="45">
        <v>1.4440729999999999</v>
      </c>
      <c r="I473" s="45">
        <v>5189164.6100000003</v>
      </c>
      <c r="J473" s="45">
        <v>487756.565</v>
      </c>
      <c r="K473" s="18">
        <f>VLOOKUP($C473,'Hub coords'!$A$14:$E$119,4,TRUE)</f>
        <v>487756.00940000004</v>
      </c>
      <c r="L473" s="18">
        <f>VLOOKUP($C473,'Hub coords'!$A$14:$E$119,5,TRUE)</f>
        <v>5189165.6335000005</v>
      </c>
      <c r="M473" s="18">
        <f t="shared" si="28"/>
        <v>0.55559999996330589</v>
      </c>
      <c r="N473" s="18">
        <f t="shared" si="29"/>
        <v>1.0235000001266599</v>
      </c>
      <c r="O473" s="46">
        <f t="shared" si="30"/>
        <v>1.1645787265009173</v>
      </c>
      <c r="P473" s="18">
        <f t="shared" si="31"/>
        <v>1.3562436102184985</v>
      </c>
      <c r="Q473" s="47" t="str">
        <f>VLOOKUP($C473,'Hub coords'!$A$14:$E$118,1,TRUE)</f>
        <v>6B</v>
      </c>
      <c r="R473" s="45"/>
      <c r="S473" s="45"/>
      <c r="T473" s="45"/>
    </row>
    <row r="474" spans="1:20" x14ac:dyDescent="0.3">
      <c r="A474" s="45" t="s">
        <v>126</v>
      </c>
      <c r="B474" s="45">
        <v>0</v>
      </c>
      <c r="C474" s="45" t="s">
        <v>4196</v>
      </c>
      <c r="D474" s="45">
        <v>1801</v>
      </c>
      <c r="E474" s="45">
        <v>359.65199999999999</v>
      </c>
      <c r="F474" s="45">
        <v>0.2</v>
      </c>
      <c r="G474" s="45">
        <v>0.2</v>
      </c>
      <c r="H474" s="45">
        <v>1.5948249999999999</v>
      </c>
      <c r="I474" s="45">
        <v>5189165.2690000003</v>
      </c>
      <c r="J474" s="45">
        <v>487756.38799999998</v>
      </c>
      <c r="K474" s="18">
        <f>VLOOKUP($C474,'Hub coords'!$A$14:$E$119,4,TRUE)</f>
        <v>487756.00940000004</v>
      </c>
      <c r="L474" s="18">
        <f>VLOOKUP($C474,'Hub coords'!$A$14:$E$119,5,TRUE)</f>
        <v>5189165.6335000005</v>
      </c>
      <c r="M474" s="18">
        <f t="shared" si="28"/>
        <v>0.37859999993816018</v>
      </c>
      <c r="N474" s="18">
        <f t="shared" si="29"/>
        <v>0.36450000014156103</v>
      </c>
      <c r="O474" s="46">
        <f t="shared" si="30"/>
        <v>0.52554563080323757</v>
      </c>
      <c r="P474" s="18">
        <f t="shared" si="31"/>
        <v>0.27619821005637291</v>
      </c>
      <c r="Q474" s="47" t="str">
        <f>VLOOKUP($C474,'Hub coords'!$A$14:$E$118,1,TRUE)</f>
        <v>6B</v>
      </c>
      <c r="R474" s="45"/>
      <c r="S474" s="45"/>
      <c r="T474" s="45"/>
    </row>
    <row r="475" spans="1:20" x14ac:dyDescent="0.3">
      <c r="A475" s="45" t="s">
        <v>126</v>
      </c>
      <c r="B475" s="45">
        <v>0</v>
      </c>
      <c r="C475" s="45" t="s">
        <v>4197</v>
      </c>
      <c r="D475" s="45">
        <v>1801</v>
      </c>
      <c r="E475" s="45">
        <v>359.79300000000001</v>
      </c>
      <c r="F475" s="45">
        <v>0.3</v>
      </c>
      <c r="G475" s="45">
        <v>0.2</v>
      </c>
      <c r="H475" s="45">
        <v>1.37646</v>
      </c>
      <c r="I475" s="45">
        <v>5189164.6430000002</v>
      </c>
      <c r="J475" s="45">
        <v>487756.77899999998</v>
      </c>
      <c r="K475" s="18">
        <f>VLOOKUP($C475,'Hub coords'!$A$14:$E$119,4,TRUE)</f>
        <v>487756.00940000004</v>
      </c>
      <c r="L475" s="18">
        <f>VLOOKUP($C475,'Hub coords'!$A$14:$E$119,5,TRUE)</f>
        <v>5189165.6335000005</v>
      </c>
      <c r="M475" s="18">
        <f t="shared" si="28"/>
        <v>0.76959999994141981</v>
      </c>
      <c r="N475" s="18">
        <f t="shared" si="29"/>
        <v>0.9905000003054738</v>
      </c>
      <c r="O475" s="46">
        <f t="shared" si="30"/>
        <v>1.2543422222483691</v>
      </c>
      <c r="P475" s="18">
        <f t="shared" si="31"/>
        <v>1.573374410514977</v>
      </c>
      <c r="Q475" s="47" t="str">
        <f>VLOOKUP($C475,'Hub coords'!$A$14:$E$118,1,TRUE)</f>
        <v>6B</v>
      </c>
      <c r="R475" s="45"/>
      <c r="S475" s="45"/>
      <c r="T475" s="45"/>
    </row>
    <row r="476" spans="1:20" x14ac:dyDescent="0.3">
      <c r="A476" s="45" t="s">
        <v>130</v>
      </c>
      <c r="B476" s="45">
        <v>0</v>
      </c>
      <c r="C476" s="45" t="s">
        <v>4198</v>
      </c>
      <c r="D476" s="45">
        <v>1801</v>
      </c>
      <c r="E476" s="45">
        <v>359.73099999999999</v>
      </c>
      <c r="F476" s="45">
        <v>0.2</v>
      </c>
      <c r="G476" s="45">
        <v>0.2</v>
      </c>
      <c r="H476" s="45">
        <v>1.7744200000000001</v>
      </c>
      <c r="I476" s="45">
        <v>5189165.22</v>
      </c>
      <c r="J476" s="45">
        <v>487756.77600000001</v>
      </c>
      <c r="K476" s="18">
        <f>VLOOKUP($C476,'Hub coords'!$A$14:$E$119,4,TRUE)</f>
        <v>487756.00940000004</v>
      </c>
      <c r="L476" s="18">
        <f>VLOOKUP($C476,'Hub coords'!$A$14:$E$119,5,TRUE)</f>
        <v>5189165.6335000005</v>
      </c>
      <c r="M476" s="18">
        <f t="shared" si="28"/>
        <v>0.76659999997355044</v>
      </c>
      <c r="N476" s="18">
        <f t="shared" si="29"/>
        <v>0.41350000072270632</v>
      </c>
      <c r="O476" s="46">
        <f t="shared" si="30"/>
        <v>0.87100965009414544</v>
      </c>
      <c r="P476" s="18">
        <f t="shared" si="31"/>
        <v>0.75865781055712567</v>
      </c>
      <c r="Q476" s="47" t="str">
        <f>VLOOKUP($C476,'Hub coords'!$A$14:$E$118,1,TRUE)</f>
        <v>6B</v>
      </c>
      <c r="R476" s="45"/>
      <c r="S476" s="45"/>
      <c r="T476" s="45"/>
    </row>
    <row r="477" spans="1:20" x14ac:dyDescent="0.3">
      <c r="A477" s="45" t="s">
        <v>130</v>
      </c>
      <c r="B477" s="45">
        <v>0</v>
      </c>
      <c r="C477" s="45" t="s">
        <v>4199</v>
      </c>
      <c r="D477" s="45">
        <v>1801</v>
      </c>
      <c r="E477" s="45">
        <v>359.82400000000001</v>
      </c>
      <c r="F477" s="45">
        <v>0.2</v>
      </c>
      <c r="G477" s="45">
        <v>0.2</v>
      </c>
      <c r="H477" s="45">
        <v>1.746996</v>
      </c>
      <c r="I477" s="45">
        <v>5189165.193</v>
      </c>
      <c r="J477" s="45">
        <v>487756.24200000003</v>
      </c>
      <c r="K477" s="18">
        <f>VLOOKUP($C477,'Hub coords'!$A$14:$E$119,4,TRUE)</f>
        <v>487756.00940000004</v>
      </c>
      <c r="L477" s="18">
        <f>VLOOKUP($C477,'Hub coords'!$A$14:$E$119,5,TRUE)</f>
        <v>5189165.6335000005</v>
      </c>
      <c r="M477" s="18">
        <f t="shared" si="28"/>
        <v>0.2325999999884516</v>
      </c>
      <c r="N477" s="18">
        <f t="shared" si="29"/>
        <v>0.44050000049173832</v>
      </c>
      <c r="O477" s="46">
        <f t="shared" si="30"/>
        <v>0.49813954915048569</v>
      </c>
      <c r="P477" s="18">
        <f t="shared" si="31"/>
        <v>0.24814301042784914</v>
      </c>
      <c r="Q477" s="47" t="str">
        <f>VLOOKUP($C477,'Hub coords'!$A$14:$E$118,1,TRUE)</f>
        <v>6B</v>
      </c>
      <c r="R477" s="45"/>
      <c r="S477" s="45"/>
      <c r="T477" s="45"/>
    </row>
    <row r="478" spans="1:20" x14ac:dyDescent="0.3">
      <c r="A478" s="45" t="s">
        <v>130</v>
      </c>
      <c r="B478" s="45">
        <v>0</v>
      </c>
      <c r="C478" s="45" t="s">
        <v>4173</v>
      </c>
      <c r="D478" s="45">
        <v>1801</v>
      </c>
      <c r="E478" s="45">
        <v>359.99700000000001</v>
      </c>
      <c r="F478" s="45">
        <v>0.3</v>
      </c>
      <c r="G478" s="45">
        <v>0.2</v>
      </c>
      <c r="H478" s="45">
        <v>1.3308089999999999</v>
      </c>
      <c r="I478" s="45">
        <v>5189164.7259999998</v>
      </c>
      <c r="J478" s="45">
        <v>487756.55699999997</v>
      </c>
      <c r="K478" s="18">
        <f>VLOOKUP($C478,'Hub coords'!$A$14:$E$119,4,TRUE)</f>
        <v>487756.00940000004</v>
      </c>
      <c r="L478" s="18">
        <f>VLOOKUP($C478,'Hub coords'!$A$14:$E$119,5,TRUE)</f>
        <v>5189165.6335000005</v>
      </c>
      <c r="M478" s="18">
        <f t="shared" si="28"/>
        <v>0.54759999993257225</v>
      </c>
      <c r="N478" s="18">
        <f t="shared" si="29"/>
        <v>0.90750000067055225</v>
      </c>
      <c r="O478" s="46">
        <f t="shared" si="30"/>
        <v>1.0599160396669187</v>
      </c>
      <c r="P478" s="18">
        <f t="shared" si="31"/>
        <v>1.1234220111432052</v>
      </c>
      <c r="Q478" s="47" t="str">
        <f>VLOOKUP($C478,'Hub coords'!$A$14:$E$118,1,TRUE)</f>
        <v>6B</v>
      </c>
      <c r="R478" s="45"/>
      <c r="S478" s="45"/>
      <c r="T478" s="45"/>
    </row>
    <row r="479" spans="1:20" x14ac:dyDescent="0.3">
      <c r="A479" s="45" t="s">
        <v>130</v>
      </c>
      <c r="B479" s="45">
        <v>0</v>
      </c>
      <c r="C479" s="45" t="s">
        <v>4200</v>
      </c>
      <c r="D479" s="45">
        <v>1801</v>
      </c>
      <c r="E479" s="45">
        <v>359.95800000000003</v>
      </c>
      <c r="F479" s="45">
        <v>0.2</v>
      </c>
      <c r="G479" s="45">
        <v>0.2</v>
      </c>
      <c r="H479" s="45">
        <v>1.7811840000000001</v>
      </c>
      <c r="I479" s="45">
        <v>5189165.1909999996</v>
      </c>
      <c r="J479" s="45">
        <v>487756.38900000002</v>
      </c>
      <c r="K479" s="18">
        <f>VLOOKUP($C479,'Hub coords'!$A$14:$E$119,4,TRUE)</f>
        <v>487756.00940000004</v>
      </c>
      <c r="L479" s="18">
        <f>VLOOKUP($C479,'Hub coords'!$A$14:$E$119,5,TRUE)</f>
        <v>5189165.6335000005</v>
      </c>
      <c r="M479" s="18">
        <f t="shared" si="28"/>
        <v>0.37959999998565763</v>
      </c>
      <c r="N479" s="18">
        <f t="shared" si="29"/>
        <v>0.44250000081956387</v>
      </c>
      <c r="O479" s="46">
        <f t="shared" si="30"/>
        <v>0.58301150135689883</v>
      </c>
      <c r="P479" s="18">
        <f t="shared" si="31"/>
        <v>0.33990241071442523</v>
      </c>
      <c r="Q479" s="47" t="str">
        <f>VLOOKUP($C479,'Hub coords'!$A$14:$E$118,1,TRUE)</f>
        <v>6B</v>
      </c>
      <c r="R479" s="45"/>
      <c r="S479" s="45"/>
      <c r="T479" s="45"/>
    </row>
    <row r="480" spans="1:20" x14ac:dyDescent="0.3">
      <c r="A480" s="45" t="s">
        <v>126</v>
      </c>
      <c r="B480" s="45">
        <v>0</v>
      </c>
      <c r="C480" s="45" t="s">
        <v>4174</v>
      </c>
      <c r="D480" s="45">
        <v>1801</v>
      </c>
      <c r="E480" s="45">
        <v>359.69900000000001</v>
      </c>
      <c r="F480" s="45">
        <v>0.3</v>
      </c>
      <c r="G480" s="45">
        <v>0.2</v>
      </c>
      <c r="H480" s="45">
        <v>1.04206</v>
      </c>
      <c r="I480" s="45">
        <v>5189165.2139999997</v>
      </c>
      <c r="J480" s="45">
        <v>487756.10700000002</v>
      </c>
      <c r="K480" s="18">
        <f>VLOOKUP($C480,'Hub coords'!$A$14:$E$119,4,TRUE)</f>
        <v>487756.00940000004</v>
      </c>
      <c r="L480" s="18">
        <f>VLOOKUP($C480,'Hub coords'!$A$14:$E$119,5,TRUE)</f>
        <v>5189165.6335000005</v>
      </c>
      <c r="M480" s="18">
        <f t="shared" si="28"/>
        <v>9.7599999979138374E-2</v>
      </c>
      <c r="N480" s="18">
        <f t="shared" si="29"/>
        <v>0.41950000077486038</v>
      </c>
      <c r="O480" s="46">
        <f t="shared" si="30"/>
        <v>0.43070408710161512</v>
      </c>
      <c r="P480" s="18">
        <f t="shared" si="31"/>
        <v>0.18550601064603567</v>
      </c>
      <c r="Q480" s="47" t="str">
        <f>VLOOKUP($C480,'Hub coords'!$A$14:$E$118,1,TRUE)</f>
        <v>6B</v>
      </c>
      <c r="R480" s="30" t="s">
        <v>5112</v>
      </c>
      <c r="S480" s="37">
        <f>COUNT(D456:D485)</f>
        <v>30</v>
      </c>
      <c r="T480" s="45"/>
    </row>
    <row r="481" spans="1:20" x14ac:dyDescent="0.3">
      <c r="A481" s="45" t="s">
        <v>130</v>
      </c>
      <c r="B481" s="45">
        <v>0</v>
      </c>
      <c r="C481" s="45" t="s">
        <v>4175</v>
      </c>
      <c r="D481" s="45">
        <v>1801</v>
      </c>
      <c r="E481" s="45">
        <v>360.03300000000002</v>
      </c>
      <c r="F481" s="45">
        <v>0.2</v>
      </c>
      <c r="G481" s="45">
        <v>0.2</v>
      </c>
      <c r="H481" s="45">
        <v>1.6094520000000001</v>
      </c>
      <c r="I481" s="45">
        <v>5189164.9139999999</v>
      </c>
      <c r="J481" s="45">
        <v>487756.27500000002</v>
      </c>
      <c r="K481" s="18">
        <f>VLOOKUP($C481,'Hub coords'!$A$14:$E$119,4,TRUE)</f>
        <v>487756.00940000004</v>
      </c>
      <c r="L481" s="18">
        <f>VLOOKUP($C481,'Hub coords'!$A$14:$E$119,5,TRUE)</f>
        <v>5189165.6335000005</v>
      </c>
      <c r="M481" s="18">
        <f t="shared" si="28"/>
        <v>0.26559999998426065</v>
      </c>
      <c r="N481" s="18">
        <f t="shared" si="29"/>
        <v>0.71950000058859587</v>
      </c>
      <c r="O481" s="46">
        <f t="shared" si="30"/>
        <v>0.76695737224348315</v>
      </c>
      <c r="P481" s="18">
        <f t="shared" si="31"/>
        <v>0.58822361083862873</v>
      </c>
      <c r="Q481" s="47" t="str">
        <f>VLOOKUP($C481,'Hub coords'!$A$14:$E$118,1,TRUE)</f>
        <v>6B</v>
      </c>
      <c r="R481" s="30" t="s">
        <v>5111</v>
      </c>
      <c r="S481" s="34">
        <f>AVERAGE(O456:O485)</f>
        <v>0.88442830263535321</v>
      </c>
      <c r="T481" s="45"/>
    </row>
    <row r="482" spans="1:20" x14ac:dyDescent="0.3">
      <c r="A482" s="45" t="s">
        <v>130</v>
      </c>
      <c r="B482" s="45">
        <v>0</v>
      </c>
      <c r="C482" s="45" t="s">
        <v>4176</v>
      </c>
      <c r="D482" s="45">
        <v>1801</v>
      </c>
      <c r="E482" s="45">
        <v>359.92700000000002</v>
      </c>
      <c r="F482" s="45">
        <v>0.3</v>
      </c>
      <c r="G482" s="45">
        <v>0.2</v>
      </c>
      <c r="H482" s="45">
        <v>1.319976</v>
      </c>
      <c r="I482" s="45">
        <v>5189164.7450000001</v>
      </c>
      <c r="J482" s="45">
        <v>487756.42099999997</v>
      </c>
      <c r="K482" s="18">
        <f>VLOOKUP($C482,'Hub coords'!$A$14:$E$119,4,TRUE)</f>
        <v>487756.00940000004</v>
      </c>
      <c r="L482" s="18">
        <f>VLOOKUP($C482,'Hub coords'!$A$14:$E$119,5,TRUE)</f>
        <v>5189165.6335000005</v>
      </c>
      <c r="M482" s="18">
        <f t="shared" si="28"/>
        <v>0.41159999993396923</v>
      </c>
      <c r="N482" s="18">
        <f t="shared" si="29"/>
        <v>0.88850000035017729</v>
      </c>
      <c r="O482" s="46">
        <f t="shared" si="30"/>
        <v>0.97920723576161783</v>
      </c>
      <c r="P482" s="18">
        <f t="shared" si="31"/>
        <v>0.95884681056790866</v>
      </c>
      <c r="Q482" s="47" t="str">
        <f>VLOOKUP($C482,'Hub coords'!$A$14:$E$118,1,TRUE)</f>
        <v>6B</v>
      </c>
      <c r="R482" s="30" t="s">
        <v>5110</v>
      </c>
      <c r="S482" s="34">
        <f>_xlfn.STDEV.S(O456:O485)</f>
        <v>0.25150249496234911</v>
      </c>
      <c r="T482" s="45"/>
    </row>
    <row r="483" spans="1:20" x14ac:dyDescent="0.3">
      <c r="A483" s="45" t="s">
        <v>130</v>
      </c>
      <c r="B483" s="45">
        <v>0</v>
      </c>
      <c r="C483" s="45" t="s">
        <v>4177</v>
      </c>
      <c r="D483" s="45">
        <v>1801</v>
      </c>
      <c r="E483" s="45">
        <v>359.84500000000003</v>
      </c>
      <c r="F483" s="45">
        <v>0.2</v>
      </c>
      <c r="G483" s="45">
        <v>0.2</v>
      </c>
      <c r="H483" s="45">
        <v>1.567963</v>
      </c>
      <c r="I483" s="45">
        <v>5189164.7410000004</v>
      </c>
      <c r="J483" s="45">
        <v>487756.17499999999</v>
      </c>
      <c r="K483" s="18">
        <f>VLOOKUP($C483,'Hub coords'!$A$14:$E$119,4,TRUE)</f>
        <v>487756.00940000004</v>
      </c>
      <c r="L483" s="18">
        <f>VLOOKUP($C483,'Hub coords'!$A$14:$E$119,5,TRUE)</f>
        <v>5189165.6335000005</v>
      </c>
      <c r="M483" s="18">
        <f t="shared" si="28"/>
        <v>0.16559999994933605</v>
      </c>
      <c r="N483" s="18">
        <f t="shared" si="29"/>
        <v>0.89250000007450581</v>
      </c>
      <c r="O483" s="46">
        <f t="shared" si="30"/>
        <v>0.90773322629295272</v>
      </c>
      <c r="P483" s="18">
        <f t="shared" si="31"/>
        <v>0.8239796101162129</v>
      </c>
      <c r="Q483" s="47" t="str">
        <f>VLOOKUP($C483,'Hub coords'!$A$14:$E$118,1,TRUE)</f>
        <v>6B</v>
      </c>
      <c r="R483" s="30" t="s">
        <v>5109</v>
      </c>
      <c r="S483" s="34">
        <f>MIN(O456:O485)</f>
        <v>0.43070408710161512</v>
      </c>
      <c r="T483" s="45"/>
    </row>
    <row r="484" spans="1:20" x14ac:dyDescent="0.3">
      <c r="A484" s="45" t="s">
        <v>130</v>
      </c>
      <c r="B484" s="45">
        <v>0</v>
      </c>
      <c r="C484" s="45" t="s">
        <v>4178</v>
      </c>
      <c r="D484" s="45">
        <v>1801</v>
      </c>
      <c r="E484" s="45">
        <v>360.79199999999997</v>
      </c>
      <c r="F484" s="45">
        <v>0.3</v>
      </c>
      <c r="G484" s="45">
        <v>0.2</v>
      </c>
      <c r="H484" s="45">
        <v>1.3774059999999999</v>
      </c>
      <c r="I484" s="45">
        <v>5189164.6220000004</v>
      </c>
      <c r="J484" s="45">
        <v>487756.61599999998</v>
      </c>
      <c r="K484" s="18">
        <f>VLOOKUP($C484,'Hub coords'!$A$14:$E$119,4,TRUE)</f>
        <v>487756.00940000004</v>
      </c>
      <c r="L484" s="18">
        <f>VLOOKUP($C484,'Hub coords'!$A$14:$E$119,5,TRUE)</f>
        <v>5189165.6335000005</v>
      </c>
      <c r="M484" s="18">
        <f t="shared" si="28"/>
        <v>0.60659999994095415</v>
      </c>
      <c r="N484" s="18">
        <f t="shared" si="29"/>
        <v>1.0115000000223517</v>
      </c>
      <c r="O484" s="46">
        <f t="shared" si="30"/>
        <v>1.1794472476433964</v>
      </c>
      <c r="P484" s="18">
        <f t="shared" si="31"/>
        <v>1.3910958099735831</v>
      </c>
      <c r="Q484" s="47" t="str">
        <f>VLOOKUP($C484,'Hub coords'!$A$14:$E$118,1,TRUE)</f>
        <v>6B</v>
      </c>
      <c r="R484" s="30" t="s">
        <v>5108</v>
      </c>
      <c r="S484" s="34">
        <f>MAX(O456:O485)</f>
        <v>1.3953797371560062</v>
      </c>
      <c r="T484" s="45"/>
    </row>
    <row r="485" spans="1:20" x14ac:dyDescent="0.3">
      <c r="A485" s="45" t="s">
        <v>130</v>
      </c>
      <c r="B485" s="45">
        <v>0</v>
      </c>
      <c r="C485" s="45" t="s">
        <v>4179</v>
      </c>
      <c r="D485" s="45">
        <v>1801</v>
      </c>
      <c r="E485" s="45">
        <v>359.709</v>
      </c>
      <c r="F485" s="45">
        <v>0.4</v>
      </c>
      <c r="G485" s="45">
        <v>0.2</v>
      </c>
      <c r="H485" s="45">
        <v>1.062954</v>
      </c>
      <c r="I485" s="45">
        <v>5189165.1909999996</v>
      </c>
      <c r="J485" s="45">
        <v>487756.16</v>
      </c>
      <c r="K485" s="18">
        <f>VLOOKUP($C485,'Hub coords'!$A$14:$E$119,4,TRUE)</f>
        <v>487756.00940000004</v>
      </c>
      <c r="L485" s="18">
        <f>VLOOKUP($C485,'Hub coords'!$A$14:$E$119,5,TRUE)</f>
        <v>5189165.6335000005</v>
      </c>
      <c r="M485" s="18">
        <f t="shared" si="28"/>
        <v>0.15059999993536621</v>
      </c>
      <c r="N485" s="18">
        <f t="shared" si="29"/>
        <v>0.44250000081956387</v>
      </c>
      <c r="O485" s="46">
        <f t="shared" si="30"/>
        <v>0.46742551353755424</v>
      </c>
      <c r="P485" s="18">
        <f t="shared" si="31"/>
        <v>0.2184866107058463</v>
      </c>
      <c r="Q485" s="47" t="str">
        <f>VLOOKUP($C485,'Hub coords'!$A$14:$E$118,1,TRUE)</f>
        <v>6B</v>
      </c>
      <c r="R485" s="30" t="s">
        <v>5107</v>
      </c>
      <c r="S485" s="34">
        <f>SQRT(SUM(P456:P485)/S480)</f>
        <v>0.91834551085579741</v>
      </c>
      <c r="T485" s="45"/>
    </row>
    <row r="486" spans="1:20" ht="15" thickBot="1" x14ac:dyDescent="0.35">
      <c r="A486" s="30" t="s">
        <v>130</v>
      </c>
      <c r="B486" s="30">
        <v>0</v>
      </c>
      <c r="C486" s="30" t="s">
        <v>4201</v>
      </c>
      <c r="D486" s="30">
        <v>1801</v>
      </c>
      <c r="E486" s="30">
        <v>323.15699999999998</v>
      </c>
      <c r="F486" s="30">
        <v>0.6</v>
      </c>
      <c r="G486" s="30">
        <v>0.4</v>
      </c>
      <c r="H486" s="30">
        <v>1.9439070000000001</v>
      </c>
      <c r="I486" s="30">
        <v>5189842.3049999997</v>
      </c>
      <c r="J486" s="30">
        <v>488047.69400000002</v>
      </c>
      <c r="K486" s="18">
        <f>VLOOKUP($C486,'Hub coords'!$A$14:$E$119,4,TRUE)</f>
        <v>488047.29640000005</v>
      </c>
      <c r="L486" s="18">
        <f>VLOOKUP($C486,'Hub coords'!$A$14:$E$119,5,TRUE)</f>
        <v>5189841.7215</v>
      </c>
      <c r="M486" s="34">
        <f t="shared" si="28"/>
        <v>0.39759999996749684</v>
      </c>
      <c r="N486" s="34">
        <f t="shared" si="29"/>
        <v>0.58349999971687794</v>
      </c>
      <c r="O486" s="35">
        <f t="shared" si="30"/>
        <v>0.70608640380887533</v>
      </c>
      <c r="P486" s="34">
        <f t="shared" si="31"/>
        <v>0.49855800964375013</v>
      </c>
      <c r="Q486" s="36" t="str">
        <f>VLOOKUP($C486,'Hub coords'!$A$14:$E$118,1,TRUE)</f>
        <v>7A</v>
      </c>
      <c r="R486" s="30"/>
    </row>
    <row r="487" spans="1:20" x14ac:dyDescent="0.3">
      <c r="A487" s="30" t="s">
        <v>126</v>
      </c>
      <c r="B487" s="30">
        <v>0</v>
      </c>
      <c r="C487" s="30" t="s">
        <v>4210</v>
      </c>
      <c r="D487" s="30">
        <v>1801</v>
      </c>
      <c r="E487" s="30">
        <v>322.15499999999997</v>
      </c>
      <c r="F487" s="30">
        <v>0.4</v>
      </c>
      <c r="G487" s="30">
        <v>0.3</v>
      </c>
      <c r="H487" s="30">
        <v>1.6281920000000001</v>
      </c>
      <c r="I487" s="30">
        <v>5189842.4189999998</v>
      </c>
      <c r="J487" s="30">
        <v>488047.212</v>
      </c>
      <c r="K487" s="18">
        <f>VLOOKUP($C487,'Hub coords'!$A$14:$E$119,4,TRUE)</f>
        <v>488047.29640000005</v>
      </c>
      <c r="L487" s="18">
        <f>VLOOKUP($C487,'Hub coords'!$A$14:$E$119,5,TRUE)</f>
        <v>5189841.7215</v>
      </c>
      <c r="M487" s="34">
        <f t="shared" si="28"/>
        <v>8.4400000050663948E-2</v>
      </c>
      <c r="N487" s="34">
        <f t="shared" si="29"/>
        <v>0.69749999977648258</v>
      </c>
      <c r="O487" s="35">
        <f t="shared" si="30"/>
        <v>0.70258779500980895</v>
      </c>
      <c r="P487" s="34">
        <f t="shared" si="31"/>
        <v>0.4936296096967453</v>
      </c>
      <c r="Q487" s="36" t="str">
        <f>VLOOKUP($C487,'Hub coords'!$A$14:$E$118,1,TRUE)</f>
        <v>7A</v>
      </c>
      <c r="R487" s="20"/>
      <c r="S487" s="20"/>
    </row>
    <row r="488" spans="1:20" x14ac:dyDescent="0.3">
      <c r="A488" s="30" t="s">
        <v>130</v>
      </c>
      <c r="B488" s="30">
        <v>0</v>
      </c>
      <c r="C488" s="30" t="s">
        <v>4211</v>
      </c>
      <c r="D488" s="30">
        <v>1801</v>
      </c>
      <c r="E488" s="30">
        <v>323.86799999999999</v>
      </c>
      <c r="F488" s="30">
        <v>0.4</v>
      </c>
      <c r="G488" s="30">
        <v>0.3</v>
      </c>
      <c r="H488" s="30">
        <v>2.0251899999999998</v>
      </c>
      <c r="I488" s="30">
        <v>5189842.0470000003</v>
      </c>
      <c r="J488" s="30">
        <v>488046.20199999999</v>
      </c>
      <c r="K488" s="18">
        <f>VLOOKUP($C488,'Hub coords'!$A$14:$E$119,4,TRUE)</f>
        <v>488047.29640000005</v>
      </c>
      <c r="L488" s="18">
        <f>VLOOKUP($C488,'Hub coords'!$A$14:$E$119,5,TRUE)</f>
        <v>5189841.7215</v>
      </c>
      <c r="M488" s="34">
        <f t="shared" ref="M488:M551" si="32">ABS(K488-J488)</f>
        <v>1.0944000000599772</v>
      </c>
      <c r="N488" s="34">
        <f t="shared" ref="N488:N551" si="33">ABS(L488-I488)</f>
        <v>0.3255000002682209</v>
      </c>
      <c r="O488" s="35">
        <f t="shared" ref="O488:O551" si="34">SQRT(M488^2+N488^2)</f>
        <v>1.1417800183511226</v>
      </c>
      <c r="P488" s="34">
        <f t="shared" ref="P488:P551" si="35">O488*O488</f>
        <v>1.30366161030589</v>
      </c>
      <c r="Q488" s="36" t="str">
        <f>VLOOKUP($C488,'Hub coords'!$A$14:$E$118,1,TRUE)</f>
        <v>7A</v>
      </c>
      <c r="R488" s="19"/>
      <c r="S488" s="15"/>
    </row>
    <row r="489" spans="1:20" x14ac:dyDescent="0.3">
      <c r="A489" s="30" t="s">
        <v>130</v>
      </c>
      <c r="B489" s="30">
        <v>0</v>
      </c>
      <c r="C489" s="30" t="s">
        <v>4212</v>
      </c>
      <c r="D489" s="30">
        <v>1801</v>
      </c>
      <c r="E489" s="30">
        <v>323.02999999999997</v>
      </c>
      <c r="F489" s="30">
        <v>0.5</v>
      </c>
      <c r="G489" s="30">
        <v>0.3</v>
      </c>
      <c r="H489" s="30">
        <v>2.165225</v>
      </c>
      <c r="I489" s="30">
        <v>5189842.5949999997</v>
      </c>
      <c r="J489" s="30">
        <v>488047.10200000001</v>
      </c>
      <c r="K489" s="18">
        <f>VLOOKUP($C489,'Hub coords'!$A$14:$E$119,4,TRUE)</f>
        <v>488047.29640000005</v>
      </c>
      <c r="L489" s="18">
        <f>VLOOKUP($C489,'Hub coords'!$A$14:$E$119,5,TRUE)</f>
        <v>5189841.7215</v>
      </c>
      <c r="M489" s="34">
        <f t="shared" si="32"/>
        <v>0.19440000003669411</v>
      </c>
      <c r="N489" s="34">
        <f t="shared" si="33"/>
        <v>0.87349999975413084</v>
      </c>
      <c r="O489" s="35">
        <f t="shared" si="34"/>
        <v>0.89487072227486197</v>
      </c>
      <c r="P489" s="34">
        <f t="shared" si="35"/>
        <v>0.80079360958473311</v>
      </c>
      <c r="Q489" s="36" t="str">
        <f>VLOOKUP($C489,'Hub coords'!$A$14:$E$118,1,TRUE)</f>
        <v>7A</v>
      </c>
      <c r="R489" s="19"/>
      <c r="S489" s="15"/>
    </row>
    <row r="490" spans="1:20" x14ac:dyDescent="0.3">
      <c r="A490" s="30" t="s">
        <v>126</v>
      </c>
      <c r="B490" s="30">
        <v>0</v>
      </c>
      <c r="C490" s="30" t="s">
        <v>4213</v>
      </c>
      <c r="D490" s="30">
        <v>1801</v>
      </c>
      <c r="E490" s="30">
        <v>319.16699999999997</v>
      </c>
      <c r="F490" s="30">
        <v>0.4</v>
      </c>
      <c r="G490" s="30">
        <v>0.3</v>
      </c>
      <c r="H490" s="30">
        <v>1.738615</v>
      </c>
      <c r="I490" s="30">
        <v>5189842.6150000002</v>
      </c>
      <c r="J490" s="30">
        <v>488047.57799999998</v>
      </c>
      <c r="K490" s="18">
        <f>VLOOKUP($C490,'Hub coords'!$A$14:$E$119,4,TRUE)</f>
        <v>488047.29640000005</v>
      </c>
      <c r="L490" s="18">
        <f>VLOOKUP($C490,'Hub coords'!$A$14:$E$119,5,TRUE)</f>
        <v>5189841.7215</v>
      </c>
      <c r="M490" s="34">
        <f t="shared" si="32"/>
        <v>0.28159999992931262</v>
      </c>
      <c r="N490" s="34">
        <f t="shared" si="33"/>
        <v>0.89350000023841858</v>
      </c>
      <c r="O490" s="35">
        <f t="shared" si="34"/>
        <v>0.93682485576880525</v>
      </c>
      <c r="P490" s="34">
        <f t="shared" si="35"/>
        <v>0.87764081038624275</v>
      </c>
      <c r="Q490" s="36" t="str">
        <f>VLOOKUP($C490,'Hub coords'!$A$14:$E$118,1,TRUE)</f>
        <v>7A</v>
      </c>
      <c r="R490" s="19"/>
      <c r="S490" s="15"/>
    </row>
    <row r="491" spans="1:20" x14ac:dyDescent="0.3">
      <c r="A491" s="30" t="s">
        <v>130</v>
      </c>
      <c r="B491" s="30">
        <v>0</v>
      </c>
      <c r="C491" s="30" t="s">
        <v>4214</v>
      </c>
      <c r="D491" s="30">
        <v>1801</v>
      </c>
      <c r="E491" s="30">
        <v>325.45600000000002</v>
      </c>
      <c r="F491" s="30">
        <v>0.4</v>
      </c>
      <c r="G491" s="30">
        <v>0.3</v>
      </c>
      <c r="H491" s="30">
        <v>2.2080739999999999</v>
      </c>
      <c r="I491" s="30">
        <v>5189842.6260000002</v>
      </c>
      <c r="J491" s="30">
        <v>488047.65700000001</v>
      </c>
      <c r="K491" s="18">
        <f>VLOOKUP($C491,'Hub coords'!$A$14:$E$119,4,TRUE)</f>
        <v>488047.29640000005</v>
      </c>
      <c r="L491" s="18">
        <f>VLOOKUP($C491,'Hub coords'!$A$14:$E$119,5,TRUE)</f>
        <v>5189841.7215</v>
      </c>
      <c r="M491" s="34">
        <f t="shared" si="32"/>
        <v>0.36059999995632097</v>
      </c>
      <c r="N491" s="34">
        <f t="shared" si="33"/>
        <v>0.90450000017881393</v>
      </c>
      <c r="O491" s="35">
        <f t="shared" si="34"/>
        <v>0.97373128238337558</v>
      </c>
      <c r="P491" s="34">
        <f t="shared" si="35"/>
        <v>0.94815261029197317</v>
      </c>
      <c r="Q491" s="36" t="str">
        <f>VLOOKUP($C491,'Hub coords'!$A$14:$E$118,1,TRUE)</f>
        <v>7A</v>
      </c>
      <c r="R491" s="19"/>
      <c r="S491" s="15"/>
    </row>
    <row r="492" spans="1:20" x14ac:dyDescent="0.3">
      <c r="A492" s="30" t="s">
        <v>126</v>
      </c>
      <c r="B492" s="30">
        <v>0</v>
      </c>
      <c r="C492" s="30" t="s">
        <v>4215</v>
      </c>
      <c r="D492" s="30">
        <v>1801</v>
      </c>
      <c r="E492" s="30">
        <v>320.95600000000002</v>
      </c>
      <c r="F492" s="30">
        <v>0.3</v>
      </c>
      <c r="G492" s="30">
        <v>0.3</v>
      </c>
      <c r="H492" s="30">
        <v>1.9101269999999999</v>
      </c>
      <c r="I492" s="30">
        <v>5189841.1859999998</v>
      </c>
      <c r="J492" s="30">
        <v>488046.6</v>
      </c>
      <c r="K492" s="18">
        <f>VLOOKUP($C492,'Hub coords'!$A$14:$E$119,4,TRUE)</f>
        <v>488047.29640000005</v>
      </c>
      <c r="L492" s="18">
        <f>VLOOKUP($C492,'Hub coords'!$A$14:$E$119,5,TRUE)</f>
        <v>5189841.7215</v>
      </c>
      <c r="M492" s="34">
        <f t="shared" si="32"/>
        <v>0.69640000007348135</v>
      </c>
      <c r="N492" s="34">
        <f t="shared" si="33"/>
        <v>0.535500000230968</v>
      </c>
      <c r="O492" s="35">
        <f t="shared" si="34"/>
        <v>0.87848347187053644</v>
      </c>
      <c r="P492" s="34">
        <f t="shared" si="35"/>
        <v>0.77173321034971154</v>
      </c>
      <c r="Q492" s="36" t="str">
        <f>VLOOKUP($C492,'Hub coords'!$A$14:$E$118,1,TRUE)</f>
        <v>7A</v>
      </c>
      <c r="R492" s="19"/>
      <c r="S492" s="15"/>
    </row>
    <row r="493" spans="1:20" x14ac:dyDescent="0.3">
      <c r="A493" s="30" t="s">
        <v>130</v>
      </c>
      <c r="B493" s="30">
        <v>0</v>
      </c>
      <c r="C493" s="30" t="s">
        <v>4216</v>
      </c>
      <c r="D493" s="30">
        <v>1801</v>
      </c>
      <c r="E493" s="30">
        <v>323.06900000000002</v>
      </c>
      <c r="F493" s="30">
        <v>0.7</v>
      </c>
      <c r="G493" s="30">
        <v>0.4</v>
      </c>
      <c r="H493" s="30">
        <v>2.0310820000000001</v>
      </c>
      <c r="I493" s="30">
        <v>5189842.3269999996</v>
      </c>
      <c r="J493" s="30">
        <v>488047.41600000003</v>
      </c>
      <c r="K493" s="18">
        <f>VLOOKUP($C493,'Hub coords'!$A$14:$E$119,4,TRUE)</f>
        <v>488047.29640000005</v>
      </c>
      <c r="L493" s="18">
        <f>VLOOKUP($C493,'Hub coords'!$A$14:$E$119,5,TRUE)</f>
        <v>5189841.7215</v>
      </c>
      <c r="M493" s="34">
        <f t="shared" si="32"/>
        <v>0.11959999997634441</v>
      </c>
      <c r="N493" s="34">
        <f t="shared" si="33"/>
        <v>0.60549999959766865</v>
      </c>
      <c r="O493" s="35">
        <f t="shared" si="34"/>
        <v>0.61719884114207335</v>
      </c>
      <c r="P493" s="34">
        <f t="shared" si="35"/>
        <v>0.38093440950711832</v>
      </c>
      <c r="Q493" s="36" t="str">
        <f>VLOOKUP($C493,'Hub coords'!$A$14:$E$118,1,TRUE)</f>
        <v>7A</v>
      </c>
      <c r="R493" s="19"/>
      <c r="S493" s="15"/>
    </row>
    <row r="494" spans="1:20" x14ac:dyDescent="0.3">
      <c r="A494" s="30" t="s">
        <v>126</v>
      </c>
      <c r="B494" s="30">
        <v>0</v>
      </c>
      <c r="C494" s="30" t="s">
        <v>4217</v>
      </c>
      <c r="D494" s="30">
        <v>1801</v>
      </c>
      <c r="E494" s="30">
        <v>318.29000000000002</v>
      </c>
      <c r="F494" s="30">
        <v>0.3</v>
      </c>
      <c r="G494" s="30">
        <v>0.3</v>
      </c>
      <c r="H494" s="30">
        <v>1.848276</v>
      </c>
      <c r="I494" s="30">
        <v>5189841.1720000003</v>
      </c>
      <c r="J494" s="30">
        <v>488046.41100000002</v>
      </c>
      <c r="K494" s="18">
        <f>VLOOKUP($C494,'Hub coords'!$A$14:$E$119,4,TRUE)</f>
        <v>488047.29640000005</v>
      </c>
      <c r="L494" s="18">
        <f>VLOOKUP($C494,'Hub coords'!$A$14:$E$119,5,TRUE)</f>
        <v>5189841.7215</v>
      </c>
      <c r="M494" s="34">
        <f t="shared" si="32"/>
        <v>0.88540000002831221</v>
      </c>
      <c r="N494" s="34">
        <f t="shared" si="33"/>
        <v>0.5494999997317791</v>
      </c>
      <c r="O494" s="35">
        <f t="shared" si="34"/>
        <v>1.0420572967718045</v>
      </c>
      <c r="P494" s="34">
        <f t="shared" si="35"/>
        <v>1.0858834097553607</v>
      </c>
      <c r="Q494" s="36" t="str">
        <f>VLOOKUP($C494,'Hub coords'!$A$14:$E$118,1,TRUE)</f>
        <v>7A</v>
      </c>
      <c r="R494" s="19"/>
      <c r="S494" s="15"/>
    </row>
    <row r="495" spans="1:20" x14ac:dyDescent="0.3">
      <c r="A495" s="30" t="s">
        <v>130</v>
      </c>
      <c r="B495" s="30">
        <v>0</v>
      </c>
      <c r="C495" s="30" t="s">
        <v>4218</v>
      </c>
      <c r="D495" s="30">
        <v>1801</v>
      </c>
      <c r="E495" s="30">
        <v>321.786</v>
      </c>
      <c r="F495" s="30">
        <v>0.4</v>
      </c>
      <c r="G495" s="30">
        <v>0.3</v>
      </c>
      <c r="H495" s="30">
        <v>1.5613239999999999</v>
      </c>
      <c r="I495" s="30">
        <v>5189842.5769999996</v>
      </c>
      <c r="J495" s="30">
        <v>488047.50699999998</v>
      </c>
      <c r="K495" s="18">
        <f>VLOOKUP($C495,'Hub coords'!$A$14:$E$119,4,TRUE)</f>
        <v>488047.29640000005</v>
      </c>
      <c r="L495" s="18">
        <f>VLOOKUP($C495,'Hub coords'!$A$14:$E$119,5,TRUE)</f>
        <v>5189841.7215</v>
      </c>
      <c r="M495" s="34">
        <f t="shared" si="32"/>
        <v>0.21059999993303791</v>
      </c>
      <c r="N495" s="34">
        <f t="shared" si="33"/>
        <v>0.85549999959766865</v>
      </c>
      <c r="O495" s="35">
        <f t="shared" si="34"/>
        <v>0.88104063997264426</v>
      </c>
      <c r="P495" s="34">
        <f t="shared" si="35"/>
        <v>0.77623260928340654</v>
      </c>
      <c r="Q495" s="36" t="str">
        <f>VLOOKUP($C495,'Hub coords'!$A$14:$E$118,1,TRUE)</f>
        <v>7A</v>
      </c>
      <c r="R495" s="19"/>
      <c r="S495" s="15"/>
    </row>
    <row r="496" spans="1:20" ht="15" thickBot="1" x14ac:dyDescent="0.35">
      <c r="A496" s="30" t="s">
        <v>126</v>
      </c>
      <c r="B496" s="30">
        <v>0</v>
      </c>
      <c r="C496" s="30" t="s">
        <v>4219</v>
      </c>
      <c r="D496" s="30">
        <v>1801</v>
      </c>
      <c r="E496" s="30">
        <v>322.93</v>
      </c>
      <c r="F496" s="30">
        <v>0.5</v>
      </c>
      <c r="G496" s="30">
        <v>0.4</v>
      </c>
      <c r="H496" s="30">
        <v>1.9277820000000001</v>
      </c>
      <c r="I496" s="30">
        <v>5189842.4129999997</v>
      </c>
      <c r="J496" s="30">
        <v>488047.40299999999</v>
      </c>
      <c r="K496" s="18">
        <f>VLOOKUP($C496,'Hub coords'!$A$14:$E$119,4,TRUE)</f>
        <v>488047.29640000005</v>
      </c>
      <c r="L496" s="18">
        <f>VLOOKUP($C496,'Hub coords'!$A$14:$E$119,5,TRUE)</f>
        <v>5189841.7215</v>
      </c>
      <c r="M496" s="34">
        <f t="shared" si="32"/>
        <v>0.10659999994095415</v>
      </c>
      <c r="N496" s="34">
        <f t="shared" si="33"/>
        <v>0.69149999972432852</v>
      </c>
      <c r="O496" s="35">
        <f t="shared" si="34"/>
        <v>0.69966835687070894</v>
      </c>
      <c r="P496" s="34">
        <f t="shared" si="35"/>
        <v>0.48953580960615772</v>
      </c>
      <c r="Q496" s="36" t="str">
        <f>VLOOKUP($C496,'Hub coords'!$A$14:$E$118,1,TRUE)</f>
        <v>7A</v>
      </c>
      <c r="R496" s="38"/>
      <c r="S496" s="38"/>
    </row>
    <row r="497" spans="1:19" x14ac:dyDescent="0.3">
      <c r="A497" s="30" t="s">
        <v>126</v>
      </c>
      <c r="B497" s="30">
        <v>0</v>
      </c>
      <c r="C497" s="30" t="s">
        <v>4202</v>
      </c>
      <c r="D497" s="30">
        <v>1801</v>
      </c>
      <c r="E497" s="30">
        <v>320.42899999999997</v>
      </c>
      <c r="F497" s="30">
        <v>0.4</v>
      </c>
      <c r="G497" s="30">
        <v>0.3</v>
      </c>
      <c r="H497" s="30">
        <v>1.5195920000000001</v>
      </c>
      <c r="I497" s="30">
        <v>5189842.6189999999</v>
      </c>
      <c r="J497" s="30">
        <v>488046.978</v>
      </c>
      <c r="K497" s="18">
        <f>VLOOKUP($C497,'Hub coords'!$A$14:$E$119,4,TRUE)</f>
        <v>488047.29640000005</v>
      </c>
      <c r="L497" s="18">
        <f>VLOOKUP($C497,'Hub coords'!$A$14:$E$119,5,TRUE)</f>
        <v>5189841.7215</v>
      </c>
      <c r="M497" s="34">
        <f t="shared" si="32"/>
        <v>0.31840000004740432</v>
      </c>
      <c r="N497" s="34">
        <f t="shared" si="33"/>
        <v>0.8974999999627471</v>
      </c>
      <c r="O497" s="35">
        <f t="shared" si="34"/>
        <v>0.95230499839248883</v>
      </c>
      <c r="P497" s="34">
        <f t="shared" si="35"/>
        <v>0.90688480996331811</v>
      </c>
      <c r="Q497" s="36" t="str">
        <f>VLOOKUP($C497,'Hub coords'!$A$14:$E$118,1,TRUE)</f>
        <v>7A</v>
      </c>
      <c r="R497" s="30"/>
    </row>
    <row r="498" spans="1:19" x14ac:dyDescent="0.3">
      <c r="A498" s="30" t="s">
        <v>130</v>
      </c>
      <c r="B498" s="30">
        <v>0</v>
      </c>
      <c r="C498" s="30" t="s">
        <v>4220</v>
      </c>
      <c r="D498" s="30">
        <v>1801</v>
      </c>
      <c r="E498" s="30">
        <v>321.52600000000001</v>
      </c>
      <c r="F498" s="30">
        <v>0.5</v>
      </c>
      <c r="G498" s="30">
        <v>0.4</v>
      </c>
      <c r="H498" s="30">
        <v>1.898013</v>
      </c>
      <c r="I498" s="30">
        <v>5189842.2769999998</v>
      </c>
      <c r="J498" s="30">
        <v>488047.57299999997</v>
      </c>
      <c r="K498" s="18">
        <f>VLOOKUP($C498,'Hub coords'!$A$14:$E$119,4,TRUE)</f>
        <v>488047.29640000005</v>
      </c>
      <c r="L498" s="18">
        <f>VLOOKUP($C498,'Hub coords'!$A$14:$E$119,5,TRUE)</f>
        <v>5189841.7215</v>
      </c>
      <c r="M498" s="34">
        <f t="shared" si="32"/>
        <v>0.276599999924656</v>
      </c>
      <c r="N498" s="34">
        <f t="shared" si="33"/>
        <v>0.55549999978393316</v>
      </c>
      <c r="O498" s="35">
        <f t="shared" si="34"/>
        <v>0.62055443735281557</v>
      </c>
      <c r="P498" s="34">
        <f t="shared" si="35"/>
        <v>0.3850878097182695</v>
      </c>
      <c r="Q498" s="36" t="str">
        <f>VLOOKUP($C498,'Hub coords'!$A$14:$E$118,1,TRUE)</f>
        <v>7A</v>
      </c>
      <c r="R498" s="30"/>
    </row>
    <row r="499" spans="1:19" x14ac:dyDescent="0.3">
      <c r="A499" s="30" t="s">
        <v>130</v>
      </c>
      <c r="B499" s="30">
        <v>0</v>
      </c>
      <c r="C499" s="30" t="s">
        <v>4221</v>
      </c>
      <c r="D499" s="30">
        <v>1801</v>
      </c>
      <c r="E499" s="30">
        <v>324.96800000000002</v>
      </c>
      <c r="F499" s="30">
        <v>0.5</v>
      </c>
      <c r="G499" s="30">
        <v>0.4</v>
      </c>
      <c r="H499" s="30">
        <v>2.1381250000000001</v>
      </c>
      <c r="I499" s="30">
        <v>5189842.1289999997</v>
      </c>
      <c r="J499" s="30">
        <v>488046.68300000002</v>
      </c>
      <c r="K499" s="18">
        <f>VLOOKUP($C499,'Hub coords'!$A$14:$E$119,4,TRUE)</f>
        <v>488047.29640000005</v>
      </c>
      <c r="L499" s="18">
        <f>VLOOKUP($C499,'Hub coords'!$A$14:$E$119,5,TRUE)</f>
        <v>5189841.7215</v>
      </c>
      <c r="M499" s="34">
        <f t="shared" si="32"/>
        <v>0.61340000003110617</v>
      </c>
      <c r="N499" s="34">
        <f t="shared" si="33"/>
        <v>0.40749999973922968</v>
      </c>
      <c r="O499" s="35">
        <f t="shared" si="34"/>
        <v>0.73642094608018405</v>
      </c>
      <c r="P499" s="34">
        <f t="shared" si="35"/>
        <v>0.54231580982563332</v>
      </c>
      <c r="Q499" s="36" t="str">
        <f>VLOOKUP($C499,'Hub coords'!$A$14:$E$118,1,TRUE)</f>
        <v>7A</v>
      </c>
      <c r="R499" s="30"/>
    </row>
    <row r="500" spans="1:19" x14ac:dyDescent="0.3">
      <c r="A500" s="30" t="s">
        <v>126</v>
      </c>
      <c r="B500" s="30">
        <v>0</v>
      </c>
      <c r="C500" s="30" t="s">
        <v>4222</v>
      </c>
      <c r="D500" s="30">
        <v>1801</v>
      </c>
      <c r="E500" s="30">
        <v>323.51499999999999</v>
      </c>
      <c r="F500" s="30">
        <v>0.6</v>
      </c>
      <c r="G500" s="30">
        <v>0.5</v>
      </c>
      <c r="H500" s="30">
        <v>1.978942</v>
      </c>
      <c r="I500" s="30">
        <v>5189842.2410000004</v>
      </c>
      <c r="J500" s="30">
        <v>488047.603</v>
      </c>
      <c r="K500" s="18">
        <f>VLOOKUP($C500,'Hub coords'!$A$14:$E$119,4,TRUE)</f>
        <v>488047.29640000005</v>
      </c>
      <c r="L500" s="18">
        <f>VLOOKUP($C500,'Hub coords'!$A$14:$E$119,5,TRUE)</f>
        <v>5189841.7215</v>
      </c>
      <c r="M500" s="34">
        <f t="shared" si="32"/>
        <v>0.30659999995259568</v>
      </c>
      <c r="N500" s="34">
        <f t="shared" si="33"/>
        <v>0.51950000040233135</v>
      </c>
      <c r="O500" s="35">
        <f t="shared" si="34"/>
        <v>0.60322782627209259</v>
      </c>
      <c r="P500" s="34">
        <f t="shared" si="35"/>
        <v>0.3638838103889539</v>
      </c>
      <c r="Q500" s="36" t="str">
        <f>VLOOKUP($C500,'Hub coords'!$A$14:$E$118,1,TRUE)</f>
        <v>7A</v>
      </c>
      <c r="R500" s="30"/>
    </row>
    <row r="501" spans="1:19" x14ac:dyDescent="0.3">
      <c r="A501" s="30" t="s">
        <v>130</v>
      </c>
      <c r="B501" s="30">
        <v>0</v>
      </c>
      <c r="C501" s="30" t="s">
        <v>4223</v>
      </c>
      <c r="D501" s="30">
        <v>1801</v>
      </c>
      <c r="E501" s="30">
        <v>321.61900000000003</v>
      </c>
      <c r="F501" s="30">
        <v>0.5</v>
      </c>
      <c r="G501" s="30">
        <v>0.4</v>
      </c>
      <c r="H501" s="30">
        <v>1.9801839999999999</v>
      </c>
      <c r="I501" s="30">
        <v>5189842.0269999998</v>
      </c>
      <c r="J501" s="30">
        <v>488047.66700000002</v>
      </c>
      <c r="K501" s="18">
        <f>VLOOKUP($C501,'Hub coords'!$A$14:$E$119,4,TRUE)</f>
        <v>488047.29640000005</v>
      </c>
      <c r="L501" s="18">
        <f>VLOOKUP($C501,'Hub coords'!$A$14:$E$119,5,TRUE)</f>
        <v>5189841.7215</v>
      </c>
      <c r="M501" s="34">
        <f t="shared" si="32"/>
        <v>0.3705999999656342</v>
      </c>
      <c r="N501" s="34">
        <f t="shared" si="33"/>
        <v>0.30549999978393316</v>
      </c>
      <c r="O501" s="35">
        <f t="shared" si="34"/>
        <v>0.48028596673493512</v>
      </c>
      <c r="P501" s="34">
        <f t="shared" si="35"/>
        <v>0.2306746098425112</v>
      </c>
      <c r="Q501" s="36" t="str">
        <f>VLOOKUP($C501,'Hub coords'!$A$14:$E$118,1,TRUE)</f>
        <v>7A</v>
      </c>
      <c r="R501" s="30"/>
    </row>
    <row r="502" spans="1:19" x14ac:dyDescent="0.3">
      <c r="A502" s="30" t="s">
        <v>130</v>
      </c>
      <c r="B502" s="30">
        <v>0</v>
      </c>
      <c r="C502" s="30" t="s">
        <v>4224</v>
      </c>
      <c r="D502" s="30">
        <v>1801</v>
      </c>
      <c r="E502" s="30">
        <v>319.95800000000003</v>
      </c>
      <c r="F502" s="30">
        <v>0.4</v>
      </c>
      <c r="G502" s="30">
        <v>0.3</v>
      </c>
      <c r="H502" s="30">
        <v>1.867915</v>
      </c>
      <c r="I502" s="30">
        <v>5189841.1490000002</v>
      </c>
      <c r="J502" s="30">
        <v>488046.86099999998</v>
      </c>
      <c r="K502" s="18">
        <f>VLOOKUP($C502,'Hub coords'!$A$14:$E$119,4,TRUE)</f>
        <v>488047.29640000005</v>
      </c>
      <c r="L502" s="18">
        <f>VLOOKUP($C502,'Hub coords'!$A$14:$E$119,5,TRUE)</f>
        <v>5189841.7215</v>
      </c>
      <c r="M502" s="34">
        <f t="shared" si="32"/>
        <v>0.43540000007487833</v>
      </c>
      <c r="N502" s="34">
        <f t="shared" si="33"/>
        <v>0.57249999977648258</v>
      </c>
      <c r="O502" s="35">
        <f t="shared" si="34"/>
        <v>0.71925615034511636</v>
      </c>
      <c r="P502" s="34">
        <f t="shared" si="35"/>
        <v>0.51732940980927666</v>
      </c>
      <c r="Q502" s="36" t="str">
        <f>VLOOKUP($C502,'Hub coords'!$A$14:$E$118,1,TRUE)</f>
        <v>7A</v>
      </c>
      <c r="R502" s="30"/>
    </row>
    <row r="503" spans="1:19" x14ac:dyDescent="0.3">
      <c r="A503" s="30" t="s">
        <v>130</v>
      </c>
      <c r="B503" s="30">
        <v>0</v>
      </c>
      <c r="C503" s="30" t="s">
        <v>4225</v>
      </c>
      <c r="D503" s="30">
        <v>1801</v>
      </c>
      <c r="E503" s="30">
        <v>323.83499999999998</v>
      </c>
      <c r="F503" s="30">
        <v>0.7</v>
      </c>
      <c r="G503" s="30">
        <v>0.5</v>
      </c>
      <c r="H503" s="30">
        <v>2.0276999999999998</v>
      </c>
      <c r="I503" s="30">
        <v>5189842.165</v>
      </c>
      <c r="J503" s="30">
        <v>488047.85200000001</v>
      </c>
      <c r="K503" s="18">
        <f>VLOOKUP($C503,'Hub coords'!$A$14:$E$119,4,TRUE)</f>
        <v>488047.29640000005</v>
      </c>
      <c r="L503" s="18">
        <f>VLOOKUP($C503,'Hub coords'!$A$14:$E$119,5,TRUE)</f>
        <v>5189841.7215</v>
      </c>
      <c r="M503" s="34">
        <f t="shared" si="32"/>
        <v>0.55559999996330589</v>
      </c>
      <c r="N503" s="34">
        <f t="shared" si="33"/>
        <v>0.44350000005215406</v>
      </c>
      <c r="O503" s="35">
        <f t="shared" si="34"/>
        <v>0.71090337599809317</v>
      </c>
      <c r="P503" s="34">
        <f t="shared" si="35"/>
        <v>0.50538361000548626</v>
      </c>
      <c r="Q503" s="36" t="str">
        <f>VLOOKUP($C503,'Hub coords'!$A$14:$E$118,1,TRUE)</f>
        <v>7A</v>
      </c>
      <c r="R503" s="30"/>
    </row>
    <row r="504" spans="1:19" x14ac:dyDescent="0.3">
      <c r="A504" s="30" t="s">
        <v>130</v>
      </c>
      <c r="B504" s="30">
        <v>0</v>
      </c>
      <c r="C504" s="30" t="s">
        <v>4226</v>
      </c>
      <c r="D504" s="30">
        <v>1801</v>
      </c>
      <c r="E504" s="30">
        <v>322.84399999999999</v>
      </c>
      <c r="F504" s="30">
        <v>0.5</v>
      </c>
      <c r="G504" s="30">
        <v>0.3</v>
      </c>
      <c r="H504" s="30">
        <v>2.0422090000000002</v>
      </c>
      <c r="I504" s="30">
        <v>5189842.5999999996</v>
      </c>
      <c r="J504" s="30">
        <v>488047.15100000001</v>
      </c>
      <c r="K504" s="18">
        <f>VLOOKUP($C504,'Hub coords'!$A$14:$E$119,4,TRUE)</f>
        <v>488047.29640000005</v>
      </c>
      <c r="L504" s="18">
        <f>VLOOKUP($C504,'Hub coords'!$A$14:$E$119,5,TRUE)</f>
        <v>5189841.7215</v>
      </c>
      <c r="M504" s="34">
        <f t="shared" si="32"/>
        <v>0.14540000003762543</v>
      </c>
      <c r="N504" s="34">
        <f t="shared" si="33"/>
        <v>0.87849999964237213</v>
      </c>
      <c r="O504" s="35">
        <f t="shared" si="34"/>
        <v>0.89045123919425784</v>
      </c>
      <c r="P504" s="34">
        <f t="shared" si="35"/>
        <v>0.79290340938258941</v>
      </c>
      <c r="Q504" s="36" t="str">
        <f>VLOOKUP($C504,'Hub coords'!$A$14:$E$118,1,TRUE)</f>
        <v>7A</v>
      </c>
      <c r="R504" s="30"/>
    </row>
    <row r="505" spans="1:19" x14ac:dyDescent="0.3">
      <c r="A505" s="30" t="s">
        <v>126</v>
      </c>
      <c r="B505" s="30">
        <v>0</v>
      </c>
      <c r="C505" s="30" t="s">
        <v>4227</v>
      </c>
      <c r="D505" s="30">
        <v>1801</v>
      </c>
      <c r="E505" s="30">
        <v>325.31</v>
      </c>
      <c r="F505" s="30">
        <v>0.5</v>
      </c>
      <c r="G505" s="30">
        <v>0.3</v>
      </c>
      <c r="H505" s="30">
        <v>2.107389</v>
      </c>
      <c r="I505" s="30">
        <v>5189842.5860000001</v>
      </c>
      <c r="J505" s="30">
        <v>488047.72</v>
      </c>
      <c r="K505" s="18">
        <f>VLOOKUP($C505,'Hub coords'!$A$14:$E$119,4,TRUE)</f>
        <v>488047.29640000005</v>
      </c>
      <c r="L505" s="18">
        <f>VLOOKUP($C505,'Hub coords'!$A$14:$E$119,5,TRUE)</f>
        <v>5189841.7215</v>
      </c>
      <c r="M505" s="34">
        <f t="shared" si="32"/>
        <v>0.42359999992186204</v>
      </c>
      <c r="N505" s="34">
        <f t="shared" si="33"/>
        <v>0.86450000014156103</v>
      </c>
      <c r="O505" s="35">
        <f t="shared" si="34"/>
        <v>0.96270307477360872</v>
      </c>
      <c r="P505" s="34">
        <f t="shared" si="35"/>
        <v>0.92679721017856043</v>
      </c>
      <c r="Q505" s="36" t="str">
        <f>VLOOKUP($C505,'Hub coords'!$A$14:$E$118,1,TRUE)</f>
        <v>7A</v>
      </c>
      <c r="R505" s="30"/>
    </row>
    <row r="506" spans="1:19" x14ac:dyDescent="0.3">
      <c r="A506" s="30" t="s">
        <v>126</v>
      </c>
      <c r="B506" s="30">
        <v>0</v>
      </c>
      <c r="C506" s="30" t="s">
        <v>4228</v>
      </c>
      <c r="D506" s="30">
        <v>1801</v>
      </c>
      <c r="E506" s="30">
        <v>320.07100000000003</v>
      </c>
      <c r="F506" s="30">
        <v>0.4</v>
      </c>
      <c r="G506" s="30">
        <v>0.3</v>
      </c>
      <c r="H506" s="30">
        <v>1.882409</v>
      </c>
      <c r="I506" s="30">
        <v>5189841.0839999998</v>
      </c>
      <c r="J506" s="30">
        <v>488046.75</v>
      </c>
      <c r="K506" s="18">
        <f>VLOOKUP($C506,'Hub coords'!$A$14:$E$119,4,TRUE)</f>
        <v>488047.29640000005</v>
      </c>
      <c r="L506" s="18">
        <f>VLOOKUP($C506,'Hub coords'!$A$14:$E$119,5,TRUE)</f>
        <v>5189841.7215</v>
      </c>
      <c r="M506" s="34">
        <f t="shared" si="32"/>
        <v>0.54640000005019829</v>
      </c>
      <c r="N506" s="34">
        <f t="shared" si="33"/>
        <v>0.63750000018626451</v>
      </c>
      <c r="O506" s="35">
        <f t="shared" si="34"/>
        <v>0.83961849091855045</v>
      </c>
      <c r="P506" s="34">
        <f t="shared" si="35"/>
        <v>0.70495921029234399</v>
      </c>
      <c r="Q506" s="36" t="str">
        <f>VLOOKUP($C506,'Hub coords'!$A$14:$E$118,1,TRUE)</f>
        <v>7A</v>
      </c>
      <c r="R506" s="30"/>
    </row>
    <row r="507" spans="1:19" x14ac:dyDescent="0.3">
      <c r="A507" s="30" t="s">
        <v>126</v>
      </c>
      <c r="B507" s="30">
        <v>0</v>
      </c>
      <c r="C507" s="30" t="s">
        <v>4229</v>
      </c>
      <c r="D507" s="30">
        <v>1801</v>
      </c>
      <c r="E507" s="30">
        <v>318.31599999999997</v>
      </c>
      <c r="F507" s="30">
        <v>0.3</v>
      </c>
      <c r="G507" s="30">
        <v>0.3</v>
      </c>
      <c r="H507" s="30">
        <v>1.851742</v>
      </c>
      <c r="I507" s="30">
        <v>5189841.1610000003</v>
      </c>
      <c r="J507" s="30">
        <v>488046.27500000002</v>
      </c>
      <c r="K507" s="18">
        <f>VLOOKUP($C507,'Hub coords'!$A$14:$E$119,4,TRUE)</f>
        <v>488047.29640000005</v>
      </c>
      <c r="L507" s="18">
        <f>VLOOKUP($C507,'Hub coords'!$A$14:$E$119,5,TRUE)</f>
        <v>5189841.7215</v>
      </c>
      <c r="M507" s="34">
        <f t="shared" si="32"/>
        <v>1.0214000000269152</v>
      </c>
      <c r="N507" s="34">
        <f t="shared" si="33"/>
        <v>0.56049999967217445</v>
      </c>
      <c r="O507" s="35">
        <f t="shared" si="34"/>
        <v>1.1650829196617252</v>
      </c>
      <c r="P507" s="34">
        <f t="shared" si="35"/>
        <v>1.3574182096874901</v>
      </c>
      <c r="Q507" s="36" t="str">
        <f>VLOOKUP($C507,'Hub coords'!$A$14:$E$118,1,TRUE)</f>
        <v>7A</v>
      </c>
      <c r="R507" s="30"/>
    </row>
    <row r="508" spans="1:19" x14ac:dyDescent="0.3">
      <c r="A508" s="30" t="s">
        <v>126</v>
      </c>
      <c r="B508" s="30">
        <v>0</v>
      </c>
      <c r="C508" s="30" t="s">
        <v>4203</v>
      </c>
      <c r="D508" s="30">
        <v>1801</v>
      </c>
      <c r="E508" s="30">
        <v>324.81</v>
      </c>
      <c r="F508" s="30">
        <v>0.5</v>
      </c>
      <c r="G508" s="30">
        <v>0.4</v>
      </c>
      <c r="H508" s="30">
        <v>2.074878</v>
      </c>
      <c r="I508" s="30">
        <v>5189841.9139999999</v>
      </c>
      <c r="J508" s="30">
        <v>488046.99300000002</v>
      </c>
      <c r="K508" s="18">
        <f>VLOOKUP($C508,'Hub coords'!$A$14:$E$119,4,TRUE)</f>
        <v>488047.29640000005</v>
      </c>
      <c r="L508" s="18">
        <f>VLOOKUP($C508,'Hub coords'!$A$14:$E$119,5,TRUE)</f>
        <v>5189841.7215</v>
      </c>
      <c r="M508" s="34">
        <f t="shared" si="32"/>
        <v>0.30340000003343448</v>
      </c>
      <c r="N508" s="34">
        <f t="shared" si="33"/>
        <v>0.19249999988824129</v>
      </c>
      <c r="O508" s="35">
        <f t="shared" si="34"/>
        <v>0.35931575247581471</v>
      </c>
      <c r="P508" s="34">
        <f t="shared" si="35"/>
        <v>0.12910780997726096</v>
      </c>
      <c r="Q508" s="36" t="str">
        <f>VLOOKUP($C508,'Hub coords'!$A$14:$E$118,1,TRUE)</f>
        <v>7A</v>
      </c>
      <c r="R508" s="30"/>
    </row>
    <row r="509" spans="1:19" x14ac:dyDescent="0.3">
      <c r="A509" s="30" t="s">
        <v>126</v>
      </c>
      <c r="B509" s="30">
        <v>0</v>
      </c>
      <c r="C509" s="30" t="s">
        <v>4230</v>
      </c>
      <c r="D509" s="30">
        <v>1801</v>
      </c>
      <c r="E509" s="30">
        <v>321.55799999999999</v>
      </c>
      <c r="F509" s="30">
        <v>0.5</v>
      </c>
      <c r="G509" s="30">
        <v>0.4</v>
      </c>
      <c r="H509" s="30">
        <v>1.912239</v>
      </c>
      <c r="I509" s="30">
        <v>5189842.4040000001</v>
      </c>
      <c r="J509" s="30">
        <v>488047.777</v>
      </c>
      <c r="K509" s="18">
        <f>VLOOKUP($C509,'Hub coords'!$A$14:$E$119,4,TRUE)</f>
        <v>488047.29640000005</v>
      </c>
      <c r="L509" s="18">
        <f>VLOOKUP($C509,'Hub coords'!$A$14:$E$119,5,TRUE)</f>
        <v>5189841.7215</v>
      </c>
      <c r="M509" s="34">
        <f t="shared" si="32"/>
        <v>0.48059999995166436</v>
      </c>
      <c r="N509" s="34">
        <f t="shared" si="33"/>
        <v>0.68250000011175871</v>
      </c>
      <c r="O509" s="35">
        <f t="shared" si="34"/>
        <v>0.83473505383809687</v>
      </c>
      <c r="P509" s="34">
        <f t="shared" si="35"/>
        <v>0.69678261010609044</v>
      </c>
      <c r="Q509" s="36" t="str">
        <f>VLOOKUP($C509,'Hub coords'!$A$14:$E$118,1,TRUE)</f>
        <v>7A</v>
      </c>
      <c r="R509" s="30"/>
    </row>
    <row r="510" spans="1:19" x14ac:dyDescent="0.3">
      <c r="A510" s="30" t="s">
        <v>130</v>
      </c>
      <c r="B510" s="30">
        <v>0</v>
      </c>
      <c r="C510" s="30" t="s">
        <v>4204</v>
      </c>
      <c r="D510" s="30">
        <v>1801</v>
      </c>
      <c r="E510" s="30">
        <v>321.11399999999998</v>
      </c>
      <c r="F510" s="30">
        <v>0.4</v>
      </c>
      <c r="G510" s="30">
        <v>0.3</v>
      </c>
      <c r="H510" s="30">
        <v>1.57413</v>
      </c>
      <c r="I510" s="30">
        <v>5189842.551</v>
      </c>
      <c r="J510" s="30">
        <v>488047.33199999999</v>
      </c>
      <c r="K510" s="18">
        <f>VLOOKUP($C510,'Hub coords'!$A$14:$E$119,4,TRUE)</f>
        <v>488047.29640000005</v>
      </c>
      <c r="L510" s="18">
        <f>VLOOKUP($C510,'Hub coords'!$A$14:$E$119,5,TRUE)</f>
        <v>5189841.7215</v>
      </c>
      <c r="M510" s="34">
        <f t="shared" si="32"/>
        <v>3.5599999944679439E-2</v>
      </c>
      <c r="N510" s="34">
        <f t="shared" si="33"/>
        <v>0.82949999999254942</v>
      </c>
      <c r="O510" s="35">
        <f t="shared" si="34"/>
        <v>0.83026357862048883</v>
      </c>
      <c r="P510" s="34">
        <f t="shared" si="35"/>
        <v>0.68933760998370064</v>
      </c>
      <c r="Q510" s="36" t="str">
        <f>VLOOKUP($C510,'Hub coords'!$A$14:$E$118,1,TRUE)</f>
        <v>7A</v>
      </c>
      <c r="R510" s="30" t="s">
        <v>5112</v>
      </c>
      <c r="S510" s="37">
        <f>COUNT(D486:D515)</f>
        <v>30</v>
      </c>
    </row>
    <row r="511" spans="1:19" x14ac:dyDescent="0.3">
      <c r="A511" s="30" t="s">
        <v>130</v>
      </c>
      <c r="B511" s="30">
        <v>0</v>
      </c>
      <c r="C511" s="30" t="s">
        <v>4205</v>
      </c>
      <c r="D511" s="30">
        <v>1801</v>
      </c>
      <c r="E511" s="30">
        <v>323.94600000000003</v>
      </c>
      <c r="F511" s="30">
        <v>0.5</v>
      </c>
      <c r="G511" s="30">
        <v>0.3</v>
      </c>
      <c r="H511" s="30">
        <v>2.0284580000000001</v>
      </c>
      <c r="I511" s="30">
        <v>5189842.8</v>
      </c>
      <c r="J511" s="30">
        <v>488046.93699999998</v>
      </c>
      <c r="K511" s="18">
        <f>VLOOKUP($C511,'Hub coords'!$A$14:$E$119,4,TRUE)</f>
        <v>488047.29640000005</v>
      </c>
      <c r="L511" s="18">
        <f>VLOOKUP($C511,'Hub coords'!$A$14:$E$119,5,TRUE)</f>
        <v>5189841.7215</v>
      </c>
      <c r="M511" s="34">
        <f t="shared" si="32"/>
        <v>0.35940000007394701</v>
      </c>
      <c r="N511" s="34">
        <f t="shared" si="33"/>
        <v>1.0784999998286366</v>
      </c>
      <c r="O511" s="35">
        <f t="shared" si="34"/>
        <v>1.1368071998731897</v>
      </c>
      <c r="P511" s="34">
        <f t="shared" si="35"/>
        <v>1.2923306096835223</v>
      </c>
      <c r="Q511" s="36" t="str">
        <f>VLOOKUP($C511,'Hub coords'!$A$14:$E$118,1,TRUE)</f>
        <v>7A</v>
      </c>
      <c r="R511" s="30" t="s">
        <v>5111</v>
      </c>
      <c r="S511" s="34">
        <f>AVERAGE(O486:O515)</f>
        <v>0.81817511272332921</v>
      </c>
    </row>
    <row r="512" spans="1:19" x14ac:dyDescent="0.3">
      <c r="A512" s="30" t="s">
        <v>130</v>
      </c>
      <c r="B512" s="30">
        <v>0</v>
      </c>
      <c r="C512" s="30" t="s">
        <v>4206</v>
      </c>
      <c r="D512" s="30">
        <v>1801</v>
      </c>
      <c r="E512" s="30">
        <v>322.02699999999999</v>
      </c>
      <c r="F512" s="30">
        <v>0.3</v>
      </c>
      <c r="G512" s="30">
        <v>0.3</v>
      </c>
      <c r="H512" s="30">
        <v>1.624447</v>
      </c>
      <c r="I512" s="30">
        <v>5189842.4589999998</v>
      </c>
      <c r="J512" s="30">
        <v>488047.24599999998</v>
      </c>
      <c r="K512" s="18">
        <f>VLOOKUP($C512,'Hub coords'!$A$14:$E$119,4,TRUE)</f>
        <v>488047.29640000005</v>
      </c>
      <c r="L512" s="18">
        <f>VLOOKUP($C512,'Hub coords'!$A$14:$E$119,5,TRUE)</f>
        <v>5189841.7215</v>
      </c>
      <c r="M512" s="34">
        <f t="shared" si="32"/>
        <v>5.0400000065565109E-2</v>
      </c>
      <c r="N512" s="34">
        <f t="shared" si="33"/>
        <v>0.73749999981373549</v>
      </c>
      <c r="O512" s="35">
        <f t="shared" si="34"/>
        <v>0.73922013617857352</v>
      </c>
      <c r="P512" s="34">
        <f t="shared" si="35"/>
        <v>0.54644640973186875</v>
      </c>
      <c r="Q512" s="36" t="str">
        <f>VLOOKUP($C512,'Hub coords'!$A$14:$E$118,1,TRUE)</f>
        <v>7A</v>
      </c>
      <c r="R512" s="30" t="s">
        <v>5110</v>
      </c>
      <c r="S512" s="34">
        <f>_xlfn.STDEV.S(O486:O515)</f>
        <v>0.19727548088495975</v>
      </c>
    </row>
    <row r="513" spans="1:22" x14ac:dyDescent="0.3">
      <c r="A513" s="30" t="s">
        <v>130</v>
      </c>
      <c r="B513" s="30">
        <v>0</v>
      </c>
      <c r="C513" s="30" t="s">
        <v>4207</v>
      </c>
      <c r="D513" s="30">
        <v>1801</v>
      </c>
      <c r="E513" s="30">
        <v>319.86900000000003</v>
      </c>
      <c r="F513" s="30">
        <v>0.3</v>
      </c>
      <c r="G513" s="30">
        <v>0.3</v>
      </c>
      <c r="H513" s="30">
        <v>1.8259160000000001</v>
      </c>
      <c r="I513" s="30">
        <v>5189841.3159999996</v>
      </c>
      <c r="J513" s="30">
        <v>488046.87199999997</v>
      </c>
      <c r="K513" s="18">
        <f>VLOOKUP($C513,'Hub coords'!$A$14:$E$119,4,TRUE)</f>
        <v>488047.29640000005</v>
      </c>
      <c r="L513" s="18">
        <f>VLOOKUP($C513,'Hub coords'!$A$14:$E$119,5,TRUE)</f>
        <v>5189841.7215</v>
      </c>
      <c r="M513" s="34">
        <f t="shared" si="32"/>
        <v>0.42440000007627532</v>
      </c>
      <c r="N513" s="34">
        <f t="shared" si="33"/>
        <v>0.40550000034272671</v>
      </c>
      <c r="O513" s="35">
        <f t="shared" si="34"/>
        <v>0.58698007661478069</v>
      </c>
      <c r="P513" s="34">
        <f t="shared" si="35"/>
        <v>0.34454561034269382</v>
      </c>
      <c r="Q513" s="36" t="str">
        <f>VLOOKUP($C513,'Hub coords'!$A$14:$E$118,1,TRUE)</f>
        <v>7A</v>
      </c>
      <c r="R513" s="30" t="s">
        <v>5109</v>
      </c>
      <c r="S513" s="34">
        <f>MIN(O486:O515)</f>
        <v>0.35931575247581471</v>
      </c>
    </row>
    <row r="514" spans="1:22" x14ac:dyDescent="0.3">
      <c r="A514" s="30" t="s">
        <v>130</v>
      </c>
      <c r="B514" s="30">
        <v>0</v>
      </c>
      <c r="C514" s="30" t="s">
        <v>4208</v>
      </c>
      <c r="D514" s="30">
        <v>1801</v>
      </c>
      <c r="E514" s="30">
        <v>321.98</v>
      </c>
      <c r="F514" s="30">
        <v>0.4</v>
      </c>
      <c r="G514" s="30">
        <v>0.3</v>
      </c>
      <c r="H514" s="30">
        <v>1.505809</v>
      </c>
      <c r="I514" s="30">
        <v>5189842.5250000004</v>
      </c>
      <c r="J514" s="30">
        <v>488047.37199999997</v>
      </c>
      <c r="K514" s="18">
        <f>VLOOKUP($C514,'Hub coords'!$A$14:$E$119,4,TRUE)</f>
        <v>488047.29640000005</v>
      </c>
      <c r="L514" s="18">
        <f>VLOOKUP($C514,'Hub coords'!$A$14:$E$119,5,TRUE)</f>
        <v>5189841.7215</v>
      </c>
      <c r="M514" s="34">
        <f t="shared" si="32"/>
        <v>7.5599999923724681E-2</v>
      </c>
      <c r="N514" s="34">
        <f t="shared" si="33"/>
        <v>0.80350000038743019</v>
      </c>
      <c r="O514" s="35">
        <f t="shared" si="34"/>
        <v>0.80704870398946027</v>
      </c>
      <c r="P514" s="34">
        <f t="shared" si="35"/>
        <v>0.65132761061106748</v>
      </c>
      <c r="Q514" s="36" t="str">
        <f>VLOOKUP($C514,'Hub coords'!$A$14:$E$118,1,TRUE)</f>
        <v>7A</v>
      </c>
      <c r="R514" s="30" t="s">
        <v>5108</v>
      </c>
      <c r="S514" s="34">
        <f>MAX(O486:O515)</f>
        <v>1.1650829196617252</v>
      </c>
    </row>
    <row r="515" spans="1:22" x14ac:dyDescent="0.3">
      <c r="A515" s="30" t="s">
        <v>126</v>
      </c>
      <c r="B515" s="30">
        <v>0</v>
      </c>
      <c r="C515" s="30" t="s">
        <v>4209</v>
      </c>
      <c r="D515" s="30">
        <v>1801</v>
      </c>
      <c r="E515" s="30">
        <v>320.202</v>
      </c>
      <c r="F515" s="30">
        <v>0.4</v>
      </c>
      <c r="G515" s="30">
        <v>0.3</v>
      </c>
      <c r="H515" s="30">
        <v>1.924275</v>
      </c>
      <c r="I515" s="30">
        <v>5189840.9840000002</v>
      </c>
      <c r="J515" s="30">
        <v>488046.48599999998</v>
      </c>
      <c r="K515" s="18">
        <f>VLOOKUP($C515,'Hub coords'!$A$14:$E$119,4,TRUE)</f>
        <v>488047.29640000005</v>
      </c>
      <c r="L515" s="18">
        <f>VLOOKUP($C515,'Hub coords'!$A$14:$E$119,5,TRUE)</f>
        <v>5189841.7215</v>
      </c>
      <c r="M515" s="34">
        <f t="shared" si="32"/>
        <v>0.81040000007487833</v>
      </c>
      <c r="N515" s="34">
        <f t="shared" si="33"/>
        <v>0.73749999981373549</v>
      </c>
      <c r="O515" s="35">
        <f t="shared" si="34"/>
        <v>1.0957437701609909</v>
      </c>
      <c r="P515" s="34">
        <f t="shared" si="35"/>
        <v>1.2006544098466225</v>
      </c>
      <c r="Q515" s="36" t="str">
        <f>VLOOKUP($C515,'Hub coords'!$A$14:$E$118,1,TRUE)</f>
        <v>7A</v>
      </c>
      <c r="R515" s="30" t="s">
        <v>5107</v>
      </c>
      <c r="S515" s="34">
        <f>SQRT(SUM(P486:P515)/S510)</f>
        <v>0.84085128090105499</v>
      </c>
    </row>
    <row r="516" spans="1:22" ht="15" thickBot="1" x14ac:dyDescent="0.35">
      <c r="A516" s="45" t="s">
        <v>126</v>
      </c>
      <c r="B516" s="45">
        <v>0</v>
      </c>
      <c r="C516" s="45" t="s">
        <v>7159</v>
      </c>
      <c r="D516" s="45">
        <v>1799</v>
      </c>
      <c r="E516" s="45">
        <v>311.50200000000001</v>
      </c>
      <c r="F516" s="45">
        <v>0.7</v>
      </c>
      <c r="G516" s="45">
        <v>0.5</v>
      </c>
      <c r="H516" s="45">
        <v>1.790203</v>
      </c>
      <c r="I516" s="45">
        <v>5189870.8609999996</v>
      </c>
      <c r="J516" s="45">
        <v>488017.30099999998</v>
      </c>
      <c r="K516" s="18">
        <f>VLOOKUP($C516,'Hub coords'!$A$14:$E$119,4,TRUE)</f>
        <v>488015.69576465449</v>
      </c>
      <c r="L516" s="18">
        <f>VLOOKUP($C516,'Hub coords'!$A$14:$E$119,5,TRUE)</f>
        <v>5189870.846538106</v>
      </c>
      <c r="M516" s="18">
        <f t="shared" si="32"/>
        <v>1.6052353454870172</v>
      </c>
      <c r="N516" s="18">
        <f t="shared" si="33"/>
        <v>1.446189358830452E-2</v>
      </c>
      <c r="O516" s="46">
        <f t="shared" si="34"/>
        <v>1.6053004892439866</v>
      </c>
      <c r="P516" s="18">
        <f t="shared" si="35"/>
        <v>2.5769896607669827</v>
      </c>
      <c r="Q516" s="47" t="str">
        <f>VLOOKUP($C516,'Hub coords'!$A$14:$E$118,1,TRUE)</f>
        <v>8APIN</v>
      </c>
      <c r="R516" s="45"/>
      <c r="S516" s="45"/>
      <c r="T516" s="45"/>
      <c r="V516" s="233"/>
    </row>
    <row r="517" spans="1:22" x14ac:dyDescent="0.3">
      <c r="A517" s="45" t="s">
        <v>126</v>
      </c>
      <c r="B517" s="45">
        <v>0</v>
      </c>
      <c r="C517" s="45" t="s">
        <v>7160</v>
      </c>
      <c r="D517" s="45">
        <v>1799</v>
      </c>
      <c r="E517" s="45">
        <v>311.94900000000001</v>
      </c>
      <c r="F517" s="45">
        <v>0.8</v>
      </c>
      <c r="G517" s="45">
        <v>0.6</v>
      </c>
      <c r="H517" s="45">
        <v>2.3253180000000002</v>
      </c>
      <c r="I517" s="45">
        <v>5189871.3150000004</v>
      </c>
      <c r="J517" s="45">
        <v>488017.25099999999</v>
      </c>
      <c r="K517" s="18">
        <f>VLOOKUP($C517,'Hub coords'!$A$14:$E$119,4,TRUE)</f>
        <v>488015.69576465449</v>
      </c>
      <c r="L517" s="18">
        <f>VLOOKUP($C517,'Hub coords'!$A$14:$E$119,5,TRUE)</f>
        <v>5189870.846538106</v>
      </c>
      <c r="M517" s="18">
        <f t="shared" si="32"/>
        <v>1.5552353454986587</v>
      </c>
      <c r="N517" s="18">
        <f t="shared" si="33"/>
        <v>0.46846189443022013</v>
      </c>
      <c r="O517" s="46">
        <f t="shared" si="34"/>
        <v>1.6242578386516973</v>
      </c>
      <c r="P517" s="18">
        <f t="shared" si="35"/>
        <v>2.6382135264214832</v>
      </c>
      <c r="Q517" s="47" t="str">
        <f>VLOOKUP($C517,'Hub coords'!$A$14:$E$118,1,TRUE)</f>
        <v>8APIN</v>
      </c>
      <c r="R517" s="20"/>
      <c r="S517" s="20"/>
      <c r="T517" s="45"/>
      <c r="V517" s="233"/>
    </row>
    <row r="518" spans="1:22" x14ac:dyDescent="0.3">
      <c r="A518" s="45" t="s">
        <v>130</v>
      </c>
      <c r="B518" s="45">
        <v>0</v>
      </c>
      <c r="C518" s="45" t="s">
        <v>7161</v>
      </c>
      <c r="D518" s="45">
        <v>1801</v>
      </c>
      <c r="E518" s="45">
        <v>311.90300000000002</v>
      </c>
      <c r="F518" s="45">
        <v>0.4</v>
      </c>
      <c r="G518" s="45">
        <v>0.3</v>
      </c>
      <c r="H518" s="45">
        <v>1.9153180000000001</v>
      </c>
      <c r="I518" s="45">
        <v>5189869.426</v>
      </c>
      <c r="J518" s="45">
        <v>488015.30900000001</v>
      </c>
      <c r="K518" s="18">
        <f>VLOOKUP($C518,'Hub coords'!$A$14:$E$119,4,TRUE)</f>
        <v>488015.69576465449</v>
      </c>
      <c r="L518" s="18">
        <f>VLOOKUP($C518,'Hub coords'!$A$14:$E$119,5,TRUE)</f>
        <v>5189870.846538106</v>
      </c>
      <c r="M518" s="18">
        <f t="shared" si="32"/>
        <v>0.38676465448224917</v>
      </c>
      <c r="N518" s="18">
        <f t="shared" si="33"/>
        <v>1.4205381060019135</v>
      </c>
      <c r="O518" s="46">
        <f t="shared" si="34"/>
        <v>1.4722484194456713</v>
      </c>
      <c r="P518" s="18">
        <f t="shared" si="35"/>
        <v>2.1675154085602775</v>
      </c>
      <c r="Q518" s="47" t="str">
        <f>VLOOKUP($C518,'Hub coords'!$A$14:$E$118,1,TRUE)</f>
        <v>8APIN</v>
      </c>
      <c r="R518" s="19"/>
      <c r="S518" s="15"/>
      <c r="T518" s="45"/>
      <c r="V518" s="233"/>
    </row>
    <row r="519" spans="1:22" x14ac:dyDescent="0.3">
      <c r="A519" s="45" t="s">
        <v>126</v>
      </c>
      <c r="B519" s="45">
        <v>0</v>
      </c>
      <c r="C519" s="45" t="s">
        <v>7162</v>
      </c>
      <c r="D519" s="45">
        <v>1801</v>
      </c>
      <c r="E519" s="45">
        <v>313.15600000000001</v>
      </c>
      <c r="F519" s="45">
        <v>0.4</v>
      </c>
      <c r="G519" s="45">
        <v>0.3</v>
      </c>
      <c r="H519" s="45">
        <v>1.928898</v>
      </c>
      <c r="I519" s="45">
        <v>5189869.1050000004</v>
      </c>
      <c r="J519" s="45">
        <v>488016.15500000003</v>
      </c>
      <c r="K519" s="18">
        <f>VLOOKUP($C519,'Hub coords'!$A$14:$E$119,4,TRUE)</f>
        <v>488015.69576465449</v>
      </c>
      <c r="L519" s="18">
        <f>VLOOKUP($C519,'Hub coords'!$A$14:$E$119,5,TRUE)</f>
        <v>5189870.846538106</v>
      </c>
      <c r="M519" s="18">
        <f t="shared" si="32"/>
        <v>0.4592353455373086</v>
      </c>
      <c r="N519" s="18">
        <f t="shared" si="33"/>
        <v>1.741538105532527</v>
      </c>
      <c r="O519" s="46">
        <f t="shared" si="34"/>
        <v>1.8010697031521556</v>
      </c>
      <c r="P519" s="18">
        <f t="shared" si="35"/>
        <v>3.2438520756125939</v>
      </c>
      <c r="Q519" s="47" t="str">
        <f>VLOOKUP($C519,'Hub coords'!$A$14:$E$118,1,TRUE)</f>
        <v>8APIN</v>
      </c>
      <c r="R519" s="19"/>
      <c r="S519" s="15"/>
      <c r="T519" s="45"/>
      <c r="V519" s="233"/>
    </row>
    <row r="520" spans="1:22" x14ac:dyDescent="0.3">
      <c r="A520" s="45" t="s">
        <v>126</v>
      </c>
      <c r="B520" s="45">
        <v>0</v>
      </c>
      <c r="C520" s="45" t="s">
        <v>7163</v>
      </c>
      <c r="D520" s="45">
        <v>1801</v>
      </c>
      <c r="E520" s="45">
        <v>311.46300000000002</v>
      </c>
      <c r="F520" s="45">
        <v>0.6</v>
      </c>
      <c r="G520" s="45">
        <v>0.5</v>
      </c>
      <c r="H520" s="45">
        <v>1.839926</v>
      </c>
      <c r="I520" s="45">
        <v>5189870.2649999997</v>
      </c>
      <c r="J520" s="45">
        <v>488017.71899999998</v>
      </c>
      <c r="K520" s="18">
        <f>VLOOKUP($C520,'Hub coords'!$A$14:$E$119,4,TRUE)</f>
        <v>488015.69576465449</v>
      </c>
      <c r="L520" s="18">
        <f>VLOOKUP($C520,'Hub coords'!$A$14:$E$119,5,TRUE)</f>
        <v>5189870.846538106</v>
      </c>
      <c r="M520" s="18">
        <f t="shared" si="32"/>
        <v>2.0232353454921395</v>
      </c>
      <c r="N520" s="18">
        <f t="shared" si="33"/>
        <v>0.58153810631483793</v>
      </c>
      <c r="O520" s="46">
        <f t="shared" si="34"/>
        <v>2.1051526862308454</v>
      </c>
      <c r="P520" s="18">
        <f t="shared" si="35"/>
        <v>4.4316678323449441</v>
      </c>
      <c r="Q520" s="47" t="str">
        <f>VLOOKUP($C520,'Hub coords'!$A$14:$E$118,1,TRUE)</f>
        <v>8APIN</v>
      </c>
      <c r="R520" s="19"/>
      <c r="S520" s="15"/>
      <c r="T520" s="45"/>
      <c r="V520" s="233"/>
    </row>
    <row r="521" spans="1:22" x14ac:dyDescent="0.3">
      <c r="A521" s="45" t="s">
        <v>126</v>
      </c>
      <c r="B521" s="45">
        <v>0</v>
      </c>
      <c r="C521" s="45" t="s">
        <v>7164</v>
      </c>
      <c r="D521" s="45">
        <v>1801</v>
      </c>
      <c r="E521" s="45">
        <v>313.721</v>
      </c>
      <c r="F521" s="45">
        <v>0.5</v>
      </c>
      <c r="G521" s="45">
        <v>0.3</v>
      </c>
      <c r="H521" s="45">
        <v>2.0590830000000002</v>
      </c>
      <c r="I521" s="45">
        <v>5189869.42</v>
      </c>
      <c r="J521" s="45">
        <v>488015.84299999999</v>
      </c>
      <c r="K521" s="18">
        <f>VLOOKUP($C521,'Hub coords'!$A$14:$E$119,4,TRUE)</f>
        <v>488015.69576465449</v>
      </c>
      <c r="L521" s="18">
        <f>VLOOKUP($C521,'Hub coords'!$A$14:$E$119,5,TRUE)</f>
        <v>5189870.846538106</v>
      </c>
      <c r="M521" s="18">
        <f t="shared" si="32"/>
        <v>0.14723534550284967</v>
      </c>
      <c r="N521" s="18">
        <f t="shared" si="33"/>
        <v>1.4265381060540676</v>
      </c>
      <c r="O521" s="46">
        <f t="shared" si="34"/>
        <v>1.4341161790418757</v>
      </c>
      <c r="P521" s="18">
        <f t="shared" si="35"/>
        <v>2.0566892149896692</v>
      </c>
      <c r="Q521" s="47" t="str">
        <f>VLOOKUP($C521,'Hub coords'!$A$14:$E$118,1,TRUE)</f>
        <v>8APIN</v>
      </c>
      <c r="R521" s="19"/>
      <c r="S521" s="15"/>
      <c r="T521" s="45"/>
      <c r="V521" s="233"/>
    </row>
    <row r="522" spans="1:22" x14ac:dyDescent="0.3">
      <c r="A522" s="45" t="s">
        <v>126</v>
      </c>
      <c r="B522" s="45">
        <v>0</v>
      </c>
      <c r="C522" s="45" t="s">
        <v>7165</v>
      </c>
      <c r="D522" s="45">
        <v>1801</v>
      </c>
      <c r="E522" s="45">
        <v>313.31099999999998</v>
      </c>
      <c r="F522" s="45">
        <v>0.4</v>
      </c>
      <c r="G522" s="45">
        <v>0.3</v>
      </c>
      <c r="H522" s="45">
        <v>1.995609</v>
      </c>
      <c r="I522" s="45">
        <v>5189869.1900000004</v>
      </c>
      <c r="J522" s="45">
        <v>488016.21799999999</v>
      </c>
      <c r="K522" s="18">
        <f>VLOOKUP($C522,'Hub coords'!$A$14:$E$119,4,TRUE)</f>
        <v>488015.69576465449</v>
      </c>
      <c r="L522" s="18">
        <f>VLOOKUP($C522,'Hub coords'!$A$14:$E$119,5,TRUE)</f>
        <v>5189870.846538106</v>
      </c>
      <c r="M522" s="18">
        <f t="shared" si="32"/>
        <v>0.52223534550284967</v>
      </c>
      <c r="N522" s="18">
        <f t="shared" si="33"/>
        <v>1.6565381055697799</v>
      </c>
      <c r="O522" s="46">
        <f t="shared" si="34"/>
        <v>1.7369076691917724</v>
      </c>
      <c r="P522" s="18">
        <f t="shared" si="35"/>
        <v>3.0168482512971955</v>
      </c>
      <c r="Q522" s="47" t="str">
        <f>VLOOKUP($C522,'Hub coords'!$A$14:$E$118,1,TRUE)</f>
        <v>8APIN</v>
      </c>
      <c r="R522" s="19"/>
      <c r="S522" s="15"/>
      <c r="T522" s="45"/>
      <c r="V522" s="233"/>
    </row>
    <row r="523" spans="1:22" x14ac:dyDescent="0.3">
      <c r="A523" s="45" t="s">
        <v>126</v>
      </c>
      <c r="B523" s="45">
        <v>0</v>
      </c>
      <c r="C523" s="45" t="s">
        <v>7166</v>
      </c>
      <c r="D523" s="45">
        <v>1801</v>
      </c>
      <c r="E523" s="45">
        <v>313.601</v>
      </c>
      <c r="F523" s="45">
        <v>0.4</v>
      </c>
      <c r="G523" s="45">
        <v>0.3</v>
      </c>
      <c r="H523" s="45">
        <v>1.7751840000000001</v>
      </c>
      <c r="I523" s="45">
        <v>5189868.6279999996</v>
      </c>
      <c r="J523" s="45">
        <v>488015.83799999999</v>
      </c>
      <c r="K523" s="18">
        <f>VLOOKUP($C523,'Hub coords'!$A$14:$E$119,4,TRUE)</f>
        <v>488015.69576465449</v>
      </c>
      <c r="L523" s="18">
        <f>VLOOKUP($C523,'Hub coords'!$A$14:$E$119,5,TRUE)</f>
        <v>5189870.846538106</v>
      </c>
      <c r="M523" s="18">
        <f t="shared" si="32"/>
        <v>0.14223534549819306</v>
      </c>
      <c r="N523" s="18">
        <f t="shared" si="33"/>
        <v>2.2185381064191461</v>
      </c>
      <c r="O523" s="46">
        <f t="shared" si="34"/>
        <v>2.2230929407343365</v>
      </c>
      <c r="P523" s="18">
        <f t="shared" si="35"/>
        <v>4.9421422231428398</v>
      </c>
      <c r="Q523" s="47" t="str">
        <f>VLOOKUP($C523,'Hub coords'!$A$14:$E$118,1,TRUE)</f>
        <v>8APIN</v>
      </c>
      <c r="R523" s="19"/>
      <c r="S523" s="15"/>
      <c r="T523" s="45"/>
      <c r="V523" s="233"/>
    </row>
    <row r="524" spans="1:22" x14ac:dyDescent="0.3">
      <c r="A524" s="45" t="s">
        <v>126</v>
      </c>
      <c r="B524" s="45">
        <v>0</v>
      </c>
      <c r="C524" s="45" t="s">
        <v>7167</v>
      </c>
      <c r="D524" s="45">
        <v>1801</v>
      </c>
      <c r="E524" s="45">
        <v>313.416</v>
      </c>
      <c r="F524" s="45">
        <v>0.5</v>
      </c>
      <c r="G524" s="45">
        <v>0.3</v>
      </c>
      <c r="H524" s="45">
        <v>1.8828419999999999</v>
      </c>
      <c r="I524" s="45">
        <v>5189868.5190000003</v>
      </c>
      <c r="J524" s="45">
        <v>488016.12900000002</v>
      </c>
      <c r="K524" s="18">
        <f>VLOOKUP($C524,'Hub coords'!$A$14:$E$119,4,TRUE)</f>
        <v>488015.69576465449</v>
      </c>
      <c r="L524" s="18">
        <f>VLOOKUP($C524,'Hub coords'!$A$14:$E$119,5,TRUE)</f>
        <v>5189870.846538106</v>
      </c>
      <c r="M524" s="18">
        <f t="shared" si="32"/>
        <v>0.43323534552473575</v>
      </c>
      <c r="N524" s="18">
        <f t="shared" si="33"/>
        <v>2.3275381056591868</v>
      </c>
      <c r="O524" s="46">
        <f t="shared" si="34"/>
        <v>2.3675148358368303</v>
      </c>
      <c r="P524" s="18">
        <f t="shared" si="35"/>
        <v>5.6051264979074933</v>
      </c>
      <c r="Q524" s="47" t="str">
        <f>VLOOKUP($C524,'Hub coords'!$A$14:$E$118,1,TRUE)</f>
        <v>8APIN</v>
      </c>
      <c r="R524" s="19"/>
      <c r="S524" s="15"/>
      <c r="T524" s="45"/>
      <c r="V524" s="233"/>
    </row>
    <row r="525" spans="1:22" x14ac:dyDescent="0.3">
      <c r="A525" s="45" t="s">
        <v>126</v>
      </c>
      <c r="B525" s="45">
        <v>0</v>
      </c>
      <c r="C525" s="45" t="s">
        <v>7168</v>
      </c>
      <c r="D525" s="45">
        <v>1801</v>
      </c>
      <c r="E525" s="45">
        <v>311.89299999999997</v>
      </c>
      <c r="F525" s="45">
        <v>0.6</v>
      </c>
      <c r="G525" s="45">
        <v>0.4</v>
      </c>
      <c r="H525" s="45">
        <v>1.8837680000000001</v>
      </c>
      <c r="I525" s="45">
        <v>5189870.9539999999</v>
      </c>
      <c r="J525" s="45">
        <v>488017.36200000002</v>
      </c>
      <c r="K525" s="18">
        <f>VLOOKUP($C525,'Hub coords'!$A$14:$E$119,4,TRUE)</f>
        <v>488015.69576465449</v>
      </c>
      <c r="L525" s="18">
        <f>VLOOKUP($C525,'Hub coords'!$A$14:$E$119,5,TRUE)</f>
        <v>5189870.846538106</v>
      </c>
      <c r="M525" s="18">
        <f t="shared" si="32"/>
        <v>1.6662353455321863</v>
      </c>
      <c r="N525" s="18">
        <f t="shared" si="33"/>
        <v>0.10746189393103123</v>
      </c>
      <c r="O525" s="46">
        <f t="shared" si="34"/>
        <v>1.6696970639454358</v>
      </c>
      <c r="P525" s="18">
        <f t="shared" si="35"/>
        <v>2.7878882853480089</v>
      </c>
      <c r="Q525" s="47" t="str">
        <f>VLOOKUP($C525,'Hub coords'!$A$14:$E$118,1,TRUE)</f>
        <v>8APIN</v>
      </c>
      <c r="R525" s="19"/>
      <c r="S525" s="15"/>
      <c r="T525" s="45"/>
      <c r="V525" s="233"/>
    </row>
    <row r="526" spans="1:22" ht="15" thickBot="1" x14ac:dyDescent="0.35">
      <c r="A526" s="45" t="s">
        <v>126</v>
      </c>
      <c r="B526" s="45">
        <v>0</v>
      </c>
      <c r="C526" s="45" t="s">
        <v>7169</v>
      </c>
      <c r="D526" s="45">
        <v>1801</v>
      </c>
      <c r="E526" s="45">
        <v>314.44400000000002</v>
      </c>
      <c r="F526" s="45">
        <v>0.6</v>
      </c>
      <c r="G526" s="45">
        <v>0.3</v>
      </c>
      <c r="H526" s="45">
        <v>1.9076820000000001</v>
      </c>
      <c r="I526" s="45">
        <v>5189869.5959999999</v>
      </c>
      <c r="J526" s="45">
        <v>488016.08500000002</v>
      </c>
      <c r="K526" s="18">
        <f>VLOOKUP($C526,'Hub coords'!$A$14:$E$119,4,TRUE)</f>
        <v>488015.69576465449</v>
      </c>
      <c r="L526" s="18">
        <f>VLOOKUP($C526,'Hub coords'!$A$14:$E$119,5,TRUE)</f>
        <v>5189870.846538106</v>
      </c>
      <c r="M526" s="18">
        <f t="shared" si="32"/>
        <v>0.38923534553032368</v>
      </c>
      <c r="N526" s="18">
        <f t="shared" si="33"/>
        <v>1.2505381060764194</v>
      </c>
      <c r="O526" s="46">
        <f t="shared" si="34"/>
        <v>1.3097135980661223</v>
      </c>
      <c r="P526" s="18">
        <f t="shared" si="35"/>
        <v>1.7153497089593082</v>
      </c>
      <c r="Q526" s="47" t="str">
        <f>VLOOKUP($C526,'Hub coords'!$A$14:$E$118,1,TRUE)</f>
        <v>8APIN</v>
      </c>
      <c r="R526" s="38"/>
      <c r="S526" s="38"/>
      <c r="T526" s="45"/>
      <c r="V526" s="233"/>
    </row>
    <row r="527" spans="1:22" x14ac:dyDescent="0.3">
      <c r="A527" s="45" t="s">
        <v>130</v>
      </c>
      <c r="B527" s="45">
        <v>0</v>
      </c>
      <c r="C527" s="45" t="s">
        <v>7170</v>
      </c>
      <c r="D527" s="45">
        <v>1801</v>
      </c>
      <c r="E527" s="45">
        <v>314.053</v>
      </c>
      <c r="F527" s="45">
        <v>0.7</v>
      </c>
      <c r="G527" s="45">
        <v>0.3</v>
      </c>
      <c r="H527" s="45">
        <v>2.1091410000000002</v>
      </c>
      <c r="I527" s="45">
        <v>5189869.6500000004</v>
      </c>
      <c r="J527" s="45">
        <v>488015.67499999999</v>
      </c>
      <c r="K527" s="18">
        <f>VLOOKUP($C527,'Hub coords'!$A$14:$E$119,4,TRUE)</f>
        <v>488015.69576465449</v>
      </c>
      <c r="L527" s="18">
        <f>VLOOKUP($C527,'Hub coords'!$A$14:$E$119,5,TRUE)</f>
        <v>5189870.846538106</v>
      </c>
      <c r="M527" s="18">
        <f t="shared" si="32"/>
        <v>2.0764654502272606E-2</v>
      </c>
      <c r="N527" s="18">
        <f t="shared" si="33"/>
        <v>1.1965381056070328</v>
      </c>
      <c r="O527" s="46">
        <f t="shared" si="34"/>
        <v>1.1967182663627498</v>
      </c>
      <c r="P527" s="18">
        <f t="shared" si="35"/>
        <v>1.4321346090462654</v>
      </c>
      <c r="Q527" s="47" t="str">
        <f>VLOOKUP($C527,'Hub coords'!$A$14:$E$118,1,TRUE)</f>
        <v>8APIN</v>
      </c>
      <c r="R527" s="45"/>
      <c r="S527" s="45"/>
      <c r="T527" s="45"/>
      <c r="V527" s="233"/>
    </row>
    <row r="528" spans="1:22" x14ac:dyDescent="0.3">
      <c r="A528" s="45" t="s">
        <v>126</v>
      </c>
      <c r="B528" s="45">
        <v>0</v>
      </c>
      <c r="C528" s="45" t="s">
        <v>7171</v>
      </c>
      <c r="D528" s="45">
        <v>1801</v>
      </c>
      <c r="E528" s="45">
        <v>313.56099999999998</v>
      </c>
      <c r="F528" s="45">
        <v>0.6</v>
      </c>
      <c r="G528" s="45">
        <v>0.3</v>
      </c>
      <c r="H528" s="45">
        <v>1.9292149999999999</v>
      </c>
      <c r="I528" s="45">
        <v>5189869.4850000003</v>
      </c>
      <c r="J528" s="45">
        <v>488016.05900000001</v>
      </c>
      <c r="K528" s="18">
        <f>VLOOKUP($C528,'Hub coords'!$A$14:$E$119,4,TRUE)</f>
        <v>488015.69576465449</v>
      </c>
      <c r="L528" s="18">
        <f>VLOOKUP($C528,'Hub coords'!$A$14:$E$119,5,TRUE)</f>
        <v>5189870.846538106</v>
      </c>
      <c r="M528" s="18">
        <f t="shared" si="32"/>
        <v>0.36323534551775083</v>
      </c>
      <c r="N528" s="18">
        <f t="shared" si="33"/>
        <v>1.3615381056442857</v>
      </c>
      <c r="O528" s="46">
        <f t="shared" si="34"/>
        <v>1.4091578794992525</v>
      </c>
      <c r="P528" s="18">
        <f t="shared" si="35"/>
        <v>1.9857259293548299</v>
      </c>
      <c r="Q528" s="47" t="str">
        <f>VLOOKUP($C528,'Hub coords'!$A$14:$E$118,1,TRUE)</f>
        <v>8APIN</v>
      </c>
      <c r="R528" s="45"/>
      <c r="S528" s="45"/>
      <c r="T528" s="45"/>
      <c r="V528" s="233"/>
    </row>
    <row r="529" spans="1:22" x14ac:dyDescent="0.3">
      <c r="A529" s="45" t="s">
        <v>126</v>
      </c>
      <c r="B529" s="45">
        <v>0</v>
      </c>
      <c r="C529" s="45" t="s">
        <v>7172</v>
      </c>
      <c r="D529" s="45">
        <v>1801</v>
      </c>
      <c r="E529" s="45">
        <v>314.01499999999999</v>
      </c>
      <c r="F529" s="45">
        <v>0.6</v>
      </c>
      <c r="G529" s="45">
        <v>0.3</v>
      </c>
      <c r="H529" s="45">
        <v>1.993994</v>
      </c>
      <c r="I529" s="45">
        <v>5189869.4529999997</v>
      </c>
      <c r="J529" s="45">
        <v>488015.66499999998</v>
      </c>
      <c r="K529" s="18">
        <f>VLOOKUP($C529,'Hub coords'!$A$14:$E$119,4,TRUE)</f>
        <v>488015.69576465449</v>
      </c>
      <c r="L529" s="18">
        <f>VLOOKUP($C529,'Hub coords'!$A$14:$E$119,5,TRUE)</f>
        <v>5189870.846538106</v>
      </c>
      <c r="M529" s="18">
        <f t="shared" si="32"/>
        <v>3.0764654511585832E-2</v>
      </c>
      <c r="N529" s="18">
        <f t="shared" si="33"/>
        <v>1.3935381062328815</v>
      </c>
      <c r="O529" s="46">
        <f t="shared" si="34"/>
        <v>1.3938776551370435</v>
      </c>
      <c r="P529" s="18">
        <f t="shared" si="35"/>
        <v>1.9428949174903429</v>
      </c>
      <c r="Q529" s="47" t="str">
        <f>VLOOKUP($C529,'Hub coords'!$A$14:$E$118,1,TRUE)</f>
        <v>8APIN</v>
      </c>
      <c r="R529" s="45"/>
      <c r="S529" s="45"/>
      <c r="T529" s="45"/>
      <c r="V529" s="233"/>
    </row>
    <row r="530" spans="1:22" x14ac:dyDescent="0.3">
      <c r="A530" s="45" t="s">
        <v>126</v>
      </c>
      <c r="B530" s="45">
        <v>0</v>
      </c>
      <c r="C530" s="45" t="s">
        <v>7173</v>
      </c>
      <c r="D530" s="45">
        <v>1801</v>
      </c>
      <c r="E530" s="45">
        <v>312.29000000000002</v>
      </c>
      <c r="F530" s="45">
        <v>0.8</v>
      </c>
      <c r="G530" s="45">
        <v>0.4</v>
      </c>
      <c r="H530" s="45">
        <v>2.038904</v>
      </c>
      <c r="I530" s="45">
        <v>5189870.5410000002</v>
      </c>
      <c r="J530" s="45">
        <v>488016.07500000001</v>
      </c>
      <c r="K530" s="18">
        <f>VLOOKUP($C530,'Hub coords'!$A$14:$E$119,4,TRUE)</f>
        <v>488015.69576465449</v>
      </c>
      <c r="L530" s="18">
        <f>VLOOKUP($C530,'Hub coords'!$A$14:$E$119,5,TRUE)</f>
        <v>5189870.846538106</v>
      </c>
      <c r="M530" s="18">
        <f t="shared" si="32"/>
        <v>0.37923534552101046</v>
      </c>
      <c r="N530" s="18">
        <f t="shared" si="33"/>
        <v>0.30553810577839613</v>
      </c>
      <c r="O530" s="46">
        <f t="shared" si="34"/>
        <v>0.48700408763694231</v>
      </c>
      <c r="P530" s="18">
        <f t="shared" si="35"/>
        <v>0.23717298137509057</v>
      </c>
      <c r="Q530" s="47" t="str">
        <f>VLOOKUP($C530,'Hub coords'!$A$14:$E$118,1,TRUE)</f>
        <v>8APIN</v>
      </c>
      <c r="R530" s="45"/>
      <c r="S530" s="45"/>
      <c r="T530" s="45"/>
      <c r="V530" s="233"/>
    </row>
    <row r="531" spans="1:22" x14ac:dyDescent="0.3">
      <c r="A531" s="45" t="s">
        <v>126</v>
      </c>
      <c r="B531" s="45">
        <v>0</v>
      </c>
      <c r="C531" s="45" t="s">
        <v>7174</v>
      </c>
      <c r="D531" s="45">
        <v>1801</v>
      </c>
      <c r="E531" s="45">
        <v>313.46499999999997</v>
      </c>
      <c r="F531" s="45">
        <v>0.5</v>
      </c>
      <c r="G531" s="45">
        <v>0.4</v>
      </c>
      <c r="H531" s="45">
        <v>1.658523</v>
      </c>
      <c r="I531" s="45">
        <v>5189868.5789999999</v>
      </c>
      <c r="J531" s="45">
        <v>488016.05699999997</v>
      </c>
      <c r="K531" s="18">
        <f>VLOOKUP($C531,'Hub coords'!$A$14:$E$119,4,TRUE)</f>
        <v>488015.69576465449</v>
      </c>
      <c r="L531" s="18">
        <f>VLOOKUP($C531,'Hub coords'!$A$14:$E$119,5,TRUE)</f>
        <v>5189870.846538106</v>
      </c>
      <c r="M531" s="18">
        <f t="shared" si="32"/>
        <v>0.36123534548096359</v>
      </c>
      <c r="N531" s="18">
        <f t="shared" si="33"/>
        <v>2.2675381060689688</v>
      </c>
      <c r="O531" s="46">
        <f t="shared" si="34"/>
        <v>2.2961315374559002</v>
      </c>
      <c r="P531" s="18">
        <f t="shared" si="35"/>
        <v>5.2722200372995962</v>
      </c>
      <c r="Q531" s="47" t="str">
        <f>VLOOKUP($C531,'Hub coords'!$A$14:$E$118,1,TRUE)</f>
        <v>8APIN</v>
      </c>
      <c r="R531" s="45"/>
      <c r="S531" s="45"/>
      <c r="T531" s="45"/>
      <c r="V531" s="233"/>
    </row>
    <row r="532" spans="1:22" x14ac:dyDescent="0.3">
      <c r="A532" s="45" t="s">
        <v>126</v>
      </c>
      <c r="B532" s="45">
        <v>0</v>
      </c>
      <c r="C532" s="45" t="s">
        <v>7175</v>
      </c>
      <c r="D532" s="45">
        <v>1799</v>
      </c>
      <c r="E532" s="45">
        <v>311.74400000000003</v>
      </c>
      <c r="F532" s="45">
        <v>0.7</v>
      </c>
      <c r="G532" s="45">
        <v>0.6</v>
      </c>
      <c r="H532" s="45">
        <v>2.0972379999999999</v>
      </c>
      <c r="I532" s="45">
        <v>5189870.9369999999</v>
      </c>
      <c r="J532" s="45">
        <v>488017.70400000003</v>
      </c>
      <c r="K532" s="18">
        <f>VLOOKUP($C532,'Hub coords'!$A$14:$E$119,4,TRUE)</f>
        <v>488015.69576465449</v>
      </c>
      <c r="L532" s="18">
        <f>VLOOKUP($C532,'Hub coords'!$A$14:$E$119,5,TRUE)</f>
        <v>5189870.846538106</v>
      </c>
      <c r="M532" s="18">
        <f t="shared" si="32"/>
        <v>2.0082353455363773</v>
      </c>
      <c r="N532" s="18">
        <f t="shared" si="33"/>
        <v>9.0461893938481808E-2</v>
      </c>
      <c r="O532" s="46">
        <f t="shared" si="34"/>
        <v>2.0102717620552077</v>
      </c>
      <c r="P532" s="18">
        <f t="shared" si="35"/>
        <v>4.0411925573165499</v>
      </c>
      <c r="Q532" s="47" t="str">
        <f>VLOOKUP($C532,'Hub coords'!$A$14:$E$118,1,TRUE)</f>
        <v>8APIN</v>
      </c>
      <c r="R532" s="45"/>
      <c r="S532" s="45"/>
      <c r="T532" s="45"/>
      <c r="V532" s="233"/>
    </row>
    <row r="533" spans="1:22" x14ac:dyDescent="0.3">
      <c r="A533" s="45" t="s">
        <v>126</v>
      </c>
      <c r="B533" s="45">
        <v>0</v>
      </c>
      <c r="C533" s="45" t="s">
        <v>7176</v>
      </c>
      <c r="D533" s="45">
        <v>1801</v>
      </c>
      <c r="E533" s="45">
        <v>312.42500000000001</v>
      </c>
      <c r="F533" s="45">
        <v>0.7</v>
      </c>
      <c r="G533" s="45">
        <v>0.4</v>
      </c>
      <c r="H533" s="45">
        <v>2.0651799999999998</v>
      </c>
      <c r="I533" s="45">
        <v>5189870.05</v>
      </c>
      <c r="J533" s="45">
        <v>488015.81800000003</v>
      </c>
      <c r="K533" s="18">
        <f>VLOOKUP($C533,'Hub coords'!$A$14:$E$119,4,TRUE)</f>
        <v>488015.69576465449</v>
      </c>
      <c r="L533" s="18">
        <f>VLOOKUP($C533,'Hub coords'!$A$14:$E$119,5,TRUE)</f>
        <v>5189870.846538106</v>
      </c>
      <c r="M533" s="18">
        <f t="shared" si="32"/>
        <v>0.12223534553777426</v>
      </c>
      <c r="N533" s="18">
        <f t="shared" si="33"/>
        <v>0.79653810616582632</v>
      </c>
      <c r="O533" s="46">
        <f t="shared" si="34"/>
        <v>0.80586254055699869</v>
      </c>
      <c r="P533" s="18">
        <f t="shared" si="35"/>
        <v>0.6494144342729804</v>
      </c>
      <c r="Q533" s="47" t="str">
        <f>VLOOKUP($C533,'Hub coords'!$A$14:$E$118,1,TRUE)</f>
        <v>8APIN</v>
      </c>
      <c r="R533" s="45"/>
      <c r="S533" s="45"/>
      <c r="T533" s="45"/>
      <c r="V533" s="233"/>
    </row>
    <row r="534" spans="1:22" x14ac:dyDescent="0.3">
      <c r="A534" s="45" t="s">
        <v>126</v>
      </c>
      <c r="B534" s="45">
        <v>0</v>
      </c>
      <c r="C534" s="45" t="s">
        <v>7177</v>
      </c>
      <c r="D534" s="45">
        <v>1801</v>
      </c>
      <c r="E534" s="45">
        <v>312.61099999999999</v>
      </c>
      <c r="F534" s="45">
        <v>0.4</v>
      </c>
      <c r="G534" s="45">
        <v>0.3</v>
      </c>
      <c r="H534" s="45">
        <v>2.0309010000000001</v>
      </c>
      <c r="I534" s="45">
        <v>5189869.4809999997</v>
      </c>
      <c r="J534" s="45">
        <v>488015.90100000001</v>
      </c>
      <c r="K534" s="18">
        <f>VLOOKUP($C534,'Hub coords'!$A$14:$E$119,4,TRUE)</f>
        <v>488015.69576465449</v>
      </c>
      <c r="L534" s="18">
        <f>VLOOKUP($C534,'Hub coords'!$A$14:$E$119,5,TRUE)</f>
        <v>5189870.846538106</v>
      </c>
      <c r="M534" s="18">
        <f t="shared" si="32"/>
        <v>0.20523534552194178</v>
      </c>
      <c r="N534" s="18">
        <f t="shared" si="33"/>
        <v>1.3655381062999368</v>
      </c>
      <c r="O534" s="46">
        <f t="shared" si="34"/>
        <v>1.3808750366375404</v>
      </c>
      <c r="P534" s="18">
        <f t="shared" si="35"/>
        <v>1.9068158668087285</v>
      </c>
      <c r="Q534" s="47" t="str">
        <f>VLOOKUP($C534,'Hub coords'!$A$14:$E$118,1,TRUE)</f>
        <v>8APIN</v>
      </c>
      <c r="R534" s="45"/>
      <c r="S534" s="45"/>
      <c r="T534" s="45"/>
      <c r="V534" s="233"/>
    </row>
    <row r="535" spans="1:22" x14ac:dyDescent="0.3">
      <c r="A535" s="45" t="s">
        <v>126</v>
      </c>
      <c r="B535" s="45">
        <v>0</v>
      </c>
      <c r="C535" s="45" t="s">
        <v>7178</v>
      </c>
      <c r="D535" s="45">
        <v>1801</v>
      </c>
      <c r="E535" s="45">
        <v>312.53300000000002</v>
      </c>
      <c r="F535" s="45">
        <v>0.4</v>
      </c>
      <c r="G535" s="45">
        <v>0.3</v>
      </c>
      <c r="H535" s="45">
        <v>1.890833</v>
      </c>
      <c r="I535" s="45">
        <v>5189868.55</v>
      </c>
      <c r="J535" s="45">
        <v>488015.79300000001</v>
      </c>
      <c r="K535" s="18">
        <f>VLOOKUP($C535,'Hub coords'!$A$14:$E$119,4,TRUE)</f>
        <v>488015.69576465449</v>
      </c>
      <c r="L535" s="18">
        <f>VLOOKUP($C535,'Hub coords'!$A$14:$E$119,5,TRUE)</f>
        <v>5189870.846538106</v>
      </c>
      <c r="M535" s="18">
        <f t="shared" si="32"/>
        <v>9.72353455144912E-2</v>
      </c>
      <c r="N535" s="18">
        <f t="shared" si="33"/>
        <v>2.2965381061658263</v>
      </c>
      <c r="O535" s="46">
        <f t="shared" si="34"/>
        <v>2.2985956550661628</v>
      </c>
      <c r="P535" s="18">
        <f t="shared" si="35"/>
        <v>5.283541985489042</v>
      </c>
      <c r="Q535" s="47" t="str">
        <f>VLOOKUP($C535,'Hub coords'!$A$14:$E$118,1,TRUE)</f>
        <v>8APIN</v>
      </c>
      <c r="R535" s="45"/>
      <c r="S535" s="45"/>
      <c r="T535" s="45"/>
      <c r="V535" s="233"/>
    </row>
    <row r="536" spans="1:22" x14ac:dyDescent="0.3">
      <c r="A536" s="45" t="s">
        <v>126</v>
      </c>
      <c r="B536" s="45">
        <v>0</v>
      </c>
      <c r="C536" s="45" t="s">
        <v>7179</v>
      </c>
      <c r="D536" s="45">
        <v>1801</v>
      </c>
      <c r="E536" s="45">
        <v>314.00200000000001</v>
      </c>
      <c r="F536" s="45">
        <v>0.6</v>
      </c>
      <c r="G536" s="45">
        <v>0.3</v>
      </c>
      <c r="H536" s="45">
        <v>2.014081</v>
      </c>
      <c r="I536" s="45">
        <v>5189869.2259999998</v>
      </c>
      <c r="J536" s="45">
        <v>488016.59399999998</v>
      </c>
      <c r="K536" s="18">
        <f>VLOOKUP($C536,'Hub coords'!$A$14:$E$119,4,TRUE)</f>
        <v>488015.69576465449</v>
      </c>
      <c r="L536" s="18">
        <f>VLOOKUP($C536,'Hub coords'!$A$14:$E$119,5,TRUE)</f>
        <v>5189870.846538106</v>
      </c>
      <c r="M536" s="18">
        <f t="shared" si="32"/>
        <v>0.89823534549213946</v>
      </c>
      <c r="N536" s="18">
        <f t="shared" si="33"/>
        <v>1.6205381061881781</v>
      </c>
      <c r="O536" s="46">
        <f t="shared" si="34"/>
        <v>1.8528277009747425</v>
      </c>
      <c r="P536" s="18">
        <f t="shared" si="35"/>
        <v>3.4329704894993496</v>
      </c>
      <c r="Q536" s="47" t="str">
        <f>VLOOKUP($C536,'Hub coords'!$A$14:$E$118,1,TRUE)</f>
        <v>8APIN</v>
      </c>
      <c r="R536" s="45"/>
      <c r="S536" s="45"/>
      <c r="T536" s="45"/>
      <c r="V536" s="233"/>
    </row>
    <row r="537" spans="1:22" x14ac:dyDescent="0.3">
      <c r="A537" s="45" t="s">
        <v>126</v>
      </c>
      <c r="B537" s="45">
        <v>0</v>
      </c>
      <c r="C537" s="45" t="s">
        <v>7180</v>
      </c>
      <c r="D537" s="45">
        <v>1801</v>
      </c>
      <c r="E537" s="45">
        <v>313.13600000000002</v>
      </c>
      <c r="F537" s="45">
        <v>0.5</v>
      </c>
      <c r="G537" s="45">
        <v>0.3</v>
      </c>
      <c r="H537" s="45">
        <v>1.9332800000000001</v>
      </c>
      <c r="I537" s="45">
        <v>5189868.4440000001</v>
      </c>
      <c r="J537" s="45">
        <v>488015.95199999999</v>
      </c>
      <c r="K537" s="18">
        <f>VLOOKUP($C537,'Hub coords'!$A$14:$E$119,4,TRUE)</f>
        <v>488015.69576465449</v>
      </c>
      <c r="L537" s="18">
        <f>VLOOKUP($C537,'Hub coords'!$A$14:$E$119,5,TRUE)</f>
        <v>5189870.846538106</v>
      </c>
      <c r="M537" s="18">
        <f t="shared" si="32"/>
        <v>0.25623534549959004</v>
      </c>
      <c r="N537" s="18">
        <f t="shared" si="33"/>
        <v>2.4025381058454514</v>
      </c>
      <c r="O537" s="46">
        <f t="shared" si="34"/>
        <v>2.4161634676326731</v>
      </c>
      <c r="P537" s="18">
        <f t="shared" si="35"/>
        <v>5.8378459023227434</v>
      </c>
      <c r="Q537" s="47" t="str">
        <f>VLOOKUP($C537,'Hub coords'!$A$14:$E$118,1,TRUE)</f>
        <v>8APIN</v>
      </c>
      <c r="R537" s="45"/>
      <c r="S537" s="45"/>
      <c r="T537" s="45"/>
      <c r="V537" s="233"/>
    </row>
    <row r="538" spans="1:22" x14ac:dyDescent="0.3">
      <c r="A538" s="45" t="s">
        <v>126</v>
      </c>
      <c r="B538" s="45">
        <v>0</v>
      </c>
      <c r="C538" s="45" t="s">
        <v>7181</v>
      </c>
      <c r="D538" s="45">
        <v>1801</v>
      </c>
      <c r="E538" s="45">
        <v>312.58600000000001</v>
      </c>
      <c r="F538" s="45">
        <v>0.6</v>
      </c>
      <c r="G538" s="45">
        <v>0.5</v>
      </c>
      <c r="H538" s="45">
        <v>1.9862040000000001</v>
      </c>
      <c r="I538" s="45">
        <v>5189870.84</v>
      </c>
      <c r="J538" s="45">
        <v>488016.103</v>
      </c>
      <c r="K538" s="18">
        <f>VLOOKUP($C538,'Hub coords'!$A$14:$E$119,4,TRUE)</f>
        <v>488015.69576465449</v>
      </c>
      <c r="L538" s="18">
        <f>VLOOKUP($C538,'Hub coords'!$A$14:$E$119,5,TRUE)</f>
        <v>5189870.846538106</v>
      </c>
      <c r="M538" s="18">
        <f t="shared" si="32"/>
        <v>0.40723534551216289</v>
      </c>
      <c r="N538" s="18">
        <f t="shared" si="33"/>
        <v>6.5381061285734177E-3</v>
      </c>
      <c r="O538" s="46">
        <f t="shared" si="34"/>
        <v>0.40728782631716254</v>
      </c>
      <c r="P538" s="18">
        <f t="shared" si="35"/>
        <v>0.16588337346615917</v>
      </c>
      <c r="Q538" s="47" t="str">
        <f>VLOOKUP($C538,'Hub coords'!$A$14:$E$118,1,TRUE)</f>
        <v>8APIN</v>
      </c>
      <c r="R538" s="45"/>
      <c r="S538" s="45"/>
      <c r="T538" s="45"/>
      <c r="V538" s="233"/>
    </row>
    <row r="539" spans="1:22" x14ac:dyDescent="0.3">
      <c r="A539" s="45" t="s">
        <v>130</v>
      </c>
      <c r="B539" s="45">
        <v>0</v>
      </c>
      <c r="C539" s="45" t="s">
        <v>7182</v>
      </c>
      <c r="D539" s="45">
        <v>1801</v>
      </c>
      <c r="E539" s="45">
        <v>311.82900000000001</v>
      </c>
      <c r="F539" s="45">
        <v>0.8</v>
      </c>
      <c r="G539" s="45">
        <v>0.5</v>
      </c>
      <c r="H539" s="45">
        <v>2.1910400000000001</v>
      </c>
      <c r="I539" s="45">
        <v>5189870.273</v>
      </c>
      <c r="J539" s="45">
        <v>488016.05099999998</v>
      </c>
      <c r="K539" s="18">
        <f>VLOOKUP($C539,'Hub coords'!$A$14:$E$119,4,TRUE)</f>
        <v>488015.69576465449</v>
      </c>
      <c r="L539" s="18">
        <f>VLOOKUP($C539,'Hub coords'!$A$14:$E$119,5,TRUE)</f>
        <v>5189870.846538106</v>
      </c>
      <c r="M539" s="18">
        <f t="shared" si="32"/>
        <v>0.35523534548701718</v>
      </c>
      <c r="N539" s="18">
        <f t="shared" si="33"/>
        <v>0.57353810593485832</v>
      </c>
      <c r="O539" s="46">
        <f t="shared" si="34"/>
        <v>0.67463924407243403</v>
      </c>
      <c r="P539" s="18">
        <f t="shared" si="35"/>
        <v>0.45513810964262519</v>
      </c>
      <c r="Q539" s="47" t="str">
        <f>VLOOKUP($C539,'Hub coords'!$A$14:$E$118,1,TRUE)</f>
        <v>8APIN</v>
      </c>
      <c r="R539" s="45"/>
      <c r="S539" s="45"/>
      <c r="T539" s="45"/>
      <c r="V539" s="233"/>
    </row>
    <row r="540" spans="1:22" x14ac:dyDescent="0.3">
      <c r="A540" s="45" t="s">
        <v>126</v>
      </c>
      <c r="B540" s="45">
        <v>0</v>
      </c>
      <c r="C540" s="45" t="s">
        <v>7183</v>
      </c>
      <c r="D540" s="45">
        <v>1801</v>
      </c>
      <c r="E540" s="45">
        <v>313.41399999999999</v>
      </c>
      <c r="F540" s="45">
        <v>0.4</v>
      </c>
      <c r="G540" s="45">
        <v>0.3</v>
      </c>
      <c r="H540" s="45">
        <v>1.893095</v>
      </c>
      <c r="I540" s="45">
        <v>5189868.7889999999</v>
      </c>
      <c r="J540" s="45">
        <v>488016.408</v>
      </c>
      <c r="K540" s="18">
        <f>VLOOKUP($C540,'Hub coords'!$A$14:$E$119,4,TRUE)</f>
        <v>488015.69576465449</v>
      </c>
      <c r="L540" s="18">
        <f>VLOOKUP($C540,'Hub coords'!$A$14:$E$119,5,TRUE)</f>
        <v>5189870.846538106</v>
      </c>
      <c r="M540" s="18">
        <f t="shared" si="32"/>
        <v>0.71223534550517797</v>
      </c>
      <c r="N540" s="18">
        <f t="shared" si="33"/>
        <v>2.0575381061062217</v>
      </c>
      <c r="O540" s="46">
        <f t="shared" si="34"/>
        <v>2.177324561351857</v>
      </c>
      <c r="P540" s="18">
        <f t="shared" si="35"/>
        <v>4.7407422454660564</v>
      </c>
      <c r="Q540" s="47" t="str">
        <f>VLOOKUP($C540,'Hub coords'!$A$14:$E$118,1,TRUE)</f>
        <v>8APIN</v>
      </c>
      <c r="R540" s="30" t="s">
        <v>5112</v>
      </c>
      <c r="S540" s="37">
        <f>COUNT(D516:D545)</f>
        <v>30</v>
      </c>
      <c r="T540" s="45"/>
      <c r="V540" s="233"/>
    </row>
    <row r="541" spans="1:22" x14ac:dyDescent="0.3">
      <c r="A541" s="45" t="s">
        <v>126</v>
      </c>
      <c r="B541" s="45">
        <v>0</v>
      </c>
      <c r="C541" s="45" t="s">
        <v>7184</v>
      </c>
      <c r="D541" s="45">
        <v>1799</v>
      </c>
      <c r="E541" s="45">
        <v>311.42399999999998</v>
      </c>
      <c r="F541" s="45">
        <v>0.9</v>
      </c>
      <c r="G541" s="45">
        <v>0.8</v>
      </c>
      <c r="H541" s="45">
        <v>2.0592890000000001</v>
      </c>
      <c r="I541" s="45">
        <v>5189871.0109999999</v>
      </c>
      <c r="J541" s="45">
        <v>488017.41100000002</v>
      </c>
      <c r="K541" s="18">
        <f>VLOOKUP($C541,'Hub coords'!$A$14:$E$119,4,TRUE)</f>
        <v>488015.69576465449</v>
      </c>
      <c r="L541" s="18">
        <f>VLOOKUP($C541,'Hub coords'!$A$14:$E$119,5,TRUE)</f>
        <v>5189870.846538106</v>
      </c>
      <c r="M541" s="18">
        <f t="shared" si="32"/>
        <v>1.715235345531255</v>
      </c>
      <c r="N541" s="18">
        <f t="shared" si="33"/>
        <v>0.16446189396083355</v>
      </c>
      <c r="O541" s="46">
        <f t="shared" si="34"/>
        <v>1.7231018557023574</v>
      </c>
      <c r="P541" s="18">
        <f t="shared" si="35"/>
        <v>2.9690800051249076</v>
      </c>
      <c r="Q541" s="47" t="str">
        <f>VLOOKUP($C541,'Hub coords'!$A$14:$E$118,1,TRUE)</f>
        <v>8APIN</v>
      </c>
      <c r="R541" s="30" t="s">
        <v>5111</v>
      </c>
      <c r="S541" s="34">
        <f>AVERAGE(O516:O545)</f>
        <v>1.5566367248368658</v>
      </c>
      <c r="T541" s="45"/>
      <c r="V541" s="233"/>
    </row>
    <row r="542" spans="1:22" x14ac:dyDescent="0.3">
      <c r="A542" s="45" t="s">
        <v>126</v>
      </c>
      <c r="B542" s="45">
        <v>0</v>
      </c>
      <c r="C542" s="45" t="s">
        <v>7185</v>
      </c>
      <c r="D542" s="45">
        <v>1801</v>
      </c>
      <c r="E542" s="45">
        <v>312.39299999999997</v>
      </c>
      <c r="F542" s="45">
        <v>0.8</v>
      </c>
      <c r="G542" s="45">
        <v>0.5</v>
      </c>
      <c r="H542" s="45">
        <v>2.0036049999999999</v>
      </c>
      <c r="I542" s="45">
        <v>5189870.6629999997</v>
      </c>
      <c r="J542" s="45">
        <v>488016.00099999999</v>
      </c>
      <c r="K542" s="18">
        <f>VLOOKUP($C542,'Hub coords'!$A$14:$E$119,4,TRUE)</f>
        <v>488015.69576465449</v>
      </c>
      <c r="L542" s="18">
        <f>VLOOKUP($C542,'Hub coords'!$A$14:$E$119,5,TRUE)</f>
        <v>5189870.846538106</v>
      </c>
      <c r="M542" s="18">
        <f t="shared" si="32"/>
        <v>0.30523534549865872</v>
      </c>
      <c r="N542" s="18">
        <f t="shared" si="33"/>
        <v>0.18353810627013445</v>
      </c>
      <c r="O542" s="46">
        <f t="shared" si="34"/>
        <v>0.3561668886841009</v>
      </c>
      <c r="P542" s="18">
        <f t="shared" si="35"/>
        <v>0.12685485259491272</v>
      </c>
      <c r="Q542" s="47" t="str">
        <f>VLOOKUP($C542,'Hub coords'!$A$14:$E$118,1,TRUE)</f>
        <v>8APIN</v>
      </c>
      <c r="R542" s="30" t="s">
        <v>5110</v>
      </c>
      <c r="S542" s="34">
        <f>_xlfn.STDEV.S(O516:O545)</f>
        <v>0.59053821884443003</v>
      </c>
      <c r="T542" s="45"/>
      <c r="V542" s="233"/>
    </row>
    <row r="543" spans="1:22" x14ac:dyDescent="0.3">
      <c r="A543" s="45" t="s">
        <v>130</v>
      </c>
      <c r="B543" s="45">
        <v>0</v>
      </c>
      <c r="C543" s="45" t="s">
        <v>7186</v>
      </c>
      <c r="D543" s="45">
        <v>1801</v>
      </c>
      <c r="E543" s="45">
        <v>312.87599999999998</v>
      </c>
      <c r="F543" s="45">
        <v>0.5</v>
      </c>
      <c r="G543" s="45">
        <v>0.3</v>
      </c>
      <c r="H543" s="45">
        <v>1.873721</v>
      </c>
      <c r="I543" s="45">
        <v>5189869.0870000003</v>
      </c>
      <c r="J543" s="45">
        <v>488016.13799999998</v>
      </c>
      <c r="K543" s="18">
        <f>VLOOKUP($C543,'Hub coords'!$A$14:$E$119,4,TRUE)</f>
        <v>488015.69576465449</v>
      </c>
      <c r="L543" s="18">
        <f>VLOOKUP($C543,'Hub coords'!$A$14:$E$119,5,TRUE)</f>
        <v>5189870.846538106</v>
      </c>
      <c r="M543" s="18">
        <f t="shared" si="32"/>
        <v>0.44223534548655152</v>
      </c>
      <c r="N543" s="18">
        <f t="shared" si="33"/>
        <v>1.7595381056889892</v>
      </c>
      <c r="O543" s="46">
        <f t="shared" si="34"/>
        <v>1.8142619563252727</v>
      </c>
      <c r="P543" s="18">
        <f t="shared" si="35"/>
        <v>3.2915464461692054</v>
      </c>
      <c r="Q543" s="47" t="str">
        <f>VLOOKUP($C543,'Hub coords'!$A$14:$E$118,1,TRUE)</f>
        <v>8APIN</v>
      </c>
      <c r="R543" s="30" t="s">
        <v>5109</v>
      </c>
      <c r="S543" s="34">
        <f>MIN(O516:O545)</f>
        <v>0.3561668886841009</v>
      </c>
      <c r="T543" s="45"/>
      <c r="V543" s="233"/>
    </row>
    <row r="544" spans="1:22" x14ac:dyDescent="0.3">
      <c r="A544" s="45" t="s">
        <v>126</v>
      </c>
      <c r="B544" s="45">
        <v>0</v>
      </c>
      <c r="C544" s="45" t="s">
        <v>7187</v>
      </c>
      <c r="D544" s="45">
        <v>1801</v>
      </c>
      <c r="E544" s="45">
        <v>312.21300000000002</v>
      </c>
      <c r="F544" s="45">
        <v>0.5</v>
      </c>
      <c r="G544" s="45">
        <v>0.3</v>
      </c>
      <c r="H544" s="45">
        <v>1.895821</v>
      </c>
      <c r="I544" s="45">
        <v>5189869.1119999997</v>
      </c>
      <c r="J544" s="45">
        <v>488015.57299999997</v>
      </c>
      <c r="K544" s="18">
        <f>VLOOKUP($C544,'Hub coords'!$A$14:$E$119,4,TRUE)</f>
        <v>488015.69576465449</v>
      </c>
      <c r="L544" s="18">
        <f>VLOOKUP($C544,'Hub coords'!$A$14:$E$119,5,TRUE)</f>
        <v>5189870.846538106</v>
      </c>
      <c r="M544" s="18">
        <f t="shared" si="32"/>
        <v>0.12276465451577678</v>
      </c>
      <c r="N544" s="18">
        <f t="shared" si="33"/>
        <v>1.7345381062477827</v>
      </c>
      <c r="O544" s="46">
        <f t="shared" si="34"/>
        <v>1.7388771096382925</v>
      </c>
      <c r="P544" s="18">
        <f t="shared" si="35"/>
        <v>3.023693602424022</v>
      </c>
      <c r="Q544" s="47" t="str">
        <f>VLOOKUP($C544,'Hub coords'!$A$14:$E$118,1,TRUE)</f>
        <v>8APIN</v>
      </c>
      <c r="R544" s="30" t="s">
        <v>5108</v>
      </c>
      <c r="S544" s="34">
        <f>MAX(O516:O545)</f>
        <v>2.4161634676326731</v>
      </c>
      <c r="T544" s="45"/>
      <c r="V544" s="233"/>
    </row>
    <row r="545" spans="1:22" x14ac:dyDescent="0.3">
      <c r="A545" s="45" t="s">
        <v>126</v>
      </c>
      <c r="B545" s="45">
        <v>0</v>
      </c>
      <c r="C545" s="45" t="s">
        <v>7188</v>
      </c>
      <c r="D545" s="45">
        <v>1799</v>
      </c>
      <c r="E545" s="45">
        <v>314.44600000000003</v>
      </c>
      <c r="F545" s="45">
        <v>0.7</v>
      </c>
      <c r="G545" s="45">
        <v>0.5</v>
      </c>
      <c r="H545" s="45">
        <v>2.2030180000000001</v>
      </c>
      <c r="I545" s="45">
        <v>5189870.9280000003</v>
      </c>
      <c r="J545" s="45">
        <v>488016.603</v>
      </c>
      <c r="K545" s="18">
        <f>VLOOKUP($C545,'Hub coords'!$A$14:$E$119,4,TRUE)</f>
        <v>488015.69576465449</v>
      </c>
      <c r="L545" s="18">
        <f>VLOOKUP($C545,'Hub coords'!$A$14:$E$119,5,TRUE)</f>
        <v>5189870.846538106</v>
      </c>
      <c r="M545" s="18">
        <f t="shared" si="32"/>
        <v>0.90723534551216289</v>
      </c>
      <c r="N545" s="18">
        <f t="shared" si="33"/>
        <v>8.1461894325911999E-2</v>
      </c>
      <c r="O545" s="46">
        <f t="shared" si="34"/>
        <v>0.9108852904585405</v>
      </c>
      <c r="P545" s="18">
        <f t="shared" si="35"/>
        <v>0.8297120123737397</v>
      </c>
      <c r="Q545" s="47" t="str">
        <f>VLOOKUP($C545,'Hub coords'!$A$14:$E$118,1,TRUE)</f>
        <v>8APIN</v>
      </c>
      <c r="R545" s="30" t="s">
        <v>5107</v>
      </c>
      <c r="S545" s="34">
        <f>SQRT(SUM(P516:P545)/S540)</f>
        <v>1.6613936222630277</v>
      </c>
      <c r="T545" s="45"/>
      <c r="V545" s="233"/>
    </row>
    <row r="546" spans="1:22" ht="15" thickBot="1" x14ac:dyDescent="0.35">
      <c r="A546" s="30" t="s">
        <v>130</v>
      </c>
      <c r="B546" s="30">
        <v>0</v>
      </c>
      <c r="C546" s="30" t="s">
        <v>4261</v>
      </c>
      <c r="D546" s="30">
        <v>1801</v>
      </c>
      <c r="E546" s="30">
        <v>355.50599999999997</v>
      </c>
      <c r="F546" s="30">
        <v>0.2</v>
      </c>
      <c r="G546" s="30">
        <v>0.2</v>
      </c>
      <c r="H546" s="30">
        <v>1.0858699999999999</v>
      </c>
      <c r="I546" s="30">
        <v>5189137.1320000002</v>
      </c>
      <c r="J546" s="30">
        <v>487770.19400000002</v>
      </c>
      <c r="K546" s="18">
        <f>VLOOKUP($C546,'Hub coords'!$A$14:$E$119,4,TRUE)</f>
        <v>487770.48440000002</v>
      </c>
      <c r="L546" s="18">
        <f>VLOOKUP($C546,'Hub coords'!$A$14:$E$119,5,TRUE)</f>
        <v>5189137.1405000007</v>
      </c>
      <c r="M546" s="34">
        <f t="shared" si="32"/>
        <v>0.29039999999804422</v>
      </c>
      <c r="N546" s="34">
        <f t="shared" si="33"/>
        <v>8.500000461935997E-3</v>
      </c>
      <c r="O546" s="35">
        <f t="shared" si="34"/>
        <v>0.29052437076210491</v>
      </c>
      <c r="P546" s="34">
        <f t="shared" si="35"/>
        <v>8.4404410006717001E-2</v>
      </c>
      <c r="Q546" s="36" t="str">
        <f>VLOOKUP($C546,'Hub coords'!$A$14:$E$118,1,TRUE)</f>
        <v>8B</v>
      </c>
      <c r="R546" s="30"/>
    </row>
    <row r="547" spans="1:22" x14ac:dyDescent="0.3">
      <c r="A547" s="30" t="s">
        <v>130</v>
      </c>
      <c r="B547" s="30">
        <v>0</v>
      </c>
      <c r="C547" s="30" t="s">
        <v>4270</v>
      </c>
      <c r="D547" s="30">
        <v>1801</v>
      </c>
      <c r="E547" s="30">
        <v>355.28</v>
      </c>
      <c r="F547" s="30">
        <v>0.2</v>
      </c>
      <c r="G547" s="30">
        <v>0.2</v>
      </c>
      <c r="H547" s="30">
        <v>0.729742</v>
      </c>
      <c r="I547" s="30">
        <v>5189137.1380000003</v>
      </c>
      <c r="J547" s="30">
        <v>487770.33600000001</v>
      </c>
      <c r="K547" s="18">
        <f>VLOOKUP($C547,'Hub coords'!$A$14:$E$119,4,TRUE)</f>
        <v>487770.48440000002</v>
      </c>
      <c r="L547" s="18">
        <f>VLOOKUP($C547,'Hub coords'!$A$14:$E$119,5,TRUE)</f>
        <v>5189137.1405000007</v>
      </c>
      <c r="M547" s="34">
        <f t="shared" si="32"/>
        <v>0.1484000000054948</v>
      </c>
      <c r="N547" s="34">
        <f t="shared" si="33"/>
        <v>2.5000004097819328E-3</v>
      </c>
      <c r="O547" s="35">
        <f t="shared" si="34"/>
        <v>0.14842105647002979</v>
      </c>
      <c r="P547" s="34">
        <f t="shared" si="35"/>
        <v>2.2028810003679771E-2</v>
      </c>
      <c r="Q547" s="36" t="str">
        <f>VLOOKUP($C547,'Hub coords'!$A$14:$E$118,1,TRUE)</f>
        <v>8B</v>
      </c>
      <c r="R547" s="20"/>
      <c r="S547" s="20"/>
    </row>
    <row r="548" spans="1:22" x14ac:dyDescent="0.3">
      <c r="A548" s="30" t="s">
        <v>130</v>
      </c>
      <c r="B548" s="30">
        <v>0</v>
      </c>
      <c r="C548" s="30" t="s">
        <v>4271</v>
      </c>
      <c r="D548" s="30">
        <v>1801</v>
      </c>
      <c r="E548" s="30">
        <v>355.73</v>
      </c>
      <c r="F548" s="30">
        <v>0.3</v>
      </c>
      <c r="G548" s="30">
        <v>0.2</v>
      </c>
      <c r="H548" s="30">
        <v>0.973769</v>
      </c>
      <c r="I548" s="30">
        <v>5189136.9759999998</v>
      </c>
      <c r="J548" s="30">
        <v>487770.30599999998</v>
      </c>
      <c r="K548" s="18">
        <f>VLOOKUP($C548,'Hub coords'!$A$14:$E$119,4,TRUE)</f>
        <v>487770.48440000002</v>
      </c>
      <c r="L548" s="18">
        <f>VLOOKUP($C548,'Hub coords'!$A$14:$E$119,5,TRUE)</f>
        <v>5189137.1405000007</v>
      </c>
      <c r="M548" s="34">
        <f t="shared" si="32"/>
        <v>0.17840000003343448</v>
      </c>
      <c r="N548" s="34">
        <f t="shared" si="33"/>
        <v>0.16450000088661909</v>
      </c>
      <c r="O548" s="35">
        <f t="shared" si="34"/>
        <v>0.24266604687023502</v>
      </c>
      <c r="P548" s="34">
        <f t="shared" si="35"/>
        <v>5.88868103036271E-2</v>
      </c>
      <c r="Q548" s="36" t="str">
        <f>VLOOKUP($C548,'Hub coords'!$A$14:$E$118,1,TRUE)</f>
        <v>8B</v>
      </c>
      <c r="R548" s="19"/>
      <c r="S548" s="15"/>
    </row>
    <row r="549" spans="1:22" x14ac:dyDescent="0.3">
      <c r="A549" s="30" t="s">
        <v>130</v>
      </c>
      <c r="B549" s="30">
        <v>0</v>
      </c>
      <c r="C549" s="30" t="s">
        <v>4272</v>
      </c>
      <c r="D549" s="30">
        <v>1801</v>
      </c>
      <c r="E549" s="30">
        <v>355.45</v>
      </c>
      <c r="F549" s="30">
        <v>0.2</v>
      </c>
      <c r="G549" s="30">
        <v>0.2</v>
      </c>
      <c r="H549" s="30">
        <v>1.0990139999999999</v>
      </c>
      <c r="I549" s="30">
        <v>5189136.8669999996</v>
      </c>
      <c r="J549" s="30">
        <v>487770.17</v>
      </c>
      <c r="K549" s="18">
        <f>VLOOKUP($C549,'Hub coords'!$A$14:$E$119,4,TRUE)</f>
        <v>487770.48440000002</v>
      </c>
      <c r="L549" s="18">
        <f>VLOOKUP($C549,'Hub coords'!$A$14:$E$119,5,TRUE)</f>
        <v>5189137.1405000007</v>
      </c>
      <c r="M549" s="34">
        <f t="shared" si="32"/>
        <v>0.3144000000320375</v>
      </c>
      <c r="N549" s="34">
        <f t="shared" si="33"/>
        <v>0.27350000105798244</v>
      </c>
      <c r="O549" s="35">
        <f t="shared" si="34"/>
        <v>0.41671286349099135</v>
      </c>
      <c r="P549" s="34">
        <f t="shared" si="35"/>
        <v>0.17364961059886158</v>
      </c>
      <c r="Q549" s="36" t="str">
        <f>VLOOKUP($C549,'Hub coords'!$A$14:$E$118,1,TRUE)</f>
        <v>8B</v>
      </c>
      <c r="R549" s="19"/>
      <c r="S549" s="15"/>
    </row>
    <row r="550" spans="1:22" x14ac:dyDescent="0.3">
      <c r="A550" s="30" t="s">
        <v>126</v>
      </c>
      <c r="B550" s="30">
        <v>0</v>
      </c>
      <c r="C550" s="30" t="s">
        <v>4273</v>
      </c>
      <c r="D550" s="30">
        <v>1801</v>
      </c>
      <c r="E550" s="30">
        <v>355.54599999999999</v>
      </c>
      <c r="F550" s="30">
        <v>0.2</v>
      </c>
      <c r="G550" s="30">
        <v>0.2</v>
      </c>
      <c r="H550" s="30">
        <v>1.1394470000000001</v>
      </c>
      <c r="I550" s="30">
        <v>5189136.83</v>
      </c>
      <c r="J550" s="30">
        <v>487770.20699999999</v>
      </c>
      <c r="K550" s="18">
        <f>VLOOKUP($C550,'Hub coords'!$A$14:$E$119,4,TRUE)</f>
        <v>487770.48440000002</v>
      </c>
      <c r="L550" s="18">
        <f>VLOOKUP($C550,'Hub coords'!$A$14:$E$119,5,TRUE)</f>
        <v>5189137.1405000007</v>
      </c>
      <c r="M550" s="34">
        <f t="shared" si="32"/>
        <v>0.27740000002086163</v>
      </c>
      <c r="N550" s="34">
        <f t="shared" si="33"/>
        <v>0.31050000060349703</v>
      </c>
      <c r="O550" s="35">
        <f t="shared" si="34"/>
        <v>0.41636643763198022</v>
      </c>
      <c r="P550" s="34">
        <f t="shared" si="35"/>
        <v>0.17336101038634569</v>
      </c>
      <c r="Q550" s="36" t="str">
        <f>VLOOKUP($C550,'Hub coords'!$A$14:$E$118,1,TRUE)</f>
        <v>8B</v>
      </c>
      <c r="R550" s="19"/>
      <c r="S550" s="15"/>
    </row>
    <row r="551" spans="1:22" x14ac:dyDescent="0.3">
      <c r="A551" s="30" t="s">
        <v>130</v>
      </c>
      <c r="B551" s="30">
        <v>0</v>
      </c>
      <c r="C551" s="30" t="s">
        <v>4274</v>
      </c>
      <c r="D551" s="30">
        <v>1801</v>
      </c>
      <c r="E551" s="30">
        <v>355.738</v>
      </c>
      <c r="F551" s="30">
        <v>0.2</v>
      </c>
      <c r="G551" s="30">
        <v>0.2</v>
      </c>
      <c r="H551" s="30">
        <v>0.88760399999999995</v>
      </c>
      <c r="I551" s="30">
        <v>5189136.9280000003</v>
      </c>
      <c r="J551" s="30">
        <v>487770.38699999999</v>
      </c>
      <c r="K551" s="18">
        <f>VLOOKUP($C551,'Hub coords'!$A$14:$E$119,4,TRUE)</f>
        <v>487770.48440000002</v>
      </c>
      <c r="L551" s="18">
        <f>VLOOKUP($C551,'Hub coords'!$A$14:$E$119,5,TRUE)</f>
        <v>5189137.1405000007</v>
      </c>
      <c r="M551" s="34">
        <f t="shared" si="32"/>
        <v>9.7400000027846545E-2</v>
      </c>
      <c r="N551" s="34">
        <f t="shared" si="33"/>
        <v>0.21250000037252903</v>
      </c>
      <c r="O551" s="35">
        <f t="shared" si="34"/>
        <v>0.23375844404801582</v>
      </c>
      <c r="P551" s="34">
        <f t="shared" si="35"/>
        <v>5.4643010163749346E-2</v>
      </c>
      <c r="Q551" s="36" t="str">
        <f>VLOOKUP($C551,'Hub coords'!$A$14:$E$118,1,TRUE)</f>
        <v>8B</v>
      </c>
      <c r="R551" s="19"/>
      <c r="S551" s="15"/>
    </row>
    <row r="552" spans="1:22" x14ac:dyDescent="0.3">
      <c r="A552" s="30" t="s">
        <v>130</v>
      </c>
      <c r="B552" s="30">
        <v>0</v>
      </c>
      <c r="C552" s="30" t="s">
        <v>4275</v>
      </c>
      <c r="D552" s="30">
        <v>1801</v>
      </c>
      <c r="E552" s="30">
        <v>355.68900000000002</v>
      </c>
      <c r="F552" s="30">
        <v>0.3</v>
      </c>
      <c r="G552" s="30">
        <v>0.2</v>
      </c>
      <c r="H552" s="30">
        <v>1.10314</v>
      </c>
      <c r="I552" s="30">
        <v>5189137.0140000004</v>
      </c>
      <c r="J552" s="30">
        <v>487770.24900000001</v>
      </c>
      <c r="K552" s="18">
        <f>VLOOKUP($C552,'Hub coords'!$A$14:$E$119,4,TRUE)</f>
        <v>487770.48440000002</v>
      </c>
      <c r="L552" s="18">
        <f>VLOOKUP($C552,'Hub coords'!$A$14:$E$119,5,TRUE)</f>
        <v>5189137.1405000007</v>
      </c>
      <c r="M552" s="34">
        <f t="shared" ref="M552:M605" si="36">ABS(K552-J552)</f>
        <v>0.23540000000502914</v>
      </c>
      <c r="N552" s="34">
        <f t="shared" ref="N552:N605" si="37">ABS(L552-I552)</f>
        <v>0.12650000024586916</v>
      </c>
      <c r="O552" s="35">
        <f t="shared" ref="O552:O605" si="38">SQRT(M552^2+N552^2)</f>
        <v>0.26723661812066962</v>
      </c>
      <c r="P552" s="34">
        <f t="shared" ref="P552:P605" si="39">O552*O552</f>
        <v>7.141541006457261E-2</v>
      </c>
      <c r="Q552" s="36" t="str">
        <f>VLOOKUP($C552,'Hub coords'!$A$14:$E$118,1,TRUE)</f>
        <v>8B</v>
      </c>
      <c r="R552" s="19"/>
      <c r="S552" s="15"/>
    </row>
    <row r="553" spans="1:22" x14ac:dyDescent="0.3">
      <c r="A553" s="30" t="s">
        <v>126</v>
      </c>
      <c r="B553" s="30">
        <v>0</v>
      </c>
      <c r="C553" s="30" t="s">
        <v>4276</v>
      </c>
      <c r="D553" s="30">
        <v>1801</v>
      </c>
      <c r="E553" s="30">
        <v>355.80599999999998</v>
      </c>
      <c r="F553" s="30">
        <v>0.3</v>
      </c>
      <c r="G553" s="30">
        <v>0.2</v>
      </c>
      <c r="H553" s="30">
        <v>0.78643799999999997</v>
      </c>
      <c r="I553" s="30">
        <v>5189137.0930000003</v>
      </c>
      <c r="J553" s="30">
        <v>487770.38400000002</v>
      </c>
      <c r="K553" s="18">
        <f>VLOOKUP($C553,'Hub coords'!$A$14:$E$119,4,TRUE)</f>
        <v>487770.48440000002</v>
      </c>
      <c r="L553" s="18">
        <f>VLOOKUP($C553,'Hub coords'!$A$14:$E$119,5,TRUE)</f>
        <v>5189137.1405000007</v>
      </c>
      <c r="M553" s="34">
        <f t="shared" si="36"/>
        <v>0.10039999999571592</v>
      </c>
      <c r="N553" s="34">
        <f t="shared" si="37"/>
        <v>4.7500000335276127E-2</v>
      </c>
      <c r="O553" s="35">
        <f t="shared" si="38"/>
        <v>0.11106939286316005</v>
      </c>
      <c r="P553" s="34">
        <f t="shared" si="39"/>
        <v>1.2336410030990988E-2</v>
      </c>
      <c r="Q553" s="36" t="str">
        <f>VLOOKUP($C553,'Hub coords'!$A$14:$E$118,1,TRUE)</f>
        <v>8B</v>
      </c>
      <c r="R553" s="19"/>
      <c r="S553" s="15"/>
    </row>
    <row r="554" spans="1:22" x14ac:dyDescent="0.3">
      <c r="A554" s="30" t="s">
        <v>130</v>
      </c>
      <c r="B554" s="30">
        <v>0</v>
      </c>
      <c r="C554" s="30" t="s">
        <v>4277</v>
      </c>
      <c r="D554" s="30">
        <v>1801</v>
      </c>
      <c r="E554" s="30">
        <v>355.702</v>
      </c>
      <c r="F554" s="30">
        <v>0.3</v>
      </c>
      <c r="G554" s="30">
        <v>0.2</v>
      </c>
      <c r="H554" s="30">
        <v>0.73918399999999995</v>
      </c>
      <c r="I554" s="30">
        <v>5189137.0760000004</v>
      </c>
      <c r="J554" s="30">
        <v>487770.38900000002</v>
      </c>
      <c r="K554" s="18">
        <f>VLOOKUP($C554,'Hub coords'!$A$14:$E$119,4,TRUE)</f>
        <v>487770.48440000002</v>
      </c>
      <c r="L554" s="18">
        <f>VLOOKUP($C554,'Hub coords'!$A$14:$E$119,5,TRUE)</f>
        <v>5189137.1405000007</v>
      </c>
      <c r="M554" s="34">
        <f t="shared" si="36"/>
        <v>9.5399999991059303E-2</v>
      </c>
      <c r="N554" s="34">
        <f t="shared" si="37"/>
        <v>6.4500000327825546E-2</v>
      </c>
      <c r="O554" s="35">
        <f t="shared" si="38"/>
        <v>0.11515819571608271</v>
      </c>
      <c r="P554" s="34">
        <f t="shared" si="39"/>
        <v>1.3261410040583611E-2</v>
      </c>
      <c r="Q554" s="36" t="str">
        <f>VLOOKUP($C554,'Hub coords'!$A$14:$E$118,1,TRUE)</f>
        <v>8B</v>
      </c>
      <c r="R554" s="19"/>
      <c r="S554" s="15"/>
    </row>
    <row r="555" spans="1:22" x14ac:dyDescent="0.3">
      <c r="A555" s="30" t="s">
        <v>130</v>
      </c>
      <c r="B555" s="30">
        <v>0</v>
      </c>
      <c r="C555" s="30" t="s">
        <v>4278</v>
      </c>
      <c r="D555" s="30">
        <v>1801</v>
      </c>
      <c r="E555" s="30">
        <v>355.44400000000002</v>
      </c>
      <c r="F555" s="30">
        <v>0.3</v>
      </c>
      <c r="G555" s="30">
        <v>0.2</v>
      </c>
      <c r="H555" s="30">
        <v>1.1479060000000001</v>
      </c>
      <c r="I555" s="30">
        <v>5189136.8839999996</v>
      </c>
      <c r="J555" s="30">
        <v>487770.08899999998</v>
      </c>
      <c r="K555" s="18">
        <f>VLOOKUP($C555,'Hub coords'!$A$14:$E$119,4,TRUE)</f>
        <v>487770.48440000002</v>
      </c>
      <c r="L555" s="18">
        <f>VLOOKUP($C555,'Hub coords'!$A$14:$E$119,5,TRUE)</f>
        <v>5189137.1405000007</v>
      </c>
      <c r="M555" s="34">
        <f t="shared" si="36"/>
        <v>0.39540000003762543</v>
      </c>
      <c r="N555" s="34">
        <f t="shared" si="37"/>
        <v>0.25650000106543303</v>
      </c>
      <c r="O555" s="35">
        <f t="shared" si="38"/>
        <v>0.4713103124018414</v>
      </c>
      <c r="P555" s="34">
        <f t="shared" si="39"/>
        <v>0.22213341057632133</v>
      </c>
      <c r="Q555" s="36" t="str">
        <f>VLOOKUP($C555,'Hub coords'!$A$14:$E$118,1,TRUE)</f>
        <v>8B</v>
      </c>
      <c r="R555" s="19"/>
      <c r="S555" s="15"/>
    </row>
    <row r="556" spans="1:22" ht="15" thickBot="1" x14ac:dyDescent="0.35">
      <c r="A556" s="30" t="s">
        <v>130</v>
      </c>
      <c r="B556" s="30">
        <v>0</v>
      </c>
      <c r="C556" s="30" t="s">
        <v>4279</v>
      </c>
      <c r="D556" s="30">
        <v>1801</v>
      </c>
      <c r="E556" s="30">
        <v>355.80500000000001</v>
      </c>
      <c r="F556" s="30">
        <v>0.3</v>
      </c>
      <c r="G556" s="30">
        <v>0.2</v>
      </c>
      <c r="H556" s="30">
        <v>0.79397200000000001</v>
      </c>
      <c r="I556" s="30">
        <v>5189137.1009999998</v>
      </c>
      <c r="J556" s="30">
        <v>487770.37800000003</v>
      </c>
      <c r="K556" s="18">
        <f>VLOOKUP($C556,'Hub coords'!$A$14:$E$119,4,TRUE)</f>
        <v>487770.48440000002</v>
      </c>
      <c r="L556" s="18">
        <f>VLOOKUP($C556,'Hub coords'!$A$14:$E$119,5,TRUE)</f>
        <v>5189137.1405000007</v>
      </c>
      <c r="M556" s="34">
        <f t="shared" si="36"/>
        <v>0.10639999998966232</v>
      </c>
      <c r="N556" s="34">
        <f t="shared" si="37"/>
        <v>3.9500000886619091E-2</v>
      </c>
      <c r="O556" s="35">
        <f t="shared" si="38"/>
        <v>0.11349541870861155</v>
      </c>
      <c r="P556" s="34">
        <f t="shared" si="39"/>
        <v>1.2881210067843051E-2</v>
      </c>
      <c r="Q556" s="36" t="str">
        <f>VLOOKUP($C556,'Hub coords'!$A$14:$E$118,1,TRUE)</f>
        <v>8B</v>
      </c>
      <c r="R556" s="38"/>
      <c r="S556" s="38"/>
    </row>
    <row r="557" spans="1:22" x14ac:dyDescent="0.3">
      <c r="A557" s="30" t="s">
        <v>130</v>
      </c>
      <c r="B557" s="30">
        <v>0</v>
      </c>
      <c r="C557" s="30" t="s">
        <v>4262</v>
      </c>
      <c r="D557" s="30">
        <v>1801</v>
      </c>
      <c r="E557" s="30">
        <v>355.84800000000001</v>
      </c>
      <c r="F557" s="30">
        <v>0.3</v>
      </c>
      <c r="G557" s="30">
        <v>0.2</v>
      </c>
      <c r="H557" s="30">
        <v>1.072802</v>
      </c>
      <c r="I557" s="30">
        <v>5189136.9270000001</v>
      </c>
      <c r="J557" s="30">
        <v>487770.14799999999</v>
      </c>
      <c r="K557" s="18">
        <f>VLOOKUP($C557,'Hub coords'!$A$14:$E$119,4,TRUE)</f>
        <v>487770.48440000002</v>
      </c>
      <c r="L557" s="18">
        <f>VLOOKUP($C557,'Hub coords'!$A$14:$E$119,5,TRUE)</f>
        <v>5189137.1405000007</v>
      </c>
      <c r="M557" s="34">
        <f t="shared" si="36"/>
        <v>0.33640000002924353</v>
      </c>
      <c r="N557" s="34">
        <f t="shared" si="37"/>
        <v>0.2135000005364418</v>
      </c>
      <c r="O557" s="35">
        <f t="shared" si="38"/>
        <v>0.39843093535609869</v>
      </c>
      <c r="P557" s="34">
        <f t="shared" si="39"/>
        <v>0.1587472102487357</v>
      </c>
      <c r="Q557" s="36" t="str">
        <f>VLOOKUP($C557,'Hub coords'!$A$14:$E$118,1,TRUE)</f>
        <v>8B</v>
      </c>
      <c r="R557" s="30"/>
    </row>
    <row r="558" spans="1:22" x14ac:dyDescent="0.3">
      <c r="A558" s="30" t="s">
        <v>130</v>
      </c>
      <c r="B558" s="30">
        <v>0</v>
      </c>
      <c r="C558" s="30" t="s">
        <v>4280</v>
      </c>
      <c r="D558" s="30">
        <v>1801</v>
      </c>
      <c r="E558" s="30">
        <v>355.69900000000001</v>
      </c>
      <c r="F558" s="30">
        <v>0.3</v>
      </c>
      <c r="G558" s="30">
        <v>0.2</v>
      </c>
      <c r="H558" s="30">
        <v>0.73377599999999998</v>
      </c>
      <c r="I558" s="30">
        <v>5189137.1940000001</v>
      </c>
      <c r="J558" s="30">
        <v>487770.255</v>
      </c>
      <c r="K558" s="18">
        <f>VLOOKUP($C558,'Hub coords'!$A$14:$E$119,4,TRUE)</f>
        <v>487770.48440000002</v>
      </c>
      <c r="L558" s="18">
        <f>VLOOKUP($C558,'Hub coords'!$A$14:$E$119,5,TRUE)</f>
        <v>5189137.1405000007</v>
      </c>
      <c r="M558" s="34">
        <f t="shared" si="36"/>
        <v>0.22940000001108274</v>
      </c>
      <c r="N558" s="34">
        <f t="shared" si="37"/>
        <v>5.3499999456107616E-2</v>
      </c>
      <c r="O558" s="35">
        <f t="shared" si="38"/>
        <v>0.23555595926846826</v>
      </c>
      <c r="P558" s="34">
        <f t="shared" si="39"/>
        <v>5.5486609946888275E-2</v>
      </c>
      <c r="Q558" s="36" t="str">
        <f>VLOOKUP($C558,'Hub coords'!$A$14:$E$118,1,TRUE)</f>
        <v>8B</v>
      </c>
      <c r="R558" s="30"/>
    </row>
    <row r="559" spans="1:22" x14ac:dyDescent="0.3">
      <c r="A559" s="30" t="s">
        <v>130</v>
      </c>
      <c r="B559" s="30">
        <v>0</v>
      </c>
      <c r="C559" s="30" t="s">
        <v>4281</v>
      </c>
      <c r="D559" s="30">
        <v>1801</v>
      </c>
      <c r="E559" s="30">
        <v>355.72800000000001</v>
      </c>
      <c r="F559" s="30">
        <v>0.2</v>
      </c>
      <c r="G559" s="30">
        <v>0.2</v>
      </c>
      <c r="H559" s="30">
        <v>1.015039</v>
      </c>
      <c r="I559" s="30">
        <v>5189136.7719999999</v>
      </c>
      <c r="J559" s="30">
        <v>487770.12199999997</v>
      </c>
      <c r="K559" s="18">
        <f>VLOOKUP($C559,'Hub coords'!$A$14:$E$119,4,TRUE)</f>
        <v>487770.48440000002</v>
      </c>
      <c r="L559" s="18">
        <f>VLOOKUP($C559,'Hub coords'!$A$14:$E$119,5,TRUE)</f>
        <v>5189137.1405000007</v>
      </c>
      <c r="M559" s="34">
        <f t="shared" si="36"/>
        <v>0.36240000004181638</v>
      </c>
      <c r="N559" s="34">
        <f t="shared" si="37"/>
        <v>0.36850000079721212</v>
      </c>
      <c r="O559" s="35">
        <f t="shared" si="38"/>
        <v>0.51684234599910051</v>
      </c>
      <c r="P559" s="34">
        <f t="shared" si="39"/>
        <v>0.2671260106178539</v>
      </c>
      <c r="Q559" s="36" t="str">
        <f>VLOOKUP($C559,'Hub coords'!$A$14:$E$118,1,TRUE)</f>
        <v>8B</v>
      </c>
      <c r="R559" s="30"/>
    </row>
    <row r="560" spans="1:22" x14ac:dyDescent="0.3">
      <c r="A560" s="30" t="s">
        <v>130</v>
      </c>
      <c r="B560" s="30">
        <v>0</v>
      </c>
      <c r="C560" s="30" t="s">
        <v>4282</v>
      </c>
      <c r="D560" s="30">
        <v>1801</v>
      </c>
      <c r="E560" s="30">
        <v>355.524</v>
      </c>
      <c r="F560" s="30">
        <v>0.3</v>
      </c>
      <c r="G560" s="30">
        <v>0.2</v>
      </c>
      <c r="H560" s="30">
        <v>0.81279299999999999</v>
      </c>
      <c r="I560" s="30">
        <v>5189137.051</v>
      </c>
      <c r="J560" s="30">
        <v>487770.446</v>
      </c>
      <c r="K560" s="18">
        <f>VLOOKUP($C560,'Hub coords'!$A$14:$E$119,4,TRUE)</f>
        <v>487770.48440000002</v>
      </c>
      <c r="L560" s="18">
        <f>VLOOKUP($C560,'Hub coords'!$A$14:$E$119,5,TRUE)</f>
        <v>5189137.1405000007</v>
      </c>
      <c r="M560" s="34">
        <f t="shared" si="36"/>
        <v>3.8400000019464642E-2</v>
      </c>
      <c r="N560" s="34">
        <f t="shared" si="37"/>
        <v>8.9500000700354576E-2</v>
      </c>
      <c r="O560" s="35">
        <f t="shared" si="38"/>
        <v>9.7389989869895527E-2</v>
      </c>
      <c r="P560" s="34">
        <f t="shared" si="39"/>
        <v>9.4848101268583535E-3</v>
      </c>
      <c r="Q560" s="36" t="str">
        <f>VLOOKUP($C560,'Hub coords'!$A$14:$E$118,1,TRUE)</f>
        <v>8B</v>
      </c>
      <c r="R560" s="30"/>
    </row>
    <row r="561" spans="1:20" x14ac:dyDescent="0.3">
      <c r="A561" s="30" t="s">
        <v>130</v>
      </c>
      <c r="B561" s="30">
        <v>0</v>
      </c>
      <c r="C561" s="30" t="s">
        <v>4283</v>
      </c>
      <c r="D561" s="30">
        <v>1801</v>
      </c>
      <c r="E561" s="30">
        <v>355.74299999999999</v>
      </c>
      <c r="F561" s="30">
        <v>0.2</v>
      </c>
      <c r="G561" s="30">
        <v>0.2</v>
      </c>
      <c r="H561" s="30">
        <v>0.97631500000000004</v>
      </c>
      <c r="I561" s="30">
        <v>5189136.8339999998</v>
      </c>
      <c r="J561" s="30">
        <v>487770.06</v>
      </c>
      <c r="K561" s="18">
        <f>VLOOKUP($C561,'Hub coords'!$A$14:$E$119,4,TRUE)</f>
        <v>487770.48440000002</v>
      </c>
      <c r="L561" s="18">
        <f>VLOOKUP($C561,'Hub coords'!$A$14:$E$119,5,TRUE)</f>
        <v>5189137.1405000007</v>
      </c>
      <c r="M561" s="34">
        <f t="shared" si="36"/>
        <v>0.42440000001806766</v>
      </c>
      <c r="N561" s="34">
        <f t="shared" si="37"/>
        <v>0.30650000087916851</v>
      </c>
      <c r="O561" s="35">
        <f t="shared" si="38"/>
        <v>0.52350511989307813</v>
      </c>
      <c r="P561" s="34">
        <f t="shared" si="39"/>
        <v>0.27405761055426608</v>
      </c>
      <c r="Q561" s="36" t="str">
        <f>VLOOKUP($C561,'Hub coords'!$A$14:$E$118,1,TRUE)</f>
        <v>8B</v>
      </c>
      <c r="R561" s="30"/>
    </row>
    <row r="562" spans="1:20" x14ac:dyDescent="0.3">
      <c r="A562" s="30" t="s">
        <v>130</v>
      </c>
      <c r="B562" s="30">
        <v>0</v>
      </c>
      <c r="C562" s="30" t="s">
        <v>4284</v>
      </c>
      <c r="D562" s="30">
        <v>1801</v>
      </c>
      <c r="E562" s="30">
        <v>355.8</v>
      </c>
      <c r="F562" s="30">
        <v>0.3</v>
      </c>
      <c r="G562" s="30">
        <v>0.2</v>
      </c>
      <c r="H562" s="30">
        <v>0.80034899999999998</v>
      </c>
      <c r="I562" s="30">
        <v>5189137.1179999998</v>
      </c>
      <c r="J562" s="30">
        <v>487770.39500000002</v>
      </c>
      <c r="K562" s="18">
        <f>VLOOKUP($C562,'Hub coords'!$A$14:$E$119,4,TRUE)</f>
        <v>487770.48440000002</v>
      </c>
      <c r="L562" s="18">
        <f>VLOOKUP($C562,'Hub coords'!$A$14:$E$119,5,TRUE)</f>
        <v>5189137.1405000007</v>
      </c>
      <c r="M562" s="34">
        <f t="shared" si="36"/>
        <v>8.93999999971129E-2</v>
      </c>
      <c r="N562" s="34">
        <f t="shared" si="37"/>
        <v>2.2500000894069672E-2</v>
      </c>
      <c r="O562" s="35">
        <f t="shared" si="38"/>
        <v>9.2187906146722537E-2</v>
      </c>
      <c r="P562" s="34">
        <f t="shared" si="39"/>
        <v>8.4986100397169227E-3</v>
      </c>
      <c r="Q562" s="36" t="str">
        <f>VLOOKUP($C562,'Hub coords'!$A$14:$E$118,1,TRUE)</f>
        <v>8B</v>
      </c>
      <c r="R562" s="30"/>
    </row>
    <row r="563" spans="1:20" x14ac:dyDescent="0.3">
      <c r="A563" s="30" t="s">
        <v>130</v>
      </c>
      <c r="B563" s="30">
        <v>0</v>
      </c>
      <c r="C563" s="30" t="s">
        <v>4285</v>
      </c>
      <c r="D563" s="30">
        <v>1801</v>
      </c>
      <c r="E563" s="30">
        <v>356.10300000000001</v>
      </c>
      <c r="F563" s="30">
        <v>0.3</v>
      </c>
      <c r="G563" s="30">
        <v>0.2</v>
      </c>
      <c r="H563" s="30">
        <v>0.77802199999999999</v>
      </c>
      <c r="I563" s="30">
        <v>5189137.1969999997</v>
      </c>
      <c r="J563" s="30">
        <v>487770.28499999997</v>
      </c>
      <c r="K563" s="18">
        <f>VLOOKUP($C563,'Hub coords'!$A$14:$E$119,4,TRUE)</f>
        <v>487770.48440000002</v>
      </c>
      <c r="L563" s="18">
        <f>VLOOKUP($C563,'Hub coords'!$A$14:$E$119,5,TRUE)</f>
        <v>5189137.1405000007</v>
      </c>
      <c r="M563" s="34">
        <f t="shared" si="36"/>
        <v>0.19940000004135072</v>
      </c>
      <c r="N563" s="34">
        <f t="shared" si="37"/>
        <v>5.6499999016523361E-2</v>
      </c>
      <c r="O563" s="35">
        <f t="shared" si="38"/>
        <v>0.20725011436753857</v>
      </c>
      <c r="P563" s="34">
        <f t="shared" si="39"/>
        <v>4.2952609905357819E-2</v>
      </c>
      <c r="Q563" s="36" t="str">
        <f>VLOOKUP($C563,'Hub coords'!$A$14:$E$118,1,TRUE)</f>
        <v>8B</v>
      </c>
      <c r="R563" s="30"/>
    </row>
    <row r="564" spans="1:20" x14ac:dyDescent="0.3">
      <c r="A564" s="30" t="s">
        <v>126</v>
      </c>
      <c r="B564" s="30">
        <v>0</v>
      </c>
      <c r="C564" s="30" t="s">
        <v>4286</v>
      </c>
      <c r="D564" s="30">
        <v>1801</v>
      </c>
      <c r="E564" s="30">
        <v>355.77800000000002</v>
      </c>
      <c r="F564" s="30">
        <v>0.3</v>
      </c>
      <c r="G564" s="30">
        <v>0.2</v>
      </c>
      <c r="H564" s="30">
        <v>0.74417900000000003</v>
      </c>
      <c r="I564" s="30">
        <v>5189137.1090000002</v>
      </c>
      <c r="J564" s="30">
        <v>487770.36900000001</v>
      </c>
      <c r="K564" s="18">
        <f>VLOOKUP($C564,'Hub coords'!$A$14:$E$119,4,TRUE)</f>
        <v>487770.48440000002</v>
      </c>
      <c r="L564" s="18">
        <f>VLOOKUP($C564,'Hub coords'!$A$14:$E$119,5,TRUE)</f>
        <v>5189137.1405000007</v>
      </c>
      <c r="M564" s="34">
        <f t="shared" si="36"/>
        <v>0.11540000000968575</v>
      </c>
      <c r="N564" s="34">
        <f t="shared" si="37"/>
        <v>3.1500000506639481E-2</v>
      </c>
      <c r="O564" s="35">
        <f t="shared" si="38"/>
        <v>0.11962194628977477</v>
      </c>
      <c r="P564" s="34">
        <f t="shared" si="39"/>
        <v>1.430941003415376E-2</v>
      </c>
      <c r="Q564" s="36" t="str">
        <f>VLOOKUP($C564,'Hub coords'!$A$14:$E$118,1,TRUE)</f>
        <v>8B</v>
      </c>
      <c r="R564" s="30"/>
    </row>
    <row r="565" spans="1:20" x14ac:dyDescent="0.3">
      <c r="A565" s="30" t="s">
        <v>130</v>
      </c>
      <c r="B565" s="30">
        <v>0</v>
      </c>
      <c r="C565" s="30" t="s">
        <v>4287</v>
      </c>
      <c r="D565" s="30">
        <v>1801</v>
      </c>
      <c r="E565" s="30">
        <v>355.70100000000002</v>
      </c>
      <c r="F565" s="30">
        <v>0.3</v>
      </c>
      <c r="G565" s="30">
        <v>0.2</v>
      </c>
      <c r="H565" s="30">
        <v>0.76719099999999996</v>
      </c>
      <c r="I565" s="30">
        <v>5189137.1529999999</v>
      </c>
      <c r="J565" s="30">
        <v>487770.38199999998</v>
      </c>
      <c r="K565" s="18">
        <f>VLOOKUP($C565,'Hub coords'!$A$14:$E$119,4,TRUE)</f>
        <v>487770.48440000002</v>
      </c>
      <c r="L565" s="18">
        <f>VLOOKUP($C565,'Hub coords'!$A$14:$E$119,5,TRUE)</f>
        <v>5189137.1405000007</v>
      </c>
      <c r="M565" s="34">
        <f t="shared" si="36"/>
        <v>0.10240000003250316</v>
      </c>
      <c r="N565" s="34">
        <f t="shared" si="37"/>
        <v>1.249999925494194E-2</v>
      </c>
      <c r="O565" s="35">
        <f t="shared" si="38"/>
        <v>0.10316011820480915</v>
      </c>
      <c r="P565" s="34">
        <f t="shared" si="39"/>
        <v>1.0642009988030197E-2</v>
      </c>
      <c r="Q565" s="36" t="str">
        <f>VLOOKUP($C565,'Hub coords'!$A$14:$E$118,1,TRUE)</f>
        <v>8B</v>
      </c>
      <c r="R565" s="30"/>
    </row>
    <row r="566" spans="1:20" x14ac:dyDescent="0.3">
      <c r="A566" s="30" t="s">
        <v>130</v>
      </c>
      <c r="B566" s="30">
        <v>0</v>
      </c>
      <c r="C566" s="30" t="s">
        <v>4288</v>
      </c>
      <c r="D566" s="30">
        <v>1801</v>
      </c>
      <c r="E566" s="30">
        <v>355.76</v>
      </c>
      <c r="F566" s="30">
        <v>0.2</v>
      </c>
      <c r="G566" s="30">
        <v>0.2</v>
      </c>
      <c r="H566" s="30">
        <v>1.004084</v>
      </c>
      <c r="I566" s="30">
        <v>5189136.8940000003</v>
      </c>
      <c r="J566" s="30">
        <v>487770.32199999999</v>
      </c>
      <c r="K566" s="18">
        <f>VLOOKUP($C566,'Hub coords'!$A$14:$E$119,4,TRUE)</f>
        <v>487770.48440000002</v>
      </c>
      <c r="L566" s="18">
        <f>VLOOKUP($C566,'Hub coords'!$A$14:$E$119,5,TRUE)</f>
        <v>5189137.1405000007</v>
      </c>
      <c r="M566" s="34">
        <f t="shared" si="36"/>
        <v>0.16240000003017485</v>
      </c>
      <c r="N566" s="34">
        <f t="shared" si="37"/>
        <v>0.24650000035762787</v>
      </c>
      <c r="O566" s="35">
        <f t="shared" si="38"/>
        <v>0.2951880928935165</v>
      </c>
      <c r="P566" s="34">
        <f t="shared" si="39"/>
        <v>8.7136010186111321E-2</v>
      </c>
      <c r="Q566" s="36" t="str">
        <f>VLOOKUP($C566,'Hub coords'!$A$14:$E$118,1,TRUE)</f>
        <v>8B</v>
      </c>
      <c r="R566" s="30"/>
    </row>
    <row r="567" spans="1:20" x14ac:dyDescent="0.3">
      <c r="A567" s="30" t="s">
        <v>126</v>
      </c>
      <c r="B567" s="30">
        <v>0</v>
      </c>
      <c r="C567" s="30" t="s">
        <v>4289</v>
      </c>
      <c r="D567" s="30">
        <v>1801</v>
      </c>
      <c r="E567" s="30">
        <v>355.58800000000002</v>
      </c>
      <c r="F567" s="30">
        <v>0.2</v>
      </c>
      <c r="G567" s="30">
        <v>0.2</v>
      </c>
      <c r="H567" s="30">
        <v>1.1032660000000001</v>
      </c>
      <c r="I567" s="30">
        <v>5189136.801</v>
      </c>
      <c r="J567" s="30">
        <v>487770.18199999997</v>
      </c>
      <c r="K567" s="18">
        <f>VLOOKUP($C567,'Hub coords'!$A$14:$E$119,4,TRUE)</f>
        <v>487770.48440000002</v>
      </c>
      <c r="L567" s="18">
        <f>VLOOKUP($C567,'Hub coords'!$A$14:$E$119,5,TRUE)</f>
        <v>5189137.1405000007</v>
      </c>
      <c r="M567" s="34">
        <f t="shared" si="36"/>
        <v>0.30240000004414469</v>
      </c>
      <c r="N567" s="34">
        <f t="shared" si="37"/>
        <v>0.33950000070035458</v>
      </c>
      <c r="O567" s="35">
        <f t="shared" si="38"/>
        <v>0.45464932695676508</v>
      </c>
      <c r="P567" s="34">
        <f t="shared" si="39"/>
        <v>0.20670601050223947</v>
      </c>
      <c r="Q567" s="36" t="str">
        <f>VLOOKUP($C567,'Hub coords'!$A$14:$E$118,1,TRUE)</f>
        <v>8B</v>
      </c>
      <c r="R567" s="30"/>
    </row>
    <row r="568" spans="1:20" x14ac:dyDescent="0.3">
      <c r="A568" s="30" t="s">
        <v>130</v>
      </c>
      <c r="B568" s="30">
        <v>0</v>
      </c>
      <c r="C568" s="30" t="s">
        <v>4263</v>
      </c>
      <c r="D568" s="30">
        <v>1801</v>
      </c>
      <c r="E568" s="30">
        <v>355.67700000000002</v>
      </c>
      <c r="F568" s="30">
        <v>0.3</v>
      </c>
      <c r="G568" s="30">
        <v>0.2</v>
      </c>
      <c r="H568" s="30">
        <v>1.165726</v>
      </c>
      <c r="I568" s="30">
        <v>5189136.807</v>
      </c>
      <c r="J568" s="30">
        <v>487770.234</v>
      </c>
      <c r="K568" s="18">
        <f>VLOOKUP($C568,'Hub coords'!$A$14:$E$119,4,TRUE)</f>
        <v>487770.48440000002</v>
      </c>
      <c r="L568" s="18">
        <f>VLOOKUP($C568,'Hub coords'!$A$14:$E$119,5,TRUE)</f>
        <v>5189137.1405000007</v>
      </c>
      <c r="M568" s="34">
        <f t="shared" si="36"/>
        <v>0.25040000001899898</v>
      </c>
      <c r="N568" s="34">
        <f t="shared" si="37"/>
        <v>0.33350000064820051</v>
      </c>
      <c r="O568" s="35">
        <f t="shared" si="38"/>
        <v>0.41704005855776544</v>
      </c>
      <c r="P568" s="34">
        <f t="shared" si="39"/>
        <v>0.17392241044186443</v>
      </c>
      <c r="Q568" s="36" t="str">
        <f>VLOOKUP($C568,'Hub coords'!$A$14:$E$118,1,TRUE)</f>
        <v>8B</v>
      </c>
      <c r="R568" s="30"/>
    </row>
    <row r="569" spans="1:20" x14ac:dyDescent="0.3">
      <c r="A569" s="30" t="s">
        <v>126</v>
      </c>
      <c r="B569" s="30">
        <v>0</v>
      </c>
      <c r="C569" s="30" t="s">
        <v>4290</v>
      </c>
      <c r="D569" s="30">
        <v>1801</v>
      </c>
      <c r="E569" s="30">
        <v>355.608</v>
      </c>
      <c r="F569" s="30">
        <v>0.3</v>
      </c>
      <c r="G569" s="30">
        <v>0.2</v>
      </c>
      <c r="H569" s="30">
        <v>1.1404840000000001</v>
      </c>
      <c r="I569" s="30">
        <v>5189136.7280000001</v>
      </c>
      <c r="J569" s="30">
        <v>487770.12699999998</v>
      </c>
      <c r="K569" s="18">
        <f>VLOOKUP($C569,'Hub coords'!$A$14:$E$119,4,TRUE)</f>
        <v>487770.48440000002</v>
      </c>
      <c r="L569" s="18">
        <f>VLOOKUP($C569,'Hub coords'!$A$14:$E$119,5,TRUE)</f>
        <v>5189137.1405000007</v>
      </c>
      <c r="M569" s="34">
        <f t="shared" si="36"/>
        <v>0.35740000003715977</v>
      </c>
      <c r="N569" s="34">
        <f t="shared" si="37"/>
        <v>0.41250000055879354</v>
      </c>
      <c r="O569" s="35">
        <f t="shared" si="38"/>
        <v>0.54579392675951099</v>
      </c>
      <c r="P569" s="34">
        <f t="shared" si="39"/>
        <v>0.29789101048756644</v>
      </c>
      <c r="Q569" s="36" t="str">
        <f>VLOOKUP($C569,'Hub coords'!$A$14:$E$118,1,TRUE)</f>
        <v>8B</v>
      </c>
      <c r="R569" s="30"/>
    </row>
    <row r="570" spans="1:20" x14ac:dyDescent="0.3">
      <c r="A570" s="30" t="s">
        <v>130</v>
      </c>
      <c r="B570" s="30">
        <v>0</v>
      </c>
      <c r="C570" s="30" t="s">
        <v>4264</v>
      </c>
      <c r="D570" s="30">
        <v>1801</v>
      </c>
      <c r="E570" s="30">
        <v>356.209</v>
      </c>
      <c r="F570" s="30">
        <v>0.3</v>
      </c>
      <c r="G570" s="30">
        <v>0.2</v>
      </c>
      <c r="H570" s="30">
        <v>0.87001600000000001</v>
      </c>
      <c r="I570" s="30">
        <v>5189137.1289999997</v>
      </c>
      <c r="J570" s="30">
        <v>487770.43800000002</v>
      </c>
      <c r="K570" s="18">
        <f>VLOOKUP($C570,'Hub coords'!$A$14:$E$119,4,TRUE)</f>
        <v>487770.48440000002</v>
      </c>
      <c r="L570" s="18">
        <f>VLOOKUP($C570,'Hub coords'!$A$14:$E$119,5,TRUE)</f>
        <v>5189137.1405000007</v>
      </c>
      <c r="M570" s="34">
        <f t="shared" si="36"/>
        <v>4.6399999991990626E-2</v>
      </c>
      <c r="N570" s="34">
        <f t="shared" si="37"/>
        <v>1.1500000953674316E-2</v>
      </c>
      <c r="O570" s="35">
        <f t="shared" si="38"/>
        <v>4.7803870357861614E-2</v>
      </c>
      <c r="P570" s="34">
        <f t="shared" si="39"/>
        <v>2.2852100211912404E-3</v>
      </c>
      <c r="Q570" s="36" t="str">
        <f>VLOOKUP($C570,'Hub coords'!$A$14:$E$118,1,TRUE)</f>
        <v>8B</v>
      </c>
      <c r="R570" s="30" t="s">
        <v>5112</v>
      </c>
      <c r="S570" s="37">
        <f>COUNT(D546:D575)</f>
        <v>30</v>
      </c>
    </row>
    <row r="571" spans="1:20" x14ac:dyDescent="0.3">
      <c r="A571" s="30" t="s">
        <v>130</v>
      </c>
      <c r="B571" s="30">
        <v>0</v>
      </c>
      <c r="C571" s="30" t="s">
        <v>4265</v>
      </c>
      <c r="D571" s="30">
        <v>1801</v>
      </c>
      <c r="E571" s="30">
        <v>355.52600000000001</v>
      </c>
      <c r="F571" s="30">
        <v>0.3</v>
      </c>
      <c r="G571" s="30">
        <v>0.2</v>
      </c>
      <c r="H571" s="30">
        <v>1.112269</v>
      </c>
      <c r="I571" s="30">
        <v>5189136.8289999999</v>
      </c>
      <c r="J571" s="30">
        <v>487770.22899999999</v>
      </c>
      <c r="K571" s="18">
        <f>VLOOKUP($C571,'Hub coords'!$A$14:$E$119,4,TRUE)</f>
        <v>487770.48440000002</v>
      </c>
      <c r="L571" s="18">
        <f>VLOOKUP($C571,'Hub coords'!$A$14:$E$119,5,TRUE)</f>
        <v>5189137.1405000007</v>
      </c>
      <c r="M571" s="34">
        <f t="shared" si="36"/>
        <v>0.25540000002365559</v>
      </c>
      <c r="N571" s="34">
        <f t="shared" si="37"/>
        <v>0.3115000007674098</v>
      </c>
      <c r="O571" s="35">
        <f t="shared" si="38"/>
        <v>0.40281684484412961</v>
      </c>
      <c r="P571" s="34">
        <f t="shared" si="39"/>
        <v>0.16226141049017959</v>
      </c>
      <c r="Q571" s="36" t="str">
        <f>VLOOKUP($C571,'Hub coords'!$A$14:$E$118,1,TRUE)</f>
        <v>8B</v>
      </c>
      <c r="R571" s="30" t="s">
        <v>5111</v>
      </c>
      <c r="S571" s="34">
        <f>AVERAGE(O546:O575)</f>
        <v>0.30642292741306687</v>
      </c>
    </row>
    <row r="572" spans="1:20" x14ac:dyDescent="0.3">
      <c r="A572" s="30" t="s">
        <v>130</v>
      </c>
      <c r="B572" s="30">
        <v>0</v>
      </c>
      <c r="C572" s="30" t="s">
        <v>4266</v>
      </c>
      <c r="D572" s="30">
        <v>1801</v>
      </c>
      <c r="E572" s="30">
        <v>355.55599999999998</v>
      </c>
      <c r="F572" s="30">
        <v>0.3</v>
      </c>
      <c r="G572" s="30">
        <v>0.2</v>
      </c>
      <c r="H572" s="30">
        <v>1.142252</v>
      </c>
      <c r="I572" s="30">
        <v>5189136.7010000004</v>
      </c>
      <c r="J572" s="30">
        <v>487770.14299999998</v>
      </c>
      <c r="K572" s="18">
        <f>VLOOKUP($C572,'Hub coords'!$A$14:$E$119,4,TRUE)</f>
        <v>487770.48440000002</v>
      </c>
      <c r="L572" s="18">
        <f>VLOOKUP($C572,'Hub coords'!$A$14:$E$119,5,TRUE)</f>
        <v>5189137.1405000007</v>
      </c>
      <c r="M572" s="34">
        <f t="shared" si="36"/>
        <v>0.34140000003390014</v>
      </c>
      <c r="N572" s="34">
        <f t="shared" si="37"/>
        <v>0.43950000032782555</v>
      </c>
      <c r="O572" s="35">
        <f t="shared" si="38"/>
        <v>0.55651973038815583</v>
      </c>
      <c r="P572" s="34">
        <f t="shared" si="39"/>
        <v>0.30971421031130564</v>
      </c>
      <c r="Q572" s="36" t="str">
        <f>VLOOKUP($C572,'Hub coords'!$A$14:$E$118,1,TRUE)</f>
        <v>8B</v>
      </c>
      <c r="R572" s="30" t="s">
        <v>5110</v>
      </c>
      <c r="S572" s="34">
        <f>_xlfn.STDEV.S(O546:O575)</f>
        <v>0.16498003998478783</v>
      </c>
    </row>
    <row r="573" spans="1:20" x14ac:dyDescent="0.3">
      <c r="A573" s="30" t="s">
        <v>130</v>
      </c>
      <c r="B573" s="30">
        <v>0</v>
      </c>
      <c r="C573" s="30" t="s">
        <v>4267</v>
      </c>
      <c r="D573" s="30">
        <v>1801</v>
      </c>
      <c r="E573" s="30">
        <v>356.19499999999999</v>
      </c>
      <c r="F573" s="30">
        <v>0.3</v>
      </c>
      <c r="G573" s="30">
        <v>0.2</v>
      </c>
      <c r="H573" s="30">
        <v>1.0412429999999999</v>
      </c>
      <c r="I573" s="30">
        <v>5189136.7759999996</v>
      </c>
      <c r="J573" s="30">
        <v>487770.071</v>
      </c>
      <c r="K573" s="18">
        <f>VLOOKUP($C573,'Hub coords'!$A$14:$E$119,4,TRUE)</f>
        <v>487770.48440000002</v>
      </c>
      <c r="L573" s="18">
        <f>VLOOKUP($C573,'Hub coords'!$A$14:$E$119,5,TRUE)</f>
        <v>5189137.1405000007</v>
      </c>
      <c r="M573" s="34">
        <f t="shared" si="36"/>
        <v>0.41340000001946464</v>
      </c>
      <c r="N573" s="34">
        <f t="shared" si="37"/>
        <v>0.36450000107288361</v>
      </c>
      <c r="O573" s="35">
        <f t="shared" si="38"/>
        <v>0.55114409259124375</v>
      </c>
      <c r="P573" s="34">
        <f t="shared" si="39"/>
        <v>0.30375981079822545</v>
      </c>
      <c r="Q573" s="36" t="str">
        <f>VLOOKUP($C573,'Hub coords'!$A$14:$E$118,1,TRUE)</f>
        <v>8B</v>
      </c>
      <c r="R573" s="30" t="s">
        <v>5109</v>
      </c>
      <c r="S573" s="34">
        <f>MIN(O546:O575)</f>
        <v>4.7803870357861614E-2</v>
      </c>
    </row>
    <row r="574" spans="1:20" x14ac:dyDescent="0.3">
      <c r="A574" s="30" t="s">
        <v>126</v>
      </c>
      <c r="B574" s="30">
        <v>0</v>
      </c>
      <c r="C574" s="30" t="s">
        <v>4268</v>
      </c>
      <c r="D574" s="30">
        <v>1801</v>
      </c>
      <c r="E574" s="30">
        <v>355.40899999999999</v>
      </c>
      <c r="F574" s="30">
        <v>0.3</v>
      </c>
      <c r="G574" s="30">
        <v>0.2</v>
      </c>
      <c r="H574" s="30">
        <v>1.095391</v>
      </c>
      <c r="I574" s="30">
        <v>5189136.8909999998</v>
      </c>
      <c r="J574" s="30">
        <v>487770.20500000002</v>
      </c>
      <c r="K574" s="18">
        <f>VLOOKUP($C574,'Hub coords'!$A$14:$E$119,4,TRUE)</f>
        <v>487770.48440000002</v>
      </c>
      <c r="L574" s="18">
        <f>VLOOKUP($C574,'Hub coords'!$A$14:$E$119,5,TRUE)</f>
        <v>5189137.1405000007</v>
      </c>
      <c r="M574" s="34">
        <f t="shared" si="36"/>
        <v>0.27939999999944121</v>
      </c>
      <c r="N574" s="34">
        <f t="shared" si="37"/>
        <v>0.24950000084936619</v>
      </c>
      <c r="O574" s="35">
        <f t="shared" si="38"/>
        <v>0.37458591861350243</v>
      </c>
      <c r="P574" s="34">
        <f t="shared" si="39"/>
        <v>0.14031461042352147</v>
      </c>
      <c r="Q574" s="36" t="str">
        <f>VLOOKUP($C574,'Hub coords'!$A$14:$E$118,1,TRUE)</f>
        <v>8B</v>
      </c>
      <c r="R574" s="30" t="s">
        <v>5108</v>
      </c>
      <c r="S574" s="34">
        <f>MAX(O546:O575)</f>
        <v>0.55651973038815583</v>
      </c>
    </row>
    <row r="575" spans="1:20" x14ac:dyDescent="0.3">
      <c r="A575" s="30" t="s">
        <v>130</v>
      </c>
      <c r="B575" s="30">
        <v>0</v>
      </c>
      <c r="C575" s="30" t="s">
        <v>4269</v>
      </c>
      <c r="D575" s="30">
        <v>1801</v>
      </c>
      <c r="E575" s="30">
        <v>355.44400000000002</v>
      </c>
      <c r="F575" s="30">
        <v>0.3</v>
      </c>
      <c r="G575" s="30">
        <v>0.2</v>
      </c>
      <c r="H575" s="30">
        <v>1.1801360000000001</v>
      </c>
      <c r="I575" s="30">
        <v>5189136.8660000004</v>
      </c>
      <c r="J575" s="30">
        <v>487770.158</v>
      </c>
      <c r="K575" s="18">
        <f>VLOOKUP($C575,'Hub coords'!$A$14:$E$119,4,TRUE)</f>
        <v>487770.48440000002</v>
      </c>
      <c r="L575" s="18">
        <f>VLOOKUP($C575,'Hub coords'!$A$14:$E$119,5,TRUE)</f>
        <v>5189137.1405000007</v>
      </c>
      <c r="M575" s="34">
        <f t="shared" si="36"/>
        <v>0.3264000000199303</v>
      </c>
      <c r="N575" s="34">
        <f t="shared" si="37"/>
        <v>0.27450000029057264</v>
      </c>
      <c r="O575" s="35">
        <f t="shared" si="38"/>
        <v>0.42648236795034666</v>
      </c>
      <c r="P575" s="34">
        <f t="shared" si="39"/>
        <v>0.18188721017253487</v>
      </c>
      <c r="Q575" s="36" t="str">
        <f>VLOOKUP($C575,'Hub coords'!$A$14:$E$118,1,TRUE)</f>
        <v>8B</v>
      </c>
      <c r="R575" s="30" t="s">
        <v>5107</v>
      </c>
      <c r="S575" s="34">
        <f>SQRT(SUM(P546:P575)/S570)</f>
        <v>0.34670757647427192</v>
      </c>
    </row>
    <row r="576" spans="1:20" ht="15" thickBot="1" x14ac:dyDescent="0.35">
      <c r="A576" s="45" t="s">
        <v>130</v>
      </c>
      <c r="B576" s="45">
        <v>0</v>
      </c>
      <c r="C576" s="45" t="s">
        <v>4291</v>
      </c>
      <c r="D576" s="45">
        <v>1801</v>
      </c>
      <c r="E576" s="45">
        <v>324.24</v>
      </c>
      <c r="F576" s="45">
        <v>0.3</v>
      </c>
      <c r="G576" s="45">
        <v>0.3</v>
      </c>
      <c r="H576" s="45">
        <v>1.9493720000000001</v>
      </c>
      <c r="I576" s="45">
        <v>5189856.66</v>
      </c>
      <c r="J576" s="45">
        <v>487976.84399999998</v>
      </c>
      <c r="K576" s="18">
        <f>VLOOKUP($C576,'Hub coords'!$A$14:$E$119,4,TRUE)</f>
        <v>487975.32740000001</v>
      </c>
      <c r="L576" s="18">
        <f>VLOOKUP($C576,'Hub coords'!$A$14:$E$119,5,TRUE)</f>
        <v>5189856.6405000007</v>
      </c>
      <c r="M576" s="18">
        <f t="shared" si="36"/>
        <v>1.5165999999735504</v>
      </c>
      <c r="N576" s="18">
        <f t="shared" si="37"/>
        <v>1.9499999471008778E-2</v>
      </c>
      <c r="O576" s="46">
        <f t="shared" si="38"/>
        <v>1.5167253574392243</v>
      </c>
      <c r="P576" s="18">
        <f t="shared" si="39"/>
        <v>2.3004558098991428</v>
      </c>
      <c r="Q576" s="47" t="str">
        <f>VLOOKUP($C576,'Hub coords'!$A$14:$E$118,1,TRUE)</f>
        <v>9A</v>
      </c>
      <c r="R576" s="45"/>
      <c r="S576" s="45"/>
      <c r="T576" s="45"/>
    </row>
    <row r="577" spans="1:20" x14ac:dyDescent="0.3">
      <c r="A577" s="45" t="s">
        <v>130</v>
      </c>
      <c r="B577" s="45">
        <v>0</v>
      </c>
      <c r="C577" s="45" t="s">
        <v>4300</v>
      </c>
      <c r="D577" s="45">
        <v>1801</v>
      </c>
      <c r="E577" s="45">
        <v>324.899</v>
      </c>
      <c r="F577" s="45">
        <v>0.3</v>
      </c>
      <c r="G577" s="45">
        <v>0.3</v>
      </c>
      <c r="H577" s="45">
        <v>2.1466289999999999</v>
      </c>
      <c r="I577" s="45">
        <v>5189857.1380000003</v>
      </c>
      <c r="J577" s="45">
        <v>487977.12</v>
      </c>
      <c r="K577" s="18">
        <f>VLOOKUP($C577,'Hub coords'!$A$14:$E$119,4,TRUE)</f>
        <v>487975.32740000001</v>
      </c>
      <c r="L577" s="18">
        <f>VLOOKUP($C577,'Hub coords'!$A$14:$E$119,5,TRUE)</f>
        <v>5189856.6405000007</v>
      </c>
      <c r="M577" s="18">
        <f t="shared" si="36"/>
        <v>1.7925999999861233</v>
      </c>
      <c r="N577" s="18">
        <f t="shared" si="37"/>
        <v>0.49749999959021807</v>
      </c>
      <c r="O577" s="46">
        <f t="shared" si="38"/>
        <v>1.8603550761998409</v>
      </c>
      <c r="P577" s="18">
        <f t="shared" si="39"/>
        <v>3.4609210095425156</v>
      </c>
      <c r="Q577" s="47" t="str">
        <f>VLOOKUP($C577,'Hub coords'!$A$14:$E$118,1,TRUE)</f>
        <v>9A</v>
      </c>
      <c r="R577" s="20"/>
      <c r="S577" s="20"/>
      <c r="T577" s="45"/>
    </row>
    <row r="578" spans="1:20" x14ac:dyDescent="0.3">
      <c r="A578" s="45" t="s">
        <v>130</v>
      </c>
      <c r="B578" s="45">
        <v>0</v>
      </c>
      <c r="C578" s="45" t="s">
        <v>4301</v>
      </c>
      <c r="D578" s="45">
        <v>1801</v>
      </c>
      <c r="E578" s="45">
        <v>324.78699999999998</v>
      </c>
      <c r="F578" s="45">
        <v>0.4</v>
      </c>
      <c r="G578" s="45">
        <v>0.3</v>
      </c>
      <c r="H578" s="45">
        <v>1.9901759999999999</v>
      </c>
      <c r="I578" s="45">
        <v>5189856.5690000001</v>
      </c>
      <c r="J578" s="45">
        <v>487976.99099999998</v>
      </c>
      <c r="K578" s="18">
        <f>VLOOKUP($C578,'Hub coords'!$A$14:$E$119,4,TRUE)</f>
        <v>487975.32740000001</v>
      </c>
      <c r="L578" s="18">
        <f>VLOOKUP($C578,'Hub coords'!$A$14:$E$119,5,TRUE)</f>
        <v>5189856.6405000007</v>
      </c>
      <c r="M578" s="18">
        <f t="shared" si="36"/>
        <v>1.6635999999707565</v>
      </c>
      <c r="N578" s="18">
        <f t="shared" si="37"/>
        <v>7.1500000543892384E-2</v>
      </c>
      <c r="O578" s="46">
        <f t="shared" si="38"/>
        <v>1.6651357932554562</v>
      </c>
      <c r="P578" s="18">
        <f t="shared" si="39"/>
        <v>2.7726772099804777</v>
      </c>
      <c r="Q578" s="47" t="str">
        <f>VLOOKUP($C578,'Hub coords'!$A$14:$E$118,1,TRUE)</f>
        <v>9A</v>
      </c>
      <c r="R578" s="19"/>
      <c r="S578" s="15"/>
      <c r="T578" s="45"/>
    </row>
    <row r="579" spans="1:20" x14ac:dyDescent="0.3">
      <c r="A579" s="45" t="s">
        <v>130</v>
      </c>
      <c r="B579" s="45">
        <v>0</v>
      </c>
      <c r="C579" s="45" t="s">
        <v>4302</v>
      </c>
      <c r="D579" s="45">
        <v>1801</v>
      </c>
      <c r="E579" s="45">
        <v>324.85899999999998</v>
      </c>
      <c r="F579" s="45">
        <v>0.3</v>
      </c>
      <c r="G579" s="45">
        <v>0.2</v>
      </c>
      <c r="H579" s="45">
        <v>1.978591</v>
      </c>
      <c r="I579" s="45">
        <v>5189857.7479999997</v>
      </c>
      <c r="J579" s="45">
        <v>487977.29700000002</v>
      </c>
      <c r="K579" s="18">
        <f>VLOOKUP($C579,'Hub coords'!$A$14:$E$119,4,TRUE)</f>
        <v>487975.32740000001</v>
      </c>
      <c r="L579" s="18">
        <f>VLOOKUP($C579,'Hub coords'!$A$14:$E$119,5,TRUE)</f>
        <v>5189856.6405000007</v>
      </c>
      <c r="M579" s="18">
        <f t="shared" si="36"/>
        <v>1.969600000011269</v>
      </c>
      <c r="N579" s="18">
        <f t="shared" si="37"/>
        <v>1.1074999989941716</v>
      </c>
      <c r="O579" s="46">
        <f t="shared" si="38"/>
        <v>2.2596195272249888</v>
      </c>
      <c r="P579" s="18">
        <f t="shared" si="39"/>
        <v>5.1058804078164819</v>
      </c>
      <c r="Q579" s="47" t="str">
        <f>VLOOKUP($C579,'Hub coords'!$A$14:$E$118,1,TRUE)</f>
        <v>9A</v>
      </c>
      <c r="R579" s="19"/>
      <c r="S579" s="15"/>
      <c r="T579" s="45"/>
    </row>
    <row r="580" spans="1:20" x14ac:dyDescent="0.3">
      <c r="A580" s="45" t="s">
        <v>130</v>
      </c>
      <c r="B580" s="45">
        <v>0</v>
      </c>
      <c r="C580" s="45" t="s">
        <v>4303</v>
      </c>
      <c r="D580" s="45">
        <v>1801</v>
      </c>
      <c r="E580" s="45">
        <v>324.77699999999999</v>
      </c>
      <c r="F580" s="45">
        <v>0.3</v>
      </c>
      <c r="G580" s="45">
        <v>0.2</v>
      </c>
      <c r="H580" s="45">
        <v>1.987657</v>
      </c>
      <c r="I580" s="45">
        <v>5189857.7429999998</v>
      </c>
      <c r="J580" s="45">
        <v>487977.27500000002</v>
      </c>
      <c r="K580" s="18">
        <f>VLOOKUP($C580,'Hub coords'!$A$14:$E$119,4,TRUE)</f>
        <v>487975.32740000001</v>
      </c>
      <c r="L580" s="18">
        <f>VLOOKUP($C580,'Hub coords'!$A$14:$E$119,5,TRUE)</f>
        <v>5189856.6405000007</v>
      </c>
      <c r="M580" s="18">
        <f t="shared" si="36"/>
        <v>1.947600000014063</v>
      </c>
      <c r="N580" s="18">
        <f t="shared" si="37"/>
        <v>1.1024999991059303</v>
      </c>
      <c r="O580" s="46">
        <f t="shared" si="38"/>
        <v>2.2380017891153159</v>
      </c>
      <c r="P580" s="18">
        <f t="shared" si="39"/>
        <v>5.008652008083355</v>
      </c>
      <c r="Q580" s="47" t="str">
        <f>VLOOKUP($C580,'Hub coords'!$A$14:$E$118,1,TRUE)</f>
        <v>9A</v>
      </c>
      <c r="R580" s="19"/>
      <c r="S580" s="15"/>
      <c r="T580" s="45"/>
    </row>
    <row r="581" spans="1:20" x14ac:dyDescent="0.3">
      <c r="A581" s="45" t="s">
        <v>130</v>
      </c>
      <c r="B581" s="45">
        <v>0</v>
      </c>
      <c r="C581" s="45" t="s">
        <v>4304</v>
      </c>
      <c r="D581" s="45">
        <v>1801</v>
      </c>
      <c r="E581" s="45">
        <v>324.71600000000001</v>
      </c>
      <c r="F581" s="45">
        <v>0.3</v>
      </c>
      <c r="G581" s="45">
        <v>0.3</v>
      </c>
      <c r="H581" s="45">
        <v>1.986065</v>
      </c>
      <c r="I581" s="45">
        <v>5189856.8600000003</v>
      </c>
      <c r="J581" s="45">
        <v>487976.99900000001</v>
      </c>
      <c r="K581" s="18">
        <f>VLOOKUP($C581,'Hub coords'!$A$14:$E$119,4,TRUE)</f>
        <v>487975.32740000001</v>
      </c>
      <c r="L581" s="18">
        <f>VLOOKUP($C581,'Hub coords'!$A$14:$E$119,5,TRUE)</f>
        <v>5189856.6405000007</v>
      </c>
      <c r="M581" s="18">
        <f t="shared" si="36"/>
        <v>1.6716000000014901</v>
      </c>
      <c r="N581" s="18">
        <f t="shared" si="37"/>
        <v>0.21949999965727329</v>
      </c>
      <c r="O581" s="46">
        <f t="shared" si="38"/>
        <v>1.6859498242398927</v>
      </c>
      <c r="P581" s="18">
        <f t="shared" si="39"/>
        <v>2.8424268098545249</v>
      </c>
      <c r="Q581" s="47" t="str">
        <f>VLOOKUP($C581,'Hub coords'!$A$14:$E$118,1,TRUE)</f>
        <v>9A</v>
      </c>
      <c r="R581" s="19"/>
      <c r="S581" s="15"/>
      <c r="T581" s="45"/>
    </row>
    <row r="582" spans="1:20" x14ac:dyDescent="0.3">
      <c r="A582" s="45" t="s">
        <v>126</v>
      </c>
      <c r="B582" s="45">
        <v>0</v>
      </c>
      <c r="C582" s="45" t="s">
        <v>4305</v>
      </c>
      <c r="D582" s="45">
        <v>1801</v>
      </c>
      <c r="E582" s="45">
        <v>324.75799999999998</v>
      </c>
      <c r="F582" s="45">
        <v>0.3</v>
      </c>
      <c r="G582" s="45">
        <v>0.2</v>
      </c>
      <c r="H582" s="45">
        <v>1.8638300000000001</v>
      </c>
      <c r="I582" s="45">
        <v>5189857.8880000003</v>
      </c>
      <c r="J582" s="45">
        <v>487977.22399999999</v>
      </c>
      <c r="K582" s="18">
        <f>VLOOKUP($C582,'Hub coords'!$A$14:$E$119,4,TRUE)</f>
        <v>487975.32740000001</v>
      </c>
      <c r="L582" s="18">
        <f>VLOOKUP($C582,'Hub coords'!$A$14:$E$119,5,TRUE)</f>
        <v>5189856.6405000007</v>
      </c>
      <c r="M582" s="18">
        <f t="shared" si="36"/>
        <v>1.8965999999782071</v>
      </c>
      <c r="N582" s="18">
        <f t="shared" si="37"/>
        <v>1.2474999995902181</v>
      </c>
      <c r="O582" s="46">
        <f t="shared" si="38"/>
        <v>2.2700986341775833</v>
      </c>
      <c r="P582" s="18">
        <f t="shared" si="39"/>
        <v>5.1533478088949289</v>
      </c>
      <c r="Q582" s="47" t="str">
        <f>VLOOKUP($C582,'Hub coords'!$A$14:$E$118,1,TRUE)</f>
        <v>9A</v>
      </c>
      <c r="R582" s="19"/>
      <c r="S582" s="15"/>
      <c r="T582" s="45"/>
    </row>
    <row r="583" spans="1:20" x14ac:dyDescent="0.3">
      <c r="A583" s="45" t="s">
        <v>130</v>
      </c>
      <c r="B583" s="45">
        <v>0</v>
      </c>
      <c r="C583" s="45" t="s">
        <v>4306</v>
      </c>
      <c r="D583" s="45">
        <v>1801</v>
      </c>
      <c r="E583" s="45">
        <v>325.98099999999999</v>
      </c>
      <c r="F583" s="45">
        <v>0.3</v>
      </c>
      <c r="G583" s="45">
        <v>0.2</v>
      </c>
      <c r="H583" s="45">
        <v>2.170083</v>
      </c>
      <c r="I583" s="45">
        <v>5189857.3600000003</v>
      </c>
      <c r="J583" s="45">
        <v>487976.94900000002</v>
      </c>
      <c r="K583" s="18">
        <f>VLOOKUP($C583,'Hub coords'!$A$14:$E$119,4,TRUE)</f>
        <v>487975.32740000001</v>
      </c>
      <c r="L583" s="18">
        <f>VLOOKUP($C583,'Hub coords'!$A$14:$E$119,5,TRUE)</f>
        <v>5189856.6405000007</v>
      </c>
      <c r="M583" s="18">
        <f t="shared" si="36"/>
        <v>1.6216000000131316</v>
      </c>
      <c r="N583" s="18">
        <f t="shared" si="37"/>
        <v>0.71949999965727329</v>
      </c>
      <c r="O583" s="46">
        <f t="shared" si="38"/>
        <v>1.7740537786519901</v>
      </c>
      <c r="P583" s="18">
        <f t="shared" si="39"/>
        <v>3.1472668095494041</v>
      </c>
      <c r="Q583" s="47" t="str">
        <f>VLOOKUP($C583,'Hub coords'!$A$14:$E$118,1,TRUE)</f>
        <v>9A</v>
      </c>
      <c r="R583" s="19"/>
      <c r="S583" s="15"/>
      <c r="T583" s="45"/>
    </row>
    <row r="584" spans="1:20" x14ac:dyDescent="0.3">
      <c r="A584" s="45" t="s">
        <v>126</v>
      </c>
      <c r="B584" s="45">
        <v>0</v>
      </c>
      <c r="C584" s="45" t="s">
        <v>4307</v>
      </c>
      <c r="D584" s="45">
        <v>1801</v>
      </c>
      <c r="E584" s="45">
        <v>325.5</v>
      </c>
      <c r="F584" s="45">
        <v>0.3</v>
      </c>
      <c r="G584" s="45">
        <v>0.2</v>
      </c>
      <c r="H584" s="45">
        <v>1.850536</v>
      </c>
      <c r="I584" s="45">
        <v>5189858.0439999998</v>
      </c>
      <c r="J584" s="45">
        <v>487977.26899999997</v>
      </c>
      <c r="K584" s="18">
        <f>VLOOKUP($C584,'Hub coords'!$A$14:$E$119,4,TRUE)</f>
        <v>487975.32740000001</v>
      </c>
      <c r="L584" s="18">
        <f>VLOOKUP($C584,'Hub coords'!$A$14:$E$119,5,TRUE)</f>
        <v>5189856.6405000007</v>
      </c>
      <c r="M584" s="18">
        <f t="shared" si="36"/>
        <v>1.9415999999619089</v>
      </c>
      <c r="N584" s="18">
        <f t="shared" si="37"/>
        <v>1.4034999990835786</v>
      </c>
      <c r="O584" s="46">
        <f t="shared" si="38"/>
        <v>2.3957509902491307</v>
      </c>
      <c r="P584" s="18">
        <f t="shared" si="39"/>
        <v>5.7396228072796909</v>
      </c>
      <c r="Q584" s="47" t="str">
        <f>VLOOKUP($C584,'Hub coords'!$A$14:$E$118,1,TRUE)</f>
        <v>9A</v>
      </c>
      <c r="R584" s="19"/>
      <c r="S584" s="15"/>
      <c r="T584" s="45"/>
    </row>
    <row r="585" spans="1:20" x14ac:dyDescent="0.3">
      <c r="A585" s="45" t="s">
        <v>130</v>
      </c>
      <c r="B585" s="45">
        <v>0</v>
      </c>
      <c r="C585" s="45" t="s">
        <v>4308</v>
      </c>
      <c r="D585" s="45">
        <v>1801</v>
      </c>
      <c r="E585" s="45">
        <v>325.33199999999999</v>
      </c>
      <c r="F585" s="45">
        <v>0.3</v>
      </c>
      <c r="G585" s="45">
        <v>0.3</v>
      </c>
      <c r="H585" s="45">
        <v>2.512429</v>
      </c>
      <c r="I585" s="45">
        <v>5189857.3660000004</v>
      </c>
      <c r="J585" s="45">
        <v>487977.13799999998</v>
      </c>
      <c r="K585" s="18">
        <f>VLOOKUP($C585,'Hub coords'!$A$14:$E$119,4,TRUE)</f>
        <v>487975.32740000001</v>
      </c>
      <c r="L585" s="18">
        <f>VLOOKUP($C585,'Hub coords'!$A$14:$E$119,5,TRUE)</f>
        <v>5189856.6405000007</v>
      </c>
      <c r="M585" s="18">
        <f t="shared" si="36"/>
        <v>1.8105999999679625</v>
      </c>
      <c r="N585" s="18">
        <f t="shared" si="37"/>
        <v>0.72549999970942736</v>
      </c>
      <c r="O585" s="46">
        <f t="shared" si="38"/>
        <v>1.9505441829044441</v>
      </c>
      <c r="P585" s="18">
        <f t="shared" si="39"/>
        <v>3.8046226094623656</v>
      </c>
      <c r="Q585" s="47" t="str">
        <f>VLOOKUP($C585,'Hub coords'!$A$14:$E$118,1,TRUE)</f>
        <v>9A</v>
      </c>
      <c r="R585" s="19"/>
      <c r="S585" s="15"/>
      <c r="T585" s="45"/>
    </row>
    <row r="586" spans="1:20" ht="15" thickBot="1" x14ac:dyDescent="0.35">
      <c r="A586" s="45" t="s">
        <v>126</v>
      </c>
      <c r="B586" s="45">
        <v>0</v>
      </c>
      <c r="C586" s="45" t="s">
        <v>4309</v>
      </c>
      <c r="D586" s="45">
        <v>1801</v>
      </c>
      <c r="E586" s="45">
        <v>324.43299999999999</v>
      </c>
      <c r="F586" s="45">
        <v>0.3</v>
      </c>
      <c r="G586" s="45">
        <v>0.3</v>
      </c>
      <c r="H586" s="45">
        <v>2.1132430000000002</v>
      </c>
      <c r="I586" s="45">
        <v>5189856.7570000002</v>
      </c>
      <c r="J586" s="45">
        <v>487976.95500000002</v>
      </c>
      <c r="K586" s="18">
        <f>VLOOKUP($C586,'Hub coords'!$A$14:$E$119,4,TRUE)</f>
        <v>487975.32740000001</v>
      </c>
      <c r="L586" s="18">
        <f>VLOOKUP($C586,'Hub coords'!$A$14:$E$119,5,TRUE)</f>
        <v>5189856.6405000007</v>
      </c>
      <c r="M586" s="18">
        <f t="shared" si="36"/>
        <v>1.6276000000070781</v>
      </c>
      <c r="N586" s="18">
        <f t="shared" si="37"/>
        <v>0.116499999538064</v>
      </c>
      <c r="O586" s="46">
        <f t="shared" si="38"/>
        <v>1.6317640791227785</v>
      </c>
      <c r="P586" s="18">
        <f t="shared" si="39"/>
        <v>2.6626540099154097</v>
      </c>
      <c r="Q586" s="47" t="str">
        <f>VLOOKUP($C586,'Hub coords'!$A$14:$E$118,1,TRUE)</f>
        <v>9A</v>
      </c>
      <c r="R586" s="38"/>
      <c r="S586" s="38"/>
      <c r="T586" s="45"/>
    </row>
    <row r="587" spans="1:20" x14ac:dyDescent="0.3">
      <c r="A587" s="45" t="s">
        <v>130</v>
      </c>
      <c r="B587" s="45">
        <v>0</v>
      </c>
      <c r="C587" s="45" t="s">
        <v>4292</v>
      </c>
      <c r="D587" s="45">
        <v>1801</v>
      </c>
      <c r="E587" s="45">
        <v>326.51799999999997</v>
      </c>
      <c r="F587" s="45">
        <v>0.3</v>
      </c>
      <c r="G587" s="45">
        <v>0.2</v>
      </c>
      <c r="H587" s="45">
        <v>1.9898610000000001</v>
      </c>
      <c r="I587" s="45">
        <v>5189856.949</v>
      </c>
      <c r="J587" s="45">
        <v>487976.75400000002</v>
      </c>
      <c r="K587" s="18">
        <f>VLOOKUP($C587,'Hub coords'!$A$14:$E$119,4,TRUE)</f>
        <v>487975.32740000001</v>
      </c>
      <c r="L587" s="18">
        <f>VLOOKUP($C587,'Hub coords'!$A$14:$E$119,5,TRUE)</f>
        <v>5189856.6405000007</v>
      </c>
      <c r="M587" s="18">
        <f t="shared" si="36"/>
        <v>1.4266000000061467</v>
      </c>
      <c r="N587" s="18">
        <f t="shared" si="37"/>
        <v>0.30849999934434891</v>
      </c>
      <c r="O587" s="46">
        <f t="shared" si="38"/>
        <v>1.459575215469556</v>
      </c>
      <c r="P587" s="18">
        <f t="shared" si="39"/>
        <v>2.130359809613001</v>
      </c>
      <c r="Q587" s="47" t="str">
        <f>VLOOKUP($C587,'Hub coords'!$A$14:$E$118,1,TRUE)</f>
        <v>9A</v>
      </c>
      <c r="R587" s="45"/>
      <c r="S587" s="45"/>
      <c r="T587" s="45"/>
    </row>
    <row r="588" spans="1:20" x14ac:dyDescent="0.3">
      <c r="A588" s="45" t="s">
        <v>126</v>
      </c>
      <c r="B588" s="45">
        <v>0</v>
      </c>
      <c r="C588" s="45" t="s">
        <v>4310</v>
      </c>
      <c r="D588" s="45">
        <v>1801</v>
      </c>
      <c r="E588" s="45">
        <v>325.33300000000003</v>
      </c>
      <c r="F588" s="45">
        <v>0.3</v>
      </c>
      <c r="G588" s="45">
        <v>0.3</v>
      </c>
      <c r="H588" s="45">
        <v>2.2457769999999999</v>
      </c>
      <c r="I588" s="45">
        <v>5189857.6359999999</v>
      </c>
      <c r="J588" s="45">
        <v>487977.16399999999</v>
      </c>
      <c r="K588" s="18">
        <f>VLOOKUP($C588,'Hub coords'!$A$14:$E$119,4,TRUE)</f>
        <v>487975.32740000001</v>
      </c>
      <c r="L588" s="18">
        <f>VLOOKUP($C588,'Hub coords'!$A$14:$E$119,5,TRUE)</f>
        <v>5189856.6405000007</v>
      </c>
      <c r="M588" s="18">
        <f t="shared" si="36"/>
        <v>1.8365999999805354</v>
      </c>
      <c r="N588" s="18">
        <f t="shared" si="37"/>
        <v>0.99549999926239252</v>
      </c>
      <c r="O588" s="46">
        <f t="shared" si="38"/>
        <v>2.0890475840583256</v>
      </c>
      <c r="P588" s="18">
        <f t="shared" si="39"/>
        <v>4.3641198084599271</v>
      </c>
      <c r="Q588" s="47" t="str">
        <f>VLOOKUP($C588,'Hub coords'!$A$14:$E$118,1,TRUE)</f>
        <v>9A</v>
      </c>
      <c r="R588" s="45"/>
      <c r="S588" s="45"/>
      <c r="T588" s="45"/>
    </row>
    <row r="589" spans="1:20" x14ac:dyDescent="0.3">
      <c r="A589" s="45" t="s">
        <v>130</v>
      </c>
      <c r="B589" s="45">
        <v>0</v>
      </c>
      <c r="C589" s="45" t="s">
        <v>4311</v>
      </c>
      <c r="D589" s="45">
        <v>1801</v>
      </c>
      <c r="E589" s="45">
        <v>325.69499999999999</v>
      </c>
      <c r="F589" s="45">
        <v>0.3</v>
      </c>
      <c r="G589" s="45">
        <v>0.3</v>
      </c>
      <c r="H589" s="45">
        <v>2.3265030000000002</v>
      </c>
      <c r="I589" s="45">
        <v>5189857.7249999996</v>
      </c>
      <c r="J589" s="45">
        <v>487977.26199999999</v>
      </c>
      <c r="K589" s="18">
        <f>VLOOKUP($C589,'Hub coords'!$A$14:$E$119,4,TRUE)</f>
        <v>487975.32740000001</v>
      </c>
      <c r="L589" s="18">
        <f>VLOOKUP($C589,'Hub coords'!$A$14:$E$119,5,TRUE)</f>
        <v>5189856.6405000007</v>
      </c>
      <c r="M589" s="18">
        <f t="shared" si="36"/>
        <v>1.9345999999786727</v>
      </c>
      <c r="N589" s="18">
        <f t="shared" si="37"/>
        <v>1.0844999989494681</v>
      </c>
      <c r="O589" s="46">
        <f t="shared" si="38"/>
        <v>2.2178407083555114</v>
      </c>
      <c r="P589" s="18">
        <f t="shared" si="39"/>
        <v>4.9188174076388762</v>
      </c>
      <c r="Q589" s="47" t="str">
        <f>VLOOKUP($C589,'Hub coords'!$A$14:$E$118,1,TRUE)</f>
        <v>9A</v>
      </c>
      <c r="R589" s="45"/>
      <c r="S589" s="45"/>
      <c r="T589" s="45"/>
    </row>
    <row r="590" spans="1:20" x14ac:dyDescent="0.3">
      <c r="A590" s="45" t="s">
        <v>130</v>
      </c>
      <c r="B590" s="45">
        <v>0</v>
      </c>
      <c r="C590" s="45" t="s">
        <v>4312</v>
      </c>
      <c r="D590" s="45">
        <v>1801</v>
      </c>
      <c r="E590" s="45">
        <v>324.40499999999997</v>
      </c>
      <c r="F590" s="45">
        <v>0.3</v>
      </c>
      <c r="G590" s="45">
        <v>0.3</v>
      </c>
      <c r="H590" s="45">
        <v>2.1476289999999998</v>
      </c>
      <c r="I590" s="45">
        <v>5189856.835</v>
      </c>
      <c r="J590" s="45">
        <v>487977.00900000002</v>
      </c>
      <c r="K590" s="18">
        <f>VLOOKUP($C590,'Hub coords'!$A$14:$E$119,4,TRUE)</f>
        <v>487975.32740000001</v>
      </c>
      <c r="L590" s="18">
        <f>VLOOKUP($C590,'Hub coords'!$A$14:$E$119,5,TRUE)</f>
        <v>5189856.6405000007</v>
      </c>
      <c r="M590" s="18">
        <f t="shared" si="36"/>
        <v>1.6816000000108033</v>
      </c>
      <c r="N590" s="18">
        <f t="shared" si="37"/>
        <v>0.19449999928474426</v>
      </c>
      <c r="O590" s="46">
        <f t="shared" si="38"/>
        <v>1.6928109196712133</v>
      </c>
      <c r="P590" s="18">
        <f t="shared" si="39"/>
        <v>2.8656088097580992</v>
      </c>
      <c r="Q590" s="47" t="str">
        <f>VLOOKUP($C590,'Hub coords'!$A$14:$E$118,1,TRUE)</f>
        <v>9A</v>
      </c>
      <c r="R590" s="45"/>
      <c r="S590" s="45"/>
      <c r="T590" s="45"/>
    </row>
    <row r="591" spans="1:20" x14ac:dyDescent="0.3">
      <c r="A591" s="45" t="s">
        <v>130</v>
      </c>
      <c r="B591" s="45">
        <v>0</v>
      </c>
      <c r="C591" s="45" t="s">
        <v>4313</v>
      </c>
      <c r="D591" s="45">
        <v>1801</v>
      </c>
      <c r="E591" s="45">
        <v>324.14</v>
      </c>
      <c r="F591" s="45">
        <v>0.3</v>
      </c>
      <c r="G591" s="45">
        <v>0.3</v>
      </c>
      <c r="H591" s="45">
        <v>1.7928599999999999</v>
      </c>
      <c r="I591" s="45">
        <v>5189856.2709999997</v>
      </c>
      <c r="J591" s="45">
        <v>487976.473</v>
      </c>
      <c r="K591" s="18">
        <f>VLOOKUP($C591,'Hub coords'!$A$14:$E$119,4,TRUE)</f>
        <v>487975.32740000001</v>
      </c>
      <c r="L591" s="18">
        <f>VLOOKUP($C591,'Hub coords'!$A$14:$E$119,5,TRUE)</f>
        <v>5189856.6405000007</v>
      </c>
      <c r="M591" s="18">
        <f t="shared" si="36"/>
        <v>1.1455999999889173</v>
      </c>
      <c r="N591" s="18">
        <f t="shared" si="37"/>
        <v>0.3695000009611249</v>
      </c>
      <c r="O591" s="46">
        <f t="shared" si="38"/>
        <v>1.2037149208533051</v>
      </c>
      <c r="P591" s="18">
        <f t="shared" si="39"/>
        <v>1.4489296106848786</v>
      </c>
      <c r="Q591" s="47" t="str">
        <f>VLOOKUP($C591,'Hub coords'!$A$14:$E$118,1,TRUE)</f>
        <v>9A</v>
      </c>
      <c r="R591" s="45"/>
      <c r="S591" s="45"/>
      <c r="T591" s="45"/>
    </row>
    <row r="592" spans="1:20" x14ac:dyDescent="0.3">
      <c r="A592" s="45" t="s">
        <v>126</v>
      </c>
      <c r="B592" s="45">
        <v>0</v>
      </c>
      <c r="C592" s="45" t="s">
        <v>4314</v>
      </c>
      <c r="D592" s="45">
        <v>1801</v>
      </c>
      <c r="E592" s="45">
        <v>324.69600000000003</v>
      </c>
      <c r="F592" s="45">
        <v>0.3</v>
      </c>
      <c r="G592" s="45">
        <v>0.3</v>
      </c>
      <c r="H592" s="45">
        <v>2.5037669999999999</v>
      </c>
      <c r="I592" s="45">
        <v>5189856.9060000004</v>
      </c>
      <c r="J592" s="45">
        <v>487977.03600000002</v>
      </c>
      <c r="K592" s="18">
        <f>VLOOKUP($C592,'Hub coords'!$A$14:$E$119,4,TRUE)</f>
        <v>487975.32740000001</v>
      </c>
      <c r="L592" s="18">
        <f>VLOOKUP($C592,'Hub coords'!$A$14:$E$119,5,TRUE)</f>
        <v>5189856.6405000007</v>
      </c>
      <c r="M592" s="18">
        <f t="shared" si="36"/>
        <v>1.708600000012666</v>
      </c>
      <c r="N592" s="18">
        <f t="shared" si="37"/>
        <v>0.26549999974668026</v>
      </c>
      <c r="O592" s="46">
        <f t="shared" si="38"/>
        <v>1.729105031485586</v>
      </c>
      <c r="P592" s="18">
        <f t="shared" si="39"/>
        <v>2.9898042099087694</v>
      </c>
      <c r="Q592" s="47" t="str">
        <f>VLOOKUP($C592,'Hub coords'!$A$14:$E$118,1,TRUE)</f>
        <v>9A</v>
      </c>
      <c r="R592" s="45"/>
      <c r="S592" s="45"/>
      <c r="T592" s="45"/>
    </row>
    <row r="593" spans="1:20" x14ac:dyDescent="0.3">
      <c r="A593" s="45" t="s">
        <v>130</v>
      </c>
      <c r="B593" s="45">
        <v>0</v>
      </c>
      <c r="C593" s="45" t="s">
        <v>4315</v>
      </c>
      <c r="D593" s="45">
        <v>1801</v>
      </c>
      <c r="E593" s="45">
        <v>324.90600000000001</v>
      </c>
      <c r="F593" s="45">
        <v>0.3</v>
      </c>
      <c r="G593" s="45">
        <v>0.3</v>
      </c>
      <c r="H593" s="45">
        <v>1.9141600000000001</v>
      </c>
      <c r="I593" s="45">
        <v>5189857.97</v>
      </c>
      <c r="J593" s="45">
        <v>487977.12699999998</v>
      </c>
      <c r="K593" s="18">
        <f>VLOOKUP($C593,'Hub coords'!$A$14:$E$119,4,TRUE)</f>
        <v>487975.32740000001</v>
      </c>
      <c r="L593" s="18">
        <f>VLOOKUP($C593,'Hub coords'!$A$14:$E$119,5,TRUE)</f>
        <v>5189856.6405000007</v>
      </c>
      <c r="M593" s="18">
        <f t="shared" si="36"/>
        <v>1.7995999999693595</v>
      </c>
      <c r="N593" s="18">
        <f t="shared" si="37"/>
        <v>1.3294999990612268</v>
      </c>
      <c r="O593" s="46">
        <f t="shared" si="38"/>
        <v>2.2374383583449893</v>
      </c>
      <c r="P593" s="18">
        <f t="shared" si="39"/>
        <v>5.0061304073935204</v>
      </c>
      <c r="Q593" s="47" t="str">
        <f>VLOOKUP($C593,'Hub coords'!$A$14:$E$118,1,TRUE)</f>
        <v>9A</v>
      </c>
      <c r="R593" s="45"/>
      <c r="S593" s="45"/>
      <c r="T593" s="45"/>
    </row>
    <row r="594" spans="1:20" x14ac:dyDescent="0.3">
      <c r="A594" s="45" t="s">
        <v>126</v>
      </c>
      <c r="B594" s="45">
        <v>0</v>
      </c>
      <c r="C594" s="45" t="s">
        <v>4316</v>
      </c>
      <c r="D594" s="45">
        <v>1801</v>
      </c>
      <c r="E594" s="45">
        <v>326.02100000000002</v>
      </c>
      <c r="F594" s="45">
        <v>0.3</v>
      </c>
      <c r="G594" s="45">
        <v>0.2</v>
      </c>
      <c r="H594" s="45">
        <v>2.106846</v>
      </c>
      <c r="I594" s="45">
        <v>5189857.5460000001</v>
      </c>
      <c r="J594" s="45">
        <v>487977.15299999999</v>
      </c>
      <c r="K594" s="18">
        <f>VLOOKUP($C594,'Hub coords'!$A$14:$E$119,4,TRUE)</f>
        <v>487975.32740000001</v>
      </c>
      <c r="L594" s="18">
        <f>VLOOKUP($C594,'Hub coords'!$A$14:$E$119,5,TRUE)</f>
        <v>5189856.6405000007</v>
      </c>
      <c r="M594" s="18">
        <f t="shared" si="36"/>
        <v>1.8255999999819323</v>
      </c>
      <c r="N594" s="18">
        <f t="shared" si="37"/>
        <v>0.90549999941140413</v>
      </c>
      <c r="O594" s="46">
        <f t="shared" si="38"/>
        <v>2.037828650517036</v>
      </c>
      <c r="P594" s="18">
        <f t="shared" si="39"/>
        <v>4.1527456088680843</v>
      </c>
      <c r="Q594" s="47" t="str">
        <f>VLOOKUP($C594,'Hub coords'!$A$14:$E$118,1,TRUE)</f>
        <v>9A</v>
      </c>
      <c r="R594" s="45"/>
      <c r="S594" s="45"/>
      <c r="T594" s="45"/>
    </row>
    <row r="595" spans="1:20" x14ac:dyDescent="0.3">
      <c r="A595" s="45" t="s">
        <v>130</v>
      </c>
      <c r="B595" s="45">
        <v>0</v>
      </c>
      <c r="C595" s="45" t="s">
        <v>4317</v>
      </c>
      <c r="D595" s="45">
        <v>1801</v>
      </c>
      <c r="E595" s="45">
        <v>326.12400000000002</v>
      </c>
      <c r="F595" s="45">
        <v>0.3</v>
      </c>
      <c r="G595" s="45">
        <v>0.2</v>
      </c>
      <c r="H595" s="45">
        <v>2.1105510000000001</v>
      </c>
      <c r="I595" s="45">
        <v>5189857.2149999999</v>
      </c>
      <c r="J595" s="45">
        <v>487976.76699999999</v>
      </c>
      <c r="K595" s="18">
        <f>VLOOKUP($C595,'Hub coords'!$A$14:$E$119,4,TRUE)</f>
        <v>487975.32740000001</v>
      </c>
      <c r="L595" s="18">
        <f>VLOOKUP($C595,'Hub coords'!$A$14:$E$119,5,TRUE)</f>
        <v>5189856.6405000007</v>
      </c>
      <c r="M595" s="18">
        <f t="shared" si="36"/>
        <v>1.4395999999833293</v>
      </c>
      <c r="N595" s="18">
        <f t="shared" si="37"/>
        <v>0.57449999917298555</v>
      </c>
      <c r="O595" s="46">
        <f t="shared" si="38"/>
        <v>1.5499994867746771</v>
      </c>
      <c r="P595" s="18">
        <f t="shared" si="39"/>
        <v>2.4024984090017627</v>
      </c>
      <c r="Q595" s="47" t="str">
        <f>VLOOKUP($C595,'Hub coords'!$A$14:$E$118,1,TRUE)</f>
        <v>9A</v>
      </c>
      <c r="R595" s="45"/>
      <c r="S595" s="45"/>
      <c r="T595" s="45"/>
    </row>
    <row r="596" spans="1:20" x14ac:dyDescent="0.3">
      <c r="A596" s="45" t="s">
        <v>130</v>
      </c>
      <c r="B596" s="45">
        <v>0</v>
      </c>
      <c r="C596" s="45" t="s">
        <v>4318</v>
      </c>
      <c r="D596" s="45">
        <v>1801</v>
      </c>
      <c r="E596" s="45">
        <v>324.28800000000001</v>
      </c>
      <c r="F596" s="45">
        <v>0.4</v>
      </c>
      <c r="G596" s="45">
        <v>0.3</v>
      </c>
      <c r="H596" s="45">
        <v>1.8330169999999999</v>
      </c>
      <c r="I596" s="45">
        <v>5189856.4330000002</v>
      </c>
      <c r="J596" s="45">
        <v>487976.57900000003</v>
      </c>
      <c r="K596" s="18">
        <f>VLOOKUP($C596,'Hub coords'!$A$14:$E$119,4,TRUE)</f>
        <v>487975.32740000001</v>
      </c>
      <c r="L596" s="18">
        <f>VLOOKUP($C596,'Hub coords'!$A$14:$E$119,5,TRUE)</f>
        <v>5189856.6405000007</v>
      </c>
      <c r="M596" s="18">
        <f t="shared" si="36"/>
        <v>1.2516000000177883</v>
      </c>
      <c r="N596" s="18">
        <f t="shared" si="37"/>
        <v>0.20750000048428774</v>
      </c>
      <c r="O596" s="46">
        <f t="shared" si="38"/>
        <v>1.2686838890147172</v>
      </c>
      <c r="P596" s="18">
        <f t="shared" si="39"/>
        <v>1.6095588102455072</v>
      </c>
      <c r="Q596" s="47" t="str">
        <f>VLOOKUP($C596,'Hub coords'!$A$14:$E$118,1,TRUE)</f>
        <v>9A</v>
      </c>
      <c r="R596" s="45"/>
      <c r="S596" s="45"/>
      <c r="T596" s="45"/>
    </row>
    <row r="597" spans="1:20" x14ac:dyDescent="0.3">
      <c r="A597" s="45" t="s">
        <v>126</v>
      </c>
      <c r="B597" s="45">
        <v>0</v>
      </c>
      <c r="C597" s="45" t="s">
        <v>4319</v>
      </c>
      <c r="D597" s="45">
        <v>1801</v>
      </c>
      <c r="E597" s="45">
        <v>325.322</v>
      </c>
      <c r="F597" s="45">
        <v>0.3</v>
      </c>
      <c r="G597" s="45">
        <v>0.2</v>
      </c>
      <c r="H597" s="45">
        <v>1.8257129999999999</v>
      </c>
      <c r="I597" s="45">
        <v>5189858.0599999996</v>
      </c>
      <c r="J597" s="45">
        <v>487977.28200000001</v>
      </c>
      <c r="K597" s="18">
        <f>VLOOKUP($C597,'Hub coords'!$A$14:$E$119,4,TRUE)</f>
        <v>487975.32740000001</v>
      </c>
      <c r="L597" s="18">
        <f>VLOOKUP($C597,'Hub coords'!$A$14:$E$119,5,TRUE)</f>
        <v>5189856.6405000007</v>
      </c>
      <c r="M597" s="18">
        <f t="shared" si="36"/>
        <v>1.9545999999972992</v>
      </c>
      <c r="N597" s="18">
        <f t="shared" si="37"/>
        <v>1.4194999989122152</v>
      </c>
      <c r="O597" s="46">
        <f t="shared" si="38"/>
        <v>2.4156658309669452</v>
      </c>
      <c r="P597" s="18">
        <f t="shared" si="39"/>
        <v>5.8354414069012215</v>
      </c>
      <c r="Q597" s="47" t="str">
        <f>VLOOKUP($C597,'Hub coords'!$A$14:$E$118,1,TRUE)</f>
        <v>9A</v>
      </c>
      <c r="R597" s="45"/>
      <c r="S597" s="45"/>
      <c r="T597" s="45"/>
    </row>
    <row r="598" spans="1:20" x14ac:dyDescent="0.3">
      <c r="A598" s="45" t="s">
        <v>126</v>
      </c>
      <c r="B598" s="45">
        <v>0</v>
      </c>
      <c r="C598" s="45" t="s">
        <v>4293</v>
      </c>
      <c r="D598" s="45">
        <v>1801</v>
      </c>
      <c r="E598" s="45">
        <v>324.15600000000001</v>
      </c>
      <c r="F598" s="45">
        <v>0.3</v>
      </c>
      <c r="G598" s="45">
        <v>0.3</v>
      </c>
      <c r="H598" s="45">
        <v>1.8308310000000001</v>
      </c>
      <c r="I598" s="45">
        <v>5189856.3</v>
      </c>
      <c r="J598" s="45">
        <v>487976.45699999999</v>
      </c>
      <c r="K598" s="18">
        <f>VLOOKUP($C598,'Hub coords'!$A$14:$E$119,4,TRUE)</f>
        <v>487975.32740000001</v>
      </c>
      <c r="L598" s="18">
        <f>VLOOKUP($C598,'Hub coords'!$A$14:$E$119,5,TRUE)</f>
        <v>5189856.6405000007</v>
      </c>
      <c r="M598" s="18">
        <f t="shared" si="36"/>
        <v>1.1295999999856576</v>
      </c>
      <c r="N598" s="18">
        <f t="shared" si="37"/>
        <v>0.34050000086426735</v>
      </c>
      <c r="O598" s="46">
        <f t="shared" si="38"/>
        <v>1.1798035474417612</v>
      </c>
      <c r="P598" s="18">
        <f t="shared" si="39"/>
        <v>1.391936410556164</v>
      </c>
      <c r="Q598" s="47" t="str">
        <f>VLOOKUP($C598,'Hub coords'!$A$14:$E$118,1,TRUE)</f>
        <v>9A</v>
      </c>
      <c r="R598" s="45"/>
      <c r="S598" s="45"/>
      <c r="T598" s="45"/>
    </row>
    <row r="599" spans="1:20" x14ac:dyDescent="0.3">
      <c r="A599" s="45" t="s">
        <v>130</v>
      </c>
      <c r="B599" s="45">
        <v>0</v>
      </c>
      <c r="C599" s="45" t="s">
        <v>4320</v>
      </c>
      <c r="D599" s="45">
        <v>1801</v>
      </c>
      <c r="E599" s="45">
        <v>325.81</v>
      </c>
      <c r="F599" s="45">
        <v>0.3</v>
      </c>
      <c r="G599" s="45">
        <v>0.2</v>
      </c>
      <c r="H599" s="45">
        <v>2.357246</v>
      </c>
      <c r="I599" s="45">
        <v>5189857.5580000002</v>
      </c>
      <c r="J599" s="45">
        <v>487977.27799999999</v>
      </c>
      <c r="K599" s="18">
        <f>VLOOKUP($C599,'Hub coords'!$A$14:$E$119,4,TRUE)</f>
        <v>487975.32740000001</v>
      </c>
      <c r="L599" s="18">
        <f>VLOOKUP($C599,'Hub coords'!$A$14:$E$119,5,TRUE)</f>
        <v>5189856.6405000007</v>
      </c>
      <c r="M599" s="18">
        <f t="shared" si="36"/>
        <v>1.9505999999819323</v>
      </c>
      <c r="N599" s="18">
        <f t="shared" si="37"/>
        <v>0.91749999951571226</v>
      </c>
      <c r="O599" s="46">
        <f t="shared" si="38"/>
        <v>2.1556081761398214</v>
      </c>
      <c r="P599" s="18">
        <f t="shared" si="39"/>
        <v>4.6466466090408467</v>
      </c>
      <c r="Q599" s="47" t="str">
        <f>VLOOKUP($C599,'Hub coords'!$A$14:$E$118,1,TRUE)</f>
        <v>9A</v>
      </c>
      <c r="R599" s="45"/>
      <c r="S599" s="45"/>
      <c r="T599" s="45"/>
    </row>
    <row r="600" spans="1:20" x14ac:dyDescent="0.3">
      <c r="A600" s="45" t="s">
        <v>126</v>
      </c>
      <c r="B600" s="45">
        <v>0</v>
      </c>
      <c r="C600" s="45" t="s">
        <v>4294</v>
      </c>
      <c r="D600" s="45">
        <v>1801</v>
      </c>
      <c r="E600" s="45">
        <v>324.20400000000001</v>
      </c>
      <c r="F600" s="45">
        <v>0.3</v>
      </c>
      <c r="G600" s="45">
        <v>0.3</v>
      </c>
      <c r="H600" s="45">
        <v>1.8443940000000001</v>
      </c>
      <c r="I600" s="45">
        <v>5189856.5329999998</v>
      </c>
      <c r="J600" s="45">
        <v>487976.62</v>
      </c>
      <c r="K600" s="18">
        <f>VLOOKUP($C600,'Hub coords'!$A$14:$E$119,4,TRUE)</f>
        <v>487975.32740000001</v>
      </c>
      <c r="L600" s="18">
        <f>VLOOKUP($C600,'Hub coords'!$A$14:$E$119,5,TRUE)</f>
        <v>5189856.6405000007</v>
      </c>
      <c r="M600" s="18">
        <f t="shared" si="36"/>
        <v>1.2925999999861233</v>
      </c>
      <c r="N600" s="18">
        <f t="shared" si="37"/>
        <v>0.10750000085681677</v>
      </c>
      <c r="O600" s="46">
        <f t="shared" si="38"/>
        <v>1.2970624542204363</v>
      </c>
      <c r="P600" s="18">
        <f t="shared" si="39"/>
        <v>1.6823710101483413</v>
      </c>
      <c r="Q600" s="47" t="str">
        <f>VLOOKUP($C600,'Hub coords'!$A$14:$E$118,1,TRUE)</f>
        <v>9A</v>
      </c>
      <c r="R600" s="30" t="s">
        <v>5112</v>
      </c>
      <c r="S600" s="37">
        <f>COUNT(D576:D605)</f>
        <v>30</v>
      </c>
      <c r="T600" s="45"/>
    </row>
    <row r="601" spans="1:20" x14ac:dyDescent="0.3">
      <c r="A601" s="45" t="s">
        <v>130</v>
      </c>
      <c r="B601" s="45">
        <v>0</v>
      </c>
      <c r="C601" s="45" t="s">
        <v>4295</v>
      </c>
      <c r="D601" s="45">
        <v>1801</v>
      </c>
      <c r="E601" s="45">
        <v>326.07299999999998</v>
      </c>
      <c r="F601" s="45">
        <v>0.2</v>
      </c>
      <c r="G601" s="45">
        <v>0.2</v>
      </c>
      <c r="H601" s="45">
        <v>1.9340869999999999</v>
      </c>
      <c r="I601" s="45">
        <v>5189856.9720000001</v>
      </c>
      <c r="J601" s="45">
        <v>487976.663</v>
      </c>
      <c r="K601" s="18">
        <f>VLOOKUP($C601,'Hub coords'!$A$14:$E$119,4,TRUE)</f>
        <v>487975.32740000001</v>
      </c>
      <c r="L601" s="18">
        <f>VLOOKUP($C601,'Hub coords'!$A$14:$E$119,5,TRUE)</f>
        <v>5189856.6405000007</v>
      </c>
      <c r="M601" s="18">
        <f t="shared" si="36"/>
        <v>1.3355999999912456</v>
      </c>
      <c r="N601" s="18">
        <f t="shared" si="37"/>
        <v>0.33149999938905239</v>
      </c>
      <c r="O601" s="46">
        <f t="shared" si="38"/>
        <v>1.3761248524649052</v>
      </c>
      <c r="P601" s="18">
        <f t="shared" si="39"/>
        <v>1.8937196095715572</v>
      </c>
      <c r="Q601" s="47" t="str">
        <f>VLOOKUP($C601,'Hub coords'!$A$14:$E$118,1,TRUE)</f>
        <v>9A</v>
      </c>
      <c r="R601" s="30" t="s">
        <v>5111</v>
      </c>
      <c r="S601" s="34">
        <f>AVERAGE(O576:O605)</f>
        <v>1.8541522385308113</v>
      </c>
      <c r="T601" s="45"/>
    </row>
    <row r="602" spans="1:20" x14ac:dyDescent="0.3">
      <c r="A602" s="45" t="s">
        <v>130</v>
      </c>
      <c r="B602" s="45">
        <v>0</v>
      </c>
      <c r="C602" s="45" t="s">
        <v>4296</v>
      </c>
      <c r="D602" s="45">
        <v>1801</v>
      </c>
      <c r="E602" s="45">
        <v>324.99200000000002</v>
      </c>
      <c r="F602" s="45">
        <v>0.3</v>
      </c>
      <c r="G602" s="45">
        <v>0.2</v>
      </c>
      <c r="H602" s="45">
        <v>1.828905</v>
      </c>
      <c r="I602" s="45">
        <v>5189857.8880000003</v>
      </c>
      <c r="J602" s="45">
        <v>487977.28</v>
      </c>
      <c r="K602" s="18">
        <f>VLOOKUP($C602,'Hub coords'!$A$14:$E$119,4,TRUE)</f>
        <v>487975.32740000001</v>
      </c>
      <c r="L602" s="18">
        <f>VLOOKUP($C602,'Hub coords'!$A$14:$E$119,5,TRUE)</f>
        <v>5189856.6405000007</v>
      </c>
      <c r="M602" s="18">
        <f t="shared" si="36"/>
        <v>1.9526000000187196</v>
      </c>
      <c r="N602" s="18">
        <f t="shared" si="37"/>
        <v>1.2474999995902181</v>
      </c>
      <c r="O602" s="46">
        <f t="shared" si="38"/>
        <v>2.3170893398940615</v>
      </c>
      <c r="P602" s="18">
        <f t="shared" si="39"/>
        <v>5.3689030090506975</v>
      </c>
      <c r="Q602" s="47" t="str">
        <f>VLOOKUP($C602,'Hub coords'!$A$14:$E$118,1,TRUE)</f>
        <v>9A</v>
      </c>
      <c r="R602" s="30" t="s">
        <v>5110</v>
      </c>
      <c r="S602" s="34">
        <f>_xlfn.STDEV.S(O576:O605)</f>
        <v>0.38704768325293215</v>
      </c>
      <c r="T602" s="45"/>
    </row>
    <row r="603" spans="1:20" x14ac:dyDescent="0.3">
      <c r="A603" s="45" t="s">
        <v>130</v>
      </c>
      <c r="B603" s="45">
        <v>0</v>
      </c>
      <c r="C603" s="45" t="s">
        <v>4297</v>
      </c>
      <c r="D603" s="45">
        <v>1801</v>
      </c>
      <c r="E603" s="45">
        <v>324.44499999999999</v>
      </c>
      <c r="F603" s="45">
        <v>0.3</v>
      </c>
      <c r="G603" s="45">
        <v>0.3</v>
      </c>
      <c r="H603" s="45">
        <v>2.08121</v>
      </c>
      <c r="I603" s="45">
        <v>5189856.9239999996</v>
      </c>
      <c r="J603" s="45">
        <v>487977.071</v>
      </c>
      <c r="K603" s="18">
        <f>VLOOKUP($C603,'Hub coords'!$A$14:$E$119,4,TRUE)</f>
        <v>487975.32740000001</v>
      </c>
      <c r="L603" s="18">
        <f>VLOOKUP($C603,'Hub coords'!$A$14:$E$119,5,TRUE)</f>
        <v>5189856.6405000007</v>
      </c>
      <c r="M603" s="18">
        <f t="shared" si="36"/>
        <v>1.7435999999870546</v>
      </c>
      <c r="N603" s="18">
        <f t="shared" si="37"/>
        <v>0.28349999897181988</v>
      </c>
      <c r="O603" s="46">
        <f t="shared" si="38"/>
        <v>1.7664974410884038</v>
      </c>
      <c r="P603" s="18">
        <f t="shared" si="39"/>
        <v>3.1205132093718788</v>
      </c>
      <c r="Q603" s="47" t="str">
        <f>VLOOKUP($C603,'Hub coords'!$A$14:$E$118,1,TRUE)</f>
        <v>9A</v>
      </c>
      <c r="R603" s="30" t="s">
        <v>5109</v>
      </c>
      <c r="S603" s="34">
        <f>MIN(O576:O605)</f>
        <v>1.1798035474417612</v>
      </c>
      <c r="T603" s="45"/>
    </row>
    <row r="604" spans="1:20" x14ac:dyDescent="0.3">
      <c r="A604" s="45" t="s">
        <v>126</v>
      </c>
      <c r="B604" s="45">
        <v>0</v>
      </c>
      <c r="C604" s="45" t="s">
        <v>4298</v>
      </c>
      <c r="D604" s="45">
        <v>1801</v>
      </c>
      <c r="E604" s="45">
        <v>325.32900000000001</v>
      </c>
      <c r="F604" s="45">
        <v>0.3</v>
      </c>
      <c r="G604" s="45">
        <v>0.2</v>
      </c>
      <c r="H604" s="45">
        <v>1.8853679999999999</v>
      </c>
      <c r="I604" s="45">
        <v>5189857.9189999998</v>
      </c>
      <c r="J604" s="45">
        <v>487977.299</v>
      </c>
      <c r="K604" s="18">
        <f>VLOOKUP($C604,'Hub coords'!$A$14:$E$119,4,TRUE)</f>
        <v>487975.32740000001</v>
      </c>
      <c r="L604" s="18">
        <f>VLOOKUP($C604,'Hub coords'!$A$14:$E$119,5,TRUE)</f>
        <v>5189856.6405000007</v>
      </c>
      <c r="M604" s="18">
        <f t="shared" si="36"/>
        <v>1.9715999999898486</v>
      </c>
      <c r="N604" s="18">
        <f t="shared" si="37"/>
        <v>1.2784999990835786</v>
      </c>
      <c r="O604" s="46">
        <f t="shared" si="38"/>
        <v>2.3498444220025889</v>
      </c>
      <c r="P604" s="18">
        <f t="shared" si="39"/>
        <v>5.5217688076166809</v>
      </c>
      <c r="Q604" s="47" t="str">
        <f>VLOOKUP($C604,'Hub coords'!$A$14:$E$118,1,TRUE)</f>
        <v>9A</v>
      </c>
      <c r="R604" s="30" t="s">
        <v>5108</v>
      </c>
      <c r="S604" s="34">
        <f>MAX(O576:O605)</f>
        <v>2.4156658309669452</v>
      </c>
      <c r="T604" s="45"/>
    </row>
    <row r="605" spans="1:20" x14ac:dyDescent="0.3">
      <c r="A605" s="45" t="s">
        <v>130</v>
      </c>
      <c r="B605" s="45">
        <v>0</v>
      </c>
      <c r="C605" s="45" t="s">
        <v>4299</v>
      </c>
      <c r="D605" s="45">
        <v>1801</v>
      </c>
      <c r="E605" s="45">
        <v>325.04199999999997</v>
      </c>
      <c r="F605" s="45">
        <v>0.3</v>
      </c>
      <c r="G605" s="45">
        <v>0.3</v>
      </c>
      <c r="H605" s="45">
        <v>2.1402100000000002</v>
      </c>
      <c r="I605" s="45">
        <v>5189857.3320000004</v>
      </c>
      <c r="J605" s="45">
        <v>487977.239</v>
      </c>
      <c r="K605" s="18">
        <f>VLOOKUP($C605,'Hub coords'!$A$14:$E$119,4,TRUE)</f>
        <v>487975.32740000001</v>
      </c>
      <c r="L605" s="18">
        <f>VLOOKUP($C605,'Hub coords'!$A$14:$E$119,5,TRUE)</f>
        <v>5189856.6405000007</v>
      </c>
      <c r="M605" s="18">
        <f t="shared" si="36"/>
        <v>1.9115999999921769</v>
      </c>
      <c r="N605" s="18">
        <f t="shared" si="37"/>
        <v>0.69149999972432852</v>
      </c>
      <c r="O605" s="46">
        <f t="shared" si="38"/>
        <v>2.0328272945798513</v>
      </c>
      <c r="P605" s="18">
        <f t="shared" si="39"/>
        <v>4.1323868095888381</v>
      </c>
      <c r="Q605" s="47" t="str">
        <f>VLOOKUP($C605,'Hub coords'!$A$14:$E$118,1,TRUE)</f>
        <v>9A</v>
      </c>
      <c r="R605" s="30" t="s">
        <v>5107</v>
      </c>
      <c r="S605" s="34">
        <f>SQRT(SUM(P576:P605)/S600)</f>
        <v>1.8928002806573558</v>
      </c>
      <c r="T605" s="45"/>
    </row>
    <row r="606" spans="1:20" s="176" customFormat="1" ht="15" thickBot="1" x14ac:dyDescent="0.35">
      <c r="A606" s="176" t="s">
        <v>126</v>
      </c>
      <c r="B606" s="176">
        <v>0</v>
      </c>
      <c r="C606" s="176" t="s">
        <v>4711</v>
      </c>
      <c r="D606" s="176">
        <v>1801</v>
      </c>
      <c r="E606" s="176">
        <v>360.71899999999999</v>
      </c>
      <c r="F606" s="176">
        <v>0.2</v>
      </c>
      <c r="G606" s="176">
        <v>0.2</v>
      </c>
      <c r="H606" s="176">
        <v>1.9000939999999999</v>
      </c>
      <c r="I606" s="176">
        <v>5189139.3039999995</v>
      </c>
      <c r="J606" s="176">
        <v>487821.261</v>
      </c>
      <c r="K606" s="18">
        <f>VLOOKUP($C606,'Hub coords'!$A$14:$E$119,4,TRUE)</f>
        <v>487822.16540000006</v>
      </c>
      <c r="L606" s="18">
        <f>VLOOKUP($C606,'Hub coords'!$A$14:$E$119,5,TRUE)</f>
        <v>5189140.4065000005</v>
      </c>
      <c r="M606" s="178">
        <f t="shared" ref="M606:M649" si="40">ABS(K606-J606)</f>
        <v>0.90440000005764887</v>
      </c>
      <c r="N606" s="178">
        <f t="shared" ref="N606:N649" si="41">ABS(L606-I606)</f>
        <v>1.1025000009685755</v>
      </c>
      <c r="O606" s="179">
        <f t="shared" ref="O606:O649" si="42">SQRT(M606^2+N606^2)</f>
        <v>1.4259893450653776</v>
      </c>
      <c r="P606" s="178">
        <f t="shared" ref="P606:P649" si="43">O606*O606</f>
        <v>2.0334456122399844</v>
      </c>
      <c r="Q606" s="180" t="str">
        <f>VLOOKUP($C606,'Hub coords'!$A$14:$E$118,1,TRUE)</f>
        <v>T5P4</v>
      </c>
    </row>
    <row r="607" spans="1:20" s="176" customFormat="1" x14ac:dyDescent="0.3">
      <c r="A607" s="176" t="s">
        <v>130</v>
      </c>
      <c r="B607" s="176">
        <v>0</v>
      </c>
      <c r="C607" s="176" t="s">
        <v>4720</v>
      </c>
      <c r="D607" s="176">
        <v>1801</v>
      </c>
      <c r="E607" s="176">
        <v>360.75900000000001</v>
      </c>
      <c r="F607" s="176">
        <v>0.2</v>
      </c>
      <c r="G607" s="176">
        <v>0.2</v>
      </c>
      <c r="H607" s="176">
        <v>1.8837550000000001</v>
      </c>
      <c r="I607" s="176">
        <v>5189138.6890000002</v>
      </c>
      <c r="J607" s="176">
        <v>487822.24200000003</v>
      </c>
      <c r="K607" s="18">
        <f>VLOOKUP($C607,'Hub coords'!$A$14:$E$119,4,TRUE)</f>
        <v>487822.16540000006</v>
      </c>
      <c r="L607" s="18">
        <f>VLOOKUP($C607,'Hub coords'!$A$14:$E$119,5,TRUE)</f>
        <v>5189140.4065000005</v>
      </c>
      <c r="M607" s="178">
        <f t="shared" si="40"/>
        <v>7.6599999971222132E-2</v>
      </c>
      <c r="N607" s="178">
        <f t="shared" si="41"/>
        <v>1.7175000002607703</v>
      </c>
      <c r="O607" s="179">
        <f t="shared" si="42"/>
        <v>1.7192073205088843</v>
      </c>
      <c r="P607" s="178">
        <f t="shared" si="43"/>
        <v>2.9556738108913376</v>
      </c>
      <c r="Q607" s="180" t="str">
        <f>VLOOKUP($C607,'Hub coords'!$A$14:$E$118,1,TRUE)</f>
        <v>T5P4</v>
      </c>
      <c r="R607" s="181"/>
      <c r="S607" s="181"/>
    </row>
    <row r="608" spans="1:20" s="176" customFormat="1" x14ac:dyDescent="0.3">
      <c r="A608" s="176" t="s">
        <v>130</v>
      </c>
      <c r="B608" s="176">
        <v>0</v>
      </c>
      <c r="C608" s="176" t="s">
        <v>4721</v>
      </c>
      <c r="D608" s="176">
        <v>1801</v>
      </c>
      <c r="E608" s="176">
        <v>359.90199999999999</v>
      </c>
      <c r="F608" s="176">
        <v>0.3</v>
      </c>
      <c r="G608" s="176">
        <v>0.2</v>
      </c>
      <c r="H608" s="176">
        <v>1.663486</v>
      </c>
      <c r="I608" s="176">
        <v>5189139.2570000002</v>
      </c>
      <c r="J608" s="176">
        <v>487821.90700000001</v>
      </c>
      <c r="K608" s="18">
        <f>VLOOKUP($C608,'Hub coords'!$A$14:$E$119,4,TRUE)</f>
        <v>487822.16540000006</v>
      </c>
      <c r="L608" s="18">
        <f>VLOOKUP($C608,'Hub coords'!$A$14:$E$119,5,TRUE)</f>
        <v>5189140.4065000005</v>
      </c>
      <c r="M608" s="178">
        <f t="shared" si="40"/>
        <v>0.25840000004973263</v>
      </c>
      <c r="N608" s="178">
        <f t="shared" si="41"/>
        <v>1.1495000002905726</v>
      </c>
      <c r="O608" s="179">
        <f t="shared" si="42"/>
        <v>1.1781853889323737</v>
      </c>
      <c r="P608" s="178">
        <f t="shared" si="43"/>
        <v>1.3881208106937286</v>
      </c>
      <c r="Q608" s="180" t="str">
        <f>VLOOKUP($C608,'Hub coords'!$A$14:$E$118,1,TRUE)</f>
        <v>T5P4</v>
      </c>
      <c r="R608" s="182"/>
      <c r="S608" s="183"/>
    </row>
    <row r="609" spans="1:19" s="176" customFormat="1" x14ac:dyDescent="0.3">
      <c r="A609" s="176" t="s">
        <v>130</v>
      </c>
      <c r="B609" s="176">
        <v>0</v>
      </c>
      <c r="C609" s="176" t="s">
        <v>4722</v>
      </c>
      <c r="D609" s="176">
        <v>1801</v>
      </c>
      <c r="E609" s="176">
        <v>360.60399999999998</v>
      </c>
      <c r="F609" s="176">
        <v>0.3</v>
      </c>
      <c r="G609" s="176">
        <v>0.2</v>
      </c>
      <c r="H609" s="176">
        <v>1.899319</v>
      </c>
      <c r="I609" s="176">
        <v>5189137.165</v>
      </c>
      <c r="J609" s="176">
        <v>487822.39299999998</v>
      </c>
      <c r="K609" s="18">
        <f>VLOOKUP($C609,'Hub coords'!$A$14:$E$119,4,TRUE)</f>
        <v>487822.16540000006</v>
      </c>
      <c r="L609" s="18">
        <f>VLOOKUP($C609,'Hub coords'!$A$14:$E$119,5,TRUE)</f>
        <v>5189140.4065000005</v>
      </c>
      <c r="M609" s="178">
        <f t="shared" si="40"/>
        <v>0.22759999992558733</v>
      </c>
      <c r="N609" s="178">
        <f t="shared" si="41"/>
        <v>3.2415000004693866</v>
      </c>
      <c r="O609" s="179">
        <f t="shared" si="42"/>
        <v>3.2494805758781142</v>
      </c>
      <c r="P609" s="178">
        <f t="shared" si="43"/>
        <v>10.559124013009161</v>
      </c>
      <c r="Q609" s="180" t="str">
        <f>VLOOKUP($C609,'Hub coords'!$A$14:$E$118,1,TRUE)</f>
        <v>T5P4</v>
      </c>
      <c r="R609" s="182"/>
      <c r="S609" s="183"/>
    </row>
    <row r="610" spans="1:19" s="176" customFormat="1" x14ac:dyDescent="0.3">
      <c r="A610" s="176" t="s">
        <v>130</v>
      </c>
      <c r="B610" s="176">
        <v>0</v>
      </c>
      <c r="C610" s="176" t="s">
        <v>4723</v>
      </c>
      <c r="D610" s="176">
        <v>1801</v>
      </c>
      <c r="E610" s="176">
        <v>360.202</v>
      </c>
      <c r="F610" s="176">
        <v>0.3</v>
      </c>
      <c r="G610" s="176">
        <v>0.2</v>
      </c>
      <c r="H610" s="176">
        <v>1.8839379999999999</v>
      </c>
      <c r="I610" s="176">
        <v>5189137.0750000002</v>
      </c>
      <c r="J610" s="176">
        <v>487822.83</v>
      </c>
      <c r="K610" s="18">
        <f>VLOOKUP($C610,'Hub coords'!$A$14:$E$119,4,TRUE)</f>
        <v>487822.16540000006</v>
      </c>
      <c r="L610" s="18">
        <f>VLOOKUP($C610,'Hub coords'!$A$14:$E$119,5,TRUE)</f>
        <v>5189140.4065000005</v>
      </c>
      <c r="M610" s="178">
        <f t="shared" si="40"/>
        <v>0.66459999996004626</v>
      </c>
      <c r="N610" s="178">
        <f t="shared" si="41"/>
        <v>3.331500000320375</v>
      </c>
      <c r="O610" s="179">
        <f t="shared" si="42"/>
        <v>3.3971437137809688</v>
      </c>
      <c r="P610" s="178">
        <f t="shared" si="43"/>
        <v>11.540585412081553</v>
      </c>
      <c r="Q610" s="180" t="str">
        <f>VLOOKUP($C610,'Hub coords'!$A$14:$E$118,1,TRUE)</f>
        <v>T5P4</v>
      </c>
      <c r="R610" s="182"/>
      <c r="S610" s="183"/>
    </row>
    <row r="611" spans="1:19" s="176" customFormat="1" x14ac:dyDescent="0.3">
      <c r="A611" s="176" t="s">
        <v>126</v>
      </c>
      <c r="B611" s="176">
        <v>0</v>
      </c>
      <c r="C611" s="176" t="s">
        <v>4724</v>
      </c>
      <c r="D611" s="176">
        <v>1801</v>
      </c>
      <c r="E611" s="176">
        <v>360.12799999999999</v>
      </c>
      <c r="F611" s="176">
        <v>0.3</v>
      </c>
      <c r="G611" s="176">
        <v>0.2</v>
      </c>
      <c r="H611" s="176">
        <v>1.8837090000000001</v>
      </c>
      <c r="I611" s="176">
        <v>5189138.22</v>
      </c>
      <c r="J611" s="176">
        <v>487822.80800000002</v>
      </c>
      <c r="K611" s="18">
        <f>VLOOKUP($C611,'Hub coords'!$A$14:$E$119,4,TRUE)</f>
        <v>487822.16540000006</v>
      </c>
      <c r="L611" s="18">
        <f>VLOOKUP($C611,'Hub coords'!$A$14:$E$119,5,TRUE)</f>
        <v>5189140.4065000005</v>
      </c>
      <c r="M611" s="178">
        <f t="shared" si="40"/>
        <v>0.64259999996284023</v>
      </c>
      <c r="N611" s="178">
        <f t="shared" si="41"/>
        <v>2.1865000007674098</v>
      </c>
      <c r="O611" s="179">
        <f t="shared" si="42"/>
        <v>2.2789727978429504</v>
      </c>
      <c r="P611" s="178">
        <f t="shared" si="43"/>
        <v>5.1937170133081247</v>
      </c>
      <c r="Q611" s="180" t="str">
        <f>VLOOKUP($C611,'Hub coords'!$A$14:$E$118,1,TRUE)</f>
        <v>T5P4</v>
      </c>
      <c r="R611" s="182"/>
      <c r="S611" s="183"/>
    </row>
    <row r="612" spans="1:19" s="176" customFormat="1" x14ac:dyDescent="0.3">
      <c r="A612" s="176" t="s">
        <v>126</v>
      </c>
      <c r="B612" s="176">
        <v>0</v>
      </c>
      <c r="C612" s="176" t="s">
        <v>4725</v>
      </c>
      <c r="D612" s="176">
        <v>1801</v>
      </c>
      <c r="E612" s="176">
        <v>360.15</v>
      </c>
      <c r="F612" s="176">
        <v>0.2</v>
      </c>
      <c r="G612" s="176">
        <v>0.2</v>
      </c>
      <c r="H612" s="176">
        <v>1.746561</v>
      </c>
      <c r="I612" s="176">
        <v>5189139.1119999997</v>
      </c>
      <c r="J612" s="176">
        <v>487821.853</v>
      </c>
      <c r="K612" s="18">
        <f>VLOOKUP($C612,'Hub coords'!$A$14:$E$119,4,TRUE)</f>
        <v>487822.16540000006</v>
      </c>
      <c r="L612" s="18">
        <f>VLOOKUP($C612,'Hub coords'!$A$14:$E$119,5,TRUE)</f>
        <v>5189140.4065000005</v>
      </c>
      <c r="M612" s="178">
        <f t="shared" si="40"/>
        <v>0.31240000005345792</v>
      </c>
      <c r="N612" s="178">
        <f t="shared" si="41"/>
        <v>1.2945000007748604</v>
      </c>
      <c r="O612" s="179">
        <f t="shared" si="42"/>
        <v>1.3316621238285311</v>
      </c>
      <c r="P612" s="178">
        <f t="shared" si="43"/>
        <v>1.7733240120395142</v>
      </c>
      <c r="Q612" s="180" t="str">
        <f>VLOOKUP($C612,'Hub coords'!$A$14:$E$118,1,TRUE)</f>
        <v>T5P4</v>
      </c>
      <c r="R612" s="182"/>
      <c r="S612" s="183"/>
    </row>
    <row r="613" spans="1:19" s="176" customFormat="1" x14ac:dyDescent="0.3">
      <c r="A613" s="176" t="s">
        <v>130</v>
      </c>
      <c r="B613" s="176">
        <v>0</v>
      </c>
      <c r="C613" s="176" t="s">
        <v>4726</v>
      </c>
      <c r="D613" s="176">
        <v>1801</v>
      </c>
      <c r="E613" s="176">
        <v>359.74099999999999</v>
      </c>
      <c r="F613" s="176">
        <v>0.3</v>
      </c>
      <c r="G613" s="176">
        <v>0.2</v>
      </c>
      <c r="H613" s="176">
        <v>1.9548080000000001</v>
      </c>
      <c r="I613" s="176">
        <v>5189138.6270000003</v>
      </c>
      <c r="J613" s="176">
        <v>487822.533</v>
      </c>
      <c r="K613" s="18">
        <f>VLOOKUP($C613,'Hub coords'!$A$14:$E$119,4,TRUE)</f>
        <v>487822.16540000006</v>
      </c>
      <c r="L613" s="18">
        <f>VLOOKUP($C613,'Hub coords'!$A$14:$E$119,5,TRUE)</f>
        <v>5189140.4065000005</v>
      </c>
      <c r="M613" s="178">
        <f t="shared" si="40"/>
        <v>0.36759999993955716</v>
      </c>
      <c r="N613" s="178">
        <f t="shared" si="41"/>
        <v>1.7795000001788139</v>
      </c>
      <c r="O613" s="179">
        <f t="shared" si="42"/>
        <v>1.8170718231792493</v>
      </c>
      <c r="P613" s="178">
        <f t="shared" si="43"/>
        <v>3.3017500105919613</v>
      </c>
      <c r="Q613" s="180" t="str">
        <f>VLOOKUP($C613,'Hub coords'!$A$14:$E$118,1,TRUE)</f>
        <v>T5P4</v>
      </c>
      <c r="R613" s="182"/>
      <c r="S613" s="183"/>
    </row>
    <row r="614" spans="1:19" s="176" customFormat="1" x14ac:dyDescent="0.3">
      <c r="A614" s="176" t="s">
        <v>130</v>
      </c>
      <c r="B614" s="176">
        <v>0</v>
      </c>
      <c r="C614" s="176" t="s">
        <v>4727</v>
      </c>
      <c r="D614" s="176">
        <v>1801</v>
      </c>
      <c r="E614" s="176">
        <v>359.70100000000002</v>
      </c>
      <c r="F614" s="176">
        <v>0.3</v>
      </c>
      <c r="G614" s="176">
        <v>0.2</v>
      </c>
      <c r="H614" s="176">
        <v>1.9434800000000001</v>
      </c>
      <c r="I614" s="176">
        <v>5189137.5149999997</v>
      </c>
      <c r="J614" s="176">
        <v>487822.67800000001</v>
      </c>
      <c r="K614" s="18">
        <f>VLOOKUP($C614,'Hub coords'!$A$14:$E$119,4,TRUE)</f>
        <v>487822.16540000006</v>
      </c>
      <c r="L614" s="18">
        <f>VLOOKUP($C614,'Hub coords'!$A$14:$E$119,5,TRUE)</f>
        <v>5189140.4065000005</v>
      </c>
      <c r="M614" s="178">
        <f t="shared" si="40"/>
        <v>0.51259999995818362</v>
      </c>
      <c r="N614" s="178">
        <f t="shared" si="41"/>
        <v>2.8915000008419156</v>
      </c>
      <c r="O614" s="179">
        <f t="shared" si="42"/>
        <v>2.9365849238232373</v>
      </c>
      <c r="P614" s="178">
        <f t="shared" si="43"/>
        <v>8.6235310148259288</v>
      </c>
      <c r="Q614" s="180" t="str">
        <f>VLOOKUP($C614,'Hub coords'!$A$14:$E$118,1,TRUE)</f>
        <v>T5P4</v>
      </c>
      <c r="R614" s="182"/>
      <c r="S614" s="183"/>
    </row>
    <row r="615" spans="1:19" s="176" customFormat="1" x14ac:dyDescent="0.3">
      <c r="A615" s="176" t="s">
        <v>130</v>
      </c>
      <c r="B615" s="176">
        <v>0</v>
      </c>
      <c r="C615" s="176" t="s">
        <v>4728</v>
      </c>
      <c r="D615" s="176">
        <v>1801</v>
      </c>
      <c r="E615" s="176">
        <v>359.72899999999998</v>
      </c>
      <c r="F615" s="176">
        <v>0.3</v>
      </c>
      <c r="G615" s="176">
        <v>0.2</v>
      </c>
      <c r="H615" s="176">
        <v>2.0372379999999999</v>
      </c>
      <c r="I615" s="176">
        <v>5189138.7510000002</v>
      </c>
      <c r="J615" s="176">
        <v>487822.576</v>
      </c>
      <c r="K615" s="18">
        <f>VLOOKUP($C615,'Hub coords'!$A$14:$E$119,4,TRUE)</f>
        <v>487822.16540000006</v>
      </c>
      <c r="L615" s="18">
        <f>VLOOKUP($C615,'Hub coords'!$A$14:$E$119,5,TRUE)</f>
        <v>5189140.4065000005</v>
      </c>
      <c r="M615" s="178">
        <f t="shared" si="40"/>
        <v>0.41059999994467944</v>
      </c>
      <c r="N615" s="178">
        <f t="shared" si="41"/>
        <v>1.6555000003427267</v>
      </c>
      <c r="O615" s="179">
        <f t="shared" si="42"/>
        <v>1.7056589961329724</v>
      </c>
      <c r="P615" s="178">
        <f t="shared" si="43"/>
        <v>2.9092726110893392</v>
      </c>
      <c r="Q615" s="180" t="str">
        <f>VLOOKUP($C615,'Hub coords'!$A$14:$E$118,1,TRUE)</f>
        <v>T5P4</v>
      </c>
      <c r="R615" s="182"/>
      <c r="S615" s="183"/>
    </row>
    <row r="616" spans="1:19" s="176" customFormat="1" ht="15" thickBot="1" x14ac:dyDescent="0.35">
      <c r="A616" s="176" t="s">
        <v>126</v>
      </c>
      <c r="B616" s="176">
        <v>0</v>
      </c>
      <c r="C616" s="176" t="s">
        <v>4729</v>
      </c>
      <c r="D616" s="176">
        <v>1801</v>
      </c>
      <c r="E616" s="176">
        <v>360.65800000000002</v>
      </c>
      <c r="F616" s="176">
        <v>0.2</v>
      </c>
      <c r="G616" s="176">
        <v>0.2</v>
      </c>
      <c r="H616" s="176">
        <v>1.7247440000000001</v>
      </c>
      <c r="I616" s="176">
        <v>5189139.0630000001</v>
      </c>
      <c r="J616" s="176">
        <v>487822.08199999999</v>
      </c>
      <c r="K616" s="18">
        <f>VLOOKUP($C616,'Hub coords'!$A$14:$E$119,4,TRUE)</f>
        <v>487822.16540000006</v>
      </c>
      <c r="L616" s="18">
        <f>VLOOKUP($C616,'Hub coords'!$A$14:$E$119,5,TRUE)</f>
        <v>5189140.4065000005</v>
      </c>
      <c r="M616" s="178">
        <f t="shared" si="40"/>
        <v>8.3400000061374158E-2</v>
      </c>
      <c r="N616" s="178">
        <f t="shared" si="41"/>
        <v>1.3435000004246831</v>
      </c>
      <c r="O616" s="179">
        <f t="shared" si="42"/>
        <v>1.3460861083717344</v>
      </c>
      <c r="P616" s="178">
        <f t="shared" si="43"/>
        <v>1.8119478111513605</v>
      </c>
      <c r="Q616" s="180" t="str">
        <f>VLOOKUP($C616,'Hub coords'!$A$14:$E$118,1,TRUE)</f>
        <v>T5P4</v>
      </c>
      <c r="R616" s="184"/>
      <c r="S616" s="184"/>
    </row>
    <row r="617" spans="1:19" s="176" customFormat="1" x14ac:dyDescent="0.3">
      <c r="A617" s="176" t="s">
        <v>126</v>
      </c>
      <c r="B617" s="176">
        <v>0</v>
      </c>
      <c r="C617" s="176" t="s">
        <v>4712</v>
      </c>
      <c r="D617" s="176">
        <v>1801</v>
      </c>
      <c r="E617" s="176">
        <v>359.97699999999998</v>
      </c>
      <c r="F617" s="176">
        <v>0.3</v>
      </c>
      <c r="G617" s="176">
        <v>0.2</v>
      </c>
      <c r="H617" s="176">
        <v>2.0799840000000001</v>
      </c>
      <c r="I617" s="176">
        <v>5189138.2290000003</v>
      </c>
      <c r="J617" s="176">
        <v>487822.674</v>
      </c>
      <c r="K617" s="18">
        <f>VLOOKUP($C617,'Hub coords'!$A$14:$E$119,4,TRUE)</f>
        <v>487822.16540000006</v>
      </c>
      <c r="L617" s="18">
        <f>VLOOKUP($C617,'Hub coords'!$A$14:$E$119,5,TRUE)</f>
        <v>5189140.4065000005</v>
      </c>
      <c r="M617" s="178">
        <f t="shared" si="40"/>
        <v>0.50859999994281679</v>
      </c>
      <c r="N617" s="178">
        <f t="shared" si="41"/>
        <v>2.1775000002235174</v>
      </c>
      <c r="O617" s="179">
        <f t="shared" si="42"/>
        <v>2.2361082735223827</v>
      </c>
      <c r="P617" s="178">
        <f t="shared" si="43"/>
        <v>5.0001802109152509</v>
      </c>
      <c r="Q617" s="180" t="str">
        <f>VLOOKUP($C617,'Hub coords'!$A$14:$E$118,1,TRUE)</f>
        <v>T5P4</v>
      </c>
    </row>
    <row r="618" spans="1:19" s="176" customFormat="1" x14ac:dyDescent="0.3">
      <c r="A618" s="176" t="s">
        <v>126</v>
      </c>
      <c r="B618" s="176">
        <v>0</v>
      </c>
      <c r="C618" s="176" t="s">
        <v>4730</v>
      </c>
      <c r="D618" s="176">
        <v>1801</v>
      </c>
      <c r="E618" s="176">
        <v>361.935</v>
      </c>
      <c r="F618" s="176">
        <v>0.3</v>
      </c>
      <c r="G618" s="176">
        <v>0.2</v>
      </c>
      <c r="H618" s="176">
        <v>1.8942429999999999</v>
      </c>
      <c r="I618" s="176">
        <v>5189139.1260000002</v>
      </c>
      <c r="J618" s="176">
        <v>487821.22700000001</v>
      </c>
      <c r="K618" s="18">
        <f>VLOOKUP($C618,'Hub coords'!$A$14:$E$119,4,TRUE)</f>
        <v>487822.16540000006</v>
      </c>
      <c r="L618" s="18">
        <f>VLOOKUP($C618,'Hub coords'!$A$14:$E$119,5,TRUE)</f>
        <v>5189140.4065000005</v>
      </c>
      <c r="M618" s="178">
        <f t="shared" si="40"/>
        <v>0.93840000004274771</v>
      </c>
      <c r="N618" s="178">
        <f t="shared" si="41"/>
        <v>1.2805000003427267</v>
      </c>
      <c r="O618" s="179">
        <f t="shared" si="42"/>
        <v>1.5875373415948213</v>
      </c>
      <c r="P618" s="178">
        <f t="shared" si="43"/>
        <v>2.5202748109579525</v>
      </c>
      <c r="Q618" s="180" t="str">
        <f>VLOOKUP($C618,'Hub coords'!$A$14:$E$118,1,TRUE)</f>
        <v>T5P4</v>
      </c>
    </row>
    <row r="619" spans="1:19" s="176" customFormat="1" x14ac:dyDescent="0.3">
      <c r="A619" s="176" t="s">
        <v>130</v>
      </c>
      <c r="B619" s="176">
        <v>0</v>
      </c>
      <c r="C619" s="176" t="s">
        <v>4731</v>
      </c>
      <c r="D619" s="176">
        <v>1801</v>
      </c>
      <c r="E619" s="176">
        <v>359.43</v>
      </c>
      <c r="F619" s="176">
        <v>0.3</v>
      </c>
      <c r="G619" s="176">
        <v>0.2</v>
      </c>
      <c r="H619" s="176">
        <v>2.0621559999999999</v>
      </c>
      <c r="I619" s="176">
        <v>5189138.3760000002</v>
      </c>
      <c r="J619" s="176">
        <v>487822.72100000002</v>
      </c>
      <c r="K619" s="18">
        <f>VLOOKUP($C619,'Hub coords'!$A$14:$E$119,4,TRUE)</f>
        <v>487822.16540000006</v>
      </c>
      <c r="L619" s="18">
        <f>VLOOKUP($C619,'Hub coords'!$A$14:$E$119,5,TRUE)</f>
        <v>5189140.4065000005</v>
      </c>
      <c r="M619" s="178">
        <f t="shared" si="40"/>
        <v>0.55559999996330589</v>
      </c>
      <c r="N619" s="178">
        <f t="shared" si="41"/>
        <v>2.0305000003427267</v>
      </c>
      <c r="O619" s="179">
        <f t="shared" si="42"/>
        <v>2.1051417081401049</v>
      </c>
      <c r="P619" s="178">
        <f t="shared" si="43"/>
        <v>4.4316216113510389</v>
      </c>
      <c r="Q619" s="180" t="str">
        <f>VLOOKUP($C619,'Hub coords'!$A$14:$E$118,1,TRUE)</f>
        <v>T5P4</v>
      </c>
    </row>
    <row r="620" spans="1:19" s="176" customFormat="1" x14ac:dyDescent="0.3">
      <c r="A620" s="176" t="s">
        <v>130</v>
      </c>
      <c r="B620" s="176">
        <v>0</v>
      </c>
      <c r="C620" s="176" t="s">
        <v>4732</v>
      </c>
      <c r="D620" s="176">
        <v>1801</v>
      </c>
      <c r="E620" s="176">
        <v>360.11799999999999</v>
      </c>
      <c r="F620" s="176">
        <v>0.2</v>
      </c>
      <c r="G620" s="176">
        <v>0.2</v>
      </c>
      <c r="H620" s="176">
        <v>1.9696610000000001</v>
      </c>
      <c r="I620" s="176">
        <v>5189139.3329999996</v>
      </c>
      <c r="J620" s="176">
        <v>487821.57500000001</v>
      </c>
      <c r="K620" s="18">
        <f>VLOOKUP($C620,'Hub coords'!$A$14:$E$119,4,TRUE)</f>
        <v>487822.16540000006</v>
      </c>
      <c r="L620" s="18">
        <f>VLOOKUP($C620,'Hub coords'!$A$14:$E$119,5,TRUE)</f>
        <v>5189140.4065000005</v>
      </c>
      <c r="M620" s="178">
        <f t="shared" si="40"/>
        <v>0.59040000004461035</v>
      </c>
      <c r="N620" s="178">
        <f t="shared" si="41"/>
        <v>1.0735000008717179</v>
      </c>
      <c r="O620" s="179">
        <f t="shared" si="42"/>
        <v>1.2251426088110129</v>
      </c>
      <c r="P620" s="178">
        <f t="shared" si="43"/>
        <v>1.5009744119242545</v>
      </c>
      <c r="Q620" s="180" t="str">
        <f>VLOOKUP($C620,'Hub coords'!$A$14:$E$118,1,TRUE)</f>
        <v>T5P4</v>
      </c>
    </row>
    <row r="621" spans="1:19" s="176" customFormat="1" x14ac:dyDescent="0.3">
      <c r="A621" s="176" t="s">
        <v>130</v>
      </c>
      <c r="B621" s="176">
        <v>0</v>
      </c>
      <c r="C621" s="176" t="s">
        <v>4733</v>
      </c>
      <c r="D621" s="176">
        <v>1801</v>
      </c>
      <c r="E621" s="176">
        <v>359.64100000000002</v>
      </c>
      <c r="F621" s="176">
        <v>0.2</v>
      </c>
      <c r="G621" s="176">
        <v>0.2</v>
      </c>
      <c r="H621" s="176">
        <v>2.2043249999999999</v>
      </c>
      <c r="I621" s="176">
        <v>5189138.4709999999</v>
      </c>
      <c r="J621" s="176">
        <v>487822.61499999999</v>
      </c>
      <c r="K621" s="18">
        <f>VLOOKUP($C621,'Hub coords'!$A$14:$E$119,4,TRUE)</f>
        <v>487822.16540000006</v>
      </c>
      <c r="L621" s="18">
        <f>VLOOKUP($C621,'Hub coords'!$A$14:$E$119,5,TRUE)</f>
        <v>5189140.4065000005</v>
      </c>
      <c r="M621" s="178">
        <f t="shared" si="40"/>
        <v>0.44959999993443489</v>
      </c>
      <c r="N621" s="178">
        <f t="shared" si="41"/>
        <v>1.935500000603497</v>
      </c>
      <c r="O621" s="179">
        <f t="shared" si="42"/>
        <v>1.9870330677362118</v>
      </c>
      <c r="P621" s="178">
        <f t="shared" si="43"/>
        <v>3.948300412277181</v>
      </c>
      <c r="Q621" s="180" t="str">
        <f>VLOOKUP($C621,'Hub coords'!$A$14:$E$118,1,TRUE)</f>
        <v>T5P4</v>
      </c>
    </row>
    <row r="622" spans="1:19" s="176" customFormat="1" x14ac:dyDescent="0.3">
      <c r="A622" s="176" t="s">
        <v>126</v>
      </c>
      <c r="B622" s="176">
        <v>0</v>
      </c>
      <c r="C622" s="176" t="s">
        <v>4734</v>
      </c>
      <c r="D622" s="176">
        <v>1801</v>
      </c>
      <c r="E622" s="176">
        <v>361.358</v>
      </c>
      <c r="F622" s="176">
        <v>0.3</v>
      </c>
      <c r="G622" s="176">
        <v>0.2</v>
      </c>
      <c r="H622" s="176">
        <v>1.9759629999999999</v>
      </c>
      <c r="I622" s="176">
        <v>5189139.1900000004</v>
      </c>
      <c r="J622" s="176">
        <v>487821.54399999999</v>
      </c>
      <c r="K622" s="18">
        <f>VLOOKUP($C622,'Hub coords'!$A$14:$E$119,4,TRUE)</f>
        <v>487822.16540000006</v>
      </c>
      <c r="L622" s="18">
        <f>VLOOKUP($C622,'Hub coords'!$A$14:$E$119,5,TRUE)</f>
        <v>5189140.4065000005</v>
      </c>
      <c r="M622" s="178">
        <f t="shared" si="40"/>
        <v>0.62140000006183982</v>
      </c>
      <c r="N622" s="178">
        <f t="shared" si="41"/>
        <v>1.2165000000968575</v>
      </c>
      <c r="O622" s="179">
        <f t="shared" si="42"/>
        <v>1.3660198425764205</v>
      </c>
      <c r="P622" s="178">
        <f t="shared" si="43"/>
        <v>1.8660102103125087</v>
      </c>
      <c r="Q622" s="180" t="str">
        <f>VLOOKUP($C622,'Hub coords'!$A$14:$E$118,1,TRUE)</f>
        <v>T5P4</v>
      </c>
    </row>
    <row r="623" spans="1:19" s="176" customFormat="1" x14ac:dyDescent="0.3">
      <c r="A623" s="176" t="s">
        <v>130</v>
      </c>
      <c r="B623" s="176">
        <v>0</v>
      </c>
      <c r="C623" s="176" t="s">
        <v>4735</v>
      </c>
      <c r="D623" s="176">
        <v>1801</v>
      </c>
      <c r="E623" s="176">
        <v>360.63600000000002</v>
      </c>
      <c r="F623" s="176">
        <v>0.2</v>
      </c>
      <c r="G623" s="176">
        <v>0.2</v>
      </c>
      <c r="H623" s="176">
        <v>1.9581519999999999</v>
      </c>
      <c r="I623" s="176">
        <v>5189139.2010000004</v>
      </c>
      <c r="J623" s="176">
        <v>487821.75300000003</v>
      </c>
      <c r="K623" s="18">
        <f>VLOOKUP($C623,'Hub coords'!$A$14:$E$119,4,TRUE)</f>
        <v>487822.16540000006</v>
      </c>
      <c r="L623" s="18">
        <f>VLOOKUP($C623,'Hub coords'!$A$14:$E$119,5,TRUE)</f>
        <v>5189140.4065000005</v>
      </c>
      <c r="M623" s="178">
        <f t="shared" si="40"/>
        <v>0.41240000003017485</v>
      </c>
      <c r="N623" s="178">
        <f t="shared" si="41"/>
        <v>1.2055000001564622</v>
      </c>
      <c r="O623" s="179">
        <f t="shared" si="42"/>
        <v>1.2740894828865508</v>
      </c>
      <c r="P623" s="178">
        <f t="shared" si="43"/>
        <v>1.6233040104021184</v>
      </c>
      <c r="Q623" s="180" t="str">
        <f>VLOOKUP($C623,'Hub coords'!$A$14:$E$118,1,TRUE)</f>
        <v>T5P4</v>
      </c>
    </row>
    <row r="624" spans="1:19" s="176" customFormat="1" x14ac:dyDescent="0.3">
      <c r="A624" s="176" t="s">
        <v>130</v>
      </c>
      <c r="B624" s="176">
        <v>0</v>
      </c>
      <c r="C624" s="176" t="s">
        <v>4736</v>
      </c>
      <c r="D624" s="176">
        <v>1801</v>
      </c>
      <c r="E624" s="176">
        <v>359.51100000000002</v>
      </c>
      <c r="F624" s="176">
        <v>0.3</v>
      </c>
      <c r="G624" s="176">
        <v>0.2</v>
      </c>
      <c r="H624" s="176">
        <v>1.8037080000000001</v>
      </c>
      <c r="I624" s="176">
        <v>5189138.9129999997</v>
      </c>
      <c r="J624" s="176">
        <v>487822.29499999998</v>
      </c>
      <c r="K624" s="18">
        <f>VLOOKUP($C624,'Hub coords'!$A$14:$E$119,4,TRUE)</f>
        <v>487822.16540000006</v>
      </c>
      <c r="L624" s="18">
        <f>VLOOKUP($C624,'Hub coords'!$A$14:$E$119,5,TRUE)</f>
        <v>5189140.4065000005</v>
      </c>
      <c r="M624" s="178">
        <f t="shared" si="40"/>
        <v>0.12959999992744997</v>
      </c>
      <c r="N624" s="178">
        <f t="shared" si="41"/>
        <v>1.4935000007972121</v>
      </c>
      <c r="O624" s="179">
        <f t="shared" si="42"/>
        <v>1.4991125415933482</v>
      </c>
      <c r="P624" s="178">
        <f t="shared" si="43"/>
        <v>2.2473384123624682</v>
      </c>
      <c r="Q624" s="180" t="str">
        <f>VLOOKUP($C624,'Hub coords'!$A$14:$E$118,1,TRUE)</f>
        <v>T5P4</v>
      </c>
    </row>
    <row r="625" spans="1:19" s="176" customFormat="1" x14ac:dyDescent="0.3">
      <c r="A625" s="176" t="s">
        <v>126</v>
      </c>
      <c r="B625" s="176">
        <v>0</v>
      </c>
      <c r="C625" s="176" t="s">
        <v>4737</v>
      </c>
      <c r="D625" s="176">
        <v>1801</v>
      </c>
      <c r="E625" s="176">
        <v>361.17599999999999</v>
      </c>
      <c r="F625" s="176">
        <v>0.3</v>
      </c>
      <c r="G625" s="176">
        <v>0.2</v>
      </c>
      <c r="H625" s="176">
        <v>1.783525</v>
      </c>
      <c r="I625" s="176">
        <v>5189139.1579999998</v>
      </c>
      <c r="J625" s="176">
        <v>487821.24200000003</v>
      </c>
      <c r="K625" s="18">
        <f>VLOOKUP($C625,'Hub coords'!$A$14:$E$119,4,TRUE)</f>
        <v>487822.16540000006</v>
      </c>
      <c r="L625" s="18">
        <f>VLOOKUP($C625,'Hub coords'!$A$14:$E$119,5,TRUE)</f>
        <v>5189140.4065000005</v>
      </c>
      <c r="M625" s="178">
        <f t="shared" si="40"/>
        <v>0.92340000002877787</v>
      </c>
      <c r="N625" s="178">
        <f t="shared" si="41"/>
        <v>1.2485000006854534</v>
      </c>
      <c r="O625" s="179">
        <f t="shared" si="42"/>
        <v>1.5528746928727779</v>
      </c>
      <c r="P625" s="178">
        <f t="shared" si="43"/>
        <v>2.4114198117647243</v>
      </c>
      <c r="Q625" s="180" t="str">
        <f>VLOOKUP($C625,'Hub coords'!$A$14:$E$118,1,TRUE)</f>
        <v>T5P4</v>
      </c>
    </row>
    <row r="626" spans="1:19" s="176" customFormat="1" x14ac:dyDescent="0.3">
      <c r="A626" s="176" t="s">
        <v>130</v>
      </c>
      <c r="B626" s="176">
        <v>0</v>
      </c>
      <c r="C626" s="176" t="s">
        <v>4738</v>
      </c>
      <c r="D626" s="176">
        <v>1801</v>
      </c>
      <c r="E626" s="176">
        <v>361.29199999999997</v>
      </c>
      <c r="F626" s="176">
        <v>0.2</v>
      </c>
      <c r="G626" s="176">
        <v>0.2</v>
      </c>
      <c r="H626" s="176">
        <v>2.0557599999999998</v>
      </c>
      <c r="I626" s="176">
        <v>5189138.9390000002</v>
      </c>
      <c r="J626" s="176">
        <v>487821.41899999999</v>
      </c>
      <c r="K626" s="18">
        <f>VLOOKUP($C626,'Hub coords'!$A$14:$E$119,4,TRUE)</f>
        <v>487822.16540000006</v>
      </c>
      <c r="L626" s="18">
        <f>VLOOKUP($C626,'Hub coords'!$A$14:$E$119,5,TRUE)</f>
        <v>5189140.4065000005</v>
      </c>
      <c r="M626" s="178">
        <f t="shared" si="40"/>
        <v>0.74640000006183982</v>
      </c>
      <c r="N626" s="178">
        <f t="shared" si="41"/>
        <v>1.4675000002607703</v>
      </c>
      <c r="O626" s="179">
        <f t="shared" si="42"/>
        <v>1.6464110090914952</v>
      </c>
      <c r="P626" s="178">
        <f t="shared" si="43"/>
        <v>2.7106692108576755</v>
      </c>
      <c r="Q626" s="180" t="str">
        <f>VLOOKUP($C626,'Hub coords'!$A$14:$E$118,1,TRUE)</f>
        <v>T5P4</v>
      </c>
    </row>
    <row r="627" spans="1:19" s="176" customFormat="1" x14ac:dyDescent="0.3">
      <c r="A627" s="176" t="s">
        <v>130</v>
      </c>
      <c r="B627" s="176">
        <v>0</v>
      </c>
      <c r="C627" s="176" t="s">
        <v>4739</v>
      </c>
      <c r="D627" s="176">
        <v>1801</v>
      </c>
      <c r="E627" s="176">
        <v>360.83699999999999</v>
      </c>
      <c r="F627" s="176">
        <v>0.2</v>
      </c>
      <c r="G627" s="176">
        <v>0.2</v>
      </c>
      <c r="H627" s="176">
        <v>1.9367019999999999</v>
      </c>
      <c r="I627" s="176">
        <v>5189139.1509999996</v>
      </c>
      <c r="J627" s="176">
        <v>487821.3</v>
      </c>
      <c r="K627" s="18">
        <f>VLOOKUP($C627,'Hub coords'!$A$14:$E$119,4,TRUE)</f>
        <v>487822.16540000006</v>
      </c>
      <c r="L627" s="18">
        <f>VLOOKUP($C627,'Hub coords'!$A$14:$E$119,5,TRUE)</f>
        <v>5189140.4065000005</v>
      </c>
      <c r="M627" s="178">
        <f t="shared" si="40"/>
        <v>0.86540000006789342</v>
      </c>
      <c r="N627" s="178">
        <f t="shared" si="41"/>
        <v>1.2555000009015203</v>
      </c>
      <c r="O627" s="179">
        <f t="shared" si="42"/>
        <v>1.5248598008935861</v>
      </c>
      <c r="P627" s="178">
        <f t="shared" si="43"/>
        <v>2.3251974123812271</v>
      </c>
      <c r="Q627" s="180" t="str">
        <f>VLOOKUP($C627,'Hub coords'!$A$14:$E$118,1,TRUE)</f>
        <v>T5P4</v>
      </c>
    </row>
    <row r="628" spans="1:19" s="176" customFormat="1" x14ac:dyDescent="0.3">
      <c r="A628" s="176" t="s">
        <v>130</v>
      </c>
      <c r="B628" s="176">
        <v>0</v>
      </c>
      <c r="C628" s="176" t="s">
        <v>4713</v>
      </c>
      <c r="D628" s="176">
        <v>1801</v>
      </c>
      <c r="E628" s="176">
        <v>360.14800000000002</v>
      </c>
      <c r="F628" s="176">
        <v>0.3</v>
      </c>
      <c r="G628" s="176">
        <v>0.2</v>
      </c>
      <c r="H628" s="176">
        <v>1.906094</v>
      </c>
      <c r="I628" s="176">
        <v>5189137.6069999998</v>
      </c>
      <c r="J628" s="176">
        <v>487822.70799999998</v>
      </c>
      <c r="K628" s="18">
        <f>VLOOKUP($C628,'Hub coords'!$A$14:$E$119,4,TRUE)</f>
        <v>487822.16540000006</v>
      </c>
      <c r="L628" s="18">
        <f>VLOOKUP($C628,'Hub coords'!$A$14:$E$119,5,TRUE)</f>
        <v>5189140.4065000005</v>
      </c>
      <c r="M628" s="178">
        <f t="shared" si="40"/>
        <v>0.54259999992791563</v>
      </c>
      <c r="N628" s="178">
        <f t="shared" si="41"/>
        <v>2.7995000006631017</v>
      </c>
      <c r="O628" s="179">
        <f t="shared" si="42"/>
        <v>2.8515986768187562</v>
      </c>
      <c r="P628" s="178">
        <f t="shared" si="43"/>
        <v>8.131615013634482</v>
      </c>
      <c r="Q628" s="180" t="str">
        <f>VLOOKUP($C628,'Hub coords'!$A$14:$E$118,1,TRUE)</f>
        <v>T5P4</v>
      </c>
    </row>
    <row r="629" spans="1:19" s="176" customFormat="1" x14ac:dyDescent="0.3">
      <c r="A629" s="176" t="s">
        <v>130</v>
      </c>
      <c r="B629" s="176">
        <v>0</v>
      </c>
      <c r="C629" s="176" t="s">
        <v>4740</v>
      </c>
      <c r="D629" s="176">
        <v>1801</v>
      </c>
      <c r="E629" s="176">
        <v>359.51100000000002</v>
      </c>
      <c r="F629" s="176">
        <v>0.2</v>
      </c>
      <c r="G629" s="176">
        <v>0.2</v>
      </c>
      <c r="H629" s="176">
        <v>1.8352649999999999</v>
      </c>
      <c r="I629" s="176">
        <v>5189138.7019999996</v>
      </c>
      <c r="J629" s="176">
        <v>487822.60499999998</v>
      </c>
      <c r="K629" s="18">
        <f>VLOOKUP($C629,'Hub coords'!$A$14:$E$119,4,TRUE)</f>
        <v>487822.16540000006</v>
      </c>
      <c r="L629" s="18">
        <f>VLOOKUP($C629,'Hub coords'!$A$14:$E$119,5,TRUE)</f>
        <v>5189140.4065000005</v>
      </c>
      <c r="M629" s="178">
        <f t="shared" si="40"/>
        <v>0.43959999992512167</v>
      </c>
      <c r="N629" s="178">
        <f t="shared" si="41"/>
        <v>1.704500000923872</v>
      </c>
      <c r="O629" s="179">
        <f t="shared" si="42"/>
        <v>1.7602750958539539</v>
      </c>
      <c r="P629" s="178">
        <f t="shared" si="43"/>
        <v>3.0985684130836466</v>
      </c>
      <c r="Q629" s="180" t="str">
        <f>VLOOKUP($C629,'Hub coords'!$A$14:$E$118,1,TRUE)</f>
        <v>T5P4</v>
      </c>
    </row>
    <row r="630" spans="1:19" s="176" customFormat="1" x14ac:dyDescent="0.3">
      <c r="A630" s="176" t="s">
        <v>126</v>
      </c>
      <c r="B630" s="176">
        <v>0</v>
      </c>
      <c r="C630" s="176" t="s">
        <v>4714</v>
      </c>
      <c r="D630" s="176">
        <v>1801</v>
      </c>
      <c r="E630" s="176">
        <v>360.15</v>
      </c>
      <c r="F630" s="176">
        <v>0.2</v>
      </c>
      <c r="G630" s="176">
        <v>0.2</v>
      </c>
      <c r="H630" s="176">
        <v>1.746561</v>
      </c>
      <c r="I630" s="176">
        <v>5189139.1119999997</v>
      </c>
      <c r="J630" s="176">
        <v>487821.853</v>
      </c>
      <c r="K630" s="18">
        <f>VLOOKUP($C630,'Hub coords'!$A$14:$E$119,4,TRUE)</f>
        <v>487822.16540000006</v>
      </c>
      <c r="L630" s="18">
        <f>VLOOKUP($C630,'Hub coords'!$A$14:$E$119,5,TRUE)</f>
        <v>5189140.4065000005</v>
      </c>
      <c r="M630" s="178">
        <f t="shared" si="40"/>
        <v>0.31240000005345792</v>
      </c>
      <c r="N630" s="178">
        <f t="shared" si="41"/>
        <v>1.2945000007748604</v>
      </c>
      <c r="O630" s="179">
        <f t="shared" si="42"/>
        <v>1.3316621238285311</v>
      </c>
      <c r="P630" s="178">
        <f t="shared" si="43"/>
        <v>1.7733240120395142</v>
      </c>
      <c r="Q630" s="180" t="str">
        <f>VLOOKUP($C630,'Hub coords'!$A$14:$E$118,1,TRUE)</f>
        <v>T5P4</v>
      </c>
      <c r="R630" s="176" t="s">
        <v>5112</v>
      </c>
      <c r="S630" s="185">
        <f>COUNT(D606:D635)</f>
        <v>30</v>
      </c>
    </row>
    <row r="631" spans="1:19" s="176" customFormat="1" x14ac:dyDescent="0.3">
      <c r="A631" s="176" t="s">
        <v>130</v>
      </c>
      <c r="B631" s="176">
        <v>0</v>
      </c>
      <c r="C631" s="176" t="s">
        <v>4715</v>
      </c>
      <c r="D631" s="176">
        <v>1801</v>
      </c>
      <c r="E631" s="176">
        <v>359.68</v>
      </c>
      <c r="F631" s="176">
        <v>0.2</v>
      </c>
      <c r="G631" s="176">
        <v>0.2</v>
      </c>
      <c r="H631" s="176">
        <v>1.994756</v>
      </c>
      <c r="I631" s="176">
        <v>5189138.4129999997</v>
      </c>
      <c r="J631" s="176">
        <v>487822.61800000002</v>
      </c>
      <c r="K631" s="18">
        <f>VLOOKUP($C631,'Hub coords'!$A$14:$E$119,4,TRUE)</f>
        <v>487822.16540000006</v>
      </c>
      <c r="L631" s="18">
        <f>VLOOKUP($C631,'Hub coords'!$A$14:$E$119,5,TRUE)</f>
        <v>5189140.4065000005</v>
      </c>
      <c r="M631" s="178">
        <f t="shared" si="40"/>
        <v>0.45259999996051192</v>
      </c>
      <c r="N631" s="178">
        <f t="shared" si="41"/>
        <v>1.9935000007972121</v>
      </c>
      <c r="O631" s="179">
        <f t="shared" si="42"/>
        <v>2.0442331112529071</v>
      </c>
      <c r="P631" s="178">
        <f t="shared" si="43"/>
        <v>4.1788890131427401</v>
      </c>
      <c r="Q631" s="180" t="str">
        <f>VLOOKUP($C631,'Hub coords'!$A$14:$E$118,1,TRUE)</f>
        <v>T5P4</v>
      </c>
      <c r="R631" s="176" t="s">
        <v>5111</v>
      </c>
      <c r="S631" s="178">
        <f>AVERAGE(O606:O635)</f>
        <v>1.8178266415949014</v>
      </c>
    </row>
    <row r="632" spans="1:19" s="176" customFormat="1" x14ac:dyDescent="0.3">
      <c r="A632" s="176" t="s">
        <v>130</v>
      </c>
      <c r="B632" s="176">
        <v>0</v>
      </c>
      <c r="C632" s="176" t="s">
        <v>4716</v>
      </c>
      <c r="D632" s="176">
        <v>1801</v>
      </c>
      <c r="E632" s="176">
        <v>359.56799999999998</v>
      </c>
      <c r="F632" s="176">
        <v>0.3</v>
      </c>
      <c r="G632" s="176">
        <v>0.2</v>
      </c>
      <c r="H632" s="176">
        <v>1.988418</v>
      </c>
      <c r="I632" s="176">
        <v>5189138.8310000002</v>
      </c>
      <c r="J632" s="176">
        <v>487822.50699999998</v>
      </c>
      <c r="K632" s="18">
        <f>VLOOKUP($C632,'Hub coords'!$A$14:$E$119,4,TRUE)</f>
        <v>487822.16540000006</v>
      </c>
      <c r="L632" s="18">
        <f>VLOOKUP($C632,'Hub coords'!$A$14:$E$119,5,TRUE)</f>
        <v>5189140.4065000005</v>
      </c>
      <c r="M632" s="178">
        <f t="shared" si="40"/>
        <v>0.34159999992698431</v>
      </c>
      <c r="N632" s="178">
        <f t="shared" si="41"/>
        <v>1.5755000002682209</v>
      </c>
      <c r="O632" s="179">
        <f t="shared" si="42"/>
        <v>1.6121075679976444</v>
      </c>
      <c r="P632" s="178">
        <f t="shared" si="43"/>
        <v>2.5988908107952797</v>
      </c>
      <c r="Q632" s="180" t="str">
        <f>VLOOKUP($C632,'Hub coords'!$A$14:$E$118,1,TRUE)</f>
        <v>T5P4</v>
      </c>
      <c r="R632" s="176" t="s">
        <v>5110</v>
      </c>
      <c r="S632" s="178">
        <f>_xlfn.STDEV.S(O606:O635)</f>
        <v>0.60065454491293491</v>
      </c>
    </row>
    <row r="633" spans="1:19" s="176" customFormat="1" x14ac:dyDescent="0.3">
      <c r="A633" s="176" t="s">
        <v>126</v>
      </c>
      <c r="B633" s="176">
        <v>0</v>
      </c>
      <c r="C633" s="176" t="s">
        <v>4717</v>
      </c>
      <c r="D633" s="176">
        <v>1801</v>
      </c>
      <c r="E633" s="176">
        <v>359.11399999999998</v>
      </c>
      <c r="F633" s="176">
        <v>0.2</v>
      </c>
      <c r="G633" s="176">
        <v>0.2</v>
      </c>
      <c r="H633" s="176">
        <v>1.4885679999999999</v>
      </c>
      <c r="I633" s="176">
        <v>5189139.148</v>
      </c>
      <c r="J633" s="176">
        <v>487821.96399999998</v>
      </c>
      <c r="K633" s="18">
        <f>VLOOKUP($C633,'Hub coords'!$A$14:$E$119,4,TRUE)</f>
        <v>487822.16540000006</v>
      </c>
      <c r="L633" s="18">
        <f>VLOOKUP($C633,'Hub coords'!$A$14:$E$119,5,TRUE)</f>
        <v>5189140.4065000005</v>
      </c>
      <c r="M633" s="178">
        <f t="shared" si="40"/>
        <v>0.20140000007813796</v>
      </c>
      <c r="N633" s="178">
        <f t="shared" si="41"/>
        <v>1.258500000461936</v>
      </c>
      <c r="O633" s="179">
        <f t="shared" si="42"/>
        <v>1.2745133232705599</v>
      </c>
      <c r="P633" s="178">
        <f t="shared" si="43"/>
        <v>1.6243842111941666</v>
      </c>
      <c r="Q633" s="180" t="str">
        <f>VLOOKUP($C633,'Hub coords'!$A$14:$E$118,1,TRUE)</f>
        <v>T5P4</v>
      </c>
      <c r="R633" s="176" t="s">
        <v>5109</v>
      </c>
      <c r="S633" s="178">
        <f>MIN(O606:O635)</f>
        <v>1.1781853889323737</v>
      </c>
    </row>
    <row r="634" spans="1:19" s="176" customFormat="1" x14ac:dyDescent="0.3">
      <c r="A634" s="176" t="s">
        <v>126</v>
      </c>
      <c r="B634" s="176">
        <v>0</v>
      </c>
      <c r="C634" s="176" t="s">
        <v>4718</v>
      </c>
      <c r="D634" s="176">
        <v>1801</v>
      </c>
      <c r="E634" s="176">
        <v>360.601</v>
      </c>
      <c r="F634" s="176">
        <v>0.3</v>
      </c>
      <c r="G634" s="176">
        <v>0.2</v>
      </c>
      <c r="H634" s="176">
        <v>1.7323729999999999</v>
      </c>
      <c r="I634" s="176">
        <v>5189139.0710000005</v>
      </c>
      <c r="J634" s="176">
        <v>487822.016</v>
      </c>
      <c r="K634" s="18">
        <f>VLOOKUP($C634,'Hub coords'!$A$14:$E$119,4,TRUE)</f>
        <v>487822.16540000006</v>
      </c>
      <c r="L634" s="18">
        <f>VLOOKUP($C634,'Hub coords'!$A$14:$E$119,5,TRUE)</f>
        <v>5189140.4065000005</v>
      </c>
      <c r="M634" s="178">
        <f t="shared" si="40"/>
        <v>0.14940000005299225</v>
      </c>
      <c r="N634" s="178">
        <f t="shared" si="41"/>
        <v>1.3355000000447035</v>
      </c>
      <c r="O634" s="179">
        <f t="shared" si="42"/>
        <v>1.3438305734486164</v>
      </c>
      <c r="P634" s="178">
        <f t="shared" si="43"/>
        <v>1.8058806101352374</v>
      </c>
      <c r="Q634" s="180" t="str">
        <f>VLOOKUP($C634,'Hub coords'!$A$14:$E$118,1,TRUE)</f>
        <v>T5P4</v>
      </c>
      <c r="R634" s="176" t="s">
        <v>5108</v>
      </c>
      <c r="S634" s="178">
        <f>MAX(O606:O635)</f>
        <v>3.3971437137809688</v>
      </c>
    </row>
    <row r="635" spans="1:19" s="176" customFormat="1" x14ac:dyDescent="0.3">
      <c r="A635" s="176" t="s">
        <v>130</v>
      </c>
      <c r="B635" s="176">
        <v>0</v>
      </c>
      <c r="C635" s="176" t="s">
        <v>4719</v>
      </c>
      <c r="D635" s="176">
        <v>1801</v>
      </c>
      <c r="E635" s="176">
        <v>359.87400000000002</v>
      </c>
      <c r="F635" s="176">
        <v>0.3</v>
      </c>
      <c r="G635" s="176">
        <v>0.2</v>
      </c>
      <c r="H635" s="176">
        <v>2.0696020000000002</v>
      </c>
      <c r="I635" s="176">
        <v>5189138.5269999998</v>
      </c>
      <c r="J635" s="176">
        <v>487822.587</v>
      </c>
      <c r="K635" s="18">
        <f>VLOOKUP($C635,'Hub coords'!$A$14:$E$119,4,TRUE)</f>
        <v>487822.16540000006</v>
      </c>
      <c r="L635" s="18">
        <f>VLOOKUP($C635,'Hub coords'!$A$14:$E$119,5,TRUE)</f>
        <v>5189140.4065000005</v>
      </c>
      <c r="M635" s="178">
        <f t="shared" si="40"/>
        <v>0.42159999994328246</v>
      </c>
      <c r="N635" s="178">
        <f t="shared" si="41"/>
        <v>1.8795000007376075</v>
      </c>
      <c r="O635" s="179">
        <f t="shared" si="42"/>
        <v>1.9262052883129674</v>
      </c>
      <c r="P635" s="178">
        <f t="shared" si="43"/>
        <v>3.7102668127248419</v>
      </c>
      <c r="Q635" s="180" t="str">
        <f>VLOOKUP($C635,'Hub coords'!$A$14:$E$118,1,TRUE)</f>
        <v>T5P4</v>
      </c>
      <c r="R635" s="176" t="s">
        <v>5107</v>
      </c>
      <c r="S635" s="178">
        <f>SQRT(SUM(P606:P635)/S630)</f>
        <v>1.9113485776119639</v>
      </c>
    </row>
    <row r="636" spans="1:19" ht="15" thickBot="1" x14ac:dyDescent="0.35">
      <c r="A636" s="30" t="s">
        <v>130</v>
      </c>
      <c r="B636" s="30">
        <v>0</v>
      </c>
      <c r="C636" s="30" t="s">
        <v>4741</v>
      </c>
      <c r="D636" s="30">
        <v>1801</v>
      </c>
      <c r="E636" s="30">
        <v>355.76400000000001</v>
      </c>
      <c r="F636" s="30">
        <v>0.3</v>
      </c>
      <c r="G636" s="30">
        <v>0.2</v>
      </c>
      <c r="H636" s="30">
        <v>1.1607829999999999</v>
      </c>
      <c r="I636" s="30">
        <v>5189138.6859999998</v>
      </c>
      <c r="J636" s="30">
        <v>487738.03600000002</v>
      </c>
      <c r="K636" s="18">
        <f>VLOOKUP($C636,'Hub coords'!$A$14:$E$119,4,TRUE)</f>
        <v>487738.36340000003</v>
      </c>
      <c r="L636" s="18">
        <f>VLOOKUP($C636,'Hub coords'!$A$14:$E$119,5,TRUE)</f>
        <v>5189139.6984999999</v>
      </c>
      <c r="M636" s="34">
        <f t="shared" si="40"/>
        <v>0.32740000000922009</v>
      </c>
      <c r="N636" s="34">
        <f t="shared" si="41"/>
        <v>1.0125000001862645</v>
      </c>
      <c r="O636" s="35">
        <f t="shared" si="42"/>
        <v>1.0641179494695232</v>
      </c>
      <c r="P636" s="34">
        <f t="shared" si="43"/>
        <v>1.1323470103832227</v>
      </c>
      <c r="Q636" s="36" t="str">
        <f>VLOOKUP($C636,'Hub coords'!$A$14:$E$118,1,TRUE)</f>
        <v>T5P5</v>
      </c>
      <c r="R636" s="30"/>
    </row>
    <row r="637" spans="1:19" x14ac:dyDescent="0.3">
      <c r="A637" s="30" t="s">
        <v>130</v>
      </c>
      <c r="B637" s="30">
        <v>0</v>
      </c>
      <c r="C637" s="30" t="s">
        <v>4750</v>
      </c>
      <c r="D637" s="30">
        <v>1801</v>
      </c>
      <c r="E637" s="30">
        <v>356.95</v>
      </c>
      <c r="F637" s="30">
        <v>0.3</v>
      </c>
      <c r="G637" s="30">
        <v>0.2</v>
      </c>
      <c r="H637" s="30">
        <v>1.527431</v>
      </c>
      <c r="I637" s="30">
        <v>5189139.6069999998</v>
      </c>
      <c r="J637" s="30">
        <v>487738.6</v>
      </c>
      <c r="K637" s="18">
        <f>VLOOKUP($C637,'Hub coords'!$A$14:$E$119,4,TRUE)</f>
        <v>487738.36340000003</v>
      </c>
      <c r="L637" s="18">
        <f>VLOOKUP($C637,'Hub coords'!$A$14:$E$119,5,TRUE)</f>
        <v>5189139.6984999999</v>
      </c>
      <c r="M637" s="34">
        <f t="shared" si="40"/>
        <v>0.23659999994561076</v>
      </c>
      <c r="N637" s="34">
        <f t="shared" si="41"/>
        <v>9.1500000096857548E-2</v>
      </c>
      <c r="O637" s="35">
        <f t="shared" si="42"/>
        <v>0.2536765854232273</v>
      </c>
      <c r="P637" s="34">
        <f t="shared" si="43"/>
        <v>6.4351809991987932E-2</v>
      </c>
      <c r="Q637" s="36" t="str">
        <f>VLOOKUP($C637,'Hub coords'!$A$14:$E$118,1,TRUE)</f>
        <v>T5P5</v>
      </c>
      <c r="R637" s="20"/>
      <c r="S637" s="20"/>
    </row>
    <row r="638" spans="1:19" x14ac:dyDescent="0.3">
      <c r="A638" s="30" t="s">
        <v>126</v>
      </c>
      <c r="B638" s="30">
        <v>0</v>
      </c>
      <c r="C638" s="30" t="s">
        <v>4751</v>
      </c>
      <c r="D638" s="30">
        <v>1801</v>
      </c>
      <c r="E638" s="30">
        <v>356.82799999999997</v>
      </c>
      <c r="F638" s="30">
        <v>0.3</v>
      </c>
      <c r="G638" s="30">
        <v>0.2</v>
      </c>
      <c r="H638" s="30">
        <v>1.322004</v>
      </c>
      <c r="I638" s="30">
        <v>5189140.0190000003</v>
      </c>
      <c r="J638" s="30">
        <v>487738.58799999999</v>
      </c>
      <c r="K638" s="18">
        <f>VLOOKUP($C638,'Hub coords'!$A$14:$E$119,4,TRUE)</f>
        <v>487738.36340000003</v>
      </c>
      <c r="L638" s="18">
        <f>VLOOKUP($C638,'Hub coords'!$A$14:$E$119,5,TRUE)</f>
        <v>5189139.6984999999</v>
      </c>
      <c r="M638" s="34">
        <f t="shared" si="40"/>
        <v>0.22459999995771796</v>
      </c>
      <c r="N638" s="34">
        <f t="shared" si="41"/>
        <v>0.32050000037997961</v>
      </c>
      <c r="O638" s="35">
        <f t="shared" si="42"/>
        <v>0.3913635269472282</v>
      </c>
      <c r="P638" s="34">
        <f t="shared" si="43"/>
        <v>0.15316541022457381</v>
      </c>
      <c r="Q638" s="36" t="str">
        <f>VLOOKUP($C638,'Hub coords'!$A$14:$E$118,1,TRUE)</f>
        <v>T5P5</v>
      </c>
      <c r="R638" s="19"/>
      <c r="S638" s="15"/>
    </row>
    <row r="639" spans="1:19" x14ac:dyDescent="0.3">
      <c r="A639" s="30" t="s">
        <v>126</v>
      </c>
      <c r="B639" s="30">
        <v>0</v>
      </c>
      <c r="C639" s="30" t="s">
        <v>4752</v>
      </c>
      <c r="D639" s="30">
        <v>1801</v>
      </c>
      <c r="E639" s="30">
        <v>356.649</v>
      </c>
      <c r="F639" s="30">
        <v>0.3</v>
      </c>
      <c r="G639" s="30">
        <v>0.2</v>
      </c>
      <c r="H639" s="30">
        <v>1.3944650000000001</v>
      </c>
      <c r="I639" s="30">
        <v>5189139.7750000004</v>
      </c>
      <c r="J639" s="30">
        <v>487738.58500000002</v>
      </c>
      <c r="K639" s="18">
        <f>VLOOKUP($C639,'Hub coords'!$A$14:$E$119,4,TRUE)</f>
        <v>487738.36340000003</v>
      </c>
      <c r="L639" s="18">
        <f>VLOOKUP($C639,'Hub coords'!$A$14:$E$119,5,TRUE)</f>
        <v>5189139.6984999999</v>
      </c>
      <c r="M639" s="34">
        <f t="shared" si="40"/>
        <v>0.22159999998984858</v>
      </c>
      <c r="N639" s="34">
        <f t="shared" si="41"/>
        <v>7.6500000432133675E-2</v>
      </c>
      <c r="O639" s="35">
        <f t="shared" si="42"/>
        <v>0.23443295429955521</v>
      </c>
      <c r="P639" s="34">
        <f t="shared" si="43"/>
        <v>5.495881006161734E-2</v>
      </c>
      <c r="Q639" s="36" t="str">
        <f>VLOOKUP($C639,'Hub coords'!$A$14:$E$118,1,TRUE)</f>
        <v>T5P5</v>
      </c>
      <c r="R639" s="19"/>
      <c r="S639" s="15"/>
    </row>
    <row r="640" spans="1:19" x14ac:dyDescent="0.3">
      <c r="A640" s="30" t="s">
        <v>126</v>
      </c>
      <c r="B640" s="30">
        <v>0</v>
      </c>
      <c r="C640" s="30" t="s">
        <v>4753</v>
      </c>
      <c r="D640" s="30">
        <v>1801</v>
      </c>
      <c r="E640" s="30">
        <v>355.59800000000001</v>
      </c>
      <c r="F640" s="30">
        <v>0.3</v>
      </c>
      <c r="G640" s="30">
        <v>0.2</v>
      </c>
      <c r="H640" s="30">
        <v>1.2630209999999999</v>
      </c>
      <c r="I640" s="30">
        <v>5189138.9249999998</v>
      </c>
      <c r="J640" s="30">
        <v>487738.6</v>
      </c>
      <c r="K640" s="18">
        <f>VLOOKUP($C640,'Hub coords'!$A$14:$E$119,4,TRUE)</f>
        <v>487738.36340000003</v>
      </c>
      <c r="L640" s="18">
        <f>VLOOKUP($C640,'Hub coords'!$A$14:$E$119,5,TRUE)</f>
        <v>5189139.6984999999</v>
      </c>
      <c r="M640" s="34">
        <f t="shared" si="40"/>
        <v>0.23659999994561076</v>
      </c>
      <c r="N640" s="34">
        <f t="shared" si="41"/>
        <v>0.77350000012665987</v>
      </c>
      <c r="O640" s="35">
        <f t="shared" si="42"/>
        <v>0.80887688196054031</v>
      </c>
      <c r="P640" s="34">
        <f t="shared" si="43"/>
        <v>0.65428181017020581</v>
      </c>
      <c r="Q640" s="36" t="str">
        <f>VLOOKUP($C640,'Hub coords'!$A$14:$E$118,1,TRUE)</f>
        <v>T5P5</v>
      </c>
      <c r="R640" s="19"/>
      <c r="S640" s="15"/>
    </row>
    <row r="641" spans="1:19" x14ac:dyDescent="0.3">
      <c r="A641" s="30" t="s">
        <v>130</v>
      </c>
      <c r="B641" s="30">
        <v>0</v>
      </c>
      <c r="C641" s="30" t="s">
        <v>4754</v>
      </c>
      <c r="D641" s="30">
        <v>1801</v>
      </c>
      <c r="E641" s="30">
        <v>354.97800000000001</v>
      </c>
      <c r="F641" s="30">
        <v>0.3</v>
      </c>
      <c r="G641" s="30">
        <v>0.2</v>
      </c>
      <c r="H641" s="30">
        <v>1.119272</v>
      </c>
      <c r="I641" s="30">
        <v>5189139.0070000002</v>
      </c>
      <c r="J641" s="30">
        <v>487738.20899999997</v>
      </c>
      <c r="K641" s="18">
        <f>VLOOKUP($C641,'Hub coords'!$A$14:$E$119,4,TRUE)</f>
        <v>487738.36340000003</v>
      </c>
      <c r="L641" s="18">
        <f>VLOOKUP($C641,'Hub coords'!$A$14:$E$119,5,TRUE)</f>
        <v>5189139.6984999999</v>
      </c>
      <c r="M641" s="34">
        <f t="shared" si="40"/>
        <v>0.15440000005764887</v>
      </c>
      <c r="N641" s="34">
        <f t="shared" si="41"/>
        <v>0.69149999972432852</v>
      </c>
      <c r="O641" s="35">
        <f t="shared" si="42"/>
        <v>0.7085277761926827</v>
      </c>
      <c r="P641" s="34">
        <f t="shared" si="43"/>
        <v>0.50201160963654823</v>
      </c>
      <c r="Q641" s="36" t="str">
        <f>VLOOKUP($C641,'Hub coords'!$A$14:$E$118,1,TRUE)</f>
        <v>T5P5</v>
      </c>
      <c r="R641" s="19"/>
      <c r="S641" s="15"/>
    </row>
    <row r="642" spans="1:19" x14ac:dyDescent="0.3">
      <c r="A642" s="30" t="s">
        <v>126</v>
      </c>
      <c r="B642" s="30">
        <v>0</v>
      </c>
      <c r="C642" s="30" t="s">
        <v>4755</v>
      </c>
      <c r="D642" s="30">
        <v>1801</v>
      </c>
      <c r="E642" s="30">
        <v>355.39400000000001</v>
      </c>
      <c r="F642" s="30">
        <v>0.3</v>
      </c>
      <c r="G642" s="30">
        <v>0.2</v>
      </c>
      <c r="H642" s="30">
        <v>1.186078</v>
      </c>
      <c r="I642" s="30">
        <v>5189138.8640000001</v>
      </c>
      <c r="J642" s="30">
        <v>487738.35100000002</v>
      </c>
      <c r="K642" s="18">
        <f>VLOOKUP($C642,'Hub coords'!$A$14:$E$119,4,TRUE)</f>
        <v>487738.36340000003</v>
      </c>
      <c r="L642" s="18">
        <f>VLOOKUP($C642,'Hub coords'!$A$14:$E$119,5,TRUE)</f>
        <v>5189139.6984999999</v>
      </c>
      <c r="M642" s="34">
        <f t="shared" si="40"/>
        <v>1.2400000006891787E-2</v>
      </c>
      <c r="N642" s="34">
        <f t="shared" si="41"/>
        <v>0.83449999988079071</v>
      </c>
      <c r="O642" s="35">
        <f t="shared" si="42"/>
        <v>0.83459212181832299</v>
      </c>
      <c r="P642" s="34">
        <f t="shared" si="43"/>
        <v>0.69654400980121045</v>
      </c>
      <c r="Q642" s="36" t="str">
        <f>VLOOKUP($C642,'Hub coords'!$A$14:$E$118,1,TRUE)</f>
        <v>T5P5</v>
      </c>
      <c r="R642" s="19"/>
      <c r="S642" s="15"/>
    </row>
    <row r="643" spans="1:19" x14ac:dyDescent="0.3">
      <c r="A643" s="30" t="s">
        <v>130</v>
      </c>
      <c r="B643" s="30">
        <v>0</v>
      </c>
      <c r="C643" s="30" t="s">
        <v>4756</v>
      </c>
      <c r="D643" s="30">
        <v>1801</v>
      </c>
      <c r="E643" s="30">
        <v>355.55700000000002</v>
      </c>
      <c r="F643" s="30">
        <v>0.3</v>
      </c>
      <c r="G643" s="30">
        <v>0.2</v>
      </c>
      <c r="H643" s="30">
        <v>1.221465</v>
      </c>
      <c r="I643" s="30">
        <v>5189138.8810000001</v>
      </c>
      <c r="J643" s="30">
        <v>487737.962</v>
      </c>
      <c r="K643" s="18">
        <f>VLOOKUP($C643,'Hub coords'!$A$14:$E$119,4,TRUE)</f>
        <v>487738.36340000003</v>
      </c>
      <c r="L643" s="18">
        <f>VLOOKUP($C643,'Hub coords'!$A$14:$E$119,5,TRUE)</f>
        <v>5189139.6984999999</v>
      </c>
      <c r="M643" s="34">
        <f t="shared" si="40"/>
        <v>0.40140000003157184</v>
      </c>
      <c r="N643" s="34">
        <f t="shared" si="41"/>
        <v>0.81749999988824129</v>
      </c>
      <c r="O643" s="35">
        <f t="shared" si="42"/>
        <v>0.91072949323200258</v>
      </c>
      <c r="P643" s="34">
        <f t="shared" si="43"/>
        <v>0.82942820984262022</v>
      </c>
      <c r="Q643" s="36" t="str">
        <f>VLOOKUP($C643,'Hub coords'!$A$14:$E$118,1,TRUE)</f>
        <v>T5P5</v>
      </c>
      <c r="R643" s="19"/>
      <c r="S643" s="15"/>
    </row>
    <row r="644" spans="1:19" x14ac:dyDescent="0.3">
      <c r="A644" s="30" t="s">
        <v>126</v>
      </c>
      <c r="B644" s="30">
        <v>0</v>
      </c>
      <c r="C644" s="30" t="s">
        <v>4757</v>
      </c>
      <c r="D644" s="30">
        <v>1801</v>
      </c>
      <c r="E644" s="30">
        <v>355.488</v>
      </c>
      <c r="F644" s="30">
        <v>0.3</v>
      </c>
      <c r="G644" s="30">
        <v>0.2</v>
      </c>
      <c r="H644" s="30">
        <v>1.2125950000000001</v>
      </c>
      <c r="I644" s="30">
        <v>5189138.9960000003</v>
      </c>
      <c r="J644" s="30">
        <v>487738.48800000001</v>
      </c>
      <c r="K644" s="18">
        <f>VLOOKUP($C644,'Hub coords'!$A$14:$E$119,4,TRUE)</f>
        <v>487738.36340000003</v>
      </c>
      <c r="L644" s="18">
        <f>VLOOKUP($C644,'Hub coords'!$A$14:$E$119,5,TRUE)</f>
        <v>5189139.6984999999</v>
      </c>
      <c r="M644" s="34">
        <f t="shared" si="40"/>
        <v>0.12459999998100102</v>
      </c>
      <c r="N644" s="34">
        <f t="shared" si="41"/>
        <v>0.70249999966472387</v>
      </c>
      <c r="O644" s="35">
        <f t="shared" si="42"/>
        <v>0.71346437158711895</v>
      </c>
      <c r="P644" s="34">
        <f t="shared" si="43"/>
        <v>0.50903140952420256</v>
      </c>
      <c r="Q644" s="36" t="str">
        <f>VLOOKUP($C644,'Hub coords'!$A$14:$E$118,1,TRUE)</f>
        <v>T5P5</v>
      </c>
      <c r="R644" s="19"/>
      <c r="S644" s="15"/>
    </row>
    <row r="645" spans="1:19" x14ac:dyDescent="0.3">
      <c r="A645" s="30" t="s">
        <v>130</v>
      </c>
      <c r="B645" s="30">
        <v>0</v>
      </c>
      <c r="C645" s="30" t="s">
        <v>4758</v>
      </c>
      <c r="D645" s="30">
        <v>1801</v>
      </c>
      <c r="E645" s="30">
        <v>356.637</v>
      </c>
      <c r="F645" s="30">
        <v>0.3</v>
      </c>
      <c r="G645" s="30">
        <v>0.2</v>
      </c>
      <c r="H645" s="30">
        <v>1.286818</v>
      </c>
      <c r="I645" s="30">
        <v>5189139.1720000003</v>
      </c>
      <c r="J645" s="30">
        <v>487739.00199999998</v>
      </c>
      <c r="K645" s="18">
        <f>VLOOKUP($C645,'Hub coords'!$A$14:$E$119,4,TRUE)</f>
        <v>487738.36340000003</v>
      </c>
      <c r="L645" s="18">
        <f>VLOOKUP($C645,'Hub coords'!$A$14:$E$119,5,TRUE)</f>
        <v>5189139.6984999999</v>
      </c>
      <c r="M645" s="34">
        <f t="shared" si="40"/>
        <v>0.63859999994747341</v>
      </c>
      <c r="N645" s="34">
        <f t="shared" si="41"/>
        <v>0.52649999968707561</v>
      </c>
      <c r="O645" s="35">
        <f t="shared" si="42"/>
        <v>0.82765464392064136</v>
      </c>
      <c r="P645" s="34">
        <f t="shared" si="43"/>
        <v>0.6850122096034037</v>
      </c>
      <c r="Q645" s="36" t="str">
        <f>VLOOKUP($C645,'Hub coords'!$A$14:$E$118,1,TRUE)</f>
        <v>T5P5</v>
      </c>
      <c r="R645" s="19"/>
      <c r="S645" s="15"/>
    </row>
    <row r="646" spans="1:19" ht="15" thickBot="1" x14ac:dyDescent="0.35">
      <c r="A646" s="30" t="s">
        <v>130</v>
      </c>
      <c r="B646" s="30">
        <v>0</v>
      </c>
      <c r="C646" s="30" t="s">
        <v>4759</v>
      </c>
      <c r="D646" s="30">
        <v>1801</v>
      </c>
      <c r="E646" s="30">
        <v>356.57600000000002</v>
      </c>
      <c r="F646" s="30">
        <v>0.3</v>
      </c>
      <c r="G646" s="30">
        <v>0.2</v>
      </c>
      <c r="H646" s="30">
        <v>1.472027</v>
      </c>
      <c r="I646" s="30">
        <v>5189139.5630000001</v>
      </c>
      <c r="J646" s="30">
        <v>487738.90100000001</v>
      </c>
      <c r="K646" s="18">
        <f>VLOOKUP($C646,'Hub coords'!$A$14:$E$119,4,TRUE)</f>
        <v>487738.36340000003</v>
      </c>
      <c r="L646" s="18">
        <f>VLOOKUP($C646,'Hub coords'!$A$14:$E$119,5,TRUE)</f>
        <v>5189139.6984999999</v>
      </c>
      <c r="M646" s="34">
        <f t="shared" si="40"/>
        <v>0.53759999998146668</v>
      </c>
      <c r="N646" s="34">
        <f t="shared" si="41"/>
        <v>0.13549999985843897</v>
      </c>
      <c r="O646" s="35">
        <f t="shared" si="42"/>
        <v>0.55441321227195695</v>
      </c>
      <c r="P646" s="34">
        <f t="shared" si="43"/>
        <v>0.30737400994170999</v>
      </c>
      <c r="Q646" s="36" t="str">
        <f>VLOOKUP($C646,'Hub coords'!$A$14:$E$118,1,TRUE)</f>
        <v>T5P5</v>
      </c>
      <c r="R646" s="38"/>
      <c r="S646" s="38"/>
    </row>
    <row r="647" spans="1:19" x14ac:dyDescent="0.3">
      <c r="A647" s="30" t="s">
        <v>130</v>
      </c>
      <c r="B647" s="30">
        <v>0</v>
      </c>
      <c r="C647" s="30" t="s">
        <v>4742</v>
      </c>
      <c r="D647" s="30">
        <v>1801</v>
      </c>
      <c r="E647" s="30">
        <v>354.97300000000001</v>
      </c>
      <c r="F647" s="30">
        <v>0.3</v>
      </c>
      <c r="G647" s="30">
        <v>0.2</v>
      </c>
      <c r="H647" s="30">
        <v>1.1035280000000001</v>
      </c>
      <c r="I647" s="30">
        <v>5189139.0959999999</v>
      </c>
      <c r="J647" s="30">
        <v>487738.05200000003</v>
      </c>
      <c r="K647" s="18">
        <f>VLOOKUP($C647,'Hub coords'!$A$14:$E$119,4,TRUE)</f>
        <v>487738.36340000003</v>
      </c>
      <c r="L647" s="18">
        <f>VLOOKUP($C647,'Hub coords'!$A$14:$E$119,5,TRUE)</f>
        <v>5189139.6984999999</v>
      </c>
      <c r="M647" s="34">
        <f t="shared" si="40"/>
        <v>0.31140000000596046</v>
      </c>
      <c r="N647" s="34">
        <f t="shared" si="41"/>
        <v>0.6025000000372529</v>
      </c>
      <c r="O647" s="35">
        <f t="shared" si="42"/>
        <v>0.67821545990090926</v>
      </c>
      <c r="P647" s="34">
        <f t="shared" si="43"/>
        <v>0.45997621004860184</v>
      </c>
      <c r="Q647" s="36" t="str">
        <f>VLOOKUP($C647,'Hub coords'!$A$14:$E$118,1,TRUE)</f>
        <v>T5P5</v>
      </c>
      <c r="R647" s="30"/>
    </row>
    <row r="648" spans="1:19" x14ac:dyDescent="0.3">
      <c r="A648" s="30" t="s">
        <v>126</v>
      </c>
      <c r="B648" s="30">
        <v>0</v>
      </c>
      <c r="C648" s="30" t="s">
        <v>4760</v>
      </c>
      <c r="D648" s="30">
        <v>1801</v>
      </c>
      <c r="E648" s="30">
        <v>356.50599999999997</v>
      </c>
      <c r="F648" s="30">
        <v>0.3</v>
      </c>
      <c r="G648" s="30">
        <v>0.3</v>
      </c>
      <c r="H648" s="30">
        <v>1.33474</v>
      </c>
      <c r="I648" s="30">
        <v>5189139.9840000002</v>
      </c>
      <c r="J648" s="30">
        <v>487738.54399999999</v>
      </c>
      <c r="K648" s="18">
        <f>VLOOKUP($C648,'Hub coords'!$A$14:$E$119,4,TRUE)</f>
        <v>487738.36340000003</v>
      </c>
      <c r="L648" s="18">
        <f>VLOOKUP($C648,'Hub coords'!$A$14:$E$119,5,TRUE)</f>
        <v>5189139.6984999999</v>
      </c>
      <c r="M648" s="34">
        <f t="shared" si="40"/>
        <v>0.18059999996330589</v>
      </c>
      <c r="N648" s="34">
        <f t="shared" si="41"/>
        <v>0.285500000230968</v>
      </c>
      <c r="O648" s="35">
        <f t="shared" si="42"/>
        <v>0.33782630169752742</v>
      </c>
      <c r="P648" s="34">
        <f t="shared" si="43"/>
        <v>0.11412661011862882</v>
      </c>
      <c r="Q648" s="36" t="str">
        <f>VLOOKUP($C648,'Hub coords'!$A$14:$E$118,1,TRUE)</f>
        <v>T5P5</v>
      </c>
      <c r="R648" s="30"/>
    </row>
    <row r="649" spans="1:19" x14ac:dyDescent="0.3">
      <c r="A649" s="30" t="s">
        <v>130</v>
      </c>
      <c r="B649" s="30">
        <v>0</v>
      </c>
      <c r="C649" s="30" t="s">
        <v>4761</v>
      </c>
      <c r="D649" s="30">
        <v>1801</v>
      </c>
      <c r="E649" s="30">
        <v>356.47500000000002</v>
      </c>
      <c r="F649" s="30">
        <v>0.3</v>
      </c>
      <c r="G649" s="30">
        <v>0.2</v>
      </c>
      <c r="H649" s="30">
        <v>1.2414799999999999</v>
      </c>
      <c r="I649" s="30">
        <v>5189139.0870000003</v>
      </c>
      <c r="J649" s="30">
        <v>487738.89600000001</v>
      </c>
      <c r="K649" s="18">
        <f>VLOOKUP($C649,'Hub coords'!$A$14:$E$119,4,TRUE)</f>
        <v>487738.36340000003</v>
      </c>
      <c r="L649" s="18">
        <f>VLOOKUP($C649,'Hub coords'!$A$14:$E$119,5,TRUE)</f>
        <v>5189139.6984999999</v>
      </c>
      <c r="M649" s="34">
        <f t="shared" si="40"/>
        <v>0.53259999997681007</v>
      </c>
      <c r="N649" s="34">
        <f t="shared" si="41"/>
        <v>0.61149999964982271</v>
      </c>
      <c r="O649" s="35">
        <f t="shared" si="42"/>
        <v>0.81092232029155009</v>
      </c>
      <c r="P649" s="34">
        <f t="shared" si="43"/>
        <v>0.65759500954703132</v>
      </c>
      <c r="Q649" s="36" t="str">
        <f>VLOOKUP($C649,'Hub coords'!$A$14:$E$118,1,TRUE)</f>
        <v>T5P5</v>
      </c>
      <c r="R649" s="30"/>
    </row>
    <row r="650" spans="1:19" x14ac:dyDescent="0.3">
      <c r="A650" s="30" t="s">
        <v>126</v>
      </c>
      <c r="B650" s="30">
        <v>0</v>
      </c>
      <c r="C650" s="30" t="s">
        <v>4762</v>
      </c>
      <c r="D650" s="30">
        <v>1801</v>
      </c>
      <c r="E650" s="30">
        <v>355.48399999999998</v>
      </c>
      <c r="F650" s="30">
        <v>0.3</v>
      </c>
      <c r="G650" s="30">
        <v>0.2</v>
      </c>
      <c r="H650" s="30">
        <v>1.2529669999999999</v>
      </c>
      <c r="I650" s="30">
        <v>5189138.9570000004</v>
      </c>
      <c r="J650" s="30">
        <v>487738.375</v>
      </c>
      <c r="K650" s="18">
        <f>VLOOKUP($C650,'Hub coords'!$A$14:$E$119,4,TRUE)</f>
        <v>487738.36340000003</v>
      </c>
      <c r="L650" s="18">
        <f>VLOOKUP($C650,'Hub coords'!$A$14:$E$119,5,TRUE)</f>
        <v>5189139.6984999999</v>
      </c>
      <c r="M650" s="34">
        <f t="shared" ref="M650:M695" si="44">ABS(K650-J650)</f>
        <v>1.1599999968893826E-2</v>
      </c>
      <c r="N650" s="34">
        <f t="shared" ref="N650:N695" si="45">ABS(L650-I650)</f>
        <v>0.741499999538064</v>
      </c>
      <c r="O650" s="35">
        <f t="shared" ref="O650:O695" si="46">SQRT(M650^2+N650^2)</f>
        <v>0.74159072898346523</v>
      </c>
      <c r="P650" s="34">
        <f t="shared" ref="P650:P695" si="47">O650*O650</f>
        <v>0.54995680931422741</v>
      </c>
      <c r="Q650" s="36" t="str">
        <f>VLOOKUP($C650,'Hub coords'!$A$14:$E$118,1,TRUE)</f>
        <v>T5P5</v>
      </c>
      <c r="R650" s="30"/>
    </row>
    <row r="651" spans="1:19" x14ac:dyDescent="0.3">
      <c r="A651" s="30" t="s">
        <v>126</v>
      </c>
      <c r="B651" s="30">
        <v>0</v>
      </c>
      <c r="C651" s="30" t="s">
        <v>4763</v>
      </c>
      <c r="D651" s="30">
        <v>1801</v>
      </c>
      <c r="E651" s="30">
        <v>355.44400000000002</v>
      </c>
      <c r="F651" s="30">
        <v>0.3</v>
      </c>
      <c r="G651" s="30">
        <v>0.2</v>
      </c>
      <c r="H651" s="30">
        <v>1.1815420000000001</v>
      </c>
      <c r="I651" s="30">
        <v>5189139.0379999997</v>
      </c>
      <c r="J651" s="30">
        <v>487738.61200000002</v>
      </c>
      <c r="K651" s="18">
        <f>VLOOKUP($C651,'Hub coords'!$A$14:$E$119,4,TRUE)</f>
        <v>487738.36340000003</v>
      </c>
      <c r="L651" s="18">
        <f>VLOOKUP($C651,'Hub coords'!$A$14:$E$119,5,TRUE)</f>
        <v>5189139.6984999999</v>
      </c>
      <c r="M651" s="34">
        <f t="shared" si="44"/>
        <v>0.24859999999171123</v>
      </c>
      <c r="N651" s="34">
        <f t="shared" si="45"/>
        <v>0.660500000230968</v>
      </c>
      <c r="O651" s="35">
        <f t="shared" si="46"/>
        <v>0.70573522676779255</v>
      </c>
      <c r="P651" s="34">
        <f t="shared" si="47"/>
        <v>0.49806221030098757</v>
      </c>
      <c r="Q651" s="36" t="str">
        <f>VLOOKUP($C651,'Hub coords'!$A$14:$E$118,1,TRUE)</f>
        <v>T5P5</v>
      </c>
      <c r="R651" s="30"/>
    </row>
    <row r="652" spans="1:19" x14ac:dyDescent="0.3">
      <c r="A652" s="30" t="s">
        <v>130</v>
      </c>
      <c r="B652" s="30">
        <v>0</v>
      </c>
      <c r="C652" s="30" t="s">
        <v>4764</v>
      </c>
      <c r="D652" s="30">
        <v>1801</v>
      </c>
      <c r="E652" s="30">
        <v>357.12200000000001</v>
      </c>
      <c r="F652" s="30">
        <v>0.2</v>
      </c>
      <c r="G652" s="30">
        <v>0.2</v>
      </c>
      <c r="H652" s="30">
        <v>1.243204</v>
      </c>
      <c r="I652" s="30">
        <v>5189139.05</v>
      </c>
      <c r="J652" s="30">
        <v>487738.98499999999</v>
      </c>
      <c r="K652" s="18">
        <f>VLOOKUP($C652,'Hub coords'!$A$14:$E$119,4,TRUE)</f>
        <v>487738.36340000003</v>
      </c>
      <c r="L652" s="18">
        <f>VLOOKUP($C652,'Hub coords'!$A$14:$E$119,5,TRUE)</f>
        <v>5189139.6984999999</v>
      </c>
      <c r="M652" s="34">
        <f t="shared" si="44"/>
        <v>0.62159999995492399</v>
      </c>
      <c r="N652" s="34">
        <f t="shared" si="45"/>
        <v>0.64850000012665987</v>
      </c>
      <c r="O652" s="35">
        <f t="shared" si="46"/>
        <v>0.8982977291011256</v>
      </c>
      <c r="P652" s="34">
        <f t="shared" si="47"/>
        <v>0.8069388101082392</v>
      </c>
      <c r="Q652" s="36" t="str">
        <f>VLOOKUP($C652,'Hub coords'!$A$14:$E$118,1,TRUE)</f>
        <v>T5P5</v>
      </c>
      <c r="R652" s="30"/>
    </row>
    <row r="653" spans="1:19" x14ac:dyDescent="0.3">
      <c r="A653" s="30" t="s">
        <v>130</v>
      </c>
      <c r="B653" s="30">
        <v>0</v>
      </c>
      <c r="C653" s="30" t="s">
        <v>4765</v>
      </c>
      <c r="D653" s="30">
        <v>1801</v>
      </c>
      <c r="E653" s="30">
        <v>356.36799999999999</v>
      </c>
      <c r="F653" s="30">
        <v>0.3</v>
      </c>
      <c r="G653" s="30">
        <v>0.2</v>
      </c>
      <c r="H653" s="30">
        <v>1.2072799999999999</v>
      </c>
      <c r="I653" s="30">
        <v>5189139.3789999997</v>
      </c>
      <c r="J653" s="30">
        <v>487738.652</v>
      </c>
      <c r="K653" s="18">
        <f>VLOOKUP($C653,'Hub coords'!$A$14:$E$119,4,TRUE)</f>
        <v>487738.36340000003</v>
      </c>
      <c r="L653" s="18">
        <f>VLOOKUP($C653,'Hub coords'!$A$14:$E$119,5,TRUE)</f>
        <v>5189139.6984999999</v>
      </c>
      <c r="M653" s="34">
        <f t="shared" si="44"/>
        <v>0.28859999997075647</v>
      </c>
      <c r="N653" s="34">
        <f t="shared" si="45"/>
        <v>0.31950000021606684</v>
      </c>
      <c r="O653" s="35">
        <f t="shared" si="46"/>
        <v>0.430546408789096</v>
      </c>
      <c r="P653" s="34">
        <f t="shared" si="47"/>
        <v>0.18537021012118737</v>
      </c>
      <c r="Q653" s="36" t="str">
        <f>VLOOKUP($C653,'Hub coords'!$A$14:$E$118,1,TRUE)</f>
        <v>T5P5</v>
      </c>
      <c r="R653" s="30"/>
    </row>
    <row r="654" spans="1:19" x14ac:dyDescent="0.3">
      <c r="A654" s="30" t="s">
        <v>130</v>
      </c>
      <c r="B654" s="30">
        <v>0</v>
      </c>
      <c r="C654" s="30" t="s">
        <v>4766</v>
      </c>
      <c r="D654" s="30">
        <v>1801</v>
      </c>
      <c r="E654" s="30">
        <v>354.75799999999998</v>
      </c>
      <c r="F654" s="30">
        <v>0.3</v>
      </c>
      <c r="G654" s="30">
        <v>0.2</v>
      </c>
      <c r="H654" s="30">
        <v>1.031685</v>
      </c>
      <c r="I654" s="30">
        <v>5189139.0410000002</v>
      </c>
      <c r="J654" s="30">
        <v>487738.18699999998</v>
      </c>
      <c r="K654" s="18">
        <f>VLOOKUP($C654,'Hub coords'!$A$14:$E$119,4,TRUE)</f>
        <v>487738.36340000003</v>
      </c>
      <c r="L654" s="18">
        <f>VLOOKUP($C654,'Hub coords'!$A$14:$E$119,5,TRUE)</f>
        <v>5189139.6984999999</v>
      </c>
      <c r="M654" s="34">
        <f t="shared" si="44"/>
        <v>0.1764000000548549</v>
      </c>
      <c r="N654" s="34">
        <f t="shared" si="45"/>
        <v>0.65749999973922968</v>
      </c>
      <c r="O654" s="35">
        <f t="shared" si="46"/>
        <v>0.68075194430602981</v>
      </c>
      <c r="P654" s="34">
        <f t="shared" si="47"/>
        <v>0.46342320967643991</v>
      </c>
      <c r="Q654" s="36" t="str">
        <f>VLOOKUP($C654,'Hub coords'!$A$14:$E$118,1,TRUE)</f>
        <v>T5P5</v>
      </c>
      <c r="R654" s="30"/>
    </row>
    <row r="655" spans="1:19" x14ac:dyDescent="0.3">
      <c r="A655" s="30" t="s">
        <v>130</v>
      </c>
      <c r="B655" s="30">
        <v>0</v>
      </c>
      <c r="C655" s="30" t="s">
        <v>4767</v>
      </c>
      <c r="D655" s="30">
        <v>1801</v>
      </c>
      <c r="E655" s="30">
        <v>355.66500000000002</v>
      </c>
      <c r="F655" s="30">
        <v>0.3</v>
      </c>
      <c r="G655" s="30">
        <v>0.2</v>
      </c>
      <c r="H655" s="30">
        <v>1.251919</v>
      </c>
      <c r="I655" s="30">
        <v>5189138.9330000002</v>
      </c>
      <c r="J655" s="30">
        <v>487737.95299999998</v>
      </c>
      <c r="K655" s="18">
        <f>VLOOKUP($C655,'Hub coords'!$A$14:$E$119,4,TRUE)</f>
        <v>487738.36340000003</v>
      </c>
      <c r="L655" s="18">
        <f>VLOOKUP($C655,'Hub coords'!$A$14:$E$119,5,TRUE)</f>
        <v>5189139.6984999999</v>
      </c>
      <c r="M655" s="34">
        <f t="shared" si="44"/>
        <v>0.41040000005159527</v>
      </c>
      <c r="N655" s="34">
        <f t="shared" si="45"/>
        <v>0.76549999974668026</v>
      </c>
      <c r="O655" s="35">
        <f t="shared" si="46"/>
        <v>0.86857262773732224</v>
      </c>
      <c r="P655" s="34">
        <f t="shared" si="47"/>
        <v>0.75441840965451701</v>
      </c>
      <c r="Q655" s="36" t="str">
        <f>VLOOKUP($C655,'Hub coords'!$A$14:$E$118,1,TRUE)</f>
        <v>T5P5</v>
      </c>
      <c r="R655" s="30"/>
    </row>
    <row r="656" spans="1:19" x14ac:dyDescent="0.3">
      <c r="A656" s="30" t="s">
        <v>130</v>
      </c>
      <c r="B656" s="30">
        <v>0</v>
      </c>
      <c r="C656" s="30" t="s">
        <v>4768</v>
      </c>
      <c r="D656" s="30">
        <v>1801</v>
      </c>
      <c r="E656" s="30">
        <v>356.85599999999999</v>
      </c>
      <c r="F656" s="30">
        <v>0.3</v>
      </c>
      <c r="G656" s="30">
        <v>0.2</v>
      </c>
      <c r="H656" s="30">
        <v>1.5343260000000001</v>
      </c>
      <c r="I656" s="30">
        <v>5189139.6900000004</v>
      </c>
      <c r="J656" s="30">
        <v>487738.85700000002</v>
      </c>
      <c r="K656" s="18">
        <f>VLOOKUP($C656,'Hub coords'!$A$14:$E$119,4,TRUE)</f>
        <v>487738.36340000003</v>
      </c>
      <c r="L656" s="18">
        <f>VLOOKUP($C656,'Hub coords'!$A$14:$E$119,5,TRUE)</f>
        <v>5189139.6984999999</v>
      </c>
      <c r="M656" s="34">
        <f t="shared" si="44"/>
        <v>0.49359999998705462</v>
      </c>
      <c r="N656" s="34">
        <f t="shared" si="45"/>
        <v>8.4999995306134224E-3</v>
      </c>
      <c r="O656" s="35">
        <f t="shared" si="46"/>
        <v>0.49367318134494681</v>
      </c>
      <c r="P656" s="34">
        <f t="shared" si="47"/>
        <v>0.24371320997924073</v>
      </c>
      <c r="Q656" s="36" t="str">
        <f>VLOOKUP($C656,'Hub coords'!$A$14:$E$118,1,TRUE)</f>
        <v>T5P5</v>
      </c>
      <c r="R656" s="30"/>
    </row>
    <row r="657" spans="1:20" x14ac:dyDescent="0.3">
      <c r="A657" s="30" t="s">
        <v>130</v>
      </c>
      <c r="B657" s="30">
        <v>0</v>
      </c>
      <c r="C657" s="30" t="s">
        <v>4769</v>
      </c>
      <c r="D657" s="30">
        <v>1801</v>
      </c>
      <c r="E657" s="30">
        <v>356.67399999999998</v>
      </c>
      <c r="F657" s="30">
        <v>0.2</v>
      </c>
      <c r="G657" s="30">
        <v>0.2</v>
      </c>
      <c r="H657" s="30">
        <v>1.2209270000000001</v>
      </c>
      <c r="I657" s="30">
        <v>5189139.0020000003</v>
      </c>
      <c r="J657" s="30">
        <v>487738.96399999998</v>
      </c>
      <c r="K657" s="18">
        <f>VLOOKUP($C657,'Hub coords'!$A$14:$E$119,4,TRUE)</f>
        <v>487738.36340000003</v>
      </c>
      <c r="L657" s="18">
        <f>VLOOKUP($C657,'Hub coords'!$A$14:$E$119,5,TRUE)</f>
        <v>5189139.6984999999</v>
      </c>
      <c r="M657" s="34">
        <f t="shared" si="44"/>
        <v>0.60059999994700775</v>
      </c>
      <c r="N657" s="34">
        <f t="shared" si="45"/>
        <v>0.69649999961256981</v>
      </c>
      <c r="O657" s="35">
        <f t="shared" si="46"/>
        <v>0.91969158384572347</v>
      </c>
      <c r="P657" s="34">
        <f t="shared" si="47"/>
        <v>0.84583260939665539</v>
      </c>
      <c r="Q657" s="36" t="str">
        <f>VLOOKUP($C657,'Hub coords'!$A$14:$E$118,1,TRUE)</f>
        <v>T5P5</v>
      </c>
      <c r="R657" s="30"/>
    </row>
    <row r="658" spans="1:20" x14ac:dyDescent="0.3">
      <c r="A658" s="30" t="s">
        <v>126</v>
      </c>
      <c r="B658" s="30">
        <v>0</v>
      </c>
      <c r="C658" s="30" t="s">
        <v>4743</v>
      </c>
      <c r="D658" s="30">
        <v>1801</v>
      </c>
      <c r="E658" s="30">
        <v>356.73500000000001</v>
      </c>
      <c r="F658" s="30">
        <v>0.3</v>
      </c>
      <c r="G658" s="30">
        <v>0.2</v>
      </c>
      <c r="H658" s="30">
        <v>1.299104</v>
      </c>
      <c r="I658" s="30">
        <v>5189140.1270000003</v>
      </c>
      <c r="J658" s="30">
        <v>487738.76799999998</v>
      </c>
      <c r="K658" s="18">
        <f>VLOOKUP($C658,'Hub coords'!$A$14:$E$119,4,TRUE)</f>
        <v>487738.36340000003</v>
      </c>
      <c r="L658" s="18">
        <f>VLOOKUP($C658,'Hub coords'!$A$14:$E$119,5,TRUE)</f>
        <v>5189139.6984999999</v>
      </c>
      <c r="M658" s="34">
        <f t="shared" si="44"/>
        <v>0.40459999995073304</v>
      </c>
      <c r="N658" s="34">
        <f t="shared" si="45"/>
        <v>0.42850000038743019</v>
      </c>
      <c r="O658" s="35">
        <f t="shared" si="46"/>
        <v>0.58933302155246725</v>
      </c>
      <c r="P658" s="34">
        <f t="shared" si="47"/>
        <v>0.34731341029216084</v>
      </c>
      <c r="Q658" s="36" t="str">
        <f>VLOOKUP($C658,'Hub coords'!$A$14:$E$118,1,TRUE)</f>
        <v>T5P5</v>
      </c>
      <c r="R658" s="30"/>
    </row>
    <row r="659" spans="1:20" x14ac:dyDescent="0.3">
      <c r="A659" s="30" t="s">
        <v>126</v>
      </c>
      <c r="B659" s="30">
        <v>0</v>
      </c>
      <c r="C659" s="30" t="s">
        <v>4770</v>
      </c>
      <c r="D659" s="30">
        <v>1801</v>
      </c>
      <c r="E659" s="30">
        <v>355.74</v>
      </c>
      <c r="F659" s="30">
        <v>0.3</v>
      </c>
      <c r="G659" s="30">
        <v>0.2</v>
      </c>
      <c r="H659" s="30">
        <v>1.2197039999999999</v>
      </c>
      <c r="I659" s="30">
        <v>5189138.9469999997</v>
      </c>
      <c r="J659" s="30">
        <v>487738.478</v>
      </c>
      <c r="K659" s="18">
        <f>VLOOKUP($C659,'Hub coords'!$A$14:$E$119,4,TRUE)</f>
        <v>487738.36340000003</v>
      </c>
      <c r="L659" s="18">
        <f>VLOOKUP($C659,'Hub coords'!$A$14:$E$119,5,TRUE)</f>
        <v>5189139.6984999999</v>
      </c>
      <c r="M659" s="34">
        <f t="shared" si="44"/>
        <v>0.11459999997168779</v>
      </c>
      <c r="N659" s="34">
        <f t="shared" si="45"/>
        <v>0.75150000024586916</v>
      </c>
      <c r="O659" s="35">
        <f t="shared" si="46"/>
        <v>0.7601877467856557</v>
      </c>
      <c r="P659" s="34">
        <f t="shared" si="47"/>
        <v>0.57788541036305219</v>
      </c>
      <c r="Q659" s="36" t="str">
        <f>VLOOKUP($C659,'Hub coords'!$A$14:$E$118,1,TRUE)</f>
        <v>T5P5</v>
      </c>
      <c r="R659" s="30"/>
    </row>
    <row r="660" spans="1:20" x14ac:dyDescent="0.3">
      <c r="A660" s="30" t="s">
        <v>126</v>
      </c>
      <c r="B660" s="30">
        <v>0</v>
      </c>
      <c r="C660" s="30" t="s">
        <v>4744</v>
      </c>
      <c r="D660" s="30">
        <v>1801</v>
      </c>
      <c r="E660" s="30">
        <v>355.416</v>
      </c>
      <c r="F660" s="30">
        <v>0.3</v>
      </c>
      <c r="G660" s="30">
        <v>0.2</v>
      </c>
      <c r="H660" s="30">
        <v>1.153818</v>
      </c>
      <c r="I660" s="30">
        <v>5189138.9850000003</v>
      </c>
      <c r="J660" s="30">
        <v>487738.56800000003</v>
      </c>
      <c r="K660" s="18">
        <f>VLOOKUP($C660,'Hub coords'!$A$14:$E$119,4,TRUE)</f>
        <v>487738.36340000003</v>
      </c>
      <c r="L660" s="18">
        <f>VLOOKUP($C660,'Hub coords'!$A$14:$E$119,5,TRUE)</f>
        <v>5189139.6984999999</v>
      </c>
      <c r="M660" s="34">
        <f t="shared" si="44"/>
        <v>0.20459999999729916</v>
      </c>
      <c r="N660" s="34">
        <f t="shared" si="45"/>
        <v>0.71349999960511923</v>
      </c>
      <c r="O660" s="35">
        <f t="shared" si="46"/>
        <v>0.74225562270379597</v>
      </c>
      <c r="P660" s="34">
        <f t="shared" si="47"/>
        <v>0.55094340943539988</v>
      </c>
      <c r="Q660" s="36" t="str">
        <f>VLOOKUP($C660,'Hub coords'!$A$14:$E$118,1,TRUE)</f>
        <v>T5P5</v>
      </c>
      <c r="R660" s="30" t="s">
        <v>5112</v>
      </c>
      <c r="S660" s="37">
        <f>COUNT(D636:D665)</f>
        <v>30</v>
      </c>
    </row>
    <row r="661" spans="1:20" x14ac:dyDescent="0.3">
      <c r="A661" s="30" t="s">
        <v>126</v>
      </c>
      <c r="B661" s="30">
        <v>0</v>
      </c>
      <c r="C661" s="30" t="s">
        <v>4745</v>
      </c>
      <c r="D661" s="30">
        <v>1801</v>
      </c>
      <c r="E661" s="30">
        <v>355.27499999999998</v>
      </c>
      <c r="F661" s="30">
        <v>0.3</v>
      </c>
      <c r="G661" s="30">
        <v>0.2</v>
      </c>
      <c r="H661" s="30">
        <v>1.1661699999999999</v>
      </c>
      <c r="I661" s="30">
        <v>5189138.9680000003</v>
      </c>
      <c r="J661" s="30">
        <v>487738.36300000001</v>
      </c>
      <c r="K661" s="18">
        <f>VLOOKUP($C661,'Hub coords'!$A$14:$E$119,4,TRUE)</f>
        <v>487738.36340000003</v>
      </c>
      <c r="L661" s="18">
        <f>VLOOKUP($C661,'Hub coords'!$A$14:$E$119,5,TRUE)</f>
        <v>5189139.6984999999</v>
      </c>
      <c r="M661" s="34">
        <f t="shared" si="44"/>
        <v>4.0000001899898052E-4</v>
      </c>
      <c r="N661" s="34">
        <f t="shared" si="45"/>
        <v>0.73049999959766865</v>
      </c>
      <c r="O661" s="35">
        <f t="shared" si="46"/>
        <v>0.73050010911170249</v>
      </c>
      <c r="P661" s="34">
        <f t="shared" si="47"/>
        <v>0.53363040941220929</v>
      </c>
      <c r="Q661" s="36" t="str">
        <f>VLOOKUP($C661,'Hub coords'!$A$14:$E$118,1,TRUE)</f>
        <v>T5P5</v>
      </c>
      <c r="R661" s="30" t="s">
        <v>5111</v>
      </c>
      <c r="S661" s="34">
        <f>AVERAGE(O636:O665)</f>
        <v>0.68022931863062119</v>
      </c>
    </row>
    <row r="662" spans="1:20" x14ac:dyDescent="0.3">
      <c r="A662" s="30" t="s">
        <v>126</v>
      </c>
      <c r="B662" s="30">
        <v>0</v>
      </c>
      <c r="C662" s="30" t="s">
        <v>4746</v>
      </c>
      <c r="D662" s="30">
        <v>1801</v>
      </c>
      <c r="E662" s="30">
        <v>355.91699999999997</v>
      </c>
      <c r="F662" s="30">
        <v>0.3</v>
      </c>
      <c r="G662" s="30">
        <v>0.2</v>
      </c>
      <c r="H662" s="30">
        <v>1.192248</v>
      </c>
      <c r="I662" s="30">
        <v>5189138.9709999999</v>
      </c>
      <c r="J662" s="30">
        <v>487738.59899999999</v>
      </c>
      <c r="K662" s="18">
        <f>VLOOKUP($C662,'Hub coords'!$A$14:$E$119,4,TRUE)</f>
        <v>487738.36340000003</v>
      </c>
      <c r="L662" s="18">
        <f>VLOOKUP($C662,'Hub coords'!$A$14:$E$119,5,TRUE)</f>
        <v>5189139.6984999999</v>
      </c>
      <c r="M662" s="34">
        <f t="shared" si="44"/>
        <v>0.23559999995632097</v>
      </c>
      <c r="N662" s="34">
        <f t="shared" si="45"/>
        <v>0.7275000000372529</v>
      </c>
      <c r="O662" s="35">
        <f t="shared" si="46"/>
        <v>0.7646983784693292</v>
      </c>
      <c r="P662" s="34">
        <f t="shared" si="47"/>
        <v>0.58476361003362143</v>
      </c>
      <c r="Q662" s="36" t="str">
        <f>VLOOKUP($C662,'Hub coords'!$A$14:$E$118,1,TRUE)</f>
        <v>T5P5</v>
      </c>
      <c r="R662" s="30" t="s">
        <v>5110</v>
      </c>
      <c r="S662" s="34">
        <f>_xlfn.STDEV.S(O636:O665)</f>
        <v>0.20141892516682153</v>
      </c>
    </row>
    <row r="663" spans="1:20" x14ac:dyDescent="0.3">
      <c r="A663" s="30" t="s">
        <v>130</v>
      </c>
      <c r="B663" s="30">
        <v>0</v>
      </c>
      <c r="C663" s="30" t="s">
        <v>4747</v>
      </c>
      <c r="D663" s="30">
        <v>1801</v>
      </c>
      <c r="E663" s="30">
        <v>356.53</v>
      </c>
      <c r="F663" s="30">
        <v>0.3</v>
      </c>
      <c r="G663" s="30">
        <v>0.2</v>
      </c>
      <c r="H663" s="30">
        <v>1.356455</v>
      </c>
      <c r="I663" s="30">
        <v>5189139.4069999997</v>
      </c>
      <c r="J663" s="30">
        <v>487738.90299999999</v>
      </c>
      <c r="K663" s="18">
        <f>VLOOKUP($C663,'Hub coords'!$A$14:$E$119,4,TRUE)</f>
        <v>487738.36340000003</v>
      </c>
      <c r="L663" s="18">
        <f>VLOOKUP($C663,'Hub coords'!$A$14:$E$119,5,TRUE)</f>
        <v>5189139.6984999999</v>
      </c>
      <c r="M663" s="34">
        <f t="shared" si="44"/>
        <v>0.53959999996004626</v>
      </c>
      <c r="N663" s="34">
        <f t="shared" si="45"/>
        <v>0.29150000028312206</v>
      </c>
      <c r="O663" s="35">
        <f t="shared" si="46"/>
        <v>0.61330286981388082</v>
      </c>
      <c r="P663" s="34">
        <f t="shared" si="47"/>
        <v>0.37614041012194205</v>
      </c>
      <c r="Q663" s="36" t="str">
        <f>VLOOKUP($C663,'Hub coords'!$A$14:$E$118,1,TRUE)</f>
        <v>T5P5</v>
      </c>
      <c r="R663" s="30" t="s">
        <v>5109</v>
      </c>
      <c r="S663" s="34">
        <f>MIN(O636:O665)</f>
        <v>0.23443295429955521</v>
      </c>
    </row>
    <row r="664" spans="1:20" x14ac:dyDescent="0.3">
      <c r="A664" s="30" t="s">
        <v>126</v>
      </c>
      <c r="B664" s="30">
        <v>0</v>
      </c>
      <c r="C664" s="30" t="s">
        <v>4748</v>
      </c>
      <c r="D664" s="30">
        <v>1801</v>
      </c>
      <c r="E664" s="30">
        <v>355.64800000000002</v>
      </c>
      <c r="F664" s="30">
        <v>0.3</v>
      </c>
      <c r="G664" s="30">
        <v>0.2</v>
      </c>
      <c r="H664" s="30">
        <v>1.2239960000000001</v>
      </c>
      <c r="I664" s="30">
        <v>5189138.9450000003</v>
      </c>
      <c r="J664" s="30">
        <v>487738.55099999998</v>
      </c>
      <c r="K664" s="18">
        <f>VLOOKUP($C664,'Hub coords'!$A$14:$E$119,4,TRUE)</f>
        <v>487738.36340000003</v>
      </c>
      <c r="L664" s="18">
        <f>VLOOKUP($C664,'Hub coords'!$A$14:$E$119,5,TRUE)</f>
        <v>5189139.6984999999</v>
      </c>
      <c r="M664" s="34">
        <f t="shared" si="44"/>
        <v>0.18759999994654208</v>
      </c>
      <c r="N664" s="34">
        <f t="shared" si="45"/>
        <v>0.75349999964237213</v>
      </c>
      <c r="O664" s="35">
        <f t="shared" si="46"/>
        <v>0.77650242075668852</v>
      </c>
      <c r="P664" s="34">
        <f t="shared" si="47"/>
        <v>0.60295600944099736</v>
      </c>
      <c r="Q664" s="36" t="str">
        <f>VLOOKUP($C664,'Hub coords'!$A$14:$E$118,1,TRUE)</f>
        <v>T5P5</v>
      </c>
      <c r="R664" s="30" t="s">
        <v>5108</v>
      </c>
      <c r="S664" s="34">
        <f>MAX(O636:O665)</f>
        <v>1.0641179494695232</v>
      </c>
    </row>
    <row r="665" spans="1:20" x14ac:dyDescent="0.3">
      <c r="A665" s="30" t="s">
        <v>130</v>
      </c>
      <c r="B665" s="30">
        <v>0</v>
      </c>
      <c r="C665" s="30" t="s">
        <v>4749</v>
      </c>
      <c r="D665" s="30">
        <v>1801</v>
      </c>
      <c r="E665" s="30">
        <v>356.50599999999997</v>
      </c>
      <c r="F665" s="30">
        <v>0.3</v>
      </c>
      <c r="G665" s="30">
        <v>0.2</v>
      </c>
      <c r="H665" s="30">
        <v>1.2692140000000001</v>
      </c>
      <c r="I665" s="30">
        <v>5189139.1969999997</v>
      </c>
      <c r="J665" s="30">
        <v>487738.61800000002</v>
      </c>
      <c r="K665" s="18">
        <f>VLOOKUP($C665,'Hub coords'!$A$14:$E$119,4,TRUE)</f>
        <v>487738.36340000003</v>
      </c>
      <c r="L665" s="18">
        <f>VLOOKUP($C665,'Hub coords'!$A$14:$E$119,5,TRUE)</f>
        <v>5189139.6984999999</v>
      </c>
      <c r="M665" s="34">
        <f t="shared" si="44"/>
        <v>0.25459999998565763</v>
      </c>
      <c r="N665" s="34">
        <f t="shared" si="45"/>
        <v>0.50150000024586916</v>
      </c>
      <c r="O665" s="35">
        <f t="shared" si="46"/>
        <v>0.56242635983682665</v>
      </c>
      <c r="P665" s="34">
        <f t="shared" si="47"/>
        <v>0.3163234102393036</v>
      </c>
      <c r="Q665" s="36" t="str">
        <f>VLOOKUP($C665,'Hub coords'!$A$14:$E$118,1,TRUE)</f>
        <v>T5P5</v>
      </c>
      <c r="R665" s="30" t="s">
        <v>5107</v>
      </c>
      <c r="S665" s="34">
        <f>SQRT(SUM(P636:P665)/S660)</f>
        <v>0.70846961112870477</v>
      </c>
    </row>
    <row r="666" spans="1:20" ht="15" thickBot="1" x14ac:dyDescent="0.35">
      <c r="A666" s="45" t="s">
        <v>126</v>
      </c>
      <c r="B666" s="45">
        <v>0</v>
      </c>
      <c r="C666" s="45" t="s">
        <v>4771</v>
      </c>
      <c r="D666" s="45">
        <v>1801</v>
      </c>
      <c r="E666" s="45">
        <v>317.137</v>
      </c>
      <c r="F666" s="45">
        <v>0.3</v>
      </c>
      <c r="G666" s="45">
        <v>0.3</v>
      </c>
      <c r="H666" s="45">
        <v>2.1741109999999999</v>
      </c>
      <c r="I666" s="45">
        <v>5189812.642</v>
      </c>
      <c r="J666" s="45">
        <v>488032.30099999998</v>
      </c>
      <c r="K666" s="18">
        <f>VLOOKUP($C666,'Hub coords'!$A$14:$E$119,4,TRUE)</f>
        <v>488032.34240000002</v>
      </c>
      <c r="L666" s="18">
        <f>VLOOKUP($C666,'Hub coords'!$A$14:$E$119,5,TRUE)</f>
        <v>5189812.1225000005</v>
      </c>
      <c r="M666" s="18">
        <f t="shared" si="44"/>
        <v>4.1400000045541674E-2</v>
      </c>
      <c r="N666" s="18">
        <f t="shared" si="45"/>
        <v>0.51949999947100878</v>
      </c>
      <c r="O666" s="46">
        <f t="shared" si="46"/>
        <v>0.52114701328334312</v>
      </c>
      <c r="P666" s="18">
        <f t="shared" si="47"/>
        <v>0.27159420945414903</v>
      </c>
      <c r="Q666" s="47" t="str">
        <f>VLOOKUP($C666,'Hub coords'!$A$14:$E$118,1,TRUE)</f>
        <v>T6P1</v>
      </c>
      <c r="R666" s="45"/>
      <c r="S666" s="45"/>
      <c r="T666" s="45"/>
    </row>
    <row r="667" spans="1:20" x14ac:dyDescent="0.3">
      <c r="A667" s="45" t="s">
        <v>130</v>
      </c>
      <c r="B667" s="45">
        <v>0</v>
      </c>
      <c r="C667" s="45" t="s">
        <v>4780</v>
      </c>
      <c r="D667" s="45">
        <v>1801</v>
      </c>
      <c r="E667" s="45">
        <v>317.55099999999999</v>
      </c>
      <c r="F667" s="45">
        <v>0.3</v>
      </c>
      <c r="G667" s="45">
        <v>0.3</v>
      </c>
      <c r="H667" s="45">
        <v>2.1419709999999998</v>
      </c>
      <c r="I667" s="45">
        <v>5189812.4759999998</v>
      </c>
      <c r="J667" s="45">
        <v>488031.94099999999</v>
      </c>
      <c r="K667" s="18">
        <f>VLOOKUP($C667,'Hub coords'!$A$14:$E$119,4,TRUE)</f>
        <v>488032.34240000002</v>
      </c>
      <c r="L667" s="18">
        <f>VLOOKUP($C667,'Hub coords'!$A$14:$E$119,5,TRUE)</f>
        <v>5189812.1225000005</v>
      </c>
      <c r="M667" s="18">
        <f t="shared" si="44"/>
        <v>0.40140000003157184</v>
      </c>
      <c r="N667" s="18">
        <f t="shared" si="45"/>
        <v>0.3534999992698431</v>
      </c>
      <c r="O667" s="46">
        <f t="shared" si="46"/>
        <v>0.53486840391737944</v>
      </c>
      <c r="P667" s="18">
        <f t="shared" si="47"/>
        <v>0.28608420950912494</v>
      </c>
      <c r="Q667" s="47" t="str">
        <f>VLOOKUP($C667,'Hub coords'!$A$14:$E$118,1,TRUE)</f>
        <v>T6P1</v>
      </c>
      <c r="R667" s="20"/>
      <c r="S667" s="20"/>
      <c r="T667" s="45"/>
    </row>
    <row r="668" spans="1:20" x14ac:dyDescent="0.3">
      <c r="A668" s="45" t="s">
        <v>130</v>
      </c>
      <c r="B668" s="45">
        <v>0</v>
      </c>
      <c r="C668" s="45" t="s">
        <v>4781</v>
      </c>
      <c r="D668" s="45">
        <v>1801</v>
      </c>
      <c r="E668" s="45">
        <v>317.601</v>
      </c>
      <c r="F668" s="45">
        <v>0.3</v>
      </c>
      <c r="G668" s="45">
        <v>0.3</v>
      </c>
      <c r="H668" s="45">
        <v>1.96336</v>
      </c>
      <c r="I668" s="45">
        <v>5189812.227</v>
      </c>
      <c r="J668" s="45">
        <v>488032.935</v>
      </c>
      <c r="K668" s="18">
        <f>VLOOKUP($C668,'Hub coords'!$A$14:$E$119,4,TRUE)</f>
        <v>488032.34240000002</v>
      </c>
      <c r="L668" s="18">
        <f>VLOOKUP($C668,'Hub coords'!$A$14:$E$119,5,TRUE)</f>
        <v>5189812.1225000005</v>
      </c>
      <c r="M668" s="18">
        <f t="shared" si="44"/>
        <v>0.59259999997448176</v>
      </c>
      <c r="N668" s="18">
        <f t="shared" si="45"/>
        <v>0.10449999943375587</v>
      </c>
      <c r="O668" s="46">
        <f t="shared" si="46"/>
        <v>0.60174330893779848</v>
      </c>
      <c r="P668" s="18">
        <f t="shared" si="47"/>
        <v>0.3620950098514108</v>
      </c>
      <c r="Q668" s="47" t="str">
        <f>VLOOKUP($C668,'Hub coords'!$A$14:$E$118,1,TRUE)</f>
        <v>T6P1</v>
      </c>
      <c r="R668" s="19"/>
      <c r="S668" s="15"/>
      <c r="T668" s="45"/>
    </row>
    <row r="669" spans="1:20" x14ac:dyDescent="0.3">
      <c r="A669" s="45" t="s">
        <v>126</v>
      </c>
      <c r="B669" s="45">
        <v>0</v>
      </c>
      <c r="C669" s="45" t="s">
        <v>4782</v>
      </c>
      <c r="D669" s="45">
        <v>1801</v>
      </c>
      <c r="E669" s="45">
        <v>317.81700000000001</v>
      </c>
      <c r="F669" s="45">
        <v>0.4</v>
      </c>
      <c r="G669" s="45">
        <v>0.3</v>
      </c>
      <c r="H669" s="45">
        <v>2.0620609999999999</v>
      </c>
      <c r="I669" s="45">
        <v>5189812.2070000004</v>
      </c>
      <c r="J669" s="45">
        <v>488032.89</v>
      </c>
      <c r="K669" s="18">
        <f>VLOOKUP($C669,'Hub coords'!$A$14:$E$119,4,TRUE)</f>
        <v>488032.34240000002</v>
      </c>
      <c r="L669" s="18">
        <f>VLOOKUP($C669,'Hub coords'!$A$14:$E$119,5,TRUE)</f>
        <v>5189812.1225000005</v>
      </c>
      <c r="M669" s="18">
        <f t="shared" si="44"/>
        <v>0.54759999999077991</v>
      </c>
      <c r="N669" s="18">
        <f t="shared" si="45"/>
        <v>8.449999988079071E-2</v>
      </c>
      <c r="O669" s="46">
        <f t="shared" si="46"/>
        <v>0.55408123047957125</v>
      </c>
      <c r="P669" s="18">
        <f t="shared" si="47"/>
        <v>0.30700600996975574</v>
      </c>
      <c r="Q669" s="47" t="str">
        <f>VLOOKUP($C669,'Hub coords'!$A$14:$E$118,1,TRUE)</f>
        <v>T6P1</v>
      </c>
      <c r="R669" s="19"/>
      <c r="S669" s="15"/>
      <c r="T669" s="45"/>
    </row>
    <row r="670" spans="1:20" x14ac:dyDescent="0.3">
      <c r="A670" s="45" t="s">
        <v>130</v>
      </c>
      <c r="B670" s="45">
        <v>0</v>
      </c>
      <c r="C670" s="45" t="s">
        <v>4783</v>
      </c>
      <c r="D670" s="45">
        <v>1801</v>
      </c>
      <c r="E670" s="45">
        <v>316.86799999999999</v>
      </c>
      <c r="F670" s="45">
        <v>0.3</v>
      </c>
      <c r="G670" s="45">
        <v>0.2</v>
      </c>
      <c r="H670" s="45">
        <v>1.985935</v>
      </c>
      <c r="I670" s="45">
        <v>5189812.4460000005</v>
      </c>
      <c r="J670" s="45">
        <v>488032.66499999998</v>
      </c>
      <c r="K670" s="18">
        <f>VLOOKUP($C670,'Hub coords'!$A$14:$E$119,4,TRUE)</f>
        <v>488032.34240000002</v>
      </c>
      <c r="L670" s="18">
        <f>VLOOKUP($C670,'Hub coords'!$A$14:$E$119,5,TRUE)</f>
        <v>5189812.1225000005</v>
      </c>
      <c r="M670" s="18">
        <f t="shared" si="44"/>
        <v>0.32259999995585531</v>
      </c>
      <c r="N670" s="18">
        <f t="shared" si="45"/>
        <v>0.32349999994039536</v>
      </c>
      <c r="O670" s="46">
        <f t="shared" si="46"/>
        <v>0.45686213449240204</v>
      </c>
      <c r="P670" s="18">
        <f t="shared" si="47"/>
        <v>0.20872300993295365</v>
      </c>
      <c r="Q670" s="47" t="str">
        <f>VLOOKUP($C670,'Hub coords'!$A$14:$E$118,1,TRUE)</f>
        <v>T6P1</v>
      </c>
      <c r="R670" s="19"/>
      <c r="S670" s="15"/>
      <c r="T670" s="45"/>
    </row>
    <row r="671" spans="1:20" x14ac:dyDescent="0.3">
      <c r="A671" s="45" t="s">
        <v>126</v>
      </c>
      <c r="B671" s="45">
        <v>0</v>
      </c>
      <c r="C671" s="45" t="s">
        <v>4784</v>
      </c>
      <c r="D671" s="45">
        <v>1801</v>
      </c>
      <c r="E671" s="45">
        <v>317.49599999999998</v>
      </c>
      <c r="F671" s="45">
        <v>0.3</v>
      </c>
      <c r="G671" s="45">
        <v>0.3</v>
      </c>
      <c r="H671" s="45">
        <v>2.2013699999999998</v>
      </c>
      <c r="I671" s="45">
        <v>5189812.8839999996</v>
      </c>
      <c r="J671" s="45">
        <v>488032.25699999998</v>
      </c>
      <c r="K671" s="18">
        <f>VLOOKUP($C671,'Hub coords'!$A$14:$E$119,4,TRUE)</f>
        <v>488032.34240000002</v>
      </c>
      <c r="L671" s="18">
        <f>VLOOKUP($C671,'Hub coords'!$A$14:$E$119,5,TRUE)</f>
        <v>5189812.1225000005</v>
      </c>
      <c r="M671" s="18">
        <f t="shared" si="44"/>
        <v>8.5400000039953738E-2</v>
      </c>
      <c r="N671" s="18">
        <f t="shared" si="45"/>
        <v>0.76149999909102917</v>
      </c>
      <c r="O671" s="46">
        <f t="shared" si="46"/>
        <v>0.76627371651549003</v>
      </c>
      <c r="P671" s="18">
        <f t="shared" si="47"/>
        <v>0.58717540862246154</v>
      </c>
      <c r="Q671" s="47" t="str">
        <f>VLOOKUP($C671,'Hub coords'!$A$14:$E$118,1,TRUE)</f>
        <v>T6P1</v>
      </c>
      <c r="R671" s="19"/>
      <c r="S671" s="15"/>
      <c r="T671" s="45"/>
    </row>
    <row r="672" spans="1:20" x14ac:dyDescent="0.3">
      <c r="A672" s="45" t="s">
        <v>126</v>
      </c>
      <c r="B672" s="45">
        <v>0</v>
      </c>
      <c r="C672" s="45" t="s">
        <v>4785</v>
      </c>
      <c r="D672" s="45">
        <v>1801</v>
      </c>
      <c r="E672" s="45">
        <v>318.79700000000003</v>
      </c>
      <c r="F672" s="45">
        <v>0.4</v>
      </c>
      <c r="G672" s="45">
        <v>0.3</v>
      </c>
      <c r="H672" s="45">
        <v>1.8910290000000001</v>
      </c>
      <c r="I672" s="45">
        <v>5189812.6780000003</v>
      </c>
      <c r="J672" s="45">
        <v>488032.56400000001</v>
      </c>
      <c r="K672" s="18">
        <f>VLOOKUP($C672,'Hub coords'!$A$14:$E$119,4,TRUE)</f>
        <v>488032.34240000002</v>
      </c>
      <c r="L672" s="18">
        <f>VLOOKUP($C672,'Hub coords'!$A$14:$E$119,5,TRUE)</f>
        <v>5189812.1225000005</v>
      </c>
      <c r="M672" s="18">
        <f t="shared" si="44"/>
        <v>0.22159999998984858</v>
      </c>
      <c r="N672" s="18">
        <f t="shared" si="45"/>
        <v>0.55549999978393316</v>
      </c>
      <c r="O672" s="46">
        <f t="shared" si="46"/>
        <v>0.59806923491804076</v>
      </c>
      <c r="P672" s="18">
        <f t="shared" si="47"/>
        <v>0.35768680975545064</v>
      </c>
      <c r="Q672" s="47" t="str">
        <f>VLOOKUP($C672,'Hub coords'!$A$14:$E$118,1,TRUE)</f>
        <v>T6P1</v>
      </c>
      <c r="R672" s="19"/>
      <c r="S672" s="15"/>
      <c r="T672" s="45"/>
    </row>
    <row r="673" spans="1:20" x14ac:dyDescent="0.3">
      <c r="A673" s="45" t="s">
        <v>126</v>
      </c>
      <c r="B673" s="45">
        <v>0</v>
      </c>
      <c r="C673" s="45" t="s">
        <v>4786</v>
      </c>
      <c r="D673" s="45">
        <v>1801</v>
      </c>
      <c r="E673" s="45">
        <v>317.27600000000001</v>
      </c>
      <c r="F673" s="45">
        <v>0.4</v>
      </c>
      <c r="G673" s="45">
        <v>0.3</v>
      </c>
      <c r="H673" s="45">
        <v>2.1881200000000001</v>
      </c>
      <c r="I673" s="45">
        <v>5189812.4589999998</v>
      </c>
      <c r="J673" s="45">
        <v>488032.06199999998</v>
      </c>
      <c r="K673" s="18">
        <f>VLOOKUP($C673,'Hub coords'!$A$14:$E$119,4,TRUE)</f>
        <v>488032.34240000002</v>
      </c>
      <c r="L673" s="18">
        <f>VLOOKUP($C673,'Hub coords'!$A$14:$E$119,5,TRUE)</f>
        <v>5189812.1225000005</v>
      </c>
      <c r="M673" s="18">
        <f t="shared" si="44"/>
        <v>0.28040000004693866</v>
      </c>
      <c r="N673" s="18">
        <f t="shared" si="45"/>
        <v>0.33649999927729368</v>
      </c>
      <c r="O673" s="46">
        <f t="shared" si="46"/>
        <v>0.43801416591240733</v>
      </c>
      <c r="P673" s="18">
        <f t="shared" si="47"/>
        <v>0.1918564095399419</v>
      </c>
      <c r="Q673" s="47" t="str">
        <f>VLOOKUP($C673,'Hub coords'!$A$14:$E$118,1,TRUE)</f>
        <v>T6P1</v>
      </c>
      <c r="R673" s="19"/>
      <c r="S673" s="15"/>
      <c r="T673" s="45"/>
    </row>
    <row r="674" spans="1:20" x14ac:dyDescent="0.3">
      <c r="A674" s="45" t="s">
        <v>126</v>
      </c>
      <c r="B674" s="45">
        <v>0</v>
      </c>
      <c r="C674" s="45" t="s">
        <v>4787</v>
      </c>
      <c r="D674" s="45">
        <v>1801</v>
      </c>
      <c r="E674" s="45">
        <v>319.97500000000002</v>
      </c>
      <c r="F674" s="45">
        <v>0.4</v>
      </c>
      <c r="G674" s="45">
        <v>0.3</v>
      </c>
      <c r="H674" s="45">
        <v>1.760942</v>
      </c>
      <c r="I674" s="45">
        <v>5189812.1279999996</v>
      </c>
      <c r="J674" s="45">
        <v>488032.967</v>
      </c>
      <c r="K674" s="18">
        <f>VLOOKUP($C674,'Hub coords'!$A$14:$E$119,4,TRUE)</f>
        <v>488032.34240000002</v>
      </c>
      <c r="L674" s="18">
        <f>VLOOKUP($C674,'Hub coords'!$A$14:$E$119,5,TRUE)</f>
        <v>5189812.1225000005</v>
      </c>
      <c r="M674" s="18">
        <f t="shared" si="44"/>
        <v>0.62459999998100102</v>
      </c>
      <c r="N674" s="18">
        <f t="shared" si="45"/>
        <v>5.499999038875103E-3</v>
      </c>
      <c r="O674" s="46">
        <f t="shared" si="46"/>
        <v>0.62462421500106291</v>
      </c>
      <c r="P674" s="18">
        <f t="shared" si="47"/>
        <v>0.39015540996569409</v>
      </c>
      <c r="Q674" s="47" t="str">
        <f>VLOOKUP($C674,'Hub coords'!$A$14:$E$118,1,TRUE)</f>
        <v>T6P1</v>
      </c>
      <c r="R674" s="19"/>
      <c r="S674" s="15"/>
      <c r="T674" s="45"/>
    </row>
    <row r="675" spans="1:20" x14ac:dyDescent="0.3">
      <c r="A675" s="45" t="s">
        <v>126</v>
      </c>
      <c r="B675" s="45">
        <v>0</v>
      </c>
      <c r="C675" s="45" t="s">
        <v>4788</v>
      </c>
      <c r="D675" s="45">
        <v>1801</v>
      </c>
      <c r="E675" s="45">
        <v>317.57</v>
      </c>
      <c r="F675" s="45">
        <v>0.4</v>
      </c>
      <c r="G675" s="45">
        <v>0.3</v>
      </c>
      <c r="H675" s="45">
        <v>2.2798970000000001</v>
      </c>
      <c r="I675" s="45">
        <v>5189813.3830000004</v>
      </c>
      <c r="J675" s="45">
        <v>488032.23599999998</v>
      </c>
      <c r="K675" s="18">
        <f>VLOOKUP($C675,'Hub coords'!$A$14:$E$119,4,TRUE)</f>
        <v>488032.34240000002</v>
      </c>
      <c r="L675" s="18">
        <f>VLOOKUP($C675,'Hub coords'!$A$14:$E$119,5,TRUE)</f>
        <v>5189812.1225000005</v>
      </c>
      <c r="M675" s="18">
        <f t="shared" si="44"/>
        <v>0.10640000004786998</v>
      </c>
      <c r="N675" s="18">
        <f t="shared" si="45"/>
        <v>1.260499999858439</v>
      </c>
      <c r="O675" s="46">
        <f t="shared" si="46"/>
        <v>1.2649826914441602</v>
      </c>
      <c r="P675" s="18">
        <f t="shared" si="47"/>
        <v>1.6001812096533115</v>
      </c>
      <c r="Q675" s="47" t="str">
        <f>VLOOKUP($C675,'Hub coords'!$A$14:$E$118,1,TRUE)</f>
        <v>T6P1</v>
      </c>
      <c r="R675" s="19"/>
      <c r="S675" s="15"/>
      <c r="T675" s="45"/>
    </row>
    <row r="676" spans="1:20" ht="15" thickBot="1" x14ac:dyDescent="0.35">
      <c r="A676" s="45" t="s">
        <v>126</v>
      </c>
      <c r="B676" s="45">
        <v>0</v>
      </c>
      <c r="C676" s="45" t="s">
        <v>4789</v>
      </c>
      <c r="D676" s="45">
        <v>1801</v>
      </c>
      <c r="E676" s="45">
        <v>317.55</v>
      </c>
      <c r="F676" s="45">
        <v>0.3</v>
      </c>
      <c r="G676" s="45">
        <v>0.3</v>
      </c>
      <c r="H676" s="45">
        <v>1.990238</v>
      </c>
      <c r="I676" s="45">
        <v>5189812.7060000002</v>
      </c>
      <c r="J676" s="45">
        <v>488032.45</v>
      </c>
      <c r="K676" s="18">
        <f>VLOOKUP($C676,'Hub coords'!$A$14:$E$119,4,TRUE)</f>
        <v>488032.34240000002</v>
      </c>
      <c r="L676" s="18">
        <f>VLOOKUP($C676,'Hub coords'!$A$14:$E$119,5,TRUE)</f>
        <v>5189812.1225000005</v>
      </c>
      <c r="M676" s="18">
        <f t="shared" si="44"/>
        <v>0.1075999999884516</v>
      </c>
      <c r="N676" s="18">
        <f t="shared" si="45"/>
        <v>0.58349999971687794</v>
      </c>
      <c r="O676" s="46">
        <f t="shared" si="46"/>
        <v>0.59333802310918127</v>
      </c>
      <c r="P676" s="18">
        <f t="shared" si="47"/>
        <v>0.35205000966711131</v>
      </c>
      <c r="Q676" s="47" t="str">
        <f>VLOOKUP($C676,'Hub coords'!$A$14:$E$118,1,TRUE)</f>
        <v>T6P1</v>
      </c>
      <c r="R676" s="38"/>
      <c r="S676" s="38"/>
      <c r="T676" s="45"/>
    </row>
    <row r="677" spans="1:20" x14ac:dyDescent="0.3">
      <c r="A677" s="45" t="s">
        <v>126</v>
      </c>
      <c r="B677" s="45">
        <v>0</v>
      </c>
      <c r="C677" s="45" t="s">
        <v>4772</v>
      </c>
      <c r="D677" s="45">
        <v>1801</v>
      </c>
      <c r="E677" s="45">
        <v>318.55500000000001</v>
      </c>
      <c r="F677" s="45">
        <v>0.4</v>
      </c>
      <c r="G677" s="45">
        <v>0.3</v>
      </c>
      <c r="H677" s="45">
        <v>2.0063219999999999</v>
      </c>
      <c r="I677" s="45">
        <v>5189812.2010000004</v>
      </c>
      <c r="J677" s="45">
        <v>488032.8</v>
      </c>
      <c r="K677" s="18">
        <f>VLOOKUP($C677,'Hub coords'!$A$14:$E$119,4,TRUE)</f>
        <v>488032.34240000002</v>
      </c>
      <c r="L677" s="18">
        <f>VLOOKUP($C677,'Hub coords'!$A$14:$E$119,5,TRUE)</f>
        <v>5189812.1225000005</v>
      </c>
      <c r="M677" s="18">
        <f t="shared" si="44"/>
        <v>0.45759999996516854</v>
      </c>
      <c r="N677" s="18">
        <f t="shared" si="45"/>
        <v>7.8499999828636646E-2</v>
      </c>
      <c r="O677" s="46">
        <f t="shared" si="46"/>
        <v>0.4642844063084805</v>
      </c>
      <c r="P677" s="18">
        <f t="shared" si="47"/>
        <v>0.21556000994121821</v>
      </c>
      <c r="Q677" s="47" t="str">
        <f>VLOOKUP($C677,'Hub coords'!$A$14:$E$118,1,TRUE)</f>
        <v>T6P1</v>
      </c>
      <c r="R677" s="45"/>
      <c r="S677" s="45"/>
      <c r="T677" s="45"/>
    </row>
    <row r="678" spans="1:20" x14ac:dyDescent="0.3">
      <c r="A678" s="45" t="s">
        <v>126</v>
      </c>
      <c r="B678" s="45">
        <v>0</v>
      </c>
      <c r="C678" s="45" t="s">
        <v>4790</v>
      </c>
      <c r="D678" s="45">
        <v>1801</v>
      </c>
      <c r="E678" s="45">
        <v>317.24</v>
      </c>
      <c r="F678" s="45">
        <v>0.3</v>
      </c>
      <c r="G678" s="45">
        <v>0.2</v>
      </c>
      <c r="H678" s="45">
        <v>2.1646510000000001</v>
      </c>
      <c r="I678" s="45">
        <v>5189812.9230000004</v>
      </c>
      <c r="J678" s="45">
        <v>488032.24200000003</v>
      </c>
      <c r="K678" s="18">
        <f>VLOOKUP($C678,'Hub coords'!$A$14:$E$119,4,TRUE)</f>
        <v>488032.34240000002</v>
      </c>
      <c r="L678" s="18">
        <f>VLOOKUP($C678,'Hub coords'!$A$14:$E$119,5,TRUE)</f>
        <v>5189812.1225000005</v>
      </c>
      <c r="M678" s="18">
        <f t="shared" si="44"/>
        <v>0.10039999999571592</v>
      </c>
      <c r="N678" s="18">
        <f t="shared" si="45"/>
        <v>0.80049999989569187</v>
      </c>
      <c r="O678" s="46">
        <f t="shared" si="46"/>
        <v>0.80677159706582535</v>
      </c>
      <c r="P678" s="18">
        <f t="shared" si="47"/>
        <v>0.65088040983214246</v>
      </c>
      <c r="Q678" s="47" t="str">
        <f>VLOOKUP($C678,'Hub coords'!$A$14:$E$118,1,TRUE)</f>
        <v>T6P1</v>
      </c>
      <c r="R678" s="45"/>
      <c r="S678" s="45"/>
      <c r="T678" s="45"/>
    </row>
    <row r="679" spans="1:20" x14ac:dyDescent="0.3">
      <c r="A679" s="45" t="s">
        <v>126</v>
      </c>
      <c r="B679" s="45">
        <v>0</v>
      </c>
      <c r="C679" s="45" t="s">
        <v>4791</v>
      </c>
      <c r="D679" s="45">
        <v>1801</v>
      </c>
      <c r="E679" s="45">
        <v>319.86900000000003</v>
      </c>
      <c r="F679" s="45">
        <v>0.4</v>
      </c>
      <c r="G679" s="45">
        <v>0.2</v>
      </c>
      <c r="H679" s="45">
        <v>2.1420080000000001</v>
      </c>
      <c r="I679" s="45">
        <v>5189812.676</v>
      </c>
      <c r="J679" s="45">
        <v>488032.66800000001</v>
      </c>
      <c r="K679" s="18">
        <f>VLOOKUP($C679,'Hub coords'!$A$14:$E$119,4,TRUE)</f>
        <v>488032.34240000002</v>
      </c>
      <c r="L679" s="18">
        <f>VLOOKUP($C679,'Hub coords'!$A$14:$E$119,5,TRUE)</f>
        <v>5189812.1225000005</v>
      </c>
      <c r="M679" s="18">
        <f t="shared" si="44"/>
        <v>0.32559999998193234</v>
      </c>
      <c r="N679" s="18">
        <f t="shared" si="45"/>
        <v>0.55349999945610762</v>
      </c>
      <c r="O679" s="46">
        <f t="shared" si="46"/>
        <v>0.64216634090097369</v>
      </c>
      <c r="P679" s="18">
        <f t="shared" si="47"/>
        <v>0.41237760938614554</v>
      </c>
      <c r="Q679" s="47" t="str">
        <f>VLOOKUP($C679,'Hub coords'!$A$14:$E$118,1,TRUE)</f>
        <v>T6P1</v>
      </c>
      <c r="R679" s="45"/>
      <c r="S679" s="45"/>
      <c r="T679" s="45"/>
    </row>
    <row r="680" spans="1:20" x14ac:dyDescent="0.3">
      <c r="A680" s="45" t="s">
        <v>126</v>
      </c>
      <c r="B680" s="45">
        <v>0</v>
      </c>
      <c r="C680" s="45" t="s">
        <v>4792</v>
      </c>
      <c r="D680" s="45">
        <v>1801</v>
      </c>
      <c r="E680" s="45">
        <v>317.50200000000001</v>
      </c>
      <c r="F680" s="45">
        <v>0.3</v>
      </c>
      <c r="G680" s="45">
        <v>0.3</v>
      </c>
      <c r="H680" s="45">
        <v>2.3050290000000002</v>
      </c>
      <c r="I680" s="45">
        <v>5189812.5379999997</v>
      </c>
      <c r="J680" s="45">
        <v>488032.17700000003</v>
      </c>
      <c r="K680" s="18">
        <f>VLOOKUP($C680,'Hub coords'!$A$14:$E$119,4,TRUE)</f>
        <v>488032.34240000002</v>
      </c>
      <c r="L680" s="18">
        <f>VLOOKUP($C680,'Hub coords'!$A$14:$E$119,5,TRUE)</f>
        <v>5189812.1225000005</v>
      </c>
      <c r="M680" s="18">
        <f t="shared" si="44"/>
        <v>0.16539999999804422</v>
      </c>
      <c r="N680" s="18">
        <f t="shared" si="45"/>
        <v>0.41549999918788671</v>
      </c>
      <c r="O680" s="46">
        <f t="shared" si="46"/>
        <v>0.44721069902730065</v>
      </c>
      <c r="P680" s="18">
        <f t="shared" si="47"/>
        <v>0.1999974093244869</v>
      </c>
      <c r="Q680" s="47" t="str">
        <f>VLOOKUP($C680,'Hub coords'!$A$14:$E$118,1,TRUE)</f>
        <v>T6P1</v>
      </c>
      <c r="R680" s="45"/>
      <c r="S680" s="45"/>
      <c r="T680" s="45"/>
    </row>
    <row r="681" spans="1:20" x14ac:dyDescent="0.3">
      <c r="A681" s="45" t="s">
        <v>126</v>
      </c>
      <c r="B681" s="45">
        <v>0</v>
      </c>
      <c r="C681" s="45" t="s">
        <v>4793</v>
      </c>
      <c r="D681" s="45">
        <v>1801</v>
      </c>
      <c r="E681" s="45">
        <v>316.70999999999998</v>
      </c>
      <c r="F681" s="45">
        <v>0.4</v>
      </c>
      <c r="G681" s="45">
        <v>0.3</v>
      </c>
      <c r="H681" s="45">
        <v>2.1265239999999999</v>
      </c>
      <c r="I681" s="45">
        <v>5189812.8959999997</v>
      </c>
      <c r="J681" s="45">
        <v>488032.636</v>
      </c>
      <c r="K681" s="18">
        <f>VLOOKUP($C681,'Hub coords'!$A$14:$E$119,4,TRUE)</f>
        <v>488032.34240000002</v>
      </c>
      <c r="L681" s="18">
        <f>VLOOKUP($C681,'Hub coords'!$A$14:$E$119,5,TRUE)</f>
        <v>5189812.1225000005</v>
      </c>
      <c r="M681" s="18">
        <f t="shared" si="44"/>
        <v>0.29359999997541308</v>
      </c>
      <c r="N681" s="18">
        <f t="shared" si="45"/>
        <v>0.7734999991953373</v>
      </c>
      <c r="O681" s="46">
        <f t="shared" si="46"/>
        <v>0.82734709085168678</v>
      </c>
      <c r="P681" s="18">
        <f t="shared" si="47"/>
        <v>0.68450320874074921</v>
      </c>
      <c r="Q681" s="47" t="str">
        <f>VLOOKUP($C681,'Hub coords'!$A$14:$E$118,1,TRUE)</f>
        <v>T6P1</v>
      </c>
      <c r="R681" s="45"/>
      <c r="S681" s="45"/>
      <c r="T681" s="45"/>
    </row>
    <row r="682" spans="1:20" x14ac:dyDescent="0.3">
      <c r="A682" s="45" t="s">
        <v>126</v>
      </c>
      <c r="B682" s="45">
        <v>0</v>
      </c>
      <c r="C682" s="45" t="s">
        <v>4794</v>
      </c>
      <c r="D682" s="45">
        <v>1801</v>
      </c>
      <c r="E682" s="45">
        <v>320.36399999999998</v>
      </c>
      <c r="F682" s="45">
        <v>0.3</v>
      </c>
      <c r="G682" s="45">
        <v>0.3</v>
      </c>
      <c r="H682" s="45">
        <v>1.7937240000000001</v>
      </c>
      <c r="I682" s="45">
        <v>5189812.8569999998</v>
      </c>
      <c r="J682" s="45">
        <v>488032.87800000003</v>
      </c>
      <c r="K682" s="18">
        <f>VLOOKUP($C682,'Hub coords'!$A$14:$E$119,4,TRUE)</f>
        <v>488032.34240000002</v>
      </c>
      <c r="L682" s="18">
        <f>VLOOKUP($C682,'Hub coords'!$A$14:$E$119,5,TRUE)</f>
        <v>5189812.1225000005</v>
      </c>
      <c r="M682" s="18">
        <f t="shared" si="44"/>
        <v>0.5356000000028871</v>
      </c>
      <c r="N682" s="18">
        <f t="shared" si="45"/>
        <v>0.73449999932199717</v>
      </c>
      <c r="O682" s="46">
        <f t="shared" si="46"/>
        <v>0.90904213819113278</v>
      </c>
      <c r="P682" s="18">
        <f t="shared" si="47"/>
        <v>0.82635760900710653</v>
      </c>
      <c r="Q682" s="47" t="str">
        <f>VLOOKUP($C682,'Hub coords'!$A$14:$E$118,1,TRUE)</f>
        <v>T6P1</v>
      </c>
      <c r="R682" s="45"/>
      <c r="S682" s="45"/>
      <c r="T682" s="45"/>
    </row>
    <row r="683" spans="1:20" x14ac:dyDescent="0.3">
      <c r="A683" s="45" t="s">
        <v>126</v>
      </c>
      <c r="B683" s="45">
        <v>0</v>
      </c>
      <c r="C683" s="45" t="s">
        <v>4795</v>
      </c>
      <c r="D683" s="45">
        <v>1801</v>
      </c>
      <c r="E683" s="45">
        <v>318.38099999999997</v>
      </c>
      <c r="F683" s="45">
        <v>0.4</v>
      </c>
      <c r="G683" s="45">
        <v>0.3</v>
      </c>
      <c r="H683" s="45">
        <v>1.848614</v>
      </c>
      <c r="I683" s="45">
        <v>5189812.1830000002</v>
      </c>
      <c r="J683" s="45">
        <v>488032.59100000001</v>
      </c>
      <c r="K683" s="18">
        <f>VLOOKUP($C683,'Hub coords'!$A$14:$E$119,4,TRUE)</f>
        <v>488032.34240000002</v>
      </c>
      <c r="L683" s="18">
        <f>VLOOKUP($C683,'Hub coords'!$A$14:$E$119,5,TRUE)</f>
        <v>5189812.1225000005</v>
      </c>
      <c r="M683" s="18">
        <f t="shared" si="44"/>
        <v>0.24859999999171123</v>
      </c>
      <c r="N683" s="18">
        <f t="shared" si="45"/>
        <v>6.0499999672174454E-2</v>
      </c>
      <c r="O683" s="46">
        <f t="shared" si="46"/>
        <v>0.2558558382296795</v>
      </c>
      <c r="P683" s="18">
        <f t="shared" si="47"/>
        <v>6.5462209956211923E-2</v>
      </c>
      <c r="Q683" s="47" t="str">
        <f>VLOOKUP($C683,'Hub coords'!$A$14:$E$118,1,TRUE)</f>
        <v>T6P1</v>
      </c>
      <c r="R683" s="45"/>
      <c r="S683" s="45"/>
      <c r="T683" s="45"/>
    </row>
    <row r="684" spans="1:20" x14ac:dyDescent="0.3">
      <c r="A684" s="45" t="s">
        <v>126</v>
      </c>
      <c r="B684" s="45">
        <v>0</v>
      </c>
      <c r="C684" s="45" t="s">
        <v>4796</v>
      </c>
      <c r="D684" s="45">
        <v>1801</v>
      </c>
      <c r="E684" s="45">
        <v>320.10899999999998</v>
      </c>
      <c r="F684" s="45">
        <v>0.4</v>
      </c>
      <c r="G684" s="45">
        <v>0.3</v>
      </c>
      <c r="H684" s="45">
        <v>1.685519</v>
      </c>
      <c r="I684" s="45">
        <v>5189812.5769999996</v>
      </c>
      <c r="J684" s="45">
        <v>488032.45799999998</v>
      </c>
      <c r="K684" s="18">
        <f>VLOOKUP($C684,'Hub coords'!$A$14:$E$119,4,TRUE)</f>
        <v>488032.34240000002</v>
      </c>
      <c r="L684" s="18">
        <f>VLOOKUP($C684,'Hub coords'!$A$14:$E$119,5,TRUE)</f>
        <v>5189812.1225000005</v>
      </c>
      <c r="M684" s="18">
        <f t="shared" si="44"/>
        <v>0.11559999996097758</v>
      </c>
      <c r="N684" s="18">
        <f t="shared" si="45"/>
        <v>0.45449999906122684</v>
      </c>
      <c r="O684" s="46">
        <f t="shared" si="46"/>
        <v>0.4689707977450549</v>
      </c>
      <c r="P684" s="18">
        <f t="shared" si="47"/>
        <v>0.21993360913763318</v>
      </c>
      <c r="Q684" s="47" t="str">
        <f>VLOOKUP($C684,'Hub coords'!$A$14:$E$118,1,TRUE)</f>
        <v>T6P1</v>
      </c>
      <c r="R684" s="45"/>
      <c r="S684" s="45"/>
      <c r="T684" s="45"/>
    </row>
    <row r="685" spans="1:20" x14ac:dyDescent="0.3">
      <c r="A685" s="45" t="s">
        <v>126</v>
      </c>
      <c r="B685" s="45">
        <v>0</v>
      </c>
      <c r="C685" s="45" t="s">
        <v>4797</v>
      </c>
      <c r="D685" s="45">
        <v>1801</v>
      </c>
      <c r="E685" s="45">
        <v>319.62700000000001</v>
      </c>
      <c r="F685" s="45">
        <v>0.3</v>
      </c>
      <c r="G685" s="45">
        <v>0.3</v>
      </c>
      <c r="H685" s="45">
        <v>1.804541</v>
      </c>
      <c r="I685" s="45">
        <v>5189812.2079999996</v>
      </c>
      <c r="J685" s="45">
        <v>488032.299</v>
      </c>
      <c r="K685" s="18">
        <f>VLOOKUP($C685,'Hub coords'!$A$14:$E$119,4,TRUE)</f>
        <v>488032.34240000002</v>
      </c>
      <c r="L685" s="18">
        <f>VLOOKUP($C685,'Hub coords'!$A$14:$E$119,5,TRUE)</f>
        <v>5189812.1225000005</v>
      </c>
      <c r="M685" s="18">
        <f t="shared" si="44"/>
        <v>4.3400000024121255E-2</v>
      </c>
      <c r="N685" s="18">
        <f t="shared" si="45"/>
        <v>8.5499999113380909E-2</v>
      </c>
      <c r="O685" s="46">
        <f t="shared" si="46"/>
        <v>9.588435665155115E-2</v>
      </c>
      <c r="P685" s="18">
        <f t="shared" si="47"/>
        <v>9.193809850481861E-3</v>
      </c>
      <c r="Q685" s="47" t="str">
        <f>VLOOKUP($C685,'Hub coords'!$A$14:$E$118,1,TRUE)</f>
        <v>T6P1</v>
      </c>
      <c r="R685" s="45"/>
      <c r="S685" s="45"/>
      <c r="T685" s="45"/>
    </row>
    <row r="686" spans="1:20" x14ac:dyDescent="0.3">
      <c r="A686" s="45" t="s">
        <v>130</v>
      </c>
      <c r="B686" s="45">
        <v>0</v>
      </c>
      <c r="C686" s="45" t="s">
        <v>4798</v>
      </c>
      <c r="D686" s="45">
        <v>1801</v>
      </c>
      <c r="E686" s="45">
        <v>318.40800000000002</v>
      </c>
      <c r="F686" s="45">
        <v>0.4</v>
      </c>
      <c r="G686" s="45">
        <v>0.3</v>
      </c>
      <c r="H686" s="45">
        <v>1.9964219999999999</v>
      </c>
      <c r="I686" s="45">
        <v>5189812.6780000003</v>
      </c>
      <c r="J686" s="45">
        <v>488032.85200000001</v>
      </c>
      <c r="K686" s="18">
        <f>VLOOKUP($C686,'Hub coords'!$A$14:$E$119,4,TRUE)</f>
        <v>488032.34240000002</v>
      </c>
      <c r="L686" s="18">
        <f>VLOOKUP($C686,'Hub coords'!$A$14:$E$119,5,TRUE)</f>
        <v>5189812.1225000005</v>
      </c>
      <c r="M686" s="18">
        <f t="shared" si="44"/>
        <v>0.50959999999031425</v>
      </c>
      <c r="N686" s="18">
        <f t="shared" si="45"/>
        <v>0.55549999978393316</v>
      </c>
      <c r="O686" s="46">
        <f t="shared" si="46"/>
        <v>0.75383845069754696</v>
      </c>
      <c r="P686" s="18">
        <f t="shared" si="47"/>
        <v>0.56827240975007798</v>
      </c>
      <c r="Q686" s="47" t="str">
        <f>VLOOKUP($C686,'Hub coords'!$A$14:$E$118,1,TRUE)</f>
        <v>T6P1</v>
      </c>
      <c r="R686" s="45"/>
      <c r="S686" s="45"/>
      <c r="T686" s="45"/>
    </row>
    <row r="687" spans="1:20" x14ac:dyDescent="0.3">
      <c r="A687" s="45" t="s">
        <v>126</v>
      </c>
      <c r="B687" s="45">
        <v>0</v>
      </c>
      <c r="C687" s="45" t="s">
        <v>4799</v>
      </c>
      <c r="D687" s="45">
        <v>1801</v>
      </c>
      <c r="E687" s="45">
        <v>319.125</v>
      </c>
      <c r="F687" s="45">
        <v>0.4</v>
      </c>
      <c r="G687" s="45">
        <v>0.3</v>
      </c>
      <c r="H687" s="45">
        <v>1.8954409999999999</v>
      </c>
      <c r="I687" s="45">
        <v>5189812.63</v>
      </c>
      <c r="J687" s="45">
        <v>488032.755</v>
      </c>
      <c r="K687" s="18">
        <f>VLOOKUP($C687,'Hub coords'!$A$14:$E$119,4,TRUE)</f>
        <v>488032.34240000002</v>
      </c>
      <c r="L687" s="18">
        <f>VLOOKUP($C687,'Hub coords'!$A$14:$E$119,5,TRUE)</f>
        <v>5189812.1225000005</v>
      </c>
      <c r="M687" s="18">
        <f t="shared" si="44"/>
        <v>0.41259999998146668</v>
      </c>
      <c r="N687" s="18">
        <f t="shared" si="45"/>
        <v>0.50749999936670065</v>
      </c>
      <c r="O687" s="46">
        <f t="shared" si="46"/>
        <v>0.65406040190635872</v>
      </c>
      <c r="P687" s="18">
        <f t="shared" si="47"/>
        <v>0.42779500934190751</v>
      </c>
      <c r="Q687" s="47" t="str">
        <f>VLOOKUP($C687,'Hub coords'!$A$14:$E$118,1,TRUE)</f>
        <v>T6P1</v>
      </c>
      <c r="R687" s="45"/>
      <c r="S687" s="45"/>
      <c r="T687" s="45"/>
    </row>
    <row r="688" spans="1:20" x14ac:dyDescent="0.3">
      <c r="A688" s="45" t="s">
        <v>126</v>
      </c>
      <c r="B688" s="45">
        <v>0</v>
      </c>
      <c r="C688" s="45" t="s">
        <v>4773</v>
      </c>
      <c r="D688" s="45">
        <v>1801</v>
      </c>
      <c r="E688" s="45">
        <v>316.82100000000003</v>
      </c>
      <c r="F688" s="45">
        <v>0.3</v>
      </c>
      <c r="G688" s="45">
        <v>0.2</v>
      </c>
      <c r="H688" s="45">
        <v>2.2009319999999999</v>
      </c>
      <c r="I688" s="45">
        <v>5189812.8729999997</v>
      </c>
      <c r="J688" s="45">
        <v>488032.30800000002</v>
      </c>
      <c r="K688" s="18">
        <f>VLOOKUP($C688,'Hub coords'!$A$14:$E$119,4,TRUE)</f>
        <v>488032.34240000002</v>
      </c>
      <c r="L688" s="18">
        <f>VLOOKUP($C688,'Hub coords'!$A$14:$E$119,5,TRUE)</f>
        <v>5189812.1225000005</v>
      </c>
      <c r="M688" s="18">
        <f t="shared" si="44"/>
        <v>3.4400000004097819E-2</v>
      </c>
      <c r="N688" s="18">
        <f t="shared" si="45"/>
        <v>0.75049999915063381</v>
      </c>
      <c r="O688" s="46">
        <f t="shared" si="46"/>
        <v>0.75128796657831765</v>
      </c>
      <c r="P688" s="18">
        <f t="shared" si="47"/>
        <v>0.56443360872538328</v>
      </c>
      <c r="Q688" s="47" t="str">
        <f>VLOOKUP($C688,'Hub coords'!$A$14:$E$118,1,TRUE)</f>
        <v>T6P1</v>
      </c>
      <c r="R688" s="45"/>
      <c r="S688" s="45"/>
      <c r="T688" s="45"/>
    </row>
    <row r="689" spans="1:20" x14ac:dyDescent="0.3">
      <c r="A689" s="45" t="s">
        <v>126</v>
      </c>
      <c r="B689" s="45">
        <v>0</v>
      </c>
      <c r="C689" s="45" t="s">
        <v>4800</v>
      </c>
      <c r="D689" s="45">
        <v>1801</v>
      </c>
      <c r="E689" s="45">
        <v>319.55700000000002</v>
      </c>
      <c r="F689" s="45">
        <v>0.3</v>
      </c>
      <c r="G689" s="45">
        <v>0.3</v>
      </c>
      <c r="H689" s="45">
        <v>1.7586520000000001</v>
      </c>
      <c r="I689" s="45">
        <v>5189812.4859999996</v>
      </c>
      <c r="J689" s="45">
        <v>488032.51699999999</v>
      </c>
      <c r="K689" s="18">
        <f>VLOOKUP($C689,'Hub coords'!$A$14:$E$119,4,TRUE)</f>
        <v>488032.34240000002</v>
      </c>
      <c r="L689" s="18">
        <f>VLOOKUP($C689,'Hub coords'!$A$14:$E$119,5,TRUE)</f>
        <v>5189812.1225000005</v>
      </c>
      <c r="M689" s="18">
        <f t="shared" si="44"/>
        <v>0.17459999996935949</v>
      </c>
      <c r="N689" s="18">
        <f t="shared" si="45"/>
        <v>0.36349999904632568</v>
      </c>
      <c r="O689" s="46">
        <f t="shared" si="46"/>
        <v>0.40325848942828113</v>
      </c>
      <c r="P689" s="18">
        <f t="shared" si="47"/>
        <v>0.16261740929597912</v>
      </c>
      <c r="Q689" s="47" t="str">
        <f>VLOOKUP($C689,'Hub coords'!$A$14:$E$118,1,TRUE)</f>
        <v>T6P1</v>
      </c>
      <c r="R689" s="45"/>
      <c r="S689" s="45"/>
      <c r="T689" s="45"/>
    </row>
    <row r="690" spans="1:20" x14ac:dyDescent="0.3">
      <c r="A690" s="45" t="s">
        <v>126</v>
      </c>
      <c r="B690" s="45">
        <v>0</v>
      </c>
      <c r="C690" s="45" t="s">
        <v>4774</v>
      </c>
      <c r="D690" s="45">
        <v>1801</v>
      </c>
      <c r="E690" s="45">
        <v>317.53100000000001</v>
      </c>
      <c r="F690" s="45">
        <v>0.3</v>
      </c>
      <c r="G690" s="45">
        <v>0.3</v>
      </c>
      <c r="H690" s="45">
        <v>2.3136220000000001</v>
      </c>
      <c r="I690" s="45">
        <v>5189812.47</v>
      </c>
      <c r="J690" s="45">
        <v>488032.33899999998</v>
      </c>
      <c r="K690" s="18">
        <f>VLOOKUP($C690,'Hub coords'!$A$14:$E$119,4,TRUE)</f>
        <v>488032.34240000002</v>
      </c>
      <c r="L690" s="18">
        <f>VLOOKUP($C690,'Hub coords'!$A$14:$E$119,5,TRUE)</f>
        <v>5189812.1225000005</v>
      </c>
      <c r="M690" s="18">
        <f t="shared" si="44"/>
        <v>3.4000000450760126E-3</v>
      </c>
      <c r="N690" s="18">
        <f t="shared" si="45"/>
        <v>0.34749999921768904</v>
      </c>
      <c r="O690" s="46">
        <f t="shared" si="46"/>
        <v>0.34751663191364007</v>
      </c>
      <c r="P690" s="18">
        <f t="shared" si="47"/>
        <v>0.1207678094566004</v>
      </c>
      <c r="Q690" s="47" t="str">
        <f>VLOOKUP($C690,'Hub coords'!$A$14:$E$118,1,TRUE)</f>
        <v>T6P1</v>
      </c>
      <c r="R690" s="30" t="s">
        <v>5112</v>
      </c>
      <c r="S690" s="37">
        <f>COUNT(D666:D695)</f>
        <v>30</v>
      </c>
      <c r="T690" s="45"/>
    </row>
    <row r="691" spans="1:20" x14ac:dyDescent="0.3">
      <c r="A691" s="45" t="s">
        <v>126</v>
      </c>
      <c r="B691" s="45">
        <v>0</v>
      </c>
      <c r="C691" s="45" t="s">
        <v>4775</v>
      </c>
      <c r="D691" s="45">
        <v>1801</v>
      </c>
      <c r="E691" s="45">
        <v>320.00900000000001</v>
      </c>
      <c r="F691" s="45">
        <v>0.4</v>
      </c>
      <c r="G691" s="45">
        <v>0.3</v>
      </c>
      <c r="H691" s="45">
        <v>2.0491950000000001</v>
      </c>
      <c r="I691" s="45">
        <v>5189811.8370000003</v>
      </c>
      <c r="J691" s="45">
        <v>488033.10200000001</v>
      </c>
      <c r="K691" s="18">
        <f>VLOOKUP($C691,'Hub coords'!$A$14:$E$119,4,TRUE)</f>
        <v>488032.34240000002</v>
      </c>
      <c r="L691" s="18">
        <f>VLOOKUP($C691,'Hub coords'!$A$14:$E$119,5,TRUE)</f>
        <v>5189812.1225000005</v>
      </c>
      <c r="M691" s="18">
        <f t="shared" si="44"/>
        <v>0.75959999999031425</v>
      </c>
      <c r="N691" s="18">
        <f t="shared" si="45"/>
        <v>0.285500000230968</v>
      </c>
      <c r="O691" s="46">
        <f t="shared" si="46"/>
        <v>0.81148161415842823</v>
      </c>
      <c r="P691" s="18">
        <f t="shared" si="47"/>
        <v>0.65850241011716815</v>
      </c>
      <c r="Q691" s="47" t="str">
        <f>VLOOKUP($C691,'Hub coords'!$A$14:$E$118,1,TRUE)</f>
        <v>T6P1</v>
      </c>
      <c r="R691" s="30" t="s">
        <v>5111</v>
      </c>
      <c r="S691" s="34">
        <f>AVERAGE(O666:O695)</f>
        <v>0.55879429619052279</v>
      </c>
      <c r="T691" s="45"/>
    </row>
    <row r="692" spans="1:20" x14ac:dyDescent="0.3">
      <c r="A692" s="45" t="s">
        <v>130</v>
      </c>
      <c r="B692" s="45">
        <v>0</v>
      </c>
      <c r="C692" s="45" t="s">
        <v>4776</v>
      </c>
      <c r="D692" s="45">
        <v>1801</v>
      </c>
      <c r="E692" s="45">
        <v>317.34500000000003</v>
      </c>
      <c r="F692" s="45">
        <v>0.3</v>
      </c>
      <c r="G692" s="45">
        <v>0.3</v>
      </c>
      <c r="H692" s="45">
        <v>1.922237</v>
      </c>
      <c r="I692" s="45">
        <v>5189812.4689999996</v>
      </c>
      <c r="J692" s="45">
        <v>488032.24300000002</v>
      </c>
      <c r="K692" s="18">
        <f>VLOOKUP($C692,'Hub coords'!$A$14:$E$119,4,TRUE)</f>
        <v>488032.34240000002</v>
      </c>
      <c r="L692" s="18">
        <f>VLOOKUP($C692,'Hub coords'!$A$14:$E$119,5,TRUE)</f>
        <v>5189812.1225000005</v>
      </c>
      <c r="M692" s="18">
        <f t="shared" si="44"/>
        <v>9.9400000006426126E-2</v>
      </c>
      <c r="N692" s="18">
        <f t="shared" si="45"/>
        <v>0.34649999905377626</v>
      </c>
      <c r="O692" s="46">
        <f t="shared" si="46"/>
        <v>0.36047553224254275</v>
      </c>
      <c r="P692" s="18">
        <f t="shared" si="47"/>
        <v>0.12994260934554447</v>
      </c>
      <c r="Q692" s="47" t="str">
        <f>VLOOKUP($C692,'Hub coords'!$A$14:$E$118,1,TRUE)</f>
        <v>T6P1</v>
      </c>
      <c r="R692" s="30" t="s">
        <v>5110</v>
      </c>
      <c r="S692" s="34">
        <f>_xlfn.STDEV.S(O666:O695)</f>
        <v>0.24701821257134268</v>
      </c>
      <c r="T692" s="45"/>
    </row>
    <row r="693" spans="1:20" x14ac:dyDescent="0.3">
      <c r="A693" s="45" t="s">
        <v>126</v>
      </c>
      <c r="B693" s="45">
        <v>0</v>
      </c>
      <c r="C693" s="45" t="s">
        <v>4777</v>
      </c>
      <c r="D693" s="45">
        <v>1801</v>
      </c>
      <c r="E693" s="45">
        <v>320.29700000000003</v>
      </c>
      <c r="F693" s="45">
        <v>0.4</v>
      </c>
      <c r="G693" s="45">
        <v>0.3</v>
      </c>
      <c r="H693" s="45">
        <v>1.8984179999999999</v>
      </c>
      <c r="I693" s="45">
        <v>5189812.466</v>
      </c>
      <c r="J693" s="45">
        <v>488032.25099999999</v>
      </c>
      <c r="K693" s="18">
        <f>VLOOKUP($C693,'Hub coords'!$A$14:$E$119,4,TRUE)</f>
        <v>488032.34240000002</v>
      </c>
      <c r="L693" s="18">
        <f>VLOOKUP($C693,'Hub coords'!$A$14:$E$119,5,TRUE)</f>
        <v>5189812.1225000005</v>
      </c>
      <c r="M693" s="18">
        <f t="shared" si="44"/>
        <v>9.1400000033900142E-2</v>
      </c>
      <c r="N693" s="18">
        <f t="shared" si="45"/>
        <v>0.34349999949336052</v>
      </c>
      <c r="O693" s="46">
        <f t="shared" si="46"/>
        <v>0.35545212006420163</v>
      </c>
      <c r="P693" s="18">
        <f t="shared" si="47"/>
        <v>0.12634620965813562</v>
      </c>
      <c r="Q693" s="47" t="str">
        <f>VLOOKUP($C693,'Hub coords'!$A$14:$E$118,1,TRUE)</f>
        <v>T6P1</v>
      </c>
      <c r="R693" s="30" t="s">
        <v>5109</v>
      </c>
      <c r="S693" s="34">
        <f>MIN(O666:O695)</f>
        <v>3.2490151542781585E-2</v>
      </c>
      <c r="T693" s="45"/>
    </row>
    <row r="694" spans="1:20" x14ac:dyDescent="0.3">
      <c r="A694" s="45" t="s">
        <v>126</v>
      </c>
      <c r="B694" s="45">
        <v>0</v>
      </c>
      <c r="C694" s="45" t="s">
        <v>4778</v>
      </c>
      <c r="D694" s="45">
        <v>1801</v>
      </c>
      <c r="E694" s="45">
        <v>319.87200000000001</v>
      </c>
      <c r="F694" s="45">
        <v>0.4</v>
      </c>
      <c r="G694" s="45">
        <v>0.3</v>
      </c>
      <c r="H694" s="45">
        <v>1.740211</v>
      </c>
      <c r="I694" s="45">
        <v>5189812.5360000003</v>
      </c>
      <c r="J694" s="45">
        <v>488032.25599999999</v>
      </c>
      <c r="K694" s="18">
        <f>VLOOKUP($C694,'Hub coords'!$A$14:$E$119,4,TRUE)</f>
        <v>488032.34240000002</v>
      </c>
      <c r="L694" s="18">
        <f>VLOOKUP($C694,'Hub coords'!$A$14:$E$119,5,TRUE)</f>
        <v>5189812.1225000005</v>
      </c>
      <c r="M694" s="18">
        <f t="shared" si="44"/>
        <v>8.6400000029243529E-2</v>
      </c>
      <c r="N694" s="18">
        <f t="shared" si="45"/>
        <v>0.41349999979138374</v>
      </c>
      <c r="O694" s="46">
        <f t="shared" si="46"/>
        <v>0.42243012420106552</v>
      </c>
      <c r="P694" s="18">
        <f t="shared" si="47"/>
        <v>0.17844720983252763</v>
      </c>
      <c r="Q694" s="47" t="str">
        <f>VLOOKUP($C694,'Hub coords'!$A$14:$E$118,1,TRUE)</f>
        <v>T6P1</v>
      </c>
      <c r="R694" s="30" t="s">
        <v>5108</v>
      </c>
      <c r="S694" s="34">
        <f>MAX(O666:O695)</f>
        <v>1.2649826914441602</v>
      </c>
      <c r="T694" s="45"/>
    </row>
    <row r="695" spans="1:20" x14ac:dyDescent="0.3">
      <c r="A695" s="45" t="s">
        <v>126</v>
      </c>
      <c r="B695" s="45">
        <v>0</v>
      </c>
      <c r="C695" s="45" t="s">
        <v>4779</v>
      </c>
      <c r="D695" s="45">
        <v>1801</v>
      </c>
      <c r="E695" s="45">
        <v>319.86399999999998</v>
      </c>
      <c r="F695" s="45">
        <v>0.4</v>
      </c>
      <c r="G695" s="45">
        <v>0.3</v>
      </c>
      <c r="H695" s="45">
        <v>1.72926</v>
      </c>
      <c r="I695" s="45">
        <v>5189812.1509999996</v>
      </c>
      <c r="J695" s="45">
        <v>488032.35800000001</v>
      </c>
      <c r="K695" s="18">
        <f>VLOOKUP($C695,'Hub coords'!$A$14:$E$119,4,TRUE)</f>
        <v>488032.34240000002</v>
      </c>
      <c r="L695" s="18">
        <f>VLOOKUP($C695,'Hub coords'!$A$14:$E$119,5,TRUE)</f>
        <v>5189812.1225000005</v>
      </c>
      <c r="M695" s="18">
        <f t="shared" si="44"/>
        <v>1.5599999984260648E-2</v>
      </c>
      <c r="N695" s="18">
        <f t="shared" si="45"/>
        <v>2.8499999083578587E-2</v>
      </c>
      <c r="O695" s="46">
        <f t="shared" si="46"/>
        <v>3.2490151542781585E-2</v>
      </c>
      <c r="P695" s="18">
        <f t="shared" si="47"/>
        <v>1.0556099472729126E-3</v>
      </c>
      <c r="Q695" s="47" t="str">
        <f>VLOOKUP($C695,'Hub coords'!$A$14:$E$118,1,TRUE)</f>
        <v>T6P1</v>
      </c>
      <c r="R695" s="30" t="s">
        <v>5107</v>
      </c>
      <c r="S695" s="34">
        <f>SQRT(SUM(P666:P695)/S690)</f>
        <v>0.6092906773882818</v>
      </c>
      <c r="T695" s="45"/>
    </row>
    <row r="696" spans="1:20" s="176" customFormat="1" ht="15" thickBot="1" x14ac:dyDescent="0.35">
      <c r="A696" s="176" t="s">
        <v>126</v>
      </c>
      <c r="B696" s="176">
        <v>0</v>
      </c>
      <c r="C696" s="176" t="s">
        <v>4981</v>
      </c>
      <c r="D696" s="176">
        <v>1801</v>
      </c>
      <c r="E696" s="176">
        <v>340.01900000000001</v>
      </c>
      <c r="F696" s="176">
        <v>0.2</v>
      </c>
      <c r="G696" s="176">
        <v>0.2</v>
      </c>
      <c r="H696" s="176">
        <v>1.9904820000000001</v>
      </c>
      <c r="I696" s="176">
        <v>5189582.4040000001</v>
      </c>
      <c r="J696" s="176">
        <v>487874.54300000001</v>
      </c>
      <c r="K696" s="18">
        <f>VLOOKUP($C696,'Hub coords'!$A$14:$E$119,4,TRUE)</f>
        <v>487871.8934</v>
      </c>
      <c r="L696" s="18">
        <f>VLOOKUP($C696,'Hub coords'!$A$14:$E$119,5,TRUE)</f>
        <v>5189581.3425000003</v>
      </c>
      <c r="M696" s="178">
        <f t="shared" ref="M696:M747" si="48">ABS(K696-J696)</f>
        <v>2.6496000000042841</v>
      </c>
      <c r="N696" s="178">
        <f t="shared" ref="N696:N747" si="49">ABS(L696-I696)</f>
        <v>1.0614999998360872</v>
      </c>
      <c r="O696" s="179">
        <f t="shared" ref="O696:O747" si="50">SQRT(M696^2+N696^2)</f>
        <v>2.8543234591886595</v>
      </c>
      <c r="P696" s="178">
        <f t="shared" ref="P696:P747" si="51">O696*O696</f>
        <v>8.1471624096747153</v>
      </c>
      <c r="Q696" s="180" t="str">
        <f>VLOOKUP($C696,'Hub coords'!$A$14:$E$118,1,TRUE)</f>
        <v>T6P11</v>
      </c>
    </row>
    <row r="697" spans="1:20" s="176" customFormat="1" x14ac:dyDescent="0.3">
      <c r="A697" s="176" t="s">
        <v>126</v>
      </c>
      <c r="B697" s="176">
        <v>0</v>
      </c>
      <c r="C697" s="176" t="s">
        <v>4990</v>
      </c>
      <c r="D697" s="176">
        <v>1801</v>
      </c>
      <c r="E697" s="176">
        <v>340.37400000000002</v>
      </c>
      <c r="F697" s="176">
        <v>0.3</v>
      </c>
      <c r="G697" s="176">
        <v>0.3</v>
      </c>
      <c r="H697" s="176">
        <v>2.0809850000000001</v>
      </c>
      <c r="I697" s="176">
        <v>5189581.6730000004</v>
      </c>
      <c r="J697" s="176">
        <v>487873.935</v>
      </c>
      <c r="K697" s="18">
        <f>VLOOKUP($C697,'Hub coords'!$A$14:$E$119,4,TRUE)</f>
        <v>487871.8934</v>
      </c>
      <c r="L697" s="18">
        <f>VLOOKUP($C697,'Hub coords'!$A$14:$E$119,5,TRUE)</f>
        <v>5189581.3425000003</v>
      </c>
      <c r="M697" s="178">
        <f t="shared" si="48"/>
        <v>2.0415999999968335</v>
      </c>
      <c r="N697" s="178">
        <f t="shared" si="49"/>
        <v>0.33050000015646219</v>
      </c>
      <c r="O697" s="179">
        <f t="shared" si="50"/>
        <v>2.0681781379007207</v>
      </c>
      <c r="P697" s="178">
        <f t="shared" si="51"/>
        <v>4.2773608100904923</v>
      </c>
      <c r="Q697" s="180" t="str">
        <f>VLOOKUP($C697,'Hub coords'!$A$14:$E$118,1,TRUE)</f>
        <v>T6P11</v>
      </c>
      <c r="R697" s="181"/>
      <c r="S697" s="181"/>
    </row>
    <row r="698" spans="1:20" s="176" customFormat="1" x14ac:dyDescent="0.3">
      <c r="A698" s="176" t="s">
        <v>126</v>
      </c>
      <c r="B698" s="176">
        <v>0</v>
      </c>
      <c r="C698" s="176" t="s">
        <v>4991</v>
      </c>
      <c r="D698" s="176">
        <v>1801</v>
      </c>
      <c r="E698" s="176">
        <v>339.87</v>
      </c>
      <c r="F698" s="176">
        <v>0.3</v>
      </c>
      <c r="G698" s="176">
        <v>0.2</v>
      </c>
      <c r="H698" s="176">
        <v>1.5309010000000001</v>
      </c>
      <c r="I698" s="176">
        <v>5189581.8940000003</v>
      </c>
      <c r="J698" s="176">
        <v>487874.21399999998</v>
      </c>
      <c r="K698" s="18">
        <f>VLOOKUP($C698,'Hub coords'!$A$14:$E$119,4,TRUE)</f>
        <v>487871.8934</v>
      </c>
      <c r="L698" s="18">
        <f>VLOOKUP($C698,'Hub coords'!$A$14:$E$119,5,TRUE)</f>
        <v>5189581.3425000003</v>
      </c>
      <c r="M698" s="178">
        <f t="shared" si="48"/>
        <v>2.3205999999772757</v>
      </c>
      <c r="N698" s="178">
        <f t="shared" si="49"/>
        <v>0.55150000005960464</v>
      </c>
      <c r="O698" s="179">
        <f t="shared" si="50"/>
        <v>2.3852330305360683</v>
      </c>
      <c r="P698" s="178">
        <f t="shared" si="51"/>
        <v>5.689336609960276</v>
      </c>
      <c r="Q698" s="180" t="str">
        <f>VLOOKUP($C698,'Hub coords'!$A$14:$E$118,1,TRUE)</f>
        <v>T6P11</v>
      </c>
      <c r="R698" s="182"/>
      <c r="S698" s="183"/>
    </row>
    <row r="699" spans="1:20" s="176" customFormat="1" x14ac:dyDescent="0.3">
      <c r="A699" s="176" t="s">
        <v>130</v>
      </c>
      <c r="B699" s="176">
        <v>0</v>
      </c>
      <c r="C699" s="176" t="s">
        <v>4992</v>
      </c>
      <c r="D699" s="176">
        <v>1801</v>
      </c>
      <c r="E699" s="176">
        <v>339.62099999999998</v>
      </c>
      <c r="F699" s="176">
        <v>0.2</v>
      </c>
      <c r="G699" s="176">
        <v>0.2</v>
      </c>
      <c r="H699" s="176">
        <v>1.546915</v>
      </c>
      <c r="I699" s="176">
        <v>5189581.7680000002</v>
      </c>
      <c r="J699" s="176">
        <v>487873.80800000002</v>
      </c>
      <c r="K699" s="18">
        <f>VLOOKUP($C699,'Hub coords'!$A$14:$E$119,4,TRUE)</f>
        <v>487871.8934</v>
      </c>
      <c r="L699" s="18">
        <f>VLOOKUP($C699,'Hub coords'!$A$14:$E$119,5,TRUE)</f>
        <v>5189581.3425000003</v>
      </c>
      <c r="M699" s="178">
        <f t="shared" si="48"/>
        <v>1.9146000000182539</v>
      </c>
      <c r="N699" s="178">
        <f t="shared" si="49"/>
        <v>0.42549999989569187</v>
      </c>
      <c r="O699" s="179">
        <f t="shared" si="50"/>
        <v>1.9613116554951515</v>
      </c>
      <c r="P699" s="178">
        <f t="shared" si="51"/>
        <v>3.8467434099811317</v>
      </c>
      <c r="Q699" s="180" t="str">
        <f>VLOOKUP($C699,'Hub coords'!$A$14:$E$118,1,TRUE)</f>
        <v>T6P11</v>
      </c>
      <c r="R699" s="182"/>
      <c r="S699" s="183"/>
    </row>
    <row r="700" spans="1:20" s="176" customFormat="1" x14ac:dyDescent="0.3">
      <c r="A700" s="176" t="s">
        <v>126</v>
      </c>
      <c r="B700" s="176">
        <v>0</v>
      </c>
      <c r="C700" s="176" t="s">
        <v>4993</v>
      </c>
      <c r="D700" s="176">
        <v>1801</v>
      </c>
      <c r="E700" s="176">
        <v>341.00299999999999</v>
      </c>
      <c r="F700" s="176">
        <v>0.2</v>
      </c>
      <c r="G700" s="176">
        <v>0.2</v>
      </c>
      <c r="H700" s="176">
        <v>1.530969</v>
      </c>
      <c r="I700" s="176">
        <v>5189581.8820000002</v>
      </c>
      <c r="J700" s="176">
        <v>487874.11499999999</v>
      </c>
      <c r="K700" s="18">
        <f>VLOOKUP($C700,'Hub coords'!$A$14:$E$119,4,TRUE)</f>
        <v>487871.8934</v>
      </c>
      <c r="L700" s="18">
        <f>VLOOKUP($C700,'Hub coords'!$A$14:$E$119,5,TRUE)</f>
        <v>5189581.3425000003</v>
      </c>
      <c r="M700" s="178">
        <f t="shared" si="48"/>
        <v>2.2215999999898486</v>
      </c>
      <c r="N700" s="178">
        <f t="shared" si="49"/>
        <v>0.53949999995529652</v>
      </c>
      <c r="O700" s="179">
        <f t="shared" si="50"/>
        <v>2.2861685873764124</v>
      </c>
      <c r="P700" s="178">
        <f t="shared" si="51"/>
        <v>5.2265668099066609</v>
      </c>
      <c r="Q700" s="180" t="str">
        <f>VLOOKUP($C700,'Hub coords'!$A$14:$E$118,1,TRUE)</f>
        <v>T6P11</v>
      </c>
      <c r="R700" s="182"/>
      <c r="S700" s="183"/>
    </row>
    <row r="701" spans="1:20" s="176" customFormat="1" x14ac:dyDescent="0.3">
      <c r="A701" s="176" t="s">
        <v>130</v>
      </c>
      <c r="B701" s="176">
        <v>0</v>
      </c>
      <c r="C701" s="176" t="s">
        <v>4994</v>
      </c>
      <c r="D701" s="176">
        <v>1801</v>
      </c>
      <c r="E701" s="176">
        <v>340.61399999999998</v>
      </c>
      <c r="F701" s="176">
        <v>0.3</v>
      </c>
      <c r="G701" s="176">
        <v>0.3</v>
      </c>
      <c r="H701" s="176">
        <v>2.2128320000000001</v>
      </c>
      <c r="I701" s="176">
        <v>5189581.1160000004</v>
      </c>
      <c r="J701" s="176">
        <v>487873.43800000002</v>
      </c>
      <c r="K701" s="18">
        <f>VLOOKUP($C701,'Hub coords'!$A$14:$E$119,4,TRUE)</f>
        <v>487871.8934</v>
      </c>
      <c r="L701" s="18">
        <f>VLOOKUP($C701,'Hub coords'!$A$14:$E$119,5,TRUE)</f>
        <v>5189581.3425000003</v>
      </c>
      <c r="M701" s="178">
        <f t="shared" si="48"/>
        <v>1.5446000000229105</v>
      </c>
      <c r="N701" s="178">
        <f t="shared" si="49"/>
        <v>0.22649999987334013</v>
      </c>
      <c r="O701" s="179">
        <f t="shared" si="50"/>
        <v>1.5611186405950697</v>
      </c>
      <c r="P701" s="178">
        <f t="shared" si="51"/>
        <v>2.4370914100133985</v>
      </c>
      <c r="Q701" s="180" t="str">
        <f>VLOOKUP($C701,'Hub coords'!$A$14:$E$118,1,TRUE)</f>
        <v>T6P11</v>
      </c>
      <c r="R701" s="182"/>
      <c r="S701" s="183"/>
    </row>
    <row r="702" spans="1:20" s="176" customFormat="1" x14ac:dyDescent="0.3">
      <c r="A702" s="176" t="s">
        <v>130</v>
      </c>
      <c r="B702" s="176">
        <v>0</v>
      </c>
      <c r="C702" s="176" t="s">
        <v>4995</v>
      </c>
      <c r="D702" s="176">
        <v>1801</v>
      </c>
      <c r="E702" s="176">
        <v>342.40699999999998</v>
      </c>
      <c r="F702" s="176">
        <v>0.3</v>
      </c>
      <c r="G702" s="176">
        <v>0.3</v>
      </c>
      <c r="H702" s="176">
        <v>2.263808</v>
      </c>
      <c r="I702" s="176">
        <v>5189581.5109999999</v>
      </c>
      <c r="J702" s="176">
        <v>487873.59399999998</v>
      </c>
      <c r="K702" s="18">
        <f>VLOOKUP($C702,'Hub coords'!$A$14:$E$119,4,TRUE)</f>
        <v>487871.8934</v>
      </c>
      <c r="L702" s="18">
        <f>VLOOKUP($C702,'Hub coords'!$A$14:$E$119,5,TRUE)</f>
        <v>5189581.3425000003</v>
      </c>
      <c r="M702" s="178">
        <f t="shared" si="48"/>
        <v>1.7005999999819323</v>
      </c>
      <c r="N702" s="178">
        <f t="shared" si="49"/>
        <v>0.16849999967962503</v>
      </c>
      <c r="O702" s="179">
        <f t="shared" si="50"/>
        <v>1.7089273272525611</v>
      </c>
      <c r="P702" s="178">
        <f t="shared" si="51"/>
        <v>2.9204326098305824</v>
      </c>
      <c r="Q702" s="180" t="str">
        <f>VLOOKUP($C702,'Hub coords'!$A$14:$E$118,1,TRUE)</f>
        <v>T6P11</v>
      </c>
      <c r="R702" s="182"/>
      <c r="S702" s="183"/>
    </row>
    <row r="703" spans="1:20" s="176" customFormat="1" x14ac:dyDescent="0.3">
      <c r="A703" s="176" t="s">
        <v>126</v>
      </c>
      <c r="B703" s="176">
        <v>0</v>
      </c>
      <c r="C703" s="176" t="s">
        <v>4996</v>
      </c>
      <c r="D703" s="176">
        <v>1801</v>
      </c>
      <c r="E703" s="176">
        <v>339.61900000000003</v>
      </c>
      <c r="F703" s="176">
        <v>0.2</v>
      </c>
      <c r="G703" s="176">
        <v>0.3</v>
      </c>
      <c r="H703" s="176">
        <v>1.961795</v>
      </c>
      <c r="I703" s="176">
        <v>5189581.6840000004</v>
      </c>
      <c r="J703" s="176">
        <v>487874.41399999999</v>
      </c>
      <c r="K703" s="18">
        <f>VLOOKUP($C703,'Hub coords'!$A$14:$E$119,4,TRUE)</f>
        <v>487871.8934</v>
      </c>
      <c r="L703" s="18">
        <f>VLOOKUP($C703,'Hub coords'!$A$14:$E$119,5,TRUE)</f>
        <v>5189581.3425000003</v>
      </c>
      <c r="M703" s="178">
        <f t="shared" si="48"/>
        <v>2.5205999999889173</v>
      </c>
      <c r="N703" s="178">
        <f t="shared" si="49"/>
        <v>0.34150000009685755</v>
      </c>
      <c r="O703" s="179">
        <f t="shared" si="50"/>
        <v>2.5436286305218152</v>
      </c>
      <c r="P703" s="178">
        <f t="shared" si="51"/>
        <v>6.4700466100102849</v>
      </c>
      <c r="Q703" s="180" t="str">
        <f>VLOOKUP($C703,'Hub coords'!$A$14:$E$118,1,TRUE)</f>
        <v>T6P11</v>
      </c>
      <c r="R703" s="182"/>
      <c r="S703" s="183"/>
    </row>
    <row r="704" spans="1:20" s="176" customFormat="1" x14ac:dyDescent="0.3">
      <c r="A704" s="176" t="s">
        <v>126</v>
      </c>
      <c r="B704" s="176">
        <v>0</v>
      </c>
      <c r="C704" s="176" t="s">
        <v>4997</v>
      </c>
      <c r="D704" s="176">
        <v>1801</v>
      </c>
      <c r="E704" s="176">
        <v>346.04</v>
      </c>
      <c r="F704" s="176">
        <v>0.3</v>
      </c>
      <c r="G704" s="176">
        <v>0.3</v>
      </c>
      <c r="H704" s="176">
        <v>2.1323210000000001</v>
      </c>
      <c r="I704" s="176">
        <v>5189581.5010000002</v>
      </c>
      <c r="J704" s="176">
        <v>487873.65899999999</v>
      </c>
      <c r="K704" s="18">
        <f>VLOOKUP($C704,'Hub coords'!$A$14:$E$119,4,TRUE)</f>
        <v>487871.8934</v>
      </c>
      <c r="L704" s="18">
        <f>VLOOKUP($C704,'Hub coords'!$A$14:$E$119,5,TRUE)</f>
        <v>5189581.3425000003</v>
      </c>
      <c r="M704" s="178">
        <f t="shared" si="48"/>
        <v>1.7655999999842606</v>
      </c>
      <c r="N704" s="178">
        <f t="shared" si="49"/>
        <v>0.15849999990314245</v>
      </c>
      <c r="O704" s="179">
        <f t="shared" si="50"/>
        <v>1.77270009023346</v>
      </c>
      <c r="P704" s="178">
        <f t="shared" si="51"/>
        <v>3.1424656099137174</v>
      </c>
      <c r="Q704" s="180" t="str">
        <f>VLOOKUP($C704,'Hub coords'!$A$14:$E$118,1,TRUE)</f>
        <v>T6P11</v>
      </c>
      <c r="R704" s="182"/>
      <c r="S704" s="183"/>
    </row>
    <row r="705" spans="1:19" s="176" customFormat="1" x14ac:dyDescent="0.3">
      <c r="A705" s="176" t="s">
        <v>130</v>
      </c>
      <c r="B705" s="176">
        <v>0</v>
      </c>
      <c r="C705" s="176" t="s">
        <v>4998</v>
      </c>
      <c r="D705" s="176">
        <v>1801</v>
      </c>
      <c r="E705" s="176">
        <v>340.57100000000003</v>
      </c>
      <c r="F705" s="176">
        <v>0.3</v>
      </c>
      <c r="G705" s="176">
        <v>0.2</v>
      </c>
      <c r="H705" s="176">
        <v>1.5955820000000001</v>
      </c>
      <c r="I705" s="176">
        <v>5189581.9960000003</v>
      </c>
      <c r="J705" s="176">
        <v>487874.32500000001</v>
      </c>
      <c r="K705" s="18">
        <f>VLOOKUP($C705,'Hub coords'!$A$14:$E$119,4,TRUE)</f>
        <v>487871.8934</v>
      </c>
      <c r="L705" s="18">
        <f>VLOOKUP($C705,'Hub coords'!$A$14:$E$119,5,TRUE)</f>
        <v>5189581.3425000003</v>
      </c>
      <c r="M705" s="178">
        <f t="shared" si="48"/>
        <v>2.4316000000108033</v>
      </c>
      <c r="N705" s="178">
        <f t="shared" si="49"/>
        <v>0.65350000001490116</v>
      </c>
      <c r="O705" s="179">
        <f t="shared" si="50"/>
        <v>2.5178841931415383</v>
      </c>
      <c r="P705" s="178">
        <f t="shared" si="51"/>
        <v>6.3397408100720156</v>
      </c>
      <c r="Q705" s="180" t="str">
        <f>VLOOKUP($C705,'Hub coords'!$A$14:$E$118,1,TRUE)</f>
        <v>T6P11</v>
      </c>
      <c r="R705" s="182"/>
      <c r="S705" s="183"/>
    </row>
    <row r="706" spans="1:19" s="176" customFormat="1" ht="15" thickBot="1" x14ac:dyDescent="0.35">
      <c r="A706" s="176" t="s">
        <v>126</v>
      </c>
      <c r="B706" s="176">
        <v>0</v>
      </c>
      <c r="C706" s="176" t="s">
        <v>4999</v>
      </c>
      <c r="D706" s="176">
        <v>1801</v>
      </c>
      <c r="E706" s="176">
        <v>339.565</v>
      </c>
      <c r="F706" s="176">
        <v>0.3</v>
      </c>
      <c r="G706" s="176">
        <v>0.3</v>
      </c>
      <c r="H706" s="176">
        <v>1.539701</v>
      </c>
      <c r="I706" s="176">
        <v>5189581.9440000001</v>
      </c>
      <c r="J706" s="176">
        <v>487874</v>
      </c>
      <c r="K706" s="18">
        <f>VLOOKUP($C706,'Hub coords'!$A$14:$E$119,4,TRUE)</f>
        <v>487871.8934</v>
      </c>
      <c r="L706" s="18">
        <f>VLOOKUP($C706,'Hub coords'!$A$14:$E$119,5,TRUE)</f>
        <v>5189581.3425000003</v>
      </c>
      <c r="M706" s="178">
        <f t="shared" si="48"/>
        <v>2.1065999999991618</v>
      </c>
      <c r="N706" s="178">
        <f t="shared" si="49"/>
        <v>0.60149999987334013</v>
      </c>
      <c r="O706" s="179">
        <f t="shared" si="50"/>
        <v>2.1907911378869724</v>
      </c>
      <c r="P706" s="178">
        <f t="shared" si="51"/>
        <v>4.7995658098440952</v>
      </c>
      <c r="Q706" s="180" t="str">
        <f>VLOOKUP($C706,'Hub coords'!$A$14:$E$118,1,TRUE)</f>
        <v>T6P11</v>
      </c>
      <c r="R706" s="184"/>
      <c r="S706" s="184"/>
    </row>
    <row r="707" spans="1:19" s="176" customFormat="1" x14ac:dyDescent="0.3">
      <c r="A707" s="176" t="s">
        <v>126</v>
      </c>
      <c r="B707" s="176">
        <v>0</v>
      </c>
      <c r="C707" s="176" t="s">
        <v>4982</v>
      </c>
      <c r="D707" s="176">
        <v>1801</v>
      </c>
      <c r="E707" s="176">
        <v>341.13400000000001</v>
      </c>
      <c r="F707" s="176">
        <v>0.3</v>
      </c>
      <c r="G707" s="176">
        <v>0.2</v>
      </c>
      <c r="H707" s="176">
        <v>1.5038499999999999</v>
      </c>
      <c r="I707" s="176">
        <v>5189581.9809999997</v>
      </c>
      <c r="J707" s="176">
        <v>487874.28100000002</v>
      </c>
      <c r="K707" s="18">
        <f>VLOOKUP($C707,'Hub coords'!$A$14:$E$119,4,TRUE)</f>
        <v>487871.8934</v>
      </c>
      <c r="L707" s="18">
        <f>VLOOKUP($C707,'Hub coords'!$A$14:$E$119,5,TRUE)</f>
        <v>5189581.3425000003</v>
      </c>
      <c r="M707" s="178">
        <f t="shared" si="48"/>
        <v>2.3876000000163913</v>
      </c>
      <c r="N707" s="178">
        <f t="shared" si="49"/>
        <v>0.63849999941885471</v>
      </c>
      <c r="O707" s="179">
        <f t="shared" si="50"/>
        <v>2.4715007605372388</v>
      </c>
      <c r="P707" s="178">
        <f t="shared" si="51"/>
        <v>6.1083160093361499</v>
      </c>
      <c r="Q707" s="180" t="str">
        <f>VLOOKUP($C707,'Hub coords'!$A$14:$E$118,1,TRUE)</f>
        <v>T6P11</v>
      </c>
    </row>
    <row r="708" spans="1:19" s="176" customFormat="1" x14ac:dyDescent="0.3">
      <c r="A708" s="176" t="s">
        <v>126</v>
      </c>
      <c r="B708" s="176">
        <v>0</v>
      </c>
      <c r="C708" s="176" t="s">
        <v>5000</v>
      </c>
      <c r="D708" s="176">
        <v>1801</v>
      </c>
      <c r="E708" s="176">
        <v>340.04899999999998</v>
      </c>
      <c r="F708" s="176">
        <v>0.3</v>
      </c>
      <c r="G708" s="176">
        <v>0.2</v>
      </c>
      <c r="H708" s="176">
        <v>1.5453760000000001</v>
      </c>
      <c r="I708" s="176">
        <v>5189581.841</v>
      </c>
      <c r="J708" s="176">
        <v>487874.20699999999</v>
      </c>
      <c r="K708" s="18">
        <f>VLOOKUP($C708,'Hub coords'!$A$14:$E$119,4,TRUE)</f>
        <v>487871.8934</v>
      </c>
      <c r="L708" s="18">
        <f>VLOOKUP($C708,'Hub coords'!$A$14:$E$119,5,TRUE)</f>
        <v>5189581.3425000003</v>
      </c>
      <c r="M708" s="178">
        <f t="shared" si="48"/>
        <v>2.3135999999940395</v>
      </c>
      <c r="N708" s="178">
        <f t="shared" si="49"/>
        <v>0.49849999975413084</v>
      </c>
      <c r="O708" s="179">
        <f t="shared" si="50"/>
        <v>2.3666954197207737</v>
      </c>
      <c r="P708" s="178">
        <f t="shared" si="51"/>
        <v>5.6012472097272887</v>
      </c>
      <c r="Q708" s="180" t="str">
        <f>VLOOKUP($C708,'Hub coords'!$A$14:$E$118,1,TRUE)</f>
        <v>T6P11</v>
      </c>
    </row>
    <row r="709" spans="1:19" s="176" customFormat="1" x14ac:dyDescent="0.3">
      <c r="A709" s="176" t="s">
        <v>126</v>
      </c>
      <c r="B709" s="176">
        <v>0</v>
      </c>
      <c r="C709" s="176" t="s">
        <v>5001</v>
      </c>
      <c r="D709" s="176">
        <v>1801</v>
      </c>
      <c r="E709" s="176">
        <v>340.666</v>
      </c>
      <c r="F709" s="176">
        <v>0.3</v>
      </c>
      <c r="G709" s="176">
        <v>0.3</v>
      </c>
      <c r="H709" s="176">
        <v>1.5028189999999999</v>
      </c>
      <c r="I709" s="176">
        <v>5189581.943</v>
      </c>
      <c r="J709" s="176">
        <v>487874.24300000002</v>
      </c>
      <c r="K709" s="18">
        <f>VLOOKUP($C709,'Hub coords'!$A$14:$E$119,4,TRUE)</f>
        <v>487871.8934</v>
      </c>
      <c r="L709" s="18">
        <f>VLOOKUP($C709,'Hub coords'!$A$14:$E$119,5,TRUE)</f>
        <v>5189581.3425000003</v>
      </c>
      <c r="M709" s="178">
        <f t="shared" si="48"/>
        <v>2.3496000000159256</v>
      </c>
      <c r="N709" s="178">
        <f t="shared" si="49"/>
        <v>0.60049999970942736</v>
      </c>
      <c r="O709" s="179">
        <f t="shared" si="50"/>
        <v>2.4251227617846194</v>
      </c>
      <c r="P709" s="178">
        <f t="shared" si="51"/>
        <v>5.8812204097258594</v>
      </c>
      <c r="Q709" s="180" t="str">
        <f>VLOOKUP($C709,'Hub coords'!$A$14:$E$118,1,TRUE)</f>
        <v>T6P11</v>
      </c>
    </row>
    <row r="710" spans="1:19" s="176" customFormat="1" x14ac:dyDescent="0.3">
      <c r="A710" s="176" t="s">
        <v>126</v>
      </c>
      <c r="B710" s="176">
        <v>0</v>
      </c>
      <c r="C710" s="176" t="s">
        <v>5002</v>
      </c>
      <c r="D710" s="176">
        <v>1801</v>
      </c>
      <c r="E710" s="176">
        <v>341.79700000000003</v>
      </c>
      <c r="F710" s="176">
        <v>0.3</v>
      </c>
      <c r="G710" s="176">
        <v>0.3</v>
      </c>
      <c r="H710" s="176">
        <v>2.2747820000000001</v>
      </c>
      <c r="I710" s="176">
        <v>5189581.2960000001</v>
      </c>
      <c r="J710" s="176">
        <v>487873.93300000002</v>
      </c>
      <c r="K710" s="18">
        <f>VLOOKUP($C710,'Hub coords'!$A$14:$E$119,4,TRUE)</f>
        <v>487871.8934</v>
      </c>
      <c r="L710" s="18">
        <f>VLOOKUP($C710,'Hub coords'!$A$14:$E$119,5,TRUE)</f>
        <v>5189581.3425000003</v>
      </c>
      <c r="M710" s="178">
        <f t="shared" si="48"/>
        <v>2.0396000000182539</v>
      </c>
      <c r="N710" s="178">
        <f t="shared" si="49"/>
        <v>4.6500000171363354E-2</v>
      </c>
      <c r="O710" s="179">
        <f t="shared" si="50"/>
        <v>2.0401299983310865</v>
      </c>
      <c r="P710" s="178">
        <f t="shared" si="51"/>
        <v>4.1621304100903993</v>
      </c>
      <c r="Q710" s="180" t="str">
        <f>VLOOKUP($C710,'Hub coords'!$A$14:$E$118,1,TRUE)</f>
        <v>T6P11</v>
      </c>
    </row>
    <row r="711" spans="1:19" s="176" customFormat="1" x14ac:dyDescent="0.3">
      <c r="A711" s="176" t="s">
        <v>126</v>
      </c>
      <c r="B711" s="176">
        <v>0</v>
      </c>
      <c r="C711" s="176" t="s">
        <v>5003</v>
      </c>
      <c r="D711" s="176">
        <v>1801</v>
      </c>
      <c r="E711" s="176">
        <v>345.72500000000002</v>
      </c>
      <c r="F711" s="176">
        <v>0.3</v>
      </c>
      <c r="G711" s="176">
        <v>0.3</v>
      </c>
      <c r="H711" s="176">
        <v>2.5286759999999999</v>
      </c>
      <c r="I711" s="176">
        <v>5189579.5860000001</v>
      </c>
      <c r="J711" s="176">
        <v>487873.989</v>
      </c>
      <c r="K711" s="18">
        <f>VLOOKUP($C711,'Hub coords'!$A$14:$E$119,4,TRUE)</f>
        <v>487871.8934</v>
      </c>
      <c r="L711" s="18">
        <f>VLOOKUP($C711,'Hub coords'!$A$14:$E$119,5,TRUE)</f>
        <v>5189581.3425000003</v>
      </c>
      <c r="M711" s="178">
        <f t="shared" si="48"/>
        <v>2.0956000000005588</v>
      </c>
      <c r="N711" s="178">
        <f t="shared" si="49"/>
        <v>1.7565000001341105</v>
      </c>
      <c r="O711" s="179">
        <f t="shared" si="50"/>
        <v>2.734379565911337</v>
      </c>
      <c r="P711" s="178">
        <f t="shared" si="51"/>
        <v>7.4768316104734716</v>
      </c>
      <c r="Q711" s="180" t="str">
        <f>VLOOKUP($C711,'Hub coords'!$A$14:$E$118,1,TRUE)</f>
        <v>T6P11</v>
      </c>
    </row>
    <row r="712" spans="1:19" s="176" customFormat="1" x14ac:dyDescent="0.3">
      <c r="A712" s="176" t="s">
        <v>126</v>
      </c>
      <c r="B712" s="176">
        <v>0</v>
      </c>
      <c r="C712" s="176" t="s">
        <v>5004</v>
      </c>
      <c r="D712" s="176">
        <v>1801</v>
      </c>
      <c r="E712" s="176">
        <v>339.71800000000002</v>
      </c>
      <c r="F712" s="176">
        <v>0.3</v>
      </c>
      <c r="G712" s="176">
        <v>0.2</v>
      </c>
      <c r="H712" s="176">
        <v>1.5381959999999999</v>
      </c>
      <c r="I712" s="176">
        <v>5189581.8859999999</v>
      </c>
      <c r="J712" s="176">
        <v>487874.05</v>
      </c>
      <c r="K712" s="18">
        <f>VLOOKUP($C712,'Hub coords'!$A$14:$E$119,4,TRUE)</f>
        <v>487871.8934</v>
      </c>
      <c r="L712" s="18">
        <f>VLOOKUP($C712,'Hub coords'!$A$14:$E$119,5,TRUE)</f>
        <v>5189581.3425000003</v>
      </c>
      <c r="M712" s="178">
        <f t="shared" si="48"/>
        <v>2.1565999999875203</v>
      </c>
      <c r="N712" s="178">
        <f t="shared" si="49"/>
        <v>0.54349999967962503</v>
      </c>
      <c r="O712" s="179">
        <f t="shared" si="50"/>
        <v>2.2240314317918091</v>
      </c>
      <c r="P712" s="178">
        <f t="shared" si="51"/>
        <v>4.9463158095979241</v>
      </c>
      <c r="Q712" s="180" t="str">
        <f>VLOOKUP($C712,'Hub coords'!$A$14:$E$118,1,TRUE)</f>
        <v>T6P11</v>
      </c>
    </row>
    <row r="713" spans="1:19" s="176" customFormat="1" x14ac:dyDescent="0.3">
      <c r="A713" s="176" t="s">
        <v>126</v>
      </c>
      <c r="B713" s="176">
        <v>0</v>
      </c>
      <c r="C713" s="176" t="s">
        <v>5005</v>
      </c>
      <c r="D713" s="176">
        <v>1801</v>
      </c>
      <c r="E713" s="176">
        <v>339.72199999999998</v>
      </c>
      <c r="F713" s="176">
        <v>0.3</v>
      </c>
      <c r="G713" s="176">
        <v>0.2</v>
      </c>
      <c r="H713" s="176">
        <v>1.612061</v>
      </c>
      <c r="I713" s="176">
        <v>5189581.8439999996</v>
      </c>
      <c r="J713" s="176">
        <v>487874.15899999999</v>
      </c>
      <c r="K713" s="18">
        <f>VLOOKUP($C713,'Hub coords'!$A$14:$E$119,4,TRUE)</f>
        <v>487871.8934</v>
      </c>
      <c r="L713" s="18">
        <f>VLOOKUP($C713,'Hub coords'!$A$14:$E$119,5,TRUE)</f>
        <v>5189581.3425000003</v>
      </c>
      <c r="M713" s="178">
        <f t="shared" si="48"/>
        <v>2.2655999999842606</v>
      </c>
      <c r="N713" s="178">
        <f t="shared" si="49"/>
        <v>0.50149999931454659</v>
      </c>
      <c r="O713" s="179">
        <f t="shared" si="50"/>
        <v>2.3204408221803829</v>
      </c>
      <c r="P713" s="178">
        <f t="shared" si="51"/>
        <v>5.3844456092411717</v>
      </c>
      <c r="Q713" s="180" t="str">
        <f>VLOOKUP($C713,'Hub coords'!$A$14:$E$118,1,TRUE)</f>
        <v>T6P11</v>
      </c>
    </row>
    <row r="714" spans="1:19" s="176" customFormat="1" x14ac:dyDescent="0.3">
      <c r="A714" s="176" t="s">
        <v>126</v>
      </c>
      <c r="B714" s="176">
        <v>0</v>
      </c>
      <c r="C714" s="176" t="s">
        <v>5006</v>
      </c>
      <c r="D714" s="176">
        <v>1801</v>
      </c>
      <c r="E714" s="176">
        <v>343.44900000000001</v>
      </c>
      <c r="F714" s="176">
        <v>0.4</v>
      </c>
      <c r="G714" s="176">
        <v>0.3</v>
      </c>
      <c r="H714" s="176">
        <v>2.5505300000000002</v>
      </c>
      <c r="I714" s="176">
        <v>5189580.0789999999</v>
      </c>
      <c r="J714" s="176">
        <v>487873.90500000003</v>
      </c>
      <c r="K714" s="18">
        <f>VLOOKUP($C714,'Hub coords'!$A$14:$E$119,4,TRUE)</f>
        <v>487871.8934</v>
      </c>
      <c r="L714" s="18">
        <f>VLOOKUP($C714,'Hub coords'!$A$14:$E$119,5,TRUE)</f>
        <v>5189581.3425000003</v>
      </c>
      <c r="M714" s="178">
        <f t="shared" si="48"/>
        <v>2.0116000000271015</v>
      </c>
      <c r="N714" s="178">
        <f t="shared" si="49"/>
        <v>1.2635000003501773</v>
      </c>
      <c r="O714" s="179">
        <f t="shared" si="50"/>
        <v>2.3754929616805716</v>
      </c>
      <c r="P714" s="178">
        <f t="shared" si="51"/>
        <v>5.6429668109939337</v>
      </c>
      <c r="Q714" s="180" t="str">
        <f>VLOOKUP($C714,'Hub coords'!$A$14:$E$118,1,TRUE)</f>
        <v>T6P11</v>
      </c>
    </row>
    <row r="715" spans="1:19" s="176" customFormat="1" x14ac:dyDescent="0.3">
      <c r="A715" s="176" t="s">
        <v>126</v>
      </c>
      <c r="B715" s="176">
        <v>0</v>
      </c>
      <c r="C715" s="176" t="s">
        <v>5007</v>
      </c>
      <c r="D715" s="176">
        <v>1801</v>
      </c>
      <c r="E715" s="176">
        <v>345.827</v>
      </c>
      <c r="F715" s="176">
        <v>0.3</v>
      </c>
      <c r="G715" s="176">
        <v>0.3</v>
      </c>
      <c r="H715" s="176">
        <v>2.1913109999999998</v>
      </c>
      <c r="I715" s="176">
        <v>5189579.5180000002</v>
      </c>
      <c r="J715" s="176">
        <v>487874.88500000001</v>
      </c>
      <c r="K715" s="18">
        <f>VLOOKUP($C715,'Hub coords'!$A$14:$E$119,4,TRUE)</f>
        <v>487871.8934</v>
      </c>
      <c r="L715" s="18">
        <f>VLOOKUP($C715,'Hub coords'!$A$14:$E$119,5,TRUE)</f>
        <v>5189581.3425000003</v>
      </c>
      <c r="M715" s="178">
        <f t="shared" si="48"/>
        <v>2.991600000008475</v>
      </c>
      <c r="N715" s="178">
        <f t="shared" si="49"/>
        <v>1.8245000001043081</v>
      </c>
      <c r="O715" s="179">
        <f t="shared" si="50"/>
        <v>3.5040648981477682</v>
      </c>
      <c r="P715" s="178">
        <f t="shared" si="51"/>
        <v>12.27847081043133</v>
      </c>
      <c r="Q715" s="180" t="str">
        <f>VLOOKUP($C715,'Hub coords'!$A$14:$E$118,1,TRUE)</f>
        <v>T6P11</v>
      </c>
    </row>
    <row r="716" spans="1:19" s="176" customFormat="1" x14ac:dyDescent="0.3">
      <c r="A716" s="176" t="s">
        <v>130</v>
      </c>
      <c r="B716" s="176">
        <v>0</v>
      </c>
      <c r="C716" s="176" t="s">
        <v>5008</v>
      </c>
      <c r="D716" s="176">
        <v>1801</v>
      </c>
      <c r="E716" s="176">
        <v>342.61</v>
      </c>
      <c r="F716" s="176">
        <v>0.2</v>
      </c>
      <c r="G716" s="176">
        <v>0.2</v>
      </c>
      <c r="H716" s="176">
        <v>2.2379340000000001</v>
      </c>
      <c r="I716" s="176">
        <v>5189580.8669999996</v>
      </c>
      <c r="J716" s="176">
        <v>487874.27299999999</v>
      </c>
      <c r="K716" s="18">
        <f>VLOOKUP($C716,'Hub coords'!$A$14:$E$119,4,TRUE)</f>
        <v>487871.8934</v>
      </c>
      <c r="L716" s="18">
        <f>VLOOKUP($C716,'Hub coords'!$A$14:$E$119,5,TRUE)</f>
        <v>5189581.3425000003</v>
      </c>
      <c r="M716" s="178">
        <f t="shared" si="48"/>
        <v>2.3795999999856576</v>
      </c>
      <c r="N716" s="178">
        <f t="shared" si="49"/>
        <v>0.47550000064074993</v>
      </c>
      <c r="O716" s="179">
        <f t="shared" si="50"/>
        <v>2.4266430331923758</v>
      </c>
      <c r="P716" s="178">
        <f t="shared" si="51"/>
        <v>5.8885964105410942</v>
      </c>
      <c r="Q716" s="180" t="str">
        <f>VLOOKUP($C716,'Hub coords'!$A$14:$E$118,1,TRUE)</f>
        <v>T6P11</v>
      </c>
    </row>
    <row r="717" spans="1:19" s="176" customFormat="1" x14ac:dyDescent="0.3">
      <c r="A717" s="176" t="s">
        <v>126</v>
      </c>
      <c r="B717" s="176">
        <v>0</v>
      </c>
      <c r="C717" s="176" t="s">
        <v>5009</v>
      </c>
      <c r="D717" s="176">
        <v>1801</v>
      </c>
      <c r="E717" s="176">
        <v>339.59899999999999</v>
      </c>
      <c r="F717" s="176">
        <v>0.3</v>
      </c>
      <c r="G717" s="176">
        <v>0.3</v>
      </c>
      <c r="H717" s="176">
        <v>1.5389649999999999</v>
      </c>
      <c r="I717" s="176">
        <v>5189581.949</v>
      </c>
      <c r="J717" s="176">
        <v>487874.005</v>
      </c>
      <c r="K717" s="18">
        <f>VLOOKUP($C717,'Hub coords'!$A$14:$E$119,4,TRUE)</f>
        <v>487871.8934</v>
      </c>
      <c r="L717" s="18">
        <f>VLOOKUP($C717,'Hub coords'!$A$14:$E$119,5,TRUE)</f>
        <v>5189581.3425000003</v>
      </c>
      <c r="M717" s="178">
        <f t="shared" si="48"/>
        <v>2.1116000000038184</v>
      </c>
      <c r="N717" s="178">
        <f t="shared" si="49"/>
        <v>0.60649999976158142</v>
      </c>
      <c r="O717" s="179">
        <f t="shared" si="50"/>
        <v>2.1969744672451075</v>
      </c>
      <c r="P717" s="178">
        <f t="shared" si="51"/>
        <v>4.8266968097269238</v>
      </c>
      <c r="Q717" s="180" t="str">
        <f>VLOOKUP($C717,'Hub coords'!$A$14:$E$118,1,TRUE)</f>
        <v>T6P11</v>
      </c>
    </row>
    <row r="718" spans="1:19" s="176" customFormat="1" x14ac:dyDescent="0.3">
      <c r="A718" s="176" t="s">
        <v>126</v>
      </c>
      <c r="B718" s="176">
        <v>0</v>
      </c>
      <c r="C718" s="176" t="s">
        <v>4983</v>
      </c>
      <c r="D718" s="176">
        <v>1801</v>
      </c>
      <c r="E718" s="176">
        <v>339.49299999999999</v>
      </c>
      <c r="F718" s="176">
        <v>0.2</v>
      </c>
      <c r="G718" s="176">
        <v>0.3</v>
      </c>
      <c r="H718" s="176">
        <v>1.5404119999999999</v>
      </c>
      <c r="I718" s="176">
        <v>5189582.0580000002</v>
      </c>
      <c r="J718" s="176">
        <v>487873.864</v>
      </c>
      <c r="K718" s="18">
        <f>VLOOKUP($C718,'Hub coords'!$A$14:$E$119,4,TRUE)</f>
        <v>487871.8934</v>
      </c>
      <c r="L718" s="18">
        <f>VLOOKUP($C718,'Hub coords'!$A$14:$E$119,5,TRUE)</f>
        <v>5189581.3425000003</v>
      </c>
      <c r="M718" s="178">
        <f t="shared" si="48"/>
        <v>1.9706000000005588</v>
      </c>
      <c r="N718" s="178">
        <f t="shared" si="49"/>
        <v>0.71549999993294477</v>
      </c>
      <c r="O718" s="179">
        <f t="shared" si="50"/>
        <v>2.0964743284634433</v>
      </c>
      <c r="P718" s="178">
        <f t="shared" si="51"/>
        <v>4.3952046099062452</v>
      </c>
      <c r="Q718" s="180" t="str">
        <f>VLOOKUP($C718,'Hub coords'!$A$14:$E$118,1,TRUE)</f>
        <v>T6P11</v>
      </c>
    </row>
    <row r="719" spans="1:19" s="176" customFormat="1" x14ac:dyDescent="0.3">
      <c r="A719" s="176" t="s">
        <v>126</v>
      </c>
      <c r="B719" s="176">
        <v>0</v>
      </c>
      <c r="C719" s="176" t="s">
        <v>5010</v>
      </c>
      <c r="D719" s="176">
        <v>1801</v>
      </c>
      <c r="E719" s="176">
        <v>341.15800000000002</v>
      </c>
      <c r="F719" s="176">
        <v>0.2</v>
      </c>
      <c r="G719" s="176">
        <v>0.3</v>
      </c>
      <c r="H719" s="176">
        <v>2.0343520000000002</v>
      </c>
      <c r="I719" s="176">
        <v>5189581.54</v>
      </c>
      <c r="J719" s="176">
        <v>487873.73</v>
      </c>
      <c r="K719" s="18">
        <f>VLOOKUP($C719,'Hub coords'!$A$14:$E$119,4,TRUE)</f>
        <v>487871.8934</v>
      </c>
      <c r="L719" s="18">
        <f>VLOOKUP($C719,'Hub coords'!$A$14:$E$119,5,TRUE)</f>
        <v>5189581.3425000003</v>
      </c>
      <c r="M719" s="178">
        <f t="shared" si="48"/>
        <v>1.8365999999805354</v>
      </c>
      <c r="N719" s="178">
        <f t="shared" si="49"/>
        <v>0.19749999977648258</v>
      </c>
      <c r="O719" s="179">
        <f t="shared" si="50"/>
        <v>1.8471886232434989</v>
      </c>
      <c r="P719" s="178">
        <f t="shared" si="51"/>
        <v>3.4121058098402126</v>
      </c>
      <c r="Q719" s="180" t="str">
        <f>VLOOKUP($C719,'Hub coords'!$A$14:$E$118,1,TRUE)</f>
        <v>T6P11</v>
      </c>
    </row>
    <row r="720" spans="1:19" s="176" customFormat="1" x14ac:dyDescent="0.3">
      <c r="A720" s="176" t="s">
        <v>126</v>
      </c>
      <c r="B720" s="176">
        <v>0</v>
      </c>
      <c r="C720" s="176" t="s">
        <v>4984</v>
      </c>
      <c r="D720" s="176">
        <v>1801</v>
      </c>
      <c r="E720" s="176">
        <v>347.14100000000002</v>
      </c>
      <c r="F720" s="176">
        <v>0.3</v>
      </c>
      <c r="G720" s="176">
        <v>0.3</v>
      </c>
      <c r="H720" s="176">
        <v>2.2122549999999999</v>
      </c>
      <c r="I720" s="176">
        <v>5189579.2699999996</v>
      </c>
      <c r="J720" s="176">
        <v>487874.234</v>
      </c>
      <c r="K720" s="18">
        <f>VLOOKUP($C720,'Hub coords'!$A$14:$E$119,4,TRUE)</f>
        <v>487871.8934</v>
      </c>
      <c r="L720" s="18">
        <f>VLOOKUP($C720,'Hub coords'!$A$14:$E$119,5,TRUE)</f>
        <v>5189581.3425000003</v>
      </c>
      <c r="M720" s="178">
        <f t="shared" si="48"/>
        <v>2.3405999999959022</v>
      </c>
      <c r="N720" s="178">
        <f t="shared" si="49"/>
        <v>2.0725000007078052</v>
      </c>
      <c r="O720" s="179">
        <f t="shared" si="50"/>
        <v>3.1262860734287692</v>
      </c>
      <c r="P720" s="178">
        <f t="shared" si="51"/>
        <v>9.773664612914672</v>
      </c>
      <c r="Q720" s="180" t="str">
        <f>VLOOKUP($C720,'Hub coords'!$A$14:$E$118,1,TRUE)</f>
        <v>T6P11</v>
      </c>
      <c r="R720" s="176" t="s">
        <v>5112</v>
      </c>
      <c r="S720" s="185">
        <f>COUNT(D696:D725)</f>
        <v>30</v>
      </c>
    </row>
    <row r="721" spans="1:19" s="176" customFormat="1" x14ac:dyDescent="0.3">
      <c r="A721" s="176" t="s">
        <v>126</v>
      </c>
      <c r="B721" s="176">
        <v>0</v>
      </c>
      <c r="C721" s="176" t="s">
        <v>4985</v>
      </c>
      <c r="D721" s="176">
        <v>1801</v>
      </c>
      <c r="E721" s="176">
        <v>339.54</v>
      </c>
      <c r="F721" s="176">
        <v>0.2</v>
      </c>
      <c r="G721" s="176">
        <v>0.3</v>
      </c>
      <c r="H721" s="176">
        <v>1.84039</v>
      </c>
      <c r="I721" s="176">
        <v>5189581.7290000003</v>
      </c>
      <c r="J721" s="176">
        <v>487874.223</v>
      </c>
      <c r="K721" s="18">
        <f>VLOOKUP($C721,'Hub coords'!$A$14:$E$119,4,TRUE)</f>
        <v>487871.8934</v>
      </c>
      <c r="L721" s="18">
        <f>VLOOKUP($C721,'Hub coords'!$A$14:$E$119,5,TRUE)</f>
        <v>5189581.3425000003</v>
      </c>
      <c r="M721" s="178">
        <f t="shared" si="48"/>
        <v>2.3295999999972992</v>
      </c>
      <c r="N721" s="178">
        <f t="shared" si="49"/>
        <v>0.38650000002235174</v>
      </c>
      <c r="O721" s="179">
        <f t="shared" si="50"/>
        <v>2.3614441365411749</v>
      </c>
      <c r="P721" s="178">
        <f t="shared" si="51"/>
        <v>5.5764184100046954</v>
      </c>
      <c r="Q721" s="180" t="str">
        <f>VLOOKUP($C721,'Hub coords'!$A$14:$E$118,1,TRUE)</f>
        <v>T6P11</v>
      </c>
      <c r="R721" s="176" t="s">
        <v>5111</v>
      </c>
      <c r="S721" s="178">
        <f>AVERAGE(O696:O725)</f>
        <v>2.3507861421540097</v>
      </c>
    </row>
    <row r="722" spans="1:19" s="176" customFormat="1" x14ac:dyDescent="0.3">
      <c r="A722" s="176" t="s">
        <v>126</v>
      </c>
      <c r="B722" s="176">
        <v>0</v>
      </c>
      <c r="C722" s="176" t="s">
        <v>4986</v>
      </c>
      <c r="D722" s="176">
        <v>1801</v>
      </c>
      <c r="E722" s="176">
        <v>343.678</v>
      </c>
      <c r="F722" s="176">
        <v>0.3</v>
      </c>
      <c r="G722" s="176">
        <v>0.3</v>
      </c>
      <c r="H722" s="176">
        <v>2.4407169999999998</v>
      </c>
      <c r="I722" s="176">
        <v>5189580.2510000002</v>
      </c>
      <c r="J722" s="176">
        <v>487874.32</v>
      </c>
      <c r="K722" s="18">
        <f>VLOOKUP($C722,'Hub coords'!$A$14:$E$119,4,TRUE)</f>
        <v>487871.8934</v>
      </c>
      <c r="L722" s="18">
        <f>VLOOKUP($C722,'Hub coords'!$A$14:$E$119,5,TRUE)</f>
        <v>5189581.3425000003</v>
      </c>
      <c r="M722" s="178">
        <f t="shared" si="48"/>
        <v>2.4266000000061467</v>
      </c>
      <c r="N722" s="178">
        <f t="shared" si="49"/>
        <v>1.0915000000968575</v>
      </c>
      <c r="O722" s="179">
        <f t="shared" si="50"/>
        <v>2.6607818043276814</v>
      </c>
      <c r="P722" s="178">
        <f t="shared" si="51"/>
        <v>7.0797598102412715</v>
      </c>
      <c r="Q722" s="180" t="str">
        <f>VLOOKUP($C722,'Hub coords'!$A$14:$E$118,1,TRUE)</f>
        <v>T6P11</v>
      </c>
      <c r="R722" s="176" t="s">
        <v>5110</v>
      </c>
      <c r="S722" s="178">
        <f>_xlfn.STDEV.S(O696:O725)</f>
        <v>0.4565276105772591</v>
      </c>
    </row>
    <row r="723" spans="1:19" s="176" customFormat="1" x14ac:dyDescent="0.3">
      <c r="A723" s="176" t="s">
        <v>126</v>
      </c>
      <c r="B723" s="176">
        <v>0</v>
      </c>
      <c r="C723" s="176" t="s">
        <v>4987</v>
      </c>
      <c r="D723" s="176">
        <v>1801</v>
      </c>
      <c r="E723" s="176">
        <v>345.18900000000002</v>
      </c>
      <c r="F723" s="176">
        <v>0.3</v>
      </c>
      <c r="G723" s="176">
        <v>0.3</v>
      </c>
      <c r="H723" s="176">
        <v>2.2896369999999999</v>
      </c>
      <c r="I723" s="176">
        <v>5189579.6610000003</v>
      </c>
      <c r="J723" s="176">
        <v>487874.875</v>
      </c>
      <c r="K723" s="18">
        <f>VLOOKUP($C723,'Hub coords'!$A$14:$E$119,4,TRUE)</f>
        <v>487871.8934</v>
      </c>
      <c r="L723" s="18">
        <f>VLOOKUP($C723,'Hub coords'!$A$14:$E$119,5,TRUE)</f>
        <v>5189581.3425000003</v>
      </c>
      <c r="M723" s="178">
        <f t="shared" si="48"/>
        <v>2.9815999999991618</v>
      </c>
      <c r="N723" s="178">
        <f t="shared" si="49"/>
        <v>1.6814999999478459</v>
      </c>
      <c r="O723" s="179">
        <f t="shared" si="50"/>
        <v>3.4230659955396141</v>
      </c>
      <c r="P723" s="178">
        <f t="shared" si="51"/>
        <v>11.717380809819609</v>
      </c>
      <c r="Q723" s="180" t="str">
        <f>VLOOKUP($C723,'Hub coords'!$A$14:$E$118,1,TRUE)</f>
        <v>T6P11</v>
      </c>
      <c r="R723" s="176" t="s">
        <v>5109</v>
      </c>
      <c r="S723" s="178">
        <f>MIN(O696:O725)</f>
        <v>1.5611186405950697</v>
      </c>
    </row>
    <row r="724" spans="1:19" s="176" customFormat="1" x14ac:dyDescent="0.3">
      <c r="A724" s="176" t="s">
        <v>126</v>
      </c>
      <c r="B724" s="176">
        <v>0</v>
      </c>
      <c r="C724" s="176" t="s">
        <v>4988</v>
      </c>
      <c r="D724" s="176">
        <v>1801</v>
      </c>
      <c r="E724" s="176">
        <v>339.14800000000002</v>
      </c>
      <c r="F724" s="176">
        <v>0.2</v>
      </c>
      <c r="G724" s="176">
        <v>0.3</v>
      </c>
      <c r="H724" s="176">
        <v>2.0668769999999999</v>
      </c>
      <c r="I724" s="176">
        <v>5189581.5350000001</v>
      </c>
      <c r="J724" s="176">
        <v>487873.70899999997</v>
      </c>
      <c r="K724" s="18">
        <f>VLOOKUP($C724,'Hub coords'!$A$14:$E$119,4,TRUE)</f>
        <v>487871.8934</v>
      </c>
      <c r="L724" s="18">
        <f>VLOOKUP($C724,'Hub coords'!$A$14:$E$119,5,TRUE)</f>
        <v>5189581.3425000003</v>
      </c>
      <c r="M724" s="178">
        <f t="shared" si="48"/>
        <v>1.8155999999726191</v>
      </c>
      <c r="N724" s="178">
        <f t="shared" si="49"/>
        <v>0.19249999988824129</v>
      </c>
      <c r="O724" s="179">
        <f t="shared" si="50"/>
        <v>1.8257764402734382</v>
      </c>
      <c r="P724" s="178">
        <f t="shared" si="51"/>
        <v>3.3334596098575475</v>
      </c>
      <c r="Q724" s="180" t="str">
        <f>VLOOKUP($C724,'Hub coords'!$A$14:$E$118,1,TRUE)</f>
        <v>T6P11</v>
      </c>
      <c r="R724" s="176" t="s">
        <v>5108</v>
      </c>
      <c r="S724" s="178">
        <f>MAX(O696:O725)</f>
        <v>3.5040648981477682</v>
      </c>
    </row>
    <row r="725" spans="1:19" s="176" customFormat="1" x14ac:dyDescent="0.3">
      <c r="A725" s="176" t="s">
        <v>126</v>
      </c>
      <c r="B725" s="176">
        <v>0</v>
      </c>
      <c r="C725" s="176" t="s">
        <v>4989</v>
      </c>
      <c r="D725" s="176">
        <v>1801</v>
      </c>
      <c r="E725" s="176">
        <v>342.08100000000002</v>
      </c>
      <c r="F725" s="176">
        <v>0.3</v>
      </c>
      <c r="G725" s="176">
        <v>0.3</v>
      </c>
      <c r="H725" s="176">
        <v>2.3392400000000002</v>
      </c>
      <c r="I725" s="176">
        <v>5189581.8880000003</v>
      </c>
      <c r="J725" s="176">
        <v>487874.07299999997</v>
      </c>
      <c r="K725" s="18">
        <f>VLOOKUP($C725,'Hub coords'!$A$14:$E$119,4,TRUE)</f>
        <v>487871.8934</v>
      </c>
      <c r="L725" s="18">
        <f>VLOOKUP($C725,'Hub coords'!$A$14:$E$119,5,TRUE)</f>
        <v>5189581.3425000003</v>
      </c>
      <c r="M725" s="178">
        <f t="shared" si="48"/>
        <v>2.1795999999740161</v>
      </c>
      <c r="N725" s="178">
        <f t="shared" si="49"/>
        <v>0.54550000000745058</v>
      </c>
      <c r="O725" s="179">
        <f t="shared" si="50"/>
        <v>2.2468258521511761</v>
      </c>
      <c r="P725" s="178">
        <f t="shared" si="51"/>
        <v>5.048226409894859</v>
      </c>
      <c r="Q725" s="180" t="str">
        <f>VLOOKUP($C725,'Hub coords'!$A$14:$E$118,1,TRUE)</f>
        <v>T6P11</v>
      </c>
      <c r="R725" s="176" t="s">
        <v>5107</v>
      </c>
      <c r="S725" s="178">
        <f>SQRT(SUM(P696:P725)/S720)</f>
        <v>2.3932542064565703</v>
      </c>
    </row>
    <row r="726" spans="1:19" ht="15" thickBot="1" x14ac:dyDescent="0.35">
      <c r="A726" s="30" t="s">
        <v>130</v>
      </c>
      <c r="B726" s="30">
        <v>0</v>
      </c>
      <c r="C726" s="30" t="s">
        <v>5011</v>
      </c>
      <c r="D726" s="30">
        <v>1801</v>
      </c>
      <c r="E726" s="30">
        <v>336.178</v>
      </c>
      <c r="F726" s="30">
        <v>0.5</v>
      </c>
      <c r="G726" s="30">
        <v>0.4</v>
      </c>
      <c r="H726" s="30">
        <v>1.9940739999999999</v>
      </c>
      <c r="I726" s="30">
        <v>5189658.8090000004</v>
      </c>
      <c r="J726" s="30">
        <v>487872.027</v>
      </c>
      <c r="K726" s="18">
        <f>VLOOKUP($C726,'Hub coords'!$A$14:$E$119,4,TRUE)</f>
        <v>487871.70540000004</v>
      </c>
      <c r="L726" s="18">
        <f>VLOOKUP($C726,'Hub coords'!$A$14:$E$119,5,TRUE)</f>
        <v>5189657.7755000005</v>
      </c>
      <c r="M726" s="34">
        <f t="shared" si="48"/>
        <v>0.32159999996656552</v>
      </c>
      <c r="N726" s="34">
        <f t="shared" si="49"/>
        <v>1.0334999999031425</v>
      </c>
      <c r="O726" s="35">
        <f t="shared" si="50"/>
        <v>1.082381083435169</v>
      </c>
      <c r="P726" s="34">
        <f t="shared" si="51"/>
        <v>1.1715488097782905</v>
      </c>
      <c r="Q726" s="36" t="str">
        <f>VLOOKUP($C726,'Hub coords'!$A$14:$E$118,1,TRUE)</f>
        <v>T6P12</v>
      </c>
      <c r="R726" s="30"/>
    </row>
    <row r="727" spans="1:19" x14ac:dyDescent="0.3">
      <c r="A727" s="30" t="s">
        <v>126</v>
      </c>
      <c r="B727" s="30">
        <v>0</v>
      </c>
      <c r="C727" s="30" t="s">
        <v>5020</v>
      </c>
      <c r="D727" s="30">
        <v>1801</v>
      </c>
      <c r="E727" s="30">
        <v>336.101</v>
      </c>
      <c r="F727" s="30">
        <v>0.3</v>
      </c>
      <c r="G727" s="30">
        <v>0.2</v>
      </c>
      <c r="H727" s="30">
        <v>2.151214</v>
      </c>
      <c r="I727" s="30">
        <v>5189659.55</v>
      </c>
      <c r="J727" s="30">
        <v>487872.13799999998</v>
      </c>
      <c r="K727" s="18">
        <f>VLOOKUP($C727,'Hub coords'!$A$14:$E$119,4,TRUE)</f>
        <v>487871.70540000004</v>
      </c>
      <c r="L727" s="18">
        <f>VLOOKUP($C727,'Hub coords'!$A$14:$E$119,5,TRUE)</f>
        <v>5189657.7755000005</v>
      </c>
      <c r="M727" s="34">
        <f t="shared" si="48"/>
        <v>0.43259999994188547</v>
      </c>
      <c r="N727" s="34">
        <f t="shared" si="49"/>
        <v>1.7744999993592501</v>
      </c>
      <c r="O727" s="35">
        <f t="shared" si="50"/>
        <v>1.8264700949305734</v>
      </c>
      <c r="P727" s="34">
        <f t="shared" si="51"/>
        <v>3.3359930076756981</v>
      </c>
      <c r="Q727" s="36" t="str">
        <f>VLOOKUP($C727,'Hub coords'!$A$14:$E$118,1,TRUE)</f>
        <v>T6P12</v>
      </c>
      <c r="R727" s="20"/>
      <c r="S727" s="20"/>
    </row>
    <row r="728" spans="1:19" x14ac:dyDescent="0.3">
      <c r="A728" s="30" t="s">
        <v>126</v>
      </c>
      <c r="B728" s="30">
        <v>0</v>
      </c>
      <c r="C728" s="30" t="s">
        <v>5021</v>
      </c>
      <c r="D728" s="30">
        <v>1801</v>
      </c>
      <c r="E728" s="30">
        <v>332.62599999999998</v>
      </c>
      <c r="F728" s="30">
        <v>0.3</v>
      </c>
      <c r="G728" s="30">
        <v>0.2</v>
      </c>
      <c r="H728" s="30">
        <v>2.0425260000000001</v>
      </c>
      <c r="I728" s="30">
        <v>5189659.5690000001</v>
      </c>
      <c r="J728" s="30">
        <v>487872.891</v>
      </c>
      <c r="K728" s="18">
        <f>VLOOKUP($C728,'Hub coords'!$A$14:$E$119,4,TRUE)</f>
        <v>487871.70540000004</v>
      </c>
      <c r="L728" s="18">
        <f>VLOOKUP($C728,'Hub coords'!$A$14:$E$119,5,TRUE)</f>
        <v>5189657.7755000005</v>
      </c>
      <c r="M728" s="34">
        <f t="shared" si="48"/>
        <v>1.1855999999679625</v>
      </c>
      <c r="N728" s="34">
        <f t="shared" si="49"/>
        <v>1.793499999679625</v>
      </c>
      <c r="O728" s="35">
        <f t="shared" si="50"/>
        <v>2.1499510712513548</v>
      </c>
      <c r="P728" s="34">
        <f t="shared" si="51"/>
        <v>4.6222896087748477</v>
      </c>
      <c r="Q728" s="36" t="str">
        <f>VLOOKUP($C728,'Hub coords'!$A$14:$E$118,1,TRUE)</f>
        <v>T6P12</v>
      </c>
      <c r="R728" s="19"/>
      <c r="S728" s="15"/>
    </row>
    <row r="729" spans="1:19" x14ac:dyDescent="0.3">
      <c r="A729" s="30" t="s">
        <v>126</v>
      </c>
      <c r="B729" s="30">
        <v>0</v>
      </c>
      <c r="C729" s="30" t="s">
        <v>5022</v>
      </c>
      <c r="D729" s="30">
        <v>1801</v>
      </c>
      <c r="E729" s="30">
        <v>336.24099999999999</v>
      </c>
      <c r="F729" s="30">
        <v>0.4</v>
      </c>
      <c r="G729" s="30">
        <v>0.3</v>
      </c>
      <c r="H729" s="30">
        <v>2.5195120000000002</v>
      </c>
      <c r="I729" s="30">
        <v>5189654.0860000001</v>
      </c>
      <c r="J729" s="30">
        <v>487871.44400000002</v>
      </c>
      <c r="K729" s="18">
        <f>VLOOKUP($C729,'Hub coords'!$A$14:$E$119,4,TRUE)</f>
        <v>487871.70540000004</v>
      </c>
      <c r="L729" s="18">
        <f>VLOOKUP($C729,'Hub coords'!$A$14:$E$119,5,TRUE)</f>
        <v>5189657.7755000005</v>
      </c>
      <c r="M729" s="34">
        <f t="shared" si="48"/>
        <v>0.261400000017602</v>
      </c>
      <c r="N729" s="34">
        <f t="shared" si="49"/>
        <v>3.6895000003278255</v>
      </c>
      <c r="O729" s="35">
        <f t="shared" si="50"/>
        <v>3.6987484656878507</v>
      </c>
      <c r="P729" s="34">
        <f t="shared" si="51"/>
        <v>13.68074021242823</v>
      </c>
      <c r="Q729" s="36" t="str">
        <f>VLOOKUP($C729,'Hub coords'!$A$14:$E$118,1,TRUE)</f>
        <v>T6P12</v>
      </c>
      <c r="R729" s="19"/>
      <c r="S729" s="15"/>
    </row>
    <row r="730" spans="1:19" x14ac:dyDescent="0.3">
      <c r="A730" s="30" t="s">
        <v>126</v>
      </c>
      <c r="B730" s="30">
        <v>0</v>
      </c>
      <c r="C730" s="30" t="s">
        <v>5023</v>
      </c>
      <c r="D730" s="30">
        <v>1801</v>
      </c>
      <c r="E730" s="30">
        <v>333.601</v>
      </c>
      <c r="F730" s="30">
        <v>0.5</v>
      </c>
      <c r="G730" s="30">
        <v>0.4</v>
      </c>
      <c r="H730" s="30">
        <v>2.4766170000000001</v>
      </c>
      <c r="I730" s="30">
        <v>5189653.9139999999</v>
      </c>
      <c r="J730" s="30">
        <v>487871.42499999999</v>
      </c>
      <c r="K730" s="18">
        <f>VLOOKUP($C730,'Hub coords'!$A$14:$E$119,4,TRUE)</f>
        <v>487871.70540000004</v>
      </c>
      <c r="L730" s="18">
        <f>VLOOKUP($C730,'Hub coords'!$A$14:$E$119,5,TRUE)</f>
        <v>5189657.7755000005</v>
      </c>
      <c r="M730" s="34">
        <f t="shared" si="48"/>
        <v>0.28040000004693866</v>
      </c>
      <c r="N730" s="34">
        <f t="shared" si="49"/>
        <v>3.8615000005811453</v>
      </c>
      <c r="O730" s="35">
        <f t="shared" si="50"/>
        <v>3.8716671363269994</v>
      </c>
      <c r="P730" s="34">
        <f t="shared" si="51"/>
        <v>14.989806414514508</v>
      </c>
      <c r="Q730" s="36" t="str">
        <f>VLOOKUP($C730,'Hub coords'!$A$14:$E$118,1,TRUE)</f>
        <v>T6P12</v>
      </c>
      <c r="R730" s="19"/>
      <c r="S730" s="15"/>
    </row>
    <row r="731" spans="1:19" x14ac:dyDescent="0.3">
      <c r="A731" s="30" t="s">
        <v>126</v>
      </c>
      <c r="B731" s="30">
        <v>0</v>
      </c>
      <c r="C731" s="30" t="s">
        <v>5024</v>
      </c>
      <c r="D731" s="30">
        <v>1801</v>
      </c>
      <c r="E731" s="30">
        <v>337.39699999999999</v>
      </c>
      <c r="F731" s="30">
        <v>0.5</v>
      </c>
      <c r="G731" s="30">
        <v>0.4</v>
      </c>
      <c r="H731" s="30">
        <v>2.0201769999999999</v>
      </c>
      <c r="I731" s="30">
        <v>5189653.4689999996</v>
      </c>
      <c r="J731" s="30">
        <v>487871.42</v>
      </c>
      <c r="K731" s="18">
        <f>VLOOKUP($C731,'Hub coords'!$A$14:$E$119,4,TRUE)</f>
        <v>487871.70540000004</v>
      </c>
      <c r="L731" s="18">
        <f>VLOOKUP($C731,'Hub coords'!$A$14:$E$119,5,TRUE)</f>
        <v>5189657.7755000005</v>
      </c>
      <c r="M731" s="34">
        <f t="shared" si="48"/>
        <v>0.28540000005159527</v>
      </c>
      <c r="N731" s="34">
        <f t="shared" si="49"/>
        <v>4.3065000008791685</v>
      </c>
      <c r="O731" s="35">
        <f t="shared" si="50"/>
        <v>4.3159466421170833</v>
      </c>
      <c r="P731" s="34">
        <f t="shared" si="51"/>
        <v>18.627395417601726</v>
      </c>
      <c r="Q731" s="36" t="str">
        <f>VLOOKUP($C731,'Hub coords'!$A$14:$E$118,1,TRUE)</f>
        <v>T6P12</v>
      </c>
      <c r="R731" s="19"/>
      <c r="S731" s="15"/>
    </row>
    <row r="732" spans="1:19" x14ac:dyDescent="0.3">
      <c r="A732" s="30" t="s">
        <v>130</v>
      </c>
      <c r="B732" s="30">
        <v>0</v>
      </c>
      <c r="C732" s="30" t="s">
        <v>5025</v>
      </c>
      <c r="D732" s="30">
        <v>1801</v>
      </c>
      <c r="E732" s="30">
        <v>336.661</v>
      </c>
      <c r="F732" s="30">
        <v>0.4</v>
      </c>
      <c r="G732" s="30">
        <v>0.3</v>
      </c>
      <c r="H732" s="30">
        <v>1.76156</v>
      </c>
      <c r="I732" s="30">
        <v>5189656.9919999996</v>
      </c>
      <c r="J732" s="30">
        <v>487871.63799999998</v>
      </c>
      <c r="K732" s="18">
        <f>VLOOKUP($C732,'Hub coords'!$A$14:$E$119,4,TRUE)</f>
        <v>487871.70540000004</v>
      </c>
      <c r="L732" s="18">
        <f>VLOOKUP($C732,'Hub coords'!$A$14:$E$119,5,TRUE)</f>
        <v>5189657.7755000005</v>
      </c>
      <c r="M732" s="34">
        <f t="shared" si="48"/>
        <v>6.7400000058114529E-2</v>
      </c>
      <c r="N732" s="34">
        <f t="shared" si="49"/>
        <v>0.78350000083446503</v>
      </c>
      <c r="O732" s="35">
        <f t="shared" si="50"/>
        <v>0.78639367451387887</v>
      </c>
      <c r="P732" s="34">
        <f t="shared" si="51"/>
        <v>0.61841501131544041</v>
      </c>
      <c r="Q732" s="36" t="str">
        <f>VLOOKUP($C732,'Hub coords'!$A$14:$E$118,1,TRUE)</f>
        <v>T6P12</v>
      </c>
      <c r="R732" s="19"/>
      <c r="S732" s="15"/>
    </row>
    <row r="733" spans="1:19" x14ac:dyDescent="0.3">
      <c r="A733" s="30" t="s">
        <v>126</v>
      </c>
      <c r="B733" s="30">
        <v>0</v>
      </c>
      <c r="C733" s="30" t="s">
        <v>5026</v>
      </c>
      <c r="D733" s="30">
        <v>1801</v>
      </c>
      <c r="E733" s="30">
        <v>337.697</v>
      </c>
      <c r="F733" s="30">
        <v>0.4</v>
      </c>
      <c r="G733" s="30">
        <v>0.3</v>
      </c>
      <c r="H733" s="30">
        <v>2.0899760000000001</v>
      </c>
      <c r="I733" s="30">
        <v>5189658.0939999996</v>
      </c>
      <c r="J733" s="30">
        <v>487872.174</v>
      </c>
      <c r="K733" s="18">
        <f>VLOOKUP($C733,'Hub coords'!$A$14:$E$119,4,TRUE)</f>
        <v>487871.70540000004</v>
      </c>
      <c r="L733" s="18">
        <f>VLOOKUP($C733,'Hub coords'!$A$14:$E$119,5,TRUE)</f>
        <v>5189657.7755000005</v>
      </c>
      <c r="M733" s="34">
        <f t="shared" si="48"/>
        <v>0.46859999996377155</v>
      </c>
      <c r="N733" s="34">
        <f t="shared" si="49"/>
        <v>0.31849999912083149</v>
      </c>
      <c r="O733" s="35">
        <f t="shared" si="50"/>
        <v>0.56659351338152153</v>
      </c>
      <c r="P733" s="34">
        <f t="shared" si="51"/>
        <v>0.3210282094060164</v>
      </c>
      <c r="Q733" s="36" t="str">
        <f>VLOOKUP($C733,'Hub coords'!$A$14:$E$118,1,TRUE)</f>
        <v>T6P12</v>
      </c>
      <c r="R733" s="19"/>
      <c r="S733" s="15"/>
    </row>
    <row r="734" spans="1:19" x14ac:dyDescent="0.3">
      <c r="A734" s="30" t="s">
        <v>130</v>
      </c>
      <c r="B734" s="30">
        <v>0</v>
      </c>
      <c r="C734" s="30" t="s">
        <v>5027</v>
      </c>
      <c r="D734" s="30">
        <v>1801</v>
      </c>
      <c r="E734" s="30">
        <v>337.108</v>
      </c>
      <c r="F734" s="30">
        <v>0.4</v>
      </c>
      <c r="G734" s="30">
        <v>0.3</v>
      </c>
      <c r="H734" s="30">
        <v>2.243805</v>
      </c>
      <c r="I734" s="30">
        <v>5189653.7960000001</v>
      </c>
      <c r="J734" s="30">
        <v>487871.52</v>
      </c>
      <c r="K734" s="18">
        <f>VLOOKUP($C734,'Hub coords'!$A$14:$E$119,4,TRUE)</f>
        <v>487871.70540000004</v>
      </c>
      <c r="L734" s="18">
        <f>VLOOKUP($C734,'Hub coords'!$A$14:$E$119,5,TRUE)</f>
        <v>5189657.7755000005</v>
      </c>
      <c r="M734" s="34">
        <f t="shared" si="48"/>
        <v>0.18540000001667067</v>
      </c>
      <c r="N734" s="34">
        <f t="shared" si="49"/>
        <v>3.9795000003650784</v>
      </c>
      <c r="O734" s="35">
        <f t="shared" si="50"/>
        <v>3.9838164381547303</v>
      </c>
      <c r="P734" s="34">
        <f t="shared" si="51"/>
        <v>15.870793412911842</v>
      </c>
      <c r="Q734" s="36" t="str">
        <f>VLOOKUP($C734,'Hub coords'!$A$14:$E$118,1,TRUE)</f>
        <v>T6P12</v>
      </c>
      <c r="R734" s="19"/>
      <c r="S734" s="15"/>
    </row>
    <row r="735" spans="1:19" x14ac:dyDescent="0.3">
      <c r="A735" s="30" t="s">
        <v>126</v>
      </c>
      <c r="B735" s="30">
        <v>0</v>
      </c>
      <c r="C735" s="30" t="s">
        <v>5028</v>
      </c>
      <c r="D735" s="30">
        <v>1801</v>
      </c>
      <c r="E735" s="30">
        <v>338.65199999999999</v>
      </c>
      <c r="F735" s="30">
        <v>0.4</v>
      </c>
      <c r="G735" s="30">
        <v>0.3</v>
      </c>
      <c r="H735" s="30">
        <v>2.0374270000000001</v>
      </c>
      <c r="I735" s="30">
        <v>5189657.51</v>
      </c>
      <c r="J735" s="30">
        <v>487871.87199999997</v>
      </c>
      <c r="K735" s="18">
        <f>VLOOKUP($C735,'Hub coords'!$A$14:$E$119,4,TRUE)</f>
        <v>487871.70540000004</v>
      </c>
      <c r="L735" s="18">
        <f>VLOOKUP($C735,'Hub coords'!$A$14:$E$119,5,TRUE)</f>
        <v>5189657.7755000005</v>
      </c>
      <c r="M735" s="34">
        <f t="shared" si="48"/>
        <v>0.16659999993862584</v>
      </c>
      <c r="N735" s="34">
        <f t="shared" si="49"/>
        <v>0.26550000067800283</v>
      </c>
      <c r="O735" s="35">
        <f t="shared" si="50"/>
        <v>0.31344187713126281</v>
      </c>
      <c r="P735" s="34">
        <f t="shared" si="51"/>
        <v>9.8245810339569653E-2</v>
      </c>
      <c r="Q735" s="36" t="str">
        <f>VLOOKUP($C735,'Hub coords'!$A$14:$E$118,1,TRUE)</f>
        <v>T6P12</v>
      </c>
      <c r="R735" s="19"/>
      <c r="S735" s="15"/>
    </row>
    <row r="736" spans="1:19" ht="15" thickBot="1" x14ac:dyDescent="0.35">
      <c r="A736" s="30" t="s">
        <v>126</v>
      </c>
      <c r="B736" s="30">
        <v>0</v>
      </c>
      <c r="C736" s="30" t="s">
        <v>5029</v>
      </c>
      <c r="D736" s="30">
        <v>1801</v>
      </c>
      <c r="E736" s="30">
        <v>333.435</v>
      </c>
      <c r="F736" s="30">
        <v>0.6</v>
      </c>
      <c r="G736" s="30">
        <v>0.4</v>
      </c>
      <c r="H736" s="30">
        <v>2.4511780000000001</v>
      </c>
      <c r="I736" s="30">
        <v>5189653.5779999997</v>
      </c>
      <c r="J736" s="30">
        <v>487871.397</v>
      </c>
      <c r="K736" s="18">
        <f>VLOOKUP($C736,'Hub coords'!$A$14:$E$119,4,TRUE)</f>
        <v>487871.70540000004</v>
      </c>
      <c r="L736" s="18">
        <f>VLOOKUP($C736,'Hub coords'!$A$14:$E$119,5,TRUE)</f>
        <v>5189657.7755000005</v>
      </c>
      <c r="M736" s="34">
        <f t="shared" si="48"/>
        <v>0.30840000003809109</v>
      </c>
      <c r="N736" s="34">
        <f t="shared" si="49"/>
        <v>4.1975000007078052</v>
      </c>
      <c r="O736" s="35">
        <f t="shared" si="50"/>
        <v>4.2088141816865141</v>
      </c>
      <c r="P736" s="34">
        <f t="shared" si="51"/>
        <v>17.714116815965522</v>
      </c>
      <c r="Q736" s="36" t="str">
        <f>VLOOKUP($C736,'Hub coords'!$A$14:$E$118,1,TRUE)</f>
        <v>T6P12</v>
      </c>
      <c r="R736" s="38"/>
      <c r="S736" s="38"/>
    </row>
    <row r="737" spans="1:19" x14ac:dyDescent="0.3">
      <c r="A737" s="30" t="s">
        <v>130</v>
      </c>
      <c r="B737" s="30">
        <v>0</v>
      </c>
      <c r="C737" s="30" t="s">
        <v>5012</v>
      </c>
      <c r="D737" s="30">
        <v>1801</v>
      </c>
      <c r="E737" s="30">
        <v>337.61099999999999</v>
      </c>
      <c r="F737" s="30">
        <v>0.5</v>
      </c>
      <c r="G737" s="30">
        <v>0.4</v>
      </c>
      <c r="H737" s="30">
        <v>1.766664</v>
      </c>
      <c r="I737" s="30">
        <v>5189658.3229999999</v>
      </c>
      <c r="J737" s="30">
        <v>487871.93400000001</v>
      </c>
      <c r="K737" s="18">
        <f>VLOOKUP($C737,'Hub coords'!$A$14:$E$119,4,TRUE)</f>
        <v>487871.70540000004</v>
      </c>
      <c r="L737" s="18">
        <f>VLOOKUP($C737,'Hub coords'!$A$14:$E$119,5,TRUE)</f>
        <v>5189657.7755000005</v>
      </c>
      <c r="M737" s="34">
        <f t="shared" si="48"/>
        <v>0.22859999997308478</v>
      </c>
      <c r="N737" s="34">
        <f t="shared" si="49"/>
        <v>0.54749999940395355</v>
      </c>
      <c r="O737" s="35">
        <f t="shared" si="50"/>
        <v>0.59330785376145445</v>
      </c>
      <c r="P737" s="34">
        <f t="shared" si="51"/>
        <v>0.35201420933502342</v>
      </c>
      <c r="Q737" s="36" t="str">
        <f>VLOOKUP($C737,'Hub coords'!$A$14:$E$118,1,TRUE)</f>
        <v>T6P12</v>
      </c>
      <c r="R737" s="30"/>
    </row>
    <row r="738" spans="1:19" x14ac:dyDescent="0.3">
      <c r="A738" s="30" t="s">
        <v>126</v>
      </c>
      <c r="B738" s="30">
        <v>0</v>
      </c>
      <c r="C738" s="30" t="s">
        <v>5030</v>
      </c>
      <c r="D738" s="30">
        <v>1801</v>
      </c>
      <c r="E738" s="30">
        <v>334.1</v>
      </c>
      <c r="F738" s="30">
        <v>0.5</v>
      </c>
      <c r="G738" s="30">
        <v>0.4</v>
      </c>
      <c r="H738" s="30">
        <v>2.6044350000000001</v>
      </c>
      <c r="I738" s="30">
        <v>5189654.2189999996</v>
      </c>
      <c r="J738" s="30">
        <v>487871.71299999999</v>
      </c>
      <c r="K738" s="18">
        <f>VLOOKUP($C738,'Hub coords'!$A$14:$E$119,4,TRUE)</f>
        <v>487871.70540000004</v>
      </c>
      <c r="L738" s="18">
        <f>VLOOKUP($C738,'Hub coords'!$A$14:$E$119,5,TRUE)</f>
        <v>5189657.7755000005</v>
      </c>
      <c r="M738" s="34">
        <f t="shared" si="48"/>
        <v>7.5999999535270035E-3</v>
      </c>
      <c r="N738" s="34">
        <f t="shared" si="49"/>
        <v>3.5565000008791685</v>
      </c>
      <c r="O738" s="35">
        <f t="shared" si="50"/>
        <v>3.5565081212128309</v>
      </c>
      <c r="P738" s="34">
        <f t="shared" si="51"/>
        <v>12.648750016252821</v>
      </c>
      <c r="Q738" s="36" t="str">
        <f>VLOOKUP($C738,'Hub coords'!$A$14:$E$118,1,TRUE)</f>
        <v>T6P12</v>
      </c>
      <c r="R738" s="30"/>
    </row>
    <row r="739" spans="1:19" x14ac:dyDescent="0.3">
      <c r="A739" s="30" t="s">
        <v>130</v>
      </c>
      <c r="B739" s="30">
        <v>0</v>
      </c>
      <c r="C739" s="30" t="s">
        <v>5031</v>
      </c>
      <c r="D739" s="30">
        <v>1801</v>
      </c>
      <c r="E739" s="30">
        <v>335.37599999999998</v>
      </c>
      <c r="F739" s="30">
        <v>0.3</v>
      </c>
      <c r="G739" s="30">
        <v>0.2</v>
      </c>
      <c r="H739" s="30">
        <v>2.2295199999999999</v>
      </c>
      <c r="I739" s="30">
        <v>5189658.3669999996</v>
      </c>
      <c r="J739" s="30">
        <v>487872.02</v>
      </c>
      <c r="K739" s="18">
        <f>VLOOKUP($C739,'Hub coords'!$A$14:$E$119,4,TRUE)</f>
        <v>487871.70540000004</v>
      </c>
      <c r="L739" s="18">
        <f>VLOOKUP($C739,'Hub coords'!$A$14:$E$119,5,TRUE)</f>
        <v>5189657.7755000005</v>
      </c>
      <c r="M739" s="34">
        <f t="shared" si="48"/>
        <v>0.31459999998332933</v>
      </c>
      <c r="N739" s="34">
        <f t="shared" si="49"/>
        <v>0.59149999916553497</v>
      </c>
      <c r="O739" s="35">
        <f t="shared" si="50"/>
        <v>0.66995925921084087</v>
      </c>
      <c r="P739" s="34">
        <f t="shared" si="51"/>
        <v>0.44884540900233866</v>
      </c>
      <c r="Q739" s="36" t="str">
        <f>VLOOKUP($C739,'Hub coords'!$A$14:$E$118,1,TRUE)</f>
        <v>T6P12</v>
      </c>
      <c r="R739" s="30"/>
    </row>
    <row r="740" spans="1:19" x14ac:dyDescent="0.3">
      <c r="A740" s="30" t="s">
        <v>130</v>
      </c>
      <c r="B740" s="30">
        <v>0</v>
      </c>
      <c r="C740" s="30" t="s">
        <v>5032</v>
      </c>
      <c r="D740" s="30">
        <v>1801</v>
      </c>
      <c r="E740" s="30">
        <v>334.21499999999997</v>
      </c>
      <c r="F740" s="30">
        <v>0.3</v>
      </c>
      <c r="G740" s="30">
        <v>0.2</v>
      </c>
      <c r="H740" s="30">
        <v>2.1409060000000002</v>
      </c>
      <c r="I740" s="30">
        <v>5189659.2649999997</v>
      </c>
      <c r="J740" s="30">
        <v>487872.87900000002</v>
      </c>
      <c r="K740" s="18">
        <f>VLOOKUP($C740,'Hub coords'!$A$14:$E$119,4,TRUE)</f>
        <v>487871.70540000004</v>
      </c>
      <c r="L740" s="18">
        <f>VLOOKUP($C740,'Hub coords'!$A$14:$E$119,5,TRUE)</f>
        <v>5189657.7755000005</v>
      </c>
      <c r="M740" s="34">
        <f t="shared" si="48"/>
        <v>1.1735999999800697</v>
      </c>
      <c r="N740" s="34">
        <f t="shared" si="49"/>
        <v>1.4894999992102385</v>
      </c>
      <c r="O740" s="35">
        <f t="shared" si="50"/>
        <v>1.8962982907761428</v>
      </c>
      <c r="P740" s="34">
        <f t="shared" si="51"/>
        <v>3.5959472076005206</v>
      </c>
      <c r="Q740" s="36" t="str">
        <f>VLOOKUP($C740,'Hub coords'!$A$14:$E$118,1,TRUE)</f>
        <v>T6P12</v>
      </c>
      <c r="R740" s="30"/>
    </row>
    <row r="741" spans="1:19" x14ac:dyDescent="0.3">
      <c r="A741" s="30" t="s">
        <v>126</v>
      </c>
      <c r="B741" s="30">
        <v>0</v>
      </c>
      <c r="C741" s="30" t="s">
        <v>5033</v>
      </c>
      <c r="D741" s="30">
        <v>1801</v>
      </c>
      <c r="E741" s="30">
        <v>332.57900000000001</v>
      </c>
      <c r="F741" s="30">
        <v>0.5</v>
      </c>
      <c r="G741" s="30">
        <v>0.4</v>
      </c>
      <c r="H741" s="30">
        <v>2.099818</v>
      </c>
      <c r="I741" s="30">
        <v>5189653.6830000002</v>
      </c>
      <c r="J741" s="30">
        <v>487871.679</v>
      </c>
      <c r="K741" s="18">
        <f>VLOOKUP($C741,'Hub coords'!$A$14:$E$119,4,TRUE)</f>
        <v>487871.70540000004</v>
      </c>
      <c r="L741" s="18">
        <f>VLOOKUP($C741,'Hub coords'!$A$14:$E$119,5,TRUE)</f>
        <v>5189657.7755000005</v>
      </c>
      <c r="M741" s="34">
        <f t="shared" si="48"/>
        <v>2.6400000031571835E-2</v>
      </c>
      <c r="N741" s="34">
        <f t="shared" si="49"/>
        <v>4.0925000002607703</v>
      </c>
      <c r="O741" s="35">
        <f t="shared" si="50"/>
        <v>4.0925851502609047</v>
      </c>
      <c r="P741" s="34">
        <f t="shared" si="51"/>
        <v>16.749253212136072</v>
      </c>
      <c r="Q741" s="36" t="str">
        <f>VLOOKUP($C741,'Hub coords'!$A$14:$E$118,1,TRUE)</f>
        <v>T6P12</v>
      </c>
      <c r="R741" s="30"/>
    </row>
    <row r="742" spans="1:19" x14ac:dyDescent="0.3">
      <c r="A742" s="30" t="s">
        <v>126</v>
      </c>
      <c r="B742" s="30">
        <v>0</v>
      </c>
      <c r="C742" s="30" t="s">
        <v>5034</v>
      </c>
      <c r="D742" s="30">
        <v>1801</v>
      </c>
      <c r="E742" s="30">
        <v>337.41399999999999</v>
      </c>
      <c r="F742" s="30">
        <v>0.6</v>
      </c>
      <c r="G742" s="30">
        <v>0.5</v>
      </c>
      <c r="H742" s="30">
        <v>1.9398550000000001</v>
      </c>
      <c r="I742" s="30">
        <v>5189657.5520000001</v>
      </c>
      <c r="J742" s="30">
        <v>487872.08399999997</v>
      </c>
      <c r="K742" s="18">
        <f>VLOOKUP($C742,'Hub coords'!$A$14:$E$119,4,TRUE)</f>
        <v>487871.70540000004</v>
      </c>
      <c r="L742" s="18">
        <f>VLOOKUP($C742,'Hub coords'!$A$14:$E$119,5,TRUE)</f>
        <v>5189657.7755000005</v>
      </c>
      <c r="M742" s="34">
        <f t="shared" si="48"/>
        <v>0.37859999993816018</v>
      </c>
      <c r="N742" s="34">
        <f t="shared" si="49"/>
        <v>0.22350000031292439</v>
      </c>
      <c r="O742" s="35">
        <f t="shared" si="50"/>
        <v>0.439647825074857</v>
      </c>
      <c r="P742" s="34">
        <f t="shared" si="51"/>
        <v>0.19329021009305206</v>
      </c>
      <c r="Q742" s="36" t="str">
        <f>VLOOKUP($C742,'Hub coords'!$A$14:$E$118,1,TRUE)</f>
        <v>T6P12</v>
      </c>
      <c r="R742" s="30"/>
    </row>
    <row r="743" spans="1:19" x14ac:dyDescent="0.3">
      <c r="A743" s="30" t="s">
        <v>130</v>
      </c>
      <c r="B743" s="30">
        <v>0</v>
      </c>
      <c r="C743" s="30" t="s">
        <v>5035</v>
      </c>
      <c r="D743" s="30">
        <v>1801</v>
      </c>
      <c r="E743" s="30">
        <v>335.84500000000003</v>
      </c>
      <c r="F743" s="30">
        <v>0.5</v>
      </c>
      <c r="G743" s="30">
        <v>0.4</v>
      </c>
      <c r="H743" s="30">
        <v>1.9641360000000001</v>
      </c>
      <c r="I743" s="30">
        <v>5189653.5769999996</v>
      </c>
      <c r="J743" s="30">
        <v>487871.27600000001</v>
      </c>
      <c r="K743" s="18">
        <f>VLOOKUP($C743,'Hub coords'!$A$14:$E$119,4,TRUE)</f>
        <v>487871.70540000004</v>
      </c>
      <c r="L743" s="18">
        <f>VLOOKUP($C743,'Hub coords'!$A$14:$E$119,5,TRUE)</f>
        <v>5189657.7755000005</v>
      </c>
      <c r="M743" s="34">
        <f t="shared" si="48"/>
        <v>0.42940000002272427</v>
      </c>
      <c r="N743" s="34">
        <f t="shared" si="49"/>
        <v>4.1985000008717179</v>
      </c>
      <c r="O743" s="35">
        <f t="shared" si="50"/>
        <v>4.2204012389036345</v>
      </c>
      <c r="P743" s="34">
        <f t="shared" si="51"/>
        <v>17.811786617339333</v>
      </c>
      <c r="Q743" s="36" t="str">
        <f>VLOOKUP($C743,'Hub coords'!$A$14:$E$118,1,TRUE)</f>
        <v>T6P12</v>
      </c>
      <c r="R743" s="30"/>
    </row>
    <row r="744" spans="1:19" x14ac:dyDescent="0.3">
      <c r="A744" s="30" t="s">
        <v>126</v>
      </c>
      <c r="B744" s="30">
        <v>0</v>
      </c>
      <c r="C744" s="30" t="s">
        <v>5036</v>
      </c>
      <c r="D744" s="30">
        <v>1801</v>
      </c>
      <c r="E744" s="30">
        <v>341.608</v>
      </c>
      <c r="F744" s="30">
        <v>0.4</v>
      </c>
      <c r="G744" s="30">
        <v>0.4</v>
      </c>
      <c r="H744" s="30">
        <v>1.9717990000000001</v>
      </c>
      <c r="I744" s="30">
        <v>5189658.0659999996</v>
      </c>
      <c r="J744" s="30">
        <v>487871.446</v>
      </c>
      <c r="K744" s="18">
        <f>VLOOKUP($C744,'Hub coords'!$A$14:$E$119,4,TRUE)</f>
        <v>487871.70540000004</v>
      </c>
      <c r="L744" s="18">
        <f>VLOOKUP($C744,'Hub coords'!$A$14:$E$119,5,TRUE)</f>
        <v>5189657.7755000005</v>
      </c>
      <c r="M744" s="34">
        <f t="shared" si="48"/>
        <v>0.25940000003902242</v>
      </c>
      <c r="N744" s="34">
        <f t="shared" si="49"/>
        <v>0.29049999918788671</v>
      </c>
      <c r="O744" s="35">
        <f t="shared" si="50"/>
        <v>0.38945938112774614</v>
      </c>
      <c r="P744" s="34">
        <f t="shared" si="51"/>
        <v>0.15167860954840703</v>
      </c>
      <c r="Q744" s="36" t="str">
        <f>VLOOKUP($C744,'Hub coords'!$A$14:$E$118,1,TRUE)</f>
        <v>T6P12</v>
      </c>
      <c r="R744" s="30"/>
    </row>
    <row r="745" spans="1:19" x14ac:dyDescent="0.3">
      <c r="A745" s="30" t="s">
        <v>126</v>
      </c>
      <c r="B745" s="30">
        <v>0</v>
      </c>
      <c r="C745" s="30" t="s">
        <v>5037</v>
      </c>
      <c r="D745" s="30">
        <v>1801</v>
      </c>
      <c r="E745" s="30">
        <v>337.19799999999998</v>
      </c>
      <c r="F745" s="30">
        <v>0.4</v>
      </c>
      <c r="G745" s="30">
        <v>0.3</v>
      </c>
      <c r="H745" s="30">
        <v>2.8735439999999999</v>
      </c>
      <c r="I745" s="30">
        <v>5189655.682</v>
      </c>
      <c r="J745" s="30">
        <v>487871.80099999998</v>
      </c>
      <c r="K745" s="18">
        <f>VLOOKUP($C745,'Hub coords'!$A$14:$E$119,4,TRUE)</f>
        <v>487871.70540000004</v>
      </c>
      <c r="L745" s="18">
        <f>VLOOKUP($C745,'Hub coords'!$A$14:$E$119,5,TRUE)</f>
        <v>5189657.7755000005</v>
      </c>
      <c r="M745" s="34">
        <f t="shared" si="48"/>
        <v>9.5599999942351133E-2</v>
      </c>
      <c r="N745" s="34">
        <f t="shared" si="49"/>
        <v>2.0935000004246831</v>
      </c>
      <c r="O745" s="35">
        <f t="shared" si="50"/>
        <v>2.0956816580213524</v>
      </c>
      <c r="P745" s="34">
        <f t="shared" si="51"/>
        <v>4.3918816117671247</v>
      </c>
      <c r="Q745" s="36" t="str">
        <f>VLOOKUP($C745,'Hub coords'!$A$14:$E$118,1,TRUE)</f>
        <v>T6P12</v>
      </c>
      <c r="R745" s="30"/>
    </row>
    <row r="746" spans="1:19" x14ac:dyDescent="0.3">
      <c r="A746" s="30" t="s">
        <v>126</v>
      </c>
      <c r="B746" s="30">
        <v>0</v>
      </c>
      <c r="C746" s="30" t="s">
        <v>5038</v>
      </c>
      <c r="D746" s="30">
        <v>1801</v>
      </c>
      <c r="E746" s="30">
        <v>338.392</v>
      </c>
      <c r="F746" s="30">
        <v>0.6</v>
      </c>
      <c r="G746" s="30">
        <v>0.4</v>
      </c>
      <c r="H746" s="30">
        <v>2.7461899999999999</v>
      </c>
      <c r="I746" s="30">
        <v>5189655.1619999995</v>
      </c>
      <c r="J746" s="30">
        <v>487871.92099999997</v>
      </c>
      <c r="K746" s="18">
        <f>VLOOKUP($C746,'Hub coords'!$A$14:$E$119,4,TRUE)</f>
        <v>487871.70540000004</v>
      </c>
      <c r="L746" s="18">
        <f>VLOOKUP($C746,'Hub coords'!$A$14:$E$119,5,TRUE)</f>
        <v>5189657.7755000005</v>
      </c>
      <c r="M746" s="34">
        <f t="shared" si="48"/>
        <v>0.21559999993769452</v>
      </c>
      <c r="N746" s="34">
        <f t="shared" si="49"/>
        <v>2.6135000009089708</v>
      </c>
      <c r="O746" s="35">
        <f t="shared" si="50"/>
        <v>2.6223778550629055</v>
      </c>
      <c r="P746" s="34">
        <f t="shared" si="51"/>
        <v>6.8768656147243252</v>
      </c>
      <c r="Q746" s="36" t="str">
        <f>VLOOKUP($C746,'Hub coords'!$A$14:$E$118,1,TRUE)</f>
        <v>T6P12</v>
      </c>
      <c r="R746" s="30"/>
    </row>
    <row r="747" spans="1:19" x14ac:dyDescent="0.3">
      <c r="A747" s="30" t="s">
        <v>126</v>
      </c>
      <c r="B747" s="30">
        <v>0</v>
      </c>
      <c r="C747" s="30" t="s">
        <v>5039</v>
      </c>
      <c r="D747" s="30">
        <v>1801</v>
      </c>
      <c r="E747" s="30">
        <v>337.92399999999998</v>
      </c>
      <c r="F747" s="30">
        <v>0.5</v>
      </c>
      <c r="G747" s="30">
        <v>0.3</v>
      </c>
      <c r="H747" s="30">
        <v>1.9156219999999999</v>
      </c>
      <c r="I747" s="30">
        <v>5189657.5559999999</v>
      </c>
      <c r="J747" s="30">
        <v>487871.489</v>
      </c>
      <c r="K747" s="18">
        <f>VLOOKUP($C747,'Hub coords'!$A$14:$E$119,4,TRUE)</f>
        <v>487871.70540000004</v>
      </c>
      <c r="L747" s="18">
        <f>VLOOKUP($C747,'Hub coords'!$A$14:$E$119,5,TRUE)</f>
        <v>5189657.7755000005</v>
      </c>
      <c r="M747" s="34">
        <f t="shared" si="48"/>
        <v>0.21640000003390014</v>
      </c>
      <c r="N747" s="34">
        <f t="shared" si="49"/>
        <v>0.21950000058859587</v>
      </c>
      <c r="O747" s="35">
        <f t="shared" si="50"/>
        <v>0.30823564082218907</v>
      </c>
      <c r="P747" s="34">
        <f t="shared" si="51"/>
        <v>9.5009210273065553E-2</v>
      </c>
      <c r="Q747" s="36" t="str">
        <f>VLOOKUP($C747,'Hub coords'!$A$14:$E$118,1,TRUE)</f>
        <v>T6P12</v>
      </c>
      <c r="R747" s="30"/>
    </row>
    <row r="748" spans="1:19" x14ac:dyDescent="0.3">
      <c r="A748" s="30" t="s">
        <v>130</v>
      </c>
      <c r="B748" s="30">
        <v>0</v>
      </c>
      <c r="C748" s="30" t="s">
        <v>5013</v>
      </c>
      <c r="D748" s="30">
        <v>1801</v>
      </c>
      <c r="E748" s="30">
        <v>338.916</v>
      </c>
      <c r="F748" s="30">
        <v>0.5</v>
      </c>
      <c r="G748" s="30">
        <v>0.4</v>
      </c>
      <c r="H748" s="30">
        <v>2.1870639999999999</v>
      </c>
      <c r="I748" s="30">
        <v>5189657.53</v>
      </c>
      <c r="J748" s="30">
        <v>487871.929</v>
      </c>
      <c r="K748" s="18">
        <f>VLOOKUP($C748,'Hub coords'!$A$14:$E$119,4,TRUE)</f>
        <v>487871.70540000004</v>
      </c>
      <c r="L748" s="18">
        <f>VLOOKUP($C748,'Hub coords'!$A$14:$E$119,5,TRUE)</f>
        <v>5189657.7755000005</v>
      </c>
      <c r="M748" s="34">
        <f t="shared" ref="M748:M811" si="52">ABS(K748-J748)</f>
        <v>0.22359999996842816</v>
      </c>
      <c r="N748" s="34">
        <f t="shared" ref="N748:N811" si="53">ABS(L748-I748)</f>
        <v>0.2455000001937151</v>
      </c>
      <c r="O748" s="35">
        <f t="shared" ref="O748:O811" si="54">SQRT(M748^2+N748^2)</f>
        <v>0.33206506904670835</v>
      </c>
      <c r="P748" s="34">
        <f t="shared" ref="P748:P811" si="55">O748*O748</f>
        <v>0.11026721008099519</v>
      </c>
      <c r="Q748" s="36" t="str">
        <f>VLOOKUP($C748,'Hub coords'!$A$14:$E$118,1,TRUE)</f>
        <v>T6P12</v>
      </c>
      <c r="R748" s="30"/>
    </row>
    <row r="749" spans="1:19" x14ac:dyDescent="0.3">
      <c r="A749" s="30" t="s">
        <v>126</v>
      </c>
      <c r="B749" s="30">
        <v>0</v>
      </c>
      <c r="C749" s="30" t="s">
        <v>5040</v>
      </c>
      <c r="D749" s="30">
        <v>1801</v>
      </c>
      <c r="E749" s="30">
        <v>344.35899999999998</v>
      </c>
      <c r="F749" s="30">
        <v>0.3</v>
      </c>
      <c r="G749" s="30">
        <v>0.3</v>
      </c>
      <c r="H749" s="30">
        <v>2.657727</v>
      </c>
      <c r="I749" s="30">
        <v>5189655.648</v>
      </c>
      <c r="J749" s="30">
        <v>487872.08199999999</v>
      </c>
      <c r="K749" s="18">
        <f>VLOOKUP($C749,'Hub coords'!$A$14:$E$119,4,TRUE)</f>
        <v>487871.70540000004</v>
      </c>
      <c r="L749" s="18">
        <f>VLOOKUP($C749,'Hub coords'!$A$14:$E$119,5,TRUE)</f>
        <v>5189657.7755000005</v>
      </c>
      <c r="M749" s="34">
        <f t="shared" si="52"/>
        <v>0.3765999999595806</v>
      </c>
      <c r="N749" s="34">
        <f t="shared" si="53"/>
        <v>2.1275000004097819</v>
      </c>
      <c r="O749" s="35">
        <f t="shared" si="54"/>
        <v>2.160574879913487</v>
      </c>
      <c r="P749" s="34">
        <f t="shared" si="55"/>
        <v>4.6680838117131787</v>
      </c>
      <c r="Q749" s="36" t="str">
        <f>VLOOKUP($C749,'Hub coords'!$A$14:$E$118,1,TRUE)</f>
        <v>T6P12</v>
      </c>
      <c r="R749" s="30"/>
    </row>
    <row r="750" spans="1:19" x14ac:dyDescent="0.3">
      <c r="A750" s="30" t="s">
        <v>126</v>
      </c>
      <c r="B750" s="30">
        <v>0</v>
      </c>
      <c r="C750" s="30" t="s">
        <v>5014</v>
      </c>
      <c r="D750" s="30">
        <v>1801</v>
      </c>
      <c r="E750" s="30">
        <v>338.565</v>
      </c>
      <c r="F750" s="30">
        <v>0.4</v>
      </c>
      <c r="G750" s="30">
        <v>0.3</v>
      </c>
      <c r="H750" s="30">
        <v>2.0250689999999998</v>
      </c>
      <c r="I750" s="30">
        <v>5189657.4000000004</v>
      </c>
      <c r="J750" s="30">
        <v>487871.80099999998</v>
      </c>
      <c r="K750" s="18">
        <f>VLOOKUP($C750,'Hub coords'!$A$14:$E$119,4,TRUE)</f>
        <v>487871.70540000004</v>
      </c>
      <c r="L750" s="18">
        <f>VLOOKUP($C750,'Hub coords'!$A$14:$E$119,5,TRUE)</f>
        <v>5189657.7755000005</v>
      </c>
      <c r="M750" s="34">
        <f t="shared" si="52"/>
        <v>9.5599999942351133E-2</v>
      </c>
      <c r="N750" s="34">
        <f t="shared" si="53"/>
        <v>0.37550000008195639</v>
      </c>
      <c r="O750" s="35">
        <f t="shared" si="54"/>
        <v>0.38747852850258269</v>
      </c>
      <c r="P750" s="34">
        <f t="shared" si="55"/>
        <v>0.15013961005052678</v>
      </c>
      <c r="Q750" s="36" t="str">
        <f>VLOOKUP($C750,'Hub coords'!$A$14:$E$118,1,TRUE)</f>
        <v>T6P12</v>
      </c>
      <c r="R750" s="30" t="s">
        <v>5112</v>
      </c>
      <c r="S750" s="37">
        <f>COUNT(D726:D755)</f>
        <v>30</v>
      </c>
    </row>
    <row r="751" spans="1:19" x14ac:dyDescent="0.3">
      <c r="A751" s="30" t="s">
        <v>126</v>
      </c>
      <c r="B751" s="30">
        <v>0</v>
      </c>
      <c r="C751" s="30" t="s">
        <v>5015</v>
      </c>
      <c r="D751" s="30">
        <v>1801</v>
      </c>
      <c r="E751" s="30">
        <v>334.55799999999999</v>
      </c>
      <c r="F751" s="30">
        <v>0.5</v>
      </c>
      <c r="G751" s="30">
        <v>0.3</v>
      </c>
      <c r="H751" s="30">
        <v>2.5318930000000002</v>
      </c>
      <c r="I751" s="30">
        <v>5189653.8509999998</v>
      </c>
      <c r="J751" s="30">
        <v>487871.61800000002</v>
      </c>
      <c r="K751" s="18">
        <f>VLOOKUP($C751,'Hub coords'!$A$14:$E$119,4,TRUE)</f>
        <v>487871.70540000004</v>
      </c>
      <c r="L751" s="18">
        <f>VLOOKUP($C751,'Hub coords'!$A$14:$E$119,5,TRUE)</f>
        <v>5189657.7755000005</v>
      </c>
      <c r="M751" s="34">
        <f t="shared" si="52"/>
        <v>8.7400000018533319E-2</v>
      </c>
      <c r="N751" s="34">
        <f t="shared" si="53"/>
        <v>3.9245000006631017</v>
      </c>
      <c r="O751" s="35">
        <f t="shared" si="54"/>
        <v>3.9254730944445315</v>
      </c>
      <c r="P751" s="34">
        <f t="shared" si="55"/>
        <v>15.409339015207927</v>
      </c>
      <c r="Q751" s="36" t="str">
        <f>VLOOKUP($C751,'Hub coords'!$A$14:$E$118,1,TRUE)</f>
        <v>T6P12</v>
      </c>
      <c r="R751" s="30" t="s">
        <v>5111</v>
      </c>
      <c r="S751" s="34">
        <f>AVERAGE(O726:O755)</f>
        <v>2.175007011723693</v>
      </c>
    </row>
    <row r="752" spans="1:19" x14ac:dyDescent="0.3">
      <c r="A752" s="30" t="s">
        <v>126</v>
      </c>
      <c r="B752" s="30">
        <v>0</v>
      </c>
      <c r="C752" s="30" t="s">
        <v>5016</v>
      </c>
      <c r="D752" s="30">
        <v>1801</v>
      </c>
      <c r="E752" s="30">
        <v>334.60899999999998</v>
      </c>
      <c r="F752" s="30">
        <v>0.5</v>
      </c>
      <c r="G752" s="30">
        <v>0.4</v>
      </c>
      <c r="H752" s="30">
        <v>2.1746940000000001</v>
      </c>
      <c r="I752" s="30">
        <v>5189653.5750000002</v>
      </c>
      <c r="J752" s="30">
        <v>487871.88500000001</v>
      </c>
      <c r="K752" s="18">
        <f>VLOOKUP($C752,'Hub coords'!$A$14:$E$119,4,TRUE)</f>
        <v>487871.70540000004</v>
      </c>
      <c r="L752" s="18">
        <f>VLOOKUP($C752,'Hub coords'!$A$14:$E$119,5,TRUE)</f>
        <v>5189657.7755000005</v>
      </c>
      <c r="M752" s="34">
        <f t="shared" si="52"/>
        <v>0.1795999999740161</v>
      </c>
      <c r="N752" s="34">
        <f t="shared" si="53"/>
        <v>4.2005000002682209</v>
      </c>
      <c r="O752" s="35">
        <f t="shared" si="54"/>
        <v>4.2043378090067867</v>
      </c>
      <c r="P752" s="34">
        <f t="shared" si="55"/>
        <v>17.676456412243986</v>
      </c>
      <c r="Q752" s="36" t="str">
        <f>VLOOKUP($C752,'Hub coords'!$A$14:$E$118,1,TRUE)</f>
        <v>T6P12</v>
      </c>
      <c r="R752" s="30" t="s">
        <v>5110</v>
      </c>
      <c r="S752" s="34">
        <f>_xlfn.STDEV.S(O726:O755)</f>
        <v>1.5615446941699622</v>
      </c>
    </row>
    <row r="753" spans="1:20" x14ac:dyDescent="0.3">
      <c r="A753" s="30" t="s">
        <v>130</v>
      </c>
      <c r="B753" s="30">
        <v>0</v>
      </c>
      <c r="C753" s="30" t="s">
        <v>5017</v>
      </c>
      <c r="D753" s="30">
        <v>1801</v>
      </c>
      <c r="E753" s="30">
        <v>337.41</v>
      </c>
      <c r="F753" s="30">
        <v>0.5</v>
      </c>
      <c r="G753" s="30">
        <v>0.4</v>
      </c>
      <c r="H753" s="30">
        <v>1.9468000000000001</v>
      </c>
      <c r="I753" s="30">
        <v>5189657.8710000003</v>
      </c>
      <c r="J753" s="30">
        <v>487871.96100000001</v>
      </c>
      <c r="K753" s="18">
        <f>VLOOKUP($C753,'Hub coords'!$A$14:$E$119,4,TRUE)</f>
        <v>487871.70540000004</v>
      </c>
      <c r="L753" s="18">
        <f>VLOOKUP($C753,'Hub coords'!$A$14:$E$119,5,TRUE)</f>
        <v>5189657.7755000005</v>
      </c>
      <c r="M753" s="34">
        <f t="shared" si="52"/>
        <v>0.25559999997494742</v>
      </c>
      <c r="N753" s="34">
        <f t="shared" si="53"/>
        <v>9.5499999821186066E-2</v>
      </c>
      <c r="O753" s="35">
        <f t="shared" si="54"/>
        <v>0.27285822317284053</v>
      </c>
      <c r="P753" s="34">
        <f t="shared" si="55"/>
        <v>7.4451609953039649E-2</v>
      </c>
      <c r="Q753" s="36" t="str">
        <f>VLOOKUP($C753,'Hub coords'!$A$14:$E$118,1,TRUE)</f>
        <v>T6P12</v>
      </c>
      <c r="R753" s="30" t="s">
        <v>5109</v>
      </c>
      <c r="S753" s="34">
        <f>MIN(O726:O755)</f>
        <v>0.27285822317284053</v>
      </c>
    </row>
    <row r="754" spans="1:20" x14ac:dyDescent="0.3">
      <c r="A754" s="30" t="s">
        <v>126</v>
      </c>
      <c r="B754" s="30">
        <v>0</v>
      </c>
      <c r="C754" s="30" t="s">
        <v>5018</v>
      </c>
      <c r="D754" s="30">
        <v>1801</v>
      </c>
      <c r="E754" s="30">
        <v>343.23099999999999</v>
      </c>
      <c r="F754" s="30">
        <v>0.3</v>
      </c>
      <c r="G754" s="30">
        <v>0.3</v>
      </c>
      <c r="H754" s="30">
        <v>2.6379440000000001</v>
      </c>
      <c r="I754" s="30">
        <v>5189655.1339999996</v>
      </c>
      <c r="J754" s="30">
        <v>487871.978</v>
      </c>
      <c r="K754" s="18">
        <f>VLOOKUP($C754,'Hub coords'!$A$14:$E$119,4,TRUE)</f>
        <v>487871.70540000004</v>
      </c>
      <c r="L754" s="18">
        <f>VLOOKUP($C754,'Hub coords'!$A$14:$E$119,5,TRUE)</f>
        <v>5189657.7755000005</v>
      </c>
      <c r="M754" s="34">
        <f t="shared" si="52"/>
        <v>0.27259999996749684</v>
      </c>
      <c r="N754" s="34">
        <f t="shared" si="53"/>
        <v>2.6415000008419156</v>
      </c>
      <c r="O754" s="35">
        <f t="shared" si="54"/>
        <v>2.6555287636231921</v>
      </c>
      <c r="P754" s="34">
        <f t="shared" si="55"/>
        <v>7.0518330144301196</v>
      </c>
      <c r="Q754" s="36" t="str">
        <f>VLOOKUP($C754,'Hub coords'!$A$14:$E$118,1,TRUE)</f>
        <v>T6P12</v>
      </c>
      <c r="R754" s="30" t="s">
        <v>5108</v>
      </c>
      <c r="S754" s="34">
        <f>MAX(O726:O755)</f>
        <v>4.3159466421170833</v>
      </c>
    </row>
    <row r="755" spans="1:20" x14ac:dyDescent="0.3">
      <c r="A755" s="30" t="s">
        <v>126</v>
      </c>
      <c r="B755" s="30">
        <v>0</v>
      </c>
      <c r="C755" s="30" t="s">
        <v>5019</v>
      </c>
      <c r="D755" s="30">
        <v>1801</v>
      </c>
      <c r="E755" s="30">
        <v>333.67899999999997</v>
      </c>
      <c r="F755" s="30">
        <v>0.4</v>
      </c>
      <c r="G755" s="30">
        <v>0.3</v>
      </c>
      <c r="H755" s="30">
        <v>2.412954</v>
      </c>
      <c r="I755" s="30">
        <v>5189654.1529999999</v>
      </c>
      <c r="J755" s="30">
        <v>487871.777</v>
      </c>
      <c r="K755" s="18">
        <f>VLOOKUP($C755,'Hub coords'!$A$14:$E$119,4,TRUE)</f>
        <v>487871.70540000004</v>
      </c>
      <c r="L755" s="18">
        <f>VLOOKUP($C755,'Hub coords'!$A$14:$E$119,5,TRUE)</f>
        <v>5189657.7755000005</v>
      </c>
      <c r="M755" s="34">
        <f t="shared" si="52"/>
        <v>7.159999996656552E-2</v>
      </c>
      <c r="N755" s="34">
        <f t="shared" si="53"/>
        <v>3.6225000005215406</v>
      </c>
      <c r="O755" s="35">
        <f t="shared" si="54"/>
        <v>3.6232075311488541</v>
      </c>
      <c r="P755" s="34">
        <f t="shared" si="55"/>
        <v>13.127632813773774</v>
      </c>
      <c r="Q755" s="36" t="str">
        <f>VLOOKUP($C755,'Hub coords'!$A$14:$E$118,1,TRUE)</f>
        <v>T6P12</v>
      </c>
      <c r="R755" s="30" t="s">
        <v>5107</v>
      </c>
      <c r="S755" s="34">
        <f>SQRT(SUM(P726:P755)/S750)</f>
        <v>2.6622916078461261</v>
      </c>
    </row>
    <row r="756" spans="1:20" ht="15" thickBot="1" x14ac:dyDescent="0.35">
      <c r="A756" s="45" t="s">
        <v>130</v>
      </c>
      <c r="B756" s="45">
        <v>0</v>
      </c>
      <c r="C756" s="45" t="s">
        <v>5041</v>
      </c>
      <c r="D756" s="45">
        <v>1800</v>
      </c>
      <c r="E756" s="45">
        <v>341.61900000000003</v>
      </c>
      <c r="F756" s="45">
        <v>0.4</v>
      </c>
      <c r="G756" s="45">
        <v>0.3</v>
      </c>
      <c r="H756" s="45">
        <v>2.3030550000000001</v>
      </c>
      <c r="I756" s="45">
        <v>5189730.1359999999</v>
      </c>
      <c r="J756" s="45">
        <v>487874.15299999999</v>
      </c>
      <c r="K756" s="18">
        <f>VLOOKUP($C756,'Hub coords'!$A$14:$E$119,4,TRUE)</f>
        <v>487871.66440000001</v>
      </c>
      <c r="L756" s="18">
        <f>VLOOKUP($C756,'Hub coords'!$A$14:$E$119,5,TRUE)</f>
        <v>5189733.6025</v>
      </c>
      <c r="M756" s="18">
        <f t="shared" si="52"/>
        <v>2.488599999982398</v>
      </c>
      <c r="N756" s="18">
        <f t="shared" si="53"/>
        <v>3.4665000000968575</v>
      </c>
      <c r="O756" s="46">
        <f t="shared" si="54"/>
        <v>4.2672886251792139</v>
      </c>
      <c r="P756" s="18">
        <f t="shared" si="55"/>
        <v>18.209752210583904</v>
      </c>
      <c r="Q756" s="47" t="str">
        <f>VLOOKUP($C756,'Hub coords'!$A$14:$E$118,1,TRUE)</f>
        <v>T6P13</v>
      </c>
      <c r="R756" s="45"/>
      <c r="S756" s="45"/>
      <c r="T756" s="45"/>
    </row>
    <row r="757" spans="1:20" x14ac:dyDescent="0.3">
      <c r="A757" s="45" t="s">
        <v>126</v>
      </c>
      <c r="B757" s="45">
        <v>0</v>
      </c>
      <c r="C757" s="45" t="s">
        <v>5050</v>
      </c>
      <c r="D757" s="45">
        <v>1801</v>
      </c>
      <c r="E757" s="45">
        <v>331.11599999999999</v>
      </c>
      <c r="F757" s="45">
        <v>0.3</v>
      </c>
      <c r="G757" s="45">
        <v>0.2</v>
      </c>
      <c r="H757" s="45">
        <v>1.9609270000000001</v>
      </c>
      <c r="I757" s="45">
        <v>5189729.4409999996</v>
      </c>
      <c r="J757" s="45">
        <v>487872.50599999999</v>
      </c>
      <c r="K757" s="18">
        <f>VLOOKUP($C757,'Hub coords'!$A$14:$E$119,4,TRUE)</f>
        <v>487871.66440000001</v>
      </c>
      <c r="L757" s="18">
        <f>VLOOKUP($C757,'Hub coords'!$A$14:$E$119,5,TRUE)</f>
        <v>5189733.6025</v>
      </c>
      <c r="M757" s="18">
        <f t="shared" si="52"/>
        <v>0.84159999998519197</v>
      </c>
      <c r="N757" s="18">
        <f t="shared" si="53"/>
        <v>4.1615000003948808</v>
      </c>
      <c r="O757" s="46">
        <f t="shared" si="54"/>
        <v>4.2457476153513491</v>
      </c>
      <c r="P757" s="18">
        <f t="shared" si="55"/>
        <v>18.026372813261666</v>
      </c>
      <c r="Q757" s="47" t="str">
        <f>VLOOKUP($C757,'Hub coords'!$A$14:$E$118,1,TRUE)</f>
        <v>T6P13</v>
      </c>
      <c r="R757" s="20"/>
      <c r="S757" s="20"/>
      <c r="T757" s="45"/>
    </row>
    <row r="758" spans="1:20" x14ac:dyDescent="0.3">
      <c r="A758" s="45" t="s">
        <v>126</v>
      </c>
      <c r="B758" s="45">
        <v>0</v>
      </c>
      <c r="C758" s="45" t="s">
        <v>5051</v>
      </c>
      <c r="D758" s="45">
        <v>1800</v>
      </c>
      <c r="E758" s="45">
        <v>339.49099999999999</v>
      </c>
      <c r="F758" s="45">
        <v>0.3</v>
      </c>
      <c r="G758" s="45">
        <v>0.3</v>
      </c>
      <c r="H758" s="45">
        <v>2.3964120000000002</v>
      </c>
      <c r="I758" s="45">
        <v>5189730.301</v>
      </c>
      <c r="J758" s="45">
        <v>487873.81199999998</v>
      </c>
      <c r="K758" s="18">
        <f>VLOOKUP($C758,'Hub coords'!$A$14:$E$119,4,TRUE)</f>
        <v>487871.66440000001</v>
      </c>
      <c r="L758" s="18">
        <f>VLOOKUP($C758,'Hub coords'!$A$14:$E$119,5,TRUE)</f>
        <v>5189733.6025</v>
      </c>
      <c r="M758" s="18">
        <f t="shared" si="52"/>
        <v>2.1475999999674968</v>
      </c>
      <c r="N758" s="18">
        <f t="shared" si="53"/>
        <v>3.3015000000596046</v>
      </c>
      <c r="O758" s="46">
        <f t="shared" si="54"/>
        <v>3.938538816649388</v>
      </c>
      <c r="P758" s="18">
        <f t="shared" si="55"/>
        <v>15.512088010253962</v>
      </c>
      <c r="Q758" s="47" t="str">
        <f>VLOOKUP($C758,'Hub coords'!$A$14:$E$118,1,TRUE)</f>
        <v>T6P13</v>
      </c>
      <c r="R758" s="19"/>
      <c r="S758" s="15"/>
      <c r="T758" s="45"/>
    </row>
    <row r="759" spans="1:20" x14ac:dyDescent="0.3">
      <c r="A759" s="45" t="s">
        <v>126</v>
      </c>
      <c r="B759" s="45">
        <v>0</v>
      </c>
      <c r="C759" s="45" t="s">
        <v>5052</v>
      </c>
      <c r="D759" s="45">
        <v>1801</v>
      </c>
      <c r="E759" s="45">
        <v>334.64400000000001</v>
      </c>
      <c r="F759" s="45">
        <v>0.3</v>
      </c>
      <c r="G759" s="45">
        <v>0.2</v>
      </c>
      <c r="H759" s="45">
        <v>2.4119899999999999</v>
      </c>
      <c r="I759" s="45">
        <v>5189729.7300000004</v>
      </c>
      <c r="J759" s="45">
        <v>487872.826</v>
      </c>
      <c r="K759" s="18">
        <f>VLOOKUP($C759,'Hub coords'!$A$14:$E$119,4,TRUE)</f>
        <v>487871.66440000001</v>
      </c>
      <c r="L759" s="18">
        <f>VLOOKUP($C759,'Hub coords'!$A$14:$E$119,5,TRUE)</f>
        <v>5189733.6025</v>
      </c>
      <c r="M759" s="18">
        <f t="shared" si="52"/>
        <v>1.1615999999921769</v>
      </c>
      <c r="N759" s="18">
        <f t="shared" si="53"/>
        <v>3.8724999995902181</v>
      </c>
      <c r="O759" s="46">
        <f t="shared" si="54"/>
        <v>4.0429655955508776</v>
      </c>
      <c r="P759" s="18">
        <f t="shared" si="55"/>
        <v>16.345570806808063</v>
      </c>
      <c r="Q759" s="47" t="str">
        <f>VLOOKUP($C759,'Hub coords'!$A$14:$E$118,1,TRUE)</f>
        <v>T6P13</v>
      </c>
      <c r="R759" s="19"/>
      <c r="S759" s="15"/>
      <c r="T759" s="45"/>
    </row>
    <row r="760" spans="1:20" x14ac:dyDescent="0.3">
      <c r="A760" s="45" t="s">
        <v>130</v>
      </c>
      <c r="B760" s="45">
        <v>0</v>
      </c>
      <c r="C760" s="45" t="s">
        <v>5053</v>
      </c>
      <c r="D760" s="45">
        <v>1801</v>
      </c>
      <c r="E760" s="45">
        <v>332.98500000000001</v>
      </c>
      <c r="F760" s="45">
        <v>0.3</v>
      </c>
      <c r="G760" s="45">
        <v>0.2</v>
      </c>
      <c r="H760" s="45">
        <v>1.9482680000000001</v>
      </c>
      <c r="I760" s="45">
        <v>5189729.2960000001</v>
      </c>
      <c r="J760" s="45">
        <v>487872.36</v>
      </c>
      <c r="K760" s="18">
        <f>VLOOKUP($C760,'Hub coords'!$A$14:$E$119,4,TRUE)</f>
        <v>487871.66440000001</v>
      </c>
      <c r="L760" s="18">
        <f>VLOOKUP($C760,'Hub coords'!$A$14:$E$119,5,TRUE)</f>
        <v>5189733.6025</v>
      </c>
      <c r="M760" s="18">
        <f t="shared" si="52"/>
        <v>0.69559999997727573</v>
      </c>
      <c r="N760" s="18">
        <f t="shared" si="53"/>
        <v>4.3064999999478459</v>
      </c>
      <c r="O760" s="46">
        <f t="shared" si="54"/>
        <v>4.3623160831740728</v>
      </c>
      <c r="P760" s="18">
        <f t="shared" si="55"/>
        <v>19.029801609519183</v>
      </c>
      <c r="Q760" s="47" t="str">
        <f>VLOOKUP($C760,'Hub coords'!$A$14:$E$118,1,TRUE)</f>
        <v>T6P13</v>
      </c>
      <c r="R760" s="19"/>
      <c r="S760" s="15"/>
      <c r="T760" s="45"/>
    </row>
    <row r="761" spans="1:20" x14ac:dyDescent="0.3">
      <c r="A761" s="45" t="s">
        <v>126</v>
      </c>
      <c r="B761" s="45">
        <v>0</v>
      </c>
      <c r="C761" s="45" t="s">
        <v>5054</v>
      </c>
      <c r="D761" s="45">
        <v>1801</v>
      </c>
      <c r="E761" s="45">
        <v>337.47300000000001</v>
      </c>
      <c r="F761" s="45">
        <v>0.3</v>
      </c>
      <c r="G761" s="45">
        <v>0.2</v>
      </c>
      <c r="H761" s="45">
        <v>2.2345890000000002</v>
      </c>
      <c r="I761" s="45">
        <v>5189729.2039999999</v>
      </c>
      <c r="J761" s="45">
        <v>487872.89199999999</v>
      </c>
      <c r="K761" s="18">
        <f>VLOOKUP($C761,'Hub coords'!$A$14:$E$119,4,TRUE)</f>
        <v>487871.66440000001</v>
      </c>
      <c r="L761" s="18">
        <f>VLOOKUP($C761,'Hub coords'!$A$14:$E$119,5,TRUE)</f>
        <v>5189733.6025</v>
      </c>
      <c r="M761" s="18">
        <f t="shared" si="52"/>
        <v>1.227599999983795</v>
      </c>
      <c r="N761" s="18">
        <f t="shared" si="53"/>
        <v>4.3985000001266599</v>
      </c>
      <c r="O761" s="46">
        <f t="shared" si="54"/>
        <v>4.5665965456863429</v>
      </c>
      <c r="P761" s="18">
        <f t="shared" si="55"/>
        <v>20.853804011074438</v>
      </c>
      <c r="Q761" s="47" t="str">
        <f>VLOOKUP($C761,'Hub coords'!$A$14:$E$118,1,TRUE)</f>
        <v>T6P13</v>
      </c>
      <c r="R761" s="19"/>
      <c r="S761" s="15"/>
      <c r="T761" s="45"/>
    </row>
    <row r="762" spans="1:20" x14ac:dyDescent="0.3">
      <c r="A762" s="45" t="s">
        <v>126</v>
      </c>
      <c r="B762" s="45">
        <v>0</v>
      </c>
      <c r="C762" s="45" t="s">
        <v>5055</v>
      </c>
      <c r="D762" s="45">
        <v>1800</v>
      </c>
      <c r="E762" s="45">
        <v>338.47699999999998</v>
      </c>
      <c r="F762" s="45">
        <v>0.3</v>
      </c>
      <c r="G762" s="45">
        <v>0.2</v>
      </c>
      <c r="H762" s="45">
        <v>2.2660710000000002</v>
      </c>
      <c r="I762" s="45">
        <v>5189729.6940000001</v>
      </c>
      <c r="J762" s="45">
        <v>487873.62699999998</v>
      </c>
      <c r="K762" s="18">
        <f>VLOOKUP($C762,'Hub coords'!$A$14:$E$119,4,TRUE)</f>
        <v>487871.66440000001</v>
      </c>
      <c r="L762" s="18">
        <f>VLOOKUP($C762,'Hub coords'!$A$14:$E$119,5,TRUE)</f>
        <v>5189733.6025</v>
      </c>
      <c r="M762" s="18">
        <f t="shared" si="52"/>
        <v>1.9625999999698251</v>
      </c>
      <c r="N762" s="18">
        <f t="shared" si="53"/>
        <v>3.9084999999031425</v>
      </c>
      <c r="O762" s="46">
        <f t="shared" si="54"/>
        <v>4.3735764551593723</v>
      </c>
      <c r="P762" s="18">
        <f t="shared" si="55"/>
        <v>19.128171009124422</v>
      </c>
      <c r="Q762" s="47" t="str">
        <f>VLOOKUP($C762,'Hub coords'!$A$14:$E$118,1,TRUE)</f>
        <v>T6P13</v>
      </c>
      <c r="R762" s="19"/>
      <c r="S762" s="15"/>
      <c r="T762" s="45"/>
    </row>
    <row r="763" spans="1:20" x14ac:dyDescent="0.3">
      <c r="A763" s="45" t="s">
        <v>126</v>
      </c>
      <c r="B763" s="45">
        <v>0</v>
      </c>
      <c r="C763" s="45" t="s">
        <v>5056</v>
      </c>
      <c r="D763" s="45">
        <v>1800</v>
      </c>
      <c r="E763" s="45">
        <v>339.226</v>
      </c>
      <c r="F763" s="45">
        <v>0.4</v>
      </c>
      <c r="G763" s="45">
        <v>0.3</v>
      </c>
      <c r="H763" s="45">
        <v>1.935424</v>
      </c>
      <c r="I763" s="45">
        <v>5189729.591</v>
      </c>
      <c r="J763" s="45">
        <v>487872.72399999999</v>
      </c>
      <c r="K763" s="18">
        <f>VLOOKUP($C763,'Hub coords'!$A$14:$E$119,4,TRUE)</f>
        <v>487871.66440000001</v>
      </c>
      <c r="L763" s="18">
        <f>VLOOKUP($C763,'Hub coords'!$A$14:$E$119,5,TRUE)</f>
        <v>5189733.6025</v>
      </c>
      <c r="M763" s="18">
        <f t="shared" si="52"/>
        <v>1.0595999999786727</v>
      </c>
      <c r="N763" s="18">
        <f t="shared" si="53"/>
        <v>4.0115000000223517</v>
      </c>
      <c r="O763" s="46">
        <f t="shared" si="54"/>
        <v>4.1490823575983802</v>
      </c>
      <c r="P763" s="18">
        <f t="shared" si="55"/>
        <v>17.214884410134133</v>
      </c>
      <c r="Q763" s="47" t="str">
        <f>VLOOKUP($C763,'Hub coords'!$A$14:$E$118,1,TRUE)</f>
        <v>T6P13</v>
      </c>
      <c r="R763" s="19"/>
      <c r="S763" s="15"/>
      <c r="T763" s="45"/>
    </row>
    <row r="764" spans="1:20" x14ac:dyDescent="0.3">
      <c r="A764" s="45" t="s">
        <v>126</v>
      </c>
      <c r="B764" s="45">
        <v>0</v>
      </c>
      <c r="C764" s="45" t="s">
        <v>5057</v>
      </c>
      <c r="D764" s="45">
        <v>1800</v>
      </c>
      <c r="E764" s="45">
        <v>341.80500000000001</v>
      </c>
      <c r="F764" s="45">
        <v>0.3</v>
      </c>
      <c r="G764" s="45">
        <v>0.2</v>
      </c>
      <c r="H764" s="45">
        <v>2.1119650000000001</v>
      </c>
      <c r="I764" s="45">
        <v>5189729.3289999999</v>
      </c>
      <c r="J764" s="45">
        <v>487873.23300000001</v>
      </c>
      <c r="K764" s="18">
        <f>VLOOKUP($C764,'Hub coords'!$A$14:$E$119,4,TRUE)</f>
        <v>487871.66440000001</v>
      </c>
      <c r="L764" s="18">
        <f>VLOOKUP($C764,'Hub coords'!$A$14:$E$119,5,TRUE)</f>
        <v>5189733.6025</v>
      </c>
      <c r="M764" s="18">
        <f t="shared" si="52"/>
        <v>1.5685999999986961</v>
      </c>
      <c r="N764" s="18">
        <f t="shared" si="53"/>
        <v>4.2735000001266599</v>
      </c>
      <c r="O764" s="46">
        <f t="shared" si="54"/>
        <v>4.5522860423174718</v>
      </c>
      <c r="P764" s="18">
        <f t="shared" si="55"/>
        <v>20.723308211078471</v>
      </c>
      <c r="Q764" s="47" t="str">
        <f>VLOOKUP($C764,'Hub coords'!$A$14:$E$118,1,TRUE)</f>
        <v>T6P13</v>
      </c>
      <c r="R764" s="19"/>
      <c r="S764" s="15"/>
      <c r="T764" s="45"/>
    </row>
    <row r="765" spans="1:20" x14ac:dyDescent="0.3">
      <c r="A765" s="45" t="s">
        <v>126</v>
      </c>
      <c r="B765" s="45">
        <v>0</v>
      </c>
      <c r="C765" s="45" t="s">
        <v>5058</v>
      </c>
      <c r="D765" s="45">
        <v>1801</v>
      </c>
      <c r="E765" s="45">
        <v>332.238</v>
      </c>
      <c r="F765" s="45">
        <v>0.3</v>
      </c>
      <c r="G765" s="45">
        <v>0.2</v>
      </c>
      <c r="H765" s="45">
        <v>2.048451</v>
      </c>
      <c r="I765" s="45">
        <v>5189729.4539999999</v>
      </c>
      <c r="J765" s="45">
        <v>487872.37699999998</v>
      </c>
      <c r="K765" s="18">
        <f>VLOOKUP($C765,'Hub coords'!$A$14:$E$119,4,TRUE)</f>
        <v>487871.66440000001</v>
      </c>
      <c r="L765" s="18">
        <f>VLOOKUP($C765,'Hub coords'!$A$14:$E$119,5,TRUE)</f>
        <v>5189733.6025</v>
      </c>
      <c r="M765" s="18">
        <f t="shared" si="52"/>
        <v>0.71259999996982515</v>
      </c>
      <c r="N765" s="18">
        <f t="shared" si="53"/>
        <v>4.1485000001266599</v>
      </c>
      <c r="O765" s="46">
        <f t="shared" si="54"/>
        <v>4.2092577743597372</v>
      </c>
      <c r="P765" s="18">
        <f t="shared" si="55"/>
        <v>17.717851011007888</v>
      </c>
      <c r="Q765" s="47" t="str">
        <f>VLOOKUP($C765,'Hub coords'!$A$14:$E$118,1,TRUE)</f>
        <v>T6P13</v>
      </c>
      <c r="R765" s="19"/>
      <c r="S765" s="15"/>
      <c r="T765" s="45"/>
    </row>
    <row r="766" spans="1:20" ht="15" thickBot="1" x14ac:dyDescent="0.35">
      <c r="A766" s="45" t="s">
        <v>130</v>
      </c>
      <c r="B766" s="45">
        <v>0</v>
      </c>
      <c r="C766" s="45" t="s">
        <v>5059</v>
      </c>
      <c r="D766" s="45">
        <v>1801</v>
      </c>
      <c r="E766" s="45">
        <v>334.99</v>
      </c>
      <c r="F766" s="45">
        <v>0.3</v>
      </c>
      <c r="G766" s="45">
        <v>0.2</v>
      </c>
      <c r="H766" s="45">
        <v>2.0140959999999999</v>
      </c>
      <c r="I766" s="45">
        <v>5189729.2410000004</v>
      </c>
      <c r="J766" s="45">
        <v>487872.70699999999</v>
      </c>
      <c r="K766" s="18">
        <f>VLOOKUP($C766,'Hub coords'!$A$14:$E$119,4,TRUE)</f>
        <v>487871.66440000001</v>
      </c>
      <c r="L766" s="18">
        <f>VLOOKUP($C766,'Hub coords'!$A$14:$E$119,5,TRUE)</f>
        <v>5189733.6025</v>
      </c>
      <c r="M766" s="18">
        <f t="shared" si="52"/>
        <v>1.0425999999861233</v>
      </c>
      <c r="N766" s="18">
        <f t="shared" si="53"/>
        <v>4.3614999996498227</v>
      </c>
      <c r="O766" s="46">
        <f t="shared" si="54"/>
        <v>4.4843836819474392</v>
      </c>
      <c r="P766" s="18">
        <f t="shared" si="55"/>
        <v>20.10969700691647</v>
      </c>
      <c r="Q766" s="47" t="str">
        <f>VLOOKUP($C766,'Hub coords'!$A$14:$E$118,1,TRUE)</f>
        <v>T6P13</v>
      </c>
      <c r="R766" s="38"/>
      <c r="S766" s="38"/>
      <c r="T766" s="45"/>
    </row>
    <row r="767" spans="1:20" x14ac:dyDescent="0.3">
      <c r="A767" s="45" t="s">
        <v>126</v>
      </c>
      <c r="B767" s="45">
        <v>0</v>
      </c>
      <c r="C767" s="45" t="s">
        <v>5042</v>
      </c>
      <c r="D767" s="45">
        <v>1801</v>
      </c>
      <c r="E767" s="45">
        <v>336.38400000000001</v>
      </c>
      <c r="F767" s="45">
        <v>0.3</v>
      </c>
      <c r="G767" s="45">
        <v>0.2</v>
      </c>
      <c r="H767" s="45">
        <v>2.2528519999999999</v>
      </c>
      <c r="I767" s="45">
        <v>5189729.5829999996</v>
      </c>
      <c r="J767" s="45">
        <v>487872.734</v>
      </c>
      <c r="K767" s="18">
        <f>VLOOKUP($C767,'Hub coords'!$A$14:$E$119,4,TRUE)</f>
        <v>487871.66440000001</v>
      </c>
      <c r="L767" s="18">
        <f>VLOOKUP($C767,'Hub coords'!$A$14:$E$119,5,TRUE)</f>
        <v>5189733.6025</v>
      </c>
      <c r="M767" s="18">
        <f t="shared" si="52"/>
        <v>1.0695999999879859</v>
      </c>
      <c r="N767" s="18">
        <f t="shared" si="53"/>
        <v>4.0195000004023314</v>
      </c>
      <c r="O767" s="46">
        <f t="shared" si="54"/>
        <v>4.1593778877626209</v>
      </c>
      <c r="P767" s="18">
        <f t="shared" si="55"/>
        <v>17.300424413208642</v>
      </c>
      <c r="Q767" s="47" t="str">
        <f>VLOOKUP($C767,'Hub coords'!$A$14:$E$118,1,TRUE)</f>
        <v>T6P13</v>
      </c>
      <c r="R767" s="45"/>
      <c r="S767" s="45"/>
      <c r="T767" s="45"/>
    </row>
    <row r="768" spans="1:20" x14ac:dyDescent="0.3">
      <c r="A768" s="45" t="s">
        <v>126</v>
      </c>
      <c r="B768" s="45">
        <v>0</v>
      </c>
      <c r="C768" s="45" t="s">
        <v>5060</v>
      </c>
      <c r="D768" s="45">
        <v>1801</v>
      </c>
      <c r="E768" s="45">
        <v>333.34199999999998</v>
      </c>
      <c r="F768" s="45">
        <v>0.2</v>
      </c>
      <c r="G768" s="45">
        <v>0.2</v>
      </c>
      <c r="H768" s="45">
        <v>2.2796259999999999</v>
      </c>
      <c r="I768" s="45">
        <v>5189729.6270000003</v>
      </c>
      <c r="J768" s="45">
        <v>487872.56599999999</v>
      </c>
      <c r="K768" s="18">
        <f>VLOOKUP($C768,'Hub coords'!$A$14:$E$119,4,TRUE)</f>
        <v>487871.66440000001</v>
      </c>
      <c r="L768" s="18">
        <f>VLOOKUP($C768,'Hub coords'!$A$14:$E$119,5,TRUE)</f>
        <v>5189733.6025</v>
      </c>
      <c r="M768" s="18">
        <f t="shared" si="52"/>
        <v>0.90159999998286366</v>
      </c>
      <c r="N768" s="18">
        <f t="shared" si="53"/>
        <v>3.9754999997094274</v>
      </c>
      <c r="O768" s="46">
        <f t="shared" si="54"/>
        <v>4.0764546860794066</v>
      </c>
      <c r="P768" s="18">
        <f t="shared" si="55"/>
        <v>16.617482807658753</v>
      </c>
      <c r="Q768" s="47" t="str">
        <f>VLOOKUP($C768,'Hub coords'!$A$14:$E$118,1,TRUE)</f>
        <v>T6P13</v>
      </c>
      <c r="R768" s="45"/>
      <c r="S768" s="45"/>
      <c r="T768" s="45"/>
    </row>
    <row r="769" spans="1:20" x14ac:dyDescent="0.3">
      <c r="A769" s="45" t="s">
        <v>130</v>
      </c>
      <c r="B769" s="45">
        <v>0</v>
      </c>
      <c r="C769" s="45" t="s">
        <v>5061</v>
      </c>
      <c r="D769" s="45">
        <v>1800</v>
      </c>
      <c r="E769" s="45">
        <v>339.79500000000002</v>
      </c>
      <c r="F769" s="45">
        <v>0.4</v>
      </c>
      <c r="G769" s="45">
        <v>0.3</v>
      </c>
      <c r="H769" s="45">
        <v>2.2502979999999999</v>
      </c>
      <c r="I769" s="45">
        <v>5189729.5820000004</v>
      </c>
      <c r="J769" s="45">
        <v>487873.89500000002</v>
      </c>
      <c r="K769" s="18">
        <f>VLOOKUP($C769,'Hub coords'!$A$14:$E$119,4,TRUE)</f>
        <v>487871.66440000001</v>
      </c>
      <c r="L769" s="18">
        <f>VLOOKUP($C769,'Hub coords'!$A$14:$E$119,5,TRUE)</f>
        <v>5189733.6025</v>
      </c>
      <c r="M769" s="18">
        <f t="shared" si="52"/>
        <v>2.230600000009872</v>
      </c>
      <c r="N769" s="18">
        <f t="shared" si="53"/>
        <v>4.0204999996349216</v>
      </c>
      <c r="O769" s="46">
        <f t="shared" si="54"/>
        <v>4.5978252040620733</v>
      </c>
      <c r="P769" s="18">
        <f t="shared" si="55"/>
        <v>21.139996607108447</v>
      </c>
      <c r="Q769" s="47" t="str">
        <f>VLOOKUP($C769,'Hub coords'!$A$14:$E$118,1,TRUE)</f>
        <v>T6P13</v>
      </c>
      <c r="R769" s="45"/>
      <c r="S769" s="45"/>
      <c r="T769" s="45"/>
    </row>
    <row r="770" spans="1:20" x14ac:dyDescent="0.3">
      <c r="A770" s="45" t="s">
        <v>126</v>
      </c>
      <c r="B770" s="45">
        <v>0</v>
      </c>
      <c r="C770" s="45" t="s">
        <v>5062</v>
      </c>
      <c r="D770" s="45">
        <v>1801</v>
      </c>
      <c r="E770" s="45">
        <v>338.13299999999998</v>
      </c>
      <c r="F770" s="45">
        <v>0.3</v>
      </c>
      <c r="G770" s="45">
        <v>0.2</v>
      </c>
      <c r="H770" s="45">
        <v>2.2496079999999998</v>
      </c>
      <c r="I770" s="45">
        <v>5189729.1140000001</v>
      </c>
      <c r="J770" s="45">
        <v>487872.98700000002</v>
      </c>
      <c r="K770" s="18">
        <f>VLOOKUP($C770,'Hub coords'!$A$14:$E$119,4,TRUE)</f>
        <v>487871.66440000001</v>
      </c>
      <c r="L770" s="18">
        <f>VLOOKUP($C770,'Hub coords'!$A$14:$E$119,5,TRUE)</f>
        <v>5189733.6025</v>
      </c>
      <c r="M770" s="18">
        <f t="shared" si="52"/>
        <v>1.322600000014063</v>
      </c>
      <c r="N770" s="18">
        <f t="shared" si="53"/>
        <v>4.4884999999776483</v>
      </c>
      <c r="O770" s="46">
        <f t="shared" si="54"/>
        <v>4.6793058256365923</v>
      </c>
      <c r="P770" s="18">
        <f t="shared" si="55"/>
        <v>21.895903009836552</v>
      </c>
      <c r="Q770" s="47" t="str">
        <f>VLOOKUP($C770,'Hub coords'!$A$14:$E$118,1,TRUE)</f>
        <v>T6P13</v>
      </c>
      <c r="R770" s="45"/>
      <c r="S770" s="45"/>
      <c r="T770" s="45"/>
    </row>
    <row r="771" spans="1:20" x14ac:dyDescent="0.3">
      <c r="A771" s="45" t="s">
        <v>126</v>
      </c>
      <c r="B771" s="45">
        <v>0</v>
      </c>
      <c r="C771" s="45" t="s">
        <v>5063</v>
      </c>
      <c r="D771" s="45">
        <v>1800</v>
      </c>
      <c r="E771" s="45">
        <v>337.36900000000003</v>
      </c>
      <c r="F771" s="45">
        <v>0.2</v>
      </c>
      <c r="G771" s="45">
        <v>0.2</v>
      </c>
      <c r="H771" s="45">
        <v>2.2195960000000001</v>
      </c>
      <c r="I771" s="45">
        <v>5189729.1129999999</v>
      </c>
      <c r="J771" s="45">
        <v>487872.81199999998</v>
      </c>
      <c r="K771" s="18">
        <f>VLOOKUP($C771,'Hub coords'!$A$14:$E$119,4,TRUE)</f>
        <v>487871.66440000001</v>
      </c>
      <c r="L771" s="18">
        <f>VLOOKUP($C771,'Hub coords'!$A$14:$E$119,5,TRUE)</f>
        <v>5189733.6025</v>
      </c>
      <c r="M771" s="18">
        <f t="shared" si="52"/>
        <v>1.1475999999674968</v>
      </c>
      <c r="N771" s="18">
        <f t="shared" si="53"/>
        <v>4.489500000141561</v>
      </c>
      <c r="O771" s="46">
        <f t="shared" si="54"/>
        <v>4.63385325740862</v>
      </c>
      <c r="P771" s="18">
        <f t="shared" si="55"/>
        <v>21.47259601119648</v>
      </c>
      <c r="Q771" s="47" t="str">
        <f>VLOOKUP($C771,'Hub coords'!$A$14:$E$118,1,TRUE)</f>
        <v>T6P13</v>
      </c>
      <c r="R771" s="45"/>
      <c r="S771" s="45"/>
      <c r="T771" s="45"/>
    </row>
    <row r="772" spans="1:20" x14ac:dyDescent="0.3">
      <c r="A772" s="45" t="s">
        <v>130</v>
      </c>
      <c r="B772" s="45">
        <v>0</v>
      </c>
      <c r="C772" s="45" t="s">
        <v>5064</v>
      </c>
      <c r="D772" s="45">
        <v>1800</v>
      </c>
      <c r="E772" s="45">
        <v>339.43</v>
      </c>
      <c r="F772" s="45">
        <v>0.3</v>
      </c>
      <c r="G772" s="45">
        <v>0.2</v>
      </c>
      <c r="H772" s="45">
        <v>2.3903880000000002</v>
      </c>
      <c r="I772" s="45">
        <v>5189729.9359999998</v>
      </c>
      <c r="J772" s="45">
        <v>487873.78200000001</v>
      </c>
      <c r="K772" s="18">
        <f>VLOOKUP($C772,'Hub coords'!$A$14:$E$119,4,TRUE)</f>
        <v>487871.66440000001</v>
      </c>
      <c r="L772" s="18">
        <f>VLOOKUP($C772,'Hub coords'!$A$14:$E$119,5,TRUE)</f>
        <v>5189733.6025</v>
      </c>
      <c r="M772" s="18">
        <f t="shared" si="52"/>
        <v>2.1175999999977648</v>
      </c>
      <c r="N772" s="18">
        <f t="shared" si="53"/>
        <v>3.6665000002831221</v>
      </c>
      <c r="O772" s="46">
        <f t="shared" si="54"/>
        <v>4.2340821924080156</v>
      </c>
      <c r="P772" s="18">
        <f t="shared" si="55"/>
        <v>17.92745201206667</v>
      </c>
      <c r="Q772" s="47" t="str">
        <f>VLOOKUP($C772,'Hub coords'!$A$14:$E$118,1,TRUE)</f>
        <v>T6P13</v>
      </c>
      <c r="R772" s="45"/>
      <c r="S772" s="45"/>
      <c r="T772" s="45"/>
    </row>
    <row r="773" spans="1:20" x14ac:dyDescent="0.3">
      <c r="A773" s="45" t="s">
        <v>126</v>
      </c>
      <c r="B773" s="45">
        <v>0</v>
      </c>
      <c r="C773" s="45" t="s">
        <v>5065</v>
      </c>
      <c r="D773" s="45">
        <v>1801</v>
      </c>
      <c r="E773" s="45">
        <v>331.05500000000001</v>
      </c>
      <c r="F773" s="45">
        <v>0.3</v>
      </c>
      <c r="G773" s="45">
        <v>0.2</v>
      </c>
      <c r="H773" s="45">
        <v>1.9053199999999999</v>
      </c>
      <c r="I773" s="45">
        <v>5189729.2079999996</v>
      </c>
      <c r="J773" s="45">
        <v>487872.39600000001</v>
      </c>
      <c r="K773" s="18">
        <f>VLOOKUP($C773,'Hub coords'!$A$14:$E$119,4,TRUE)</f>
        <v>487871.66440000001</v>
      </c>
      <c r="L773" s="18">
        <f>VLOOKUP($C773,'Hub coords'!$A$14:$E$119,5,TRUE)</f>
        <v>5189733.6025</v>
      </c>
      <c r="M773" s="18">
        <f t="shared" si="52"/>
        <v>0.73159999999916181</v>
      </c>
      <c r="N773" s="18">
        <f t="shared" si="53"/>
        <v>4.3945000004023314</v>
      </c>
      <c r="O773" s="46">
        <f t="shared" si="54"/>
        <v>4.4549824706203802</v>
      </c>
      <c r="P773" s="18">
        <f t="shared" si="55"/>
        <v>19.846868813534869</v>
      </c>
      <c r="Q773" s="47" t="str">
        <f>VLOOKUP($C773,'Hub coords'!$A$14:$E$118,1,TRUE)</f>
        <v>T6P13</v>
      </c>
      <c r="R773" s="45"/>
      <c r="S773" s="45"/>
      <c r="T773" s="45"/>
    </row>
    <row r="774" spans="1:20" x14ac:dyDescent="0.3">
      <c r="A774" s="45" t="s">
        <v>130</v>
      </c>
      <c r="B774" s="45">
        <v>0</v>
      </c>
      <c r="C774" s="45" t="s">
        <v>5066</v>
      </c>
      <c r="D774" s="45">
        <v>1800</v>
      </c>
      <c r="E774" s="45">
        <v>338.35899999999998</v>
      </c>
      <c r="F774" s="45">
        <v>0.3</v>
      </c>
      <c r="G774" s="45">
        <v>0.2</v>
      </c>
      <c r="H774" s="45">
        <v>2.3045369999999998</v>
      </c>
      <c r="I774" s="45">
        <v>5189729.6890000002</v>
      </c>
      <c r="J774" s="45">
        <v>487873.47499999998</v>
      </c>
      <c r="K774" s="18">
        <f>VLOOKUP($C774,'Hub coords'!$A$14:$E$119,4,TRUE)</f>
        <v>487871.66440000001</v>
      </c>
      <c r="L774" s="18">
        <f>VLOOKUP($C774,'Hub coords'!$A$14:$E$119,5,TRUE)</f>
        <v>5189733.6025</v>
      </c>
      <c r="M774" s="18">
        <f t="shared" si="52"/>
        <v>1.8105999999679625</v>
      </c>
      <c r="N774" s="18">
        <f t="shared" si="53"/>
        <v>3.9134999997913837</v>
      </c>
      <c r="O774" s="46">
        <f t="shared" si="54"/>
        <v>4.3120476120111597</v>
      </c>
      <c r="P774" s="18">
        <f t="shared" si="55"/>
        <v>18.593754608251146</v>
      </c>
      <c r="Q774" s="47" t="str">
        <f>VLOOKUP($C774,'Hub coords'!$A$14:$E$118,1,TRUE)</f>
        <v>T6P13</v>
      </c>
      <c r="R774" s="45"/>
      <c r="S774" s="45"/>
      <c r="T774" s="45"/>
    </row>
    <row r="775" spans="1:20" x14ac:dyDescent="0.3">
      <c r="A775" s="45" t="s">
        <v>126</v>
      </c>
      <c r="B775" s="45">
        <v>0</v>
      </c>
      <c r="C775" s="45" t="s">
        <v>5067</v>
      </c>
      <c r="D775" s="45">
        <v>1801</v>
      </c>
      <c r="E775" s="45">
        <v>332.22300000000001</v>
      </c>
      <c r="F775" s="45">
        <v>0.2</v>
      </c>
      <c r="G775" s="45">
        <v>0.2</v>
      </c>
      <c r="H775" s="45">
        <v>1.908725</v>
      </c>
      <c r="I775" s="45">
        <v>5189729.4730000002</v>
      </c>
      <c r="J775" s="45">
        <v>487872.47899999999</v>
      </c>
      <c r="K775" s="18">
        <f>VLOOKUP($C775,'Hub coords'!$A$14:$E$119,4,TRUE)</f>
        <v>487871.66440000001</v>
      </c>
      <c r="L775" s="18">
        <f>VLOOKUP($C775,'Hub coords'!$A$14:$E$119,5,TRUE)</f>
        <v>5189733.6025</v>
      </c>
      <c r="M775" s="18">
        <f t="shared" si="52"/>
        <v>0.81459999998332933</v>
      </c>
      <c r="N775" s="18">
        <f t="shared" si="53"/>
        <v>4.1294999998062849</v>
      </c>
      <c r="O775" s="46">
        <f t="shared" si="54"/>
        <v>4.2090786887836806</v>
      </c>
      <c r="P775" s="18">
        <f t="shared" si="55"/>
        <v>17.71634340837295</v>
      </c>
      <c r="Q775" s="47" t="str">
        <f>VLOOKUP($C775,'Hub coords'!$A$14:$E$118,1,TRUE)</f>
        <v>T6P13</v>
      </c>
      <c r="R775" s="45"/>
      <c r="S775" s="45"/>
      <c r="T775" s="45"/>
    </row>
    <row r="776" spans="1:20" x14ac:dyDescent="0.3">
      <c r="A776" s="45" t="s">
        <v>126</v>
      </c>
      <c r="B776" s="45">
        <v>0</v>
      </c>
      <c r="C776" s="45" t="s">
        <v>5068</v>
      </c>
      <c r="D776" s="45">
        <v>1801</v>
      </c>
      <c r="E776" s="45">
        <v>337.10899999999998</v>
      </c>
      <c r="F776" s="45">
        <v>0.3</v>
      </c>
      <c r="G776" s="45">
        <v>0.2</v>
      </c>
      <c r="H776" s="45">
        <v>2.441198</v>
      </c>
      <c r="I776" s="45">
        <v>5189730.0219999999</v>
      </c>
      <c r="J776" s="45">
        <v>487872.734</v>
      </c>
      <c r="K776" s="18">
        <f>VLOOKUP($C776,'Hub coords'!$A$14:$E$119,4,TRUE)</f>
        <v>487871.66440000001</v>
      </c>
      <c r="L776" s="18">
        <f>VLOOKUP($C776,'Hub coords'!$A$14:$E$119,5,TRUE)</f>
        <v>5189733.6025</v>
      </c>
      <c r="M776" s="18">
        <f t="shared" si="52"/>
        <v>1.0695999999879859</v>
      </c>
      <c r="N776" s="18">
        <f t="shared" si="53"/>
        <v>3.5805000001564622</v>
      </c>
      <c r="O776" s="46">
        <f t="shared" si="54"/>
        <v>3.7368468541130668</v>
      </c>
      <c r="P776" s="18">
        <f t="shared" si="55"/>
        <v>13.964024411094725</v>
      </c>
      <c r="Q776" s="47" t="str">
        <f>VLOOKUP($C776,'Hub coords'!$A$14:$E$118,1,TRUE)</f>
        <v>T6P13</v>
      </c>
      <c r="R776" s="45"/>
      <c r="S776" s="45"/>
      <c r="T776" s="45"/>
    </row>
    <row r="777" spans="1:20" x14ac:dyDescent="0.3">
      <c r="A777" s="45" t="s">
        <v>126</v>
      </c>
      <c r="B777" s="45">
        <v>0</v>
      </c>
      <c r="C777" s="45" t="s">
        <v>5069</v>
      </c>
      <c r="D777" s="45">
        <v>1800</v>
      </c>
      <c r="E777" s="45">
        <v>342.48899999999998</v>
      </c>
      <c r="F777" s="45">
        <v>0.4</v>
      </c>
      <c r="G777" s="45">
        <v>0.3</v>
      </c>
      <c r="H777" s="45">
        <v>2.097842</v>
      </c>
      <c r="I777" s="45">
        <v>5189729.0140000004</v>
      </c>
      <c r="J777" s="45">
        <v>487873.8</v>
      </c>
      <c r="K777" s="18">
        <f>VLOOKUP($C777,'Hub coords'!$A$14:$E$119,4,TRUE)</f>
        <v>487871.66440000001</v>
      </c>
      <c r="L777" s="18">
        <f>VLOOKUP($C777,'Hub coords'!$A$14:$E$119,5,TRUE)</f>
        <v>5189733.6025</v>
      </c>
      <c r="M777" s="18">
        <f t="shared" si="52"/>
        <v>2.135599999979604</v>
      </c>
      <c r="N777" s="18">
        <f t="shared" si="53"/>
        <v>4.5884999996051192</v>
      </c>
      <c r="O777" s="46">
        <f t="shared" si="54"/>
        <v>5.0611381730090184</v>
      </c>
      <c r="P777" s="18">
        <f t="shared" si="55"/>
        <v>25.615119606289063</v>
      </c>
      <c r="Q777" s="47" t="str">
        <f>VLOOKUP($C777,'Hub coords'!$A$14:$E$118,1,TRUE)</f>
        <v>T6P13</v>
      </c>
      <c r="R777" s="45"/>
      <c r="S777" s="45"/>
      <c r="T777" s="45"/>
    </row>
    <row r="778" spans="1:20" x14ac:dyDescent="0.3">
      <c r="A778" s="45" t="s">
        <v>126</v>
      </c>
      <c r="B778" s="45">
        <v>0</v>
      </c>
      <c r="C778" s="45" t="s">
        <v>5043</v>
      </c>
      <c r="D778" s="45">
        <v>1801</v>
      </c>
      <c r="E778" s="45">
        <v>333.30700000000002</v>
      </c>
      <c r="F778" s="45">
        <v>0.3</v>
      </c>
      <c r="G778" s="45">
        <v>0.2</v>
      </c>
      <c r="H778" s="45">
        <v>1.8544670000000001</v>
      </c>
      <c r="I778" s="45">
        <v>5189729.5109999999</v>
      </c>
      <c r="J778" s="45">
        <v>487872.62</v>
      </c>
      <c r="K778" s="18">
        <f>VLOOKUP($C778,'Hub coords'!$A$14:$E$119,4,TRUE)</f>
        <v>487871.66440000001</v>
      </c>
      <c r="L778" s="18">
        <f>VLOOKUP($C778,'Hub coords'!$A$14:$E$119,5,TRUE)</f>
        <v>5189733.6025</v>
      </c>
      <c r="M778" s="18">
        <f t="shared" si="52"/>
        <v>0.95559999998658895</v>
      </c>
      <c r="N778" s="18">
        <f t="shared" si="53"/>
        <v>4.0915000000968575</v>
      </c>
      <c r="O778" s="46">
        <f t="shared" si="54"/>
        <v>4.2016120252549447</v>
      </c>
      <c r="P778" s="18">
        <f t="shared" si="55"/>
        <v>17.65354361076696</v>
      </c>
      <c r="Q778" s="47" t="str">
        <f>VLOOKUP($C778,'Hub coords'!$A$14:$E$118,1,TRUE)</f>
        <v>T6P13</v>
      </c>
      <c r="R778" s="45"/>
      <c r="S778" s="45"/>
      <c r="T778" s="45"/>
    </row>
    <row r="779" spans="1:20" x14ac:dyDescent="0.3">
      <c r="A779" s="45" t="s">
        <v>126</v>
      </c>
      <c r="B779" s="45">
        <v>0</v>
      </c>
      <c r="C779" s="45" t="s">
        <v>5070</v>
      </c>
      <c r="D779" s="45">
        <v>1800</v>
      </c>
      <c r="E779" s="45">
        <v>340.54300000000001</v>
      </c>
      <c r="F779" s="45">
        <v>0.4</v>
      </c>
      <c r="G779" s="45">
        <v>0.3</v>
      </c>
      <c r="H779" s="45">
        <v>2.2429709999999998</v>
      </c>
      <c r="I779" s="45">
        <v>5189730.0999999996</v>
      </c>
      <c r="J779" s="45">
        <v>487873.739</v>
      </c>
      <c r="K779" s="18">
        <f>VLOOKUP($C779,'Hub coords'!$A$14:$E$119,4,TRUE)</f>
        <v>487871.66440000001</v>
      </c>
      <c r="L779" s="18">
        <f>VLOOKUP($C779,'Hub coords'!$A$14:$E$119,5,TRUE)</f>
        <v>5189733.6025</v>
      </c>
      <c r="M779" s="18">
        <f t="shared" si="52"/>
        <v>2.0745999999926426</v>
      </c>
      <c r="N779" s="18">
        <f t="shared" si="53"/>
        <v>3.5025000004097819</v>
      </c>
      <c r="O779" s="46">
        <f t="shared" si="54"/>
        <v>4.0708072188252782</v>
      </c>
      <c r="P779" s="18">
        <f t="shared" si="55"/>
        <v>16.571471412839998</v>
      </c>
      <c r="Q779" s="47" t="str">
        <f>VLOOKUP($C779,'Hub coords'!$A$14:$E$118,1,TRUE)</f>
        <v>T6P13</v>
      </c>
      <c r="R779" s="45"/>
      <c r="S779" s="45"/>
      <c r="T779" s="45"/>
    </row>
    <row r="780" spans="1:20" x14ac:dyDescent="0.3">
      <c r="A780" s="45" t="s">
        <v>126</v>
      </c>
      <c r="B780" s="45">
        <v>0</v>
      </c>
      <c r="C780" s="45" t="s">
        <v>5044</v>
      </c>
      <c r="D780" s="45">
        <v>1801</v>
      </c>
      <c r="E780" s="45">
        <v>333.09199999999998</v>
      </c>
      <c r="F780" s="45">
        <v>0.3</v>
      </c>
      <c r="G780" s="45">
        <v>0.2</v>
      </c>
      <c r="H780" s="45">
        <v>2.3301240000000001</v>
      </c>
      <c r="I780" s="45">
        <v>5189729.8130000001</v>
      </c>
      <c r="J780" s="45">
        <v>487872.57799999998</v>
      </c>
      <c r="K780" s="18">
        <f>VLOOKUP($C780,'Hub coords'!$A$14:$E$119,4,TRUE)</f>
        <v>487871.66440000001</v>
      </c>
      <c r="L780" s="18">
        <f>VLOOKUP($C780,'Hub coords'!$A$14:$E$119,5,TRUE)</f>
        <v>5189733.6025</v>
      </c>
      <c r="M780" s="18">
        <f t="shared" si="52"/>
        <v>0.91359999997075647</v>
      </c>
      <c r="N780" s="18">
        <f t="shared" si="53"/>
        <v>3.7894999999552965</v>
      </c>
      <c r="O780" s="46">
        <f t="shared" si="54"/>
        <v>3.8980732688865354</v>
      </c>
      <c r="P780" s="18">
        <f t="shared" si="55"/>
        <v>15.19497520960776</v>
      </c>
      <c r="Q780" s="47" t="str">
        <f>VLOOKUP($C780,'Hub coords'!$A$14:$E$118,1,TRUE)</f>
        <v>T6P13</v>
      </c>
      <c r="R780" s="30" t="s">
        <v>5112</v>
      </c>
      <c r="S780" s="37">
        <f>COUNT(D756:D785)</f>
        <v>30</v>
      </c>
      <c r="T780" s="45"/>
    </row>
    <row r="781" spans="1:20" x14ac:dyDescent="0.3">
      <c r="A781" s="45" t="s">
        <v>126</v>
      </c>
      <c r="B781" s="45">
        <v>0</v>
      </c>
      <c r="C781" s="45" t="s">
        <v>5045</v>
      </c>
      <c r="D781" s="45">
        <v>1800</v>
      </c>
      <c r="E781" s="45">
        <v>339.02699999999999</v>
      </c>
      <c r="F781" s="45">
        <v>0.3</v>
      </c>
      <c r="G781" s="45">
        <v>0.2</v>
      </c>
      <c r="H781" s="45">
        <v>2.43614</v>
      </c>
      <c r="I781" s="45">
        <v>5189729.818</v>
      </c>
      <c r="J781" s="45">
        <v>487873.63500000001</v>
      </c>
      <c r="K781" s="18">
        <f>VLOOKUP($C781,'Hub coords'!$A$14:$E$119,4,TRUE)</f>
        <v>487871.66440000001</v>
      </c>
      <c r="L781" s="18">
        <f>VLOOKUP($C781,'Hub coords'!$A$14:$E$119,5,TRUE)</f>
        <v>5189733.6025</v>
      </c>
      <c r="M781" s="18">
        <f t="shared" si="52"/>
        <v>1.9706000000005588</v>
      </c>
      <c r="N781" s="18">
        <f t="shared" si="53"/>
        <v>3.7845000000670552</v>
      </c>
      <c r="O781" s="46">
        <f t="shared" si="54"/>
        <v>4.2668143398218934</v>
      </c>
      <c r="P781" s="18">
        <f t="shared" si="55"/>
        <v>18.205704610509741</v>
      </c>
      <c r="Q781" s="47" t="str">
        <f>VLOOKUP($C781,'Hub coords'!$A$14:$E$118,1,TRUE)</f>
        <v>T6P13</v>
      </c>
      <c r="R781" s="30" t="s">
        <v>5111</v>
      </c>
      <c r="S781" s="34">
        <f>AVERAGE(O756:O785)</f>
        <v>4.3158400115585618</v>
      </c>
      <c r="T781" s="45"/>
    </row>
    <row r="782" spans="1:20" x14ac:dyDescent="0.3">
      <c r="A782" s="45" t="s">
        <v>126</v>
      </c>
      <c r="B782" s="45">
        <v>0</v>
      </c>
      <c r="C782" s="45" t="s">
        <v>5046</v>
      </c>
      <c r="D782" s="45">
        <v>1800</v>
      </c>
      <c r="E782" s="45">
        <v>338.13600000000002</v>
      </c>
      <c r="F782" s="45">
        <v>0.3</v>
      </c>
      <c r="G782" s="45">
        <v>0.2</v>
      </c>
      <c r="H782" s="45">
        <v>2.2151779999999999</v>
      </c>
      <c r="I782" s="45">
        <v>5189729.2259999998</v>
      </c>
      <c r="J782" s="45">
        <v>487873.03</v>
      </c>
      <c r="K782" s="18">
        <f>VLOOKUP($C782,'Hub coords'!$A$14:$E$119,4,TRUE)</f>
        <v>487871.66440000001</v>
      </c>
      <c r="L782" s="18">
        <f>VLOOKUP($C782,'Hub coords'!$A$14:$E$119,5,TRUE)</f>
        <v>5189733.6025</v>
      </c>
      <c r="M782" s="18">
        <f t="shared" si="52"/>
        <v>1.3656000000191852</v>
      </c>
      <c r="N782" s="18">
        <f t="shared" si="53"/>
        <v>4.3765000002458692</v>
      </c>
      <c r="O782" s="46">
        <f t="shared" si="54"/>
        <v>4.5846063748379198</v>
      </c>
      <c r="P782" s="18">
        <f t="shared" si="55"/>
        <v>21.018615612204492</v>
      </c>
      <c r="Q782" s="47" t="str">
        <f>VLOOKUP($C782,'Hub coords'!$A$14:$E$118,1,TRUE)</f>
        <v>T6P13</v>
      </c>
      <c r="R782" s="30" t="s">
        <v>5110</v>
      </c>
      <c r="S782" s="34">
        <f>_xlfn.STDEV.S(O756:O785)</f>
        <v>0.26963930845259848</v>
      </c>
      <c r="T782" s="45"/>
    </row>
    <row r="783" spans="1:20" x14ac:dyDescent="0.3">
      <c r="A783" s="45" t="s">
        <v>126</v>
      </c>
      <c r="B783" s="45">
        <v>0</v>
      </c>
      <c r="C783" s="45" t="s">
        <v>5047</v>
      </c>
      <c r="D783" s="45">
        <v>1800</v>
      </c>
      <c r="E783" s="45">
        <v>340.49700000000001</v>
      </c>
      <c r="F783" s="45">
        <v>0.3</v>
      </c>
      <c r="G783" s="45">
        <v>0.3</v>
      </c>
      <c r="H783" s="45">
        <v>2.2924850000000001</v>
      </c>
      <c r="I783" s="45">
        <v>5189729.7369999997</v>
      </c>
      <c r="J783" s="45">
        <v>487873.89299999998</v>
      </c>
      <c r="K783" s="18">
        <f>VLOOKUP($C783,'Hub coords'!$A$14:$E$119,4,TRUE)</f>
        <v>487871.66440000001</v>
      </c>
      <c r="L783" s="18">
        <f>VLOOKUP($C783,'Hub coords'!$A$14:$E$119,5,TRUE)</f>
        <v>5189733.6025</v>
      </c>
      <c r="M783" s="18">
        <f t="shared" si="52"/>
        <v>2.2285999999730848</v>
      </c>
      <c r="N783" s="18">
        <f t="shared" si="53"/>
        <v>3.8655000003054738</v>
      </c>
      <c r="O783" s="46">
        <f t="shared" si="54"/>
        <v>4.4619220311701602</v>
      </c>
      <c r="P783" s="18">
        <f t="shared" si="55"/>
        <v>19.908748212241647</v>
      </c>
      <c r="Q783" s="47" t="str">
        <f>VLOOKUP($C783,'Hub coords'!$A$14:$E$118,1,TRUE)</f>
        <v>T6P13</v>
      </c>
      <c r="R783" s="30" t="s">
        <v>5109</v>
      </c>
      <c r="S783" s="34">
        <f>MIN(O756:O785)</f>
        <v>3.7368468541130668</v>
      </c>
      <c r="T783" s="45"/>
    </row>
    <row r="784" spans="1:20" x14ac:dyDescent="0.3">
      <c r="A784" s="45" t="s">
        <v>126</v>
      </c>
      <c r="B784" s="45">
        <v>0</v>
      </c>
      <c r="C784" s="45" t="s">
        <v>5048</v>
      </c>
      <c r="D784" s="45">
        <v>1801</v>
      </c>
      <c r="E784" s="45">
        <v>331.07799999999997</v>
      </c>
      <c r="F784" s="45">
        <v>0.3</v>
      </c>
      <c r="G784" s="45">
        <v>0.2</v>
      </c>
      <c r="H784" s="45">
        <v>1.958442</v>
      </c>
      <c r="I784" s="45">
        <v>5189729.466</v>
      </c>
      <c r="J784" s="45">
        <v>487872.43599999999</v>
      </c>
      <c r="K784" s="18">
        <f>VLOOKUP($C784,'Hub coords'!$A$14:$E$119,4,TRUE)</f>
        <v>487871.66440000001</v>
      </c>
      <c r="L784" s="18">
        <f>VLOOKUP($C784,'Hub coords'!$A$14:$E$119,5,TRUE)</f>
        <v>5189733.6025</v>
      </c>
      <c r="M784" s="18">
        <f t="shared" si="52"/>
        <v>0.77159999997820705</v>
      </c>
      <c r="N784" s="18">
        <f t="shared" si="53"/>
        <v>4.1365000000223517</v>
      </c>
      <c r="O784" s="46">
        <f t="shared" si="54"/>
        <v>4.2078496658211648</v>
      </c>
      <c r="P784" s="18">
        <f t="shared" si="55"/>
        <v>17.705998810151289</v>
      </c>
      <c r="Q784" s="47" t="str">
        <f>VLOOKUP($C784,'Hub coords'!$A$14:$E$118,1,TRUE)</f>
        <v>T6P13</v>
      </c>
      <c r="R784" s="30" t="s">
        <v>5108</v>
      </c>
      <c r="S784" s="34">
        <f>MAX(O756:O785)</f>
        <v>5.0611381730090184</v>
      </c>
      <c r="T784" s="45"/>
    </row>
    <row r="785" spans="1:20" x14ac:dyDescent="0.3">
      <c r="A785" s="45" t="s">
        <v>126</v>
      </c>
      <c r="B785" s="45">
        <v>0</v>
      </c>
      <c r="C785" s="45" t="s">
        <v>5049</v>
      </c>
      <c r="D785" s="45">
        <v>1801</v>
      </c>
      <c r="E785" s="45">
        <v>337.80599999999998</v>
      </c>
      <c r="F785" s="45">
        <v>0.2</v>
      </c>
      <c r="G785" s="45">
        <v>0.2</v>
      </c>
      <c r="H785" s="45">
        <v>2.182302</v>
      </c>
      <c r="I785" s="45">
        <v>5189729.5020000003</v>
      </c>
      <c r="J785" s="45">
        <v>487873.35800000001</v>
      </c>
      <c r="K785" s="18">
        <f>VLOOKUP($C785,'Hub coords'!$A$14:$E$119,4,TRUE)</f>
        <v>487871.66440000001</v>
      </c>
      <c r="L785" s="18">
        <f>VLOOKUP($C785,'Hub coords'!$A$14:$E$119,5,TRUE)</f>
        <v>5189733.6025</v>
      </c>
      <c r="M785" s="18">
        <f t="shared" si="52"/>
        <v>1.6935999999986961</v>
      </c>
      <c r="N785" s="18">
        <f t="shared" si="53"/>
        <v>4.1004999997094274</v>
      </c>
      <c r="O785" s="46">
        <f t="shared" si="54"/>
        <v>4.4364829772706891</v>
      </c>
      <c r="P785" s="18">
        <f t="shared" si="55"/>
        <v>19.682381207612597</v>
      </c>
      <c r="Q785" s="47" t="str">
        <f>VLOOKUP($C785,'Hub coords'!$A$14:$E$118,1,TRUE)</f>
        <v>T6P13</v>
      </c>
      <c r="R785" s="30" t="s">
        <v>5107</v>
      </c>
      <c r="S785" s="34">
        <f>SQRT(SUM(P756:P785)/S780)</f>
        <v>4.3239746588230421</v>
      </c>
      <c r="T785" s="45"/>
    </row>
    <row r="786" spans="1:20" ht="15" thickBot="1" x14ac:dyDescent="0.35">
      <c r="A786" s="30" t="s">
        <v>130</v>
      </c>
      <c r="B786" s="30">
        <v>0</v>
      </c>
      <c r="C786" s="30" t="s">
        <v>5071</v>
      </c>
      <c r="D786" s="30">
        <v>1801</v>
      </c>
      <c r="E786" s="30">
        <v>341.14800000000002</v>
      </c>
      <c r="F786" s="30">
        <v>0.3</v>
      </c>
      <c r="G786" s="30">
        <v>0.2</v>
      </c>
      <c r="H786" s="30">
        <v>2.3340559999999999</v>
      </c>
      <c r="I786" s="30">
        <v>5189809.2649999997</v>
      </c>
      <c r="J786" s="30">
        <v>487873.55499999999</v>
      </c>
      <c r="K786" s="18">
        <f>VLOOKUP($C786,'Hub coords'!$A$14:$E$119,4,TRUE)</f>
        <v>487872.52740000002</v>
      </c>
      <c r="L786" s="18">
        <f>VLOOKUP($C786,'Hub coords'!$A$14:$E$119,5,TRUE)</f>
        <v>5189809.6665000003</v>
      </c>
      <c r="M786" s="34">
        <f t="shared" si="52"/>
        <v>1.0275999999721535</v>
      </c>
      <c r="N786" s="34">
        <f t="shared" si="53"/>
        <v>0.40150000061839819</v>
      </c>
      <c r="O786" s="35">
        <f t="shared" si="54"/>
        <v>1.1032515626271933</v>
      </c>
      <c r="P786" s="34">
        <f t="shared" si="55"/>
        <v>1.2171640104393437</v>
      </c>
      <c r="Q786" s="36" t="str">
        <f>VLOOKUP($C786,'Hub coords'!$A$14:$E$118,1,TRUE)</f>
        <v>T6P14</v>
      </c>
      <c r="R786" s="30"/>
    </row>
    <row r="787" spans="1:20" x14ac:dyDescent="0.3">
      <c r="A787" s="30" t="s">
        <v>126</v>
      </c>
      <c r="B787" s="30">
        <v>0</v>
      </c>
      <c r="C787" s="30" t="s">
        <v>5080</v>
      </c>
      <c r="D787" s="30">
        <v>1801</v>
      </c>
      <c r="E787" s="30">
        <v>342.93700000000001</v>
      </c>
      <c r="F787" s="30">
        <v>0.4</v>
      </c>
      <c r="G787" s="30">
        <v>0.3</v>
      </c>
      <c r="H787" s="30">
        <v>2.3226070000000001</v>
      </c>
      <c r="I787" s="30">
        <v>5189809.2829999998</v>
      </c>
      <c r="J787" s="30">
        <v>487873.60600000003</v>
      </c>
      <c r="K787" s="18">
        <f>VLOOKUP($C787,'Hub coords'!$A$14:$E$119,4,TRUE)</f>
        <v>487872.52740000002</v>
      </c>
      <c r="L787" s="18">
        <f>VLOOKUP($C787,'Hub coords'!$A$14:$E$119,5,TRUE)</f>
        <v>5189809.6665000003</v>
      </c>
      <c r="M787" s="34">
        <f t="shared" si="52"/>
        <v>1.0786000000080094</v>
      </c>
      <c r="N787" s="34">
        <f t="shared" si="53"/>
        <v>0.383500000461936</v>
      </c>
      <c r="O787" s="35">
        <f t="shared" si="54"/>
        <v>1.1447489726449125</v>
      </c>
      <c r="P787" s="34">
        <f t="shared" si="55"/>
        <v>1.3104502103715825</v>
      </c>
      <c r="Q787" s="36" t="str">
        <f>VLOOKUP($C787,'Hub coords'!$A$14:$E$118,1,TRUE)</f>
        <v>T6P14</v>
      </c>
      <c r="R787" s="20"/>
      <c r="S787" s="20"/>
    </row>
    <row r="788" spans="1:20" x14ac:dyDescent="0.3">
      <c r="A788" s="30" t="s">
        <v>126</v>
      </c>
      <c r="B788" s="30">
        <v>0</v>
      </c>
      <c r="C788" s="30" t="s">
        <v>5081</v>
      </c>
      <c r="D788" s="30">
        <v>1801</v>
      </c>
      <c r="E788" s="30">
        <v>342.048</v>
      </c>
      <c r="F788" s="30">
        <v>0.3</v>
      </c>
      <c r="G788" s="30">
        <v>0.3</v>
      </c>
      <c r="H788" s="30">
        <v>1.9985219999999999</v>
      </c>
      <c r="I788" s="30">
        <v>5189810.0259999996</v>
      </c>
      <c r="J788" s="30">
        <v>487873.39899999998</v>
      </c>
      <c r="K788" s="18">
        <f>VLOOKUP($C788,'Hub coords'!$A$14:$E$119,4,TRUE)</f>
        <v>487872.52740000002</v>
      </c>
      <c r="L788" s="18">
        <f>VLOOKUP($C788,'Hub coords'!$A$14:$E$119,5,TRUE)</f>
        <v>5189809.6665000003</v>
      </c>
      <c r="M788" s="34">
        <f t="shared" si="52"/>
        <v>0.87159999995492399</v>
      </c>
      <c r="N788" s="34">
        <f t="shared" si="53"/>
        <v>0.35949999932199717</v>
      </c>
      <c r="O788" s="35">
        <f t="shared" si="54"/>
        <v>0.94282915177350113</v>
      </c>
      <c r="P788" s="34">
        <f t="shared" si="55"/>
        <v>0.88892680943393965</v>
      </c>
      <c r="Q788" s="36" t="str">
        <f>VLOOKUP($C788,'Hub coords'!$A$14:$E$118,1,TRUE)</f>
        <v>T6P14</v>
      </c>
      <c r="R788" s="19"/>
      <c r="S788" s="15"/>
    </row>
    <row r="789" spans="1:20" x14ac:dyDescent="0.3">
      <c r="A789" s="30" t="s">
        <v>130</v>
      </c>
      <c r="B789" s="30">
        <v>0</v>
      </c>
      <c r="C789" s="30" t="s">
        <v>5082</v>
      </c>
      <c r="D789" s="30">
        <v>1801</v>
      </c>
      <c r="E789" s="30">
        <v>343.416</v>
      </c>
      <c r="F789" s="30">
        <v>0.4</v>
      </c>
      <c r="G789" s="30">
        <v>0.3</v>
      </c>
      <c r="H789" s="30">
        <v>2.3261129999999999</v>
      </c>
      <c r="I789" s="30">
        <v>5189810.2980000004</v>
      </c>
      <c r="J789" s="30">
        <v>487873.005</v>
      </c>
      <c r="K789" s="18">
        <f>VLOOKUP($C789,'Hub coords'!$A$14:$E$119,4,TRUE)</f>
        <v>487872.52740000002</v>
      </c>
      <c r="L789" s="18">
        <f>VLOOKUP($C789,'Hub coords'!$A$14:$E$119,5,TRUE)</f>
        <v>5189809.6665000003</v>
      </c>
      <c r="M789" s="34">
        <f t="shared" si="52"/>
        <v>0.47759999998379499</v>
      </c>
      <c r="N789" s="34">
        <f t="shared" si="53"/>
        <v>0.63150000013411045</v>
      </c>
      <c r="O789" s="35">
        <f t="shared" si="54"/>
        <v>0.79176638609750438</v>
      </c>
      <c r="P789" s="34">
        <f t="shared" si="55"/>
        <v>0.62689401015390234</v>
      </c>
      <c r="Q789" s="36" t="str">
        <f>VLOOKUP($C789,'Hub coords'!$A$14:$E$118,1,TRUE)</f>
        <v>T6P14</v>
      </c>
      <c r="R789" s="19"/>
      <c r="S789" s="15"/>
    </row>
    <row r="790" spans="1:20" x14ac:dyDescent="0.3">
      <c r="A790" s="30" t="s">
        <v>126</v>
      </c>
      <c r="B790" s="30">
        <v>0</v>
      </c>
      <c r="C790" s="30" t="s">
        <v>5083</v>
      </c>
      <c r="D790" s="30">
        <v>1801</v>
      </c>
      <c r="E790" s="30">
        <v>346.40800000000002</v>
      </c>
      <c r="F790" s="30">
        <v>0.4</v>
      </c>
      <c r="G790" s="30">
        <v>0.3</v>
      </c>
      <c r="H790" s="30">
        <v>2.514567</v>
      </c>
      <c r="I790" s="30">
        <v>5189810.9349999996</v>
      </c>
      <c r="J790" s="30">
        <v>487872.75</v>
      </c>
      <c r="K790" s="18">
        <f>VLOOKUP($C790,'Hub coords'!$A$14:$E$119,4,TRUE)</f>
        <v>487872.52740000002</v>
      </c>
      <c r="L790" s="18">
        <f>VLOOKUP($C790,'Hub coords'!$A$14:$E$119,5,TRUE)</f>
        <v>5189809.6665000003</v>
      </c>
      <c r="M790" s="34">
        <f t="shared" si="52"/>
        <v>0.22259999997913837</v>
      </c>
      <c r="N790" s="34">
        <f t="shared" si="53"/>
        <v>1.268499999307096</v>
      </c>
      <c r="O790" s="35">
        <f t="shared" si="54"/>
        <v>1.2878831500694521</v>
      </c>
      <c r="P790" s="34">
        <f t="shared" si="55"/>
        <v>1.6586430082328147</v>
      </c>
      <c r="Q790" s="36" t="str">
        <f>VLOOKUP($C790,'Hub coords'!$A$14:$E$118,1,TRUE)</f>
        <v>T6P14</v>
      </c>
      <c r="R790" s="19"/>
      <c r="S790" s="15"/>
    </row>
    <row r="791" spans="1:20" x14ac:dyDescent="0.3">
      <c r="A791" s="30" t="s">
        <v>126</v>
      </c>
      <c r="B791" s="30">
        <v>0</v>
      </c>
      <c r="C791" s="30" t="s">
        <v>5084</v>
      </c>
      <c r="D791" s="30">
        <v>1801</v>
      </c>
      <c r="E791" s="30">
        <v>345.23899999999998</v>
      </c>
      <c r="F791" s="30">
        <v>0.3</v>
      </c>
      <c r="G791" s="30">
        <v>0.3</v>
      </c>
      <c r="H791" s="30">
        <v>2.3717359999999998</v>
      </c>
      <c r="I791" s="30">
        <v>5189810.4720000001</v>
      </c>
      <c r="J791" s="30">
        <v>487873.38699999999</v>
      </c>
      <c r="K791" s="18">
        <f>VLOOKUP($C791,'Hub coords'!$A$14:$E$119,4,TRUE)</f>
        <v>487872.52740000002</v>
      </c>
      <c r="L791" s="18">
        <f>VLOOKUP($C791,'Hub coords'!$A$14:$E$119,5,TRUE)</f>
        <v>5189809.6665000003</v>
      </c>
      <c r="M791" s="34">
        <f t="shared" si="52"/>
        <v>0.85959999996703118</v>
      </c>
      <c r="N791" s="34">
        <f t="shared" si="53"/>
        <v>0.80549999978393316</v>
      </c>
      <c r="O791" s="35">
        <f t="shared" si="54"/>
        <v>1.1780247915876967</v>
      </c>
      <c r="P791" s="34">
        <f t="shared" si="55"/>
        <v>1.3877424095952362</v>
      </c>
      <c r="Q791" s="36" t="str">
        <f>VLOOKUP($C791,'Hub coords'!$A$14:$E$118,1,TRUE)</f>
        <v>T6P14</v>
      </c>
      <c r="R791" s="19"/>
      <c r="S791" s="15"/>
    </row>
    <row r="792" spans="1:20" x14ac:dyDescent="0.3">
      <c r="A792" s="30" t="s">
        <v>126</v>
      </c>
      <c r="B792" s="30">
        <v>0</v>
      </c>
      <c r="C792" s="30" t="s">
        <v>5085</v>
      </c>
      <c r="D792" s="30">
        <v>1801</v>
      </c>
      <c r="E792" s="30">
        <v>342.197</v>
      </c>
      <c r="F792" s="30">
        <v>0.3</v>
      </c>
      <c r="G792" s="30">
        <v>0.3</v>
      </c>
      <c r="H792" s="30">
        <v>2.1273399999999998</v>
      </c>
      <c r="I792" s="30">
        <v>5189809.7079999996</v>
      </c>
      <c r="J792" s="30">
        <v>487873.49599999998</v>
      </c>
      <c r="K792" s="18">
        <f>VLOOKUP($C792,'Hub coords'!$A$14:$E$119,4,TRUE)</f>
        <v>487872.52740000002</v>
      </c>
      <c r="L792" s="18">
        <f>VLOOKUP($C792,'Hub coords'!$A$14:$E$119,5,TRUE)</f>
        <v>5189809.6665000003</v>
      </c>
      <c r="M792" s="34">
        <f t="shared" si="52"/>
        <v>0.96859999996377155</v>
      </c>
      <c r="N792" s="34">
        <f t="shared" si="53"/>
        <v>4.1499999351799488E-2</v>
      </c>
      <c r="O792" s="35">
        <f t="shared" si="54"/>
        <v>0.96948863318556633</v>
      </c>
      <c r="P792" s="34">
        <f t="shared" si="55"/>
        <v>0.93990820987601753</v>
      </c>
      <c r="Q792" s="36" t="str">
        <f>VLOOKUP($C792,'Hub coords'!$A$14:$E$118,1,TRUE)</f>
        <v>T6P14</v>
      </c>
      <c r="R792" s="19"/>
      <c r="S792" s="15"/>
    </row>
    <row r="793" spans="1:20" x14ac:dyDescent="0.3">
      <c r="A793" s="30" t="s">
        <v>130</v>
      </c>
      <c r="B793" s="30">
        <v>0</v>
      </c>
      <c r="C793" s="30" t="s">
        <v>5086</v>
      </c>
      <c r="D793" s="30">
        <v>1801</v>
      </c>
      <c r="E793" s="30">
        <v>340.56700000000001</v>
      </c>
      <c r="F793" s="30">
        <v>0.3</v>
      </c>
      <c r="G793" s="30">
        <v>0.2</v>
      </c>
      <c r="H793" s="30">
        <v>2.2816990000000001</v>
      </c>
      <c r="I793" s="30">
        <v>5189809.1359999999</v>
      </c>
      <c r="J793" s="30">
        <v>487872.946</v>
      </c>
      <c r="K793" s="18">
        <f>VLOOKUP($C793,'Hub coords'!$A$14:$E$119,4,TRUE)</f>
        <v>487872.52740000002</v>
      </c>
      <c r="L793" s="18">
        <f>VLOOKUP($C793,'Hub coords'!$A$14:$E$119,5,TRUE)</f>
        <v>5189809.6665000003</v>
      </c>
      <c r="M793" s="34">
        <f t="shared" si="52"/>
        <v>0.41859999997541308</v>
      </c>
      <c r="N793" s="34">
        <f t="shared" si="53"/>
        <v>0.53050000034272671</v>
      </c>
      <c r="O793" s="35">
        <f t="shared" si="54"/>
        <v>0.67576342779337273</v>
      </c>
      <c r="P793" s="34">
        <f t="shared" si="55"/>
        <v>0.45665621034304887</v>
      </c>
      <c r="Q793" s="36" t="str">
        <f>VLOOKUP($C793,'Hub coords'!$A$14:$E$118,1,TRUE)</f>
        <v>T6P14</v>
      </c>
      <c r="R793" s="19"/>
      <c r="S793" s="15"/>
    </row>
    <row r="794" spans="1:20" x14ac:dyDescent="0.3">
      <c r="A794" s="30" t="s">
        <v>126</v>
      </c>
      <c r="B794" s="30">
        <v>0</v>
      </c>
      <c r="C794" s="30" t="s">
        <v>5087</v>
      </c>
      <c r="D794" s="30">
        <v>1801</v>
      </c>
      <c r="E794" s="30">
        <v>343.3</v>
      </c>
      <c r="F794" s="30">
        <v>0.4</v>
      </c>
      <c r="G794" s="30">
        <v>0.3</v>
      </c>
      <c r="H794" s="30">
        <v>2.1155020000000002</v>
      </c>
      <c r="I794" s="30">
        <v>5189810.0120000001</v>
      </c>
      <c r="J794" s="30">
        <v>487873.54499999998</v>
      </c>
      <c r="K794" s="18">
        <f>VLOOKUP($C794,'Hub coords'!$A$14:$E$119,4,TRUE)</f>
        <v>487872.52740000002</v>
      </c>
      <c r="L794" s="18">
        <f>VLOOKUP($C794,'Hub coords'!$A$14:$E$119,5,TRUE)</f>
        <v>5189809.6665000003</v>
      </c>
      <c r="M794" s="34">
        <f t="shared" si="52"/>
        <v>1.0175999999628402</v>
      </c>
      <c r="N794" s="34">
        <f t="shared" si="53"/>
        <v>0.34549999982118607</v>
      </c>
      <c r="O794" s="35">
        <f t="shared" si="54"/>
        <v>1.0746534370674166</v>
      </c>
      <c r="P794" s="34">
        <f t="shared" si="55"/>
        <v>1.1548800098008118</v>
      </c>
      <c r="Q794" s="36" t="str">
        <f>VLOOKUP($C794,'Hub coords'!$A$14:$E$118,1,TRUE)</f>
        <v>T6P14</v>
      </c>
      <c r="R794" s="19"/>
      <c r="S794" s="15"/>
    </row>
    <row r="795" spans="1:20" x14ac:dyDescent="0.3">
      <c r="A795" s="30" t="s">
        <v>126</v>
      </c>
      <c r="B795" s="30">
        <v>0</v>
      </c>
      <c r="C795" s="30" t="s">
        <v>5088</v>
      </c>
      <c r="D795" s="30">
        <v>1801</v>
      </c>
      <c r="E795" s="30">
        <v>341.161</v>
      </c>
      <c r="F795" s="30">
        <v>0.3</v>
      </c>
      <c r="G795" s="30">
        <v>0.2</v>
      </c>
      <c r="H795" s="30">
        <v>2.2171259999999999</v>
      </c>
      <c r="I795" s="30">
        <v>5189809.6960000005</v>
      </c>
      <c r="J795" s="30">
        <v>487873.48700000002</v>
      </c>
      <c r="K795" s="18">
        <f>VLOOKUP($C795,'Hub coords'!$A$14:$E$119,4,TRUE)</f>
        <v>487872.52740000002</v>
      </c>
      <c r="L795" s="18">
        <f>VLOOKUP($C795,'Hub coords'!$A$14:$E$119,5,TRUE)</f>
        <v>5189809.6665000003</v>
      </c>
      <c r="M795" s="34">
        <f t="shared" si="52"/>
        <v>0.95960000000195578</v>
      </c>
      <c r="N795" s="34">
        <f t="shared" si="53"/>
        <v>2.9500000178813934E-2</v>
      </c>
      <c r="O795" s="35">
        <f t="shared" si="54"/>
        <v>0.96005333706742757</v>
      </c>
      <c r="P795" s="34">
        <f t="shared" si="55"/>
        <v>0.92170241001430364</v>
      </c>
      <c r="Q795" s="36" t="str">
        <f>VLOOKUP($C795,'Hub coords'!$A$14:$E$118,1,TRUE)</f>
        <v>T6P14</v>
      </c>
      <c r="R795" s="19"/>
      <c r="S795" s="15"/>
    </row>
    <row r="796" spans="1:20" ht="15" thickBot="1" x14ac:dyDescent="0.35">
      <c r="A796" s="30" t="s">
        <v>130</v>
      </c>
      <c r="B796" s="30">
        <v>0</v>
      </c>
      <c r="C796" s="30" t="s">
        <v>5089</v>
      </c>
      <c r="D796" s="30">
        <v>1801</v>
      </c>
      <c r="E796" s="30">
        <v>342.88099999999997</v>
      </c>
      <c r="F796" s="30">
        <v>0.3</v>
      </c>
      <c r="G796" s="30">
        <v>0.3</v>
      </c>
      <c r="H796" s="30">
        <v>2.2835169999999998</v>
      </c>
      <c r="I796" s="30">
        <v>5189809.8660000004</v>
      </c>
      <c r="J796" s="30">
        <v>487873.06699999998</v>
      </c>
      <c r="K796" s="18">
        <f>VLOOKUP($C796,'Hub coords'!$A$14:$E$119,4,TRUE)</f>
        <v>487872.52740000002</v>
      </c>
      <c r="L796" s="18">
        <f>VLOOKUP($C796,'Hub coords'!$A$14:$E$119,5,TRUE)</f>
        <v>5189809.6665000003</v>
      </c>
      <c r="M796" s="34">
        <f t="shared" si="52"/>
        <v>0.53959999996004626</v>
      </c>
      <c r="N796" s="34">
        <f t="shared" si="53"/>
        <v>0.19950000010430813</v>
      </c>
      <c r="O796" s="35">
        <f t="shared" si="54"/>
        <v>0.57529853988907431</v>
      </c>
      <c r="P796" s="34">
        <f t="shared" si="55"/>
        <v>0.3309684099985008</v>
      </c>
      <c r="Q796" s="36" t="str">
        <f>VLOOKUP($C796,'Hub coords'!$A$14:$E$118,1,TRUE)</f>
        <v>T6P14</v>
      </c>
      <c r="R796" s="38"/>
      <c r="S796" s="38"/>
    </row>
    <row r="797" spans="1:20" x14ac:dyDescent="0.3">
      <c r="A797" s="30" t="s">
        <v>130</v>
      </c>
      <c r="B797" s="30">
        <v>0</v>
      </c>
      <c r="C797" s="30" t="s">
        <v>5072</v>
      </c>
      <c r="D797" s="30">
        <v>1801</v>
      </c>
      <c r="E797" s="30">
        <v>342.53699999999998</v>
      </c>
      <c r="F797" s="30">
        <v>0.3</v>
      </c>
      <c r="G797" s="30">
        <v>0.3</v>
      </c>
      <c r="H797" s="30">
        <v>2.4295719999999998</v>
      </c>
      <c r="I797" s="30">
        <v>5189809.7019999996</v>
      </c>
      <c r="J797" s="30">
        <v>487872.93900000001</v>
      </c>
      <c r="K797" s="18">
        <f>VLOOKUP($C797,'Hub coords'!$A$14:$E$119,4,TRUE)</f>
        <v>487872.52740000002</v>
      </c>
      <c r="L797" s="18">
        <f>VLOOKUP($C797,'Hub coords'!$A$14:$E$119,5,TRUE)</f>
        <v>5189809.6665000003</v>
      </c>
      <c r="M797" s="34">
        <f t="shared" si="52"/>
        <v>0.41159999999217689</v>
      </c>
      <c r="N797" s="34">
        <f t="shared" si="53"/>
        <v>3.5499999299645424E-2</v>
      </c>
      <c r="O797" s="35">
        <f t="shared" si="54"/>
        <v>0.41312807934566109</v>
      </c>
      <c r="P797" s="34">
        <f t="shared" si="55"/>
        <v>0.17067480994383485</v>
      </c>
      <c r="Q797" s="36" t="str">
        <f>VLOOKUP($C797,'Hub coords'!$A$14:$E$118,1,TRUE)</f>
        <v>T6P14</v>
      </c>
      <c r="R797" s="30"/>
    </row>
    <row r="798" spans="1:20" x14ac:dyDescent="0.3">
      <c r="A798" s="30" t="s">
        <v>130</v>
      </c>
      <c r="B798" s="30">
        <v>0</v>
      </c>
      <c r="C798" s="30" t="s">
        <v>5090</v>
      </c>
      <c r="D798" s="30">
        <v>1801</v>
      </c>
      <c r="E798" s="30">
        <v>342.87299999999999</v>
      </c>
      <c r="F798" s="30">
        <v>0.3</v>
      </c>
      <c r="G798" s="30">
        <v>0.3</v>
      </c>
      <c r="H798" s="30">
        <v>2.2130030000000001</v>
      </c>
      <c r="I798" s="30">
        <v>5189809.8679999998</v>
      </c>
      <c r="J798" s="30">
        <v>487872.821</v>
      </c>
      <c r="K798" s="18">
        <f>VLOOKUP($C798,'Hub coords'!$A$14:$E$119,4,TRUE)</f>
        <v>487872.52740000002</v>
      </c>
      <c r="L798" s="18">
        <f>VLOOKUP($C798,'Hub coords'!$A$14:$E$119,5,TRUE)</f>
        <v>5189809.6665000003</v>
      </c>
      <c r="M798" s="34">
        <f t="shared" si="52"/>
        <v>0.29359999997541308</v>
      </c>
      <c r="N798" s="34">
        <f t="shared" si="53"/>
        <v>0.2014999995008111</v>
      </c>
      <c r="O798" s="35">
        <f t="shared" si="54"/>
        <v>0.35609438325307724</v>
      </c>
      <c r="P798" s="34">
        <f t="shared" si="55"/>
        <v>0.12680320978438947</v>
      </c>
      <c r="Q798" s="36" t="str">
        <f>VLOOKUP($C798,'Hub coords'!$A$14:$E$118,1,TRUE)</f>
        <v>T6P14</v>
      </c>
      <c r="R798" s="30"/>
    </row>
    <row r="799" spans="1:20" x14ac:dyDescent="0.3">
      <c r="A799" s="30" t="s">
        <v>130</v>
      </c>
      <c r="B799" s="30">
        <v>0</v>
      </c>
      <c r="C799" s="30" t="s">
        <v>5091</v>
      </c>
      <c r="D799" s="30">
        <v>1801</v>
      </c>
      <c r="E799" s="30">
        <v>344.839</v>
      </c>
      <c r="F799" s="30">
        <v>0.3</v>
      </c>
      <c r="G799" s="30">
        <v>0.3</v>
      </c>
      <c r="H799" s="30">
        <v>2.3468140000000002</v>
      </c>
      <c r="I799" s="30">
        <v>5189810.5609999998</v>
      </c>
      <c r="J799" s="30">
        <v>487873.64500000002</v>
      </c>
      <c r="K799" s="18">
        <f>VLOOKUP($C799,'Hub coords'!$A$14:$E$119,4,TRUE)</f>
        <v>487872.52740000002</v>
      </c>
      <c r="L799" s="18">
        <f>VLOOKUP($C799,'Hub coords'!$A$14:$E$119,5,TRUE)</f>
        <v>5189809.6665000003</v>
      </c>
      <c r="M799" s="34">
        <f t="shared" si="52"/>
        <v>1.1175999999977648</v>
      </c>
      <c r="N799" s="34">
        <f t="shared" si="53"/>
        <v>0.89449999947100878</v>
      </c>
      <c r="O799" s="35">
        <f t="shared" si="54"/>
        <v>1.4314887387082857</v>
      </c>
      <c r="P799" s="34">
        <f t="shared" si="55"/>
        <v>2.0491600090486388</v>
      </c>
      <c r="Q799" s="36" t="str">
        <f>VLOOKUP($C799,'Hub coords'!$A$14:$E$118,1,TRUE)</f>
        <v>T6P14</v>
      </c>
      <c r="R799" s="30"/>
    </row>
    <row r="800" spans="1:20" x14ac:dyDescent="0.3">
      <c r="A800" s="30" t="s">
        <v>130</v>
      </c>
      <c r="B800" s="30">
        <v>0</v>
      </c>
      <c r="C800" s="30" t="s">
        <v>5092</v>
      </c>
      <c r="D800" s="30">
        <v>1801</v>
      </c>
      <c r="E800" s="30">
        <v>342.93299999999999</v>
      </c>
      <c r="F800" s="30">
        <v>0.3</v>
      </c>
      <c r="G800" s="30">
        <v>0.3</v>
      </c>
      <c r="H800" s="30">
        <v>2.2000169999999999</v>
      </c>
      <c r="I800" s="30">
        <v>5189809.9040000001</v>
      </c>
      <c r="J800" s="30">
        <v>487872.90899999999</v>
      </c>
      <c r="K800" s="18">
        <f>VLOOKUP($C800,'Hub coords'!$A$14:$E$119,4,TRUE)</f>
        <v>487872.52740000002</v>
      </c>
      <c r="L800" s="18">
        <f>VLOOKUP($C800,'Hub coords'!$A$14:$E$119,5,TRUE)</f>
        <v>5189809.6665000003</v>
      </c>
      <c r="M800" s="34">
        <f t="shared" si="52"/>
        <v>0.38159999996423721</v>
      </c>
      <c r="N800" s="34">
        <f t="shared" si="53"/>
        <v>0.23749999981373549</v>
      </c>
      <c r="O800" s="35">
        <f t="shared" si="54"/>
        <v>0.44947170087140104</v>
      </c>
      <c r="P800" s="34">
        <f t="shared" si="55"/>
        <v>0.20202480988423022</v>
      </c>
      <c r="Q800" s="36" t="str">
        <f>VLOOKUP($C800,'Hub coords'!$A$14:$E$118,1,TRUE)</f>
        <v>T6P14</v>
      </c>
      <c r="R800" s="30"/>
    </row>
    <row r="801" spans="1:20" x14ac:dyDescent="0.3">
      <c r="A801" s="30" t="s">
        <v>130</v>
      </c>
      <c r="B801" s="30">
        <v>0</v>
      </c>
      <c r="C801" s="30" t="s">
        <v>5093</v>
      </c>
      <c r="D801" s="30">
        <v>1801</v>
      </c>
      <c r="E801" s="30">
        <v>344.47</v>
      </c>
      <c r="F801" s="30">
        <v>0.3</v>
      </c>
      <c r="G801" s="30">
        <v>0.3</v>
      </c>
      <c r="H801" s="30">
        <v>2.444464</v>
      </c>
      <c r="I801" s="30">
        <v>5189810.3310000002</v>
      </c>
      <c r="J801" s="30">
        <v>487873.6</v>
      </c>
      <c r="K801" s="18">
        <f>VLOOKUP($C801,'Hub coords'!$A$14:$E$119,4,TRUE)</f>
        <v>487872.52740000002</v>
      </c>
      <c r="L801" s="18">
        <f>VLOOKUP($C801,'Hub coords'!$A$14:$E$119,5,TRUE)</f>
        <v>5189809.6665000003</v>
      </c>
      <c r="M801" s="34">
        <f t="shared" si="52"/>
        <v>1.0725999999558553</v>
      </c>
      <c r="N801" s="34">
        <f t="shared" si="53"/>
        <v>0.66449999995529652</v>
      </c>
      <c r="O801" s="35">
        <f t="shared" si="54"/>
        <v>1.2617571120647151</v>
      </c>
      <c r="P801" s="34">
        <f t="shared" si="55"/>
        <v>1.5920310098458901</v>
      </c>
      <c r="Q801" s="36" t="str">
        <f>VLOOKUP($C801,'Hub coords'!$A$14:$E$118,1,TRUE)</f>
        <v>T6P14</v>
      </c>
      <c r="R801" s="30"/>
    </row>
    <row r="802" spans="1:20" x14ac:dyDescent="0.3">
      <c r="A802" s="30" t="s">
        <v>126</v>
      </c>
      <c r="B802" s="30">
        <v>0</v>
      </c>
      <c r="C802" s="30" t="s">
        <v>5094</v>
      </c>
      <c r="D802" s="30">
        <v>1801</v>
      </c>
      <c r="E802" s="30">
        <v>342.08800000000002</v>
      </c>
      <c r="F802" s="30">
        <v>0.4</v>
      </c>
      <c r="G802" s="30">
        <v>0.3</v>
      </c>
      <c r="H802" s="30">
        <v>2.0165130000000002</v>
      </c>
      <c r="I802" s="30">
        <v>5189809.8530000001</v>
      </c>
      <c r="J802" s="30">
        <v>487873.40700000001</v>
      </c>
      <c r="K802" s="18">
        <f>VLOOKUP($C802,'Hub coords'!$A$14:$E$119,4,TRUE)</f>
        <v>487872.52740000002</v>
      </c>
      <c r="L802" s="18">
        <f>VLOOKUP($C802,'Hub coords'!$A$14:$E$119,5,TRUE)</f>
        <v>5189809.6665000003</v>
      </c>
      <c r="M802" s="34">
        <f t="shared" si="52"/>
        <v>0.87959999998565763</v>
      </c>
      <c r="N802" s="34">
        <f t="shared" si="53"/>
        <v>0.18649999983608723</v>
      </c>
      <c r="O802" s="35">
        <f t="shared" si="54"/>
        <v>0.89915427481252042</v>
      </c>
      <c r="P802" s="34">
        <f t="shared" si="55"/>
        <v>0.80847840991362951</v>
      </c>
      <c r="Q802" s="36" t="str">
        <f>VLOOKUP($C802,'Hub coords'!$A$14:$E$118,1,TRUE)</f>
        <v>T6P14</v>
      </c>
      <c r="R802" s="30"/>
    </row>
    <row r="803" spans="1:20" x14ac:dyDescent="0.3">
      <c r="A803" s="30" t="s">
        <v>130</v>
      </c>
      <c r="B803" s="30">
        <v>0</v>
      </c>
      <c r="C803" s="30" t="s">
        <v>5095</v>
      </c>
      <c r="D803" s="30">
        <v>1801</v>
      </c>
      <c r="E803" s="30">
        <v>345.923</v>
      </c>
      <c r="F803" s="30">
        <v>0.4</v>
      </c>
      <c r="G803" s="30">
        <v>0.3</v>
      </c>
      <c r="H803" s="30">
        <v>2.5134970000000001</v>
      </c>
      <c r="I803" s="30">
        <v>5189809.5250000004</v>
      </c>
      <c r="J803" s="30">
        <v>487873.28200000001</v>
      </c>
      <c r="K803" s="18">
        <f>VLOOKUP($C803,'Hub coords'!$A$14:$E$119,4,TRUE)</f>
        <v>487872.52740000002</v>
      </c>
      <c r="L803" s="18">
        <f>VLOOKUP($C803,'Hub coords'!$A$14:$E$119,5,TRUE)</f>
        <v>5189809.6665000003</v>
      </c>
      <c r="M803" s="34">
        <f t="shared" si="52"/>
        <v>0.75459999998565763</v>
      </c>
      <c r="N803" s="34">
        <f t="shared" si="53"/>
        <v>0.14149999991059303</v>
      </c>
      <c r="O803" s="35">
        <f t="shared" si="54"/>
        <v>0.76775218003796797</v>
      </c>
      <c r="P803" s="34">
        <f t="shared" si="55"/>
        <v>0.58944340995305233</v>
      </c>
      <c r="Q803" s="36" t="str">
        <f>VLOOKUP($C803,'Hub coords'!$A$14:$E$118,1,TRUE)</f>
        <v>T6P14</v>
      </c>
      <c r="R803" s="30"/>
    </row>
    <row r="804" spans="1:20" x14ac:dyDescent="0.3">
      <c r="A804" s="30" t="s">
        <v>126</v>
      </c>
      <c r="B804" s="30">
        <v>0</v>
      </c>
      <c r="C804" s="30" t="s">
        <v>5096</v>
      </c>
      <c r="D804" s="30">
        <v>1801</v>
      </c>
      <c r="E804" s="30">
        <v>342.17899999999997</v>
      </c>
      <c r="F804" s="30">
        <v>0.3</v>
      </c>
      <c r="G804" s="30">
        <v>0.2</v>
      </c>
      <c r="H804" s="30">
        <v>2.283976</v>
      </c>
      <c r="I804" s="30">
        <v>5189809.6189999999</v>
      </c>
      <c r="J804" s="30">
        <v>487872.935</v>
      </c>
      <c r="K804" s="18">
        <f>VLOOKUP($C804,'Hub coords'!$A$14:$E$119,4,TRUE)</f>
        <v>487872.52740000002</v>
      </c>
      <c r="L804" s="18">
        <f>VLOOKUP($C804,'Hub coords'!$A$14:$E$119,5,TRUE)</f>
        <v>5189809.6665000003</v>
      </c>
      <c r="M804" s="34">
        <f t="shared" si="52"/>
        <v>0.40759999997681007</v>
      </c>
      <c r="N804" s="34">
        <f t="shared" si="53"/>
        <v>4.7500000335276127E-2</v>
      </c>
      <c r="O804" s="35">
        <f t="shared" si="54"/>
        <v>0.41035839215610881</v>
      </c>
      <c r="P804" s="34">
        <f t="shared" si="55"/>
        <v>0.16839401001294679</v>
      </c>
      <c r="Q804" s="36" t="str">
        <f>VLOOKUP($C804,'Hub coords'!$A$14:$E$118,1,TRUE)</f>
        <v>T6P14</v>
      </c>
      <c r="R804" s="30"/>
    </row>
    <row r="805" spans="1:20" x14ac:dyDescent="0.3">
      <c r="A805" s="30" t="s">
        <v>130</v>
      </c>
      <c r="B805" s="30">
        <v>0</v>
      </c>
      <c r="C805" s="30" t="s">
        <v>5097</v>
      </c>
      <c r="D805" s="30">
        <v>1801</v>
      </c>
      <c r="E805" s="30">
        <v>342.20499999999998</v>
      </c>
      <c r="F805" s="30">
        <v>0.3</v>
      </c>
      <c r="G805" s="30">
        <v>0.2</v>
      </c>
      <c r="H805" s="30">
        <v>2.3323489999999998</v>
      </c>
      <c r="I805" s="30">
        <v>5189809.4160000002</v>
      </c>
      <c r="J805" s="30">
        <v>487873.16700000002</v>
      </c>
      <c r="K805" s="18">
        <f>VLOOKUP($C805,'Hub coords'!$A$14:$E$119,4,TRUE)</f>
        <v>487872.52740000002</v>
      </c>
      <c r="L805" s="18">
        <f>VLOOKUP($C805,'Hub coords'!$A$14:$E$119,5,TRUE)</f>
        <v>5189809.6665000003</v>
      </c>
      <c r="M805" s="34">
        <f t="shared" si="52"/>
        <v>0.63959999999497086</v>
      </c>
      <c r="N805" s="34">
        <f t="shared" si="53"/>
        <v>0.25050000008195639</v>
      </c>
      <c r="O805" s="35">
        <f t="shared" si="54"/>
        <v>0.68690494978171968</v>
      </c>
      <c r="P805" s="34">
        <f t="shared" si="55"/>
        <v>0.47183841003462684</v>
      </c>
      <c r="Q805" s="36" t="str">
        <f>VLOOKUP($C805,'Hub coords'!$A$14:$E$118,1,TRUE)</f>
        <v>T6P14</v>
      </c>
      <c r="R805" s="30"/>
    </row>
    <row r="806" spans="1:20" x14ac:dyDescent="0.3">
      <c r="A806" s="30" t="s">
        <v>126</v>
      </c>
      <c r="B806" s="30">
        <v>0</v>
      </c>
      <c r="C806" s="30" t="s">
        <v>5098</v>
      </c>
      <c r="D806" s="30">
        <v>1801</v>
      </c>
      <c r="E806" s="30">
        <v>342.43400000000003</v>
      </c>
      <c r="F806" s="30">
        <v>0.3</v>
      </c>
      <c r="G806" s="30">
        <v>0.2</v>
      </c>
      <c r="H806" s="30">
        <v>2.0947230000000001</v>
      </c>
      <c r="I806" s="30">
        <v>5189809.8020000001</v>
      </c>
      <c r="J806" s="30">
        <v>487873.39799999999</v>
      </c>
      <c r="K806" s="18">
        <f>VLOOKUP($C806,'Hub coords'!$A$14:$E$119,4,TRUE)</f>
        <v>487872.52740000002</v>
      </c>
      <c r="L806" s="18">
        <f>VLOOKUP($C806,'Hub coords'!$A$14:$E$119,5,TRUE)</f>
        <v>5189809.6665000003</v>
      </c>
      <c r="M806" s="34">
        <f t="shared" si="52"/>
        <v>0.8705999999656342</v>
      </c>
      <c r="N806" s="34">
        <f t="shared" si="53"/>
        <v>0.13549999985843897</v>
      </c>
      <c r="O806" s="35">
        <f t="shared" si="54"/>
        <v>0.88108150014729014</v>
      </c>
      <c r="P806" s="34">
        <f t="shared" si="55"/>
        <v>0.77630460990179928</v>
      </c>
      <c r="Q806" s="36" t="str">
        <f>VLOOKUP($C806,'Hub coords'!$A$14:$E$118,1,TRUE)</f>
        <v>T6P14</v>
      </c>
      <c r="R806" s="30"/>
    </row>
    <row r="807" spans="1:20" x14ac:dyDescent="0.3">
      <c r="A807" s="30" t="s">
        <v>126</v>
      </c>
      <c r="B807" s="30">
        <v>0</v>
      </c>
      <c r="C807" s="30" t="s">
        <v>5099</v>
      </c>
      <c r="D807" s="30">
        <v>1801</v>
      </c>
      <c r="E807" s="30">
        <v>342.27499999999998</v>
      </c>
      <c r="F807" s="30">
        <v>0.3</v>
      </c>
      <c r="G807" s="30">
        <v>0.3</v>
      </c>
      <c r="H807" s="30">
        <v>2.1496200000000001</v>
      </c>
      <c r="I807" s="30">
        <v>5189809.9570000004</v>
      </c>
      <c r="J807" s="30">
        <v>487872.98</v>
      </c>
      <c r="K807" s="18">
        <f>VLOOKUP($C807,'Hub coords'!$A$14:$E$119,4,TRUE)</f>
        <v>487872.52740000002</v>
      </c>
      <c r="L807" s="18">
        <f>VLOOKUP($C807,'Hub coords'!$A$14:$E$119,5,TRUE)</f>
        <v>5189809.6665000003</v>
      </c>
      <c r="M807" s="34">
        <f t="shared" si="52"/>
        <v>0.45259999996051192</v>
      </c>
      <c r="N807" s="34">
        <f t="shared" si="53"/>
        <v>0.29050000011920929</v>
      </c>
      <c r="O807" s="35">
        <f t="shared" si="54"/>
        <v>0.53780759573802595</v>
      </c>
      <c r="P807" s="34">
        <f t="shared" si="55"/>
        <v>0.28923701003351593</v>
      </c>
      <c r="Q807" s="36" t="str">
        <f>VLOOKUP($C807,'Hub coords'!$A$14:$E$118,1,TRUE)</f>
        <v>T6P14</v>
      </c>
      <c r="R807" s="30"/>
    </row>
    <row r="808" spans="1:20" x14ac:dyDescent="0.3">
      <c r="A808" s="30" t="s">
        <v>130</v>
      </c>
      <c r="B808" s="30">
        <v>0</v>
      </c>
      <c r="C808" s="30" t="s">
        <v>5073</v>
      </c>
      <c r="D808" s="30">
        <v>1801</v>
      </c>
      <c r="E808" s="30">
        <v>339.99900000000002</v>
      </c>
      <c r="F808" s="30">
        <v>0.3</v>
      </c>
      <c r="G808" s="30">
        <v>0.2</v>
      </c>
      <c r="H808" s="30">
        <v>2.39391</v>
      </c>
      <c r="I808" s="30">
        <v>5189808.9230000004</v>
      </c>
      <c r="J808" s="30">
        <v>487873.16200000001</v>
      </c>
      <c r="K808" s="18">
        <f>VLOOKUP($C808,'Hub coords'!$A$14:$E$119,4,TRUE)</f>
        <v>487872.52740000002</v>
      </c>
      <c r="L808" s="18">
        <f>VLOOKUP($C808,'Hub coords'!$A$14:$E$119,5,TRUE)</f>
        <v>5189809.6665000003</v>
      </c>
      <c r="M808" s="34">
        <f t="shared" si="52"/>
        <v>0.63459999999031425</v>
      </c>
      <c r="N808" s="34">
        <f t="shared" si="53"/>
        <v>0.74349999986588955</v>
      </c>
      <c r="O808" s="35">
        <f t="shared" si="54"/>
        <v>0.97750161625865595</v>
      </c>
      <c r="P808" s="34">
        <f t="shared" si="55"/>
        <v>0.95550940978828469</v>
      </c>
      <c r="Q808" s="36" t="str">
        <f>VLOOKUP($C808,'Hub coords'!$A$14:$E$118,1,TRUE)</f>
        <v>T6P14</v>
      </c>
      <c r="R808" s="30"/>
    </row>
    <row r="809" spans="1:20" x14ac:dyDescent="0.3">
      <c r="A809" s="30" t="s">
        <v>130</v>
      </c>
      <c r="B809" s="30">
        <v>0</v>
      </c>
      <c r="C809" s="30" t="s">
        <v>5100</v>
      </c>
      <c r="D809" s="30">
        <v>1801</v>
      </c>
      <c r="E809" s="30">
        <v>340.59899999999999</v>
      </c>
      <c r="F809" s="30">
        <v>0.3</v>
      </c>
      <c r="G809" s="30">
        <v>0.2</v>
      </c>
      <c r="H809" s="30">
        <v>2.232742</v>
      </c>
      <c r="I809" s="30">
        <v>5189809.1440000003</v>
      </c>
      <c r="J809" s="30">
        <v>487873.02399999998</v>
      </c>
      <c r="K809" s="18">
        <f>VLOOKUP($C809,'Hub coords'!$A$14:$E$119,4,TRUE)</f>
        <v>487872.52740000002</v>
      </c>
      <c r="L809" s="18">
        <f>VLOOKUP($C809,'Hub coords'!$A$14:$E$119,5,TRUE)</f>
        <v>5189809.6665000003</v>
      </c>
      <c r="M809" s="34">
        <f t="shared" si="52"/>
        <v>0.49659999995492399</v>
      </c>
      <c r="N809" s="34">
        <f t="shared" si="53"/>
        <v>0.5224999999627471</v>
      </c>
      <c r="O809" s="35">
        <f t="shared" si="54"/>
        <v>0.72084520523917006</v>
      </c>
      <c r="P809" s="34">
        <f t="shared" si="55"/>
        <v>0.51961780991630124</v>
      </c>
      <c r="Q809" s="36" t="str">
        <f>VLOOKUP($C809,'Hub coords'!$A$14:$E$118,1,TRUE)</f>
        <v>T6P14</v>
      </c>
      <c r="R809" s="30"/>
    </row>
    <row r="810" spans="1:20" x14ac:dyDescent="0.3">
      <c r="A810" s="30" t="s">
        <v>126</v>
      </c>
      <c r="B810" s="30">
        <v>0</v>
      </c>
      <c r="C810" s="30" t="s">
        <v>5074</v>
      </c>
      <c r="D810" s="30">
        <v>1801</v>
      </c>
      <c r="E810" s="30">
        <v>341.37099999999998</v>
      </c>
      <c r="F810" s="30">
        <v>0.3</v>
      </c>
      <c r="G810" s="30">
        <v>0.2</v>
      </c>
      <c r="H810" s="30">
        <v>2.4084569999999998</v>
      </c>
      <c r="I810" s="30">
        <v>5189809.0870000003</v>
      </c>
      <c r="J810" s="30">
        <v>487873.34299999999</v>
      </c>
      <c r="K810" s="18">
        <f>VLOOKUP($C810,'Hub coords'!$A$14:$E$119,4,TRUE)</f>
        <v>487872.52740000002</v>
      </c>
      <c r="L810" s="18">
        <f>VLOOKUP($C810,'Hub coords'!$A$14:$E$119,5,TRUE)</f>
        <v>5189809.6665000003</v>
      </c>
      <c r="M810" s="34">
        <f t="shared" si="52"/>
        <v>0.81559999997261912</v>
      </c>
      <c r="N810" s="34">
        <f t="shared" si="53"/>
        <v>0.57949999999254942</v>
      </c>
      <c r="O810" s="35">
        <f t="shared" si="54"/>
        <v>1.0005116740681745</v>
      </c>
      <c r="P810" s="34">
        <f t="shared" si="55"/>
        <v>1.0010236099467011</v>
      </c>
      <c r="Q810" s="36" t="str">
        <f>VLOOKUP($C810,'Hub coords'!$A$14:$E$118,1,TRUE)</f>
        <v>T6P14</v>
      </c>
      <c r="R810" s="30" t="s">
        <v>5112</v>
      </c>
      <c r="S810" s="37">
        <f>COUNT(D786:D815)</f>
        <v>30</v>
      </c>
    </row>
    <row r="811" spans="1:20" x14ac:dyDescent="0.3">
      <c r="A811" s="30" t="s">
        <v>130</v>
      </c>
      <c r="B811" s="30">
        <v>0</v>
      </c>
      <c r="C811" s="30" t="s">
        <v>5075</v>
      </c>
      <c r="D811" s="30">
        <v>1801</v>
      </c>
      <c r="E811" s="30">
        <v>341.62700000000001</v>
      </c>
      <c r="F811" s="30">
        <v>0.3</v>
      </c>
      <c r="G811" s="30">
        <v>0.2</v>
      </c>
      <c r="H811" s="30">
        <v>2.37033</v>
      </c>
      <c r="I811" s="30">
        <v>5189809.233</v>
      </c>
      <c r="J811" s="30">
        <v>487873.59399999998</v>
      </c>
      <c r="K811" s="18">
        <f>VLOOKUP($C811,'Hub coords'!$A$14:$E$119,4,TRUE)</f>
        <v>487872.52740000002</v>
      </c>
      <c r="L811" s="18">
        <f>VLOOKUP($C811,'Hub coords'!$A$14:$E$119,5,TRUE)</f>
        <v>5189809.6665000003</v>
      </c>
      <c r="M811" s="34">
        <f t="shared" si="52"/>
        <v>1.0665999999619089</v>
      </c>
      <c r="N811" s="34">
        <f t="shared" si="53"/>
        <v>0.43350000027567148</v>
      </c>
      <c r="O811" s="35">
        <f t="shared" si="54"/>
        <v>1.1513287150756517</v>
      </c>
      <c r="P811" s="34">
        <f t="shared" si="55"/>
        <v>1.3255578101577512</v>
      </c>
      <c r="Q811" s="36" t="str">
        <f>VLOOKUP($C811,'Hub coords'!$A$14:$E$118,1,TRUE)</f>
        <v>T6P14</v>
      </c>
      <c r="R811" s="30" t="s">
        <v>5111</v>
      </c>
      <c r="S811" s="34">
        <f>AVERAGE(O786:O815)</f>
        <v>0.89538211047122929</v>
      </c>
    </row>
    <row r="812" spans="1:20" x14ac:dyDescent="0.3">
      <c r="A812" s="30" t="s">
        <v>126</v>
      </c>
      <c r="B812" s="30">
        <v>0</v>
      </c>
      <c r="C812" s="30" t="s">
        <v>5076</v>
      </c>
      <c r="D812" s="30">
        <v>1801</v>
      </c>
      <c r="E812" s="30">
        <v>340.63799999999998</v>
      </c>
      <c r="F812" s="30">
        <v>0.3</v>
      </c>
      <c r="G812" s="30">
        <v>0.2</v>
      </c>
      <c r="H812" s="30">
        <v>2.3678650000000001</v>
      </c>
      <c r="I812" s="30">
        <v>5189808.8509999998</v>
      </c>
      <c r="J812" s="30">
        <v>487872.94900000002</v>
      </c>
      <c r="K812" s="18">
        <f>VLOOKUP($C812,'Hub coords'!$A$14:$E$119,4,TRUE)</f>
        <v>487872.52740000002</v>
      </c>
      <c r="L812" s="18">
        <f>VLOOKUP($C812,'Hub coords'!$A$14:$E$119,5,TRUE)</f>
        <v>5189809.6665000003</v>
      </c>
      <c r="M812" s="34">
        <f t="shared" ref="M812:M875" si="56">ABS(K812-J812)</f>
        <v>0.42160000000149012</v>
      </c>
      <c r="N812" s="34">
        <f t="shared" ref="N812:N875" si="57">ABS(L812-I812)</f>
        <v>0.81550000049173832</v>
      </c>
      <c r="O812" s="35">
        <f t="shared" ref="O812:O875" si="58">SQRT(M812^2+N812^2)</f>
        <v>0.91803421003973573</v>
      </c>
      <c r="P812" s="34">
        <f t="shared" ref="P812:P875" si="59">O812*O812</f>
        <v>0.84278681080328166</v>
      </c>
      <c r="Q812" s="36" t="str">
        <f>VLOOKUP($C812,'Hub coords'!$A$14:$E$118,1,TRUE)</f>
        <v>T6P14</v>
      </c>
      <c r="R812" s="30" t="s">
        <v>5110</v>
      </c>
      <c r="S812" s="34">
        <f>_xlfn.STDEV.S(O786:O815)</f>
        <v>0.29502652040863964</v>
      </c>
    </row>
    <row r="813" spans="1:20" x14ac:dyDescent="0.3">
      <c r="A813" s="30" t="s">
        <v>130</v>
      </c>
      <c r="B813" s="30">
        <v>0</v>
      </c>
      <c r="C813" s="30" t="s">
        <v>5077</v>
      </c>
      <c r="D813" s="30">
        <v>1801</v>
      </c>
      <c r="E813" s="30">
        <v>342.476</v>
      </c>
      <c r="F813" s="30">
        <v>0.3</v>
      </c>
      <c r="G813" s="30">
        <v>0.3</v>
      </c>
      <c r="H813" s="30">
        <v>2.4582109999999999</v>
      </c>
      <c r="I813" s="30">
        <v>5189809.4749999996</v>
      </c>
      <c r="J813" s="30">
        <v>487873.261</v>
      </c>
      <c r="K813" s="18">
        <f>VLOOKUP($C813,'Hub coords'!$A$14:$E$119,4,TRUE)</f>
        <v>487872.52740000002</v>
      </c>
      <c r="L813" s="18">
        <f>VLOOKUP($C813,'Hub coords'!$A$14:$E$119,5,TRUE)</f>
        <v>5189809.6665000003</v>
      </c>
      <c r="M813" s="34">
        <f t="shared" si="56"/>
        <v>0.73359999997774139</v>
      </c>
      <c r="N813" s="34">
        <f t="shared" si="57"/>
        <v>0.19150000065565109</v>
      </c>
      <c r="O813" s="35">
        <f t="shared" si="58"/>
        <v>0.75818283429424638</v>
      </c>
      <c r="P813" s="34">
        <f t="shared" si="59"/>
        <v>0.57484121021845669</v>
      </c>
      <c r="Q813" s="36" t="str">
        <f>VLOOKUP($C813,'Hub coords'!$A$14:$E$118,1,TRUE)</f>
        <v>T6P14</v>
      </c>
      <c r="R813" s="30" t="s">
        <v>5109</v>
      </c>
      <c r="S813" s="34">
        <f>MIN(O786:O815)</f>
        <v>0.35609438325307724</v>
      </c>
    </row>
    <row r="814" spans="1:20" x14ac:dyDescent="0.3">
      <c r="A814" s="30" t="s">
        <v>130</v>
      </c>
      <c r="B814" s="30">
        <v>0</v>
      </c>
      <c r="C814" s="30" t="s">
        <v>5078</v>
      </c>
      <c r="D814" s="30">
        <v>1801</v>
      </c>
      <c r="E814" s="30">
        <v>344.33600000000001</v>
      </c>
      <c r="F814" s="30">
        <v>0.4</v>
      </c>
      <c r="G814" s="30">
        <v>0.3</v>
      </c>
      <c r="H814" s="30">
        <v>2.4975350000000001</v>
      </c>
      <c r="I814" s="30">
        <v>5189809.5920000002</v>
      </c>
      <c r="J814" s="30">
        <v>487873.76699999999</v>
      </c>
      <c r="K814" s="18">
        <f>VLOOKUP($C814,'Hub coords'!$A$14:$E$119,4,TRUE)</f>
        <v>487872.52740000002</v>
      </c>
      <c r="L814" s="18">
        <f>VLOOKUP($C814,'Hub coords'!$A$14:$E$119,5,TRUE)</f>
        <v>5189809.6665000003</v>
      </c>
      <c r="M814" s="34">
        <f t="shared" si="56"/>
        <v>1.2395999999716878</v>
      </c>
      <c r="N814" s="34">
        <f t="shared" si="57"/>
        <v>7.4500000104308128E-2</v>
      </c>
      <c r="O814" s="35">
        <f t="shared" si="58"/>
        <v>1.2418367082452308</v>
      </c>
      <c r="P814" s="34">
        <f t="shared" si="59"/>
        <v>1.5421584099453507</v>
      </c>
      <c r="Q814" s="36" t="str">
        <f>VLOOKUP($C814,'Hub coords'!$A$14:$E$118,1,TRUE)</f>
        <v>T6P14</v>
      </c>
      <c r="R814" s="30" t="s">
        <v>5108</v>
      </c>
      <c r="S814" s="34">
        <f>MAX(O786:O815)</f>
        <v>1.4314887387082857</v>
      </c>
    </row>
    <row r="815" spans="1:20" x14ac:dyDescent="0.3">
      <c r="A815" s="30" t="s">
        <v>126</v>
      </c>
      <c r="B815" s="30">
        <v>0</v>
      </c>
      <c r="C815" s="30" t="s">
        <v>5079</v>
      </c>
      <c r="D815" s="30">
        <v>1801</v>
      </c>
      <c r="E815" s="30">
        <v>346.17099999999999</v>
      </c>
      <c r="F815" s="30">
        <v>0.4</v>
      </c>
      <c r="G815" s="30">
        <v>0.3</v>
      </c>
      <c r="H815" s="30">
        <v>2.5264720000000001</v>
      </c>
      <c r="I815" s="30">
        <v>5189810.9330000002</v>
      </c>
      <c r="J815" s="30">
        <v>487872.79499999998</v>
      </c>
      <c r="K815" s="18">
        <f>VLOOKUP($C815,'Hub coords'!$A$14:$E$119,4,TRUE)</f>
        <v>487872.52740000002</v>
      </c>
      <c r="L815" s="18">
        <f>VLOOKUP($C815,'Hub coords'!$A$14:$E$119,5,TRUE)</f>
        <v>5189809.6665000003</v>
      </c>
      <c r="M815" s="34">
        <f t="shared" si="56"/>
        <v>0.26759999996284023</v>
      </c>
      <c r="N815" s="34">
        <f t="shared" si="57"/>
        <v>1.266499999910593</v>
      </c>
      <c r="O815" s="35">
        <f t="shared" si="58"/>
        <v>1.2944620541961223</v>
      </c>
      <c r="P815" s="34">
        <f t="shared" si="59"/>
        <v>1.6756320097536446</v>
      </c>
      <c r="Q815" s="36" t="str">
        <f>VLOOKUP($C815,'Hub coords'!$A$14:$E$118,1,TRUE)</f>
        <v>T6P14</v>
      </c>
      <c r="R815" s="30" t="s">
        <v>5107</v>
      </c>
      <c r="S815" s="34">
        <f>SQRT(SUM(P786:P815)/S810)</f>
        <v>0.94119520641125642</v>
      </c>
    </row>
    <row r="816" spans="1:20" ht="15" thickBot="1" x14ac:dyDescent="0.35">
      <c r="A816" s="45" t="s">
        <v>126</v>
      </c>
      <c r="B816" s="45">
        <v>0</v>
      </c>
      <c r="C816" s="45" t="s">
        <v>4801</v>
      </c>
      <c r="D816" s="45">
        <v>1801</v>
      </c>
      <c r="E816" s="45">
        <v>307.01100000000002</v>
      </c>
      <c r="F816" s="45">
        <v>0.4</v>
      </c>
      <c r="G816" s="45">
        <v>0.3</v>
      </c>
      <c r="H816" s="45">
        <v>1.9603409999999999</v>
      </c>
      <c r="I816" s="45">
        <v>5189887.0889999997</v>
      </c>
      <c r="J816" s="45">
        <v>488031.97399999999</v>
      </c>
      <c r="K816" s="18">
        <f>VLOOKUP($C816,'Hub coords'!$A$14:$E$119,4,TRUE)</f>
        <v>488030.87040000001</v>
      </c>
      <c r="L816" s="18">
        <f>VLOOKUP($C816,'Hub coords'!$A$14:$E$119,5,TRUE)</f>
        <v>5189887.7975000003</v>
      </c>
      <c r="M816" s="18">
        <f t="shared" si="56"/>
        <v>1.1035999999730848</v>
      </c>
      <c r="N816" s="18">
        <f t="shared" si="57"/>
        <v>0.70850000064820051</v>
      </c>
      <c r="O816" s="46">
        <f t="shared" si="58"/>
        <v>1.3114515663413167</v>
      </c>
      <c r="P816" s="18">
        <f t="shared" si="59"/>
        <v>1.7199052108590929</v>
      </c>
      <c r="Q816" s="47" t="str">
        <f>VLOOKUP($C816,'Hub coords'!$A$14:$E$118,1,TRUE)</f>
        <v>T6P2</v>
      </c>
      <c r="R816" s="45"/>
      <c r="S816" s="45"/>
      <c r="T816" s="45"/>
    </row>
    <row r="817" spans="1:20" x14ac:dyDescent="0.3">
      <c r="A817" s="45" t="s">
        <v>126</v>
      </c>
      <c r="B817" s="45">
        <v>0</v>
      </c>
      <c r="C817" s="45" t="s">
        <v>4810</v>
      </c>
      <c r="D817" s="45">
        <v>1801</v>
      </c>
      <c r="E817" s="45">
        <v>305.065</v>
      </c>
      <c r="F817" s="45">
        <v>0.4</v>
      </c>
      <c r="G817" s="45">
        <v>0.3</v>
      </c>
      <c r="H817" s="45">
        <v>1.879024</v>
      </c>
      <c r="I817" s="45">
        <v>5189886.3559999997</v>
      </c>
      <c r="J817" s="45">
        <v>488032.03200000001</v>
      </c>
      <c r="K817" s="18">
        <f>VLOOKUP($C817,'Hub coords'!$A$14:$E$119,4,TRUE)</f>
        <v>488030.87040000001</v>
      </c>
      <c r="L817" s="18">
        <f>VLOOKUP($C817,'Hub coords'!$A$14:$E$119,5,TRUE)</f>
        <v>5189887.7975000003</v>
      </c>
      <c r="M817" s="18">
        <f t="shared" si="56"/>
        <v>1.1615999999921769</v>
      </c>
      <c r="N817" s="18">
        <f t="shared" si="57"/>
        <v>1.4415000006556511</v>
      </c>
      <c r="O817" s="46">
        <f t="shared" si="58"/>
        <v>1.8512797767685107</v>
      </c>
      <c r="P817" s="18">
        <f t="shared" si="59"/>
        <v>3.4272368118720671</v>
      </c>
      <c r="Q817" s="47" t="str">
        <f>VLOOKUP($C817,'Hub coords'!$A$14:$E$118,1,TRUE)</f>
        <v>T6P2</v>
      </c>
      <c r="R817" s="20"/>
      <c r="S817" s="20"/>
      <c r="T817" s="45"/>
    </row>
    <row r="818" spans="1:20" x14ac:dyDescent="0.3">
      <c r="A818" s="45" t="s">
        <v>126</v>
      </c>
      <c r="B818" s="45">
        <v>0</v>
      </c>
      <c r="C818" s="45" t="s">
        <v>4811</v>
      </c>
      <c r="D818" s="45">
        <v>1801</v>
      </c>
      <c r="E818" s="45">
        <v>307.334</v>
      </c>
      <c r="F818" s="45">
        <v>0.3</v>
      </c>
      <c r="G818" s="45">
        <v>0.2</v>
      </c>
      <c r="H818" s="45">
        <v>1.7669319999999999</v>
      </c>
      <c r="I818" s="45">
        <v>5189887.54</v>
      </c>
      <c r="J818" s="45">
        <v>488031.54100000003</v>
      </c>
      <c r="K818" s="18">
        <f>VLOOKUP($C818,'Hub coords'!$A$14:$E$119,4,TRUE)</f>
        <v>488030.87040000001</v>
      </c>
      <c r="L818" s="18">
        <f>VLOOKUP($C818,'Hub coords'!$A$14:$E$119,5,TRUE)</f>
        <v>5189887.7975000003</v>
      </c>
      <c r="M818" s="18">
        <f t="shared" si="56"/>
        <v>0.67060000001220033</v>
      </c>
      <c r="N818" s="18">
        <f t="shared" si="57"/>
        <v>0.25750000029802322</v>
      </c>
      <c r="O818" s="46">
        <f t="shared" si="58"/>
        <v>0.71833878509366667</v>
      </c>
      <c r="P818" s="18">
        <f t="shared" si="59"/>
        <v>0.51601061016984506</v>
      </c>
      <c r="Q818" s="47" t="str">
        <f>VLOOKUP($C818,'Hub coords'!$A$14:$E$118,1,TRUE)</f>
        <v>T6P2</v>
      </c>
      <c r="R818" s="19"/>
      <c r="S818" s="15"/>
      <c r="T818" s="45"/>
    </row>
    <row r="819" spans="1:20" x14ac:dyDescent="0.3">
      <c r="A819" s="45" t="s">
        <v>126</v>
      </c>
      <c r="B819" s="45">
        <v>0</v>
      </c>
      <c r="C819" s="45" t="s">
        <v>4812</v>
      </c>
      <c r="D819" s="45">
        <v>1801</v>
      </c>
      <c r="E819" s="45">
        <v>308.51900000000001</v>
      </c>
      <c r="F819" s="45">
        <v>0.4</v>
      </c>
      <c r="G819" s="45">
        <v>0.3</v>
      </c>
      <c r="H819" s="45">
        <v>1.8586279999999999</v>
      </c>
      <c r="I819" s="45">
        <v>5189887.3849999998</v>
      </c>
      <c r="J819" s="45">
        <v>488031.87199999997</v>
      </c>
      <c r="K819" s="18">
        <f>VLOOKUP($C819,'Hub coords'!$A$14:$E$119,4,TRUE)</f>
        <v>488030.87040000001</v>
      </c>
      <c r="L819" s="18">
        <f>VLOOKUP($C819,'Hub coords'!$A$14:$E$119,5,TRUE)</f>
        <v>5189887.7975000003</v>
      </c>
      <c r="M819" s="18">
        <f t="shared" si="56"/>
        <v>1.0015999999595806</v>
      </c>
      <c r="N819" s="18">
        <f t="shared" si="57"/>
        <v>0.41250000055879354</v>
      </c>
      <c r="O819" s="46">
        <f t="shared" si="58"/>
        <v>1.0832168805830329</v>
      </c>
      <c r="P819" s="18">
        <f t="shared" si="59"/>
        <v>1.1733588103800365</v>
      </c>
      <c r="Q819" s="47" t="str">
        <f>VLOOKUP($C819,'Hub coords'!$A$14:$E$118,1,TRUE)</f>
        <v>T6P2</v>
      </c>
      <c r="R819" s="19"/>
      <c r="S819" s="15"/>
      <c r="T819" s="45"/>
    </row>
    <row r="820" spans="1:20" x14ac:dyDescent="0.3">
      <c r="A820" s="45" t="s">
        <v>126</v>
      </c>
      <c r="B820" s="45">
        <v>0</v>
      </c>
      <c r="C820" s="45" t="s">
        <v>4813</v>
      </c>
      <c r="D820" s="45">
        <v>1801</v>
      </c>
      <c r="E820" s="45">
        <v>307.68599999999998</v>
      </c>
      <c r="F820" s="45">
        <v>0.5</v>
      </c>
      <c r="G820" s="45">
        <v>0.3</v>
      </c>
      <c r="H820" s="45">
        <v>1.834355</v>
      </c>
      <c r="I820" s="45">
        <v>5189887.5650000004</v>
      </c>
      <c r="J820" s="45">
        <v>488031.804</v>
      </c>
      <c r="K820" s="18">
        <f>VLOOKUP($C820,'Hub coords'!$A$14:$E$119,4,TRUE)</f>
        <v>488030.87040000001</v>
      </c>
      <c r="L820" s="18">
        <f>VLOOKUP($C820,'Hub coords'!$A$14:$E$119,5,TRUE)</f>
        <v>5189887.7975000003</v>
      </c>
      <c r="M820" s="18">
        <f t="shared" si="56"/>
        <v>0.93359999998938292</v>
      </c>
      <c r="N820" s="18">
        <f t="shared" si="57"/>
        <v>0.23249999992549419</v>
      </c>
      <c r="O820" s="46">
        <f t="shared" si="58"/>
        <v>0.96211496711439359</v>
      </c>
      <c r="P820" s="18">
        <f t="shared" si="59"/>
        <v>0.9256652099455307</v>
      </c>
      <c r="Q820" s="47" t="str">
        <f>VLOOKUP($C820,'Hub coords'!$A$14:$E$118,1,TRUE)</f>
        <v>T6P2</v>
      </c>
      <c r="R820" s="19"/>
      <c r="S820" s="15"/>
      <c r="T820" s="45"/>
    </row>
    <row r="821" spans="1:20" x14ac:dyDescent="0.3">
      <c r="A821" s="45" t="s">
        <v>126</v>
      </c>
      <c r="B821" s="45">
        <v>0</v>
      </c>
      <c r="C821" s="45" t="s">
        <v>4814</v>
      </c>
      <c r="D821" s="45">
        <v>1801</v>
      </c>
      <c r="E821" s="45">
        <v>308.51799999999997</v>
      </c>
      <c r="F821" s="45">
        <v>0.5</v>
      </c>
      <c r="G821" s="45">
        <v>0.4</v>
      </c>
      <c r="H821" s="45">
        <v>2.0862630000000002</v>
      </c>
      <c r="I821" s="45">
        <v>5189885.1940000001</v>
      </c>
      <c r="J821" s="45">
        <v>488032.04300000001</v>
      </c>
      <c r="K821" s="18">
        <f>VLOOKUP($C821,'Hub coords'!$A$14:$E$119,4,TRUE)</f>
        <v>488030.87040000001</v>
      </c>
      <c r="L821" s="18">
        <f>VLOOKUP($C821,'Hub coords'!$A$14:$E$119,5,TRUE)</f>
        <v>5189887.7975000003</v>
      </c>
      <c r="M821" s="18">
        <f t="shared" si="56"/>
        <v>1.1725999999907799</v>
      </c>
      <c r="N821" s="18">
        <f t="shared" si="57"/>
        <v>2.6035000002011657</v>
      </c>
      <c r="O821" s="46">
        <f t="shared" si="58"/>
        <v>2.8553814125307055</v>
      </c>
      <c r="P821" s="18">
        <f t="shared" si="59"/>
        <v>8.1532030110258464</v>
      </c>
      <c r="Q821" s="47" t="str">
        <f>VLOOKUP($C821,'Hub coords'!$A$14:$E$118,1,TRUE)</f>
        <v>T6P2</v>
      </c>
      <c r="R821" s="19"/>
      <c r="S821" s="15"/>
      <c r="T821" s="45"/>
    </row>
    <row r="822" spans="1:20" x14ac:dyDescent="0.3">
      <c r="A822" s="45" t="s">
        <v>126</v>
      </c>
      <c r="B822" s="45">
        <v>0</v>
      </c>
      <c r="C822" s="45" t="s">
        <v>4815</v>
      </c>
      <c r="D822" s="45">
        <v>1801</v>
      </c>
      <c r="E822" s="45">
        <v>308.43599999999998</v>
      </c>
      <c r="F822" s="45">
        <v>0.3</v>
      </c>
      <c r="G822" s="45">
        <v>0.2</v>
      </c>
      <c r="H822" s="45">
        <v>1.8457399999999999</v>
      </c>
      <c r="I822" s="45">
        <v>5189887.5319999997</v>
      </c>
      <c r="J822" s="45">
        <v>488031.84299999999</v>
      </c>
      <c r="K822" s="18">
        <f>VLOOKUP($C822,'Hub coords'!$A$14:$E$119,4,TRUE)</f>
        <v>488030.87040000001</v>
      </c>
      <c r="L822" s="18">
        <f>VLOOKUP($C822,'Hub coords'!$A$14:$E$119,5,TRUE)</f>
        <v>5189887.7975000003</v>
      </c>
      <c r="M822" s="18">
        <f t="shared" si="56"/>
        <v>0.97259999997913837</v>
      </c>
      <c r="N822" s="18">
        <f t="shared" si="57"/>
        <v>0.26550000067800283</v>
      </c>
      <c r="O822" s="46">
        <f t="shared" si="58"/>
        <v>1.0081869917428212</v>
      </c>
      <c r="P822" s="18">
        <f t="shared" si="59"/>
        <v>1.0164410103194395</v>
      </c>
      <c r="Q822" s="47" t="str">
        <f>VLOOKUP($C822,'Hub coords'!$A$14:$E$118,1,TRUE)</f>
        <v>T6P2</v>
      </c>
      <c r="R822" s="19"/>
      <c r="S822" s="15"/>
      <c r="T822" s="45"/>
    </row>
    <row r="823" spans="1:20" x14ac:dyDescent="0.3">
      <c r="A823" s="45" t="s">
        <v>130</v>
      </c>
      <c r="B823" s="45">
        <v>0</v>
      </c>
      <c r="C823" s="45" t="s">
        <v>4816</v>
      </c>
      <c r="D823" s="45">
        <v>1801</v>
      </c>
      <c r="E823" s="45">
        <v>307.18599999999998</v>
      </c>
      <c r="F823" s="45">
        <v>0.7</v>
      </c>
      <c r="G823" s="45">
        <v>0.5</v>
      </c>
      <c r="H823" s="45">
        <v>2.0682489999999998</v>
      </c>
      <c r="I823" s="45">
        <v>5189885.2379999999</v>
      </c>
      <c r="J823" s="45">
        <v>488031.16499999998</v>
      </c>
      <c r="K823" s="18">
        <f>VLOOKUP($C823,'Hub coords'!$A$14:$E$119,4,TRUE)</f>
        <v>488030.87040000001</v>
      </c>
      <c r="L823" s="18">
        <f>VLOOKUP($C823,'Hub coords'!$A$14:$E$119,5,TRUE)</f>
        <v>5189887.7975000003</v>
      </c>
      <c r="M823" s="18">
        <f t="shared" si="56"/>
        <v>0.29459999996470287</v>
      </c>
      <c r="N823" s="18">
        <f t="shared" si="57"/>
        <v>2.5595000004395843</v>
      </c>
      <c r="O823" s="46">
        <f t="shared" si="58"/>
        <v>2.5763985352094569</v>
      </c>
      <c r="P823" s="18">
        <f t="shared" si="59"/>
        <v>6.6378294122294355</v>
      </c>
      <c r="Q823" s="47" t="str">
        <f>VLOOKUP($C823,'Hub coords'!$A$14:$E$118,1,TRUE)</f>
        <v>T6P2</v>
      </c>
      <c r="R823" s="19"/>
      <c r="S823" s="15"/>
      <c r="T823" s="45"/>
    </row>
    <row r="824" spans="1:20" x14ac:dyDescent="0.3">
      <c r="A824" s="45" t="s">
        <v>126</v>
      </c>
      <c r="B824" s="45">
        <v>0</v>
      </c>
      <c r="C824" s="45" t="s">
        <v>4817</v>
      </c>
      <c r="D824" s="45">
        <v>1801</v>
      </c>
      <c r="E824" s="45">
        <v>304.69900000000001</v>
      </c>
      <c r="F824" s="45">
        <v>0.3</v>
      </c>
      <c r="G824" s="45">
        <v>0.2</v>
      </c>
      <c r="H824" s="45">
        <v>1.9293199999999999</v>
      </c>
      <c r="I824" s="45">
        <v>5189885.983</v>
      </c>
      <c r="J824" s="45">
        <v>488032.36900000001</v>
      </c>
      <c r="K824" s="18">
        <f>VLOOKUP($C824,'Hub coords'!$A$14:$E$119,4,TRUE)</f>
        <v>488030.87040000001</v>
      </c>
      <c r="L824" s="18">
        <f>VLOOKUP($C824,'Hub coords'!$A$14:$E$119,5,TRUE)</f>
        <v>5189887.7975000003</v>
      </c>
      <c r="M824" s="18">
        <f t="shared" si="56"/>
        <v>1.4985999999917112</v>
      </c>
      <c r="N824" s="18">
        <f t="shared" si="57"/>
        <v>1.8145000003278255</v>
      </c>
      <c r="O824" s="46">
        <f t="shared" si="58"/>
        <v>2.3533406491973992</v>
      </c>
      <c r="P824" s="18">
        <f t="shared" si="59"/>
        <v>5.5382122111648364</v>
      </c>
      <c r="Q824" s="47" t="str">
        <f>VLOOKUP($C824,'Hub coords'!$A$14:$E$118,1,TRUE)</f>
        <v>T6P2</v>
      </c>
      <c r="R824" s="19"/>
      <c r="S824" s="15"/>
      <c r="T824" s="45"/>
    </row>
    <row r="825" spans="1:20" x14ac:dyDescent="0.3">
      <c r="A825" s="45" t="s">
        <v>130</v>
      </c>
      <c r="B825" s="45">
        <v>0</v>
      </c>
      <c r="C825" s="45" t="s">
        <v>4818</v>
      </c>
      <c r="D825" s="45">
        <v>1801</v>
      </c>
      <c r="E825" s="45">
        <v>308.55200000000002</v>
      </c>
      <c r="F825" s="45">
        <v>0.4</v>
      </c>
      <c r="G825" s="45">
        <v>0.2</v>
      </c>
      <c r="H825" s="45">
        <v>2.0838019999999999</v>
      </c>
      <c r="I825" s="45">
        <v>5189887.8820000002</v>
      </c>
      <c r="J825" s="45">
        <v>488031.73100000003</v>
      </c>
      <c r="K825" s="18">
        <f>VLOOKUP($C825,'Hub coords'!$A$14:$E$119,4,TRUE)</f>
        <v>488030.87040000001</v>
      </c>
      <c r="L825" s="18">
        <f>VLOOKUP($C825,'Hub coords'!$A$14:$E$119,5,TRUE)</f>
        <v>5189887.7975000003</v>
      </c>
      <c r="M825" s="18">
        <f t="shared" si="56"/>
        <v>0.86060000001452863</v>
      </c>
      <c r="N825" s="18">
        <f t="shared" si="57"/>
        <v>8.449999988079071E-2</v>
      </c>
      <c r="O825" s="46">
        <f t="shared" si="58"/>
        <v>0.86473846335459159</v>
      </c>
      <c r="P825" s="18">
        <f t="shared" si="59"/>
        <v>0.74777261000486039</v>
      </c>
      <c r="Q825" s="47" t="str">
        <f>VLOOKUP($C825,'Hub coords'!$A$14:$E$118,1,TRUE)</f>
        <v>T6P2</v>
      </c>
      <c r="R825" s="19"/>
      <c r="S825" s="15"/>
      <c r="T825" s="45"/>
    </row>
    <row r="826" spans="1:20" ht="15" thickBot="1" x14ac:dyDescent="0.35">
      <c r="A826" s="45" t="s">
        <v>126</v>
      </c>
      <c r="B826" s="45">
        <v>0</v>
      </c>
      <c r="C826" s="45" t="s">
        <v>4819</v>
      </c>
      <c r="D826" s="45">
        <v>1801</v>
      </c>
      <c r="E826" s="45">
        <v>308.24400000000003</v>
      </c>
      <c r="F826" s="45">
        <v>0.3</v>
      </c>
      <c r="G826" s="45">
        <v>0.3</v>
      </c>
      <c r="H826" s="45">
        <v>1.9878849999999999</v>
      </c>
      <c r="I826" s="45">
        <v>5189887.3890000004</v>
      </c>
      <c r="J826" s="45">
        <v>488031.94</v>
      </c>
      <c r="K826" s="18">
        <f>VLOOKUP($C826,'Hub coords'!$A$14:$E$119,4,TRUE)</f>
        <v>488030.87040000001</v>
      </c>
      <c r="L826" s="18">
        <f>VLOOKUP($C826,'Hub coords'!$A$14:$E$119,5,TRUE)</f>
        <v>5189887.7975000003</v>
      </c>
      <c r="M826" s="18">
        <f t="shared" si="56"/>
        <v>1.0695999999879859</v>
      </c>
      <c r="N826" s="18">
        <f t="shared" si="57"/>
        <v>0.40849999990314245</v>
      </c>
      <c r="O826" s="46">
        <f t="shared" si="58"/>
        <v>1.1449525797582916</v>
      </c>
      <c r="P826" s="18">
        <f t="shared" si="59"/>
        <v>1.3109164098951671</v>
      </c>
      <c r="Q826" s="47" t="str">
        <f>VLOOKUP($C826,'Hub coords'!$A$14:$E$118,1,TRUE)</f>
        <v>T6P2</v>
      </c>
      <c r="R826" s="38"/>
      <c r="S826" s="38"/>
      <c r="T826" s="45"/>
    </row>
    <row r="827" spans="1:20" x14ac:dyDescent="0.3">
      <c r="A827" s="45" t="s">
        <v>130</v>
      </c>
      <c r="B827" s="45">
        <v>0</v>
      </c>
      <c r="C827" s="45" t="s">
        <v>4802</v>
      </c>
      <c r="D827" s="45">
        <v>1801</v>
      </c>
      <c r="E827" s="45">
        <v>305.01499999999999</v>
      </c>
      <c r="F827" s="45">
        <v>0.5</v>
      </c>
      <c r="G827" s="45">
        <v>0.3</v>
      </c>
      <c r="H827" s="45">
        <v>2.0988880000000001</v>
      </c>
      <c r="I827" s="45">
        <v>5189886.5659999996</v>
      </c>
      <c r="J827" s="45">
        <v>488031.71100000001</v>
      </c>
      <c r="K827" s="18">
        <f>VLOOKUP($C827,'Hub coords'!$A$14:$E$119,4,TRUE)</f>
        <v>488030.87040000001</v>
      </c>
      <c r="L827" s="18">
        <f>VLOOKUP($C827,'Hub coords'!$A$14:$E$119,5,TRUE)</f>
        <v>5189887.7975000003</v>
      </c>
      <c r="M827" s="18">
        <f t="shared" si="56"/>
        <v>0.84059999999590218</v>
      </c>
      <c r="N827" s="18">
        <f t="shared" si="57"/>
        <v>1.231500000692904</v>
      </c>
      <c r="O827" s="46">
        <f t="shared" si="58"/>
        <v>1.4910401106944553</v>
      </c>
      <c r="P827" s="18">
        <f t="shared" si="59"/>
        <v>2.2232006116997334</v>
      </c>
      <c r="Q827" s="47" t="str">
        <f>VLOOKUP($C827,'Hub coords'!$A$14:$E$118,1,TRUE)</f>
        <v>T6P2</v>
      </c>
      <c r="R827" s="45"/>
      <c r="S827" s="45"/>
      <c r="T827" s="45"/>
    </row>
    <row r="828" spans="1:20" x14ac:dyDescent="0.3">
      <c r="A828" s="45" t="s">
        <v>126</v>
      </c>
      <c r="B828" s="45">
        <v>0</v>
      </c>
      <c r="C828" s="45" t="s">
        <v>4820</v>
      </c>
      <c r="D828" s="45">
        <v>1801</v>
      </c>
      <c r="E828" s="45">
        <v>307.49400000000003</v>
      </c>
      <c r="F828" s="45">
        <v>0.3</v>
      </c>
      <c r="G828" s="45">
        <v>0.2</v>
      </c>
      <c r="H828" s="45">
        <v>1.8684780000000001</v>
      </c>
      <c r="I828" s="45">
        <v>5189886.9610000001</v>
      </c>
      <c r="J828" s="45">
        <v>488031.82500000001</v>
      </c>
      <c r="K828" s="18">
        <f>VLOOKUP($C828,'Hub coords'!$A$14:$E$119,4,TRUE)</f>
        <v>488030.87040000001</v>
      </c>
      <c r="L828" s="18">
        <f>VLOOKUP($C828,'Hub coords'!$A$14:$E$119,5,TRUE)</f>
        <v>5189887.7975000003</v>
      </c>
      <c r="M828" s="18">
        <f t="shared" si="56"/>
        <v>0.95459999999729916</v>
      </c>
      <c r="N828" s="18">
        <f t="shared" si="57"/>
        <v>0.83650000020861626</v>
      </c>
      <c r="O828" s="46">
        <f t="shared" si="58"/>
        <v>1.2692491521934763</v>
      </c>
      <c r="P828" s="18">
        <f t="shared" si="59"/>
        <v>1.6109934103438586</v>
      </c>
      <c r="Q828" s="47" t="str">
        <f>VLOOKUP($C828,'Hub coords'!$A$14:$E$118,1,TRUE)</f>
        <v>T6P2</v>
      </c>
      <c r="R828" s="45"/>
      <c r="S828" s="45"/>
      <c r="T828" s="45"/>
    </row>
    <row r="829" spans="1:20" x14ac:dyDescent="0.3">
      <c r="A829" s="45" t="s">
        <v>126</v>
      </c>
      <c r="B829" s="45">
        <v>0</v>
      </c>
      <c r="C829" s="45" t="s">
        <v>4821</v>
      </c>
      <c r="D829" s="45">
        <v>1801</v>
      </c>
      <c r="E829" s="45">
        <v>307.78199999999998</v>
      </c>
      <c r="F829" s="45">
        <v>0.3</v>
      </c>
      <c r="G829" s="45">
        <v>0.2</v>
      </c>
      <c r="H829" s="45">
        <v>1.7774099999999999</v>
      </c>
      <c r="I829" s="45">
        <v>5189888.0369999995</v>
      </c>
      <c r="J829" s="45">
        <v>488031.375</v>
      </c>
      <c r="K829" s="18">
        <f>VLOOKUP($C829,'Hub coords'!$A$14:$E$119,4,TRUE)</f>
        <v>488030.87040000001</v>
      </c>
      <c r="L829" s="18">
        <f>VLOOKUP($C829,'Hub coords'!$A$14:$E$119,5,TRUE)</f>
        <v>5189887.7975000003</v>
      </c>
      <c r="M829" s="18">
        <f t="shared" si="56"/>
        <v>0.50459999998565763</v>
      </c>
      <c r="N829" s="18">
        <f t="shared" si="57"/>
        <v>0.23949999921023846</v>
      </c>
      <c r="O829" s="46">
        <f t="shared" si="58"/>
        <v>0.55855296043189129</v>
      </c>
      <c r="P829" s="18">
        <f t="shared" si="59"/>
        <v>0.31198140960722992</v>
      </c>
      <c r="Q829" s="47" t="str">
        <f>VLOOKUP($C829,'Hub coords'!$A$14:$E$118,1,TRUE)</f>
        <v>T6P2</v>
      </c>
      <c r="R829" s="45"/>
      <c r="S829" s="45"/>
      <c r="T829" s="45"/>
    </row>
    <row r="830" spans="1:20" x14ac:dyDescent="0.3">
      <c r="A830" s="45" t="s">
        <v>126</v>
      </c>
      <c r="B830" s="45">
        <v>0</v>
      </c>
      <c r="C830" s="45" t="s">
        <v>4822</v>
      </c>
      <c r="D830" s="45">
        <v>1801</v>
      </c>
      <c r="E830" s="45">
        <v>307.322</v>
      </c>
      <c r="F830" s="45">
        <v>0.4</v>
      </c>
      <c r="G830" s="45">
        <v>0.3</v>
      </c>
      <c r="H830" s="45">
        <v>1.843313</v>
      </c>
      <c r="I830" s="45">
        <v>5189886.9139999999</v>
      </c>
      <c r="J830" s="45">
        <v>488032.103</v>
      </c>
      <c r="K830" s="18">
        <f>VLOOKUP($C830,'Hub coords'!$A$14:$E$119,4,TRUE)</f>
        <v>488030.87040000001</v>
      </c>
      <c r="L830" s="18">
        <f>VLOOKUP($C830,'Hub coords'!$A$14:$E$119,5,TRUE)</f>
        <v>5189887.7975000003</v>
      </c>
      <c r="M830" s="18">
        <f t="shared" si="56"/>
        <v>1.2325999999884516</v>
      </c>
      <c r="N830" s="18">
        <f t="shared" si="57"/>
        <v>0.883500000461936</v>
      </c>
      <c r="O830" s="46">
        <f t="shared" si="58"/>
        <v>1.5165338805274915</v>
      </c>
      <c r="P830" s="18">
        <f t="shared" si="59"/>
        <v>2.2998750107877717</v>
      </c>
      <c r="Q830" s="47" t="str">
        <f>VLOOKUP($C830,'Hub coords'!$A$14:$E$118,1,TRUE)</f>
        <v>T6P2</v>
      </c>
      <c r="R830" s="45"/>
      <c r="S830" s="45"/>
      <c r="T830" s="45"/>
    </row>
    <row r="831" spans="1:20" x14ac:dyDescent="0.3">
      <c r="A831" s="45" t="s">
        <v>126</v>
      </c>
      <c r="B831" s="45">
        <v>0</v>
      </c>
      <c r="C831" s="45" t="s">
        <v>4823</v>
      </c>
      <c r="D831" s="45">
        <v>1801</v>
      </c>
      <c r="E831" s="45">
        <v>307.74799999999999</v>
      </c>
      <c r="F831" s="45">
        <v>0.3</v>
      </c>
      <c r="G831" s="45">
        <v>0.2</v>
      </c>
      <c r="H831" s="45">
        <v>1.7464010000000001</v>
      </c>
      <c r="I831" s="45">
        <v>5189887.8839999996</v>
      </c>
      <c r="J831" s="45">
        <v>488031.60100000002</v>
      </c>
      <c r="K831" s="18">
        <f>VLOOKUP($C831,'Hub coords'!$A$14:$E$119,4,TRUE)</f>
        <v>488030.87040000001</v>
      </c>
      <c r="L831" s="18">
        <f>VLOOKUP($C831,'Hub coords'!$A$14:$E$119,5,TRUE)</f>
        <v>5189887.7975000003</v>
      </c>
      <c r="M831" s="18">
        <f t="shared" si="56"/>
        <v>0.73060000000987202</v>
      </c>
      <c r="N831" s="18">
        <f t="shared" si="57"/>
        <v>8.6499999277293682E-2</v>
      </c>
      <c r="O831" s="46">
        <f t="shared" si="58"/>
        <v>0.73570279997387311</v>
      </c>
      <c r="P831" s="18">
        <f t="shared" si="59"/>
        <v>0.54125860988939678</v>
      </c>
      <c r="Q831" s="47" t="str">
        <f>VLOOKUP($C831,'Hub coords'!$A$14:$E$118,1,TRUE)</f>
        <v>T6P2</v>
      </c>
      <c r="R831" s="45"/>
      <c r="S831" s="45"/>
      <c r="T831" s="45"/>
    </row>
    <row r="832" spans="1:20" x14ac:dyDescent="0.3">
      <c r="A832" s="45" t="s">
        <v>126</v>
      </c>
      <c r="B832" s="45">
        <v>0</v>
      </c>
      <c r="C832" s="45" t="s">
        <v>4824</v>
      </c>
      <c r="D832" s="45">
        <v>1801</v>
      </c>
      <c r="E832" s="45">
        <v>307.98</v>
      </c>
      <c r="F832" s="45">
        <v>0.4</v>
      </c>
      <c r="G832" s="45">
        <v>0.3</v>
      </c>
      <c r="H832" s="45">
        <v>1.82761</v>
      </c>
      <c r="I832" s="45">
        <v>5189887.1569999997</v>
      </c>
      <c r="J832" s="45">
        <v>488031.77100000001</v>
      </c>
      <c r="K832" s="18">
        <f>VLOOKUP($C832,'Hub coords'!$A$14:$E$119,4,TRUE)</f>
        <v>488030.87040000001</v>
      </c>
      <c r="L832" s="18">
        <f>VLOOKUP($C832,'Hub coords'!$A$14:$E$119,5,TRUE)</f>
        <v>5189887.7975000003</v>
      </c>
      <c r="M832" s="18">
        <f t="shared" si="56"/>
        <v>0.90059999999357387</v>
      </c>
      <c r="N832" s="18">
        <f t="shared" si="57"/>
        <v>0.64050000067800283</v>
      </c>
      <c r="O832" s="46">
        <f t="shared" si="58"/>
        <v>1.1051337524738565</v>
      </c>
      <c r="P832" s="18">
        <f t="shared" si="59"/>
        <v>1.221320610856947</v>
      </c>
      <c r="Q832" s="47" t="str">
        <f>VLOOKUP($C832,'Hub coords'!$A$14:$E$118,1,TRUE)</f>
        <v>T6P2</v>
      </c>
      <c r="R832" s="45"/>
      <c r="S832" s="45"/>
      <c r="T832" s="45"/>
    </row>
    <row r="833" spans="1:20" x14ac:dyDescent="0.3">
      <c r="A833" s="45" t="s">
        <v>130</v>
      </c>
      <c r="B833" s="45">
        <v>0</v>
      </c>
      <c r="C833" s="45" t="s">
        <v>4825</v>
      </c>
      <c r="D833" s="45">
        <v>1801</v>
      </c>
      <c r="E833" s="45">
        <v>308.05</v>
      </c>
      <c r="F833" s="45">
        <v>0.4</v>
      </c>
      <c r="G833" s="45">
        <v>0.3</v>
      </c>
      <c r="H833" s="45">
        <v>1.969841</v>
      </c>
      <c r="I833" s="45">
        <v>5189887.5520000001</v>
      </c>
      <c r="J833" s="45">
        <v>488031.88400000002</v>
      </c>
      <c r="K833" s="18">
        <f>VLOOKUP($C833,'Hub coords'!$A$14:$E$119,4,TRUE)</f>
        <v>488030.87040000001</v>
      </c>
      <c r="L833" s="18">
        <f>VLOOKUP($C833,'Hub coords'!$A$14:$E$119,5,TRUE)</f>
        <v>5189887.7975000003</v>
      </c>
      <c r="M833" s="18">
        <f t="shared" si="56"/>
        <v>1.0136000000056811</v>
      </c>
      <c r="N833" s="18">
        <f t="shared" si="57"/>
        <v>0.2455000001937151</v>
      </c>
      <c r="O833" s="46">
        <f t="shared" si="58"/>
        <v>1.0429070956257946</v>
      </c>
      <c r="P833" s="18">
        <f t="shared" si="59"/>
        <v>1.0876552101066304</v>
      </c>
      <c r="Q833" s="47" t="str">
        <f>VLOOKUP($C833,'Hub coords'!$A$14:$E$118,1,TRUE)</f>
        <v>T6P2</v>
      </c>
      <c r="R833" s="45"/>
      <c r="S833" s="45"/>
      <c r="T833" s="45"/>
    </row>
    <row r="834" spans="1:20" x14ac:dyDescent="0.3">
      <c r="A834" s="45" t="s">
        <v>130</v>
      </c>
      <c r="B834" s="45">
        <v>0</v>
      </c>
      <c r="C834" s="45" t="s">
        <v>4826</v>
      </c>
      <c r="D834" s="45">
        <v>1801</v>
      </c>
      <c r="E834" s="45">
        <v>308.70600000000002</v>
      </c>
      <c r="F834" s="45">
        <v>0.3</v>
      </c>
      <c r="G834" s="45">
        <v>0.2</v>
      </c>
      <c r="H834" s="45">
        <v>1.825107</v>
      </c>
      <c r="I834" s="45">
        <v>5189887.7589999996</v>
      </c>
      <c r="J834" s="45">
        <v>488031.70500000002</v>
      </c>
      <c r="K834" s="18">
        <f>VLOOKUP($C834,'Hub coords'!$A$14:$E$119,4,TRUE)</f>
        <v>488030.87040000001</v>
      </c>
      <c r="L834" s="18">
        <f>VLOOKUP($C834,'Hub coords'!$A$14:$E$119,5,TRUE)</f>
        <v>5189887.7975000003</v>
      </c>
      <c r="M834" s="18">
        <f t="shared" si="56"/>
        <v>0.83460000000195578</v>
      </c>
      <c r="N834" s="18">
        <f t="shared" si="57"/>
        <v>3.8500000722706318E-2</v>
      </c>
      <c r="O834" s="46">
        <f t="shared" si="58"/>
        <v>0.83548752836826534</v>
      </c>
      <c r="P834" s="18">
        <f t="shared" si="59"/>
        <v>0.69803941005891301</v>
      </c>
      <c r="Q834" s="47" t="str">
        <f>VLOOKUP($C834,'Hub coords'!$A$14:$E$118,1,TRUE)</f>
        <v>T6P2</v>
      </c>
      <c r="R834" s="45"/>
      <c r="S834" s="45"/>
      <c r="T834" s="45"/>
    </row>
    <row r="835" spans="1:20" x14ac:dyDescent="0.3">
      <c r="A835" s="45" t="s">
        <v>126</v>
      </c>
      <c r="B835" s="45">
        <v>0</v>
      </c>
      <c r="C835" s="45" t="s">
        <v>4827</v>
      </c>
      <c r="D835" s="45">
        <v>1801</v>
      </c>
      <c r="E835" s="45">
        <v>304.59899999999999</v>
      </c>
      <c r="F835" s="45">
        <v>0.4</v>
      </c>
      <c r="G835" s="45">
        <v>0.3</v>
      </c>
      <c r="H835" s="45">
        <v>1.9122939999999999</v>
      </c>
      <c r="I835" s="45">
        <v>5189886.1809999999</v>
      </c>
      <c r="J835" s="45">
        <v>488032.44</v>
      </c>
      <c r="K835" s="18">
        <f>VLOOKUP($C835,'Hub coords'!$A$14:$E$119,4,TRUE)</f>
        <v>488030.87040000001</v>
      </c>
      <c r="L835" s="18">
        <f>VLOOKUP($C835,'Hub coords'!$A$14:$E$119,5,TRUE)</f>
        <v>5189887.7975000003</v>
      </c>
      <c r="M835" s="18">
        <f t="shared" si="56"/>
        <v>1.5695999999879859</v>
      </c>
      <c r="N835" s="18">
        <f t="shared" si="57"/>
        <v>1.6165000004693866</v>
      </c>
      <c r="O835" s="46">
        <f t="shared" si="58"/>
        <v>2.2531569877573583</v>
      </c>
      <c r="P835" s="18">
        <f t="shared" si="59"/>
        <v>5.0767164114798122</v>
      </c>
      <c r="Q835" s="47" t="str">
        <f>VLOOKUP($C835,'Hub coords'!$A$14:$E$118,1,TRUE)</f>
        <v>T6P2</v>
      </c>
      <c r="R835" s="45"/>
      <c r="S835" s="45"/>
      <c r="T835" s="45"/>
    </row>
    <row r="836" spans="1:20" x14ac:dyDescent="0.3">
      <c r="A836" s="45" t="s">
        <v>130</v>
      </c>
      <c r="B836" s="45">
        <v>0</v>
      </c>
      <c r="C836" s="45" t="s">
        <v>4828</v>
      </c>
      <c r="D836" s="45">
        <v>1801</v>
      </c>
      <c r="E836" s="45">
        <v>305.154</v>
      </c>
      <c r="F836" s="45">
        <v>0.4</v>
      </c>
      <c r="G836" s="45">
        <v>0.3</v>
      </c>
      <c r="H836" s="45">
        <v>1.9834540000000001</v>
      </c>
      <c r="I836" s="45">
        <v>5189886.4989999998</v>
      </c>
      <c r="J836" s="45">
        <v>488031.65600000002</v>
      </c>
      <c r="K836" s="18">
        <f>VLOOKUP($C836,'Hub coords'!$A$14:$E$119,4,TRUE)</f>
        <v>488030.87040000001</v>
      </c>
      <c r="L836" s="18">
        <f>VLOOKUP($C836,'Hub coords'!$A$14:$E$119,5,TRUE)</f>
        <v>5189887.7975000003</v>
      </c>
      <c r="M836" s="18">
        <f t="shared" si="56"/>
        <v>0.7856000000028871</v>
      </c>
      <c r="N836" s="18">
        <f t="shared" si="57"/>
        <v>1.2985000004991889</v>
      </c>
      <c r="O836" s="46">
        <f t="shared" si="58"/>
        <v>1.5176526649075308</v>
      </c>
      <c r="P836" s="18">
        <f t="shared" si="59"/>
        <v>2.3032696113009301</v>
      </c>
      <c r="Q836" s="47" t="str">
        <f>VLOOKUP($C836,'Hub coords'!$A$14:$E$118,1,TRUE)</f>
        <v>T6P2</v>
      </c>
      <c r="R836" s="45"/>
      <c r="S836" s="45"/>
      <c r="T836" s="45"/>
    </row>
    <row r="837" spans="1:20" x14ac:dyDescent="0.3">
      <c r="A837" s="45" t="s">
        <v>126</v>
      </c>
      <c r="B837" s="45">
        <v>0</v>
      </c>
      <c r="C837" s="45" t="s">
        <v>4829</v>
      </c>
      <c r="D837" s="45">
        <v>1801</v>
      </c>
      <c r="E837" s="45">
        <v>307.62099999999998</v>
      </c>
      <c r="F837" s="45">
        <v>0.4</v>
      </c>
      <c r="G837" s="45">
        <v>0.3</v>
      </c>
      <c r="H837" s="45">
        <v>1.8128150000000001</v>
      </c>
      <c r="I837" s="45">
        <v>5189887.4649999999</v>
      </c>
      <c r="J837" s="45">
        <v>488031.39899999998</v>
      </c>
      <c r="K837" s="18">
        <f>VLOOKUP($C837,'Hub coords'!$A$14:$E$119,4,TRUE)</f>
        <v>488030.87040000001</v>
      </c>
      <c r="L837" s="18">
        <f>VLOOKUP($C837,'Hub coords'!$A$14:$E$119,5,TRUE)</f>
        <v>5189887.7975000003</v>
      </c>
      <c r="M837" s="18">
        <f t="shared" si="56"/>
        <v>0.52859999996144325</v>
      </c>
      <c r="N837" s="18">
        <f t="shared" si="57"/>
        <v>0.33250000048428774</v>
      </c>
      <c r="O837" s="46">
        <f t="shared" si="58"/>
        <v>0.62447915119825192</v>
      </c>
      <c r="P837" s="18">
        <f t="shared" si="59"/>
        <v>0.3899742102812892</v>
      </c>
      <c r="Q837" s="47" t="str">
        <f>VLOOKUP($C837,'Hub coords'!$A$14:$E$118,1,TRUE)</f>
        <v>T6P2</v>
      </c>
      <c r="R837" s="45"/>
      <c r="S837" s="45"/>
      <c r="T837" s="45"/>
    </row>
    <row r="838" spans="1:20" x14ac:dyDescent="0.3">
      <c r="A838" s="45" t="s">
        <v>126</v>
      </c>
      <c r="B838" s="45">
        <v>0</v>
      </c>
      <c r="C838" s="45" t="s">
        <v>4803</v>
      </c>
      <c r="D838" s="45">
        <v>1801</v>
      </c>
      <c r="E838" s="45">
        <v>307.81700000000001</v>
      </c>
      <c r="F838" s="45">
        <v>0.3</v>
      </c>
      <c r="G838" s="45">
        <v>0.2</v>
      </c>
      <c r="H838" s="45">
        <v>1.8578730000000001</v>
      </c>
      <c r="I838" s="45">
        <v>5189887.267</v>
      </c>
      <c r="J838" s="45">
        <v>488031.95400000003</v>
      </c>
      <c r="K838" s="18">
        <f>VLOOKUP($C838,'Hub coords'!$A$14:$E$119,4,TRUE)</f>
        <v>488030.87040000001</v>
      </c>
      <c r="L838" s="18">
        <f>VLOOKUP($C838,'Hub coords'!$A$14:$E$119,5,TRUE)</f>
        <v>5189887.7975000003</v>
      </c>
      <c r="M838" s="18">
        <f t="shared" si="56"/>
        <v>1.083600000012666</v>
      </c>
      <c r="N838" s="18">
        <f t="shared" si="57"/>
        <v>0.53050000034272671</v>
      </c>
      <c r="O838" s="46">
        <f t="shared" si="58"/>
        <v>1.2064904518441424</v>
      </c>
      <c r="P838" s="18">
        <f t="shared" si="59"/>
        <v>1.4556192103910828</v>
      </c>
      <c r="Q838" s="47" t="str">
        <f>VLOOKUP($C838,'Hub coords'!$A$14:$E$118,1,TRUE)</f>
        <v>T6P2</v>
      </c>
      <c r="R838" s="45"/>
      <c r="S838" s="45"/>
      <c r="T838" s="45"/>
    </row>
    <row r="839" spans="1:20" x14ac:dyDescent="0.3">
      <c r="A839" s="45" t="s">
        <v>126</v>
      </c>
      <c r="B839" s="45">
        <v>0</v>
      </c>
      <c r="C839" s="45" t="s">
        <v>4830</v>
      </c>
      <c r="D839" s="45">
        <v>1801</v>
      </c>
      <c r="E839" s="45">
        <v>305.31599999999997</v>
      </c>
      <c r="F839" s="45">
        <v>0.4</v>
      </c>
      <c r="G839" s="45">
        <v>0.3</v>
      </c>
      <c r="H839" s="45">
        <v>1.8840349999999999</v>
      </c>
      <c r="I839" s="45">
        <v>5189886.2989999996</v>
      </c>
      <c r="J839" s="45">
        <v>488032.00300000003</v>
      </c>
      <c r="K839" s="18">
        <f>VLOOKUP($C839,'Hub coords'!$A$14:$E$119,4,TRUE)</f>
        <v>488030.87040000001</v>
      </c>
      <c r="L839" s="18">
        <f>VLOOKUP($C839,'Hub coords'!$A$14:$E$119,5,TRUE)</f>
        <v>5189887.7975000003</v>
      </c>
      <c r="M839" s="18">
        <f t="shared" si="56"/>
        <v>1.1326000000117347</v>
      </c>
      <c r="N839" s="18">
        <f t="shared" si="57"/>
        <v>1.4985000006854534</v>
      </c>
      <c r="O839" s="46">
        <f t="shared" si="58"/>
        <v>1.8783729693755937</v>
      </c>
      <c r="P839" s="18">
        <f t="shared" si="59"/>
        <v>3.5282850120808851</v>
      </c>
      <c r="Q839" s="47" t="str">
        <f>VLOOKUP($C839,'Hub coords'!$A$14:$E$118,1,TRUE)</f>
        <v>T6P2</v>
      </c>
      <c r="R839" s="45"/>
      <c r="S839" s="45"/>
      <c r="T839" s="45"/>
    </row>
    <row r="840" spans="1:20" x14ac:dyDescent="0.3">
      <c r="A840" s="45" t="s">
        <v>126</v>
      </c>
      <c r="B840" s="45">
        <v>0</v>
      </c>
      <c r="C840" s="45" t="s">
        <v>4804</v>
      </c>
      <c r="D840" s="45">
        <v>1801</v>
      </c>
      <c r="E840" s="45">
        <v>307.976</v>
      </c>
      <c r="F840" s="45">
        <v>0.3</v>
      </c>
      <c r="G840" s="45">
        <v>0.2</v>
      </c>
      <c r="H840" s="45">
        <v>1.853124</v>
      </c>
      <c r="I840" s="45">
        <v>5189887.568</v>
      </c>
      <c r="J840" s="45">
        <v>488031.79700000002</v>
      </c>
      <c r="K840" s="18">
        <f>VLOOKUP($C840,'Hub coords'!$A$14:$E$119,4,TRUE)</f>
        <v>488030.87040000001</v>
      </c>
      <c r="L840" s="18">
        <f>VLOOKUP($C840,'Hub coords'!$A$14:$E$119,5,TRUE)</f>
        <v>5189887.7975000003</v>
      </c>
      <c r="M840" s="18">
        <f t="shared" si="56"/>
        <v>0.92660000000614673</v>
      </c>
      <c r="N840" s="18">
        <f t="shared" si="57"/>
        <v>0.22950000036507845</v>
      </c>
      <c r="O840" s="46">
        <f t="shared" si="58"/>
        <v>0.95459824543048588</v>
      </c>
      <c r="P840" s="18">
        <f t="shared" si="59"/>
        <v>0.91125781017896212</v>
      </c>
      <c r="Q840" s="47" t="str">
        <f>VLOOKUP($C840,'Hub coords'!$A$14:$E$118,1,TRUE)</f>
        <v>T6P2</v>
      </c>
      <c r="R840" s="30" t="s">
        <v>5112</v>
      </c>
      <c r="S840" s="37">
        <f>COUNT(D816:D845)</f>
        <v>30</v>
      </c>
      <c r="T840" s="45"/>
    </row>
    <row r="841" spans="1:20" x14ac:dyDescent="0.3">
      <c r="A841" s="45" t="s">
        <v>126</v>
      </c>
      <c r="B841" s="45">
        <v>0</v>
      </c>
      <c r="C841" s="45" t="s">
        <v>4805</v>
      </c>
      <c r="D841" s="45">
        <v>1801</v>
      </c>
      <c r="E841" s="45">
        <v>307.77999999999997</v>
      </c>
      <c r="F841" s="45">
        <v>0.3</v>
      </c>
      <c r="G841" s="45">
        <v>0.2</v>
      </c>
      <c r="H841" s="45">
        <v>1.8729739999999999</v>
      </c>
      <c r="I841" s="45">
        <v>5189887.341</v>
      </c>
      <c r="J841" s="45">
        <v>488031.42099999997</v>
      </c>
      <c r="K841" s="18">
        <f>VLOOKUP($C841,'Hub coords'!$A$14:$E$119,4,TRUE)</f>
        <v>488030.87040000001</v>
      </c>
      <c r="L841" s="18">
        <f>VLOOKUP($C841,'Hub coords'!$A$14:$E$119,5,TRUE)</f>
        <v>5189887.7975000003</v>
      </c>
      <c r="M841" s="18">
        <f t="shared" si="56"/>
        <v>0.55059999995864928</v>
      </c>
      <c r="N841" s="18">
        <f t="shared" si="57"/>
        <v>0.45650000032037497</v>
      </c>
      <c r="O841" s="46">
        <f t="shared" si="58"/>
        <v>0.71522906138311171</v>
      </c>
      <c r="P841" s="18">
        <f t="shared" si="59"/>
        <v>0.51155261024696697</v>
      </c>
      <c r="Q841" s="47" t="str">
        <f>VLOOKUP($C841,'Hub coords'!$A$14:$E$118,1,TRUE)</f>
        <v>T6P2</v>
      </c>
      <c r="R841" s="30" t="s">
        <v>5111</v>
      </c>
      <c r="S841" s="34">
        <f>AVERAGE(O816:O845)</f>
        <v>1.3440422234399709</v>
      </c>
      <c r="T841" s="45"/>
    </row>
    <row r="842" spans="1:20" x14ac:dyDescent="0.3">
      <c r="A842" s="45" t="s">
        <v>130</v>
      </c>
      <c r="B842" s="45">
        <v>0</v>
      </c>
      <c r="C842" s="45" t="s">
        <v>4806</v>
      </c>
      <c r="D842" s="45">
        <v>1801</v>
      </c>
      <c r="E842" s="45">
        <v>304.47300000000001</v>
      </c>
      <c r="F842" s="45">
        <v>0.4</v>
      </c>
      <c r="G842" s="45">
        <v>0.3</v>
      </c>
      <c r="H842" s="45">
        <v>2.1755309999999999</v>
      </c>
      <c r="I842" s="45">
        <v>5189886.4000000004</v>
      </c>
      <c r="J842" s="45">
        <v>488031.44900000002</v>
      </c>
      <c r="K842" s="18">
        <f>VLOOKUP($C842,'Hub coords'!$A$14:$E$119,4,TRUE)</f>
        <v>488030.87040000001</v>
      </c>
      <c r="L842" s="18">
        <f>VLOOKUP($C842,'Hub coords'!$A$14:$E$119,5,TRUE)</f>
        <v>5189887.7975000003</v>
      </c>
      <c r="M842" s="18">
        <f t="shared" si="56"/>
        <v>0.57860000000800937</v>
      </c>
      <c r="N842" s="18">
        <f t="shared" si="57"/>
        <v>1.3974999999627471</v>
      </c>
      <c r="O842" s="46">
        <f t="shared" si="58"/>
        <v>1.5125423002035834</v>
      </c>
      <c r="P842" s="18">
        <f t="shared" si="59"/>
        <v>2.2877842099051469</v>
      </c>
      <c r="Q842" s="47" t="str">
        <f>VLOOKUP($C842,'Hub coords'!$A$14:$E$118,1,TRUE)</f>
        <v>T6P2</v>
      </c>
      <c r="R842" s="30" t="s">
        <v>5110</v>
      </c>
      <c r="S842" s="34">
        <f>_xlfn.STDEV.S(O816:O845)</f>
        <v>0.66188756642581914</v>
      </c>
      <c r="T842" s="45"/>
    </row>
    <row r="843" spans="1:20" x14ac:dyDescent="0.3">
      <c r="A843" s="45" t="s">
        <v>126</v>
      </c>
      <c r="B843" s="45">
        <v>0</v>
      </c>
      <c r="C843" s="45" t="s">
        <v>4807</v>
      </c>
      <c r="D843" s="45">
        <v>1801</v>
      </c>
      <c r="E843" s="45">
        <v>307.173</v>
      </c>
      <c r="F843" s="45">
        <v>0.8</v>
      </c>
      <c r="G843" s="45">
        <v>0.6</v>
      </c>
      <c r="H843" s="45">
        <v>2.022859</v>
      </c>
      <c r="I843" s="45">
        <v>5189885.023</v>
      </c>
      <c r="J843" s="45">
        <v>488031.489</v>
      </c>
      <c r="K843" s="18">
        <f>VLOOKUP($C843,'Hub coords'!$A$14:$E$119,4,TRUE)</f>
        <v>488030.87040000001</v>
      </c>
      <c r="L843" s="18">
        <f>VLOOKUP($C843,'Hub coords'!$A$14:$E$119,5,TRUE)</f>
        <v>5189887.7975000003</v>
      </c>
      <c r="M843" s="18">
        <f t="shared" si="56"/>
        <v>0.61859999998705462</v>
      </c>
      <c r="N843" s="18">
        <f t="shared" si="57"/>
        <v>2.7745000002905726</v>
      </c>
      <c r="O843" s="46">
        <f t="shared" si="58"/>
        <v>2.8426248805630987</v>
      </c>
      <c r="P843" s="18">
        <f t="shared" si="59"/>
        <v>8.0805162115963718</v>
      </c>
      <c r="Q843" s="47" t="str">
        <f>VLOOKUP($C843,'Hub coords'!$A$14:$E$118,1,TRUE)</f>
        <v>T6P2</v>
      </c>
      <c r="R843" s="30" t="s">
        <v>5109</v>
      </c>
      <c r="S843" s="34">
        <f>MIN(O816:O845)</f>
        <v>0.55855296043189129</v>
      </c>
      <c r="T843" s="45"/>
    </row>
    <row r="844" spans="1:20" x14ac:dyDescent="0.3">
      <c r="A844" s="45" t="s">
        <v>126</v>
      </c>
      <c r="B844" s="45">
        <v>0</v>
      </c>
      <c r="C844" s="45" t="s">
        <v>4808</v>
      </c>
      <c r="D844" s="45">
        <v>1801</v>
      </c>
      <c r="E844" s="45">
        <v>307.22899999999998</v>
      </c>
      <c r="F844" s="45">
        <v>0.3</v>
      </c>
      <c r="G844" s="45">
        <v>0.2</v>
      </c>
      <c r="H844" s="45">
        <v>1.796665</v>
      </c>
      <c r="I844" s="45">
        <v>5189887.5970000001</v>
      </c>
      <c r="J844" s="45">
        <v>488031.50900000002</v>
      </c>
      <c r="K844" s="18">
        <f>VLOOKUP($C844,'Hub coords'!$A$14:$E$119,4,TRUE)</f>
        <v>488030.87040000001</v>
      </c>
      <c r="L844" s="18">
        <f>VLOOKUP($C844,'Hub coords'!$A$14:$E$119,5,TRUE)</f>
        <v>5189887.7975000003</v>
      </c>
      <c r="M844" s="18">
        <f t="shared" si="56"/>
        <v>0.63860000000568107</v>
      </c>
      <c r="N844" s="18">
        <f t="shared" si="57"/>
        <v>0.2005000002682209</v>
      </c>
      <c r="O844" s="46">
        <f t="shared" si="58"/>
        <v>0.66933564832213477</v>
      </c>
      <c r="P844" s="18">
        <f t="shared" si="59"/>
        <v>0.44801021011481246</v>
      </c>
      <c r="Q844" s="47" t="str">
        <f>VLOOKUP($C844,'Hub coords'!$A$14:$E$118,1,TRUE)</f>
        <v>T6P2</v>
      </c>
      <c r="R844" s="30" t="s">
        <v>5108</v>
      </c>
      <c r="S844" s="34">
        <f>MAX(O816:O845)</f>
        <v>2.8553814125307055</v>
      </c>
      <c r="T844" s="45"/>
    </row>
    <row r="845" spans="1:20" x14ac:dyDescent="0.3">
      <c r="A845" s="45" t="s">
        <v>126</v>
      </c>
      <c r="B845" s="45">
        <v>0</v>
      </c>
      <c r="C845" s="45" t="s">
        <v>4809</v>
      </c>
      <c r="D845" s="45">
        <v>1801</v>
      </c>
      <c r="E845" s="45">
        <v>307.35000000000002</v>
      </c>
      <c r="F845" s="45">
        <v>0.4</v>
      </c>
      <c r="G845" s="45">
        <v>0.3</v>
      </c>
      <c r="H845" s="45">
        <v>1.8673420000000001</v>
      </c>
      <c r="I845" s="45">
        <v>5189887.6720000003</v>
      </c>
      <c r="J845" s="45">
        <v>488031.72399999999</v>
      </c>
      <c r="K845" s="18">
        <f>VLOOKUP($C845,'Hub coords'!$A$14:$E$119,4,TRUE)</f>
        <v>488030.87040000001</v>
      </c>
      <c r="L845" s="18">
        <f>VLOOKUP($C845,'Hub coords'!$A$14:$E$119,5,TRUE)</f>
        <v>5189887.7975000003</v>
      </c>
      <c r="M845" s="18">
        <f t="shared" si="56"/>
        <v>0.85359999997308478</v>
      </c>
      <c r="N845" s="18">
        <f t="shared" si="57"/>
        <v>0.12550000008195639</v>
      </c>
      <c r="O845" s="46">
        <f t="shared" si="58"/>
        <v>0.86277645423053906</v>
      </c>
      <c r="P845" s="18">
        <f t="shared" si="59"/>
        <v>0.74438320997462148</v>
      </c>
      <c r="Q845" s="47" t="str">
        <f>VLOOKUP($C845,'Hub coords'!$A$14:$E$118,1,TRUE)</f>
        <v>T6P2</v>
      </c>
      <c r="R845" s="30" t="s">
        <v>5107</v>
      </c>
      <c r="S845" s="34">
        <f>SQRT(SUM(P816:P845)/S840)</f>
        <v>1.4932988573263728</v>
      </c>
      <c r="T845" s="45"/>
    </row>
    <row r="846" spans="1:20" ht="15" thickBot="1" x14ac:dyDescent="0.35">
      <c r="A846" s="30" t="s">
        <v>126</v>
      </c>
      <c r="B846" s="30">
        <v>0</v>
      </c>
      <c r="C846" s="30" t="s">
        <v>4831</v>
      </c>
      <c r="D846" s="30">
        <v>1801</v>
      </c>
      <c r="E846" s="30">
        <v>327.63799999999998</v>
      </c>
      <c r="F846" s="30">
        <v>0.2</v>
      </c>
      <c r="G846" s="30">
        <v>0.2</v>
      </c>
      <c r="H846" s="30">
        <v>1.880733</v>
      </c>
      <c r="I846" s="30">
        <v>5189886.1529999999</v>
      </c>
      <c r="J846" s="30">
        <v>487953.94799999997</v>
      </c>
      <c r="K846" s="18">
        <f>VLOOKUP($C846,'Hub coords'!$A$14:$E$119,4,TRUE)</f>
        <v>487953.40240000002</v>
      </c>
      <c r="L846" s="18">
        <f>VLOOKUP($C846,'Hub coords'!$A$14:$E$119,5,TRUE)</f>
        <v>5189887.1414999999</v>
      </c>
      <c r="M846" s="34">
        <f t="shared" si="56"/>
        <v>0.54559999995399266</v>
      </c>
      <c r="N846" s="34">
        <f t="shared" si="57"/>
        <v>0.98849999997764826</v>
      </c>
      <c r="O846" s="35">
        <f t="shared" si="58"/>
        <v>1.1290755554459619</v>
      </c>
      <c r="P846" s="34">
        <f t="shared" si="59"/>
        <v>1.2748116099056075</v>
      </c>
      <c r="Q846" s="36" t="str">
        <f>VLOOKUP($C846,'Hub coords'!$A$14:$E$118,1,TRUE)</f>
        <v>T6P3</v>
      </c>
      <c r="R846" s="30"/>
    </row>
    <row r="847" spans="1:20" x14ac:dyDescent="0.3">
      <c r="A847" s="30" t="s">
        <v>130</v>
      </c>
      <c r="B847" s="30">
        <v>0</v>
      </c>
      <c r="C847" s="30" t="s">
        <v>4840</v>
      </c>
      <c r="D847" s="30">
        <v>1801</v>
      </c>
      <c r="E847" s="30">
        <v>328.50400000000002</v>
      </c>
      <c r="F847" s="30">
        <v>0.3</v>
      </c>
      <c r="G847" s="30">
        <v>0.2</v>
      </c>
      <c r="H847" s="30">
        <v>1.7605679999999999</v>
      </c>
      <c r="I847" s="30">
        <v>5189886.8039999995</v>
      </c>
      <c r="J847" s="30">
        <v>487954.23</v>
      </c>
      <c r="K847" s="18">
        <f>VLOOKUP($C847,'Hub coords'!$A$14:$E$119,4,TRUE)</f>
        <v>487953.40240000002</v>
      </c>
      <c r="L847" s="18">
        <f>VLOOKUP($C847,'Hub coords'!$A$14:$E$119,5,TRUE)</f>
        <v>5189887.1414999999</v>
      </c>
      <c r="M847" s="34">
        <f t="shared" si="56"/>
        <v>0.82759999996051192</v>
      </c>
      <c r="N847" s="34">
        <f t="shared" si="57"/>
        <v>0.33750000037252903</v>
      </c>
      <c r="O847" s="35">
        <f t="shared" si="58"/>
        <v>0.89377178864970697</v>
      </c>
      <c r="P847" s="34">
        <f t="shared" si="59"/>
        <v>0.7988280101860965</v>
      </c>
      <c r="Q847" s="36" t="str">
        <f>VLOOKUP($C847,'Hub coords'!$A$14:$E$118,1,TRUE)</f>
        <v>T6P3</v>
      </c>
      <c r="R847" s="20"/>
      <c r="S847" s="20"/>
    </row>
    <row r="848" spans="1:20" x14ac:dyDescent="0.3">
      <c r="A848" s="30" t="s">
        <v>126</v>
      </c>
      <c r="B848" s="30">
        <v>0</v>
      </c>
      <c r="C848" s="30" t="s">
        <v>4841</v>
      </c>
      <c r="D848" s="30">
        <v>1801</v>
      </c>
      <c r="E848" s="30">
        <v>329.40300000000002</v>
      </c>
      <c r="F848" s="30">
        <v>0.3</v>
      </c>
      <c r="G848" s="30">
        <v>0.2</v>
      </c>
      <c r="H848" s="30">
        <v>1.9583299999999999</v>
      </c>
      <c r="I848" s="30">
        <v>5189886.9730000002</v>
      </c>
      <c r="J848" s="30">
        <v>487954.864</v>
      </c>
      <c r="K848" s="18">
        <f>VLOOKUP($C848,'Hub coords'!$A$14:$E$119,4,TRUE)</f>
        <v>487953.40240000002</v>
      </c>
      <c r="L848" s="18">
        <f>VLOOKUP($C848,'Hub coords'!$A$14:$E$119,5,TRUE)</f>
        <v>5189887.1414999999</v>
      </c>
      <c r="M848" s="34">
        <f t="shared" si="56"/>
        <v>1.4615999999805354</v>
      </c>
      <c r="N848" s="34">
        <f t="shared" si="57"/>
        <v>0.16849999967962503</v>
      </c>
      <c r="O848" s="35">
        <f t="shared" si="58"/>
        <v>1.471280669972638</v>
      </c>
      <c r="P848" s="34">
        <f t="shared" si="59"/>
        <v>2.1646668098351345</v>
      </c>
      <c r="Q848" s="36" t="str">
        <f>VLOOKUP($C848,'Hub coords'!$A$14:$E$118,1,TRUE)</f>
        <v>T6P3</v>
      </c>
      <c r="R848" s="19"/>
      <c r="S848" s="15"/>
    </row>
    <row r="849" spans="1:19" x14ac:dyDescent="0.3">
      <c r="A849" s="30" t="s">
        <v>126</v>
      </c>
      <c r="B849" s="30">
        <v>0</v>
      </c>
      <c r="C849" s="30" t="s">
        <v>4842</v>
      </c>
      <c r="D849" s="30">
        <v>1801</v>
      </c>
      <c r="E849" s="30">
        <v>328.66899999999998</v>
      </c>
      <c r="F849" s="30">
        <v>0.3</v>
      </c>
      <c r="G849" s="30">
        <v>0.2</v>
      </c>
      <c r="H849" s="30">
        <v>1.788543</v>
      </c>
      <c r="I849" s="30">
        <v>5189886.6720000003</v>
      </c>
      <c r="J849" s="30">
        <v>487954.946</v>
      </c>
      <c r="K849" s="18">
        <f>VLOOKUP($C849,'Hub coords'!$A$14:$E$119,4,TRUE)</f>
        <v>487953.40240000002</v>
      </c>
      <c r="L849" s="18">
        <f>VLOOKUP($C849,'Hub coords'!$A$14:$E$119,5,TRUE)</f>
        <v>5189887.1414999999</v>
      </c>
      <c r="M849" s="34">
        <f t="shared" si="56"/>
        <v>1.5435999999754131</v>
      </c>
      <c r="N849" s="34">
        <f t="shared" si="57"/>
        <v>0.46949999965727329</v>
      </c>
      <c r="O849" s="35">
        <f t="shared" si="58"/>
        <v>1.613422204384914</v>
      </c>
      <c r="P849" s="34">
        <f t="shared" si="59"/>
        <v>2.6031312096022754</v>
      </c>
      <c r="Q849" s="36" t="str">
        <f>VLOOKUP($C849,'Hub coords'!$A$14:$E$118,1,TRUE)</f>
        <v>T6P3</v>
      </c>
      <c r="R849" s="19"/>
      <c r="S849" s="15"/>
    </row>
    <row r="850" spans="1:19" x14ac:dyDescent="0.3">
      <c r="A850" s="30" t="s">
        <v>126</v>
      </c>
      <c r="B850" s="30">
        <v>0</v>
      </c>
      <c r="C850" s="30" t="s">
        <v>4843</v>
      </c>
      <c r="D850" s="30">
        <v>1801</v>
      </c>
      <c r="E850" s="30">
        <v>327.88200000000001</v>
      </c>
      <c r="F850" s="30">
        <v>0.3</v>
      </c>
      <c r="G850" s="30">
        <v>0.2</v>
      </c>
      <c r="H850" s="30">
        <v>1.771407</v>
      </c>
      <c r="I850" s="30">
        <v>5189886.0190000003</v>
      </c>
      <c r="J850" s="30">
        <v>487954.29700000002</v>
      </c>
      <c r="K850" s="18">
        <f>VLOOKUP($C850,'Hub coords'!$A$14:$E$119,4,TRUE)</f>
        <v>487953.40240000002</v>
      </c>
      <c r="L850" s="18">
        <f>VLOOKUP($C850,'Hub coords'!$A$14:$E$119,5,TRUE)</f>
        <v>5189887.1414999999</v>
      </c>
      <c r="M850" s="34">
        <f t="shared" si="56"/>
        <v>0.89459999999962747</v>
      </c>
      <c r="N850" s="34">
        <f t="shared" si="57"/>
        <v>1.1224999995902181</v>
      </c>
      <c r="O850" s="35">
        <f t="shared" si="58"/>
        <v>1.4353798831944711</v>
      </c>
      <c r="P850" s="34">
        <f t="shared" si="59"/>
        <v>2.0603154090793736</v>
      </c>
      <c r="Q850" s="36" t="str">
        <f>VLOOKUP($C850,'Hub coords'!$A$14:$E$118,1,TRUE)</f>
        <v>T6P3</v>
      </c>
      <c r="R850" s="19"/>
      <c r="S850" s="15"/>
    </row>
    <row r="851" spans="1:19" x14ac:dyDescent="0.3">
      <c r="A851" s="30" t="s">
        <v>126</v>
      </c>
      <c r="B851" s="30">
        <v>0</v>
      </c>
      <c r="C851" s="30" t="s">
        <v>4844</v>
      </c>
      <c r="D851" s="30">
        <v>1801</v>
      </c>
      <c r="E851" s="30">
        <v>328.798</v>
      </c>
      <c r="F851" s="30">
        <v>0.3</v>
      </c>
      <c r="G851" s="30">
        <v>0.2</v>
      </c>
      <c r="H851" s="30">
        <v>1.8124150000000001</v>
      </c>
      <c r="I851" s="30">
        <v>5189886.7110000001</v>
      </c>
      <c r="J851" s="30">
        <v>487954.57799999998</v>
      </c>
      <c r="K851" s="18">
        <f>VLOOKUP($C851,'Hub coords'!$A$14:$E$119,4,TRUE)</f>
        <v>487953.40240000002</v>
      </c>
      <c r="L851" s="18">
        <f>VLOOKUP($C851,'Hub coords'!$A$14:$E$119,5,TRUE)</f>
        <v>5189887.1414999999</v>
      </c>
      <c r="M851" s="34">
        <f t="shared" si="56"/>
        <v>1.1755999999586493</v>
      </c>
      <c r="N851" s="34">
        <f t="shared" si="57"/>
        <v>0.43049999978393316</v>
      </c>
      <c r="O851" s="35">
        <f t="shared" si="58"/>
        <v>1.2519447310950842</v>
      </c>
      <c r="P851" s="34">
        <f t="shared" si="59"/>
        <v>1.5673656097167428</v>
      </c>
      <c r="Q851" s="36" t="str">
        <f>VLOOKUP($C851,'Hub coords'!$A$14:$E$118,1,TRUE)</f>
        <v>T6P3</v>
      </c>
      <c r="R851" s="19"/>
      <c r="S851" s="15"/>
    </row>
    <row r="852" spans="1:19" x14ac:dyDescent="0.3">
      <c r="A852" s="30" t="s">
        <v>130</v>
      </c>
      <c r="B852" s="30">
        <v>0</v>
      </c>
      <c r="C852" s="30" t="s">
        <v>4845</v>
      </c>
      <c r="D852" s="30">
        <v>1801</v>
      </c>
      <c r="E852" s="30">
        <v>329.06599999999997</v>
      </c>
      <c r="F852" s="30">
        <v>0.3</v>
      </c>
      <c r="G852" s="30">
        <v>0.2</v>
      </c>
      <c r="H852" s="30">
        <v>2.0075319999999999</v>
      </c>
      <c r="I852" s="30">
        <v>5189886.7989999996</v>
      </c>
      <c r="J852" s="30">
        <v>487955.054</v>
      </c>
      <c r="K852" s="18">
        <f>VLOOKUP($C852,'Hub coords'!$A$14:$E$119,4,TRUE)</f>
        <v>487953.40240000002</v>
      </c>
      <c r="L852" s="18">
        <f>VLOOKUP($C852,'Hub coords'!$A$14:$E$119,5,TRUE)</f>
        <v>5189887.1414999999</v>
      </c>
      <c r="M852" s="34">
        <f t="shared" si="56"/>
        <v>1.6515999999828637</v>
      </c>
      <c r="N852" s="34">
        <f t="shared" si="57"/>
        <v>0.34250000026077032</v>
      </c>
      <c r="O852" s="35">
        <f t="shared" si="58"/>
        <v>1.686739105529371</v>
      </c>
      <c r="P852" s="34">
        <f t="shared" si="59"/>
        <v>2.8450888101220224</v>
      </c>
      <c r="Q852" s="36" t="str">
        <f>VLOOKUP($C852,'Hub coords'!$A$14:$E$118,1,TRUE)</f>
        <v>T6P3</v>
      </c>
      <c r="R852" s="19"/>
      <c r="S852" s="15"/>
    </row>
    <row r="853" spans="1:19" x14ac:dyDescent="0.3">
      <c r="A853" s="30" t="s">
        <v>130</v>
      </c>
      <c r="B853" s="30">
        <v>0</v>
      </c>
      <c r="C853" s="30" t="s">
        <v>4846</v>
      </c>
      <c r="D853" s="30">
        <v>1801</v>
      </c>
      <c r="E853" s="30">
        <v>327.90199999999999</v>
      </c>
      <c r="F853" s="30">
        <v>0.2</v>
      </c>
      <c r="G853" s="30">
        <v>0.2</v>
      </c>
      <c r="H853" s="30">
        <v>1.8522890000000001</v>
      </c>
      <c r="I853" s="30">
        <v>5189885.9340000004</v>
      </c>
      <c r="J853" s="30">
        <v>487953.70799999998</v>
      </c>
      <c r="K853" s="18">
        <f>VLOOKUP($C853,'Hub coords'!$A$14:$E$119,4,TRUE)</f>
        <v>487953.40240000002</v>
      </c>
      <c r="L853" s="18">
        <f>VLOOKUP($C853,'Hub coords'!$A$14:$E$119,5,TRUE)</f>
        <v>5189887.1414999999</v>
      </c>
      <c r="M853" s="34">
        <f t="shared" si="56"/>
        <v>0.30559999996330589</v>
      </c>
      <c r="N853" s="34">
        <f t="shared" si="57"/>
        <v>1.2074999995529652</v>
      </c>
      <c r="O853" s="35">
        <f t="shared" si="58"/>
        <v>1.2455711978437778</v>
      </c>
      <c r="P853" s="34">
        <f t="shared" si="59"/>
        <v>1.5514476088979834</v>
      </c>
      <c r="Q853" s="36" t="str">
        <f>VLOOKUP($C853,'Hub coords'!$A$14:$E$118,1,TRUE)</f>
        <v>T6P3</v>
      </c>
      <c r="R853" s="19"/>
      <c r="S853" s="15"/>
    </row>
    <row r="854" spans="1:19" x14ac:dyDescent="0.3">
      <c r="A854" s="30" t="s">
        <v>126</v>
      </c>
      <c r="B854" s="30">
        <v>0</v>
      </c>
      <c r="C854" s="30" t="s">
        <v>4847</v>
      </c>
      <c r="D854" s="30">
        <v>1801</v>
      </c>
      <c r="E854" s="30">
        <v>330.1</v>
      </c>
      <c r="F854" s="30">
        <v>0.3</v>
      </c>
      <c r="G854" s="30">
        <v>0.2</v>
      </c>
      <c r="H854" s="30">
        <v>1.8305530000000001</v>
      </c>
      <c r="I854" s="30">
        <v>5189886.0580000002</v>
      </c>
      <c r="J854" s="30">
        <v>487954.51500000001</v>
      </c>
      <c r="K854" s="18">
        <f>VLOOKUP($C854,'Hub coords'!$A$14:$E$119,4,TRUE)</f>
        <v>487953.40240000002</v>
      </c>
      <c r="L854" s="18">
        <f>VLOOKUP($C854,'Hub coords'!$A$14:$E$119,5,TRUE)</f>
        <v>5189887.1414999999</v>
      </c>
      <c r="M854" s="34">
        <f t="shared" si="56"/>
        <v>1.1125999999931082</v>
      </c>
      <c r="N854" s="34">
        <f t="shared" si="57"/>
        <v>1.0834999997168779</v>
      </c>
      <c r="O854" s="35">
        <f t="shared" si="58"/>
        <v>1.5530135251732804</v>
      </c>
      <c r="P854" s="34">
        <f t="shared" si="59"/>
        <v>2.4118510093711394</v>
      </c>
      <c r="Q854" s="36" t="str">
        <f>VLOOKUP($C854,'Hub coords'!$A$14:$E$118,1,TRUE)</f>
        <v>T6P3</v>
      </c>
      <c r="R854" s="19"/>
      <c r="S854" s="15"/>
    </row>
    <row r="855" spans="1:19" x14ac:dyDescent="0.3">
      <c r="A855" s="30" t="s">
        <v>126</v>
      </c>
      <c r="B855" s="30">
        <v>0</v>
      </c>
      <c r="C855" s="30" t="s">
        <v>4848</v>
      </c>
      <c r="D855" s="30">
        <v>1801</v>
      </c>
      <c r="E855" s="30">
        <v>328.84300000000002</v>
      </c>
      <c r="F855" s="30">
        <v>0.3</v>
      </c>
      <c r="G855" s="30">
        <v>0.2</v>
      </c>
      <c r="H855" s="30">
        <v>1.8585100000000001</v>
      </c>
      <c r="I855" s="30">
        <v>5189885.9630000005</v>
      </c>
      <c r="J855" s="30">
        <v>487954.11300000001</v>
      </c>
      <c r="K855" s="18">
        <f>VLOOKUP($C855,'Hub coords'!$A$14:$E$119,4,TRUE)</f>
        <v>487953.40240000002</v>
      </c>
      <c r="L855" s="18">
        <f>VLOOKUP($C855,'Hub coords'!$A$14:$E$119,5,TRUE)</f>
        <v>5189887.1414999999</v>
      </c>
      <c r="M855" s="34">
        <f t="shared" si="56"/>
        <v>0.71059999999124557</v>
      </c>
      <c r="N855" s="34">
        <f t="shared" si="57"/>
        <v>1.1784999994561076</v>
      </c>
      <c r="O855" s="35">
        <f t="shared" si="58"/>
        <v>1.376159368934283</v>
      </c>
      <c r="P855" s="34">
        <f t="shared" si="59"/>
        <v>1.893814608705604</v>
      </c>
      <c r="Q855" s="36" t="str">
        <f>VLOOKUP($C855,'Hub coords'!$A$14:$E$118,1,TRUE)</f>
        <v>T6P3</v>
      </c>
      <c r="R855" s="19"/>
      <c r="S855" s="15"/>
    </row>
    <row r="856" spans="1:19" ht="15" thickBot="1" x14ac:dyDescent="0.35">
      <c r="A856" s="30" t="s">
        <v>126</v>
      </c>
      <c r="B856" s="30">
        <v>0</v>
      </c>
      <c r="C856" s="30" t="s">
        <v>4849</v>
      </c>
      <c r="D856" s="30">
        <v>1801</v>
      </c>
      <c r="E856" s="30">
        <v>329.83300000000003</v>
      </c>
      <c r="F856" s="30">
        <v>0.3</v>
      </c>
      <c r="G856" s="30">
        <v>0.2</v>
      </c>
      <c r="H856" s="30">
        <v>1.8208310000000001</v>
      </c>
      <c r="I856" s="30">
        <v>5189885.9479999999</v>
      </c>
      <c r="J856" s="30">
        <v>487954.41899999999</v>
      </c>
      <c r="K856" s="18">
        <f>VLOOKUP($C856,'Hub coords'!$A$14:$E$119,4,TRUE)</f>
        <v>487953.40240000002</v>
      </c>
      <c r="L856" s="18">
        <f>VLOOKUP($C856,'Hub coords'!$A$14:$E$119,5,TRUE)</f>
        <v>5189887.1414999999</v>
      </c>
      <c r="M856" s="34">
        <f t="shared" si="56"/>
        <v>1.0165999999735504</v>
      </c>
      <c r="N856" s="34">
        <f t="shared" si="57"/>
        <v>1.1935000000521541</v>
      </c>
      <c r="O856" s="35">
        <f t="shared" si="58"/>
        <v>1.5677747957122907</v>
      </c>
      <c r="P856" s="34">
        <f t="shared" si="59"/>
        <v>2.4579178100707151</v>
      </c>
      <c r="Q856" s="36" t="str">
        <f>VLOOKUP($C856,'Hub coords'!$A$14:$E$118,1,TRUE)</f>
        <v>T6P3</v>
      </c>
      <c r="R856" s="38"/>
      <c r="S856" s="38"/>
    </row>
    <row r="857" spans="1:19" x14ac:dyDescent="0.3">
      <c r="A857" s="30" t="s">
        <v>130</v>
      </c>
      <c r="B857" s="30">
        <v>0</v>
      </c>
      <c r="C857" s="30" t="s">
        <v>4832</v>
      </c>
      <c r="D857" s="30">
        <v>1801</v>
      </c>
      <c r="E857" s="30">
        <v>327.66300000000001</v>
      </c>
      <c r="F857" s="30">
        <v>0.2</v>
      </c>
      <c r="G857" s="30">
        <v>0.2</v>
      </c>
      <c r="H857" s="30">
        <v>1.713954</v>
      </c>
      <c r="I857" s="30">
        <v>5189886.0729999999</v>
      </c>
      <c r="J857" s="30">
        <v>487953.76799999998</v>
      </c>
      <c r="K857" s="18">
        <f>VLOOKUP($C857,'Hub coords'!$A$14:$E$119,4,TRUE)</f>
        <v>487953.40240000002</v>
      </c>
      <c r="L857" s="18">
        <f>VLOOKUP($C857,'Hub coords'!$A$14:$E$119,5,TRUE)</f>
        <v>5189887.1414999999</v>
      </c>
      <c r="M857" s="34">
        <f t="shared" si="56"/>
        <v>0.36559999996097758</v>
      </c>
      <c r="N857" s="34">
        <f t="shared" si="57"/>
        <v>1.0685000000521541</v>
      </c>
      <c r="O857" s="35">
        <f t="shared" si="58"/>
        <v>1.129316434876833</v>
      </c>
      <c r="P857" s="34">
        <f t="shared" si="59"/>
        <v>1.2753556100829202</v>
      </c>
      <c r="Q857" s="36" t="str">
        <f>VLOOKUP($C857,'Hub coords'!$A$14:$E$118,1,TRUE)</f>
        <v>T6P3</v>
      </c>
      <c r="R857" s="30"/>
    </row>
    <row r="858" spans="1:19" x14ac:dyDescent="0.3">
      <c r="A858" s="30" t="s">
        <v>130</v>
      </c>
      <c r="B858" s="30">
        <v>0</v>
      </c>
      <c r="C858" s="30" t="s">
        <v>4850</v>
      </c>
      <c r="D858" s="30">
        <v>1801</v>
      </c>
      <c r="E858" s="30">
        <v>329.101</v>
      </c>
      <c r="F858" s="30">
        <v>0.3</v>
      </c>
      <c r="G858" s="30">
        <v>0.2</v>
      </c>
      <c r="H858" s="30">
        <v>1.9621710000000001</v>
      </c>
      <c r="I858" s="30">
        <v>5189886.8870000001</v>
      </c>
      <c r="J858" s="30">
        <v>487954.96899999998</v>
      </c>
      <c r="K858" s="18">
        <f>VLOOKUP($C858,'Hub coords'!$A$14:$E$119,4,TRUE)</f>
        <v>487953.40240000002</v>
      </c>
      <c r="L858" s="18">
        <f>VLOOKUP($C858,'Hub coords'!$A$14:$E$119,5,TRUE)</f>
        <v>5189887.1414999999</v>
      </c>
      <c r="M858" s="34">
        <f t="shared" si="56"/>
        <v>1.5665999999619089</v>
      </c>
      <c r="N858" s="34">
        <f t="shared" si="57"/>
        <v>0.2544999998062849</v>
      </c>
      <c r="O858" s="35">
        <f t="shared" si="58"/>
        <v>1.5871376152627887</v>
      </c>
      <c r="P858" s="34">
        <f t="shared" si="59"/>
        <v>2.519005809782052</v>
      </c>
      <c r="Q858" s="36" t="str">
        <f>VLOOKUP($C858,'Hub coords'!$A$14:$E$118,1,TRUE)</f>
        <v>T6P3</v>
      </c>
      <c r="R858" s="30"/>
    </row>
    <row r="859" spans="1:19" x14ac:dyDescent="0.3">
      <c r="A859" s="30" t="s">
        <v>130</v>
      </c>
      <c r="B859" s="30">
        <v>0</v>
      </c>
      <c r="C859" s="30" t="s">
        <v>4851</v>
      </c>
      <c r="D859" s="30">
        <v>1801</v>
      </c>
      <c r="E859" s="30">
        <v>327.90100000000001</v>
      </c>
      <c r="F859" s="30">
        <v>0.2</v>
      </c>
      <c r="G859" s="30">
        <v>0.2</v>
      </c>
      <c r="H859" s="30">
        <v>1.856865</v>
      </c>
      <c r="I859" s="30">
        <v>5189885.8569999998</v>
      </c>
      <c r="J859" s="30">
        <v>487953.71500000003</v>
      </c>
      <c r="K859" s="18">
        <f>VLOOKUP($C859,'Hub coords'!$A$14:$E$119,4,TRUE)</f>
        <v>487953.40240000002</v>
      </c>
      <c r="L859" s="18">
        <f>VLOOKUP($C859,'Hub coords'!$A$14:$E$119,5,TRUE)</f>
        <v>5189887.1414999999</v>
      </c>
      <c r="M859" s="34">
        <f t="shared" si="56"/>
        <v>0.31260000000474975</v>
      </c>
      <c r="N859" s="34">
        <f t="shared" si="57"/>
        <v>1.2845000000670552</v>
      </c>
      <c r="O859" s="35">
        <f t="shared" si="58"/>
        <v>1.3219905484439873</v>
      </c>
      <c r="P859" s="34">
        <f t="shared" si="59"/>
        <v>1.7476590101752345</v>
      </c>
      <c r="Q859" s="36" t="str">
        <f>VLOOKUP($C859,'Hub coords'!$A$14:$E$118,1,TRUE)</f>
        <v>T6P3</v>
      </c>
      <c r="R859" s="30"/>
    </row>
    <row r="860" spans="1:19" x14ac:dyDescent="0.3">
      <c r="A860" s="30" t="s">
        <v>130</v>
      </c>
      <c r="B860" s="30">
        <v>0</v>
      </c>
      <c r="C860" s="30" t="s">
        <v>4852</v>
      </c>
      <c r="D860" s="30">
        <v>1801</v>
      </c>
      <c r="E860" s="30">
        <v>327.55900000000003</v>
      </c>
      <c r="F860" s="30">
        <v>0.2</v>
      </c>
      <c r="G860" s="30">
        <v>0.2</v>
      </c>
      <c r="H860" s="30">
        <v>1.602889</v>
      </c>
      <c r="I860" s="30">
        <v>5189886.159</v>
      </c>
      <c r="J860" s="30">
        <v>487953.745</v>
      </c>
      <c r="K860" s="18">
        <f>VLOOKUP($C860,'Hub coords'!$A$14:$E$119,4,TRUE)</f>
        <v>487953.40240000002</v>
      </c>
      <c r="L860" s="18">
        <f>VLOOKUP($C860,'Hub coords'!$A$14:$E$119,5,TRUE)</f>
        <v>5189887.1414999999</v>
      </c>
      <c r="M860" s="34">
        <f t="shared" si="56"/>
        <v>0.34259999997448176</v>
      </c>
      <c r="N860" s="34">
        <f t="shared" si="57"/>
        <v>0.98249999992549419</v>
      </c>
      <c r="O860" s="35">
        <f t="shared" si="58"/>
        <v>1.0405195864740417</v>
      </c>
      <c r="P860" s="34">
        <f t="shared" si="59"/>
        <v>1.0826810098361108</v>
      </c>
      <c r="Q860" s="36" t="str">
        <f>VLOOKUP($C860,'Hub coords'!$A$14:$E$118,1,TRUE)</f>
        <v>T6P3</v>
      </c>
      <c r="R860" s="30"/>
    </row>
    <row r="861" spans="1:19" x14ac:dyDescent="0.3">
      <c r="A861" s="30" t="s">
        <v>130</v>
      </c>
      <c r="B861" s="30">
        <v>0</v>
      </c>
      <c r="C861" s="30" t="s">
        <v>4853</v>
      </c>
      <c r="D861" s="30">
        <v>1801</v>
      </c>
      <c r="E861" s="30">
        <v>327.73700000000002</v>
      </c>
      <c r="F861" s="30">
        <v>0.2</v>
      </c>
      <c r="G861" s="30">
        <v>0.2</v>
      </c>
      <c r="H861" s="30">
        <v>1.864274</v>
      </c>
      <c r="I861" s="30">
        <v>5189885.5480000004</v>
      </c>
      <c r="J861" s="30">
        <v>487953.72200000001</v>
      </c>
      <c r="K861" s="18">
        <f>VLOOKUP($C861,'Hub coords'!$A$14:$E$119,4,TRUE)</f>
        <v>487953.40240000002</v>
      </c>
      <c r="L861" s="18">
        <f>VLOOKUP($C861,'Hub coords'!$A$14:$E$119,5,TRUE)</f>
        <v>5189887.1414999999</v>
      </c>
      <c r="M861" s="34">
        <f t="shared" si="56"/>
        <v>0.31959999998798594</v>
      </c>
      <c r="N861" s="34">
        <f t="shared" si="57"/>
        <v>1.5934999994933605</v>
      </c>
      <c r="O861" s="35">
        <f t="shared" si="58"/>
        <v>1.6252342626149809</v>
      </c>
      <c r="P861" s="34">
        <f t="shared" si="59"/>
        <v>2.6413864083776608</v>
      </c>
      <c r="Q861" s="36" t="str">
        <f>VLOOKUP($C861,'Hub coords'!$A$14:$E$118,1,TRUE)</f>
        <v>T6P3</v>
      </c>
      <c r="R861" s="30"/>
    </row>
    <row r="862" spans="1:19" x14ac:dyDescent="0.3">
      <c r="A862" s="30" t="s">
        <v>130</v>
      </c>
      <c r="B862" s="30">
        <v>0</v>
      </c>
      <c r="C862" s="30" t="s">
        <v>4854</v>
      </c>
      <c r="D862" s="30">
        <v>1801</v>
      </c>
      <c r="E862" s="30">
        <v>327.45</v>
      </c>
      <c r="F862" s="30">
        <v>0.2</v>
      </c>
      <c r="G862" s="30">
        <v>0.2</v>
      </c>
      <c r="H862" s="30">
        <v>1.683659</v>
      </c>
      <c r="I862" s="30">
        <v>5189886.0149999997</v>
      </c>
      <c r="J862" s="30">
        <v>487953.61700000003</v>
      </c>
      <c r="K862" s="18">
        <f>VLOOKUP($C862,'Hub coords'!$A$14:$E$119,4,TRUE)</f>
        <v>487953.40240000002</v>
      </c>
      <c r="L862" s="18">
        <f>VLOOKUP($C862,'Hub coords'!$A$14:$E$119,5,TRUE)</f>
        <v>5189887.1414999999</v>
      </c>
      <c r="M862" s="34">
        <f t="shared" si="56"/>
        <v>0.21460000000661239</v>
      </c>
      <c r="N862" s="34">
        <f t="shared" si="57"/>
        <v>1.1265000002458692</v>
      </c>
      <c r="O862" s="35">
        <f t="shared" si="58"/>
        <v>1.1467586540143402</v>
      </c>
      <c r="P862" s="34">
        <f t="shared" si="59"/>
        <v>1.3150554105567811</v>
      </c>
      <c r="Q862" s="36" t="str">
        <f>VLOOKUP($C862,'Hub coords'!$A$14:$E$118,1,TRUE)</f>
        <v>T6P3</v>
      </c>
      <c r="R862" s="30"/>
    </row>
    <row r="863" spans="1:19" x14ac:dyDescent="0.3">
      <c r="A863" s="30" t="s">
        <v>130</v>
      </c>
      <c r="B863" s="30">
        <v>0</v>
      </c>
      <c r="C863" s="30" t="s">
        <v>4855</v>
      </c>
      <c r="D863" s="30">
        <v>1801</v>
      </c>
      <c r="E863" s="30">
        <v>327.69900000000001</v>
      </c>
      <c r="F863" s="30">
        <v>0.2</v>
      </c>
      <c r="G863" s="30">
        <v>0.2</v>
      </c>
      <c r="H863" s="30">
        <v>1.911813</v>
      </c>
      <c r="I863" s="30">
        <v>5189885.2319999998</v>
      </c>
      <c r="J863" s="30">
        <v>487953.76699999999</v>
      </c>
      <c r="K863" s="18">
        <f>VLOOKUP($C863,'Hub coords'!$A$14:$E$119,4,TRUE)</f>
        <v>487953.40240000002</v>
      </c>
      <c r="L863" s="18">
        <f>VLOOKUP($C863,'Hub coords'!$A$14:$E$119,5,TRUE)</f>
        <v>5189887.1414999999</v>
      </c>
      <c r="M863" s="34">
        <f t="shared" si="56"/>
        <v>0.36459999997168779</v>
      </c>
      <c r="N863" s="34">
        <f t="shared" si="57"/>
        <v>1.9095000000670552</v>
      </c>
      <c r="O863" s="35">
        <f t="shared" si="58"/>
        <v>1.9439967618891341</v>
      </c>
      <c r="P863" s="34">
        <f t="shared" si="59"/>
        <v>3.7791234102354387</v>
      </c>
      <c r="Q863" s="36" t="str">
        <f>VLOOKUP($C863,'Hub coords'!$A$14:$E$118,1,TRUE)</f>
        <v>T6P3</v>
      </c>
      <c r="R863" s="30"/>
    </row>
    <row r="864" spans="1:19" x14ac:dyDescent="0.3">
      <c r="A864" s="30" t="s">
        <v>130</v>
      </c>
      <c r="B864" s="30">
        <v>0</v>
      </c>
      <c r="C864" s="30" t="s">
        <v>4856</v>
      </c>
      <c r="D864" s="30">
        <v>1801</v>
      </c>
      <c r="E864" s="30">
        <v>327.77800000000002</v>
      </c>
      <c r="F864" s="30">
        <v>0.2</v>
      </c>
      <c r="G864" s="30">
        <v>0.2</v>
      </c>
      <c r="H864" s="30">
        <v>1.8687560000000001</v>
      </c>
      <c r="I864" s="30">
        <v>5189885.62</v>
      </c>
      <c r="J864" s="30">
        <v>487953.63500000001</v>
      </c>
      <c r="K864" s="18">
        <f>VLOOKUP($C864,'Hub coords'!$A$14:$E$119,4,TRUE)</f>
        <v>487953.40240000002</v>
      </c>
      <c r="L864" s="18">
        <f>VLOOKUP($C864,'Hub coords'!$A$14:$E$119,5,TRUE)</f>
        <v>5189887.1414999999</v>
      </c>
      <c r="M864" s="34">
        <f t="shared" si="56"/>
        <v>0.2325999999884516</v>
      </c>
      <c r="N864" s="34">
        <f t="shared" si="57"/>
        <v>1.5214999997988343</v>
      </c>
      <c r="O864" s="35">
        <f t="shared" si="58"/>
        <v>1.5391767310424365</v>
      </c>
      <c r="P864" s="34">
        <f t="shared" si="59"/>
        <v>2.369065009382481</v>
      </c>
      <c r="Q864" s="36" t="str">
        <f>VLOOKUP($C864,'Hub coords'!$A$14:$E$118,1,TRUE)</f>
        <v>T6P3</v>
      </c>
      <c r="R864" s="30"/>
    </row>
    <row r="865" spans="1:20" x14ac:dyDescent="0.3">
      <c r="A865" s="30" t="s">
        <v>130</v>
      </c>
      <c r="B865" s="30">
        <v>0</v>
      </c>
      <c r="C865" s="30" t="s">
        <v>4857</v>
      </c>
      <c r="D865" s="30">
        <v>1801</v>
      </c>
      <c r="E865" s="30">
        <v>328.274</v>
      </c>
      <c r="F865" s="30">
        <v>0.3</v>
      </c>
      <c r="G865" s="30">
        <v>0.2</v>
      </c>
      <c r="H865" s="30">
        <v>1.8256289999999999</v>
      </c>
      <c r="I865" s="30">
        <v>5189886.3480000002</v>
      </c>
      <c r="J865" s="30">
        <v>487954.413</v>
      </c>
      <c r="K865" s="18">
        <f>VLOOKUP($C865,'Hub coords'!$A$14:$E$119,4,TRUE)</f>
        <v>487953.40240000002</v>
      </c>
      <c r="L865" s="18">
        <f>VLOOKUP($C865,'Hub coords'!$A$14:$E$119,5,TRUE)</f>
        <v>5189887.1414999999</v>
      </c>
      <c r="M865" s="34">
        <f t="shared" si="56"/>
        <v>1.010599999979604</v>
      </c>
      <c r="N865" s="34">
        <f t="shared" si="57"/>
        <v>0.79349999967962503</v>
      </c>
      <c r="O865" s="35">
        <f t="shared" si="58"/>
        <v>1.2848947853619535</v>
      </c>
      <c r="P865" s="34">
        <f t="shared" si="59"/>
        <v>1.6509546094503404</v>
      </c>
      <c r="Q865" s="36" t="str">
        <f>VLOOKUP($C865,'Hub coords'!$A$14:$E$118,1,TRUE)</f>
        <v>T6P3</v>
      </c>
      <c r="R865" s="30"/>
    </row>
    <row r="866" spans="1:20" x14ac:dyDescent="0.3">
      <c r="A866" s="30" t="s">
        <v>126</v>
      </c>
      <c r="B866" s="30">
        <v>0</v>
      </c>
      <c r="C866" s="30" t="s">
        <v>4858</v>
      </c>
      <c r="D866" s="30">
        <v>1801</v>
      </c>
      <c r="E866" s="30">
        <v>328.74400000000003</v>
      </c>
      <c r="F866" s="30">
        <v>0.3</v>
      </c>
      <c r="G866" s="30">
        <v>0.2</v>
      </c>
      <c r="H866" s="30">
        <v>1.8338730000000001</v>
      </c>
      <c r="I866" s="30">
        <v>5189886.8119999999</v>
      </c>
      <c r="J866" s="30">
        <v>487954.55499999999</v>
      </c>
      <c r="K866" s="18">
        <f>VLOOKUP($C866,'Hub coords'!$A$14:$E$119,4,TRUE)</f>
        <v>487953.40240000002</v>
      </c>
      <c r="L866" s="18">
        <f>VLOOKUP($C866,'Hub coords'!$A$14:$E$119,5,TRUE)</f>
        <v>5189887.1414999999</v>
      </c>
      <c r="M866" s="34">
        <f t="shared" si="56"/>
        <v>1.1525999999721535</v>
      </c>
      <c r="N866" s="34">
        <f t="shared" si="57"/>
        <v>0.32949999999254942</v>
      </c>
      <c r="O866" s="35">
        <f t="shared" si="58"/>
        <v>1.1987731269639381</v>
      </c>
      <c r="P866" s="34">
        <f t="shared" si="59"/>
        <v>1.4370570099308981</v>
      </c>
      <c r="Q866" s="36" t="str">
        <f>VLOOKUP($C866,'Hub coords'!$A$14:$E$118,1,TRUE)</f>
        <v>T6P3</v>
      </c>
      <c r="R866" s="30"/>
    </row>
    <row r="867" spans="1:20" x14ac:dyDescent="0.3">
      <c r="A867" s="30" t="s">
        <v>126</v>
      </c>
      <c r="B867" s="30">
        <v>0</v>
      </c>
      <c r="C867" s="30" t="s">
        <v>4859</v>
      </c>
      <c r="D867" s="30">
        <v>1801</v>
      </c>
      <c r="E867" s="30">
        <v>330.04</v>
      </c>
      <c r="F867" s="30">
        <v>0.2</v>
      </c>
      <c r="G867" s="30">
        <v>0.2</v>
      </c>
      <c r="H867" s="30">
        <v>1.8751139999999999</v>
      </c>
      <c r="I867" s="30">
        <v>5189886.08</v>
      </c>
      <c r="J867" s="30">
        <v>487954.47100000002</v>
      </c>
      <c r="K867" s="18">
        <f>VLOOKUP($C867,'Hub coords'!$A$14:$E$119,4,TRUE)</f>
        <v>487953.40240000002</v>
      </c>
      <c r="L867" s="18">
        <f>VLOOKUP($C867,'Hub coords'!$A$14:$E$119,5,TRUE)</f>
        <v>5189887.1414999999</v>
      </c>
      <c r="M867" s="34">
        <f t="shared" si="56"/>
        <v>1.0685999999986961</v>
      </c>
      <c r="N867" s="34">
        <f t="shared" si="57"/>
        <v>1.0614999998360872</v>
      </c>
      <c r="O867" s="35">
        <f t="shared" si="58"/>
        <v>1.5062165215032091</v>
      </c>
      <c r="P867" s="34">
        <f t="shared" si="59"/>
        <v>2.2686882096492269</v>
      </c>
      <c r="Q867" s="36" t="str">
        <f>VLOOKUP($C867,'Hub coords'!$A$14:$E$118,1,TRUE)</f>
        <v>T6P3</v>
      </c>
      <c r="R867" s="30"/>
    </row>
    <row r="868" spans="1:20" x14ac:dyDescent="0.3">
      <c r="A868" s="30" t="s">
        <v>126</v>
      </c>
      <c r="B868" s="30">
        <v>0</v>
      </c>
      <c r="C868" s="30" t="s">
        <v>4833</v>
      </c>
      <c r="D868" s="30">
        <v>1801</v>
      </c>
      <c r="E868" s="30">
        <v>328.70100000000002</v>
      </c>
      <c r="F868" s="30">
        <v>0.3</v>
      </c>
      <c r="G868" s="30">
        <v>0.2</v>
      </c>
      <c r="H868" s="30">
        <v>2.1237270000000001</v>
      </c>
      <c r="I868" s="30">
        <v>5189886.932</v>
      </c>
      <c r="J868" s="30">
        <v>487954.50199999998</v>
      </c>
      <c r="K868" s="18">
        <f>VLOOKUP($C868,'Hub coords'!$A$14:$E$119,4,TRUE)</f>
        <v>487953.40240000002</v>
      </c>
      <c r="L868" s="18">
        <f>VLOOKUP($C868,'Hub coords'!$A$14:$E$119,5,TRUE)</f>
        <v>5189887.1414999999</v>
      </c>
      <c r="M868" s="34">
        <f t="shared" si="56"/>
        <v>1.099599999957718</v>
      </c>
      <c r="N868" s="34">
        <f t="shared" si="57"/>
        <v>0.20949999988079071</v>
      </c>
      <c r="O868" s="35">
        <f t="shared" si="58"/>
        <v>1.1193794753599267</v>
      </c>
      <c r="P868" s="34">
        <f t="shared" si="59"/>
        <v>1.2530104098570647</v>
      </c>
      <c r="Q868" s="36" t="str">
        <f>VLOOKUP($C868,'Hub coords'!$A$14:$E$118,1,TRUE)</f>
        <v>T6P3</v>
      </c>
      <c r="R868" s="30"/>
    </row>
    <row r="869" spans="1:20" x14ac:dyDescent="0.3">
      <c r="A869" s="30" t="s">
        <v>126</v>
      </c>
      <c r="B869" s="30">
        <v>0</v>
      </c>
      <c r="C869" s="30" t="s">
        <v>4860</v>
      </c>
      <c r="D869" s="30">
        <v>1801</v>
      </c>
      <c r="E869" s="30">
        <v>328.79199999999997</v>
      </c>
      <c r="F869" s="30">
        <v>0.3</v>
      </c>
      <c r="G869" s="30">
        <v>0.2</v>
      </c>
      <c r="H869" s="30">
        <v>2.039202</v>
      </c>
      <c r="I869" s="30">
        <v>5189887.0480000004</v>
      </c>
      <c r="J869" s="30">
        <v>487954.83500000002</v>
      </c>
      <c r="K869" s="18">
        <f>VLOOKUP($C869,'Hub coords'!$A$14:$E$119,4,TRUE)</f>
        <v>487953.40240000002</v>
      </c>
      <c r="L869" s="18">
        <f>VLOOKUP($C869,'Hub coords'!$A$14:$E$119,5,TRUE)</f>
        <v>5189887.1414999999</v>
      </c>
      <c r="M869" s="34">
        <f t="shared" si="56"/>
        <v>1.4326000000000931</v>
      </c>
      <c r="N869" s="34">
        <f t="shared" si="57"/>
        <v>9.3499999493360519E-2</v>
      </c>
      <c r="O869" s="35">
        <f t="shared" si="58"/>
        <v>1.4356479407938165</v>
      </c>
      <c r="P869" s="34">
        <f t="shared" si="59"/>
        <v>2.0610850099055256</v>
      </c>
      <c r="Q869" s="36" t="str">
        <f>VLOOKUP($C869,'Hub coords'!$A$14:$E$118,1,TRUE)</f>
        <v>T6P3</v>
      </c>
      <c r="R869" s="30"/>
    </row>
    <row r="870" spans="1:20" x14ac:dyDescent="0.3">
      <c r="A870" s="30" t="s">
        <v>130</v>
      </c>
      <c r="B870" s="30">
        <v>0</v>
      </c>
      <c r="C870" s="30" t="s">
        <v>4834</v>
      </c>
      <c r="D870" s="30">
        <v>1801</v>
      </c>
      <c r="E870" s="30">
        <v>327.72</v>
      </c>
      <c r="F870" s="30">
        <v>0.3</v>
      </c>
      <c r="G870" s="30">
        <v>0.2</v>
      </c>
      <c r="H870" s="30">
        <v>1.8235429999999999</v>
      </c>
      <c r="I870" s="30">
        <v>5189886.3329999996</v>
      </c>
      <c r="J870" s="30">
        <v>487953.94</v>
      </c>
      <c r="K870" s="18">
        <f>VLOOKUP($C870,'Hub coords'!$A$14:$E$119,4,TRUE)</f>
        <v>487953.40240000002</v>
      </c>
      <c r="L870" s="18">
        <f>VLOOKUP($C870,'Hub coords'!$A$14:$E$119,5,TRUE)</f>
        <v>5189887.1414999999</v>
      </c>
      <c r="M870" s="34">
        <f t="shared" si="56"/>
        <v>0.53759999998146668</v>
      </c>
      <c r="N870" s="34">
        <f t="shared" si="57"/>
        <v>0.80850000027567148</v>
      </c>
      <c r="O870" s="35">
        <f t="shared" si="58"/>
        <v>0.97092018746436304</v>
      </c>
      <c r="P870" s="34">
        <f t="shared" si="59"/>
        <v>0.94268601042583389</v>
      </c>
      <c r="Q870" s="36" t="str">
        <f>VLOOKUP($C870,'Hub coords'!$A$14:$E$118,1,TRUE)</f>
        <v>T6P3</v>
      </c>
      <c r="R870" s="30" t="s">
        <v>5112</v>
      </c>
      <c r="S870" s="37">
        <f>COUNT(D846:D875)</f>
        <v>30</v>
      </c>
    </row>
    <row r="871" spans="1:20" x14ac:dyDescent="0.3">
      <c r="A871" s="30" t="s">
        <v>130</v>
      </c>
      <c r="B871" s="30">
        <v>0</v>
      </c>
      <c r="C871" s="30" t="s">
        <v>4835</v>
      </c>
      <c r="D871" s="30">
        <v>1801</v>
      </c>
      <c r="E871" s="30">
        <v>327.68599999999998</v>
      </c>
      <c r="F871" s="30">
        <v>0.2</v>
      </c>
      <c r="G871" s="30">
        <v>0.2</v>
      </c>
      <c r="H871" s="30">
        <v>1.9009659999999999</v>
      </c>
      <c r="I871" s="30">
        <v>5189886.09</v>
      </c>
      <c r="J871" s="30">
        <v>487953.77500000002</v>
      </c>
      <c r="K871" s="18">
        <f>VLOOKUP($C871,'Hub coords'!$A$14:$E$119,4,TRUE)</f>
        <v>487953.40240000002</v>
      </c>
      <c r="L871" s="18">
        <f>VLOOKUP($C871,'Hub coords'!$A$14:$E$119,5,TRUE)</f>
        <v>5189887.1414999999</v>
      </c>
      <c r="M871" s="34">
        <f t="shared" si="56"/>
        <v>0.37260000000242144</v>
      </c>
      <c r="N871" s="34">
        <f t="shared" si="57"/>
        <v>1.0515000000596046</v>
      </c>
      <c r="O871" s="35">
        <f t="shared" si="58"/>
        <v>1.1155639874642569</v>
      </c>
      <c r="P871" s="34">
        <f t="shared" si="59"/>
        <v>1.2444830101271527</v>
      </c>
      <c r="Q871" s="36" t="str">
        <f>VLOOKUP($C871,'Hub coords'!$A$14:$E$118,1,TRUE)</f>
        <v>T6P3</v>
      </c>
      <c r="R871" s="30" t="s">
        <v>5111</v>
      </c>
      <c r="S871" s="34">
        <f>AVERAGE(O846:O875)</f>
        <v>1.3956546445465541</v>
      </c>
    </row>
    <row r="872" spans="1:20" x14ac:dyDescent="0.3">
      <c r="A872" s="30" t="s">
        <v>130</v>
      </c>
      <c r="B872" s="30">
        <v>0</v>
      </c>
      <c r="C872" s="30" t="s">
        <v>4836</v>
      </c>
      <c r="D872" s="30">
        <v>1801</v>
      </c>
      <c r="E872" s="30">
        <v>327.911</v>
      </c>
      <c r="F872" s="30">
        <v>0.2</v>
      </c>
      <c r="G872" s="30">
        <v>0.2</v>
      </c>
      <c r="H872" s="30">
        <v>1.9120729999999999</v>
      </c>
      <c r="I872" s="30">
        <v>5189885.9309999999</v>
      </c>
      <c r="J872" s="30">
        <v>487953.755</v>
      </c>
      <c r="K872" s="18">
        <f>VLOOKUP($C872,'Hub coords'!$A$14:$E$119,4,TRUE)</f>
        <v>487953.40240000002</v>
      </c>
      <c r="L872" s="18">
        <f>VLOOKUP($C872,'Hub coords'!$A$14:$E$119,5,TRUE)</f>
        <v>5189887.1414999999</v>
      </c>
      <c r="M872" s="34">
        <f t="shared" si="56"/>
        <v>0.35259999998379499</v>
      </c>
      <c r="N872" s="34">
        <f t="shared" si="57"/>
        <v>1.2105000000447035</v>
      </c>
      <c r="O872" s="35">
        <f t="shared" si="58"/>
        <v>1.2608080782168234</v>
      </c>
      <c r="P872" s="34">
        <f t="shared" si="59"/>
        <v>1.5896370100967994</v>
      </c>
      <c r="Q872" s="36" t="str">
        <f>VLOOKUP($C872,'Hub coords'!$A$14:$E$118,1,TRUE)</f>
        <v>T6P3</v>
      </c>
      <c r="R872" s="30" t="s">
        <v>5110</v>
      </c>
      <c r="S872" s="34">
        <f>_xlfn.STDEV.S(O846:O875)</f>
        <v>0.27611426199216432</v>
      </c>
    </row>
    <row r="873" spans="1:20" x14ac:dyDescent="0.3">
      <c r="A873" s="30" t="s">
        <v>126</v>
      </c>
      <c r="B873" s="30">
        <v>0</v>
      </c>
      <c r="C873" s="30" t="s">
        <v>4837</v>
      </c>
      <c r="D873" s="30">
        <v>1801</v>
      </c>
      <c r="E873" s="30">
        <v>328.22800000000001</v>
      </c>
      <c r="F873" s="30">
        <v>0.3</v>
      </c>
      <c r="G873" s="30">
        <v>0.2</v>
      </c>
      <c r="H873" s="30">
        <v>2.0042499999999999</v>
      </c>
      <c r="I873" s="30">
        <v>5189885.3830000004</v>
      </c>
      <c r="J873" s="30">
        <v>487953.87599999999</v>
      </c>
      <c r="K873" s="18">
        <f>VLOOKUP($C873,'Hub coords'!$A$14:$E$119,4,TRUE)</f>
        <v>487953.40240000002</v>
      </c>
      <c r="L873" s="18">
        <f>VLOOKUP($C873,'Hub coords'!$A$14:$E$119,5,TRUE)</f>
        <v>5189887.1414999999</v>
      </c>
      <c r="M873" s="34">
        <f t="shared" si="56"/>
        <v>0.47359999996842816</v>
      </c>
      <c r="N873" s="34">
        <f t="shared" si="57"/>
        <v>1.7584999995306134</v>
      </c>
      <c r="O873" s="35">
        <f t="shared" si="58"/>
        <v>1.8211587542878469</v>
      </c>
      <c r="P873" s="34">
        <f t="shared" si="59"/>
        <v>3.3166192083192625</v>
      </c>
      <c r="Q873" s="36" t="str">
        <f>VLOOKUP($C873,'Hub coords'!$A$14:$E$118,1,TRUE)</f>
        <v>T6P3</v>
      </c>
      <c r="R873" s="30" t="s">
        <v>5109</v>
      </c>
      <c r="S873" s="34">
        <f>MIN(O846:O875)</f>
        <v>0.89377178864970697</v>
      </c>
    </row>
    <row r="874" spans="1:20" x14ac:dyDescent="0.3">
      <c r="A874" s="30" t="s">
        <v>126</v>
      </c>
      <c r="B874" s="30">
        <v>0</v>
      </c>
      <c r="C874" s="30" t="s">
        <v>4838</v>
      </c>
      <c r="D874" s="30">
        <v>1801</v>
      </c>
      <c r="E874" s="30">
        <v>328.274</v>
      </c>
      <c r="F874" s="30">
        <v>0.3</v>
      </c>
      <c r="G874" s="30">
        <v>0.2</v>
      </c>
      <c r="H874" s="30">
        <v>1.891923</v>
      </c>
      <c r="I874" s="30">
        <v>5189885.2230000002</v>
      </c>
      <c r="J874" s="30">
        <v>487953.79599999997</v>
      </c>
      <c r="K874" s="18">
        <f>VLOOKUP($C874,'Hub coords'!$A$14:$E$119,4,TRUE)</f>
        <v>487953.40240000002</v>
      </c>
      <c r="L874" s="18">
        <f>VLOOKUP($C874,'Hub coords'!$A$14:$E$119,5,TRUE)</f>
        <v>5189887.1414999999</v>
      </c>
      <c r="M874" s="34">
        <f t="shared" si="56"/>
        <v>0.39359999995213002</v>
      </c>
      <c r="N874" s="34">
        <f t="shared" si="57"/>
        <v>1.918499999679625</v>
      </c>
      <c r="O874" s="35">
        <f t="shared" si="58"/>
        <v>1.9584593967537438</v>
      </c>
      <c r="P874" s="34">
        <f t="shared" si="59"/>
        <v>3.835563208733038</v>
      </c>
      <c r="Q874" s="36" t="str">
        <f>VLOOKUP($C874,'Hub coords'!$A$14:$E$118,1,TRUE)</f>
        <v>T6P3</v>
      </c>
      <c r="R874" s="30" t="s">
        <v>5108</v>
      </c>
      <c r="S874" s="34">
        <f>MAX(O846:O875)</f>
        <v>1.9584593967537438</v>
      </c>
    </row>
    <row r="875" spans="1:20" x14ac:dyDescent="0.3">
      <c r="A875" s="30" t="s">
        <v>126</v>
      </c>
      <c r="B875" s="30">
        <v>0</v>
      </c>
      <c r="C875" s="30" t="s">
        <v>4839</v>
      </c>
      <c r="D875" s="30">
        <v>1801</v>
      </c>
      <c r="E875" s="30">
        <v>328.303</v>
      </c>
      <c r="F875" s="30">
        <v>0.3</v>
      </c>
      <c r="G875" s="30">
        <v>0.2</v>
      </c>
      <c r="H875" s="30">
        <v>1.9738830000000001</v>
      </c>
      <c r="I875" s="30">
        <v>5189885.6880000001</v>
      </c>
      <c r="J875" s="30">
        <v>487954.16100000002</v>
      </c>
      <c r="K875" s="18">
        <f>VLOOKUP($C875,'Hub coords'!$A$14:$E$119,4,TRUE)</f>
        <v>487953.40240000002</v>
      </c>
      <c r="L875" s="18">
        <f>VLOOKUP($C875,'Hub coords'!$A$14:$E$119,5,TRUE)</f>
        <v>5189887.1414999999</v>
      </c>
      <c r="M875" s="34">
        <f t="shared" si="56"/>
        <v>0.75860000000102445</v>
      </c>
      <c r="N875" s="34">
        <f t="shared" si="57"/>
        <v>1.4534999998286366</v>
      </c>
      <c r="O875" s="35">
        <f t="shared" si="58"/>
        <v>1.639553661672408</v>
      </c>
      <c r="P875" s="34">
        <f t="shared" si="59"/>
        <v>2.6881362095034009</v>
      </c>
      <c r="Q875" s="36" t="str">
        <f>VLOOKUP($C875,'Hub coords'!$A$14:$E$118,1,TRUE)</f>
        <v>T6P3</v>
      </c>
      <c r="R875" s="30" t="s">
        <v>5107</v>
      </c>
      <c r="S875" s="34">
        <f>SQRT(SUM(P846:P875)/S870)</f>
        <v>1.4218121077216908</v>
      </c>
    </row>
    <row r="876" spans="1:20" ht="15" thickBot="1" x14ac:dyDescent="0.35">
      <c r="A876" s="45" t="s">
        <v>126</v>
      </c>
      <c r="B876" s="45">
        <v>0</v>
      </c>
      <c r="C876" s="45" t="s">
        <v>4861</v>
      </c>
      <c r="D876" s="45">
        <v>1800</v>
      </c>
      <c r="E876" s="45">
        <v>329.88200000000001</v>
      </c>
      <c r="F876" s="45">
        <v>0.5</v>
      </c>
      <c r="G876" s="45">
        <v>0.3</v>
      </c>
      <c r="H876" s="45">
        <v>2.21631</v>
      </c>
      <c r="I876" s="45">
        <v>5189809.9129999997</v>
      </c>
      <c r="J876" s="45">
        <v>487955.19900000002</v>
      </c>
      <c r="K876" s="18">
        <f>VLOOKUP($C876,'Hub coords'!$A$14:$E$119,4,TRUE)</f>
        <v>487954.53240000003</v>
      </c>
      <c r="L876" s="18">
        <f>VLOOKUP($C876,'Hub coords'!$A$14:$E$119,5,TRUE)</f>
        <v>5189811.0734999999</v>
      </c>
      <c r="M876" s="18">
        <f t="shared" ref="M876:M935" si="60">ABS(K876-J876)</f>
        <v>0.6665999999968335</v>
      </c>
      <c r="N876" s="18">
        <f t="shared" ref="N876:N935" si="61">ABS(L876-I876)</f>
        <v>1.160500000230968</v>
      </c>
      <c r="O876" s="46">
        <f t="shared" ref="O876:O935" si="62">SQRT(M876^2+N876^2)</f>
        <v>1.3383257490356582</v>
      </c>
      <c r="P876" s="18">
        <f t="shared" ref="P876:P935" si="63">O876*O876</f>
        <v>1.7911158105318554</v>
      </c>
      <c r="Q876" s="47" t="str">
        <f>VLOOKUP($C876,'Hub coords'!$A$14:$E$118,1,TRUE)</f>
        <v>T6P4</v>
      </c>
      <c r="R876" s="45"/>
      <c r="S876" s="45"/>
      <c r="T876" s="45"/>
    </row>
    <row r="877" spans="1:20" x14ac:dyDescent="0.3">
      <c r="A877" s="45" t="s">
        <v>126</v>
      </c>
      <c r="B877" s="45">
        <v>0</v>
      </c>
      <c r="C877" s="45" t="s">
        <v>4870</v>
      </c>
      <c r="D877" s="45">
        <v>1801</v>
      </c>
      <c r="E877" s="45">
        <v>326.57299999999998</v>
      </c>
      <c r="F877" s="45">
        <v>0.3</v>
      </c>
      <c r="G877" s="45">
        <v>0.2</v>
      </c>
      <c r="H877" s="45">
        <v>2.3204099999999999</v>
      </c>
      <c r="I877" s="45">
        <v>5189810.6869999999</v>
      </c>
      <c r="J877" s="45">
        <v>487955.50300000003</v>
      </c>
      <c r="K877" s="18">
        <f>VLOOKUP($C877,'Hub coords'!$A$14:$E$119,4,TRUE)</f>
        <v>487954.53240000003</v>
      </c>
      <c r="L877" s="18">
        <f>VLOOKUP($C877,'Hub coords'!$A$14:$E$119,5,TRUE)</f>
        <v>5189811.0734999999</v>
      </c>
      <c r="M877" s="18">
        <f t="shared" si="60"/>
        <v>0.97060000000055879</v>
      </c>
      <c r="N877" s="18">
        <f t="shared" si="61"/>
        <v>0.38650000002235174</v>
      </c>
      <c r="O877" s="46">
        <f t="shared" si="62"/>
        <v>1.0447232217283018</v>
      </c>
      <c r="P877" s="18">
        <f t="shared" si="63"/>
        <v>1.0914466100183624</v>
      </c>
      <c r="Q877" s="47" t="str">
        <f>VLOOKUP($C877,'Hub coords'!$A$14:$E$118,1,TRUE)</f>
        <v>T6P4</v>
      </c>
      <c r="R877" s="20"/>
      <c r="S877" s="20"/>
      <c r="T877" s="45"/>
    </row>
    <row r="878" spans="1:20" x14ac:dyDescent="0.3">
      <c r="A878" s="45" t="s">
        <v>126</v>
      </c>
      <c r="B878" s="45">
        <v>0</v>
      </c>
      <c r="C878" s="45" t="s">
        <v>4871</v>
      </c>
      <c r="D878" s="45">
        <v>1801</v>
      </c>
      <c r="E878" s="45">
        <v>329.84300000000002</v>
      </c>
      <c r="F878" s="45">
        <v>0.3</v>
      </c>
      <c r="G878" s="45">
        <v>0.3</v>
      </c>
      <c r="H878" s="45">
        <v>2.2885179999999998</v>
      </c>
      <c r="I878" s="45">
        <v>5189810.8210000005</v>
      </c>
      <c r="J878" s="45">
        <v>487954.9</v>
      </c>
      <c r="K878" s="18">
        <f>VLOOKUP($C878,'Hub coords'!$A$14:$E$119,4,TRUE)</f>
        <v>487954.53240000003</v>
      </c>
      <c r="L878" s="18">
        <f>VLOOKUP($C878,'Hub coords'!$A$14:$E$119,5,TRUE)</f>
        <v>5189811.0734999999</v>
      </c>
      <c r="M878" s="18">
        <f t="shared" si="60"/>
        <v>0.36759999999776483</v>
      </c>
      <c r="N878" s="18">
        <f t="shared" si="61"/>
        <v>0.25249999947845936</v>
      </c>
      <c r="O878" s="46">
        <f t="shared" si="62"/>
        <v>0.44596637735930122</v>
      </c>
      <c r="P878" s="18">
        <f t="shared" si="63"/>
        <v>0.19888600973497866</v>
      </c>
      <c r="Q878" s="47" t="str">
        <f>VLOOKUP($C878,'Hub coords'!$A$14:$E$118,1,TRUE)</f>
        <v>T6P4</v>
      </c>
      <c r="R878" s="19"/>
      <c r="S878" s="15"/>
      <c r="T878" s="45"/>
    </row>
    <row r="879" spans="1:20" x14ac:dyDescent="0.3">
      <c r="A879" s="45" t="s">
        <v>126</v>
      </c>
      <c r="B879" s="45">
        <v>0</v>
      </c>
      <c r="C879" s="45" t="s">
        <v>4872</v>
      </c>
      <c r="D879" s="45">
        <v>1801</v>
      </c>
      <c r="E879" s="45">
        <v>328.75200000000001</v>
      </c>
      <c r="F879" s="45">
        <v>0.3</v>
      </c>
      <c r="G879" s="45">
        <v>0.2</v>
      </c>
      <c r="H879" s="45">
        <v>1.9277029999999999</v>
      </c>
      <c r="I879" s="45">
        <v>5189810.4869999997</v>
      </c>
      <c r="J879" s="45">
        <v>487955.17099999997</v>
      </c>
      <c r="K879" s="18">
        <f>VLOOKUP($C879,'Hub coords'!$A$14:$E$119,4,TRUE)</f>
        <v>487954.53240000003</v>
      </c>
      <c r="L879" s="18">
        <f>VLOOKUP($C879,'Hub coords'!$A$14:$E$119,5,TRUE)</f>
        <v>5189811.0734999999</v>
      </c>
      <c r="M879" s="18">
        <f t="shared" si="60"/>
        <v>0.63859999994747341</v>
      </c>
      <c r="N879" s="18">
        <f t="shared" si="61"/>
        <v>0.58650000020861626</v>
      </c>
      <c r="O879" s="46">
        <f t="shared" si="62"/>
        <v>0.86705951939738246</v>
      </c>
      <c r="P879" s="18">
        <f t="shared" si="63"/>
        <v>0.75179221017761988</v>
      </c>
      <c r="Q879" s="47" t="str">
        <f>VLOOKUP($C879,'Hub coords'!$A$14:$E$118,1,TRUE)</f>
        <v>T6P4</v>
      </c>
      <c r="R879" s="19"/>
      <c r="S879" s="15"/>
      <c r="T879" s="45"/>
    </row>
    <row r="880" spans="1:20" x14ac:dyDescent="0.3">
      <c r="A880" s="45" t="s">
        <v>126</v>
      </c>
      <c r="B880" s="45">
        <v>0</v>
      </c>
      <c r="C880" s="45" t="s">
        <v>4873</v>
      </c>
      <c r="D880" s="45">
        <v>1801</v>
      </c>
      <c r="E880" s="45">
        <v>330.39800000000002</v>
      </c>
      <c r="F880" s="45">
        <v>0.3</v>
      </c>
      <c r="G880" s="45">
        <v>0.2</v>
      </c>
      <c r="H880" s="45">
        <v>2.2747830000000002</v>
      </c>
      <c r="I880" s="45">
        <v>5189810.7510000002</v>
      </c>
      <c r="J880" s="45">
        <v>487955.44900000002</v>
      </c>
      <c r="K880" s="18">
        <f>VLOOKUP($C880,'Hub coords'!$A$14:$E$119,4,TRUE)</f>
        <v>487954.53240000003</v>
      </c>
      <c r="L880" s="18">
        <f>VLOOKUP($C880,'Hub coords'!$A$14:$E$119,5,TRUE)</f>
        <v>5189811.0734999999</v>
      </c>
      <c r="M880" s="18">
        <f t="shared" si="60"/>
        <v>0.9165999999968335</v>
      </c>
      <c r="N880" s="18">
        <f t="shared" si="61"/>
        <v>0.32249999977648258</v>
      </c>
      <c r="O880" s="46">
        <f t="shared" si="62"/>
        <v>0.97167989062758031</v>
      </c>
      <c r="P880" s="18">
        <f t="shared" si="63"/>
        <v>0.9441618098500264</v>
      </c>
      <c r="Q880" s="47" t="str">
        <f>VLOOKUP($C880,'Hub coords'!$A$14:$E$118,1,TRUE)</f>
        <v>T6P4</v>
      </c>
      <c r="R880" s="19"/>
      <c r="S880" s="15"/>
      <c r="T880" s="45"/>
    </row>
    <row r="881" spans="1:20" x14ac:dyDescent="0.3">
      <c r="A881" s="45" t="s">
        <v>126</v>
      </c>
      <c r="B881" s="45">
        <v>0</v>
      </c>
      <c r="C881" s="45" t="s">
        <v>4874</v>
      </c>
      <c r="D881" s="45">
        <v>1801</v>
      </c>
      <c r="E881" s="45">
        <v>321.35300000000001</v>
      </c>
      <c r="F881" s="45">
        <v>0.3</v>
      </c>
      <c r="G881" s="45">
        <v>0.3</v>
      </c>
      <c r="H881" s="45">
        <v>1.9442980000000001</v>
      </c>
      <c r="I881" s="45">
        <v>5189810.6119999997</v>
      </c>
      <c r="J881" s="45">
        <v>487955.08500000002</v>
      </c>
      <c r="K881" s="18">
        <f>VLOOKUP($C881,'Hub coords'!$A$14:$E$119,4,TRUE)</f>
        <v>487954.53240000003</v>
      </c>
      <c r="L881" s="18">
        <f>VLOOKUP($C881,'Hub coords'!$A$14:$E$119,5,TRUE)</f>
        <v>5189811.0734999999</v>
      </c>
      <c r="M881" s="18">
        <f t="shared" si="60"/>
        <v>0.55259999999543652</v>
      </c>
      <c r="N881" s="18">
        <f t="shared" si="61"/>
        <v>0.46150000020861626</v>
      </c>
      <c r="O881" s="46">
        <f t="shared" si="62"/>
        <v>0.71996458953722797</v>
      </c>
      <c r="P881" s="18">
        <f t="shared" si="63"/>
        <v>0.51834901018750912</v>
      </c>
      <c r="Q881" s="47" t="str">
        <f>VLOOKUP($C881,'Hub coords'!$A$14:$E$118,1,TRUE)</f>
        <v>T6P4</v>
      </c>
      <c r="R881" s="19"/>
      <c r="S881" s="15"/>
      <c r="T881" s="45"/>
    </row>
    <row r="882" spans="1:20" x14ac:dyDescent="0.3">
      <c r="A882" s="45" t="s">
        <v>126</v>
      </c>
      <c r="B882" s="45">
        <v>0</v>
      </c>
      <c r="C882" s="45" t="s">
        <v>4875</v>
      </c>
      <c r="D882" s="45">
        <v>1801</v>
      </c>
      <c r="E882" s="45">
        <v>329.173</v>
      </c>
      <c r="F882" s="45">
        <v>0.4</v>
      </c>
      <c r="G882" s="45">
        <v>0.3</v>
      </c>
      <c r="H882" s="45">
        <v>1.9898830000000001</v>
      </c>
      <c r="I882" s="45">
        <v>5189810.6140000001</v>
      </c>
      <c r="J882" s="45">
        <v>487955.52399999998</v>
      </c>
      <c r="K882" s="18">
        <f>VLOOKUP($C882,'Hub coords'!$A$14:$E$119,4,TRUE)</f>
        <v>487954.53240000003</v>
      </c>
      <c r="L882" s="18">
        <f>VLOOKUP($C882,'Hub coords'!$A$14:$E$119,5,TRUE)</f>
        <v>5189811.0734999999</v>
      </c>
      <c r="M882" s="18">
        <f t="shared" si="60"/>
        <v>0.99159999995026737</v>
      </c>
      <c r="N882" s="18">
        <f t="shared" si="61"/>
        <v>0.45949999988079071</v>
      </c>
      <c r="O882" s="46">
        <f t="shared" si="62"/>
        <v>1.092891032899354</v>
      </c>
      <c r="P882" s="18">
        <f t="shared" si="63"/>
        <v>1.1944108097918167</v>
      </c>
      <c r="Q882" s="47" t="str">
        <f>VLOOKUP($C882,'Hub coords'!$A$14:$E$118,1,TRUE)</f>
        <v>T6P4</v>
      </c>
      <c r="R882" s="19"/>
      <c r="S882" s="15"/>
      <c r="T882" s="45"/>
    </row>
    <row r="883" spans="1:20" x14ac:dyDescent="0.3">
      <c r="A883" s="45" t="s">
        <v>130</v>
      </c>
      <c r="B883" s="45">
        <v>0</v>
      </c>
      <c r="C883" s="45" t="s">
        <v>4876</v>
      </c>
      <c r="D883" s="45">
        <v>1801</v>
      </c>
      <c r="E883" s="45">
        <v>325.46600000000001</v>
      </c>
      <c r="F883" s="45">
        <v>0.3</v>
      </c>
      <c r="G883" s="45">
        <v>0.3</v>
      </c>
      <c r="H883" s="45">
        <v>2.2184430000000002</v>
      </c>
      <c r="I883" s="45">
        <v>5189810.5760000004</v>
      </c>
      <c r="J883" s="45">
        <v>487954.772</v>
      </c>
      <c r="K883" s="18">
        <f>VLOOKUP($C883,'Hub coords'!$A$14:$E$119,4,TRUE)</f>
        <v>487954.53240000003</v>
      </c>
      <c r="L883" s="18">
        <f>VLOOKUP($C883,'Hub coords'!$A$14:$E$119,5,TRUE)</f>
        <v>5189811.0734999999</v>
      </c>
      <c r="M883" s="18">
        <f t="shared" si="60"/>
        <v>0.23959999997168779</v>
      </c>
      <c r="N883" s="18">
        <f t="shared" si="61"/>
        <v>0.49749999959021807</v>
      </c>
      <c r="O883" s="46">
        <f t="shared" si="62"/>
        <v>0.55219055549574525</v>
      </c>
      <c r="P883" s="18">
        <f t="shared" si="63"/>
        <v>0.3049144095786997</v>
      </c>
      <c r="Q883" s="47" t="str">
        <f>VLOOKUP($C883,'Hub coords'!$A$14:$E$118,1,TRUE)</f>
        <v>T6P4</v>
      </c>
      <c r="R883" s="19"/>
      <c r="S883" s="15"/>
      <c r="T883" s="45"/>
    </row>
    <row r="884" spans="1:20" x14ac:dyDescent="0.3">
      <c r="A884" s="45" t="s">
        <v>130</v>
      </c>
      <c r="B884" s="45">
        <v>0</v>
      </c>
      <c r="C884" s="45" t="s">
        <v>4877</v>
      </c>
      <c r="D884" s="45">
        <v>1801</v>
      </c>
      <c r="E884" s="45">
        <v>323.77100000000002</v>
      </c>
      <c r="F884" s="45">
        <v>0.3</v>
      </c>
      <c r="G884" s="45">
        <v>0.2</v>
      </c>
      <c r="H884" s="45">
        <v>2.0543070000000001</v>
      </c>
      <c r="I884" s="45">
        <v>5189810.6050000004</v>
      </c>
      <c r="J884" s="45">
        <v>487955.35200000001</v>
      </c>
      <c r="K884" s="18">
        <f>VLOOKUP($C884,'Hub coords'!$A$14:$E$119,4,TRUE)</f>
        <v>487954.53240000003</v>
      </c>
      <c r="L884" s="18">
        <f>VLOOKUP($C884,'Hub coords'!$A$14:$E$119,5,TRUE)</f>
        <v>5189811.0734999999</v>
      </c>
      <c r="M884" s="18">
        <f t="shared" si="60"/>
        <v>0.81959999998798594</v>
      </c>
      <c r="N884" s="18">
        <f t="shared" si="61"/>
        <v>0.46849999949336052</v>
      </c>
      <c r="O884" s="46">
        <f t="shared" si="62"/>
        <v>0.94405318150281414</v>
      </c>
      <c r="P884" s="18">
        <f t="shared" si="63"/>
        <v>0.89123640950558536</v>
      </c>
      <c r="Q884" s="47" t="str">
        <f>VLOOKUP($C884,'Hub coords'!$A$14:$E$118,1,TRUE)</f>
        <v>T6P4</v>
      </c>
      <c r="R884" s="19"/>
      <c r="S884" s="15"/>
      <c r="T884" s="45"/>
    </row>
    <row r="885" spans="1:20" x14ac:dyDescent="0.3">
      <c r="A885" s="45" t="s">
        <v>126</v>
      </c>
      <c r="B885" s="45">
        <v>0</v>
      </c>
      <c r="C885" s="45" t="s">
        <v>4878</v>
      </c>
      <c r="D885" s="45">
        <v>1800</v>
      </c>
      <c r="E885" s="45">
        <v>328.93200000000002</v>
      </c>
      <c r="F885" s="45">
        <v>0.3</v>
      </c>
      <c r="G885" s="45">
        <v>0.2</v>
      </c>
      <c r="H885" s="45">
        <v>2.2467519999999999</v>
      </c>
      <c r="I885" s="45">
        <v>5189810.3360000001</v>
      </c>
      <c r="J885" s="45">
        <v>487955.22</v>
      </c>
      <c r="K885" s="18">
        <f>VLOOKUP($C885,'Hub coords'!$A$14:$E$119,4,TRUE)</f>
        <v>487954.53240000003</v>
      </c>
      <c r="L885" s="18">
        <f>VLOOKUP($C885,'Hub coords'!$A$14:$E$119,5,TRUE)</f>
        <v>5189811.0734999999</v>
      </c>
      <c r="M885" s="18">
        <f t="shared" si="60"/>
        <v>0.68759999994654208</v>
      </c>
      <c r="N885" s="18">
        <f t="shared" si="61"/>
        <v>0.73749999981373549</v>
      </c>
      <c r="O885" s="46">
        <f t="shared" si="62"/>
        <v>1.0083154316243228</v>
      </c>
      <c r="P885" s="18">
        <f t="shared" si="63"/>
        <v>1.0167000096517445</v>
      </c>
      <c r="Q885" s="47" t="str">
        <f>VLOOKUP($C885,'Hub coords'!$A$14:$E$118,1,TRUE)</f>
        <v>T6P4</v>
      </c>
      <c r="R885" s="19"/>
      <c r="S885" s="15"/>
      <c r="T885" s="45"/>
    </row>
    <row r="886" spans="1:20" ht="15" thickBot="1" x14ac:dyDescent="0.35">
      <c r="A886" s="45" t="s">
        <v>126</v>
      </c>
      <c r="B886" s="45">
        <v>0</v>
      </c>
      <c r="C886" s="45" t="s">
        <v>4879</v>
      </c>
      <c r="D886" s="45">
        <v>1801</v>
      </c>
      <c r="E886" s="45">
        <v>328.95499999999998</v>
      </c>
      <c r="F886" s="45">
        <v>0.3</v>
      </c>
      <c r="G886" s="45">
        <v>0.2</v>
      </c>
      <c r="H886" s="45">
        <v>1.9784310000000001</v>
      </c>
      <c r="I886" s="45">
        <v>5189810.148</v>
      </c>
      <c r="J886" s="45">
        <v>487955.88500000001</v>
      </c>
      <c r="K886" s="18">
        <f>VLOOKUP($C886,'Hub coords'!$A$14:$E$119,4,TRUE)</f>
        <v>487954.53240000003</v>
      </c>
      <c r="L886" s="18">
        <f>VLOOKUP($C886,'Hub coords'!$A$14:$E$119,5,TRUE)</f>
        <v>5189811.0734999999</v>
      </c>
      <c r="M886" s="18">
        <f t="shared" si="60"/>
        <v>1.352599999983795</v>
      </c>
      <c r="N886" s="18">
        <f t="shared" si="61"/>
        <v>0.92549999989569187</v>
      </c>
      <c r="O886" s="46">
        <f t="shared" si="62"/>
        <v>1.6389255656566859</v>
      </c>
      <c r="P886" s="18">
        <f t="shared" si="63"/>
        <v>2.6860770097630877</v>
      </c>
      <c r="Q886" s="47" t="str">
        <f>VLOOKUP($C886,'Hub coords'!$A$14:$E$118,1,TRUE)</f>
        <v>T6P4</v>
      </c>
      <c r="R886" s="38"/>
      <c r="S886" s="38"/>
      <c r="T886" s="45"/>
    </row>
    <row r="887" spans="1:20" x14ac:dyDescent="0.3">
      <c r="A887" s="45" t="s">
        <v>126</v>
      </c>
      <c r="B887" s="45">
        <v>0</v>
      </c>
      <c r="C887" s="45" t="s">
        <v>4862</v>
      </c>
      <c r="D887" s="45">
        <v>1801</v>
      </c>
      <c r="E887" s="45">
        <v>313.971</v>
      </c>
      <c r="F887" s="45">
        <v>0.2</v>
      </c>
      <c r="G887" s="45">
        <v>0.2</v>
      </c>
      <c r="H887" s="45">
        <v>2.7237529999999999</v>
      </c>
      <c r="I887" s="45">
        <v>5189809.5549999997</v>
      </c>
      <c r="J887" s="45">
        <v>487956.55300000001</v>
      </c>
      <c r="K887" s="18">
        <f>VLOOKUP($C887,'Hub coords'!$A$14:$E$119,4,TRUE)</f>
        <v>487954.53240000003</v>
      </c>
      <c r="L887" s="18">
        <f>VLOOKUP($C887,'Hub coords'!$A$14:$E$119,5,TRUE)</f>
        <v>5189811.0734999999</v>
      </c>
      <c r="M887" s="18">
        <f t="shared" si="60"/>
        <v>2.0205999999889173</v>
      </c>
      <c r="N887" s="18">
        <f t="shared" si="61"/>
        <v>1.5185000002384186</v>
      </c>
      <c r="O887" s="46">
        <f t="shared" si="62"/>
        <v>2.5275811778614132</v>
      </c>
      <c r="P887" s="18">
        <f t="shared" si="63"/>
        <v>6.3886666106792891</v>
      </c>
      <c r="Q887" s="47" t="str">
        <f>VLOOKUP($C887,'Hub coords'!$A$14:$E$118,1,TRUE)</f>
        <v>T6P4</v>
      </c>
      <c r="R887" s="45"/>
      <c r="S887" s="45"/>
      <c r="T887" s="45"/>
    </row>
    <row r="888" spans="1:20" x14ac:dyDescent="0.3">
      <c r="A888" s="45" t="s">
        <v>126</v>
      </c>
      <c r="B888" s="45">
        <v>0</v>
      </c>
      <c r="C888" s="45" t="s">
        <v>4880</v>
      </c>
      <c r="D888" s="45">
        <v>1801</v>
      </c>
      <c r="E888" s="45">
        <v>326.44600000000003</v>
      </c>
      <c r="F888" s="45">
        <v>0.3</v>
      </c>
      <c r="G888" s="45">
        <v>0.3</v>
      </c>
      <c r="H888" s="45">
        <v>2.3599670000000001</v>
      </c>
      <c r="I888" s="45">
        <v>5189810.7860000003</v>
      </c>
      <c r="J888" s="45">
        <v>487955.31599999999</v>
      </c>
      <c r="K888" s="18">
        <f>VLOOKUP($C888,'Hub coords'!$A$14:$E$119,4,TRUE)</f>
        <v>487954.53240000003</v>
      </c>
      <c r="L888" s="18">
        <f>VLOOKUP($C888,'Hub coords'!$A$14:$E$119,5,TRUE)</f>
        <v>5189811.0734999999</v>
      </c>
      <c r="M888" s="18">
        <f t="shared" si="60"/>
        <v>0.78359999996609986</v>
      </c>
      <c r="N888" s="18">
        <f t="shared" si="61"/>
        <v>0.28749999962747097</v>
      </c>
      <c r="O888" s="46">
        <f t="shared" si="62"/>
        <v>0.83467670971021313</v>
      </c>
      <c r="P888" s="18">
        <f t="shared" si="63"/>
        <v>0.69668520973266734</v>
      </c>
      <c r="Q888" s="47" t="str">
        <f>VLOOKUP($C888,'Hub coords'!$A$14:$E$118,1,TRUE)</f>
        <v>T6P4</v>
      </c>
      <c r="R888" s="45"/>
      <c r="S888" s="45"/>
      <c r="T888" s="45"/>
    </row>
    <row r="889" spans="1:20" x14ac:dyDescent="0.3">
      <c r="A889" s="45" t="s">
        <v>126</v>
      </c>
      <c r="B889" s="45">
        <v>0</v>
      </c>
      <c r="C889" s="45" t="s">
        <v>4881</v>
      </c>
      <c r="D889" s="45">
        <v>1801</v>
      </c>
      <c r="E889" s="45">
        <v>317.59699999999998</v>
      </c>
      <c r="F889" s="45">
        <v>0.2</v>
      </c>
      <c r="G889" s="45">
        <v>0.2</v>
      </c>
      <c r="H889" s="45">
        <v>2.9219629999999999</v>
      </c>
      <c r="I889" s="45">
        <v>5189810.0580000002</v>
      </c>
      <c r="J889" s="45">
        <v>487956.22200000001</v>
      </c>
      <c r="K889" s="18">
        <f>VLOOKUP($C889,'Hub coords'!$A$14:$E$119,4,TRUE)</f>
        <v>487954.53240000003</v>
      </c>
      <c r="L889" s="18">
        <f>VLOOKUP($C889,'Hub coords'!$A$14:$E$119,5,TRUE)</f>
        <v>5189811.0734999999</v>
      </c>
      <c r="M889" s="18">
        <f t="shared" si="60"/>
        <v>1.6895999999833293</v>
      </c>
      <c r="N889" s="18">
        <f t="shared" si="61"/>
        <v>1.0154999997466803</v>
      </c>
      <c r="O889" s="46">
        <f t="shared" si="62"/>
        <v>1.9712910514252264</v>
      </c>
      <c r="P889" s="18">
        <f t="shared" si="63"/>
        <v>3.8859884094291748</v>
      </c>
      <c r="Q889" s="47" t="str">
        <f>VLOOKUP($C889,'Hub coords'!$A$14:$E$118,1,TRUE)</f>
        <v>T6P4</v>
      </c>
      <c r="R889" s="45"/>
      <c r="S889" s="45"/>
      <c r="T889" s="45"/>
    </row>
    <row r="890" spans="1:20" x14ac:dyDescent="0.3">
      <c r="A890" s="45" t="s">
        <v>126</v>
      </c>
      <c r="B890" s="45">
        <v>0</v>
      </c>
      <c r="C890" s="45" t="s">
        <v>4882</v>
      </c>
      <c r="D890" s="45">
        <v>1801</v>
      </c>
      <c r="E890" s="45">
        <v>327.12900000000002</v>
      </c>
      <c r="F890" s="45">
        <v>0.5</v>
      </c>
      <c r="G890" s="45">
        <v>0.3</v>
      </c>
      <c r="H890" s="45">
        <v>2.6120049999999999</v>
      </c>
      <c r="I890" s="45">
        <v>5189809.2779999999</v>
      </c>
      <c r="J890" s="45">
        <v>487955.63500000001</v>
      </c>
      <c r="K890" s="18">
        <f>VLOOKUP($C890,'Hub coords'!$A$14:$E$119,4,TRUE)</f>
        <v>487954.53240000003</v>
      </c>
      <c r="L890" s="18">
        <f>VLOOKUP($C890,'Hub coords'!$A$14:$E$119,5,TRUE)</f>
        <v>5189811.0734999999</v>
      </c>
      <c r="M890" s="18">
        <f t="shared" si="60"/>
        <v>1.102599999983795</v>
      </c>
      <c r="N890" s="18">
        <f t="shared" si="61"/>
        <v>1.7955000000074506</v>
      </c>
      <c r="O890" s="46">
        <f t="shared" si="62"/>
        <v>2.1070232580564978</v>
      </c>
      <c r="P890" s="18">
        <f t="shared" si="63"/>
        <v>4.4395470099910188</v>
      </c>
      <c r="Q890" s="47" t="str">
        <f>VLOOKUP($C890,'Hub coords'!$A$14:$E$118,1,TRUE)</f>
        <v>T6P4</v>
      </c>
      <c r="R890" s="45"/>
      <c r="S890" s="45"/>
      <c r="T890" s="45"/>
    </row>
    <row r="891" spans="1:20" x14ac:dyDescent="0.3">
      <c r="A891" s="45" t="s">
        <v>126</v>
      </c>
      <c r="B891" s="45">
        <v>0</v>
      </c>
      <c r="C891" s="45" t="s">
        <v>4883</v>
      </c>
      <c r="D891" s="45">
        <v>1801</v>
      </c>
      <c r="E891" s="45">
        <v>327.94</v>
      </c>
      <c r="F891" s="45">
        <v>0.3</v>
      </c>
      <c r="G891" s="45">
        <v>0.3</v>
      </c>
      <c r="H891" s="45">
        <v>1.916242</v>
      </c>
      <c r="I891" s="45">
        <v>5189810.6430000002</v>
      </c>
      <c r="J891" s="45">
        <v>487955.071</v>
      </c>
      <c r="K891" s="18">
        <f>VLOOKUP($C891,'Hub coords'!$A$14:$E$119,4,TRUE)</f>
        <v>487954.53240000003</v>
      </c>
      <c r="L891" s="18">
        <f>VLOOKUP($C891,'Hub coords'!$A$14:$E$119,5,TRUE)</f>
        <v>5189811.0734999999</v>
      </c>
      <c r="M891" s="18">
        <f t="shared" si="60"/>
        <v>0.53859999997075647</v>
      </c>
      <c r="N891" s="18">
        <f t="shared" si="61"/>
        <v>0.43049999978393316</v>
      </c>
      <c r="O891" s="46">
        <f t="shared" si="62"/>
        <v>0.68950722242951545</v>
      </c>
      <c r="P891" s="18">
        <f t="shared" si="63"/>
        <v>0.4754202097824653</v>
      </c>
      <c r="Q891" s="47" t="str">
        <f>VLOOKUP($C891,'Hub coords'!$A$14:$E$118,1,TRUE)</f>
        <v>T6P4</v>
      </c>
      <c r="R891" s="45"/>
      <c r="S891" s="45"/>
      <c r="T891" s="45"/>
    </row>
    <row r="892" spans="1:20" x14ac:dyDescent="0.3">
      <c r="A892" s="45" t="s">
        <v>126</v>
      </c>
      <c r="B892" s="45">
        <v>0</v>
      </c>
      <c r="C892" s="45" t="s">
        <v>4884</v>
      </c>
      <c r="D892" s="45">
        <v>1801</v>
      </c>
      <c r="E892" s="45">
        <v>323.69799999999998</v>
      </c>
      <c r="F892" s="45">
        <v>0.3</v>
      </c>
      <c r="G892" s="45">
        <v>0.2</v>
      </c>
      <c r="H892" s="45">
        <v>2.8618450000000002</v>
      </c>
      <c r="I892" s="45">
        <v>5189811.49</v>
      </c>
      <c r="J892" s="45">
        <v>487955.20899999997</v>
      </c>
      <c r="K892" s="18">
        <f>VLOOKUP($C892,'Hub coords'!$A$14:$E$119,4,TRUE)</f>
        <v>487954.53240000003</v>
      </c>
      <c r="L892" s="18">
        <f>VLOOKUP($C892,'Hub coords'!$A$14:$E$119,5,TRUE)</f>
        <v>5189811.0734999999</v>
      </c>
      <c r="M892" s="18">
        <f t="shared" si="60"/>
        <v>0.67659999994793907</v>
      </c>
      <c r="N892" s="18">
        <f t="shared" si="61"/>
        <v>0.41650000028312206</v>
      </c>
      <c r="O892" s="46">
        <f t="shared" si="62"/>
        <v>0.79451860278120101</v>
      </c>
      <c r="P892" s="18">
        <f t="shared" si="63"/>
        <v>0.6312598101653919</v>
      </c>
      <c r="Q892" s="47" t="str">
        <f>VLOOKUP($C892,'Hub coords'!$A$14:$E$118,1,TRUE)</f>
        <v>T6P4</v>
      </c>
      <c r="R892" s="45"/>
      <c r="S892" s="45"/>
      <c r="T892" s="45"/>
    </row>
    <row r="893" spans="1:20" x14ac:dyDescent="0.3">
      <c r="A893" s="45" t="s">
        <v>126</v>
      </c>
      <c r="B893" s="45">
        <v>0</v>
      </c>
      <c r="C893" s="45" t="s">
        <v>4885</v>
      </c>
      <c r="D893" s="45">
        <v>1801</v>
      </c>
      <c r="E893" s="45">
        <v>321.661</v>
      </c>
      <c r="F893" s="45">
        <v>0.3</v>
      </c>
      <c r="G893" s="45">
        <v>0.3</v>
      </c>
      <c r="H893" s="45">
        <v>2.0123199999999999</v>
      </c>
      <c r="I893" s="45">
        <v>5189810.4639999997</v>
      </c>
      <c r="J893" s="45">
        <v>487955.14899999998</v>
      </c>
      <c r="K893" s="18">
        <f>VLOOKUP($C893,'Hub coords'!$A$14:$E$119,4,TRUE)</f>
        <v>487954.53240000003</v>
      </c>
      <c r="L893" s="18">
        <f>VLOOKUP($C893,'Hub coords'!$A$14:$E$119,5,TRUE)</f>
        <v>5189811.0734999999</v>
      </c>
      <c r="M893" s="18">
        <f t="shared" si="60"/>
        <v>0.61659999995026737</v>
      </c>
      <c r="N893" s="18">
        <f t="shared" si="61"/>
        <v>0.60950000025331974</v>
      </c>
      <c r="O893" s="46">
        <f t="shared" si="62"/>
        <v>0.86699816046371547</v>
      </c>
      <c r="P893" s="18">
        <f t="shared" si="63"/>
        <v>0.7516858102474665</v>
      </c>
      <c r="Q893" s="47" t="str">
        <f>VLOOKUP($C893,'Hub coords'!$A$14:$E$118,1,TRUE)</f>
        <v>T6P4</v>
      </c>
      <c r="R893" s="45"/>
      <c r="S893" s="45"/>
      <c r="T893" s="45"/>
    </row>
    <row r="894" spans="1:20" x14ac:dyDescent="0.3">
      <c r="A894" s="45" t="s">
        <v>126</v>
      </c>
      <c r="B894" s="45">
        <v>0</v>
      </c>
      <c r="C894" s="45" t="s">
        <v>4886</v>
      </c>
      <c r="D894" s="45">
        <v>1801</v>
      </c>
      <c r="E894" s="45">
        <v>327.024</v>
      </c>
      <c r="F894" s="45">
        <v>0.4</v>
      </c>
      <c r="G894" s="45">
        <v>0.3</v>
      </c>
      <c r="H894" s="45">
        <v>2.3496549999999998</v>
      </c>
      <c r="I894" s="45">
        <v>5189810.8789999997</v>
      </c>
      <c r="J894" s="45">
        <v>487954.89299999998</v>
      </c>
      <c r="K894" s="18">
        <f>VLOOKUP($C894,'Hub coords'!$A$14:$E$119,4,TRUE)</f>
        <v>487954.53240000003</v>
      </c>
      <c r="L894" s="18">
        <f>VLOOKUP($C894,'Hub coords'!$A$14:$E$119,5,TRUE)</f>
        <v>5189811.0734999999</v>
      </c>
      <c r="M894" s="18">
        <f t="shared" si="60"/>
        <v>0.36059999995632097</v>
      </c>
      <c r="N894" s="18">
        <f t="shared" si="61"/>
        <v>0.19450000021606684</v>
      </c>
      <c r="O894" s="46">
        <f t="shared" si="62"/>
        <v>0.40971039778427482</v>
      </c>
      <c r="P894" s="18">
        <f t="shared" si="63"/>
        <v>0.16786261005254871</v>
      </c>
      <c r="Q894" s="47" t="str">
        <f>VLOOKUP($C894,'Hub coords'!$A$14:$E$118,1,TRUE)</f>
        <v>T6P4</v>
      </c>
      <c r="R894" s="45"/>
      <c r="S894" s="45"/>
      <c r="T894" s="45"/>
    </row>
    <row r="895" spans="1:20" x14ac:dyDescent="0.3">
      <c r="A895" s="45" t="s">
        <v>126</v>
      </c>
      <c r="B895" s="45">
        <v>0</v>
      </c>
      <c r="C895" s="45" t="s">
        <v>4887</v>
      </c>
      <c r="D895" s="45">
        <v>1801</v>
      </c>
      <c r="E895" s="45">
        <v>321.09100000000001</v>
      </c>
      <c r="F895" s="45">
        <v>0.3</v>
      </c>
      <c r="G895" s="45">
        <v>0.3</v>
      </c>
      <c r="H895" s="45">
        <v>2.0936539999999999</v>
      </c>
      <c r="I895" s="45">
        <v>5189811.1109999996</v>
      </c>
      <c r="J895" s="45">
        <v>487954.745</v>
      </c>
      <c r="K895" s="18">
        <f>VLOOKUP($C895,'Hub coords'!$A$14:$E$119,4,TRUE)</f>
        <v>487954.53240000003</v>
      </c>
      <c r="L895" s="18">
        <f>VLOOKUP($C895,'Hub coords'!$A$14:$E$119,5,TRUE)</f>
        <v>5189811.0734999999</v>
      </c>
      <c r="M895" s="18">
        <f t="shared" si="60"/>
        <v>0.21259999996982515</v>
      </c>
      <c r="N895" s="18">
        <f t="shared" si="61"/>
        <v>3.749999962747097E-2</v>
      </c>
      <c r="O895" s="46">
        <f t="shared" si="62"/>
        <v>0.21588193523134347</v>
      </c>
      <c r="P895" s="18">
        <f t="shared" si="63"/>
        <v>4.6605009959229976E-2</v>
      </c>
      <c r="Q895" s="47" t="str">
        <f>VLOOKUP($C895,'Hub coords'!$A$14:$E$118,1,TRUE)</f>
        <v>T6P4</v>
      </c>
      <c r="R895" s="45"/>
      <c r="S895" s="45"/>
      <c r="T895" s="45"/>
    </row>
    <row r="896" spans="1:20" x14ac:dyDescent="0.3">
      <c r="A896" s="45" t="s">
        <v>126</v>
      </c>
      <c r="B896" s="45">
        <v>0</v>
      </c>
      <c r="C896" s="45" t="s">
        <v>4888</v>
      </c>
      <c r="D896" s="45">
        <v>1800</v>
      </c>
      <c r="E896" s="45">
        <v>330.69200000000001</v>
      </c>
      <c r="F896" s="45">
        <v>0.3</v>
      </c>
      <c r="G896" s="45">
        <v>0.3</v>
      </c>
      <c r="H896" s="45">
        <v>2.259674</v>
      </c>
      <c r="I896" s="45">
        <v>5189810.2379999999</v>
      </c>
      <c r="J896" s="45">
        <v>487955.19099999999</v>
      </c>
      <c r="K896" s="18">
        <f>VLOOKUP($C896,'Hub coords'!$A$14:$E$119,4,TRUE)</f>
        <v>487954.53240000003</v>
      </c>
      <c r="L896" s="18">
        <f>VLOOKUP($C896,'Hub coords'!$A$14:$E$119,5,TRUE)</f>
        <v>5189811.0734999999</v>
      </c>
      <c r="M896" s="18">
        <f t="shared" si="60"/>
        <v>0.65859999996609986</v>
      </c>
      <c r="N896" s="18">
        <f t="shared" si="61"/>
        <v>0.83550000004470348</v>
      </c>
      <c r="O896" s="46">
        <f t="shared" si="62"/>
        <v>1.0638675716601413</v>
      </c>
      <c r="P896" s="18">
        <f t="shared" si="63"/>
        <v>1.1318142100300459</v>
      </c>
      <c r="Q896" s="47" t="str">
        <f>VLOOKUP($C896,'Hub coords'!$A$14:$E$118,1,TRUE)</f>
        <v>T6P4</v>
      </c>
      <c r="R896" s="45"/>
      <c r="S896" s="45"/>
      <c r="T896" s="45"/>
    </row>
    <row r="897" spans="1:20" x14ac:dyDescent="0.3">
      <c r="A897" s="45" t="s">
        <v>126</v>
      </c>
      <c r="B897" s="45">
        <v>0</v>
      </c>
      <c r="C897" s="45" t="s">
        <v>4889</v>
      </c>
      <c r="D897" s="45">
        <v>1801</v>
      </c>
      <c r="E897" s="45">
        <v>329.00299999999999</v>
      </c>
      <c r="F897" s="45">
        <v>0.4</v>
      </c>
      <c r="G897" s="45">
        <v>0.2</v>
      </c>
      <c r="H897" s="45">
        <v>2.7090109999999998</v>
      </c>
      <c r="I897" s="45">
        <v>5189810.3990000002</v>
      </c>
      <c r="J897" s="45">
        <v>487954.636</v>
      </c>
      <c r="K897" s="18">
        <f>VLOOKUP($C897,'Hub coords'!$A$14:$E$119,4,TRUE)</f>
        <v>487954.53240000003</v>
      </c>
      <c r="L897" s="18">
        <f>VLOOKUP($C897,'Hub coords'!$A$14:$E$119,5,TRUE)</f>
        <v>5189811.0734999999</v>
      </c>
      <c r="M897" s="18">
        <f t="shared" si="60"/>
        <v>0.10359999997308478</v>
      </c>
      <c r="N897" s="18">
        <f t="shared" si="61"/>
        <v>0.6744999997317791</v>
      </c>
      <c r="O897" s="46">
        <f t="shared" si="62"/>
        <v>0.68240985458344106</v>
      </c>
      <c r="P897" s="18">
        <f t="shared" si="63"/>
        <v>0.46568320963259319</v>
      </c>
      <c r="Q897" s="47" t="str">
        <f>VLOOKUP($C897,'Hub coords'!$A$14:$E$118,1,TRUE)</f>
        <v>T6P4</v>
      </c>
      <c r="R897" s="45"/>
      <c r="S897" s="45"/>
      <c r="T897" s="45"/>
    </row>
    <row r="898" spans="1:20" x14ac:dyDescent="0.3">
      <c r="A898" s="45" t="s">
        <v>126</v>
      </c>
      <c r="B898" s="45">
        <v>0</v>
      </c>
      <c r="C898" s="45" t="s">
        <v>4863</v>
      </c>
      <c r="D898" s="45">
        <v>1801</v>
      </c>
      <c r="E898" s="45">
        <v>326.96600000000001</v>
      </c>
      <c r="F898" s="45">
        <v>0.3</v>
      </c>
      <c r="G898" s="45">
        <v>0.3</v>
      </c>
      <c r="H898" s="45">
        <v>2.3536800000000002</v>
      </c>
      <c r="I898" s="45">
        <v>5189810.7379999999</v>
      </c>
      <c r="J898" s="45">
        <v>487955.07</v>
      </c>
      <c r="K898" s="18">
        <f>VLOOKUP($C898,'Hub coords'!$A$14:$E$119,4,TRUE)</f>
        <v>487954.53240000003</v>
      </c>
      <c r="L898" s="18">
        <f>VLOOKUP($C898,'Hub coords'!$A$14:$E$119,5,TRUE)</f>
        <v>5189811.0734999999</v>
      </c>
      <c r="M898" s="18">
        <f t="shared" si="60"/>
        <v>0.53759999998146668</v>
      </c>
      <c r="N898" s="18">
        <f t="shared" si="61"/>
        <v>0.33550000004470348</v>
      </c>
      <c r="O898" s="46">
        <f t="shared" si="62"/>
        <v>0.6336986744581915</v>
      </c>
      <c r="P898" s="18">
        <f t="shared" si="63"/>
        <v>0.40157401001006898</v>
      </c>
      <c r="Q898" s="47" t="str">
        <f>VLOOKUP($C898,'Hub coords'!$A$14:$E$118,1,TRUE)</f>
        <v>T6P4</v>
      </c>
      <c r="R898" s="45"/>
      <c r="S898" s="45"/>
      <c r="T898" s="45"/>
    </row>
    <row r="899" spans="1:20" x14ac:dyDescent="0.3">
      <c r="A899" s="45" t="s">
        <v>126</v>
      </c>
      <c r="B899" s="45">
        <v>0</v>
      </c>
      <c r="C899" s="45" t="s">
        <v>4890</v>
      </c>
      <c r="D899" s="45">
        <v>1801</v>
      </c>
      <c r="E899" s="45">
        <v>326.399</v>
      </c>
      <c r="F899" s="45">
        <v>0.4</v>
      </c>
      <c r="G899" s="45">
        <v>0.3</v>
      </c>
      <c r="H899" s="45">
        <v>2.294003</v>
      </c>
      <c r="I899" s="45">
        <v>5189810.6890000002</v>
      </c>
      <c r="J899" s="45">
        <v>487954.67200000002</v>
      </c>
      <c r="K899" s="18">
        <f>VLOOKUP($C899,'Hub coords'!$A$14:$E$119,4,TRUE)</f>
        <v>487954.53240000003</v>
      </c>
      <c r="L899" s="18">
        <f>VLOOKUP($C899,'Hub coords'!$A$14:$E$119,5,TRUE)</f>
        <v>5189811.0734999999</v>
      </c>
      <c r="M899" s="18">
        <f t="shared" si="60"/>
        <v>0.13959999999497086</v>
      </c>
      <c r="N899" s="18">
        <f t="shared" si="61"/>
        <v>0.3844999996945262</v>
      </c>
      <c r="O899" s="46">
        <f t="shared" si="62"/>
        <v>0.40905795404036149</v>
      </c>
      <c r="P899" s="18">
        <f t="shared" si="63"/>
        <v>0.16732840976368649</v>
      </c>
      <c r="Q899" s="47" t="str">
        <f>VLOOKUP($C899,'Hub coords'!$A$14:$E$118,1,TRUE)</f>
        <v>T6P4</v>
      </c>
      <c r="R899" s="45"/>
      <c r="S899" s="45"/>
      <c r="T899" s="45"/>
    </row>
    <row r="900" spans="1:20" x14ac:dyDescent="0.3">
      <c r="A900" s="45" t="s">
        <v>126</v>
      </c>
      <c r="B900" s="45">
        <v>0</v>
      </c>
      <c r="C900" s="45" t="s">
        <v>4864</v>
      </c>
      <c r="D900" s="45">
        <v>1801</v>
      </c>
      <c r="E900" s="45">
        <v>318.41000000000003</v>
      </c>
      <c r="F900" s="45">
        <v>0.3</v>
      </c>
      <c r="G900" s="45">
        <v>0.2</v>
      </c>
      <c r="H900" s="45">
        <v>2.3868469999999999</v>
      </c>
      <c r="I900" s="45">
        <v>5189810.9570000004</v>
      </c>
      <c r="J900" s="45">
        <v>487955.61800000002</v>
      </c>
      <c r="K900" s="18">
        <f>VLOOKUP($C900,'Hub coords'!$A$14:$E$119,4,TRUE)</f>
        <v>487954.53240000003</v>
      </c>
      <c r="L900" s="18">
        <f>VLOOKUP($C900,'Hub coords'!$A$14:$E$119,5,TRUE)</f>
        <v>5189811.0734999999</v>
      </c>
      <c r="M900" s="18">
        <f t="shared" si="60"/>
        <v>1.0855999999912456</v>
      </c>
      <c r="N900" s="18">
        <f t="shared" si="61"/>
        <v>0.116499999538064</v>
      </c>
      <c r="O900" s="46">
        <f t="shared" si="62"/>
        <v>1.0918331419559315</v>
      </c>
      <c r="P900" s="18">
        <f t="shared" si="63"/>
        <v>1.1920996098733614</v>
      </c>
      <c r="Q900" s="47" t="str">
        <f>VLOOKUP($C900,'Hub coords'!$A$14:$E$118,1,TRUE)</f>
        <v>T6P4</v>
      </c>
      <c r="R900" s="30" t="s">
        <v>5112</v>
      </c>
      <c r="S900" s="37">
        <f>COUNT(D876:D905)</f>
        <v>30</v>
      </c>
      <c r="T900" s="45"/>
    </row>
    <row r="901" spans="1:20" x14ac:dyDescent="0.3">
      <c r="A901" s="45" t="s">
        <v>126</v>
      </c>
      <c r="B901" s="45">
        <v>0</v>
      </c>
      <c r="C901" s="45" t="s">
        <v>4865</v>
      </c>
      <c r="D901" s="45">
        <v>1801</v>
      </c>
      <c r="E901" s="45">
        <v>315.76400000000001</v>
      </c>
      <c r="F901" s="45">
        <v>0.2</v>
      </c>
      <c r="G901" s="45">
        <v>0.2</v>
      </c>
      <c r="H901" s="45">
        <v>2.8681380000000001</v>
      </c>
      <c r="I901" s="45">
        <v>5189809.5120000001</v>
      </c>
      <c r="J901" s="45">
        <v>487956.32799999998</v>
      </c>
      <c r="K901" s="18">
        <f>VLOOKUP($C901,'Hub coords'!$A$14:$E$119,4,TRUE)</f>
        <v>487954.53240000003</v>
      </c>
      <c r="L901" s="18">
        <f>VLOOKUP($C901,'Hub coords'!$A$14:$E$119,5,TRUE)</f>
        <v>5189811.0734999999</v>
      </c>
      <c r="M901" s="18">
        <f t="shared" si="60"/>
        <v>1.7955999999539927</v>
      </c>
      <c r="N901" s="18">
        <f t="shared" si="61"/>
        <v>1.5614999998360872</v>
      </c>
      <c r="O901" s="46">
        <f t="shared" si="62"/>
        <v>2.3795927402231833</v>
      </c>
      <c r="P901" s="18">
        <f t="shared" si="63"/>
        <v>5.6624616093228788</v>
      </c>
      <c r="Q901" s="47" t="str">
        <f>VLOOKUP($C901,'Hub coords'!$A$14:$E$118,1,TRUE)</f>
        <v>T6P4</v>
      </c>
      <c r="R901" s="30" t="s">
        <v>5111</v>
      </c>
      <c r="S901" s="34">
        <f>AVERAGE(O876:O905)</f>
        <v>1.1019092681420815</v>
      </c>
      <c r="T901" s="45"/>
    </row>
    <row r="902" spans="1:20" x14ac:dyDescent="0.3">
      <c r="A902" s="45" t="s">
        <v>126</v>
      </c>
      <c r="B902" s="45">
        <v>0</v>
      </c>
      <c r="C902" s="45" t="s">
        <v>4866</v>
      </c>
      <c r="D902" s="45">
        <v>1801</v>
      </c>
      <c r="E902" s="45">
        <v>329.03</v>
      </c>
      <c r="F902" s="45">
        <v>0.3</v>
      </c>
      <c r="G902" s="45">
        <v>0.3</v>
      </c>
      <c r="H902" s="45">
        <v>2.6737289999999998</v>
      </c>
      <c r="I902" s="45">
        <v>5189810.29</v>
      </c>
      <c r="J902" s="45">
        <v>487955.58399999997</v>
      </c>
      <c r="K902" s="18">
        <f>VLOOKUP($C902,'Hub coords'!$A$14:$E$119,4,TRUE)</f>
        <v>487954.53240000003</v>
      </c>
      <c r="L902" s="18">
        <f>VLOOKUP($C902,'Hub coords'!$A$14:$E$119,5,TRUE)</f>
        <v>5189811.0734999999</v>
      </c>
      <c r="M902" s="18">
        <f t="shared" si="60"/>
        <v>1.0515999999479391</v>
      </c>
      <c r="N902" s="18">
        <f t="shared" si="61"/>
        <v>0.78349999990314245</v>
      </c>
      <c r="O902" s="46">
        <f t="shared" si="62"/>
        <v>1.3113865981238064</v>
      </c>
      <c r="P902" s="18">
        <f t="shared" si="63"/>
        <v>1.7197348097387297</v>
      </c>
      <c r="Q902" s="47" t="str">
        <f>VLOOKUP($C902,'Hub coords'!$A$14:$E$118,1,TRUE)</f>
        <v>T6P4</v>
      </c>
      <c r="R902" s="30" t="s">
        <v>5110</v>
      </c>
      <c r="S902" s="34">
        <f>_xlfn.STDEV.S(O876:O905)</f>
        <v>0.63831790372172914</v>
      </c>
      <c r="T902" s="45"/>
    </row>
    <row r="903" spans="1:20" x14ac:dyDescent="0.3">
      <c r="A903" s="45" t="s">
        <v>126</v>
      </c>
      <c r="B903" s="45">
        <v>0</v>
      </c>
      <c r="C903" s="45" t="s">
        <v>4867</v>
      </c>
      <c r="D903" s="45">
        <v>1801</v>
      </c>
      <c r="E903" s="45">
        <v>313.971</v>
      </c>
      <c r="F903" s="45">
        <v>0.2</v>
      </c>
      <c r="G903" s="45">
        <v>0.2</v>
      </c>
      <c r="H903" s="45">
        <v>2.7237529999999999</v>
      </c>
      <c r="I903" s="45">
        <v>5189809.5549999997</v>
      </c>
      <c r="J903" s="45">
        <v>487956.55300000001</v>
      </c>
      <c r="K903" s="18">
        <f>VLOOKUP($C903,'Hub coords'!$A$14:$E$119,4,TRUE)</f>
        <v>487954.53240000003</v>
      </c>
      <c r="L903" s="18">
        <f>VLOOKUP($C903,'Hub coords'!$A$14:$E$119,5,TRUE)</f>
        <v>5189811.0734999999</v>
      </c>
      <c r="M903" s="18">
        <f t="shared" si="60"/>
        <v>2.0205999999889173</v>
      </c>
      <c r="N903" s="18">
        <f t="shared" si="61"/>
        <v>1.5185000002384186</v>
      </c>
      <c r="O903" s="46">
        <f t="shared" si="62"/>
        <v>2.5275811778614132</v>
      </c>
      <c r="P903" s="18">
        <f t="shared" si="63"/>
        <v>6.3886666106792891</v>
      </c>
      <c r="Q903" s="47" t="str">
        <f>VLOOKUP($C903,'Hub coords'!$A$14:$E$118,1,TRUE)</f>
        <v>T6P4</v>
      </c>
      <c r="R903" s="30" t="s">
        <v>5109</v>
      </c>
      <c r="S903" s="34">
        <f>MIN(O876:O905)</f>
        <v>0.21588193523134347</v>
      </c>
      <c r="T903" s="45"/>
    </row>
    <row r="904" spans="1:20" x14ac:dyDescent="0.3">
      <c r="A904" s="45" t="s">
        <v>130</v>
      </c>
      <c r="B904" s="45">
        <v>0</v>
      </c>
      <c r="C904" s="45" t="s">
        <v>4868</v>
      </c>
      <c r="D904" s="45">
        <v>1801</v>
      </c>
      <c r="E904" s="45">
        <v>328.75400000000002</v>
      </c>
      <c r="F904" s="45">
        <v>0.3</v>
      </c>
      <c r="G904" s="45">
        <v>0.2</v>
      </c>
      <c r="H904" s="45">
        <v>2.0461960000000001</v>
      </c>
      <c r="I904" s="45">
        <v>5189810.2300000004</v>
      </c>
      <c r="J904" s="45">
        <v>487955.65899999999</v>
      </c>
      <c r="K904" s="18">
        <f>VLOOKUP($C904,'Hub coords'!$A$14:$E$119,4,TRUE)</f>
        <v>487954.53240000003</v>
      </c>
      <c r="L904" s="18">
        <f>VLOOKUP($C904,'Hub coords'!$A$14:$E$119,5,TRUE)</f>
        <v>5189811.0734999999</v>
      </c>
      <c r="M904" s="18">
        <f t="shared" si="60"/>
        <v>1.1265999999595806</v>
      </c>
      <c r="N904" s="18">
        <f t="shared" si="61"/>
        <v>0.84349999949336052</v>
      </c>
      <c r="O904" s="46">
        <f t="shared" si="62"/>
        <v>1.4073804777153285</v>
      </c>
      <c r="P904" s="18">
        <f t="shared" si="63"/>
        <v>1.9807198090542262</v>
      </c>
      <c r="Q904" s="47" t="str">
        <f>VLOOKUP($C904,'Hub coords'!$A$14:$E$118,1,TRUE)</f>
        <v>T6P4</v>
      </c>
      <c r="R904" s="30" t="s">
        <v>5108</v>
      </c>
      <c r="S904" s="34">
        <f>MAX(O876:O905)</f>
        <v>2.5275811778614132</v>
      </c>
      <c r="T904" s="45"/>
    </row>
    <row r="905" spans="1:20" x14ac:dyDescent="0.3">
      <c r="A905" s="45" t="s">
        <v>126</v>
      </c>
      <c r="B905" s="45">
        <v>0</v>
      </c>
      <c r="C905" s="45" t="s">
        <v>4869</v>
      </c>
      <c r="D905" s="45">
        <v>1801</v>
      </c>
      <c r="E905" s="45">
        <v>327.83100000000002</v>
      </c>
      <c r="F905" s="45">
        <v>0.3</v>
      </c>
      <c r="G905" s="45">
        <v>0.3</v>
      </c>
      <c r="H905" s="45">
        <v>2.1828880000000002</v>
      </c>
      <c r="I905" s="45">
        <v>5189810.6950000003</v>
      </c>
      <c r="J905" s="45">
        <v>487954.87300000002</v>
      </c>
      <c r="K905" s="18">
        <f>VLOOKUP($C905,'Hub coords'!$A$14:$E$119,4,TRUE)</f>
        <v>487954.53240000003</v>
      </c>
      <c r="L905" s="18">
        <f>VLOOKUP($C905,'Hub coords'!$A$14:$E$119,5,TRUE)</f>
        <v>5189811.0734999999</v>
      </c>
      <c r="M905" s="18">
        <f t="shared" si="60"/>
        <v>0.34059999999590218</v>
      </c>
      <c r="N905" s="18">
        <f t="shared" si="61"/>
        <v>0.37849999964237213</v>
      </c>
      <c r="O905" s="46">
        <f t="shared" si="62"/>
        <v>0.50918622303287464</v>
      </c>
      <c r="P905" s="18">
        <f t="shared" si="63"/>
        <v>0.25927060972648436</v>
      </c>
      <c r="Q905" s="47" t="str">
        <f>VLOOKUP($C905,'Hub coords'!$A$14:$E$118,1,TRUE)</f>
        <v>T6P4</v>
      </c>
      <c r="R905" s="30" t="s">
        <v>5107</v>
      </c>
      <c r="S905" s="34">
        <f>SQRT(SUM(P876:P905)/S900)</f>
        <v>1.2680978366128002</v>
      </c>
      <c r="T905" s="45"/>
    </row>
    <row r="906" spans="1:20" ht="15" thickBot="1" x14ac:dyDescent="0.35">
      <c r="A906" s="30" t="s">
        <v>126</v>
      </c>
      <c r="B906" s="30">
        <v>0</v>
      </c>
      <c r="C906" s="30" t="s">
        <v>4891</v>
      </c>
      <c r="D906" s="30">
        <v>1801</v>
      </c>
      <c r="E906" s="30">
        <v>338.452</v>
      </c>
      <c r="F906" s="30">
        <v>1.1000000000000001</v>
      </c>
      <c r="G906" s="30">
        <v>1.2</v>
      </c>
      <c r="H906" s="30">
        <v>2.2065790000000001</v>
      </c>
      <c r="I906" s="30">
        <v>5189736.2910000002</v>
      </c>
      <c r="J906" s="30">
        <v>487959.89899999998</v>
      </c>
      <c r="K906" s="18">
        <f>VLOOKUP($C906,'Hub coords'!$A$14:$E$119,4,TRUE)</f>
        <v>487956.13340000005</v>
      </c>
      <c r="L906" s="18">
        <f>VLOOKUP($C906,'Hub coords'!$A$14:$E$119,5,TRUE)</f>
        <v>5189733.8505000006</v>
      </c>
      <c r="M906" s="34">
        <f t="shared" si="60"/>
        <v>3.765599999926053</v>
      </c>
      <c r="N906" s="34">
        <f t="shared" si="61"/>
        <v>2.4404999995604157</v>
      </c>
      <c r="O906" s="35">
        <f t="shared" si="62"/>
        <v>4.4872913441515561</v>
      </c>
      <c r="P906" s="34">
        <f t="shared" si="63"/>
        <v>20.13578360729748</v>
      </c>
      <c r="Q906" s="36" t="str">
        <f>VLOOKUP($C906,'Hub coords'!$A$14:$E$118,1,TRUE)</f>
        <v>T6P5</v>
      </c>
      <c r="R906" s="30"/>
    </row>
    <row r="907" spans="1:20" x14ac:dyDescent="0.3">
      <c r="A907" s="30" t="s">
        <v>126</v>
      </c>
      <c r="B907" s="30">
        <v>0</v>
      </c>
      <c r="C907" s="30" t="s">
        <v>4900</v>
      </c>
      <c r="D907" s="30">
        <v>1801</v>
      </c>
      <c r="E907" s="30">
        <v>330.654</v>
      </c>
      <c r="F907" s="30">
        <v>0.6</v>
      </c>
      <c r="G907" s="30">
        <v>0.7</v>
      </c>
      <c r="H907" s="30">
        <v>2.5322909999999998</v>
      </c>
      <c r="I907" s="30">
        <v>5189735.78</v>
      </c>
      <c r="J907" s="30">
        <v>487958.43400000001</v>
      </c>
      <c r="K907" s="18">
        <f>VLOOKUP($C907,'Hub coords'!$A$14:$E$119,4,TRUE)</f>
        <v>487956.13340000005</v>
      </c>
      <c r="L907" s="18">
        <f>VLOOKUP($C907,'Hub coords'!$A$14:$E$119,5,TRUE)</f>
        <v>5189733.8505000006</v>
      </c>
      <c r="M907" s="34">
        <f t="shared" si="60"/>
        <v>2.3005999999586493</v>
      </c>
      <c r="N907" s="34">
        <f t="shared" si="61"/>
        <v>1.9294999996200204</v>
      </c>
      <c r="O907" s="35">
        <f t="shared" si="62"/>
        <v>3.0026206234460253</v>
      </c>
      <c r="P907" s="34">
        <f t="shared" si="63"/>
        <v>9.0157306083433983</v>
      </c>
      <c r="Q907" s="36" t="str">
        <f>VLOOKUP($C907,'Hub coords'!$A$14:$E$118,1,TRUE)</f>
        <v>T6P5</v>
      </c>
      <c r="R907" s="20"/>
      <c r="S907" s="20"/>
    </row>
    <row r="908" spans="1:20" x14ac:dyDescent="0.3">
      <c r="A908" s="30" t="s">
        <v>126</v>
      </c>
      <c r="B908" s="30">
        <v>0</v>
      </c>
      <c r="C908" s="30" t="s">
        <v>4901</v>
      </c>
      <c r="D908" s="30">
        <v>1801</v>
      </c>
      <c r="E908" s="30">
        <v>327.64400000000001</v>
      </c>
      <c r="F908" s="30">
        <v>0.4</v>
      </c>
      <c r="G908" s="30">
        <v>0.4</v>
      </c>
      <c r="H908" s="30">
        <v>1.698223</v>
      </c>
      <c r="I908" s="30">
        <v>5189735.3289999999</v>
      </c>
      <c r="J908" s="30">
        <v>487959.55099999998</v>
      </c>
      <c r="K908" s="18">
        <f>VLOOKUP($C908,'Hub coords'!$A$14:$E$119,4,TRUE)</f>
        <v>487956.13340000005</v>
      </c>
      <c r="L908" s="18">
        <f>VLOOKUP($C908,'Hub coords'!$A$14:$E$119,5,TRUE)</f>
        <v>5189733.8505000006</v>
      </c>
      <c r="M908" s="34">
        <f t="shared" si="60"/>
        <v>3.4175999999279156</v>
      </c>
      <c r="N908" s="34">
        <f t="shared" si="61"/>
        <v>1.4784999992698431</v>
      </c>
      <c r="O908" s="35">
        <f t="shared" si="62"/>
        <v>3.7237013853621796</v>
      </c>
      <c r="P908" s="34">
        <f t="shared" si="63"/>
        <v>13.865952007348216</v>
      </c>
      <c r="Q908" s="36" t="str">
        <f>VLOOKUP($C908,'Hub coords'!$A$14:$E$118,1,TRUE)</f>
        <v>T6P5</v>
      </c>
      <c r="R908" s="19"/>
      <c r="S908" s="15"/>
    </row>
    <row r="909" spans="1:20" x14ac:dyDescent="0.3">
      <c r="A909" s="30" t="s">
        <v>126</v>
      </c>
      <c r="B909" s="30">
        <v>0</v>
      </c>
      <c r="C909" s="30" t="s">
        <v>4902</v>
      </c>
      <c r="D909" s="30">
        <v>1801</v>
      </c>
      <c r="E909" s="30">
        <v>335.80500000000001</v>
      </c>
      <c r="F909" s="30">
        <v>0.6</v>
      </c>
      <c r="G909" s="30">
        <v>0.4</v>
      </c>
      <c r="H909" s="30">
        <v>2.5838100000000002</v>
      </c>
      <c r="I909" s="30">
        <v>5189733.784</v>
      </c>
      <c r="J909" s="30">
        <v>487957.74800000002</v>
      </c>
      <c r="K909" s="18">
        <f>VLOOKUP($C909,'Hub coords'!$A$14:$E$119,4,TRUE)</f>
        <v>487956.13340000005</v>
      </c>
      <c r="L909" s="18">
        <f>VLOOKUP($C909,'Hub coords'!$A$14:$E$119,5,TRUE)</f>
        <v>5189733.8505000006</v>
      </c>
      <c r="M909" s="34">
        <f t="shared" si="60"/>
        <v>1.6145999999716878</v>
      </c>
      <c r="N909" s="34">
        <f t="shared" si="61"/>
        <v>6.6500000655651093E-2</v>
      </c>
      <c r="O909" s="35">
        <f t="shared" si="62"/>
        <v>1.6159688765554168</v>
      </c>
      <c r="P909" s="34">
        <f t="shared" si="63"/>
        <v>2.6113554099957756</v>
      </c>
      <c r="Q909" s="36" t="str">
        <f>VLOOKUP($C909,'Hub coords'!$A$14:$E$118,1,TRUE)</f>
        <v>T6P5</v>
      </c>
      <c r="R909" s="19"/>
      <c r="S909" s="15"/>
    </row>
    <row r="910" spans="1:20" x14ac:dyDescent="0.3">
      <c r="A910" s="30" t="s">
        <v>126</v>
      </c>
      <c r="B910" s="30">
        <v>0</v>
      </c>
      <c r="C910" s="30" t="s">
        <v>4903</v>
      </c>
      <c r="D910" s="30">
        <v>1801</v>
      </c>
      <c r="E910" s="30">
        <v>336.37400000000002</v>
      </c>
      <c r="F910" s="30">
        <v>0.7</v>
      </c>
      <c r="G910" s="30">
        <v>0.4</v>
      </c>
      <c r="H910" s="30">
        <v>2.3537300000000001</v>
      </c>
      <c r="I910" s="30">
        <v>5189735.5640000002</v>
      </c>
      <c r="J910" s="30">
        <v>487960.65600000002</v>
      </c>
      <c r="K910" s="18">
        <f>VLOOKUP($C910,'Hub coords'!$A$14:$E$119,4,TRUE)</f>
        <v>487956.13340000005</v>
      </c>
      <c r="L910" s="18">
        <f>VLOOKUP($C910,'Hub coords'!$A$14:$E$119,5,TRUE)</f>
        <v>5189733.8505000006</v>
      </c>
      <c r="M910" s="34">
        <f t="shared" si="60"/>
        <v>4.5225999999674968</v>
      </c>
      <c r="N910" s="34">
        <f t="shared" si="61"/>
        <v>1.7134999996051192</v>
      </c>
      <c r="O910" s="35">
        <f t="shared" si="62"/>
        <v>4.8363201929103852</v>
      </c>
      <c r="P910" s="34">
        <f t="shared" si="63"/>
        <v>23.389993008352747</v>
      </c>
      <c r="Q910" s="36" t="str">
        <f>VLOOKUP($C910,'Hub coords'!$A$14:$E$118,1,TRUE)</f>
        <v>T6P5</v>
      </c>
      <c r="R910" s="19"/>
      <c r="S910" s="15"/>
    </row>
    <row r="911" spans="1:20" x14ac:dyDescent="0.3">
      <c r="A911" s="30" t="s">
        <v>126</v>
      </c>
      <c r="B911" s="30">
        <v>0</v>
      </c>
      <c r="C911" s="30" t="s">
        <v>4904</v>
      </c>
      <c r="D911" s="30">
        <v>1801</v>
      </c>
      <c r="E911" s="30">
        <v>330.45</v>
      </c>
      <c r="F911" s="30">
        <v>0.8</v>
      </c>
      <c r="G911" s="30">
        <v>0.6</v>
      </c>
      <c r="H911" s="30">
        <v>2.7372100000000001</v>
      </c>
      <c r="I911" s="30">
        <v>5189735.3729999997</v>
      </c>
      <c r="J911" s="30">
        <v>487958.989</v>
      </c>
      <c r="K911" s="18">
        <f>VLOOKUP($C911,'Hub coords'!$A$14:$E$119,4,TRUE)</f>
        <v>487956.13340000005</v>
      </c>
      <c r="L911" s="18">
        <f>VLOOKUP($C911,'Hub coords'!$A$14:$E$119,5,TRUE)</f>
        <v>5189733.8505000006</v>
      </c>
      <c r="M911" s="34">
        <f t="shared" si="60"/>
        <v>2.8555999999516644</v>
      </c>
      <c r="N911" s="34">
        <f t="shared" si="61"/>
        <v>1.5224999990314245</v>
      </c>
      <c r="O911" s="35">
        <f t="shared" si="62"/>
        <v>3.2361176750505587</v>
      </c>
      <c r="P911" s="34">
        <f t="shared" si="63"/>
        <v>10.472457606774633</v>
      </c>
      <c r="Q911" s="36" t="str">
        <f>VLOOKUP($C911,'Hub coords'!$A$14:$E$118,1,TRUE)</f>
        <v>T6P5</v>
      </c>
      <c r="R911" s="19"/>
      <c r="S911" s="15"/>
    </row>
    <row r="912" spans="1:20" x14ac:dyDescent="0.3">
      <c r="A912" s="30" t="s">
        <v>126</v>
      </c>
      <c r="B912" s="30">
        <v>0</v>
      </c>
      <c r="C912" s="30" t="s">
        <v>4905</v>
      </c>
      <c r="D912" s="30">
        <v>1800</v>
      </c>
      <c r="E912" s="30">
        <v>339.32600000000002</v>
      </c>
      <c r="F912" s="30">
        <v>1.6</v>
      </c>
      <c r="G912" s="30">
        <v>1.3</v>
      </c>
      <c r="H912" s="30">
        <v>2.3389329999999999</v>
      </c>
      <c r="I912" s="30">
        <v>5189736.4989999998</v>
      </c>
      <c r="J912" s="30">
        <v>487959.571</v>
      </c>
      <c r="K912" s="18">
        <f>VLOOKUP($C912,'Hub coords'!$A$14:$E$119,4,TRUE)</f>
        <v>487956.13340000005</v>
      </c>
      <c r="L912" s="18">
        <f>VLOOKUP($C912,'Hub coords'!$A$14:$E$119,5,TRUE)</f>
        <v>5189733.8505000006</v>
      </c>
      <c r="M912" s="34">
        <f t="shared" si="60"/>
        <v>3.4375999999465421</v>
      </c>
      <c r="N912" s="34">
        <f t="shared" si="61"/>
        <v>2.6484999991953373</v>
      </c>
      <c r="O912" s="35">
        <f t="shared" si="62"/>
        <v>4.339544446755923</v>
      </c>
      <c r="P912" s="34">
        <f t="shared" si="63"/>
        <v>18.831646005370171</v>
      </c>
      <c r="Q912" s="36" t="str">
        <f>VLOOKUP($C912,'Hub coords'!$A$14:$E$118,1,TRUE)</f>
        <v>T6P5</v>
      </c>
      <c r="R912" s="19"/>
      <c r="S912" s="15"/>
    </row>
    <row r="913" spans="1:19" x14ac:dyDescent="0.3">
      <c r="A913" s="30" t="s">
        <v>126</v>
      </c>
      <c r="B913" s="30">
        <v>0</v>
      </c>
      <c r="C913" s="30" t="s">
        <v>4906</v>
      </c>
      <c r="D913" s="30">
        <v>1801</v>
      </c>
      <c r="E913" s="30">
        <v>339.98</v>
      </c>
      <c r="F913" s="30">
        <v>0.5</v>
      </c>
      <c r="G913" s="30">
        <v>0.3</v>
      </c>
      <c r="H913" s="30">
        <v>2.2280449999999998</v>
      </c>
      <c r="I913" s="30">
        <v>5189735.1830000002</v>
      </c>
      <c r="J913" s="30">
        <v>487957.50199999998</v>
      </c>
      <c r="K913" s="18">
        <f>VLOOKUP($C913,'Hub coords'!$A$14:$E$119,4,TRUE)</f>
        <v>487956.13340000005</v>
      </c>
      <c r="L913" s="18">
        <f>VLOOKUP($C913,'Hub coords'!$A$14:$E$119,5,TRUE)</f>
        <v>5189733.8505000006</v>
      </c>
      <c r="M913" s="34">
        <f t="shared" si="60"/>
        <v>1.368599999928847</v>
      </c>
      <c r="N913" s="34">
        <f t="shared" si="61"/>
        <v>1.3324999995529652</v>
      </c>
      <c r="O913" s="35">
        <f t="shared" si="62"/>
        <v>1.9101366989338464</v>
      </c>
      <c r="P913" s="34">
        <f t="shared" si="63"/>
        <v>3.648622208613892</v>
      </c>
      <c r="Q913" s="36" t="str">
        <f>VLOOKUP($C913,'Hub coords'!$A$14:$E$118,1,TRUE)</f>
        <v>T6P5</v>
      </c>
      <c r="R913" s="19"/>
      <c r="S913" s="15"/>
    </row>
    <row r="914" spans="1:19" x14ac:dyDescent="0.3">
      <c r="A914" s="30" t="s">
        <v>126</v>
      </c>
      <c r="B914" s="30">
        <v>0</v>
      </c>
      <c r="C914" s="30" t="s">
        <v>4907</v>
      </c>
      <c r="D914" s="30">
        <v>1800</v>
      </c>
      <c r="E914" s="30">
        <v>335.84500000000003</v>
      </c>
      <c r="F914" s="30">
        <v>0.5</v>
      </c>
      <c r="G914" s="30">
        <v>0.2</v>
      </c>
      <c r="H914" s="30">
        <v>2.579447</v>
      </c>
      <c r="I914" s="30">
        <v>5189738.2829999998</v>
      </c>
      <c r="J914" s="30">
        <v>487955.804</v>
      </c>
      <c r="K914" s="18">
        <f>VLOOKUP($C914,'Hub coords'!$A$14:$E$119,4,TRUE)</f>
        <v>487956.13340000005</v>
      </c>
      <c r="L914" s="18">
        <f>VLOOKUP($C914,'Hub coords'!$A$14:$E$119,5,TRUE)</f>
        <v>5189733.8505000006</v>
      </c>
      <c r="M914" s="34">
        <f t="shared" si="60"/>
        <v>0.32940000004600734</v>
      </c>
      <c r="N914" s="34">
        <f t="shared" si="61"/>
        <v>4.4324999991804361</v>
      </c>
      <c r="O914" s="35">
        <f t="shared" si="62"/>
        <v>4.4447227813177363</v>
      </c>
      <c r="P914" s="34">
        <f t="shared" si="63"/>
        <v>19.755560602764874</v>
      </c>
      <c r="Q914" s="36" t="str">
        <f>VLOOKUP($C914,'Hub coords'!$A$14:$E$118,1,TRUE)</f>
        <v>T6P5</v>
      </c>
      <c r="R914" s="19"/>
      <c r="S914" s="15"/>
    </row>
    <row r="915" spans="1:19" x14ac:dyDescent="0.3">
      <c r="A915" s="30" t="s">
        <v>126</v>
      </c>
      <c r="B915" s="30">
        <v>0</v>
      </c>
      <c r="C915" s="30" t="s">
        <v>4908</v>
      </c>
      <c r="D915" s="30">
        <v>1801</v>
      </c>
      <c r="E915" s="30">
        <v>331.82900000000001</v>
      </c>
      <c r="F915" s="30">
        <v>0.5</v>
      </c>
      <c r="G915" s="30">
        <v>0.3</v>
      </c>
      <c r="H915" s="30">
        <v>2.2080570000000002</v>
      </c>
      <c r="I915" s="30">
        <v>5189735.5039999997</v>
      </c>
      <c r="J915" s="30">
        <v>487957.11300000001</v>
      </c>
      <c r="K915" s="18">
        <f>VLOOKUP($C915,'Hub coords'!$A$14:$E$119,4,TRUE)</f>
        <v>487956.13340000005</v>
      </c>
      <c r="L915" s="18">
        <f>VLOOKUP($C915,'Hub coords'!$A$14:$E$119,5,TRUE)</f>
        <v>5189733.8505000006</v>
      </c>
      <c r="M915" s="34">
        <f t="shared" si="60"/>
        <v>0.97959999996237457</v>
      </c>
      <c r="N915" s="34">
        <f t="shared" si="61"/>
        <v>1.6534999990835786</v>
      </c>
      <c r="O915" s="35">
        <f t="shared" si="62"/>
        <v>1.9218944838090561</v>
      </c>
      <c r="P915" s="34">
        <f t="shared" si="63"/>
        <v>3.6936784068956783</v>
      </c>
      <c r="Q915" s="36" t="str">
        <f>VLOOKUP($C915,'Hub coords'!$A$14:$E$118,1,TRUE)</f>
        <v>T6P5</v>
      </c>
      <c r="R915" s="19"/>
      <c r="S915" s="15"/>
    </row>
    <row r="916" spans="1:19" ht="15" thickBot="1" x14ac:dyDescent="0.35">
      <c r="A916" s="30" t="s">
        <v>126</v>
      </c>
      <c r="B916" s="30">
        <v>0</v>
      </c>
      <c r="C916" s="30" t="s">
        <v>4909</v>
      </c>
      <c r="D916" s="30">
        <v>1801</v>
      </c>
      <c r="E916" s="30">
        <v>340.24900000000002</v>
      </c>
      <c r="F916" s="30">
        <v>0.4</v>
      </c>
      <c r="G916" s="30">
        <v>0.2</v>
      </c>
      <c r="H916" s="30">
        <v>1.9347639999999999</v>
      </c>
      <c r="I916" s="30">
        <v>5189734.9989999998</v>
      </c>
      <c r="J916" s="30">
        <v>487956.84499999997</v>
      </c>
      <c r="K916" s="18">
        <f>VLOOKUP($C916,'Hub coords'!$A$14:$E$119,4,TRUE)</f>
        <v>487956.13340000005</v>
      </c>
      <c r="L916" s="18">
        <f>VLOOKUP($C916,'Hub coords'!$A$14:$E$119,5,TRUE)</f>
        <v>5189733.8505000006</v>
      </c>
      <c r="M916" s="34">
        <f t="shared" si="60"/>
        <v>0.7115999999223277</v>
      </c>
      <c r="N916" s="34">
        <f t="shared" si="61"/>
        <v>1.1484999991953373</v>
      </c>
      <c r="O916" s="35">
        <f t="shared" si="62"/>
        <v>1.3510835681189919</v>
      </c>
      <c r="P916" s="34">
        <f t="shared" si="63"/>
        <v>1.8254268080411467</v>
      </c>
      <c r="Q916" s="36" t="str">
        <f>VLOOKUP($C916,'Hub coords'!$A$14:$E$118,1,TRUE)</f>
        <v>T6P5</v>
      </c>
      <c r="R916" s="38"/>
      <c r="S916" s="38"/>
    </row>
    <row r="917" spans="1:19" x14ac:dyDescent="0.3">
      <c r="A917" s="30" t="s">
        <v>126</v>
      </c>
      <c r="B917" s="30">
        <v>0</v>
      </c>
      <c r="C917" s="30" t="s">
        <v>4892</v>
      </c>
      <c r="D917" s="30">
        <v>1801</v>
      </c>
      <c r="E917" s="30">
        <v>334.47800000000001</v>
      </c>
      <c r="F917" s="30">
        <v>0.5</v>
      </c>
      <c r="G917" s="30">
        <v>0.4</v>
      </c>
      <c r="H917" s="30">
        <v>2.6028220000000002</v>
      </c>
      <c r="I917" s="30">
        <v>5189735.5379999997</v>
      </c>
      <c r="J917" s="30">
        <v>487959.94</v>
      </c>
      <c r="K917" s="18">
        <f>VLOOKUP($C917,'Hub coords'!$A$14:$E$119,4,TRUE)</f>
        <v>487956.13340000005</v>
      </c>
      <c r="L917" s="18">
        <f>VLOOKUP($C917,'Hub coords'!$A$14:$E$119,5,TRUE)</f>
        <v>5189733.8505000006</v>
      </c>
      <c r="M917" s="34">
        <f t="shared" si="60"/>
        <v>3.8065999999525957</v>
      </c>
      <c r="N917" s="34">
        <f t="shared" si="61"/>
        <v>1.6874999990686774</v>
      </c>
      <c r="O917" s="35">
        <f t="shared" si="62"/>
        <v>4.1638755752899108</v>
      </c>
      <c r="P917" s="34">
        <f t="shared" si="63"/>
        <v>17.337859806495885</v>
      </c>
      <c r="Q917" s="36" t="str">
        <f>VLOOKUP($C917,'Hub coords'!$A$14:$E$118,1,TRUE)</f>
        <v>T6P5</v>
      </c>
      <c r="R917" s="30"/>
    </row>
    <row r="918" spans="1:19" x14ac:dyDescent="0.3">
      <c r="A918" s="30" t="s">
        <v>126</v>
      </c>
      <c r="B918" s="30">
        <v>0</v>
      </c>
      <c r="C918" s="30" t="s">
        <v>4910</v>
      </c>
      <c r="D918" s="30">
        <v>1801</v>
      </c>
      <c r="E918" s="30">
        <v>331.61900000000003</v>
      </c>
      <c r="F918" s="30">
        <v>0.4</v>
      </c>
      <c r="G918" s="30">
        <v>0.3</v>
      </c>
      <c r="H918" s="30">
        <v>2.425643</v>
      </c>
      <c r="I918" s="30">
        <v>5189735.2450000001</v>
      </c>
      <c r="J918" s="30">
        <v>487956.99699999997</v>
      </c>
      <c r="K918" s="18">
        <f>VLOOKUP($C918,'Hub coords'!$A$14:$E$119,4,TRUE)</f>
        <v>487956.13340000005</v>
      </c>
      <c r="L918" s="18">
        <f>VLOOKUP($C918,'Hub coords'!$A$14:$E$119,5,TRUE)</f>
        <v>5189733.8505000006</v>
      </c>
      <c r="M918" s="34">
        <f t="shared" si="60"/>
        <v>0.86359999992419034</v>
      </c>
      <c r="N918" s="34">
        <f t="shared" si="61"/>
        <v>1.3944999994710088</v>
      </c>
      <c r="O918" s="35">
        <f t="shared" si="62"/>
        <v>1.640254616940219</v>
      </c>
      <c r="P918" s="34">
        <f t="shared" si="63"/>
        <v>2.6904352083937044</v>
      </c>
      <c r="Q918" s="36" t="str">
        <f>VLOOKUP($C918,'Hub coords'!$A$14:$E$118,1,TRUE)</f>
        <v>T6P5</v>
      </c>
      <c r="R918" s="30"/>
    </row>
    <row r="919" spans="1:19" x14ac:dyDescent="0.3">
      <c r="A919" s="30" t="s">
        <v>126</v>
      </c>
      <c r="B919" s="30">
        <v>0</v>
      </c>
      <c r="C919" s="30" t="s">
        <v>4911</v>
      </c>
      <c r="D919" s="30">
        <v>1801</v>
      </c>
      <c r="E919" s="30">
        <v>325.16500000000002</v>
      </c>
      <c r="F919" s="30">
        <v>0.5</v>
      </c>
      <c r="G919" s="30">
        <v>0.7</v>
      </c>
      <c r="H919" s="30">
        <v>2.4771779999999999</v>
      </c>
      <c r="I919" s="30">
        <v>5189735.3250000002</v>
      </c>
      <c r="J919" s="30">
        <v>487959.25099999999</v>
      </c>
      <c r="K919" s="18">
        <f>VLOOKUP($C919,'Hub coords'!$A$14:$E$119,4,TRUE)</f>
        <v>487956.13340000005</v>
      </c>
      <c r="L919" s="18">
        <f>VLOOKUP($C919,'Hub coords'!$A$14:$E$119,5,TRUE)</f>
        <v>5189733.8505000006</v>
      </c>
      <c r="M919" s="34">
        <f t="shared" si="60"/>
        <v>3.1175999999395572</v>
      </c>
      <c r="N919" s="34">
        <f t="shared" si="61"/>
        <v>1.4744999995455146</v>
      </c>
      <c r="O919" s="35">
        <f t="shared" si="62"/>
        <v>3.4487070052822477</v>
      </c>
      <c r="P919" s="34">
        <f t="shared" si="63"/>
        <v>11.89358000828285</v>
      </c>
      <c r="Q919" s="36" t="str">
        <f>VLOOKUP($C919,'Hub coords'!$A$14:$E$118,1,TRUE)</f>
        <v>T6P5</v>
      </c>
      <c r="R919" s="30"/>
    </row>
    <row r="920" spans="1:19" x14ac:dyDescent="0.3">
      <c r="A920" s="30" t="s">
        <v>130</v>
      </c>
      <c r="B920" s="30">
        <v>0</v>
      </c>
      <c r="C920" s="30" t="s">
        <v>4912</v>
      </c>
      <c r="D920" s="30">
        <v>1801</v>
      </c>
      <c r="E920" s="30">
        <v>339.33600000000001</v>
      </c>
      <c r="F920" s="30">
        <v>0.4</v>
      </c>
      <c r="G920" s="30">
        <v>0.3</v>
      </c>
      <c r="H920" s="30">
        <v>2.4901610000000001</v>
      </c>
      <c r="I920" s="30">
        <v>5189735.932</v>
      </c>
      <c r="J920" s="30">
        <v>487960.00599999999</v>
      </c>
      <c r="K920" s="18">
        <f>VLOOKUP($C920,'Hub coords'!$A$14:$E$119,4,TRUE)</f>
        <v>487956.13340000005</v>
      </c>
      <c r="L920" s="18">
        <f>VLOOKUP($C920,'Hub coords'!$A$14:$E$119,5,TRUE)</f>
        <v>5189733.8505000006</v>
      </c>
      <c r="M920" s="34">
        <f t="shared" si="60"/>
        <v>3.8725999999442138</v>
      </c>
      <c r="N920" s="34">
        <f t="shared" si="61"/>
        <v>2.0814999993890524</v>
      </c>
      <c r="O920" s="35">
        <f t="shared" si="62"/>
        <v>4.3965524001226859</v>
      </c>
      <c r="P920" s="34">
        <f t="shared" si="63"/>
        <v>19.329673007024549</v>
      </c>
      <c r="Q920" s="36" t="str">
        <f>VLOOKUP($C920,'Hub coords'!$A$14:$E$118,1,TRUE)</f>
        <v>T6P5</v>
      </c>
      <c r="R920" s="30"/>
    </row>
    <row r="921" spans="1:19" x14ac:dyDescent="0.3">
      <c r="A921" s="30" t="s">
        <v>126</v>
      </c>
      <c r="B921" s="30">
        <v>0</v>
      </c>
      <c r="C921" s="30" t="s">
        <v>4913</v>
      </c>
      <c r="D921" s="30">
        <v>1801</v>
      </c>
      <c r="E921" s="30">
        <v>333.22</v>
      </c>
      <c r="F921" s="30">
        <v>0.4</v>
      </c>
      <c r="G921" s="30">
        <v>0.3</v>
      </c>
      <c r="H921" s="30">
        <v>2.8155619999999999</v>
      </c>
      <c r="I921" s="30">
        <v>5189734.0690000001</v>
      </c>
      <c r="J921" s="30">
        <v>487960.16100000002</v>
      </c>
      <c r="K921" s="18">
        <f>VLOOKUP($C921,'Hub coords'!$A$14:$E$119,4,TRUE)</f>
        <v>487956.13340000005</v>
      </c>
      <c r="L921" s="18">
        <f>VLOOKUP($C921,'Hub coords'!$A$14:$E$119,5,TRUE)</f>
        <v>5189733.8505000006</v>
      </c>
      <c r="M921" s="34">
        <f t="shared" si="60"/>
        <v>4.0275999999721535</v>
      </c>
      <c r="N921" s="34">
        <f t="shared" si="61"/>
        <v>0.21849999949336052</v>
      </c>
      <c r="O921" s="35">
        <f t="shared" si="62"/>
        <v>4.0335225311821779</v>
      </c>
      <c r="P921" s="34">
        <f t="shared" si="63"/>
        <v>16.269304009554283</v>
      </c>
      <c r="Q921" s="36" t="str">
        <f>VLOOKUP($C921,'Hub coords'!$A$14:$E$118,1,TRUE)</f>
        <v>T6P5</v>
      </c>
      <c r="R921" s="30"/>
    </row>
    <row r="922" spans="1:19" x14ac:dyDescent="0.3">
      <c r="A922" s="30" t="s">
        <v>126</v>
      </c>
      <c r="B922" s="30">
        <v>0</v>
      </c>
      <c r="C922" s="30" t="s">
        <v>4914</v>
      </c>
      <c r="D922" s="30">
        <v>1801</v>
      </c>
      <c r="E922" s="30">
        <v>327.82299999999998</v>
      </c>
      <c r="F922" s="30">
        <v>1.8</v>
      </c>
      <c r="G922" s="30">
        <v>1.6</v>
      </c>
      <c r="H922" s="30">
        <v>2.6334420000000001</v>
      </c>
      <c r="I922" s="30">
        <v>5189736.0310000004</v>
      </c>
      <c r="J922" s="30">
        <v>487958.29</v>
      </c>
      <c r="K922" s="18">
        <f>VLOOKUP($C922,'Hub coords'!$A$14:$E$119,4,TRUE)</f>
        <v>487956.13340000005</v>
      </c>
      <c r="L922" s="18">
        <f>VLOOKUP($C922,'Hub coords'!$A$14:$E$119,5,TRUE)</f>
        <v>5189733.8505000006</v>
      </c>
      <c r="M922" s="34">
        <f t="shared" si="60"/>
        <v>2.1565999999293126</v>
      </c>
      <c r="N922" s="34">
        <f t="shared" si="61"/>
        <v>2.1804999997839332</v>
      </c>
      <c r="O922" s="35">
        <f t="shared" si="62"/>
        <v>3.0668393842444446</v>
      </c>
      <c r="P922" s="34">
        <f t="shared" si="63"/>
        <v>9.4055038087528438</v>
      </c>
      <c r="Q922" s="36" t="str">
        <f>VLOOKUP($C922,'Hub coords'!$A$14:$E$118,1,TRUE)</f>
        <v>T6P5</v>
      </c>
      <c r="R922" s="30"/>
    </row>
    <row r="923" spans="1:19" x14ac:dyDescent="0.3">
      <c r="A923" s="30" t="s">
        <v>126</v>
      </c>
      <c r="B923" s="30">
        <v>0</v>
      </c>
      <c r="C923" s="30" t="s">
        <v>4915</v>
      </c>
      <c r="D923" s="30">
        <v>1801</v>
      </c>
      <c r="E923" s="30">
        <v>338.06400000000002</v>
      </c>
      <c r="F923" s="30">
        <v>0.5</v>
      </c>
      <c r="G923" s="30">
        <v>0.4</v>
      </c>
      <c r="H923" s="30">
        <v>2.2618</v>
      </c>
      <c r="I923" s="30">
        <v>5189733.9689999996</v>
      </c>
      <c r="J923" s="30">
        <v>487958.18199999997</v>
      </c>
      <c r="K923" s="18">
        <f>VLOOKUP($C923,'Hub coords'!$A$14:$E$119,4,TRUE)</f>
        <v>487956.13340000005</v>
      </c>
      <c r="L923" s="18">
        <f>VLOOKUP($C923,'Hub coords'!$A$14:$E$119,5,TRUE)</f>
        <v>5189733.8505000006</v>
      </c>
      <c r="M923" s="34">
        <f t="shared" si="60"/>
        <v>2.048599999921862</v>
      </c>
      <c r="N923" s="34">
        <f t="shared" si="61"/>
        <v>0.11849999893456697</v>
      </c>
      <c r="O923" s="35">
        <f t="shared" si="62"/>
        <v>2.0520244173565154</v>
      </c>
      <c r="P923" s="34">
        <f t="shared" si="63"/>
        <v>4.210804209427347</v>
      </c>
      <c r="Q923" s="36" t="str">
        <f>VLOOKUP($C923,'Hub coords'!$A$14:$E$118,1,TRUE)</f>
        <v>T6P5</v>
      </c>
      <c r="R923" s="30"/>
    </row>
    <row r="924" spans="1:19" x14ac:dyDescent="0.3">
      <c r="A924" s="30" t="s">
        <v>126</v>
      </c>
      <c r="B924" s="30">
        <v>0</v>
      </c>
      <c r="C924" s="30" t="s">
        <v>4916</v>
      </c>
      <c r="D924" s="30">
        <v>1801</v>
      </c>
      <c r="E924" s="30">
        <v>341.29899999999998</v>
      </c>
      <c r="F924" s="30">
        <v>0.4</v>
      </c>
      <c r="G924" s="30">
        <v>0.3</v>
      </c>
      <c r="H924" s="30">
        <v>2.9362110000000001</v>
      </c>
      <c r="I924" s="30">
        <v>5189734.5010000002</v>
      </c>
      <c r="J924" s="30">
        <v>487957.83500000002</v>
      </c>
      <c r="K924" s="18">
        <f>VLOOKUP($C924,'Hub coords'!$A$14:$E$119,4,TRUE)</f>
        <v>487956.13340000005</v>
      </c>
      <c r="L924" s="18">
        <f>VLOOKUP($C924,'Hub coords'!$A$14:$E$119,5,TRUE)</f>
        <v>5189733.8505000006</v>
      </c>
      <c r="M924" s="34">
        <f t="shared" si="60"/>
        <v>1.7015999999712221</v>
      </c>
      <c r="N924" s="34">
        <f t="shared" si="61"/>
        <v>0.65049999952316284</v>
      </c>
      <c r="O924" s="35">
        <f t="shared" si="62"/>
        <v>1.8217005267830653</v>
      </c>
      <c r="P924" s="34">
        <f t="shared" si="63"/>
        <v>3.3185928092816974</v>
      </c>
      <c r="Q924" s="36" t="str">
        <f>VLOOKUP($C924,'Hub coords'!$A$14:$E$118,1,TRUE)</f>
        <v>T6P5</v>
      </c>
      <c r="R924" s="30"/>
    </row>
    <row r="925" spans="1:19" x14ac:dyDescent="0.3">
      <c r="A925" s="30" t="s">
        <v>126</v>
      </c>
      <c r="B925" s="30">
        <v>0</v>
      </c>
      <c r="C925" s="30" t="s">
        <v>4917</v>
      </c>
      <c r="D925" s="30">
        <v>1801</v>
      </c>
      <c r="E925" s="30">
        <v>335.93400000000003</v>
      </c>
      <c r="F925" s="30">
        <v>0.4</v>
      </c>
      <c r="G925" s="30">
        <v>0.3</v>
      </c>
      <c r="H925" s="30">
        <v>2.506964</v>
      </c>
      <c r="I925" s="30">
        <v>5189734.3640000001</v>
      </c>
      <c r="J925" s="30">
        <v>487957.49800000002</v>
      </c>
      <c r="K925" s="18">
        <f>VLOOKUP($C925,'Hub coords'!$A$14:$E$119,4,TRUE)</f>
        <v>487956.13340000005</v>
      </c>
      <c r="L925" s="18">
        <f>VLOOKUP($C925,'Hub coords'!$A$14:$E$119,5,TRUE)</f>
        <v>5189733.8505000006</v>
      </c>
      <c r="M925" s="34">
        <f t="shared" si="60"/>
        <v>1.3645999999716878</v>
      </c>
      <c r="N925" s="34">
        <f t="shared" si="61"/>
        <v>0.51349999941885471</v>
      </c>
      <c r="O925" s="35">
        <f t="shared" si="62"/>
        <v>1.4580176299777361</v>
      </c>
      <c r="P925" s="34">
        <f t="shared" si="63"/>
        <v>2.1258154093258947</v>
      </c>
      <c r="Q925" s="36" t="str">
        <f>VLOOKUP($C925,'Hub coords'!$A$14:$E$118,1,TRUE)</f>
        <v>T6P5</v>
      </c>
      <c r="R925" s="30"/>
    </row>
    <row r="926" spans="1:19" x14ac:dyDescent="0.3">
      <c r="A926" s="30" t="s">
        <v>126</v>
      </c>
      <c r="B926" s="30">
        <v>0</v>
      </c>
      <c r="C926" s="30" t="s">
        <v>4918</v>
      </c>
      <c r="D926" s="30">
        <v>1801</v>
      </c>
      <c r="E926" s="30">
        <v>339.22399999999999</v>
      </c>
      <c r="F926" s="30">
        <v>0.4</v>
      </c>
      <c r="G926" s="30">
        <v>0.3</v>
      </c>
      <c r="H926" s="30">
        <v>3.3396129999999999</v>
      </c>
      <c r="I926" s="30">
        <v>5189735.7910000002</v>
      </c>
      <c r="J926" s="30">
        <v>487959.56099999999</v>
      </c>
      <c r="K926" s="18">
        <f>VLOOKUP($C926,'Hub coords'!$A$14:$E$119,4,TRUE)</f>
        <v>487956.13340000005</v>
      </c>
      <c r="L926" s="18">
        <f>VLOOKUP($C926,'Hub coords'!$A$14:$E$119,5,TRUE)</f>
        <v>5189733.8505000006</v>
      </c>
      <c r="M926" s="34">
        <f t="shared" si="60"/>
        <v>3.4275999999372289</v>
      </c>
      <c r="N926" s="34">
        <f t="shared" si="61"/>
        <v>1.9404999995604157</v>
      </c>
      <c r="O926" s="35">
        <f t="shared" si="62"/>
        <v>3.9387792535078257</v>
      </c>
      <c r="P926" s="34">
        <f t="shared" si="63"/>
        <v>15.513982007863664</v>
      </c>
      <c r="Q926" s="36" t="str">
        <f>VLOOKUP($C926,'Hub coords'!$A$14:$E$118,1,TRUE)</f>
        <v>T6P5</v>
      </c>
      <c r="R926" s="30"/>
    </row>
    <row r="927" spans="1:19" x14ac:dyDescent="0.3">
      <c r="A927" s="30" t="s">
        <v>126</v>
      </c>
      <c r="B927" s="30">
        <v>0</v>
      </c>
      <c r="C927" s="30" t="s">
        <v>4919</v>
      </c>
      <c r="D927" s="30">
        <v>1801</v>
      </c>
      <c r="E927" s="30">
        <v>331.45400000000001</v>
      </c>
      <c r="F927" s="30">
        <v>0.4</v>
      </c>
      <c r="G927" s="30">
        <v>0.3</v>
      </c>
      <c r="H927" s="30">
        <v>2.7230910000000002</v>
      </c>
      <c r="I927" s="30">
        <v>5189735.3119999999</v>
      </c>
      <c r="J927" s="30">
        <v>487956.99200000003</v>
      </c>
      <c r="K927" s="18">
        <f>VLOOKUP($C927,'Hub coords'!$A$14:$E$119,4,TRUE)</f>
        <v>487956.13340000005</v>
      </c>
      <c r="L927" s="18">
        <f>VLOOKUP($C927,'Hub coords'!$A$14:$E$119,5,TRUE)</f>
        <v>5189733.8505000006</v>
      </c>
      <c r="M927" s="34">
        <f t="shared" si="60"/>
        <v>0.85859999997774139</v>
      </c>
      <c r="N927" s="34">
        <f t="shared" si="61"/>
        <v>1.4614999992772937</v>
      </c>
      <c r="O927" s="35">
        <f t="shared" si="62"/>
        <v>1.6950446034984763</v>
      </c>
      <c r="P927" s="34">
        <f t="shared" si="63"/>
        <v>2.8731762078493066</v>
      </c>
      <c r="Q927" s="36" t="str">
        <f>VLOOKUP($C927,'Hub coords'!$A$14:$E$118,1,TRUE)</f>
        <v>T6P5</v>
      </c>
      <c r="R927" s="30"/>
    </row>
    <row r="928" spans="1:19" x14ac:dyDescent="0.3">
      <c r="A928" s="30" t="s">
        <v>126</v>
      </c>
      <c r="B928" s="30">
        <v>0</v>
      </c>
      <c r="C928" s="30" t="s">
        <v>4893</v>
      </c>
      <c r="D928" s="30">
        <v>1801</v>
      </c>
      <c r="E928" s="30">
        <v>338.28899999999999</v>
      </c>
      <c r="F928" s="30">
        <v>0.4</v>
      </c>
      <c r="G928" s="30">
        <v>0.2</v>
      </c>
      <c r="H928" s="30">
        <v>2.6517770000000001</v>
      </c>
      <c r="I928" s="30">
        <v>5189739.2010000004</v>
      </c>
      <c r="J928" s="30">
        <v>487956.24099999998</v>
      </c>
      <c r="K928" s="18">
        <f>VLOOKUP($C928,'Hub coords'!$A$14:$E$119,4,TRUE)</f>
        <v>487956.13340000005</v>
      </c>
      <c r="L928" s="18">
        <f>VLOOKUP($C928,'Hub coords'!$A$14:$E$119,5,TRUE)</f>
        <v>5189733.8505000006</v>
      </c>
      <c r="M928" s="34">
        <f t="shared" si="60"/>
        <v>0.10759999993024394</v>
      </c>
      <c r="N928" s="34">
        <f t="shared" si="61"/>
        <v>5.3504999997094274</v>
      </c>
      <c r="O928" s="35">
        <f t="shared" si="62"/>
        <v>5.3515818228702781</v>
      </c>
      <c r="P928" s="34">
        <f t="shared" si="63"/>
        <v>28.639428006875569</v>
      </c>
      <c r="Q928" s="36" t="str">
        <f>VLOOKUP($C928,'Hub coords'!$A$14:$E$118,1,TRUE)</f>
        <v>T6P5</v>
      </c>
      <c r="R928" s="30"/>
    </row>
    <row r="929" spans="1:19" x14ac:dyDescent="0.3">
      <c r="A929" s="30" t="s">
        <v>130</v>
      </c>
      <c r="B929" s="30">
        <v>0</v>
      </c>
      <c r="C929" s="30" t="s">
        <v>4920</v>
      </c>
      <c r="D929" s="30">
        <v>1801</v>
      </c>
      <c r="E929" s="30">
        <v>327.09199999999998</v>
      </c>
      <c r="F929" s="30">
        <v>0.5</v>
      </c>
      <c r="G929" s="30">
        <v>0.5</v>
      </c>
      <c r="H929" s="30">
        <v>2.3569939999999998</v>
      </c>
      <c r="I929" s="30">
        <v>5189734.841</v>
      </c>
      <c r="J929" s="30">
        <v>487959.17300000001</v>
      </c>
      <c r="K929" s="18">
        <f>VLOOKUP($C929,'Hub coords'!$A$14:$E$119,4,TRUE)</f>
        <v>487956.13340000005</v>
      </c>
      <c r="L929" s="18">
        <f>VLOOKUP($C929,'Hub coords'!$A$14:$E$119,5,TRUE)</f>
        <v>5189733.8505000006</v>
      </c>
      <c r="M929" s="34">
        <f t="shared" si="60"/>
        <v>3.0395999999600463</v>
      </c>
      <c r="N929" s="34">
        <f t="shared" si="61"/>
        <v>0.99049999937415123</v>
      </c>
      <c r="O929" s="35">
        <f t="shared" si="62"/>
        <v>3.1969138881923778</v>
      </c>
      <c r="P929" s="34">
        <f t="shared" si="63"/>
        <v>10.220258408517306</v>
      </c>
      <c r="Q929" s="36" t="str">
        <f>VLOOKUP($C929,'Hub coords'!$A$14:$E$118,1,TRUE)</f>
        <v>T6P5</v>
      </c>
      <c r="R929" s="30"/>
    </row>
    <row r="930" spans="1:19" x14ac:dyDescent="0.3">
      <c r="A930" s="30" t="s">
        <v>126</v>
      </c>
      <c r="B930" s="30">
        <v>0</v>
      </c>
      <c r="C930" s="30" t="s">
        <v>4894</v>
      </c>
      <c r="D930" s="30">
        <v>1801</v>
      </c>
      <c r="E930" s="30">
        <v>336.31599999999997</v>
      </c>
      <c r="F930" s="30">
        <v>0.5</v>
      </c>
      <c r="G930" s="30">
        <v>0.3</v>
      </c>
      <c r="H930" s="30">
        <v>2.4351889999999998</v>
      </c>
      <c r="I930" s="30">
        <v>5189738.0990000004</v>
      </c>
      <c r="J930" s="30">
        <v>487956.114</v>
      </c>
      <c r="K930" s="18">
        <f>VLOOKUP($C930,'Hub coords'!$A$14:$E$119,4,TRUE)</f>
        <v>487956.13340000005</v>
      </c>
      <c r="L930" s="18">
        <f>VLOOKUP($C930,'Hub coords'!$A$14:$E$119,5,TRUE)</f>
        <v>5189733.8505000006</v>
      </c>
      <c r="M930" s="34">
        <f t="shared" si="60"/>
        <v>1.9400000048335642E-2</v>
      </c>
      <c r="N930" s="34">
        <f t="shared" si="61"/>
        <v>4.2484999997541308</v>
      </c>
      <c r="O930" s="35">
        <f t="shared" si="62"/>
        <v>4.2485442928034454</v>
      </c>
      <c r="P930" s="34">
        <f t="shared" si="63"/>
        <v>18.050128607912729</v>
      </c>
      <c r="Q930" s="36" t="str">
        <f>VLOOKUP($C930,'Hub coords'!$A$14:$E$118,1,TRUE)</f>
        <v>T6P5</v>
      </c>
      <c r="R930" s="30" t="s">
        <v>5112</v>
      </c>
      <c r="S930" s="37">
        <f>COUNT(D906:D935)</f>
        <v>30</v>
      </c>
    </row>
    <row r="931" spans="1:19" x14ac:dyDescent="0.3">
      <c r="A931" s="30" t="s">
        <v>126</v>
      </c>
      <c r="B931" s="30">
        <v>0</v>
      </c>
      <c r="C931" s="30" t="s">
        <v>4895</v>
      </c>
      <c r="D931" s="30">
        <v>1801</v>
      </c>
      <c r="E931" s="30">
        <v>333.26400000000001</v>
      </c>
      <c r="F931" s="30">
        <v>0.7</v>
      </c>
      <c r="G931" s="30">
        <v>0.5</v>
      </c>
      <c r="H931" s="30">
        <v>2.720926</v>
      </c>
      <c r="I931" s="30">
        <v>5189736.0810000002</v>
      </c>
      <c r="J931" s="30">
        <v>487960.4</v>
      </c>
      <c r="K931" s="18">
        <f>VLOOKUP($C931,'Hub coords'!$A$14:$E$119,4,TRUE)</f>
        <v>487956.13340000005</v>
      </c>
      <c r="L931" s="18">
        <f>VLOOKUP($C931,'Hub coords'!$A$14:$E$119,5,TRUE)</f>
        <v>5189733.8505000006</v>
      </c>
      <c r="M931" s="34">
        <f t="shared" si="60"/>
        <v>4.2665999999735504</v>
      </c>
      <c r="N931" s="34">
        <f t="shared" si="61"/>
        <v>2.2304999995976686</v>
      </c>
      <c r="O931" s="35">
        <f t="shared" si="62"/>
        <v>4.8144579973221804</v>
      </c>
      <c r="P931" s="34">
        <f t="shared" si="63"/>
        <v>23.1790058079795</v>
      </c>
      <c r="Q931" s="36" t="str">
        <f>VLOOKUP($C931,'Hub coords'!$A$14:$E$118,1,TRUE)</f>
        <v>T6P5</v>
      </c>
      <c r="R931" s="30" t="s">
        <v>5111</v>
      </c>
      <c r="S931" s="34">
        <f>AVERAGE(O906:O935)</f>
        <v>3.2870057780809656</v>
      </c>
    </row>
    <row r="932" spans="1:19" x14ac:dyDescent="0.3">
      <c r="A932" s="30" t="s">
        <v>126</v>
      </c>
      <c r="B932" s="30">
        <v>0</v>
      </c>
      <c r="C932" s="30" t="s">
        <v>4896</v>
      </c>
      <c r="D932" s="30">
        <v>1801</v>
      </c>
      <c r="E932" s="30">
        <v>333.83800000000002</v>
      </c>
      <c r="F932" s="30">
        <v>0.3</v>
      </c>
      <c r="G932" s="30">
        <v>0.3</v>
      </c>
      <c r="H932" s="30">
        <v>2.9815689999999999</v>
      </c>
      <c r="I932" s="30">
        <v>5189736.0060000001</v>
      </c>
      <c r="J932" s="30">
        <v>487959.39399999997</v>
      </c>
      <c r="K932" s="18">
        <f>VLOOKUP($C932,'Hub coords'!$A$14:$E$119,4,TRUE)</f>
        <v>487956.13340000005</v>
      </c>
      <c r="L932" s="18">
        <f>VLOOKUP($C932,'Hub coords'!$A$14:$E$119,5,TRUE)</f>
        <v>5189733.8505000006</v>
      </c>
      <c r="M932" s="34">
        <f t="shared" si="60"/>
        <v>3.2605999999213964</v>
      </c>
      <c r="N932" s="34">
        <f t="shared" si="61"/>
        <v>2.1554999994114041</v>
      </c>
      <c r="O932" s="35">
        <f t="shared" si="62"/>
        <v>3.9086689047487728</v>
      </c>
      <c r="P932" s="34">
        <f t="shared" si="63"/>
        <v>15.277692606949971</v>
      </c>
      <c r="Q932" s="36" t="str">
        <f>VLOOKUP($C932,'Hub coords'!$A$14:$E$118,1,TRUE)</f>
        <v>T6P5</v>
      </c>
      <c r="R932" s="30" t="s">
        <v>5110</v>
      </c>
      <c r="S932" s="34">
        <f>_xlfn.STDEV.S(O906:O935)</f>
        <v>1.2301124713934533</v>
      </c>
    </row>
    <row r="933" spans="1:19" x14ac:dyDescent="0.3">
      <c r="A933" s="30" t="s">
        <v>126</v>
      </c>
      <c r="B933" s="30">
        <v>0</v>
      </c>
      <c r="C933" s="30" t="s">
        <v>4897</v>
      </c>
      <c r="D933" s="30">
        <v>1801</v>
      </c>
      <c r="E933" s="30">
        <v>332.44499999999999</v>
      </c>
      <c r="F933" s="30">
        <v>0.6</v>
      </c>
      <c r="G933" s="30">
        <v>0.4</v>
      </c>
      <c r="H933" s="30">
        <v>1.9082790000000001</v>
      </c>
      <c r="I933" s="30">
        <v>5189736.2769999998</v>
      </c>
      <c r="J933" s="30">
        <v>487959.81199999998</v>
      </c>
      <c r="K933" s="18">
        <f>VLOOKUP($C933,'Hub coords'!$A$14:$E$119,4,TRUE)</f>
        <v>487956.13340000005</v>
      </c>
      <c r="L933" s="18">
        <f>VLOOKUP($C933,'Hub coords'!$A$14:$E$119,5,TRUE)</f>
        <v>5189733.8505000006</v>
      </c>
      <c r="M933" s="34">
        <f t="shared" si="60"/>
        <v>3.6785999999265186</v>
      </c>
      <c r="N933" s="34">
        <f t="shared" si="61"/>
        <v>2.4264999991282821</v>
      </c>
      <c r="O933" s="35">
        <f t="shared" si="62"/>
        <v>4.4068129305915562</v>
      </c>
      <c r="P933" s="34">
        <f t="shared" si="63"/>
        <v>19.420000205228941</v>
      </c>
      <c r="Q933" s="36" t="str">
        <f>VLOOKUP($C933,'Hub coords'!$A$14:$E$118,1,TRUE)</f>
        <v>T6P5</v>
      </c>
      <c r="R933" s="30" t="s">
        <v>5109</v>
      </c>
      <c r="S933" s="34">
        <f>MIN(O906:O935)</f>
        <v>1.3510835681189919</v>
      </c>
    </row>
    <row r="934" spans="1:19" x14ac:dyDescent="0.3">
      <c r="A934" s="30" t="s">
        <v>126</v>
      </c>
      <c r="B934" s="30">
        <v>0</v>
      </c>
      <c r="C934" s="30" t="s">
        <v>4898</v>
      </c>
      <c r="D934" s="30">
        <v>1801</v>
      </c>
      <c r="E934" s="30">
        <v>327.75099999999998</v>
      </c>
      <c r="F934" s="30">
        <v>1.1000000000000001</v>
      </c>
      <c r="G934" s="30">
        <v>0.8</v>
      </c>
      <c r="H934" s="30">
        <v>2.555164</v>
      </c>
      <c r="I934" s="30">
        <v>5189736.7319999998</v>
      </c>
      <c r="J934" s="30">
        <v>487959.11800000002</v>
      </c>
      <c r="K934" s="18">
        <f>VLOOKUP($C934,'Hub coords'!$A$14:$E$119,4,TRUE)</f>
        <v>487956.13340000005</v>
      </c>
      <c r="L934" s="18">
        <f>VLOOKUP($C934,'Hub coords'!$A$14:$E$119,5,TRUE)</f>
        <v>5189733.8505000006</v>
      </c>
      <c r="M934" s="34">
        <f t="shared" si="60"/>
        <v>2.9845999999670312</v>
      </c>
      <c r="N934" s="34">
        <f t="shared" si="61"/>
        <v>2.8814999992027879</v>
      </c>
      <c r="O934" s="35">
        <f t="shared" si="62"/>
        <v>4.148599692089955</v>
      </c>
      <c r="P934" s="34">
        <f t="shared" si="63"/>
        <v>17.210879405208871</v>
      </c>
      <c r="Q934" s="36" t="str">
        <f>VLOOKUP($C934,'Hub coords'!$A$14:$E$118,1,TRUE)</f>
        <v>T6P5</v>
      </c>
      <c r="R934" s="30" t="s">
        <v>5108</v>
      </c>
      <c r="S934" s="34">
        <f>MAX(O906:O935)</f>
        <v>5.3515818228702781</v>
      </c>
    </row>
    <row r="935" spans="1:19" x14ac:dyDescent="0.3">
      <c r="A935" s="30" t="s">
        <v>126</v>
      </c>
      <c r="B935" s="30">
        <v>0</v>
      </c>
      <c r="C935" s="30" t="s">
        <v>4899</v>
      </c>
      <c r="D935" s="30">
        <v>1801</v>
      </c>
      <c r="E935" s="30">
        <v>331.49900000000002</v>
      </c>
      <c r="F935" s="30">
        <v>0.6</v>
      </c>
      <c r="G935" s="30">
        <v>0.4</v>
      </c>
      <c r="H935" s="30">
        <v>2.7126600000000001</v>
      </c>
      <c r="I935" s="30">
        <v>5189734.5590000004</v>
      </c>
      <c r="J935" s="30">
        <v>487957.95</v>
      </c>
      <c r="K935" s="18">
        <f>VLOOKUP($C935,'Hub coords'!$A$14:$E$119,4,TRUE)</f>
        <v>487956.13340000005</v>
      </c>
      <c r="L935" s="18">
        <f>VLOOKUP($C935,'Hub coords'!$A$14:$E$119,5,TRUE)</f>
        <v>5189733.8505000006</v>
      </c>
      <c r="M935" s="34">
        <f t="shared" si="60"/>
        <v>1.8165999999619089</v>
      </c>
      <c r="N935" s="34">
        <f t="shared" si="61"/>
        <v>0.70849999971687794</v>
      </c>
      <c r="O935" s="35">
        <f t="shared" si="62"/>
        <v>1.9498737932134027</v>
      </c>
      <c r="P935" s="34">
        <f t="shared" si="63"/>
        <v>3.8020078094604237</v>
      </c>
      <c r="Q935" s="36" t="str">
        <f>VLOOKUP($C935,'Hub coords'!$A$14:$E$118,1,TRUE)</f>
        <v>T6P5</v>
      </c>
      <c r="R935" s="30" t="s">
        <v>5107</v>
      </c>
      <c r="S935" s="34">
        <f>SQRT(SUM(P906:P935)/S930)</f>
        <v>3.5024483514163975</v>
      </c>
    </row>
    <row r="936" spans="1:19" s="58" customFormat="1" ht="15" thickBot="1" x14ac:dyDescent="0.35">
      <c r="A936" s="58" t="s">
        <v>126</v>
      </c>
      <c r="B936" s="58">
        <v>0</v>
      </c>
      <c r="C936" s="58" t="s">
        <v>4921</v>
      </c>
      <c r="D936" s="58">
        <v>1800</v>
      </c>
      <c r="E936" s="58">
        <v>333.88799999999998</v>
      </c>
      <c r="F936" s="58">
        <v>0.4</v>
      </c>
      <c r="G936" s="58">
        <v>0.2</v>
      </c>
      <c r="H936" s="58">
        <v>1.9728129999999999</v>
      </c>
      <c r="I936" s="58">
        <v>5189655.0539999995</v>
      </c>
      <c r="J936" s="58">
        <v>487956.83</v>
      </c>
      <c r="K936" s="18">
        <f>VLOOKUP($C936,'Hub coords'!$A$14:$E$119,4,TRUE)</f>
        <v>487956.44140000001</v>
      </c>
      <c r="L936" s="18">
        <f>VLOOKUP($C936,'Hub coords'!$A$14:$E$119,5,TRUE)</f>
        <v>5189658.0525000002</v>
      </c>
      <c r="M936" s="59">
        <f t="shared" ref="M936:M973" si="64">ABS(K936-J936)</f>
        <v>0.38860000000568107</v>
      </c>
      <c r="N936" s="59">
        <f t="shared" ref="N936:N973" si="65">ABS(L936-I936)</f>
        <v>2.9985000006854534</v>
      </c>
      <c r="O936" s="60">
        <f t="shared" ref="O936:O973" si="66">SQRT(M936^2+N936^2)</f>
        <v>3.0235760638877736</v>
      </c>
      <c r="P936" s="59">
        <f t="shared" ref="P936:P973" si="67">O936*O936</f>
        <v>9.1420122141150824</v>
      </c>
      <c r="Q936" s="61" t="str">
        <f>VLOOKUP($C936,'Hub coords'!$A$14:$E$118,1,TRUE)</f>
        <v>T6P6</v>
      </c>
      <c r="R936" s="59"/>
    </row>
    <row r="937" spans="1:19" s="58" customFormat="1" x14ac:dyDescent="0.3">
      <c r="A937" s="58" t="s">
        <v>126</v>
      </c>
      <c r="B937" s="58">
        <v>0</v>
      </c>
      <c r="C937" s="58" t="s">
        <v>4930</v>
      </c>
      <c r="D937" s="58">
        <v>1801</v>
      </c>
      <c r="E937" s="58">
        <v>330.02699999999999</v>
      </c>
      <c r="F937" s="58">
        <v>0.4</v>
      </c>
      <c r="G937" s="58">
        <v>0.3</v>
      </c>
      <c r="H937" s="58">
        <v>2.3238639999999999</v>
      </c>
      <c r="I937" s="58">
        <v>5189656.7170000002</v>
      </c>
      <c r="J937" s="58">
        <v>487956.64600000001</v>
      </c>
      <c r="K937" s="18">
        <f>VLOOKUP($C937,'Hub coords'!$A$14:$E$119,4,TRUE)</f>
        <v>487956.44140000001</v>
      </c>
      <c r="L937" s="18">
        <f>VLOOKUP($C937,'Hub coords'!$A$14:$E$119,5,TRUE)</f>
        <v>5189658.0525000002</v>
      </c>
      <c r="M937" s="59">
        <f t="shared" si="64"/>
        <v>0.20459999999729916</v>
      </c>
      <c r="N937" s="59">
        <f t="shared" si="65"/>
        <v>1.3355000000447035</v>
      </c>
      <c r="O937" s="60">
        <f t="shared" si="66"/>
        <v>1.3510815704902119</v>
      </c>
      <c r="P937" s="59">
        <f t="shared" si="67"/>
        <v>1.8254214101182975</v>
      </c>
      <c r="Q937" s="61" t="str">
        <f>VLOOKUP($C937,'Hub coords'!$A$14:$E$118,1,TRUE)</f>
        <v>T6P6</v>
      </c>
      <c r="R937" s="62"/>
      <c r="S937" s="62"/>
    </row>
    <row r="938" spans="1:19" s="58" customFormat="1" x14ac:dyDescent="0.3">
      <c r="A938" s="58" t="s">
        <v>126</v>
      </c>
      <c r="B938" s="58">
        <v>0</v>
      </c>
      <c r="C938" s="58" t="s">
        <v>4931</v>
      </c>
      <c r="D938" s="58">
        <v>1800</v>
      </c>
      <c r="E938" s="58">
        <v>330.05599999999998</v>
      </c>
      <c r="F938" s="58">
        <v>0.3</v>
      </c>
      <c r="G938" s="58">
        <v>0.2</v>
      </c>
      <c r="H938" s="58">
        <v>2.1668790000000002</v>
      </c>
      <c r="I938" s="58">
        <v>5189655.5609999998</v>
      </c>
      <c r="J938" s="58">
        <v>487957.26299999998</v>
      </c>
      <c r="K938" s="18">
        <f>VLOOKUP($C938,'Hub coords'!$A$14:$E$119,4,TRUE)</f>
        <v>487956.44140000001</v>
      </c>
      <c r="L938" s="18">
        <f>VLOOKUP($C938,'Hub coords'!$A$14:$E$119,5,TRUE)</f>
        <v>5189658.0525000002</v>
      </c>
      <c r="M938" s="59">
        <f t="shared" si="64"/>
        <v>0.82159999996656552</v>
      </c>
      <c r="N938" s="59">
        <f t="shared" si="65"/>
        <v>2.4915000004693866</v>
      </c>
      <c r="O938" s="60">
        <f t="shared" si="66"/>
        <v>2.6234707568951507</v>
      </c>
      <c r="P938" s="59">
        <f t="shared" si="67"/>
        <v>6.8825988122840149</v>
      </c>
      <c r="Q938" s="61" t="str">
        <f>VLOOKUP($C938,'Hub coords'!$A$14:$E$118,1,TRUE)</f>
        <v>T6P6</v>
      </c>
      <c r="R938" s="67"/>
      <c r="S938" s="64"/>
    </row>
    <row r="939" spans="1:19" s="58" customFormat="1" x14ac:dyDescent="0.3">
      <c r="A939" s="58" t="s">
        <v>126</v>
      </c>
      <c r="B939" s="58">
        <v>0</v>
      </c>
      <c r="C939" s="58" t="s">
        <v>4932</v>
      </c>
      <c r="D939" s="58">
        <v>1801</v>
      </c>
      <c r="E939" s="58">
        <v>327.59699999999998</v>
      </c>
      <c r="F939" s="58">
        <v>0.3</v>
      </c>
      <c r="G939" s="58">
        <v>0.2</v>
      </c>
      <c r="H939" s="58">
        <v>1.764448</v>
      </c>
      <c r="I939" s="58">
        <v>5189656.8849999998</v>
      </c>
      <c r="J939" s="58">
        <v>487956.45799999998</v>
      </c>
      <c r="K939" s="18">
        <f>VLOOKUP($C939,'Hub coords'!$A$14:$E$119,4,TRUE)</f>
        <v>487956.44140000001</v>
      </c>
      <c r="L939" s="18">
        <f>VLOOKUP($C939,'Hub coords'!$A$14:$E$119,5,TRUE)</f>
        <v>5189658.0525000002</v>
      </c>
      <c r="M939" s="59">
        <f t="shared" si="64"/>
        <v>1.6599999973550439E-2</v>
      </c>
      <c r="N939" s="59">
        <f t="shared" si="65"/>
        <v>1.1675000004470348</v>
      </c>
      <c r="O939" s="60">
        <f t="shared" si="66"/>
        <v>1.1676180073307143</v>
      </c>
      <c r="P939" s="59">
        <f t="shared" si="67"/>
        <v>1.363331811042948</v>
      </c>
      <c r="Q939" s="61" t="str">
        <f>VLOOKUP($C939,'Hub coords'!$A$14:$E$118,1,TRUE)</f>
        <v>T6P6</v>
      </c>
      <c r="R939" s="67"/>
      <c r="S939" s="64"/>
    </row>
    <row r="940" spans="1:19" s="58" customFormat="1" x14ac:dyDescent="0.3">
      <c r="A940" s="58" t="s">
        <v>126</v>
      </c>
      <c r="B940" s="58">
        <v>0</v>
      </c>
      <c r="C940" s="58" t="s">
        <v>4933</v>
      </c>
      <c r="D940" s="58">
        <v>1800</v>
      </c>
      <c r="E940" s="58">
        <v>334.57600000000002</v>
      </c>
      <c r="F940" s="58">
        <v>0.3</v>
      </c>
      <c r="G940" s="58">
        <v>0.3</v>
      </c>
      <c r="H940" s="58">
        <v>2.5580479999999999</v>
      </c>
      <c r="I940" s="58">
        <v>5189655.6459999997</v>
      </c>
      <c r="J940" s="58">
        <v>487957.83600000001</v>
      </c>
      <c r="K940" s="18">
        <f>VLOOKUP($C940,'Hub coords'!$A$14:$E$119,4,TRUE)</f>
        <v>487956.44140000001</v>
      </c>
      <c r="L940" s="18">
        <f>VLOOKUP($C940,'Hub coords'!$A$14:$E$119,5,TRUE)</f>
        <v>5189658.0525000002</v>
      </c>
      <c r="M940" s="59">
        <f t="shared" si="64"/>
        <v>1.3945999999996275</v>
      </c>
      <c r="N940" s="59">
        <f t="shared" si="65"/>
        <v>2.4065000005066395</v>
      </c>
      <c r="O940" s="60">
        <f t="shared" si="66"/>
        <v>2.7813937895302447</v>
      </c>
      <c r="P940" s="59">
        <f t="shared" si="67"/>
        <v>7.7361514124374153</v>
      </c>
      <c r="Q940" s="61" t="str">
        <f>VLOOKUP($C940,'Hub coords'!$A$14:$E$118,1,TRUE)</f>
        <v>T6P6</v>
      </c>
      <c r="R940" s="67"/>
      <c r="S940" s="64"/>
    </row>
    <row r="941" spans="1:19" s="58" customFormat="1" x14ac:dyDescent="0.3">
      <c r="A941" s="58" t="s">
        <v>126</v>
      </c>
      <c r="B941" s="58">
        <v>0</v>
      </c>
      <c r="C941" s="58" t="s">
        <v>4934</v>
      </c>
      <c r="D941" s="58">
        <v>1801</v>
      </c>
      <c r="E941" s="58">
        <v>332.57799999999997</v>
      </c>
      <c r="F941" s="58">
        <v>0.3</v>
      </c>
      <c r="G941" s="58">
        <v>0.2</v>
      </c>
      <c r="H941" s="58">
        <v>1.918364</v>
      </c>
      <c r="I941" s="58">
        <v>5189654.6660000002</v>
      </c>
      <c r="J941" s="58">
        <v>487956.80499999999</v>
      </c>
      <c r="K941" s="18">
        <f>VLOOKUP($C941,'Hub coords'!$A$14:$E$119,4,TRUE)</f>
        <v>487956.44140000001</v>
      </c>
      <c r="L941" s="18">
        <f>VLOOKUP($C941,'Hub coords'!$A$14:$E$119,5,TRUE)</f>
        <v>5189658.0525000002</v>
      </c>
      <c r="M941" s="59">
        <f t="shared" si="64"/>
        <v>0.363599999982398</v>
      </c>
      <c r="N941" s="59">
        <f t="shared" si="65"/>
        <v>3.3865000000223517</v>
      </c>
      <c r="O941" s="60">
        <f t="shared" si="66"/>
        <v>3.4059634775109653</v>
      </c>
      <c r="P941" s="59">
        <f t="shared" si="67"/>
        <v>11.600587210138588</v>
      </c>
      <c r="Q941" s="61" t="str">
        <f>VLOOKUP($C941,'Hub coords'!$A$14:$E$118,1,TRUE)</f>
        <v>T6P6</v>
      </c>
      <c r="R941" s="67"/>
      <c r="S941" s="64"/>
    </row>
    <row r="942" spans="1:19" s="58" customFormat="1" x14ac:dyDescent="0.3">
      <c r="A942" s="58" t="s">
        <v>126</v>
      </c>
      <c r="B942" s="58">
        <v>0</v>
      </c>
      <c r="C942" s="58" t="s">
        <v>4935</v>
      </c>
      <c r="D942" s="58">
        <v>1800</v>
      </c>
      <c r="E942" s="58">
        <v>330.178</v>
      </c>
      <c r="F942" s="58">
        <v>0.3</v>
      </c>
      <c r="G942" s="58">
        <v>0.2</v>
      </c>
      <c r="H942" s="58">
        <v>1.9437660000000001</v>
      </c>
      <c r="I942" s="58">
        <v>5189655.5219999999</v>
      </c>
      <c r="J942" s="58">
        <v>487957.19799999997</v>
      </c>
      <c r="K942" s="18">
        <f>VLOOKUP($C942,'Hub coords'!$A$14:$E$119,4,TRUE)</f>
        <v>487956.44140000001</v>
      </c>
      <c r="L942" s="18">
        <f>VLOOKUP($C942,'Hub coords'!$A$14:$E$119,5,TRUE)</f>
        <v>5189658.0525000002</v>
      </c>
      <c r="M942" s="59">
        <f t="shared" si="64"/>
        <v>0.75659999996423721</v>
      </c>
      <c r="N942" s="59">
        <f t="shared" si="65"/>
        <v>2.5305000003427267</v>
      </c>
      <c r="O942" s="60">
        <f t="shared" si="66"/>
        <v>2.6411879546295873</v>
      </c>
      <c r="P942" s="59">
        <f t="shared" si="67"/>
        <v>6.9758738116804233</v>
      </c>
      <c r="Q942" s="61" t="str">
        <f>VLOOKUP($C942,'Hub coords'!$A$14:$E$118,1,TRUE)</f>
        <v>T6P6</v>
      </c>
      <c r="R942" s="67"/>
      <c r="S942" s="64"/>
    </row>
    <row r="943" spans="1:19" s="58" customFormat="1" x14ac:dyDescent="0.3">
      <c r="A943" s="58" t="s">
        <v>126</v>
      </c>
      <c r="B943" s="58">
        <v>0</v>
      </c>
      <c r="C943" s="58" t="s">
        <v>4936</v>
      </c>
      <c r="D943" s="58">
        <v>1801</v>
      </c>
      <c r="E943" s="58">
        <v>326.84399999999999</v>
      </c>
      <c r="F943" s="58">
        <v>0.4</v>
      </c>
      <c r="G943" s="58">
        <v>0.3</v>
      </c>
      <c r="H943" s="58">
        <v>2.0749659999999999</v>
      </c>
      <c r="I943" s="58">
        <v>5189656.4670000002</v>
      </c>
      <c r="J943" s="58">
        <v>487956.48200000002</v>
      </c>
      <c r="K943" s="18">
        <f>VLOOKUP($C943,'Hub coords'!$A$14:$E$119,4,TRUE)</f>
        <v>487956.44140000001</v>
      </c>
      <c r="L943" s="18">
        <f>VLOOKUP($C943,'Hub coords'!$A$14:$E$119,5,TRUE)</f>
        <v>5189658.0525000002</v>
      </c>
      <c r="M943" s="59">
        <f t="shared" si="64"/>
        <v>4.0600000007543713E-2</v>
      </c>
      <c r="N943" s="59">
        <f t="shared" si="65"/>
        <v>1.5855000000447035</v>
      </c>
      <c r="O943" s="60">
        <f t="shared" si="66"/>
        <v>1.5860197382574932</v>
      </c>
      <c r="P943" s="59">
        <f t="shared" si="67"/>
        <v>2.515458610142367</v>
      </c>
      <c r="Q943" s="61" t="str">
        <f>VLOOKUP($C943,'Hub coords'!$A$14:$E$118,1,TRUE)</f>
        <v>T6P6</v>
      </c>
      <c r="R943" s="67"/>
      <c r="S943" s="64"/>
    </row>
    <row r="944" spans="1:19" s="58" customFormat="1" x14ac:dyDescent="0.3">
      <c r="A944" s="58" t="s">
        <v>126</v>
      </c>
      <c r="B944" s="58">
        <v>0</v>
      </c>
      <c r="C944" s="58" t="s">
        <v>4937</v>
      </c>
      <c r="D944" s="58">
        <v>1800</v>
      </c>
      <c r="E944" s="58">
        <v>328.79599999999999</v>
      </c>
      <c r="F944" s="58">
        <v>0.3</v>
      </c>
      <c r="G944" s="58">
        <v>0.2</v>
      </c>
      <c r="H944" s="58">
        <v>2.5886819999999999</v>
      </c>
      <c r="I944" s="58">
        <v>5189655.8109999998</v>
      </c>
      <c r="J944" s="58">
        <v>487957.95</v>
      </c>
      <c r="K944" s="18">
        <f>VLOOKUP($C944,'Hub coords'!$A$14:$E$119,4,TRUE)</f>
        <v>487956.44140000001</v>
      </c>
      <c r="L944" s="18">
        <f>VLOOKUP($C944,'Hub coords'!$A$14:$E$119,5,TRUE)</f>
        <v>5189658.0525000002</v>
      </c>
      <c r="M944" s="59">
        <f t="shared" si="64"/>
        <v>1.5086000000010245</v>
      </c>
      <c r="N944" s="59">
        <f t="shared" si="65"/>
        <v>2.2415000004693866</v>
      </c>
      <c r="O944" s="60">
        <f t="shared" si="66"/>
        <v>2.7018875276567953</v>
      </c>
      <c r="P944" s="59">
        <f t="shared" si="67"/>
        <v>7.30019621210735</v>
      </c>
      <c r="Q944" s="61" t="str">
        <f>VLOOKUP($C944,'Hub coords'!$A$14:$E$118,1,TRUE)</f>
        <v>T6P6</v>
      </c>
      <c r="R944" s="67"/>
      <c r="S944" s="64"/>
    </row>
    <row r="945" spans="1:19" s="58" customFormat="1" x14ac:dyDescent="0.3">
      <c r="A945" s="58" t="s">
        <v>126</v>
      </c>
      <c r="B945" s="58">
        <v>0</v>
      </c>
      <c r="C945" s="58" t="s">
        <v>4938</v>
      </c>
      <c r="D945" s="58">
        <v>1800</v>
      </c>
      <c r="E945" s="58">
        <v>339.68</v>
      </c>
      <c r="F945" s="58">
        <v>0.4</v>
      </c>
      <c r="G945" s="58">
        <v>0.3</v>
      </c>
      <c r="H945" s="58">
        <v>2.855896</v>
      </c>
      <c r="I945" s="58">
        <v>5189654.5750000002</v>
      </c>
      <c r="J945" s="58">
        <v>487957.32299999997</v>
      </c>
      <c r="K945" s="18">
        <f>VLOOKUP($C945,'Hub coords'!$A$14:$E$119,4,TRUE)</f>
        <v>487956.44140000001</v>
      </c>
      <c r="L945" s="18">
        <f>VLOOKUP($C945,'Hub coords'!$A$14:$E$119,5,TRUE)</f>
        <v>5189658.0525000002</v>
      </c>
      <c r="M945" s="59">
        <f t="shared" si="64"/>
        <v>0.88159999996423721</v>
      </c>
      <c r="N945" s="59">
        <f t="shared" si="65"/>
        <v>3.4775000000372529</v>
      </c>
      <c r="O945" s="60">
        <f t="shared" si="66"/>
        <v>3.5875095554152936</v>
      </c>
      <c r="P945" s="59">
        <f t="shared" si="67"/>
        <v>12.870224810196037</v>
      </c>
      <c r="Q945" s="61" t="str">
        <f>VLOOKUP($C945,'Hub coords'!$A$14:$E$118,1,TRUE)</f>
        <v>T6P6</v>
      </c>
      <c r="R945" s="67"/>
      <c r="S945" s="64"/>
    </row>
    <row r="946" spans="1:19" s="58" customFormat="1" ht="15" thickBot="1" x14ac:dyDescent="0.35">
      <c r="A946" s="58" t="s">
        <v>130</v>
      </c>
      <c r="B946" s="58">
        <v>0</v>
      </c>
      <c r="C946" s="58" t="s">
        <v>4939</v>
      </c>
      <c r="D946" s="58">
        <v>1801</v>
      </c>
      <c r="E946" s="58">
        <v>332.25099999999998</v>
      </c>
      <c r="F946" s="58">
        <v>0.3</v>
      </c>
      <c r="G946" s="58">
        <v>0.2</v>
      </c>
      <c r="H946" s="58">
        <v>2.1810679999999998</v>
      </c>
      <c r="I946" s="58">
        <v>5189654.4349999996</v>
      </c>
      <c r="J946" s="58">
        <v>487956.20400000003</v>
      </c>
      <c r="K946" s="18">
        <f>VLOOKUP($C946,'Hub coords'!$A$14:$E$119,4,TRUE)</f>
        <v>487956.44140000001</v>
      </c>
      <c r="L946" s="18">
        <f>VLOOKUP($C946,'Hub coords'!$A$14:$E$119,5,TRUE)</f>
        <v>5189658.0525000002</v>
      </c>
      <c r="M946" s="59">
        <f t="shared" si="64"/>
        <v>0.23739999998360872</v>
      </c>
      <c r="N946" s="59">
        <f t="shared" si="65"/>
        <v>3.6175000006332994</v>
      </c>
      <c r="O946" s="60">
        <f t="shared" si="66"/>
        <v>3.6252813704006672</v>
      </c>
      <c r="P946" s="59">
        <f t="shared" si="67"/>
        <v>13.14266501457414</v>
      </c>
      <c r="Q946" s="61" t="str">
        <f>VLOOKUP($C946,'Hub coords'!$A$14:$E$118,1,TRUE)</f>
        <v>T6P6</v>
      </c>
      <c r="R946" s="65"/>
      <c r="S946" s="65"/>
    </row>
    <row r="947" spans="1:19" s="58" customFormat="1" x14ac:dyDescent="0.3">
      <c r="A947" s="58" t="s">
        <v>126</v>
      </c>
      <c r="B947" s="58">
        <v>0</v>
      </c>
      <c r="C947" s="58" t="s">
        <v>4922</v>
      </c>
      <c r="D947" s="58">
        <v>1801</v>
      </c>
      <c r="E947" s="58">
        <v>331.95400000000001</v>
      </c>
      <c r="F947" s="58">
        <v>0.3</v>
      </c>
      <c r="G947" s="58">
        <v>0.2</v>
      </c>
      <c r="H947" s="58">
        <v>2.1658710000000001</v>
      </c>
      <c r="I947" s="58">
        <v>5189654.5880000005</v>
      </c>
      <c r="J947" s="58">
        <v>487956.47100000002</v>
      </c>
      <c r="K947" s="18">
        <f>VLOOKUP($C947,'Hub coords'!$A$14:$E$119,4,TRUE)</f>
        <v>487956.44140000001</v>
      </c>
      <c r="L947" s="18">
        <f>VLOOKUP($C947,'Hub coords'!$A$14:$E$119,5,TRUE)</f>
        <v>5189658.0525000002</v>
      </c>
      <c r="M947" s="59">
        <f t="shared" si="64"/>
        <v>2.9600000008940697E-2</v>
      </c>
      <c r="N947" s="59">
        <f t="shared" si="65"/>
        <v>3.464499999769032</v>
      </c>
      <c r="O947" s="60">
        <f t="shared" si="66"/>
        <v>3.464626445722562</v>
      </c>
      <c r="P947" s="59">
        <f t="shared" si="67"/>
        <v>12.003636408400153</v>
      </c>
      <c r="Q947" s="61" t="str">
        <f>VLOOKUP($C947,'Hub coords'!$A$14:$E$118,1,TRUE)</f>
        <v>T6P6</v>
      </c>
    </row>
    <row r="948" spans="1:19" s="58" customFormat="1" x14ac:dyDescent="0.3">
      <c r="A948" s="58" t="s">
        <v>126</v>
      </c>
      <c r="B948" s="58">
        <v>0</v>
      </c>
      <c r="C948" s="58" t="s">
        <v>4940</v>
      </c>
      <c r="D948" s="58">
        <v>1801</v>
      </c>
      <c r="E948" s="58">
        <v>333.041</v>
      </c>
      <c r="F948" s="58">
        <v>0.3</v>
      </c>
      <c r="G948" s="58">
        <v>0.2</v>
      </c>
      <c r="H948" s="58">
        <v>2.4140999999999999</v>
      </c>
      <c r="I948" s="58">
        <v>5189655.0769999996</v>
      </c>
      <c r="J948" s="58">
        <v>487956.46299999999</v>
      </c>
      <c r="K948" s="18">
        <f>VLOOKUP($C948,'Hub coords'!$A$14:$E$119,4,TRUE)</f>
        <v>487956.44140000001</v>
      </c>
      <c r="L948" s="18">
        <f>VLOOKUP($C948,'Hub coords'!$A$14:$E$119,5,TRUE)</f>
        <v>5189658.0525000002</v>
      </c>
      <c r="M948" s="59">
        <f t="shared" si="64"/>
        <v>2.1599999978207052E-2</v>
      </c>
      <c r="N948" s="59">
        <f t="shared" si="65"/>
        <v>2.9755000006407499</v>
      </c>
      <c r="O948" s="60">
        <f t="shared" si="66"/>
        <v>2.9755783998765954</v>
      </c>
      <c r="P948" s="59">
        <f t="shared" si="67"/>
        <v>8.8540668138121603</v>
      </c>
      <c r="Q948" s="61" t="str">
        <f>VLOOKUP($C948,'Hub coords'!$A$14:$E$118,1,TRUE)</f>
        <v>T6P6</v>
      </c>
    </row>
    <row r="949" spans="1:19" s="58" customFormat="1" x14ac:dyDescent="0.3">
      <c r="A949" s="58" t="s">
        <v>126</v>
      </c>
      <c r="B949" s="58">
        <v>0</v>
      </c>
      <c r="C949" s="58" t="s">
        <v>4941</v>
      </c>
      <c r="D949" s="58">
        <v>1800</v>
      </c>
      <c r="E949" s="58">
        <v>341.46600000000001</v>
      </c>
      <c r="F949" s="58">
        <v>0.5</v>
      </c>
      <c r="G949" s="58">
        <v>0.4</v>
      </c>
      <c r="H949" s="58">
        <v>2.7802630000000002</v>
      </c>
      <c r="I949" s="58">
        <v>5189654.3370000003</v>
      </c>
      <c r="J949" s="58">
        <v>487958.34700000001</v>
      </c>
      <c r="K949" s="18">
        <f>VLOOKUP($C949,'Hub coords'!$A$14:$E$119,4,TRUE)</f>
        <v>487956.44140000001</v>
      </c>
      <c r="L949" s="18">
        <f>VLOOKUP($C949,'Hub coords'!$A$14:$E$119,5,TRUE)</f>
        <v>5189658.0525000002</v>
      </c>
      <c r="M949" s="59">
        <f t="shared" si="64"/>
        <v>1.9055999999982305</v>
      </c>
      <c r="N949" s="59">
        <f t="shared" si="65"/>
        <v>3.7154999999329448</v>
      </c>
      <c r="O949" s="60">
        <f t="shared" si="66"/>
        <v>4.1756737910779105</v>
      </c>
      <c r="P949" s="59">
        <f t="shared" si="67"/>
        <v>17.43625160949497</v>
      </c>
      <c r="Q949" s="61" t="str">
        <f>VLOOKUP($C949,'Hub coords'!$A$14:$E$118,1,TRUE)</f>
        <v>T6P6</v>
      </c>
    </row>
    <row r="950" spans="1:19" s="58" customFormat="1" x14ac:dyDescent="0.3">
      <c r="A950" s="58" t="s">
        <v>126</v>
      </c>
      <c r="B950" s="58">
        <v>0</v>
      </c>
      <c r="C950" s="58" t="s">
        <v>4942</v>
      </c>
      <c r="D950" s="58">
        <v>1801</v>
      </c>
      <c r="E950" s="58">
        <v>328.04899999999998</v>
      </c>
      <c r="F950" s="58">
        <v>0.3</v>
      </c>
      <c r="G950" s="58">
        <v>0.3</v>
      </c>
      <c r="H950" s="58">
        <v>2.1353780000000002</v>
      </c>
      <c r="I950" s="58">
        <v>5189657.1830000002</v>
      </c>
      <c r="J950" s="58">
        <v>487956.88400000002</v>
      </c>
      <c r="K950" s="18">
        <f>VLOOKUP($C950,'Hub coords'!$A$14:$E$119,4,TRUE)</f>
        <v>487956.44140000001</v>
      </c>
      <c r="L950" s="18">
        <f>VLOOKUP($C950,'Hub coords'!$A$14:$E$119,5,TRUE)</f>
        <v>5189658.0525000002</v>
      </c>
      <c r="M950" s="59">
        <f t="shared" si="64"/>
        <v>0.44260000000940636</v>
      </c>
      <c r="N950" s="59">
        <f t="shared" si="65"/>
        <v>0.86950000002980232</v>
      </c>
      <c r="O950" s="60">
        <f t="shared" si="66"/>
        <v>0.97566644405767733</v>
      </c>
      <c r="P950" s="59">
        <f t="shared" si="67"/>
        <v>0.95192501006015284</v>
      </c>
      <c r="Q950" s="61" t="str">
        <f>VLOOKUP($C950,'Hub coords'!$A$14:$E$118,1,TRUE)</f>
        <v>T6P6</v>
      </c>
    </row>
    <row r="951" spans="1:19" s="58" customFormat="1" x14ac:dyDescent="0.3">
      <c r="A951" s="58" t="s">
        <v>126</v>
      </c>
      <c r="B951" s="58">
        <v>0</v>
      </c>
      <c r="C951" s="58" t="s">
        <v>4943</v>
      </c>
      <c r="D951" s="58">
        <v>1800</v>
      </c>
      <c r="E951" s="58">
        <v>330.21600000000001</v>
      </c>
      <c r="F951" s="58">
        <v>0.3</v>
      </c>
      <c r="G951" s="58">
        <v>0.3</v>
      </c>
      <c r="H951" s="58">
        <v>1.9309559999999999</v>
      </c>
      <c r="I951" s="58">
        <v>5189655.574</v>
      </c>
      <c r="J951" s="58">
        <v>487957.22</v>
      </c>
      <c r="K951" s="18">
        <f>VLOOKUP($C951,'Hub coords'!$A$14:$E$119,4,TRUE)</f>
        <v>487956.44140000001</v>
      </c>
      <c r="L951" s="18">
        <f>VLOOKUP($C951,'Hub coords'!$A$14:$E$119,5,TRUE)</f>
        <v>5189658.0525000002</v>
      </c>
      <c r="M951" s="59">
        <f t="shared" si="64"/>
        <v>0.77859999996144325</v>
      </c>
      <c r="N951" s="59">
        <f t="shared" si="65"/>
        <v>2.4785000002011657</v>
      </c>
      <c r="O951" s="60">
        <f t="shared" si="66"/>
        <v>2.5979184380840632</v>
      </c>
      <c r="P951" s="59">
        <f t="shared" si="67"/>
        <v>6.7491802109371388</v>
      </c>
      <c r="Q951" s="61" t="str">
        <f>VLOOKUP($C951,'Hub coords'!$A$14:$E$118,1,TRUE)</f>
        <v>T6P6</v>
      </c>
    </row>
    <row r="952" spans="1:19" s="58" customFormat="1" x14ac:dyDescent="0.3">
      <c r="A952" s="58" t="s">
        <v>126</v>
      </c>
      <c r="B952" s="58">
        <v>0</v>
      </c>
      <c r="C952" s="58" t="s">
        <v>4944</v>
      </c>
      <c r="D952" s="58">
        <v>1801</v>
      </c>
      <c r="E952" s="58">
        <v>331.55799999999999</v>
      </c>
      <c r="F952" s="58">
        <v>0.3</v>
      </c>
      <c r="G952" s="58">
        <v>0.2</v>
      </c>
      <c r="H952" s="58">
        <v>2.019987</v>
      </c>
      <c r="I952" s="58">
        <v>5189654.9740000004</v>
      </c>
      <c r="J952" s="58">
        <v>487956.94</v>
      </c>
      <c r="K952" s="18">
        <f>VLOOKUP($C952,'Hub coords'!$A$14:$E$119,4,TRUE)</f>
        <v>487956.44140000001</v>
      </c>
      <c r="L952" s="18">
        <f>VLOOKUP($C952,'Hub coords'!$A$14:$E$119,5,TRUE)</f>
        <v>5189658.0525000002</v>
      </c>
      <c r="M952" s="59">
        <f t="shared" si="64"/>
        <v>0.49859999999171123</v>
      </c>
      <c r="N952" s="59">
        <f t="shared" si="65"/>
        <v>3.0784999998286366</v>
      </c>
      <c r="O952" s="60">
        <f t="shared" si="66"/>
        <v>3.118615752050363</v>
      </c>
      <c r="P952" s="59">
        <f t="shared" si="67"/>
        <v>9.7257642089366509</v>
      </c>
      <c r="Q952" s="61" t="str">
        <f>VLOOKUP($C952,'Hub coords'!$A$14:$E$118,1,TRUE)</f>
        <v>T6P6</v>
      </c>
    </row>
    <row r="953" spans="1:19" s="58" customFormat="1" x14ac:dyDescent="0.3">
      <c r="A953" s="58" t="s">
        <v>126</v>
      </c>
      <c r="B953" s="58">
        <v>0</v>
      </c>
      <c r="C953" s="58" t="s">
        <v>4945</v>
      </c>
      <c r="D953" s="58">
        <v>1800</v>
      </c>
      <c r="E953" s="58">
        <v>330.26600000000002</v>
      </c>
      <c r="F953" s="58">
        <v>0.3</v>
      </c>
      <c r="G953" s="58">
        <v>0.2</v>
      </c>
      <c r="H953" s="58">
        <v>2.2156370000000001</v>
      </c>
      <c r="I953" s="58">
        <v>5189655.3279999997</v>
      </c>
      <c r="J953" s="58">
        <v>487956.93900000001</v>
      </c>
      <c r="K953" s="18">
        <f>VLOOKUP($C953,'Hub coords'!$A$14:$E$119,4,TRUE)</f>
        <v>487956.44140000001</v>
      </c>
      <c r="L953" s="18">
        <f>VLOOKUP($C953,'Hub coords'!$A$14:$E$119,5,TRUE)</f>
        <v>5189658.0525000002</v>
      </c>
      <c r="M953" s="59">
        <f t="shared" si="64"/>
        <v>0.49760000000242144</v>
      </c>
      <c r="N953" s="59">
        <f t="shared" si="65"/>
        <v>2.7245000004768372</v>
      </c>
      <c r="O953" s="60">
        <f t="shared" si="66"/>
        <v>2.7695678385987761</v>
      </c>
      <c r="P953" s="59">
        <f t="shared" si="67"/>
        <v>7.6705060126006961</v>
      </c>
      <c r="Q953" s="61" t="str">
        <f>VLOOKUP($C953,'Hub coords'!$A$14:$E$118,1,TRUE)</f>
        <v>T6P6</v>
      </c>
    </row>
    <row r="954" spans="1:19" s="58" customFormat="1" x14ac:dyDescent="0.3">
      <c r="A954" s="58" t="s">
        <v>126</v>
      </c>
      <c r="B954" s="58">
        <v>0</v>
      </c>
      <c r="C954" s="58" t="s">
        <v>4946</v>
      </c>
      <c r="D954" s="58">
        <v>1800</v>
      </c>
      <c r="E954" s="58">
        <v>333.55099999999999</v>
      </c>
      <c r="F954" s="58">
        <v>0.3</v>
      </c>
      <c r="G954" s="58">
        <v>0.3</v>
      </c>
      <c r="H954" s="58">
        <v>2.3990809999999998</v>
      </c>
      <c r="I954" s="58">
        <v>5189655.7769999998</v>
      </c>
      <c r="J954" s="58">
        <v>487957.42099999997</v>
      </c>
      <c r="K954" s="18">
        <f>VLOOKUP($C954,'Hub coords'!$A$14:$E$119,4,TRUE)</f>
        <v>487956.44140000001</v>
      </c>
      <c r="L954" s="18">
        <f>VLOOKUP($C954,'Hub coords'!$A$14:$E$119,5,TRUE)</f>
        <v>5189658.0525000002</v>
      </c>
      <c r="M954" s="59">
        <f t="shared" si="64"/>
        <v>0.97959999996237457</v>
      </c>
      <c r="N954" s="59">
        <f t="shared" si="65"/>
        <v>2.2755000004544854</v>
      </c>
      <c r="O954" s="60">
        <f t="shared" si="66"/>
        <v>2.4774011407106937</v>
      </c>
      <c r="P954" s="59">
        <f t="shared" si="67"/>
        <v>6.1375164119946461</v>
      </c>
      <c r="Q954" s="61" t="str">
        <f>VLOOKUP($C954,'Hub coords'!$A$14:$E$118,1,TRUE)</f>
        <v>T6P6</v>
      </c>
    </row>
    <row r="955" spans="1:19" s="58" customFormat="1" x14ac:dyDescent="0.3">
      <c r="A955" s="58" t="s">
        <v>126</v>
      </c>
      <c r="B955" s="58">
        <v>0</v>
      </c>
      <c r="C955" s="58" t="s">
        <v>4947</v>
      </c>
      <c r="D955" s="58">
        <v>1801</v>
      </c>
      <c r="E955" s="58">
        <v>331.57</v>
      </c>
      <c r="F955" s="58">
        <v>0.3</v>
      </c>
      <c r="G955" s="58">
        <v>0.2</v>
      </c>
      <c r="H955" s="58">
        <v>2.3726729999999998</v>
      </c>
      <c r="I955" s="58">
        <v>5189656.0959999999</v>
      </c>
      <c r="J955" s="58">
        <v>487957.60399999999</v>
      </c>
      <c r="K955" s="18">
        <f>VLOOKUP($C955,'Hub coords'!$A$14:$E$119,4,TRUE)</f>
        <v>487956.44140000001</v>
      </c>
      <c r="L955" s="18">
        <f>VLOOKUP($C955,'Hub coords'!$A$14:$E$119,5,TRUE)</f>
        <v>5189658.0525000002</v>
      </c>
      <c r="M955" s="59">
        <f t="shared" si="64"/>
        <v>1.1625999999814667</v>
      </c>
      <c r="N955" s="59">
        <f t="shared" si="65"/>
        <v>1.956500000320375</v>
      </c>
      <c r="O955" s="60">
        <f t="shared" si="66"/>
        <v>2.2758583020940768</v>
      </c>
      <c r="P955" s="59">
        <f t="shared" si="67"/>
        <v>5.1795310112105337</v>
      </c>
      <c r="Q955" s="61" t="str">
        <f>VLOOKUP($C955,'Hub coords'!$A$14:$E$118,1,TRUE)</f>
        <v>T6P6</v>
      </c>
    </row>
    <row r="956" spans="1:19" s="58" customFormat="1" x14ac:dyDescent="0.3">
      <c r="A956" s="58" t="s">
        <v>126</v>
      </c>
      <c r="B956" s="58">
        <v>0</v>
      </c>
      <c r="C956" s="58" t="s">
        <v>4948</v>
      </c>
      <c r="D956" s="58">
        <v>1801</v>
      </c>
      <c r="E956" s="58">
        <v>329.55799999999999</v>
      </c>
      <c r="F956" s="58">
        <v>0.5</v>
      </c>
      <c r="G956" s="58">
        <v>0.4</v>
      </c>
      <c r="H956" s="58">
        <v>1.815107</v>
      </c>
      <c r="I956" s="58">
        <v>5189656.824</v>
      </c>
      <c r="J956" s="58">
        <v>487956.98300000001</v>
      </c>
      <c r="K956" s="18">
        <f>VLOOKUP($C956,'Hub coords'!$A$14:$E$119,4,TRUE)</f>
        <v>487956.44140000001</v>
      </c>
      <c r="L956" s="18">
        <f>VLOOKUP($C956,'Hub coords'!$A$14:$E$119,5,TRUE)</f>
        <v>5189658.0525000002</v>
      </c>
      <c r="M956" s="59">
        <f t="shared" si="64"/>
        <v>0.5415999999968335</v>
      </c>
      <c r="N956" s="59">
        <f t="shared" si="65"/>
        <v>1.2285000002011657</v>
      </c>
      <c r="O956" s="60">
        <f t="shared" si="66"/>
        <v>1.3425881015750267</v>
      </c>
      <c r="P956" s="59">
        <f t="shared" si="67"/>
        <v>1.8025428104908343</v>
      </c>
      <c r="Q956" s="61" t="str">
        <f>VLOOKUP($C956,'Hub coords'!$A$14:$E$118,1,TRUE)</f>
        <v>T6P6</v>
      </c>
    </row>
    <row r="957" spans="1:19" s="58" customFormat="1" x14ac:dyDescent="0.3">
      <c r="A957" s="58" t="s">
        <v>126</v>
      </c>
      <c r="B957" s="58">
        <v>0</v>
      </c>
      <c r="C957" s="58" t="s">
        <v>4949</v>
      </c>
      <c r="D957" s="58">
        <v>1801</v>
      </c>
      <c r="E957" s="58">
        <v>327.15300000000002</v>
      </c>
      <c r="F957" s="58">
        <v>0.3</v>
      </c>
      <c r="G957" s="58">
        <v>0.2</v>
      </c>
      <c r="H957" s="58">
        <v>2.1679349999999999</v>
      </c>
      <c r="I957" s="58">
        <v>5189656.74</v>
      </c>
      <c r="J957" s="58">
        <v>487956.87099999998</v>
      </c>
      <c r="K957" s="18">
        <f>VLOOKUP($C957,'Hub coords'!$A$14:$E$119,4,TRUE)</f>
        <v>487956.44140000001</v>
      </c>
      <c r="L957" s="18">
        <f>VLOOKUP($C957,'Hub coords'!$A$14:$E$119,5,TRUE)</f>
        <v>5189658.0525000002</v>
      </c>
      <c r="M957" s="59">
        <f t="shared" si="64"/>
        <v>0.4295999999740161</v>
      </c>
      <c r="N957" s="59">
        <f t="shared" si="65"/>
        <v>1.3125</v>
      </c>
      <c r="O957" s="60">
        <f t="shared" si="66"/>
        <v>1.3810186131901607</v>
      </c>
      <c r="P957" s="59">
        <f t="shared" si="67"/>
        <v>1.9072124099776748</v>
      </c>
      <c r="Q957" s="61" t="str">
        <f>VLOOKUP($C957,'Hub coords'!$A$14:$E$118,1,TRUE)</f>
        <v>T6P6</v>
      </c>
    </row>
    <row r="958" spans="1:19" s="58" customFormat="1" x14ac:dyDescent="0.3">
      <c r="A958" s="58" t="s">
        <v>130</v>
      </c>
      <c r="B958" s="58">
        <v>0</v>
      </c>
      <c r="C958" s="58" t="s">
        <v>4923</v>
      </c>
      <c r="D958" s="58">
        <v>1800</v>
      </c>
      <c r="E958" s="58">
        <v>332.06200000000001</v>
      </c>
      <c r="F958" s="58">
        <v>0.3</v>
      </c>
      <c r="G958" s="58">
        <v>0.3</v>
      </c>
      <c r="H958" s="58">
        <v>2.364735</v>
      </c>
      <c r="I958" s="58">
        <v>5189655.0470000003</v>
      </c>
      <c r="J958" s="58">
        <v>487957.30200000003</v>
      </c>
      <c r="K958" s="18">
        <f>VLOOKUP($C958,'Hub coords'!$A$14:$E$119,4,TRUE)</f>
        <v>487956.44140000001</v>
      </c>
      <c r="L958" s="18">
        <f>VLOOKUP($C958,'Hub coords'!$A$14:$E$119,5,TRUE)</f>
        <v>5189658.0525000002</v>
      </c>
      <c r="M958" s="59">
        <f t="shared" si="64"/>
        <v>0.86060000001452863</v>
      </c>
      <c r="N958" s="59">
        <f t="shared" si="65"/>
        <v>3.0054999999701977</v>
      </c>
      <c r="O958" s="60">
        <f t="shared" si="66"/>
        <v>3.1262857530695856</v>
      </c>
      <c r="P958" s="59">
        <f t="shared" si="67"/>
        <v>9.7736626098458661</v>
      </c>
      <c r="Q958" s="61" t="str">
        <f>VLOOKUP($C958,'Hub coords'!$A$14:$E$118,1,TRUE)</f>
        <v>T6P6</v>
      </c>
    </row>
    <row r="959" spans="1:19" s="58" customFormat="1" x14ac:dyDescent="0.3">
      <c r="A959" s="58" t="s">
        <v>130</v>
      </c>
      <c r="B959" s="58">
        <v>0</v>
      </c>
      <c r="C959" s="58" t="s">
        <v>4950</v>
      </c>
      <c r="D959" s="58">
        <v>1801</v>
      </c>
      <c r="E959" s="58">
        <v>332.54500000000002</v>
      </c>
      <c r="F959" s="58">
        <v>0.3</v>
      </c>
      <c r="G959" s="58">
        <v>0.2</v>
      </c>
      <c r="H959" s="58">
        <v>2.121022</v>
      </c>
      <c r="I959" s="58">
        <v>5189654.8940000003</v>
      </c>
      <c r="J959" s="58">
        <v>487956.81199999998</v>
      </c>
      <c r="K959" s="18">
        <f>VLOOKUP($C959,'Hub coords'!$A$14:$E$119,4,TRUE)</f>
        <v>487956.44140000001</v>
      </c>
      <c r="L959" s="18">
        <f>VLOOKUP($C959,'Hub coords'!$A$14:$E$119,5,TRUE)</f>
        <v>5189658.0525000002</v>
      </c>
      <c r="M959" s="59">
        <f t="shared" si="64"/>
        <v>0.3705999999656342</v>
      </c>
      <c r="N959" s="59">
        <f t="shared" si="65"/>
        <v>3.1584999999031425</v>
      </c>
      <c r="O959" s="60">
        <f t="shared" si="66"/>
        <v>3.1801677014526573</v>
      </c>
      <c r="P959" s="59">
        <f t="shared" si="67"/>
        <v>10.113466609362677</v>
      </c>
      <c r="Q959" s="61" t="str">
        <f>VLOOKUP($C959,'Hub coords'!$A$14:$E$118,1,TRUE)</f>
        <v>T6P6</v>
      </c>
    </row>
    <row r="960" spans="1:19" s="58" customFormat="1" x14ac:dyDescent="0.3">
      <c r="A960" s="58" t="s">
        <v>126</v>
      </c>
      <c r="B960" s="58">
        <v>0</v>
      </c>
      <c r="C960" s="58" t="s">
        <v>4924</v>
      </c>
      <c r="D960" s="58">
        <v>1800</v>
      </c>
      <c r="E960" s="58">
        <v>330.613</v>
      </c>
      <c r="F960" s="58">
        <v>0.3</v>
      </c>
      <c r="G960" s="58">
        <v>0.3</v>
      </c>
      <c r="H960" s="58">
        <v>2.0351710000000001</v>
      </c>
      <c r="I960" s="58">
        <v>5189655.5590000004</v>
      </c>
      <c r="J960" s="58">
        <v>487957.326</v>
      </c>
      <c r="K960" s="18">
        <f>VLOOKUP($C960,'Hub coords'!$A$14:$E$119,4,TRUE)</f>
        <v>487956.44140000001</v>
      </c>
      <c r="L960" s="18">
        <f>VLOOKUP($C960,'Hub coords'!$A$14:$E$119,5,TRUE)</f>
        <v>5189658.0525000002</v>
      </c>
      <c r="M960" s="59">
        <f t="shared" si="64"/>
        <v>0.88459999999031425</v>
      </c>
      <c r="N960" s="59">
        <f t="shared" si="65"/>
        <v>2.4934999998658895</v>
      </c>
      <c r="O960" s="60">
        <f t="shared" si="66"/>
        <v>2.6457625383458083</v>
      </c>
      <c r="P960" s="59">
        <f t="shared" si="67"/>
        <v>7.0000594093140549</v>
      </c>
      <c r="Q960" s="61" t="str">
        <f>VLOOKUP($C960,'Hub coords'!$A$14:$E$118,1,TRUE)</f>
        <v>T6P6</v>
      </c>
      <c r="R960" s="58" t="s">
        <v>5112</v>
      </c>
      <c r="S960" s="66">
        <f>COUNT(D936:D965)</f>
        <v>30</v>
      </c>
    </row>
    <row r="961" spans="1:20" s="58" customFormat="1" x14ac:dyDescent="0.3">
      <c r="A961" s="58" t="s">
        <v>126</v>
      </c>
      <c r="B961" s="58">
        <v>0</v>
      </c>
      <c r="C961" s="58" t="s">
        <v>4925</v>
      </c>
      <c r="D961" s="58">
        <v>1800</v>
      </c>
      <c r="E961" s="58">
        <v>331.09199999999998</v>
      </c>
      <c r="F961" s="58">
        <v>0.3</v>
      </c>
      <c r="G961" s="58">
        <v>0.2</v>
      </c>
      <c r="H961" s="58">
        <v>2.3762569999999998</v>
      </c>
      <c r="I961" s="58">
        <v>5189655.9050000003</v>
      </c>
      <c r="J961" s="58">
        <v>487957.80699999997</v>
      </c>
      <c r="K961" s="18">
        <f>VLOOKUP($C961,'Hub coords'!$A$14:$E$119,4,TRUE)</f>
        <v>487956.44140000001</v>
      </c>
      <c r="L961" s="18">
        <f>VLOOKUP($C961,'Hub coords'!$A$14:$E$119,5,TRUE)</f>
        <v>5189658.0525000002</v>
      </c>
      <c r="M961" s="59">
        <f t="shared" si="64"/>
        <v>1.3655999999609776</v>
      </c>
      <c r="N961" s="59">
        <f t="shared" si="65"/>
        <v>2.1474999999627471</v>
      </c>
      <c r="O961" s="60">
        <f t="shared" si="66"/>
        <v>2.5449203543005861</v>
      </c>
      <c r="P961" s="59">
        <f t="shared" si="67"/>
        <v>6.4766196097334205</v>
      </c>
      <c r="Q961" s="61" t="str">
        <f>VLOOKUP($C961,'Hub coords'!$A$14:$E$118,1,TRUE)</f>
        <v>T6P6</v>
      </c>
      <c r="R961" s="58" t="s">
        <v>5111</v>
      </c>
      <c r="S961" s="59">
        <f>AVERAGE(O936:O965)</f>
        <v>2.6601424870907797</v>
      </c>
    </row>
    <row r="962" spans="1:20" s="58" customFormat="1" x14ac:dyDescent="0.3">
      <c r="A962" s="58" t="s">
        <v>126</v>
      </c>
      <c r="B962" s="58">
        <v>0</v>
      </c>
      <c r="C962" s="58" t="s">
        <v>4926</v>
      </c>
      <c r="D962" s="58">
        <v>1801</v>
      </c>
      <c r="E962" s="58">
        <v>332.536</v>
      </c>
      <c r="F962" s="58">
        <v>0.3</v>
      </c>
      <c r="G962" s="58">
        <v>0.2</v>
      </c>
      <c r="H962" s="58">
        <v>2.2231909999999999</v>
      </c>
      <c r="I962" s="58">
        <v>5189654.9790000003</v>
      </c>
      <c r="J962" s="58">
        <v>487956.74699999997</v>
      </c>
      <c r="K962" s="18">
        <f>VLOOKUP($C962,'Hub coords'!$A$14:$E$119,4,TRUE)</f>
        <v>487956.44140000001</v>
      </c>
      <c r="L962" s="18">
        <f>VLOOKUP($C962,'Hub coords'!$A$14:$E$119,5,TRUE)</f>
        <v>5189658.0525000002</v>
      </c>
      <c r="M962" s="59">
        <f t="shared" si="64"/>
        <v>0.30559999996330589</v>
      </c>
      <c r="N962" s="59">
        <f t="shared" si="65"/>
        <v>3.0734999999403954</v>
      </c>
      <c r="O962" s="60">
        <f t="shared" si="66"/>
        <v>3.088655631437597</v>
      </c>
      <c r="P962" s="59">
        <f t="shared" si="67"/>
        <v>9.5397936096111806</v>
      </c>
      <c r="Q962" s="61" t="str">
        <f>VLOOKUP($C962,'Hub coords'!$A$14:$E$118,1,TRUE)</f>
        <v>T6P6</v>
      </c>
      <c r="R962" s="58" t="s">
        <v>5110</v>
      </c>
      <c r="S962" s="59">
        <f>_xlfn.STDEV.S(O936:O965)</f>
        <v>0.89787839942379377</v>
      </c>
    </row>
    <row r="963" spans="1:20" s="58" customFormat="1" x14ac:dyDescent="0.3">
      <c r="A963" s="58" t="s">
        <v>126</v>
      </c>
      <c r="B963" s="58">
        <v>0</v>
      </c>
      <c r="C963" s="58" t="s">
        <v>4927</v>
      </c>
      <c r="D963" s="58">
        <v>1801</v>
      </c>
      <c r="E963" s="58">
        <v>332.21699999999998</v>
      </c>
      <c r="F963" s="58">
        <v>0.3</v>
      </c>
      <c r="G963" s="58">
        <v>0.2</v>
      </c>
      <c r="H963" s="58">
        <v>1.837143</v>
      </c>
      <c r="I963" s="58">
        <v>5189654.7309999997</v>
      </c>
      <c r="J963" s="58">
        <v>487956.788</v>
      </c>
      <c r="K963" s="18">
        <f>VLOOKUP($C963,'Hub coords'!$A$14:$E$119,4,TRUE)</f>
        <v>487956.44140000001</v>
      </c>
      <c r="L963" s="18">
        <f>VLOOKUP($C963,'Hub coords'!$A$14:$E$119,5,TRUE)</f>
        <v>5189658.0525000002</v>
      </c>
      <c r="M963" s="59">
        <f t="shared" si="64"/>
        <v>0.34659999998984858</v>
      </c>
      <c r="N963" s="59">
        <f t="shared" si="65"/>
        <v>3.3215000005438924</v>
      </c>
      <c r="O963" s="60">
        <f t="shared" si="66"/>
        <v>3.3395349696635965</v>
      </c>
      <c r="P963" s="59">
        <f t="shared" si="67"/>
        <v>11.152493813606039</v>
      </c>
      <c r="Q963" s="61" t="str">
        <f>VLOOKUP($C963,'Hub coords'!$A$14:$E$118,1,TRUE)</f>
        <v>T6P6</v>
      </c>
      <c r="R963" s="58" t="s">
        <v>5109</v>
      </c>
      <c r="S963" s="59">
        <f>MIN(O936:O965)</f>
        <v>0.97566644405767733</v>
      </c>
    </row>
    <row r="964" spans="1:20" s="58" customFormat="1" x14ac:dyDescent="0.3">
      <c r="A964" s="58" t="s">
        <v>126</v>
      </c>
      <c r="B964" s="58">
        <v>0</v>
      </c>
      <c r="C964" s="58" t="s">
        <v>4928</v>
      </c>
      <c r="D964" s="58">
        <v>1800</v>
      </c>
      <c r="E964" s="58">
        <v>352.15899999999999</v>
      </c>
      <c r="F964" s="58">
        <v>0.3</v>
      </c>
      <c r="G964" s="58">
        <v>0.4</v>
      </c>
      <c r="H964" s="58">
        <v>2.3138649999999998</v>
      </c>
      <c r="I964" s="58">
        <v>5189653.6339999996</v>
      </c>
      <c r="J964" s="58">
        <v>487957.13099999999</v>
      </c>
      <c r="K964" s="18">
        <f>VLOOKUP($C964,'Hub coords'!$A$14:$E$119,4,TRUE)</f>
        <v>487956.44140000001</v>
      </c>
      <c r="L964" s="18">
        <f>VLOOKUP($C964,'Hub coords'!$A$14:$E$119,5,TRUE)</f>
        <v>5189658.0525000002</v>
      </c>
      <c r="M964" s="59">
        <f t="shared" si="64"/>
        <v>0.68959999998332933</v>
      </c>
      <c r="N964" s="59">
        <f t="shared" si="65"/>
        <v>4.4185000006109476</v>
      </c>
      <c r="O964" s="60">
        <f t="shared" si="66"/>
        <v>4.4719895365906162</v>
      </c>
      <c r="P964" s="59">
        <f t="shared" si="67"/>
        <v>19.998690415375954</v>
      </c>
      <c r="Q964" s="61" t="str">
        <f>VLOOKUP($C964,'Hub coords'!$A$14:$E$118,1,TRUE)</f>
        <v>T6P6</v>
      </c>
      <c r="R964" s="58" t="s">
        <v>5108</v>
      </c>
      <c r="S964" s="59">
        <f>MAX(O936:O965)</f>
        <v>4.4719895365906162</v>
      </c>
    </row>
    <row r="965" spans="1:20" s="58" customFormat="1" x14ac:dyDescent="0.3">
      <c r="A965" s="58" t="s">
        <v>126</v>
      </c>
      <c r="B965" s="58">
        <v>0</v>
      </c>
      <c r="C965" s="58" t="s">
        <v>4929</v>
      </c>
      <c r="D965" s="58">
        <v>1801</v>
      </c>
      <c r="E965" s="58">
        <v>326.93700000000001</v>
      </c>
      <c r="F965" s="58">
        <v>0.5</v>
      </c>
      <c r="G965" s="58">
        <v>0.3</v>
      </c>
      <c r="H965" s="58">
        <v>1.812589</v>
      </c>
      <c r="I965" s="58">
        <v>5189656.7580000004</v>
      </c>
      <c r="J965" s="58">
        <v>487956.85</v>
      </c>
      <c r="K965" s="18">
        <f>VLOOKUP($C965,'Hub coords'!$A$14:$E$119,4,TRUE)</f>
        <v>487956.44140000001</v>
      </c>
      <c r="L965" s="18">
        <f>VLOOKUP($C965,'Hub coords'!$A$14:$E$119,5,TRUE)</f>
        <v>5189658.0525000002</v>
      </c>
      <c r="M965" s="59">
        <f t="shared" si="64"/>
        <v>0.40859999996609986</v>
      </c>
      <c r="N965" s="59">
        <f t="shared" si="65"/>
        <v>1.2944999998435378</v>
      </c>
      <c r="O965" s="60">
        <f t="shared" si="66"/>
        <v>1.3574550488201134</v>
      </c>
      <c r="P965" s="59">
        <f t="shared" si="67"/>
        <v>1.8426842095672165</v>
      </c>
      <c r="Q965" s="61" t="str">
        <f>VLOOKUP($C965,'Hub coords'!$A$14:$E$118,1,TRUE)</f>
        <v>T6P6</v>
      </c>
      <c r="R965" s="58" t="s">
        <v>5107</v>
      </c>
      <c r="S965" s="59">
        <f>SQRT(SUM(P936:P965)/S960)</f>
        <v>2.8027969633514824</v>
      </c>
    </row>
    <row r="966" spans="1:20" ht="15" thickBot="1" x14ac:dyDescent="0.35">
      <c r="A966" s="45" t="s">
        <v>126</v>
      </c>
      <c r="B966" s="45">
        <v>0</v>
      </c>
      <c r="C966" s="45" t="s">
        <v>4951</v>
      </c>
      <c r="D966" s="45">
        <v>1801</v>
      </c>
      <c r="E966" s="45">
        <v>345.52499999999998</v>
      </c>
      <c r="F966" s="45">
        <v>0.3</v>
      </c>
      <c r="G966" s="45">
        <v>0.2</v>
      </c>
      <c r="H966" s="45">
        <v>2.1762480000000002</v>
      </c>
      <c r="I966" s="45">
        <v>5189506.0669999998</v>
      </c>
      <c r="J966" s="45">
        <v>487958.54100000003</v>
      </c>
      <c r="K966" s="18">
        <f>VLOOKUP($C966,'Hub coords'!$A$14:$E$119,4,TRUE)</f>
        <v>487956.26340000005</v>
      </c>
      <c r="L966" s="18">
        <f>VLOOKUP($C966,'Hub coords'!$A$14:$E$119,5,TRUE)</f>
        <v>5189505.7545000007</v>
      </c>
      <c r="M966" s="18">
        <f t="shared" si="64"/>
        <v>2.2775999999721535</v>
      </c>
      <c r="N966" s="18">
        <f t="shared" si="65"/>
        <v>0.31249999906867743</v>
      </c>
      <c r="O966" s="46">
        <f t="shared" si="66"/>
        <v>2.2989384526974788</v>
      </c>
      <c r="P966" s="18">
        <f t="shared" si="67"/>
        <v>5.2851180092910779</v>
      </c>
      <c r="Q966" s="47" t="str">
        <f>VLOOKUP($C966,'Hub coords'!$A$14:$E$118,1,TRUE)</f>
        <v>T6P6</v>
      </c>
      <c r="R966" s="18"/>
      <c r="S966" s="45"/>
      <c r="T966" s="45"/>
    </row>
    <row r="967" spans="1:20" x14ac:dyDescent="0.3">
      <c r="A967" s="45" t="s">
        <v>126</v>
      </c>
      <c r="B967" s="45">
        <v>0</v>
      </c>
      <c r="C967" s="45" t="s">
        <v>4960</v>
      </c>
      <c r="D967" s="45">
        <v>1801</v>
      </c>
      <c r="E967" s="45">
        <v>344.67200000000003</v>
      </c>
      <c r="F967" s="45">
        <v>0.3</v>
      </c>
      <c r="G967" s="45">
        <v>0.3</v>
      </c>
      <c r="H967" s="45">
        <v>2.2710059999999999</v>
      </c>
      <c r="I967" s="45">
        <v>5189506.0290000001</v>
      </c>
      <c r="J967" s="45">
        <v>487958.24800000002</v>
      </c>
      <c r="K967" s="18">
        <f>VLOOKUP($C967,'Hub coords'!$A$14:$E$119,4,TRUE)</f>
        <v>487956.26340000005</v>
      </c>
      <c r="L967" s="18">
        <f>VLOOKUP($C967,'Hub coords'!$A$14:$E$119,5,TRUE)</f>
        <v>5189505.7545000007</v>
      </c>
      <c r="M967" s="18">
        <f t="shared" si="64"/>
        <v>1.9845999999670312</v>
      </c>
      <c r="N967" s="18">
        <f t="shared" si="65"/>
        <v>0.27449999935925007</v>
      </c>
      <c r="O967" s="46">
        <f t="shared" si="66"/>
        <v>2.003493800718477</v>
      </c>
      <c r="P967" s="18">
        <f t="shared" si="67"/>
        <v>4.0139874095173687</v>
      </c>
      <c r="Q967" s="47" t="str">
        <f>VLOOKUP($C967,'Hub coords'!$A$14:$E$118,1,TRUE)</f>
        <v>T6P6</v>
      </c>
      <c r="R967" s="20"/>
      <c r="S967" s="20"/>
      <c r="T967" s="45"/>
    </row>
    <row r="968" spans="1:20" x14ac:dyDescent="0.3">
      <c r="A968" s="45" t="s">
        <v>126</v>
      </c>
      <c r="B968" s="45">
        <v>0</v>
      </c>
      <c r="C968" s="45" t="s">
        <v>4961</v>
      </c>
      <c r="D968" s="45">
        <v>1801</v>
      </c>
      <c r="E968" s="45">
        <v>345.32100000000003</v>
      </c>
      <c r="F968" s="45">
        <v>0.3</v>
      </c>
      <c r="G968" s="45">
        <v>0.3</v>
      </c>
      <c r="H968" s="45">
        <v>2.207398</v>
      </c>
      <c r="I968" s="45">
        <v>5189506.057</v>
      </c>
      <c r="J968" s="45">
        <v>487958.07299999997</v>
      </c>
      <c r="K968" s="18">
        <f>VLOOKUP($C968,'Hub coords'!$A$14:$E$119,4,TRUE)</f>
        <v>487956.26340000005</v>
      </c>
      <c r="L968" s="18">
        <f>VLOOKUP($C968,'Hub coords'!$A$14:$E$119,5,TRUE)</f>
        <v>5189505.7545000007</v>
      </c>
      <c r="M968" s="18">
        <f t="shared" si="64"/>
        <v>1.8095999999204651</v>
      </c>
      <c r="N968" s="18">
        <f t="shared" si="65"/>
        <v>0.30249999929219484</v>
      </c>
      <c r="O968" s="46">
        <f t="shared" si="66"/>
        <v>1.8347093528087561</v>
      </c>
      <c r="P968" s="18">
        <f t="shared" si="67"/>
        <v>3.366158409283925</v>
      </c>
      <c r="Q968" s="47" t="str">
        <f>VLOOKUP($C968,'Hub coords'!$A$14:$E$118,1,TRUE)</f>
        <v>T6P6</v>
      </c>
      <c r="R968" s="19"/>
      <c r="S968" s="15"/>
      <c r="T968" s="45"/>
    </row>
    <row r="969" spans="1:20" x14ac:dyDescent="0.3">
      <c r="A969" s="45" t="s">
        <v>126</v>
      </c>
      <c r="B969" s="45">
        <v>0</v>
      </c>
      <c r="C969" s="45" t="s">
        <v>4962</v>
      </c>
      <c r="D969" s="45">
        <v>1801</v>
      </c>
      <c r="E969" s="45">
        <v>341.33499999999998</v>
      </c>
      <c r="F969" s="45">
        <v>0.4</v>
      </c>
      <c r="G969" s="45">
        <v>0.3</v>
      </c>
      <c r="H969" s="45">
        <v>2.2880319999999998</v>
      </c>
      <c r="I969" s="45">
        <v>5189505.5020000003</v>
      </c>
      <c r="J969" s="45">
        <v>487958.15100000001</v>
      </c>
      <c r="K969" s="18">
        <f>VLOOKUP($C969,'Hub coords'!$A$14:$E$119,4,TRUE)</f>
        <v>487956.26340000005</v>
      </c>
      <c r="L969" s="18">
        <f>VLOOKUP($C969,'Hub coords'!$A$14:$E$119,5,TRUE)</f>
        <v>5189505.7545000007</v>
      </c>
      <c r="M969" s="18">
        <f t="shared" si="64"/>
        <v>1.8875999999581836</v>
      </c>
      <c r="N969" s="18">
        <f t="shared" si="65"/>
        <v>0.25250000040978193</v>
      </c>
      <c r="O969" s="46">
        <f t="shared" si="66"/>
        <v>1.9044132981181041</v>
      </c>
      <c r="P969" s="18">
        <f t="shared" si="67"/>
        <v>3.6267900100490751</v>
      </c>
      <c r="Q969" s="47" t="str">
        <f>VLOOKUP($C969,'Hub coords'!$A$14:$E$118,1,TRUE)</f>
        <v>T6P6</v>
      </c>
      <c r="R969" s="19"/>
      <c r="S969" s="15"/>
      <c r="T969" s="45"/>
    </row>
    <row r="970" spans="1:20" x14ac:dyDescent="0.3">
      <c r="A970" s="45" t="s">
        <v>126</v>
      </c>
      <c r="B970" s="45">
        <v>0</v>
      </c>
      <c r="C970" s="45" t="s">
        <v>4963</v>
      </c>
      <c r="D970" s="45">
        <v>1801</v>
      </c>
      <c r="E970" s="45">
        <v>339.464</v>
      </c>
      <c r="F970" s="45">
        <v>0.3</v>
      </c>
      <c r="G970" s="45">
        <v>0.3</v>
      </c>
      <c r="H970" s="45">
        <v>2.1414170000000001</v>
      </c>
      <c r="I970" s="45">
        <v>5189505.9160000002</v>
      </c>
      <c r="J970" s="45">
        <v>487958.35800000001</v>
      </c>
      <c r="K970" s="18">
        <f>VLOOKUP($C970,'Hub coords'!$A$14:$E$119,4,TRUE)</f>
        <v>487956.26340000005</v>
      </c>
      <c r="L970" s="18">
        <f>VLOOKUP($C970,'Hub coords'!$A$14:$E$119,5,TRUE)</f>
        <v>5189505.7545000007</v>
      </c>
      <c r="M970" s="18">
        <f t="shared" si="64"/>
        <v>2.0945999999530613</v>
      </c>
      <c r="N970" s="18">
        <f t="shared" si="65"/>
        <v>0.1614999994635582</v>
      </c>
      <c r="O970" s="46">
        <f t="shared" si="66"/>
        <v>2.1008168434278356</v>
      </c>
      <c r="P970" s="18">
        <f t="shared" si="67"/>
        <v>4.4134314096300953</v>
      </c>
      <c r="Q970" s="47" t="str">
        <f>VLOOKUP($C970,'Hub coords'!$A$14:$E$118,1,TRUE)</f>
        <v>T6P6</v>
      </c>
      <c r="R970" s="19"/>
      <c r="S970" s="15"/>
      <c r="T970" s="45"/>
    </row>
    <row r="971" spans="1:20" x14ac:dyDescent="0.3">
      <c r="A971" s="45" t="s">
        <v>126</v>
      </c>
      <c r="B971" s="45">
        <v>0</v>
      </c>
      <c r="C971" s="45" t="s">
        <v>4964</v>
      </c>
      <c r="D971" s="45">
        <v>1801</v>
      </c>
      <c r="E971" s="45">
        <v>341.21699999999998</v>
      </c>
      <c r="F971" s="45">
        <v>0.4</v>
      </c>
      <c r="G971" s="45">
        <v>0.3</v>
      </c>
      <c r="H971" s="45">
        <v>2.191087</v>
      </c>
      <c r="I971" s="45">
        <v>5189505.8899999997</v>
      </c>
      <c r="J971" s="45">
        <v>487958.375</v>
      </c>
      <c r="K971" s="18">
        <f>VLOOKUP($C971,'Hub coords'!$A$14:$E$119,4,TRUE)</f>
        <v>487956.26340000005</v>
      </c>
      <c r="L971" s="18">
        <f>VLOOKUP($C971,'Hub coords'!$A$14:$E$119,5,TRUE)</f>
        <v>5189505.7545000007</v>
      </c>
      <c r="M971" s="18">
        <f t="shared" si="64"/>
        <v>2.1115999999456108</v>
      </c>
      <c r="N971" s="18">
        <f t="shared" si="65"/>
        <v>0.13549999892711639</v>
      </c>
      <c r="O971" s="46">
        <f t="shared" si="66"/>
        <v>2.1159430071435175</v>
      </c>
      <c r="P971" s="18">
        <f t="shared" si="67"/>
        <v>4.4772148094795519</v>
      </c>
      <c r="Q971" s="47" t="str">
        <f>VLOOKUP($C971,'Hub coords'!$A$14:$E$118,1,TRUE)</f>
        <v>T6P6</v>
      </c>
      <c r="R971" s="19"/>
      <c r="S971" s="15"/>
      <c r="T971" s="45"/>
    </row>
    <row r="972" spans="1:20" x14ac:dyDescent="0.3">
      <c r="A972" s="45" t="s">
        <v>126</v>
      </c>
      <c r="B972" s="45">
        <v>0</v>
      </c>
      <c r="C972" s="45" t="s">
        <v>4965</v>
      </c>
      <c r="D972" s="45">
        <v>1801</v>
      </c>
      <c r="E972" s="45">
        <v>345.27800000000002</v>
      </c>
      <c r="F972" s="45">
        <v>0.3</v>
      </c>
      <c r="G972" s="45">
        <v>0.3</v>
      </c>
      <c r="H972" s="45">
        <v>2.2341570000000002</v>
      </c>
      <c r="I972" s="45">
        <v>5189506.2149999999</v>
      </c>
      <c r="J972" s="45">
        <v>487957.89299999998</v>
      </c>
      <c r="K972" s="18">
        <f>VLOOKUP($C972,'Hub coords'!$A$14:$E$119,4,TRUE)</f>
        <v>487956.26340000005</v>
      </c>
      <c r="L972" s="18">
        <f>VLOOKUP($C972,'Hub coords'!$A$14:$E$119,5,TRUE)</f>
        <v>5189505.7545000007</v>
      </c>
      <c r="M972" s="18">
        <f t="shared" si="64"/>
        <v>1.62959999992745</v>
      </c>
      <c r="N972" s="18">
        <f t="shared" si="65"/>
        <v>0.46049999911338091</v>
      </c>
      <c r="O972" s="46">
        <f t="shared" si="66"/>
        <v>1.693415604317785</v>
      </c>
      <c r="P972" s="18">
        <f t="shared" si="67"/>
        <v>2.8676564089469689</v>
      </c>
      <c r="Q972" s="47" t="str">
        <f>VLOOKUP($C972,'Hub coords'!$A$14:$E$118,1,TRUE)</f>
        <v>T6P6</v>
      </c>
      <c r="R972" s="19"/>
      <c r="S972" s="15"/>
      <c r="T972" s="45"/>
    </row>
    <row r="973" spans="1:20" x14ac:dyDescent="0.3">
      <c r="A973" s="45" t="s">
        <v>126</v>
      </c>
      <c r="B973" s="45">
        <v>0</v>
      </c>
      <c r="C973" s="45" t="s">
        <v>4966</v>
      </c>
      <c r="D973" s="45">
        <v>1801</v>
      </c>
      <c r="E973" s="45">
        <v>343.29899999999998</v>
      </c>
      <c r="F973" s="45">
        <v>0.2</v>
      </c>
      <c r="G973" s="45">
        <v>0.2</v>
      </c>
      <c r="H973" s="45">
        <v>1.943411</v>
      </c>
      <c r="I973" s="45">
        <v>5189505.8</v>
      </c>
      <c r="J973" s="45">
        <v>487958.522</v>
      </c>
      <c r="K973" s="18">
        <f>VLOOKUP($C973,'Hub coords'!$A$14:$E$119,4,TRUE)</f>
        <v>487956.26340000005</v>
      </c>
      <c r="L973" s="18">
        <f>VLOOKUP($C973,'Hub coords'!$A$14:$E$119,5,TRUE)</f>
        <v>5189505.7545000007</v>
      </c>
      <c r="M973" s="18">
        <f t="shared" si="64"/>
        <v>2.2585999999428168</v>
      </c>
      <c r="N973" s="18">
        <f t="shared" si="65"/>
        <v>4.5499999076128006E-2</v>
      </c>
      <c r="O973" s="46">
        <f t="shared" si="66"/>
        <v>2.2590582572518176</v>
      </c>
      <c r="P973" s="18">
        <f t="shared" si="67"/>
        <v>5.1033442096576191</v>
      </c>
      <c r="Q973" s="47" t="str">
        <f>VLOOKUP($C973,'Hub coords'!$A$14:$E$118,1,TRUE)</f>
        <v>T6P6</v>
      </c>
      <c r="R973" s="19"/>
      <c r="S973" s="15"/>
      <c r="T973" s="45"/>
    </row>
    <row r="974" spans="1:20" x14ac:dyDescent="0.3">
      <c r="A974" s="45" t="s">
        <v>126</v>
      </c>
      <c r="B974" s="45">
        <v>0</v>
      </c>
      <c r="C974" s="45" t="s">
        <v>4967</v>
      </c>
      <c r="D974" s="45">
        <v>1801</v>
      </c>
      <c r="E974" s="45">
        <v>343.41800000000001</v>
      </c>
      <c r="F974" s="45">
        <v>0.3</v>
      </c>
      <c r="G974" s="45">
        <v>0.3</v>
      </c>
      <c r="H974" s="45">
        <v>2.0906639999999999</v>
      </c>
      <c r="I974" s="45">
        <v>5189505.7989999996</v>
      </c>
      <c r="J974" s="45">
        <v>487957.761</v>
      </c>
      <c r="K974" s="18">
        <f>VLOOKUP($C974,'Hub coords'!$A$14:$E$119,4,TRUE)</f>
        <v>487956.26340000005</v>
      </c>
      <c r="L974" s="18">
        <f>VLOOKUP($C974,'Hub coords'!$A$14:$E$119,5,TRUE)</f>
        <v>5189505.7545000007</v>
      </c>
      <c r="M974" s="18">
        <f t="shared" ref="M974:M995" si="68">ABS(K974-J974)</f>
        <v>1.4975999999442138</v>
      </c>
      <c r="N974" s="18">
        <f t="shared" ref="N974:N995" si="69">ABS(L974-I974)</f>
        <v>4.4499998912215233E-2</v>
      </c>
      <c r="O974" s="46">
        <f t="shared" ref="O974:O995" si="70">SQRT(M974^2+N974^2)</f>
        <v>1.4982609951994668</v>
      </c>
      <c r="P974" s="18">
        <f t="shared" ref="P974:P995" si="71">O974*O974</f>
        <v>2.2447860097360968</v>
      </c>
      <c r="Q974" s="47" t="str">
        <f>VLOOKUP($C974,'Hub coords'!$A$14:$E$118,1,TRUE)</f>
        <v>T6P6</v>
      </c>
      <c r="R974" s="19"/>
      <c r="S974" s="15"/>
      <c r="T974" s="45"/>
    </row>
    <row r="975" spans="1:20" x14ac:dyDescent="0.3">
      <c r="A975" s="45" t="s">
        <v>130</v>
      </c>
      <c r="B975" s="45">
        <v>0</v>
      </c>
      <c r="C975" s="45" t="s">
        <v>4968</v>
      </c>
      <c r="D975" s="45">
        <v>1801</v>
      </c>
      <c r="E975" s="45">
        <v>345.12599999999998</v>
      </c>
      <c r="F975" s="45">
        <v>0.3</v>
      </c>
      <c r="G975" s="45">
        <v>0.2</v>
      </c>
      <c r="H975" s="45">
        <v>2.0858629999999998</v>
      </c>
      <c r="I975" s="45">
        <v>5189506.01</v>
      </c>
      <c r="J975" s="45">
        <v>487958.62900000002</v>
      </c>
      <c r="K975" s="18">
        <f>VLOOKUP($C975,'Hub coords'!$A$14:$E$119,4,TRUE)</f>
        <v>487956.26340000005</v>
      </c>
      <c r="L975" s="18">
        <f>VLOOKUP($C975,'Hub coords'!$A$14:$E$119,5,TRUE)</f>
        <v>5189505.7545000007</v>
      </c>
      <c r="M975" s="18">
        <f t="shared" si="68"/>
        <v>2.3655999999609776</v>
      </c>
      <c r="N975" s="18">
        <f t="shared" si="69"/>
        <v>0.2554999990388751</v>
      </c>
      <c r="O975" s="46">
        <f t="shared" si="70"/>
        <v>2.3793578144794116</v>
      </c>
      <c r="P975" s="18">
        <f t="shared" si="71"/>
        <v>5.6613436093242422</v>
      </c>
      <c r="Q975" s="47" t="str">
        <f>VLOOKUP($C975,'Hub coords'!$A$14:$E$118,1,TRUE)</f>
        <v>T6P6</v>
      </c>
      <c r="R975" s="19"/>
      <c r="S975" s="15"/>
      <c r="T975" s="45"/>
    </row>
    <row r="976" spans="1:20" ht="15" thickBot="1" x14ac:dyDescent="0.35">
      <c r="A976" s="45" t="s">
        <v>126</v>
      </c>
      <c r="B976" s="45">
        <v>0</v>
      </c>
      <c r="C976" s="45" t="s">
        <v>4969</v>
      </c>
      <c r="D976" s="45">
        <v>1801</v>
      </c>
      <c r="E976" s="45">
        <v>346.13900000000001</v>
      </c>
      <c r="F976" s="45">
        <v>0.3</v>
      </c>
      <c r="G976" s="45">
        <v>0.2</v>
      </c>
      <c r="H976" s="45">
        <v>2.3921589999999999</v>
      </c>
      <c r="I976" s="45">
        <v>5189505.7769999998</v>
      </c>
      <c r="J976" s="45">
        <v>487958.288</v>
      </c>
      <c r="K976" s="18">
        <f>VLOOKUP($C976,'Hub coords'!$A$14:$E$119,4,TRUE)</f>
        <v>487956.26340000005</v>
      </c>
      <c r="L976" s="18">
        <f>VLOOKUP($C976,'Hub coords'!$A$14:$E$119,5,TRUE)</f>
        <v>5189505.7545000007</v>
      </c>
      <c r="M976" s="18">
        <f t="shared" si="68"/>
        <v>2.0245999999460764</v>
      </c>
      <c r="N976" s="18">
        <f t="shared" si="69"/>
        <v>2.2499999031424522E-2</v>
      </c>
      <c r="O976" s="46">
        <f t="shared" si="70"/>
        <v>2.0247250207714793</v>
      </c>
      <c r="P976" s="18">
        <f t="shared" si="71"/>
        <v>4.0995114097380672</v>
      </c>
      <c r="Q976" s="47" t="str">
        <f>VLOOKUP($C976,'Hub coords'!$A$14:$E$118,1,TRUE)</f>
        <v>T6P6</v>
      </c>
      <c r="R976" s="38"/>
      <c r="S976" s="38"/>
      <c r="T976" s="45"/>
    </row>
    <row r="977" spans="1:20" x14ac:dyDescent="0.3">
      <c r="A977" s="45" t="s">
        <v>130</v>
      </c>
      <c r="B977" s="45">
        <v>0</v>
      </c>
      <c r="C977" s="45" t="s">
        <v>4952</v>
      </c>
      <c r="D977" s="45">
        <v>1801</v>
      </c>
      <c r="E977" s="45">
        <v>343.34800000000001</v>
      </c>
      <c r="F977" s="45">
        <v>0.3</v>
      </c>
      <c r="G977" s="45">
        <v>0.3</v>
      </c>
      <c r="H977" s="45">
        <v>1.8894500000000001</v>
      </c>
      <c r="I977" s="45">
        <v>5189506.1359999999</v>
      </c>
      <c r="J977" s="45">
        <v>487958.77399999998</v>
      </c>
      <c r="K977" s="18">
        <f>VLOOKUP($C977,'Hub coords'!$A$14:$E$119,4,TRUE)</f>
        <v>487956.26340000005</v>
      </c>
      <c r="L977" s="18">
        <f>VLOOKUP($C977,'Hub coords'!$A$14:$E$119,5,TRUE)</f>
        <v>5189505.7545000007</v>
      </c>
      <c r="M977" s="18">
        <f t="shared" si="68"/>
        <v>2.5105999999213964</v>
      </c>
      <c r="N977" s="18">
        <f t="shared" si="69"/>
        <v>0.38149999920278788</v>
      </c>
      <c r="O977" s="46">
        <f t="shared" si="70"/>
        <v>2.5394201324312293</v>
      </c>
      <c r="P977" s="18">
        <f t="shared" si="71"/>
        <v>6.4486546089970425</v>
      </c>
      <c r="Q977" s="47" t="str">
        <f>VLOOKUP($C977,'Hub coords'!$A$14:$E$118,1,TRUE)</f>
        <v>T6P6</v>
      </c>
      <c r="R977" s="45"/>
      <c r="S977" s="45"/>
      <c r="T977" s="45"/>
    </row>
    <row r="978" spans="1:20" x14ac:dyDescent="0.3">
      <c r="A978" s="45" t="s">
        <v>130</v>
      </c>
      <c r="B978" s="45">
        <v>0</v>
      </c>
      <c r="C978" s="45" t="s">
        <v>4970</v>
      </c>
      <c r="D978" s="45">
        <v>1801</v>
      </c>
      <c r="E978" s="45">
        <v>340.39</v>
      </c>
      <c r="F978" s="45">
        <v>0.3</v>
      </c>
      <c r="G978" s="45">
        <v>0.3</v>
      </c>
      <c r="H978" s="45">
        <v>1.972086</v>
      </c>
      <c r="I978" s="45">
        <v>5189505.8109999998</v>
      </c>
      <c r="J978" s="45">
        <v>487958.48300000001</v>
      </c>
      <c r="K978" s="18">
        <f>VLOOKUP($C978,'Hub coords'!$A$14:$E$119,4,TRUE)</f>
        <v>487956.26340000005</v>
      </c>
      <c r="L978" s="18">
        <f>VLOOKUP($C978,'Hub coords'!$A$14:$E$119,5,TRUE)</f>
        <v>5189505.7545000007</v>
      </c>
      <c r="M978" s="18">
        <f t="shared" si="68"/>
        <v>2.2195999999530613</v>
      </c>
      <c r="N978" s="18">
        <f t="shared" si="69"/>
        <v>5.6499999016523361E-2</v>
      </c>
      <c r="O978" s="46">
        <f t="shared" si="70"/>
        <v>2.2203189882718424</v>
      </c>
      <c r="P978" s="18">
        <f t="shared" si="71"/>
        <v>4.9298164096804973</v>
      </c>
      <c r="Q978" s="47" t="str">
        <f>VLOOKUP($C978,'Hub coords'!$A$14:$E$118,1,TRUE)</f>
        <v>T6P6</v>
      </c>
      <c r="R978" s="45"/>
      <c r="S978" s="45"/>
      <c r="T978" s="45"/>
    </row>
    <row r="979" spans="1:20" x14ac:dyDescent="0.3">
      <c r="A979" s="45" t="s">
        <v>130</v>
      </c>
      <c r="B979" s="45">
        <v>0</v>
      </c>
      <c r="C979" s="45" t="s">
        <v>4971</v>
      </c>
      <c r="D979" s="45">
        <v>1801</v>
      </c>
      <c r="E979" s="45">
        <v>344.19900000000001</v>
      </c>
      <c r="F979" s="45">
        <v>0.3</v>
      </c>
      <c r="G979" s="45">
        <v>0.3</v>
      </c>
      <c r="H979" s="45">
        <v>2.0667330000000002</v>
      </c>
      <c r="I979" s="45">
        <v>5189505.9369999999</v>
      </c>
      <c r="J979" s="45">
        <v>487958.52799999999</v>
      </c>
      <c r="K979" s="18">
        <f>VLOOKUP($C979,'Hub coords'!$A$14:$E$119,4,TRUE)</f>
        <v>487956.26340000005</v>
      </c>
      <c r="L979" s="18">
        <f>VLOOKUP($C979,'Hub coords'!$A$14:$E$119,5,TRUE)</f>
        <v>5189505.7545000007</v>
      </c>
      <c r="M979" s="18">
        <f t="shared" si="68"/>
        <v>2.2645999999367632</v>
      </c>
      <c r="N979" s="18">
        <f t="shared" si="69"/>
        <v>0.18249999918043613</v>
      </c>
      <c r="O979" s="46">
        <f t="shared" si="70"/>
        <v>2.2719417706918565</v>
      </c>
      <c r="P979" s="18">
        <f t="shared" si="71"/>
        <v>5.1617194094144487</v>
      </c>
      <c r="Q979" s="47" t="str">
        <f>VLOOKUP($C979,'Hub coords'!$A$14:$E$118,1,TRUE)</f>
        <v>T6P6</v>
      </c>
      <c r="R979" s="45"/>
      <c r="S979" s="45"/>
      <c r="T979" s="45"/>
    </row>
    <row r="980" spans="1:20" x14ac:dyDescent="0.3">
      <c r="A980" s="45" t="s">
        <v>126</v>
      </c>
      <c r="B980" s="45">
        <v>0</v>
      </c>
      <c r="C980" s="45" t="s">
        <v>4972</v>
      </c>
      <c r="D980" s="45">
        <v>1801</v>
      </c>
      <c r="E980" s="45">
        <v>345.04500000000002</v>
      </c>
      <c r="F980" s="45">
        <v>0.3</v>
      </c>
      <c r="G980" s="45">
        <v>0.2</v>
      </c>
      <c r="H980" s="45">
        <v>2.0716100000000002</v>
      </c>
      <c r="I980" s="45">
        <v>5189505.3389999997</v>
      </c>
      <c r="J980" s="45">
        <v>487958.598</v>
      </c>
      <c r="K980" s="18">
        <f>VLOOKUP($C980,'Hub coords'!$A$14:$E$119,4,TRUE)</f>
        <v>487956.26340000005</v>
      </c>
      <c r="L980" s="18">
        <f>VLOOKUP($C980,'Hub coords'!$A$14:$E$119,5,TRUE)</f>
        <v>5189505.7545000007</v>
      </c>
      <c r="M980" s="18">
        <f t="shared" si="68"/>
        <v>2.3345999999437481</v>
      </c>
      <c r="N980" s="18">
        <f t="shared" si="69"/>
        <v>0.41550000105053186</v>
      </c>
      <c r="O980" s="46">
        <f t="shared" si="70"/>
        <v>2.3712860246310106</v>
      </c>
      <c r="P980" s="18">
        <f t="shared" si="71"/>
        <v>5.622997410610342</v>
      </c>
      <c r="Q980" s="47" t="str">
        <f>VLOOKUP($C980,'Hub coords'!$A$14:$E$118,1,TRUE)</f>
        <v>T6P6</v>
      </c>
      <c r="R980" s="45"/>
      <c r="S980" s="45"/>
      <c r="T980" s="45"/>
    </row>
    <row r="981" spans="1:20" x14ac:dyDescent="0.3">
      <c r="A981" s="45" t="s">
        <v>130</v>
      </c>
      <c r="B981" s="45">
        <v>0</v>
      </c>
      <c r="C981" s="45" t="s">
        <v>4973</v>
      </c>
      <c r="D981" s="45">
        <v>1801</v>
      </c>
      <c r="E981" s="45">
        <v>344.92700000000002</v>
      </c>
      <c r="F981" s="45">
        <v>0.3</v>
      </c>
      <c r="G981" s="45">
        <v>0.2</v>
      </c>
      <c r="H981" s="45">
        <v>2.0608620000000002</v>
      </c>
      <c r="I981" s="45">
        <v>5189506.0829999996</v>
      </c>
      <c r="J981" s="45">
        <v>487958.48200000002</v>
      </c>
      <c r="K981" s="18">
        <f>VLOOKUP($C981,'Hub coords'!$A$14:$E$119,4,TRUE)</f>
        <v>487956.26340000005</v>
      </c>
      <c r="L981" s="18">
        <f>VLOOKUP($C981,'Hub coords'!$A$14:$E$119,5,TRUE)</f>
        <v>5189505.7545000007</v>
      </c>
      <c r="M981" s="18">
        <f t="shared" si="68"/>
        <v>2.2185999999637716</v>
      </c>
      <c r="N981" s="18">
        <f t="shared" si="69"/>
        <v>0.32849999889731407</v>
      </c>
      <c r="O981" s="46">
        <f t="shared" si="70"/>
        <v>2.2427880437336878</v>
      </c>
      <c r="P981" s="18">
        <f t="shared" si="71"/>
        <v>5.0300982091147821</v>
      </c>
      <c r="Q981" s="47" t="str">
        <f>VLOOKUP($C981,'Hub coords'!$A$14:$E$118,1,TRUE)</f>
        <v>T6P6</v>
      </c>
      <c r="R981" s="45"/>
      <c r="S981" s="45"/>
      <c r="T981" s="45"/>
    </row>
    <row r="982" spans="1:20" x14ac:dyDescent="0.3">
      <c r="A982" s="45" t="s">
        <v>130</v>
      </c>
      <c r="B982" s="45">
        <v>0</v>
      </c>
      <c r="C982" s="45" t="s">
        <v>4974</v>
      </c>
      <c r="D982" s="45">
        <v>1801</v>
      </c>
      <c r="E982" s="45">
        <v>339.24</v>
      </c>
      <c r="F982" s="45">
        <v>0.3</v>
      </c>
      <c r="G982" s="45">
        <v>0.2</v>
      </c>
      <c r="H982" s="45">
        <v>2.1891440000000002</v>
      </c>
      <c r="I982" s="45">
        <v>5189505.99</v>
      </c>
      <c r="J982" s="45">
        <v>487959.495</v>
      </c>
      <c r="K982" s="18">
        <f>VLOOKUP($C982,'Hub coords'!$A$14:$E$119,4,TRUE)</f>
        <v>487956.26340000005</v>
      </c>
      <c r="L982" s="18">
        <f>VLOOKUP($C982,'Hub coords'!$A$14:$E$119,5,TRUE)</f>
        <v>5189505.7545000007</v>
      </c>
      <c r="M982" s="18">
        <f t="shared" si="68"/>
        <v>3.2315999999409541</v>
      </c>
      <c r="N982" s="18">
        <f t="shared" si="69"/>
        <v>0.23549999948590994</v>
      </c>
      <c r="O982" s="46">
        <f t="shared" si="70"/>
        <v>3.240169564911108</v>
      </c>
      <c r="P982" s="18">
        <f t="shared" si="71"/>
        <v>10.498698809376238</v>
      </c>
      <c r="Q982" s="47" t="str">
        <f>VLOOKUP($C982,'Hub coords'!$A$14:$E$118,1,TRUE)</f>
        <v>T6P6</v>
      </c>
      <c r="R982" s="45"/>
      <c r="S982" s="45"/>
      <c r="T982" s="45"/>
    </row>
    <row r="983" spans="1:20" x14ac:dyDescent="0.3">
      <c r="A983" s="45" t="s">
        <v>130</v>
      </c>
      <c r="B983" s="45">
        <v>0</v>
      </c>
      <c r="C983" s="45" t="s">
        <v>4975</v>
      </c>
      <c r="D983" s="45">
        <v>1801</v>
      </c>
      <c r="E983" s="45">
        <v>344.71600000000001</v>
      </c>
      <c r="F983" s="45">
        <v>0.3</v>
      </c>
      <c r="G983" s="45">
        <v>0.3</v>
      </c>
      <c r="H983" s="45">
        <v>2.3134950000000001</v>
      </c>
      <c r="I983" s="45">
        <v>5189506.2510000002</v>
      </c>
      <c r="J983" s="45">
        <v>487957.94400000002</v>
      </c>
      <c r="K983" s="18">
        <f>VLOOKUP($C983,'Hub coords'!$A$14:$E$119,4,TRUE)</f>
        <v>487956.26340000005</v>
      </c>
      <c r="L983" s="18">
        <f>VLOOKUP($C983,'Hub coords'!$A$14:$E$119,5,TRUE)</f>
        <v>5189505.7545000007</v>
      </c>
      <c r="M983" s="18">
        <f t="shared" si="68"/>
        <v>1.6805999999633059</v>
      </c>
      <c r="N983" s="18">
        <f t="shared" si="69"/>
        <v>0.49649999942630529</v>
      </c>
      <c r="O983" s="46">
        <f t="shared" si="70"/>
        <v>1.7524065194203613</v>
      </c>
      <c r="P983" s="18">
        <f t="shared" si="71"/>
        <v>3.0709286093069852</v>
      </c>
      <c r="Q983" s="47" t="str">
        <f>VLOOKUP($C983,'Hub coords'!$A$14:$E$118,1,TRUE)</f>
        <v>T6P6</v>
      </c>
      <c r="R983" s="45"/>
      <c r="S983" s="45"/>
      <c r="T983" s="45"/>
    </row>
    <row r="984" spans="1:20" x14ac:dyDescent="0.3">
      <c r="A984" s="45" t="s">
        <v>126</v>
      </c>
      <c r="B984" s="45">
        <v>0</v>
      </c>
      <c r="C984" s="45" t="s">
        <v>4976</v>
      </c>
      <c r="D984" s="45">
        <v>1801</v>
      </c>
      <c r="E984" s="45">
        <v>345.11200000000002</v>
      </c>
      <c r="F984" s="45">
        <v>0.3</v>
      </c>
      <c r="G984" s="45">
        <v>0.3</v>
      </c>
      <c r="H984" s="45">
        <v>2.0953629999999999</v>
      </c>
      <c r="I984" s="45">
        <v>5189505.5460000001</v>
      </c>
      <c r="J984" s="45">
        <v>487958.51799999998</v>
      </c>
      <c r="K984" s="18">
        <f>VLOOKUP($C984,'Hub coords'!$A$14:$E$119,4,TRUE)</f>
        <v>487956.26340000005</v>
      </c>
      <c r="L984" s="18">
        <f>VLOOKUP($C984,'Hub coords'!$A$14:$E$119,5,TRUE)</f>
        <v>5189505.7545000007</v>
      </c>
      <c r="M984" s="18">
        <f t="shared" si="68"/>
        <v>2.25459999992745</v>
      </c>
      <c r="N984" s="18">
        <f t="shared" si="69"/>
        <v>0.20850000064820051</v>
      </c>
      <c r="O984" s="46">
        <f t="shared" si="70"/>
        <v>2.2642202653326722</v>
      </c>
      <c r="P984" s="18">
        <f t="shared" si="71"/>
        <v>5.1266934099431563</v>
      </c>
      <c r="Q984" s="47" t="str">
        <f>VLOOKUP($C984,'Hub coords'!$A$14:$E$118,1,TRUE)</f>
        <v>T6P6</v>
      </c>
      <c r="R984" s="45"/>
      <c r="S984" s="45"/>
      <c r="T984" s="45"/>
    </row>
    <row r="985" spans="1:20" x14ac:dyDescent="0.3">
      <c r="A985" s="45" t="s">
        <v>130</v>
      </c>
      <c r="B985" s="45">
        <v>0</v>
      </c>
      <c r="C985" s="45" t="s">
        <v>4977</v>
      </c>
      <c r="D985" s="45">
        <v>1801</v>
      </c>
      <c r="E985" s="45">
        <v>343.80599999999998</v>
      </c>
      <c r="F985" s="45">
        <v>0.3</v>
      </c>
      <c r="G985" s="45">
        <v>0.3</v>
      </c>
      <c r="H985" s="45">
        <v>1.827358</v>
      </c>
      <c r="I985" s="45">
        <v>5189506.1629999997</v>
      </c>
      <c r="J985" s="45">
        <v>487958.67</v>
      </c>
      <c r="K985" s="18">
        <f>VLOOKUP($C985,'Hub coords'!$A$14:$E$119,4,TRUE)</f>
        <v>487956.26340000005</v>
      </c>
      <c r="L985" s="18">
        <f>VLOOKUP($C985,'Hub coords'!$A$14:$E$119,5,TRUE)</f>
        <v>5189505.7545000007</v>
      </c>
      <c r="M985" s="18">
        <f t="shared" si="68"/>
        <v>2.4065999999293126</v>
      </c>
      <c r="N985" s="18">
        <f t="shared" si="69"/>
        <v>0.40849999897181988</v>
      </c>
      <c r="O985" s="46">
        <f t="shared" si="70"/>
        <v>2.4410235166461924</v>
      </c>
      <c r="P985" s="18">
        <f t="shared" si="71"/>
        <v>5.9585958088197444</v>
      </c>
      <c r="Q985" s="47" t="str">
        <f>VLOOKUP($C985,'Hub coords'!$A$14:$E$118,1,TRUE)</f>
        <v>T6P6</v>
      </c>
      <c r="R985" s="45"/>
      <c r="S985" s="45"/>
      <c r="T985" s="45"/>
    </row>
    <row r="986" spans="1:20" x14ac:dyDescent="0.3">
      <c r="A986" s="45" t="s">
        <v>126</v>
      </c>
      <c r="B986" s="45">
        <v>0</v>
      </c>
      <c r="C986" s="45" t="s">
        <v>4978</v>
      </c>
      <c r="D986" s="45">
        <v>1801</v>
      </c>
      <c r="E986" s="45">
        <v>346.56</v>
      </c>
      <c r="F986" s="45">
        <v>0.3</v>
      </c>
      <c r="G986" s="45">
        <v>0.2</v>
      </c>
      <c r="H986" s="45">
        <v>2.2755559999999999</v>
      </c>
      <c r="I986" s="45">
        <v>5189505.3779999996</v>
      </c>
      <c r="J986" s="45">
        <v>487958.45199999999</v>
      </c>
      <c r="K986" s="18">
        <f>VLOOKUP($C986,'Hub coords'!$A$14:$E$119,4,TRUE)</f>
        <v>487956.26340000005</v>
      </c>
      <c r="L986" s="18">
        <f>VLOOKUP($C986,'Hub coords'!$A$14:$E$119,5,TRUE)</f>
        <v>5189505.7545000007</v>
      </c>
      <c r="M986" s="18">
        <f t="shared" si="68"/>
        <v>2.1885999999358319</v>
      </c>
      <c r="N986" s="18">
        <f t="shared" si="69"/>
        <v>0.37650000117719173</v>
      </c>
      <c r="O986" s="46">
        <f t="shared" si="70"/>
        <v>2.2207481195771726</v>
      </c>
      <c r="P986" s="18">
        <f t="shared" si="71"/>
        <v>4.9317222106055478</v>
      </c>
      <c r="Q986" s="47" t="str">
        <f>VLOOKUP($C986,'Hub coords'!$A$14:$E$118,1,TRUE)</f>
        <v>T6P6</v>
      </c>
      <c r="R986" s="45"/>
      <c r="S986" s="45"/>
      <c r="T986" s="45"/>
    </row>
    <row r="987" spans="1:20" x14ac:dyDescent="0.3">
      <c r="A987" s="45" t="s">
        <v>130</v>
      </c>
      <c r="B987" s="45">
        <v>0</v>
      </c>
      <c r="C987" s="45" t="s">
        <v>4979</v>
      </c>
      <c r="D987" s="45">
        <v>1801</v>
      </c>
      <c r="E987" s="45">
        <v>347.01100000000002</v>
      </c>
      <c r="F987" s="45">
        <v>0.3</v>
      </c>
      <c r="G987" s="45">
        <v>0.2</v>
      </c>
      <c r="H987" s="45">
        <v>2.0886490000000002</v>
      </c>
      <c r="I987" s="45">
        <v>5189505.4680000003</v>
      </c>
      <c r="J987" s="45">
        <v>487958.228</v>
      </c>
      <c r="K987" s="18">
        <f>VLOOKUP($C987,'Hub coords'!$A$14:$E$119,4,TRUE)</f>
        <v>487956.26340000005</v>
      </c>
      <c r="L987" s="18">
        <f>VLOOKUP($C987,'Hub coords'!$A$14:$E$119,5,TRUE)</f>
        <v>5189505.7545000007</v>
      </c>
      <c r="M987" s="18">
        <f t="shared" si="68"/>
        <v>1.9645999999484047</v>
      </c>
      <c r="N987" s="18">
        <f t="shared" si="69"/>
        <v>0.28650000039488077</v>
      </c>
      <c r="O987" s="46">
        <f t="shared" si="70"/>
        <v>1.9853804194721822</v>
      </c>
      <c r="P987" s="18">
        <f t="shared" si="71"/>
        <v>3.9417354100235382</v>
      </c>
      <c r="Q987" s="47" t="str">
        <f>VLOOKUP($C987,'Hub coords'!$A$14:$E$118,1,TRUE)</f>
        <v>T6P6</v>
      </c>
      <c r="R987" s="45"/>
      <c r="S987" s="45"/>
      <c r="T987" s="45"/>
    </row>
    <row r="988" spans="1:20" x14ac:dyDescent="0.3">
      <c r="A988" s="45" t="s">
        <v>130</v>
      </c>
      <c r="B988" s="45">
        <v>0</v>
      </c>
      <c r="C988" s="45" t="s">
        <v>4953</v>
      </c>
      <c r="D988" s="45">
        <v>1801</v>
      </c>
      <c r="E988" s="45">
        <v>344.94</v>
      </c>
      <c r="F988" s="45">
        <v>0.3</v>
      </c>
      <c r="G988" s="45">
        <v>0.2</v>
      </c>
      <c r="H988" s="45">
        <v>2.1025</v>
      </c>
      <c r="I988" s="45">
        <v>5189506.0219999999</v>
      </c>
      <c r="J988" s="45">
        <v>487958.61499999999</v>
      </c>
      <c r="K988" s="18">
        <f>VLOOKUP($C988,'Hub coords'!$A$14:$E$119,4,TRUE)</f>
        <v>487956.26340000005</v>
      </c>
      <c r="L988" s="18">
        <f>VLOOKUP($C988,'Hub coords'!$A$14:$E$119,5,TRUE)</f>
        <v>5189505.7545000007</v>
      </c>
      <c r="M988" s="18">
        <f t="shared" si="68"/>
        <v>2.3515999999362975</v>
      </c>
      <c r="N988" s="18">
        <f t="shared" si="69"/>
        <v>0.26749999914318323</v>
      </c>
      <c r="O988" s="46">
        <f t="shared" si="70"/>
        <v>2.3667654740683535</v>
      </c>
      <c r="P988" s="18">
        <f t="shared" si="71"/>
        <v>5.6015788092419978</v>
      </c>
      <c r="Q988" s="47" t="str">
        <f>VLOOKUP($C988,'Hub coords'!$A$14:$E$118,1,TRUE)</f>
        <v>T6P6</v>
      </c>
      <c r="R988" s="45"/>
      <c r="S988" s="45"/>
      <c r="T988" s="45"/>
    </row>
    <row r="989" spans="1:20" x14ac:dyDescent="0.3">
      <c r="A989" s="45" t="s">
        <v>126</v>
      </c>
      <c r="B989" s="45">
        <v>0</v>
      </c>
      <c r="C989" s="45" t="s">
        <v>4980</v>
      </c>
      <c r="D989" s="45">
        <v>1801</v>
      </c>
      <c r="E989" s="45">
        <v>342.06400000000002</v>
      </c>
      <c r="F989" s="45">
        <v>0.3</v>
      </c>
      <c r="G989" s="45">
        <v>0.3</v>
      </c>
      <c r="H989" s="45">
        <v>2.0924019999999999</v>
      </c>
      <c r="I989" s="45">
        <v>5189505.6730000004</v>
      </c>
      <c r="J989" s="45">
        <v>487958.06800000003</v>
      </c>
      <c r="K989" s="18">
        <f>VLOOKUP($C989,'Hub coords'!$A$14:$E$119,4,TRUE)</f>
        <v>487956.26340000005</v>
      </c>
      <c r="L989" s="18">
        <f>VLOOKUP($C989,'Hub coords'!$A$14:$E$119,5,TRUE)</f>
        <v>5189505.7545000007</v>
      </c>
      <c r="M989" s="18">
        <f t="shared" si="68"/>
        <v>1.8045999999740161</v>
      </c>
      <c r="N989" s="18">
        <f t="shared" si="69"/>
        <v>8.1500000320374966E-2</v>
      </c>
      <c r="O989" s="46">
        <f t="shared" si="70"/>
        <v>1.8064394288097345</v>
      </c>
      <c r="P989" s="18">
        <f t="shared" si="71"/>
        <v>3.2632234099584401</v>
      </c>
      <c r="Q989" s="47" t="str">
        <f>VLOOKUP($C989,'Hub coords'!$A$14:$E$118,1,TRUE)</f>
        <v>T6P6</v>
      </c>
      <c r="R989" s="45"/>
      <c r="S989" s="45"/>
      <c r="T989" s="45"/>
    </row>
    <row r="990" spans="1:20" x14ac:dyDescent="0.3">
      <c r="A990" s="45" t="s">
        <v>126</v>
      </c>
      <c r="B990" s="45">
        <v>0</v>
      </c>
      <c r="C990" s="45" t="s">
        <v>4954</v>
      </c>
      <c r="D990" s="45">
        <v>1801</v>
      </c>
      <c r="E990" s="45">
        <v>346.09500000000003</v>
      </c>
      <c r="F990" s="45">
        <v>0.3</v>
      </c>
      <c r="G990" s="45">
        <v>0.3</v>
      </c>
      <c r="H990" s="45">
        <v>2.2279650000000002</v>
      </c>
      <c r="I990" s="45">
        <v>5189506.2740000002</v>
      </c>
      <c r="J990" s="45">
        <v>487957.95299999998</v>
      </c>
      <c r="K990" s="18">
        <f>VLOOKUP($C990,'Hub coords'!$A$14:$E$119,4,TRUE)</f>
        <v>487956.26340000005</v>
      </c>
      <c r="L990" s="18">
        <f>VLOOKUP($C990,'Hub coords'!$A$14:$E$119,5,TRUE)</f>
        <v>5189505.7545000007</v>
      </c>
      <c r="M990" s="18">
        <f t="shared" si="68"/>
        <v>1.6895999999251217</v>
      </c>
      <c r="N990" s="18">
        <f t="shared" si="69"/>
        <v>0.51949999947100878</v>
      </c>
      <c r="O990" s="46">
        <f t="shared" si="70"/>
        <v>1.7676618480912432</v>
      </c>
      <c r="P990" s="18">
        <f t="shared" si="71"/>
        <v>3.1246284091973493</v>
      </c>
      <c r="Q990" s="47" t="str">
        <f>VLOOKUP($C990,'Hub coords'!$A$14:$E$118,1,TRUE)</f>
        <v>T6P6</v>
      </c>
      <c r="R990" s="30" t="s">
        <v>5112</v>
      </c>
      <c r="S990" s="37">
        <f>COUNT(D966:D995)</f>
        <v>30</v>
      </c>
      <c r="T990" s="45"/>
    </row>
    <row r="991" spans="1:20" x14ac:dyDescent="0.3">
      <c r="A991" s="45" t="s">
        <v>126</v>
      </c>
      <c r="B991" s="45">
        <v>0</v>
      </c>
      <c r="C991" s="45" t="s">
        <v>4955</v>
      </c>
      <c r="D991" s="45">
        <v>1801</v>
      </c>
      <c r="E991" s="45">
        <v>345.49799999999999</v>
      </c>
      <c r="F991" s="45">
        <v>0.3</v>
      </c>
      <c r="G991" s="45">
        <v>0.2</v>
      </c>
      <c r="H991" s="45">
        <v>2.2281759999999999</v>
      </c>
      <c r="I991" s="45">
        <v>5189506.0990000004</v>
      </c>
      <c r="J991" s="45">
        <v>487958.36300000001</v>
      </c>
      <c r="K991" s="18">
        <f>VLOOKUP($C991,'Hub coords'!$A$14:$E$119,4,TRUE)</f>
        <v>487956.26340000005</v>
      </c>
      <c r="L991" s="18">
        <f>VLOOKUP($C991,'Hub coords'!$A$14:$E$119,5,TRUE)</f>
        <v>5189505.7545000007</v>
      </c>
      <c r="M991" s="18">
        <f t="shared" si="68"/>
        <v>2.099599999957718</v>
      </c>
      <c r="N991" s="18">
        <f t="shared" si="69"/>
        <v>0.34449999965727329</v>
      </c>
      <c r="O991" s="46">
        <f t="shared" si="70"/>
        <v>2.1276748834317498</v>
      </c>
      <c r="P991" s="18">
        <f t="shared" si="71"/>
        <v>4.5270004095863099</v>
      </c>
      <c r="Q991" s="47" t="str">
        <f>VLOOKUP($C991,'Hub coords'!$A$14:$E$118,1,TRUE)</f>
        <v>T6P6</v>
      </c>
      <c r="R991" s="30" t="s">
        <v>5111</v>
      </c>
      <c r="S991" s="34">
        <f>AVERAGE(O966:O995)</f>
        <v>2.172670452759724</v>
      </c>
      <c r="T991" s="45"/>
    </row>
    <row r="992" spans="1:20" x14ac:dyDescent="0.3">
      <c r="A992" s="45" t="s">
        <v>130</v>
      </c>
      <c r="B992" s="45">
        <v>0</v>
      </c>
      <c r="C992" s="45" t="s">
        <v>4956</v>
      </c>
      <c r="D992" s="45">
        <v>1801</v>
      </c>
      <c r="E992" s="45">
        <v>344.404</v>
      </c>
      <c r="F992" s="45">
        <v>0.3</v>
      </c>
      <c r="G992" s="45">
        <v>0.3</v>
      </c>
      <c r="H992" s="45">
        <v>2.1781169999999999</v>
      </c>
      <c r="I992" s="45">
        <v>5189505.1730000004</v>
      </c>
      <c r="J992" s="45">
        <v>487957.86900000001</v>
      </c>
      <c r="K992" s="18">
        <f>VLOOKUP($C992,'Hub coords'!$A$14:$E$119,4,TRUE)</f>
        <v>487956.26340000005</v>
      </c>
      <c r="L992" s="18">
        <f>VLOOKUP($C992,'Hub coords'!$A$14:$E$119,5,TRUE)</f>
        <v>5189505.7545000007</v>
      </c>
      <c r="M992" s="18">
        <f t="shared" si="68"/>
        <v>1.6055999999516644</v>
      </c>
      <c r="N992" s="18">
        <f t="shared" si="69"/>
        <v>0.58150000032037497</v>
      </c>
      <c r="O992" s="46">
        <f t="shared" si="70"/>
        <v>1.7076573456690252</v>
      </c>
      <c r="P992" s="18">
        <f t="shared" si="71"/>
        <v>2.9160936102173807</v>
      </c>
      <c r="Q992" s="47" t="str">
        <f>VLOOKUP($C992,'Hub coords'!$A$14:$E$118,1,TRUE)</f>
        <v>T6P6</v>
      </c>
      <c r="R992" s="30" t="s">
        <v>5110</v>
      </c>
      <c r="S992" s="34">
        <f>_xlfn.STDEV.S(O966:O995)</f>
        <v>0.36925746547130978</v>
      </c>
      <c r="T992" s="45"/>
    </row>
    <row r="993" spans="1:20" x14ac:dyDescent="0.3">
      <c r="A993" s="45" t="s">
        <v>126</v>
      </c>
      <c r="B993" s="45">
        <v>0</v>
      </c>
      <c r="C993" s="45" t="s">
        <v>4957</v>
      </c>
      <c r="D993" s="45">
        <v>1801</v>
      </c>
      <c r="E993" s="45">
        <v>343.32600000000002</v>
      </c>
      <c r="F993" s="45">
        <v>0.3</v>
      </c>
      <c r="G993" s="45">
        <v>0.2</v>
      </c>
      <c r="H993" s="45">
        <v>1.923047</v>
      </c>
      <c r="I993" s="45">
        <v>5189505.7309999997</v>
      </c>
      <c r="J993" s="45">
        <v>487958.55699999997</v>
      </c>
      <c r="K993" s="18">
        <f>VLOOKUP($C993,'Hub coords'!$A$14:$E$119,4,TRUE)</f>
        <v>487956.26340000005</v>
      </c>
      <c r="L993" s="18">
        <f>VLOOKUP($C993,'Hub coords'!$A$14:$E$119,5,TRUE)</f>
        <v>5189505.7545000007</v>
      </c>
      <c r="M993" s="18">
        <f t="shared" si="68"/>
        <v>2.2935999999172054</v>
      </c>
      <c r="N993" s="18">
        <f t="shared" si="69"/>
        <v>2.3500001057982445E-2</v>
      </c>
      <c r="O993" s="46">
        <f t="shared" si="70"/>
        <v>2.2937203861129039</v>
      </c>
      <c r="P993" s="18">
        <f t="shared" si="71"/>
        <v>5.2611532096699287</v>
      </c>
      <c r="Q993" s="47" t="str">
        <f>VLOOKUP($C993,'Hub coords'!$A$14:$E$118,1,TRUE)</f>
        <v>T6P6</v>
      </c>
      <c r="R993" s="30" t="s">
        <v>5109</v>
      </c>
      <c r="S993" s="34">
        <f>MIN(O966:O995)</f>
        <v>1.4982609951994668</v>
      </c>
      <c r="T993" s="45"/>
    </row>
    <row r="994" spans="1:20" x14ac:dyDescent="0.3">
      <c r="A994" s="45" t="s">
        <v>130</v>
      </c>
      <c r="B994" s="45">
        <v>0</v>
      </c>
      <c r="C994" s="45" t="s">
        <v>4958</v>
      </c>
      <c r="D994" s="45">
        <v>1801</v>
      </c>
      <c r="E994" s="45">
        <v>343.89499999999998</v>
      </c>
      <c r="F994" s="45">
        <v>0.3</v>
      </c>
      <c r="G994" s="45">
        <v>0.2</v>
      </c>
      <c r="H994" s="45">
        <v>2.091202</v>
      </c>
      <c r="I994" s="45">
        <v>5189506.1859999998</v>
      </c>
      <c r="J994" s="45">
        <v>487958.66800000001</v>
      </c>
      <c r="K994" s="18">
        <f>VLOOKUP($C994,'Hub coords'!$A$14:$E$119,4,TRUE)</f>
        <v>487956.26340000005</v>
      </c>
      <c r="L994" s="18">
        <f>VLOOKUP($C994,'Hub coords'!$A$14:$E$119,5,TRUE)</f>
        <v>5189505.7545000007</v>
      </c>
      <c r="M994" s="18">
        <f t="shared" si="68"/>
        <v>2.404599999950733</v>
      </c>
      <c r="N994" s="18">
        <f t="shared" si="69"/>
        <v>0.43149999901652336</v>
      </c>
      <c r="O994" s="46">
        <f t="shared" si="70"/>
        <v>2.443009088995439</v>
      </c>
      <c r="P994" s="18">
        <f t="shared" si="71"/>
        <v>5.9682934089143247</v>
      </c>
      <c r="Q994" s="47" t="str">
        <f>VLOOKUP($C994,'Hub coords'!$A$14:$E$118,1,TRUE)</f>
        <v>T6P6</v>
      </c>
      <c r="R994" s="30" t="s">
        <v>5108</v>
      </c>
      <c r="S994" s="34">
        <f>MAX(O966:O995)</f>
        <v>3.240169564911108</v>
      </c>
      <c r="T994" s="45"/>
    </row>
    <row r="995" spans="1:20" x14ac:dyDescent="0.3">
      <c r="A995" s="45" t="s">
        <v>126</v>
      </c>
      <c r="B995" s="45">
        <v>0</v>
      </c>
      <c r="C995" s="45" t="s">
        <v>4959</v>
      </c>
      <c r="D995" s="45">
        <v>1801</v>
      </c>
      <c r="E995" s="45">
        <v>338.774</v>
      </c>
      <c r="F995" s="45">
        <v>0.4</v>
      </c>
      <c r="G995" s="45">
        <v>0.3</v>
      </c>
      <c r="H995" s="45">
        <v>2.0841669999999999</v>
      </c>
      <c r="I995" s="45">
        <v>5189505.6260000002</v>
      </c>
      <c r="J995" s="45">
        <v>487959.26500000001</v>
      </c>
      <c r="K995" s="18">
        <f>VLOOKUP($C995,'Hub coords'!$A$14:$E$119,4,TRUE)</f>
        <v>487956.26340000005</v>
      </c>
      <c r="L995" s="18">
        <f>VLOOKUP($C995,'Hub coords'!$A$14:$E$119,5,TRUE)</f>
        <v>5189505.7545000007</v>
      </c>
      <c r="M995" s="18">
        <f t="shared" si="68"/>
        <v>3.0015999999595806</v>
      </c>
      <c r="N995" s="18">
        <f t="shared" si="69"/>
        <v>0.12850000057369471</v>
      </c>
      <c r="O995" s="46">
        <f t="shared" si="70"/>
        <v>3.0043493155598258</v>
      </c>
      <c r="P995" s="18">
        <f t="shared" si="71"/>
        <v>9.0261148099047936</v>
      </c>
      <c r="Q995" s="47" t="str">
        <f>VLOOKUP($C995,'Hub coords'!$A$14:$E$118,1,TRUE)</f>
        <v>T6P6</v>
      </c>
      <c r="R995" s="30" t="s">
        <v>5107</v>
      </c>
      <c r="S995" s="34">
        <f>SQRT(SUM(P966:P995)/S990)</f>
        <v>2.2027943472419822</v>
      </c>
      <c r="T995" s="45"/>
    </row>
    <row r="996" spans="1:20" x14ac:dyDescent="0.3">
      <c r="A996" s="30"/>
      <c r="B996" s="30"/>
      <c r="C996" s="30"/>
      <c r="D996" s="30"/>
      <c r="E996" s="30"/>
      <c r="F996" s="30"/>
      <c r="G996" s="30"/>
      <c r="H996" s="34"/>
      <c r="I996" s="34"/>
      <c r="J996" s="34"/>
      <c r="K996" s="34"/>
      <c r="L996" s="11"/>
      <c r="M996" s="11"/>
      <c r="N996" s="11"/>
      <c r="O996" s="11"/>
      <c r="P996" s="34"/>
      <c r="Q996" s="36"/>
      <c r="R996" s="30"/>
    </row>
    <row r="997" spans="1:20" x14ac:dyDescent="0.3">
      <c r="A997" s="30"/>
      <c r="B997" s="30"/>
      <c r="C997" s="30"/>
      <c r="D997" s="30"/>
      <c r="E997" s="30"/>
      <c r="F997" s="30"/>
      <c r="G997" s="30"/>
      <c r="H997" s="34"/>
      <c r="I997" s="34"/>
      <c r="J997" s="34"/>
      <c r="K997" s="34"/>
      <c r="L997" s="11"/>
      <c r="M997" s="11"/>
      <c r="N997" s="11"/>
      <c r="O997" s="11"/>
      <c r="P997" s="34"/>
      <c r="Q997" s="36"/>
      <c r="R997" s="30"/>
    </row>
    <row r="998" spans="1:20" x14ac:dyDescent="0.3">
      <c r="A998" s="30"/>
      <c r="B998" s="30"/>
      <c r="C998" s="30"/>
      <c r="D998" s="30"/>
      <c r="E998" s="30"/>
      <c r="F998" s="30"/>
      <c r="G998" s="30"/>
      <c r="H998" s="34"/>
      <c r="I998" s="34"/>
      <c r="J998" s="34"/>
      <c r="K998" s="34"/>
      <c r="L998" s="34" t="s">
        <v>159</v>
      </c>
      <c r="M998" s="34">
        <f>AVERAGE(M$6:M$995)</f>
        <v>1.0408799773583075</v>
      </c>
      <c r="N998" s="34">
        <f>AVERAGE(N$6:N$995)</f>
        <v>0.99028150097965595</v>
      </c>
      <c r="O998" s="34">
        <f>AVERAGE(O$6:O$995)</f>
        <v>1.6323232163016608</v>
      </c>
      <c r="P998" s="34"/>
      <c r="Q998" s="36"/>
      <c r="R998" s="30"/>
    </row>
    <row r="999" spans="1:20" x14ac:dyDescent="0.3">
      <c r="A999" s="30"/>
      <c r="B999" s="30"/>
      <c r="C999" s="30"/>
      <c r="D999" s="30"/>
      <c r="E999" s="30"/>
      <c r="F999" s="30"/>
      <c r="G999" s="30"/>
      <c r="H999" s="34"/>
      <c r="I999" s="34"/>
      <c r="J999" s="34"/>
      <c r="K999" s="34"/>
      <c r="L999" s="34" t="s">
        <v>160</v>
      </c>
      <c r="M999" s="37">
        <f>COUNT(M$6:M$995)</f>
        <v>990</v>
      </c>
      <c r="N999" s="37">
        <f>COUNT(N$6:N$995)</f>
        <v>990</v>
      </c>
      <c r="O999" s="37">
        <f>COUNT(O$6:O$995)</f>
        <v>990</v>
      </c>
      <c r="P999" s="34"/>
      <c r="Q999" s="36"/>
      <c r="R999" s="30"/>
    </row>
    <row r="1000" spans="1:20" x14ac:dyDescent="0.3">
      <c r="A1000" s="30"/>
      <c r="B1000" s="30"/>
      <c r="C1000" s="30"/>
      <c r="D1000" s="30"/>
      <c r="E1000" s="30"/>
      <c r="F1000" s="30"/>
      <c r="G1000" s="30"/>
      <c r="H1000" s="34"/>
      <c r="I1000" s="34"/>
      <c r="J1000" s="34"/>
      <c r="K1000" s="34"/>
      <c r="L1000" s="34" t="s">
        <v>161</v>
      </c>
      <c r="M1000" s="34">
        <f>_xlfn.STDEV.S(M$6:M$995)</f>
        <v>0.85342323779947205</v>
      </c>
      <c r="N1000" s="34">
        <f>_xlfn.STDEV.S(N$6:N$995)</f>
        <v>0.98073309871241687</v>
      </c>
      <c r="O1000" s="34">
        <f>_xlfn.STDEV.S(O$6:O$995)</f>
        <v>1.0436335858154018</v>
      </c>
      <c r="P1000" s="34"/>
      <c r="Q1000" s="36"/>
      <c r="R1000" s="30"/>
    </row>
    <row r="1001" spans="1:20" x14ac:dyDescent="0.3">
      <c r="A1001" s="30"/>
      <c r="B1001" s="30"/>
      <c r="C1001" s="30"/>
      <c r="D1001" s="30"/>
      <c r="E1001" s="30"/>
      <c r="F1001" s="30"/>
      <c r="G1001" s="30"/>
      <c r="H1001" s="34"/>
      <c r="I1001" s="34"/>
      <c r="J1001" s="34"/>
      <c r="K1001" s="34"/>
      <c r="L1001" s="34" t="s">
        <v>162</v>
      </c>
      <c r="M1001" s="34">
        <f>MIN(M$6:M$995)</f>
        <v>4.0000001899898052E-4</v>
      </c>
      <c r="N1001" s="34">
        <f>MIN(N$6:N$995)</f>
        <v>5.0000101327896118E-4</v>
      </c>
      <c r="O1001" s="34">
        <f>MIN(O$6:O$995)</f>
        <v>3.2490151542781585E-2</v>
      </c>
      <c r="P1001" s="34"/>
      <c r="Q1001" s="36"/>
      <c r="R1001" s="30"/>
    </row>
    <row r="1002" spans="1:20" x14ac:dyDescent="0.3">
      <c r="L1002" s="34" t="s">
        <v>163</v>
      </c>
      <c r="M1002" s="34">
        <f>MAX(M$6:M$995)</f>
        <v>4.5225999999674968</v>
      </c>
      <c r="N1002" s="34">
        <f>MAX(N$6:N$995)</f>
        <v>5.3504999997094274</v>
      </c>
      <c r="O1002" s="34">
        <f>MAX(O$6:O$995)</f>
        <v>5.3515818228702781</v>
      </c>
    </row>
    <row r="1003" spans="1:20" x14ac:dyDescent="0.3">
      <c r="L1003" s="34"/>
      <c r="M1003" s="34"/>
      <c r="N1003" s="34" t="s">
        <v>164</v>
      </c>
      <c r="O1003" s="34">
        <f>SQRT(SUM(P$6:P$995)/M999)</f>
        <v>1.9371499609297098</v>
      </c>
    </row>
    <row r="1004" spans="1:20" x14ac:dyDescent="0.3">
      <c r="L1004" s="34"/>
      <c r="M1004" s="34"/>
      <c r="N1004" s="34"/>
      <c r="O1004" s="34"/>
    </row>
    <row r="1006" spans="1:20" x14ac:dyDescent="0.3">
      <c r="A1006" s="11" t="s">
        <v>1191</v>
      </c>
      <c r="B1006" s="17" t="s">
        <v>5113</v>
      </c>
      <c r="C1006" s="17" t="s">
        <v>5114</v>
      </c>
      <c r="D1006" s="17" t="s">
        <v>5109</v>
      </c>
      <c r="E1006" s="17" t="s">
        <v>5108</v>
      </c>
      <c r="F1006" s="17" t="s">
        <v>5115</v>
      </c>
      <c r="G1006" s="17" t="s">
        <v>5283</v>
      </c>
      <c r="L1006" s="11"/>
      <c r="M1006" s="11"/>
      <c r="N1006" s="11"/>
      <c r="O1006" s="11"/>
      <c r="P1006" s="11"/>
      <c r="Q1006" s="11"/>
    </row>
    <row r="1007" spans="1:20" x14ac:dyDescent="0.3">
      <c r="A1007" s="145" t="s">
        <v>5</v>
      </c>
      <c r="B1007" s="17">
        <v>1.6220603050939393</v>
      </c>
      <c r="C1007" s="17">
        <v>1.1371144706315699</v>
      </c>
      <c r="D1007" s="17">
        <v>0.16757210407753759</v>
      </c>
      <c r="E1007" s="17">
        <v>3.2870825981316889</v>
      </c>
      <c r="F1007" s="17">
        <v>1.9700274047257571</v>
      </c>
      <c r="G1007" s="17" t="s">
        <v>5116</v>
      </c>
      <c r="H1007" s="17" t="s">
        <v>5117</v>
      </c>
      <c r="I1007" s="34" t="s">
        <v>5118</v>
      </c>
      <c r="J1007" s="34" t="s">
        <v>5119</v>
      </c>
      <c r="K1007" s="34" t="s">
        <v>5120</v>
      </c>
      <c r="L1007" s="11"/>
      <c r="M1007" s="113"/>
      <c r="N1007" s="113"/>
      <c r="O1007" s="113"/>
      <c r="P1007" s="113"/>
      <c r="Q1007" s="11"/>
    </row>
    <row r="1008" spans="1:20" x14ac:dyDescent="0.3">
      <c r="A1008" s="37" t="s">
        <v>8</v>
      </c>
      <c r="B1008" s="17">
        <v>3.0152285003187638</v>
      </c>
      <c r="C1008" s="17">
        <v>0.24344256682922083</v>
      </c>
      <c r="D1008" s="17">
        <v>2.6016200740917612</v>
      </c>
      <c r="E1008" s="17">
        <v>3.5372435044685853</v>
      </c>
      <c r="F1008" s="17">
        <v>3.0247134932696444</v>
      </c>
      <c r="G1008" s="17" t="s">
        <v>5121</v>
      </c>
      <c r="H1008" s="17" t="s">
        <v>5122</v>
      </c>
      <c r="I1008" s="17" t="s">
        <v>5123</v>
      </c>
      <c r="J1008" s="17" t="s">
        <v>5124</v>
      </c>
      <c r="K1008" s="17" t="s">
        <v>5125</v>
      </c>
      <c r="L1008" s="113"/>
      <c r="M1008" s="113"/>
      <c r="N1008" s="113"/>
      <c r="O1008" s="113"/>
      <c r="P1008" s="113"/>
      <c r="Q1008" s="11"/>
    </row>
    <row r="1009" spans="1:17" x14ac:dyDescent="0.3">
      <c r="A1009" s="37" t="s">
        <v>11</v>
      </c>
      <c r="B1009" s="17">
        <v>2.4269556097475911</v>
      </c>
      <c r="C1009" s="17">
        <v>0.32018631346026266</v>
      </c>
      <c r="D1009" s="17">
        <v>1.785471985224474</v>
      </c>
      <c r="E1009" s="17">
        <v>2.9703500826832836</v>
      </c>
      <c r="F1009" s="17">
        <v>2.4472873754087399</v>
      </c>
      <c r="G1009" s="17" t="s">
        <v>5126</v>
      </c>
      <c r="H1009" s="17" t="s">
        <v>5157</v>
      </c>
      <c r="I1009" s="34" t="s">
        <v>5219</v>
      </c>
      <c r="J1009" s="34" t="s">
        <v>5188</v>
      </c>
      <c r="K1009" s="34" t="s">
        <v>5250</v>
      </c>
      <c r="L1009" s="113"/>
      <c r="M1009" s="113"/>
      <c r="N1009" s="113"/>
      <c r="O1009" s="113"/>
      <c r="P1009" s="113"/>
      <c r="Q1009" s="11"/>
    </row>
    <row r="1010" spans="1:17" x14ac:dyDescent="0.3">
      <c r="A1010" s="37" t="s">
        <v>14</v>
      </c>
      <c r="B1010" s="17">
        <v>2.2999622662435586</v>
      </c>
      <c r="C1010" s="17">
        <v>0.39191236433257853</v>
      </c>
      <c r="D1010" s="17">
        <v>1.4878680754972358</v>
      </c>
      <c r="E1010" s="17">
        <v>3.242591588603196</v>
      </c>
      <c r="F1010" s="17">
        <v>2.3320166989290048</v>
      </c>
      <c r="G1010" s="17" t="s">
        <v>5127</v>
      </c>
      <c r="H1010" s="17" t="s">
        <v>5158</v>
      </c>
      <c r="I1010" s="17" t="s">
        <v>5220</v>
      </c>
      <c r="J1010" s="17" t="s">
        <v>5189</v>
      </c>
      <c r="K1010" s="17" t="s">
        <v>5251</v>
      </c>
      <c r="L1010" s="113"/>
      <c r="M1010" s="113"/>
      <c r="N1010" s="113"/>
      <c r="O1010" s="113"/>
      <c r="P1010" s="113"/>
      <c r="Q1010" s="11"/>
    </row>
    <row r="1011" spans="1:17" x14ac:dyDescent="0.3">
      <c r="A1011" s="37" t="s">
        <v>17</v>
      </c>
      <c r="B1011" s="17">
        <v>1.7086199618478424</v>
      </c>
      <c r="C1011" s="17">
        <v>0.20750415746956008</v>
      </c>
      <c r="D1011" s="17">
        <v>1.1090798934874941</v>
      </c>
      <c r="E1011" s="17">
        <v>2.0371665153407097</v>
      </c>
      <c r="F1011" s="17">
        <v>1.7207570669756098</v>
      </c>
      <c r="G1011" s="17" t="s">
        <v>5128</v>
      </c>
      <c r="H1011" s="17" t="s">
        <v>5159</v>
      </c>
      <c r="I1011" s="34" t="s">
        <v>5221</v>
      </c>
      <c r="J1011" s="34" t="s">
        <v>5190</v>
      </c>
      <c r="K1011" s="34" t="s">
        <v>5252</v>
      </c>
      <c r="L1011" s="113"/>
      <c r="M1011" s="113"/>
      <c r="N1011" s="113"/>
      <c r="O1011" s="113"/>
      <c r="P1011" s="113"/>
      <c r="Q1011" s="11"/>
    </row>
    <row r="1012" spans="1:17" x14ac:dyDescent="0.3">
      <c r="A1012" s="37" t="s">
        <v>20</v>
      </c>
      <c r="B1012" s="17">
        <v>1.155259394115312</v>
      </c>
      <c r="C1012" s="17">
        <v>0.43843655996775566</v>
      </c>
      <c r="D1012" s="17">
        <v>0.24927336426095237</v>
      </c>
      <c r="E1012" s="17">
        <v>2.1996722962919191</v>
      </c>
      <c r="F1012" s="17">
        <v>1.233062581909028</v>
      </c>
      <c r="G1012" s="17" t="s">
        <v>5129</v>
      </c>
      <c r="H1012" s="17" t="s">
        <v>5160</v>
      </c>
      <c r="I1012" s="17" t="s">
        <v>5222</v>
      </c>
      <c r="J1012" s="17" t="s">
        <v>5191</v>
      </c>
      <c r="K1012" s="17" t="s">
        <v>5253</v>
      </c>
      <c r="L1012" s="113"/>
      <c r="M1012" s="113"/>
      <c r="N1012" s="113"/>
      <c r="O1012" s="113"/>
      <c r="P1012" s="113"/>
      <c r="Q1012" s="11"/>
    </row>
    <row r="1013" spans="1:17" s="17" customFormat="1" x14ac:dyDescent="0.3">
      <c r="A1013" s="37" t="s">
        <v>23</v>
      </c>
      <c r="B1013" s="17">
        <v>1.9945846756877477</v>
      </c>
      <c r="C1013" s="17">
        <v>0.66155603595951218</v>
      </c>
      <c r="D1013" s="17">
        <v>0.60270690208943811</v>
      </c>
      <c r="E1013" s="17">
        <v>2.7301749048456831</v>
      </c>
      <c r="F1013" s="17">
        <v>2.0979599307213612</v>
      </c>
      <c r="G1013" s="17" t="s">
        <v>5130</v>
      </c>
      <c r="H1013" s="17" t="s">
        <v>5161</v>
      </c>
      <c r="I1013" s="34" t="s">
        <v>5223</v>
      </c>
      <c r="J1013" s="34" t="s">
        <v>5192</v>
      </c>
      <c r="K1013" s="34" t="s">
        <v>5254</v>
      </c>
      <c r="L1013" s="113"/>
      <c r="M1013" s="113"/>
      <c r="N1013" s="113"/>
      <c r="O1013" s="113"/>
      <c r="P1013" s="113"/>
    </row>
    <row r="1014" spans="1:17" x14ac:dyDescent="0.3">
      <c r="A1014" s="37" t="s">
        <v>25</v>
      </c>
      <c r="B1014" s="17">
        <v>1.4494499266399401</v>
      </c>
      <c r="C1014" s="17">
        <v>0.43234436307490337</v>
      </c>
      <c r="D1014" s="17">
        <v>0.43476385521060612</v>
      </c>
      <c r="E1014" s="17">
        <v>1.974415004372561</v>
      </c>
      <c r="F1014" s="17">
        <v>1.510495288476515</v>
      </c>
      <c r="G1014" s="17" t="s">
        <v>5131</v>
      </c>
      <c r="H1014" s="17" t="s">
        <v>5162</v>
      </c>
      <c r="I1014" s="17" t="s">
        <v>5224</v>
      </c>
      <c r="J1014" s="17" t="s">
        <v>5193</v>
      </c>
      <c r="K1014" s="17" t="s">
        <v>5255</v>
      </c>
      <c r="L1014" s="113"/>
      <c r="M1014" s="113"/>
      <c r="N1014" s="113"/>
      <c r="O1014" s="113"/>
      <c r="P1014" s="113"/>
      <c r="Q1014" s="11"/>
    </row>
    <row r="1015" spans="1:17" x14ac:dyDescent="0.3">
      <c r="A1015" s="37" t="s">
        <v>35</v>
      </c>
      <c r="B1015" s="17">
        <v>1.4419704049096551</v>
      </c>
      <c r="C1015" s="17">
        <v>0.37402264504645721</v>
      </c>
      <c r="D1015" s="17">
        <v>0.93420822625765676</v>
      </c>
      <c r="E1015" s="17">
        <v>2.3469552209386046</v>
      </c>
      <c r="F1015" s="17">
        <v>1.4881224713295425</v>
      </c>
      <c r="G1015" s="17" t="s">
        <v>5132</v>
      </c>
      <c r="H1015" s="17" t="s">
        <v>5163</v>
      </c>
      <c r="I1015" s="34" t="s">
        <v>5225</v>
      </c>
      <c r="J1015" s="34" t="s">
        <v>5194</v>
      </c>
      <c r="K1015" s="34" t="s">
        <v>5256</v>
      </c>
      <c r="L1015" s="113"/>
      <c r="M1015" s="113"/>
      <c r="N1015" s="113"/>
      <c r="O1015" s="113"/>
      <c r="P1015" s="113"/>
      <c r="Q1015" s="11"/>
    </row>
    <row r="1016" spans="1:17" x14ac:dyDescent="0.3">
      <c r="A1016" s="37" t="s">
        <v>37</v>
      </c>
      <c r="B1016" s="17">
        <v>1.9066491546402622</v>
      </c>
      <c r="C1016" s="17">
        <v>0.3612996343822194</v>
      </c>
      <c r="D1016" s="17">
        <v>1.1930850809079547</v>
      </c>
      <c r="E1016" s="17">
        <v>2.3875613520352941</v>
      </c>
      <c r="F1016" s="17">
        <v>1.9394579596290114</v>
      </c>
      <c r="G1016" s="17" t="s">
        <v>5133</v>
      </c>
      <c r="H1016" s="17" t="s">
        <v>5164</v>
      </c>
      <c r="I1016" s="17" t="s">
        <v>5226</v>
      </c>
      <c r="J1016" s="17" t="s">
        <v>5195</v>
      </c>
      <c r="K1016" s="17" t="s">
        <v>5257</v>
      </c>
      <c r="L1016" s="113"/>
      <c r="M1016" s="113"/>
      <c r="N1016" s="113"/>
      <c r="O1016" s="113"/>
      <c r="P1016" s="113"/>
      <c r="Q1016" s="11"/>
    </row>
    <row r="1017" spans="1:17" x14ac:dyDescent="0.3">
      <c r="A1017" s="37" t="s">
        <v>40</v>
      </c>
      <c r="B1017" s="17">
        <v>1.5502202280131396</v>
      </c>
      <c r="C1017" s="17">
        <v>0.38450335596522039</v>
      </c>
      <c r="D1017" s="17">
        <v>0.889035438276225</v>
      </c>
      <c r="E1017" s="17">
        <v>2.4916555969905985</v>
      </c>
      <c r="F1017" s="17">
        <v>1.5956495516658238</v>
      </c>
      <c r="G1017" s="17" t="s">
        <v>5134</v>
      </c>
      <c r="H1017" s="17" t="s">
        <v>5165</v>
      </c>
      <c r="I1017" s="34" t="s">
        <v>5227</v>
      </c>
      <c r="J1017" s="34" t="s">
        <v>5196</v>
      </c>
      <c r="K1017" s="34" t="s">
        <v>5258</v>
      </c>
      <c r="L1017" s="113"/>
      <c r="M1017" s="113"/>
      <c r="N1017" s="113"/>
      <c r="O1017" s="113"/>
      <c r="P1017" s="113"/>
      <c r="Q1017" s="11"/>
    </row>
    <row r="1018" spans="1:17" x14ac:dyDescent="0.3">
      <c r="A1018" s="37" t="s">
        <v>42</v>
      </c>
      <c r="B1018" s="17">
        <v>0.39107059341276496</v>
      </c>
      <c r="C1018" s="17">
        <v>3.7002437847705752E-2</v>
      </c>
      <c r="D1018" s="17">
        <v>0.32310340452890651</v>
      </c>
      <c r="E1018" s="17">
        <v>0.49681164438944325</v>
      </c>
      <c r="F1018" s="17">
        <v>0.39275915023331587</v>
      </c>
      <c r="G1018" s="17" t="s">
        <v>5135</v>
      </c>
      <c r="H1018" s="17" t="s">
        <v>5166</v>
      </c>
      <c r="I1018" s="17" t="s">
        <v>5228</v>
      </c>
      <c r="J1018" s="17" t="s">
        <v>5197</v>
      </c>
      <c r="K1018" s="17" t="s">
        <v>5259</v>
      </c>
      <c r="L1018" s="113"/>
      <c r="M1018" s="113"/>
      <c r="N1018" s="113"/>
      <c r="O1018" s="113"/>
      <c r="P1018" s="113"/>
      <c r="Q1018" s="11"/>
    </row>
    <row r="1019" spans="1:17" x14ac:dyDescent="0.3">
      <c r="A1019" s="37" t="s">
        <v>43</v>
      </c>
      <c r="B1019" s="17">
        <v>1.5869196782831436</v>
      </c>
      <c r="C1019" s="17">
        <v>0.23586605910980632</v>
      </c>
      <c r="D1019" s="17">
        <v>0.91827077161086246</v>
      </c>
      <c r="E1019" s="17">
        <v>1.9738538977281721</v>
      </c>
      <c r="F1019" s="17">
        <v>1.6037744344413276</v>
      </c>
      <c r="G1019" s="17" t="s">
        <v>5136</v>
      </c>
      <c r="H1019" s="17" t="s">
        <v>5167</v>
      </c>
      <c r="I1019" s="34" t="s">
        <v>5229</v>
      </c>
      <c r="J1019" s="34" t="s">
        <v>5198</v>
      </c>
      <c r="K1019" s="34" t="s">
        <v>5260</v>
      </c>
      <c r="L1019" s="113"/>
      <c r="M1019" s="113"/>
      <c r="N1019" s="113"/>
      <c r="O1019" s="113"/>
      <c r="P1019" s="113"/>
      <c r="Q1019" s="11"/>
    </row>
    <row r="1020" spans="1:17" x14ac:dyDescent="0.3">
      <c r="A1020" s="37" t="s">
        <v>52</v>
      </c>
      <c r="B1020" s="17">
        <v>0.12571735068885487</v>
      </c>
      <c r="C1020" s="17">
        <v>5.278509873106798E-2</v>
      </c>
      <c r="D1020" s="17">
        <v>3.8220544945617968E-2</v>
      </c>
      <c r="E1020" s="17">
        <v>0.1768423309072982</v>
      </c>
      <c r="F1020" s="17">
        <v>0.13600824738720135</v>
      </c>
      <c r="G1020" s="17" t="s">
        <v>5137</v>
      </c>
      <c r="H1020" s="17" t="s">
        <v>5168</v>
      </c>
      <c r="I1020" s="17" t="s">
        <v>5230</v>
      </c>
      <c r="J1020" s="17" t="s">
        <v>5199</v>
      </c>
      <c r="K1020" s="17" t="s">
        <v>5261</v>
      </c>
      <c r="L1020" s="113"/>
      <c r="M1020" s="113"/>
      <c r="N1020" s="113"/>
      <c r="O1020" s="113"/>
      <c r="P1020" s="113"/>
      <c r="Q1020" s="11"/>
    </row>
    <row r="1021" spans="1:17" x14ac:dyDescent="0.3">
      <c r="A1021" s="37" t="s">
        <v>55</v>
      </c>
      <c r="B1021" s="17">
        <v>1.0168923957892624</v>
      </c>
      <c r="C1021" s="17">
        <v>0.3785784008712168</v>
      </c>
      <c r="D1021" s="17">
        <v>0.42974086386796756</v>
      </c>
      <c r="E1021" s="17">
        <v>2.1593303159225457</v>
      </c>
      <c r="F1021" s="17">
        <v>1.0828731981939037</v>
      </c>
      <c r="G1021" s="17" t="s">
        <v>5138</v>
      </c>
      <c r="H1021" s="17" t="s">
        <v>5169</v>
      </c>
      <c r="I1021" s="34" t="s">
        <v>5231</v>
      </c>
      <c r="J1021" s="34" t="s">
        <v>5200</v>
      </c>
      <c r="K1021" s="34" t="s">
        <v>5262</v>
      </c>
      <c r="L1021" s="113"/>
      <c r="M1021" s="113"/>
      <c r="N1021" s="113"/>
      <c r="O1021" s="113"/>
      <c r="P1021" s="113"/>
      <c r="Q1021" s="11"/>
    </row>
    <row r="1022" spans="1:17" x14ac:dyDescent="0.3">
      <c r="A1022" s="37" t="s">
        <v>56</v>
      </c>
      <c r="B1022" s="17">
        <v>0.88442830263535321</v>
      </c>
      <c r="C1022" s="17">
        <v>0.25150249496234911</v>
      </c>
      <c r="D1022" s="17">
        <v>0.43070408710161512</v>
      </c>
      <c r="E1022" s="17">
        <v>1.3953797371560062</v>
      </c>
      <c r="F1022" s="17">
        <v>0.91834551085579741</v>
      </c>
      <c r="G1022" s="17" t="s">
        <v>5139</v>
      </c>
      <c r="H1022" s="17" t="s">
        <v>5170</v>
      </c>
      <c r="I1022" s="17" t="s">
        <v>5232</v>
      </c>
      <c r="J1022" s="17" t="s">
        <v>5201</v>
      </c>
      <c r="K1022" s="17" t="s">
        <v>5263</v>
      </c>
      <c r="L1022" s="113"/>
      <c r="M1022" s="113"/>
      <c r="N1022" s="113"/>
      <c r="O1022" s="113"/>
      <c r="P1022" s="113"/>
      <c r="Q1022" s="11"/>
    </row>
    <row r="1023" spans="1:17" x14ac:dyDescent="0.3">
      <c r="A1023" s="37" t="s">
        <v>58</v>
      </c>
      <c r="B1023" s="17">
        <v>0.81817511272332921</v>
      </c>
      <c r="C1023" s="17">
        <v>0.19727548088495975</v>
      </c>
      <c r="D1023" s="17">
        <v>0.35931575247581471</v>
      </c>
      <c r="E1023" s="17">
        <v>1.1650829196617252</v>
      </c>
      <c r="F1023" s="17">
        <v>0.84085128090105499</v>
      </c>
      <c r="G1023" s="17" t="s">
        <v>5140</v>
      </c>
      <c r="H1023" s="17" t="s">
        <v>5171</v>
      </c>
      <c r="I1023" s="34" t="s">
        <v>5233</v>
      </c>
      <c r="J1023" s="34" t="s">
        <v>5202</v>
      </c>
      <c r="K1023" s="34" t="s">
        <v>5264</v>
      </c>
      <c r="L1023" s="113"/>
      <c r="M1023" s="113"/>
      <c r="N1023" s="113"/>
      <c r="O1023" s="113"/>
      <c r="P1023" s="113"/>
      <c r="Q1023" s="11"/>
    </row>
    <row r="1024" spans="1:17" x14ac:dyDescent="0.3">
      <c r="A1024" s="37" t="s">
        <v>61</v>
      </c>
      <c r="B1024" s="17">
        <v>1.5566367248368658</v>
      </c>
      <c r="C1024" s="17">
        <v>0.59053821884443003</v>
      </c>
      <c r="D1024" s="17">
        <v>0.3561668886841009</v>
      </c>
      <c r="E1024" s="17">
        <v>2.4161634676326731</v>
      </c>
      <c r="F1024" s="17">
        <v>1.6613936222630277</v>
      </c>
      <c r="G1024" s="17" t="s">
        <v>5141</v>
      </c>
      <c r="H1024" s="17" t="s">
        <v>5172</v>
      </c>
      <c r="I1024" s="17" t="s">
        <v>5234</v>
      </c>
      <c r="J1024" s="17" t="s">
        <v>5203</v>
      </c>
      <c r="K1024" s="17" t="s">
        <v>5265</v>
      </c>
      <c r="L1024" s="113"/>
      <c r="M1024" s="113"/>
      <c r="N1024" s="113"/>
      <c r="O1024" s="113"/>
      <c r="P1024" s="113"/>
      <c r="Q1024" s="11"/>
    </row>
    <row r="1025" spans="1:17" x14ac:dyDescent="0.3">
      <c r="A1025" s="37" t="s">
        <v>62</v>
      </c>
      <c r="B1025" s="17">
        <v>0.30642292741306687</v>
      </c>
      <c r="C1025" s="17">
        <v>0.16498003998478783</v>
      </c>
      <c r="D1025" s="17">
        <v>4.7803870357861614E-2</v>
      </c>
      <c r="E1025" s="17">
        <v>0.55651973038815583</v>
      </c>
      <c r="F1025" s="17">
        <v>0.34670757647427192</v>
      </c>
      <c r="G1025" s="17" t="s">
        <v>5142</v>
      </c>
      <c r="H1025" s="17" t="s">
        <v>5173</v>
      </c>
      <c r="I1025" s="34" t="s">
        <v>5235</v>
      </c>
      <c r="J1025" s="34" t="s">
        <v>5204</v>
      </c>
      <c r="K1025" s="34" t="s">
        <v>5266</v>
      </c>
      <c r="L1025" s="113"/>
      <c r="M1025" s="113"/>
      <c r="N1025" s="113"/>
      <c r="O1025" s="113"/>
      <c r="P1025" s="113"/>
      <c r="Q1025" s="11"/>
    </row>
    <row r="1026" spans="1:17" x14ac:dyDescent="0.3">
      <c r="A1026" s="37" t="s">
        <v>64</v>
      </c>
      <c r="B1026" s="17">
        <v>1.8541522385308113</v>
      </c>
      <c r="C1026" s="17">
        <v>0.38704768325293215</v>
      </c>
      <c r="D1026" s="17">
        <v>1.1798035474417612</v>
      </c>
      <c r="E1026" s="17">
        <v>2.4156658309669452</v>
      </c>
      <c r="F1026" s="17">
        <v>1.8928002806573558</v>
      </c>
      <c r="G1026" s="17" t="s">
        <v>5143</v>
      </c>
      <c r="H1026" s="17" t="s">
        <v>5174</v>
      </c>
      <c r="I1026" s="17" t="s">
        <v>5236</v>
      </c>
      <c r="J1026" s="17" t="s">
        <v>5205</v>
      </c>
      <c r="K1026" s="17" t="s">
        <v>5267</v>
      </c>
      <c r="L1026" s="113"/>
      <c r="M1026" s="113"/>
      <c r="N1026" s="113"/>
      <c r="O1026" s="113"/>
      <c r="P1026" s="113"/>
      <c r="Q1026" s="11"/>
    </row>
    <row r="1027" spans="1:17" x14ac:dyDescent="0.3">
      <c r="A1027" s="37" t="s">
        <v>95</v>
      </c>
      <c r="B1027" s="17">
        <v>1.8178266415949014</v>
      </c>
      <c r="C1027" s="17">
        <v>0.60065454491293491</v>
      </c>
      <c r="D1027" s="17">
        <v>1.1781853889323737</v>
      </c>
      <c r="E1027" s="17">
        <v>3.3971437137809688</v>
      </c>
      <c r="F1027" s="17">
        <v>1.9113485776119639</v>
      </c>
      <c r="G1027" s="17" t="s">
        <v>5144</v>
      </c>
      <c r="H1027" s="17" t="s">
        <v>5175</v>
      </c>
      <c r="I1027" s="17" t="s">
        <v>5237</v>
      </c>
      <c r="J1027" s="17" t="s">
        <v>5206</v>
      </c>
      <c r="K1027" s="17" t="s">
        <v>5268</v>
      </c>
      <c r="L1027" s="113"/>
      <c r="M1027" s="113"/>
      <c r="N1027" s="113"/>
      <c r="O1027" s="113"/>
      <c r="P1027" s="113"/>
      <c r="Q1027" s="11"/>
    </row>
    <row r="1028" spans="1:17" x14ac:dyDescent="0.3">
      <c r="A1028" s="37" t="s">
        <v>96</v>
      </c>
      <c r="B1028" s="17">
        <v>0.68022931863062119</v>
      </c>
      <c r="C1028" s="17">
        <v>0.20141892516682153</v>
      </c>
      <c r="D1028" s="17">
        <v>0.23443295429955521</v>
      </c>
      <c r="E1028" s="17">
        <v>1.0641179494695232</v>
      </c>
      <c r="F1028" s="17">
        <v>0.70846961112870477</v>
      </c>
      <c r="G1028" s="17" t="s">
        <v>5145</v>
      </c>
      <c r="H1028" s="17" t="s">
        <v>5176</v>
      </c>
      <c r="I1028" s="34" t="s">
        <v>5238</v>
      </c>
      <c r="J1028" s="34" t="s">
        <v>5207</v>
      </c>
      <c r="K1028" s="34" t="s">
        <v>5269</v>
      </c>
      <c r="L1028" s="113"/>
      <c r="M1028" s="113"/>
      <c r="N1028" s="113"/>
      <c r="O1028" s="113"/>
      <c r="P1028" s="113"/>
      <c r="Q1028" s="11"/>
    </row>
    <row r="1029" spans="1:17" x14ac:dyDescent="0.3">
      <c r="A1029" s="37" t="s">
        <v>98</v>
      </c>
      <c r="B1029" s="17">
        <v>0.55879429619052279</v>
      </c>
      <c r="C1029" s="17">
        <v>0.24701821257134268</v>
      </c>
      <c r="D1029" s="17">
        <v>3.2490151542781585E-2</v>
      </c>
      <c r="E1029" s="17">
        <v>1.2649826914441602</v>
      </c>
      <c r="F1029" s="17">
        <v>0.6092906773882818</v>
      </c>
      <c r="G1029" s="17" t="s">
        <v>5146</v>
      </c>
      <c r="H1029" s="17" t="s">
        <v>5177</v>
      </c>
      <c r="I1029" s="17" t="s">
        <v>5239</v>
      </c>
      <c r="J1029" s="17" t="s">
        <v>5208</v>
      </c>
      <c r="K1029" s="17" t="s">
        <v>5270</v>
      </c>
      <c r="L1029" s="113"/>
      <c r="M1029" s="113"/>
      <c r="N1029" s="113"/>
      <c r="O1029" s="113"/>
      <c r="P1029" s="113"/>
      <c r="Q1029" s="11"/>
    </row>
    <row r="1030" spans="1:17" x14ac:dyDescent="0.3">
      <c r="A1030" s="37" t="s">
        <v>100</v>
      </c>
      <c r="B1030" s="17">
        <v>2.3507861421540097</v>
      </c>
      <c r="C1030" s="17">
        <v>0.4565276105772591</v>
      </c>
      <c r="D1030" s="17">
        <v>1.5611186405950697</v>
      </c>
      <c r="E1030" s="17">
        <v>3.5040648981477682</v>
      </c>
      <c r="F1030" s="17">
        <v>2.3932542064565703</v>
      </c>
      <c r="G1030" s="17" t="s">
        <v>5147</v>
      </c>
      <c r="H1030" s="17" t="s">
        <v>5178</v>
      </c>
      <c r="I1030" s="17" t="s">
        <v>5240</v>
      </c>
      <c r="J1030" s="17" t="s">
        <v>5209</v>
      </c>
      <c r="K1030" s="17" t="s">
        <v>5271</v>
      </c>
      <c r="L1030" s="113"/>
      <c r="M1030" s="113"/>
      <c r="N1030" s="113"/>
      <c r="O1030" s="113"/>
      <c r="P1030" s="113"/>
      <c r="Q1030" s="11"/>
    </row>
    <row r="1031" spans="1:17" x14ac:dyDescent="0.3">
      <c r="A1031" s="37" t="s">
        <v>101</v>
      </c>
      <c r="B1031" s="17">
        <v>2.175007011723693</v>
      </c>
      <c r="C1031" s="17">
        <v>1.5615446941699622</v>
      </c>
      <c r="D1031" s="17">
        <v>0.27285822317284053</v>
      </c>
      <c r="E1031" s="17">
        <v>4.3159466421170833</v>
      </c>
      <c r="F1031" s="17">
        <v>2.6622916078461261</v>
      </c>
      <c r="G1031" s="17" t="s">
        <v>5148</v>
      </c>
      <c r="H1031" s="17" t="s">
        <v>5179</v>
      </c>
      <c r="I1031" s="34" t="s">
        <v>5241</v>
      </c>
      <c r="J1031" s="34" t="s">
        <v>5210</v>
      </c>
      <c r="K1031" s="34" t="s">
        <v>5272</v>
      </c>
      <c r="L1031" s="113"/>
      <c r="M1031" s="113"/>
      <c r="N1031" s="113"/>
      <c r="O1031" s="113"/>
      <c r="P1031" s="113"/>
      <c r="Q1031" s="11"/>
    </row>
    <row r="1032" spans="1:17" x14ac:dyDescent="0.3">
      <c r="A1032" s="37" t="s">
        <v>102</v>
      </c>
      <c r="B1032" s="17">
        <v>4.3158400115585618</v>
      </c>
      <c r="C1032" s="17">
        <v>0.26963930845259848</v>
      </c>
      <c r="D1032" s="17">
        <v>3.7368468541130668</v>
      </c>
      <c r="E1032" s="17">
        <v>5.0611381730090184</v>
      </c>
      <c r="F1032" s="17">
        <v>4.3239746588230421</v>
      </c>
      <c r="G1032" s="17" t="s">
        <v>5149</v>
      </c>
      <c r="H1032" s="17" t="s">
        <v>5180</v>
      </c>
      <c r="I1032" s="17" t="s">
        <v>5242</v>
      </c>
      <c r="J1032" s="17" t="s">
        <v>5211</v>
      </c>
      <c r="K1032" s="17" t="s">
        <v>5273</v>
      </c>
      <c r="L1032" s="113"/>
      <c r="M1032" s="113"/>
      <c r="N1032" s="113"/>
      <c r="O1032" s="113"/>
      <c r="P1032" s="113"/>
      <c r="Q1032" s="11"/>
    </row>
    <row r="1033" spans="1:17" x14ac:dyDescent="0.3">
      <c r="A1033" s="37" t="s">
        <v>103</v>
      </c>
      <c r="B1033" s="17">
        <v>0.89538211047122929</v>
      </c>
      <c r="C1033" s="17">
        <v>0.29502652040863964</v>
      </c>
      <c r="D1033" s="17">
        <v>0.35609438325307724</v>
      </c>
      <c r="E1033" s="17">
        <v>1.4314887387082857</v>
      </c>
      <c r="F1033" s="17">
        <v>0.94119520641125642</v>
      </c>
      <c r="G1033" s="17" t="s">
        <v>5150</v>
      </c>
      <c r="H1033" s="17" t="s">
        <v>5181</v>
      </c>
      <c r="I1033" s="34" t="s">
        <v>5243</v>
      </c>
      <c r="J1033" s="34" t="s">
        <v>5212</v>
      </c>
      <c r="K1033" s="34" t="s">
        <v>5274</v>
      </c>
      <c r="L1033" s="113"/>
      <c r="M1033" s="113"/>
      <c r="N1033" s="113"/>
      <c r="O1033" s="113"/>
      <c r="P1033" s="113"/>
      <c r="Q1033" s="11"/>
    </row>
    <row r="1034" spans="1:17" x14ac:dyDescent="0.3">
      <c r="A1034" s="37" t="s">
        <v>104</v>
      </c>
      <c r="B1034" s="17">
        <v>1.3440422234399709</v>
      </c>
      <c r="C1034" s="17">
        <v>0.66188756642581914</v>
      </c>
      <c r="D1034" s="17">
        <v>0.55855296043189129</v>
      </c>
      <c r="E1034" s="17">
        <v>2.8553814125307055</v>
      </c>
      <c r="F1034" s="17">
        <v>1.4932988573263728</v>
      </c>
      <c r="G1034" s="17" t="s">
        <v>5151</v>
      </c>
      <c r="H1034" s="17" t="s">
        <v>5182</v>
      </c>
      <c r="I1034" s="17" t="s">
        <v>5244</v>
      </c>
      <c r="J1034" s="17" t="s">
        <v>5213</v>
      </c>
      <c r="K1034" s="17" t="s">
        <v>5275</v>
      </c>
      <c r="L1034" s="113"/>
      <c r="M1034" s="113"/>
      <c r="N1034" s="113"/>
      <c r="O1034" s="113"/>
      <c r="P1034" s="113"/>
      <c r="Q1034" s="11"/>
    </row>
    <row r="1035" spans="1:17" x14ac:dyDescent="0.3">
      <c r="A1035" s="37" t="s">
        <v>105</v>
      </c>
      <c r="B1035" s="17">
        <v>1.3956546445465541</v>
      </c>
      <c r="C1035" s="17">
        <v>0.27611426199216432</v>
      </c>
      <c r="D1035" s="17">
        <v>0.89377178864970697</v>
      </c>
      <c r="E1035" s="17">
        <v>1.9584593967537438</v>
      </c>
      <c r="F1035" s="17">
        <v>1.4218121077216908</v>
      </c>
      <c r="G1035" s="17" t="s">
        <v>5152</v>
      </c>
      <c r="H1035" s="17" t="s">
        <v>5183</v>
      </c>
      <c r="I1035" s="34" t="s">
        <v>5245</v>
      </c>
      <c r="J1035" s="34" t="s">
        <v>5214</v>
      </c>
      <c r="K1035" s="34" t="s">
        <v>5276</v>
      </c>
      <c r="L1035" s="113"/>
      <c r="M1035" s="113"/>
      <c r="N1035" s="113"/>
      <c r="O1035" s="113"/>
      <c r="P1035" s="113"/>
      <c r="Q1035" s="11"/>
    </row>
    <row r="1036" spans="1:17" x14ac:dyDescent="0.3">
      <c r="A1036" s="37" t="s">
        <v>106</v>
      </c>
      <c r="B1036" s="17">
        <v>1.1019092681420815</v>
      </c>
      <c r="C1036" s="17">
        <v>0.63831790372172914</v>
      </c>
      <c r="D1036" s="17">
        <v>0.21588193523134347</v>
      </c>
      <c r="E1036" s="17">
        <v>2.5275811778614132</v>
      </c>
      <c r="F1036" s="17">
        <v>1.2680978366128002</v>
      </c>
      <c r="G1036" s="17" t="s">
        <v>5153</v>
      </c>
      <c r="H1036" s="17" t="s">
        <v>5184</v>
      </c>
      <c r="I1036" s="17" t="s">
        <v>5246</v>
      </c>
      <c r="J1036" s="17" t="s">
        <v>5215</v>
      </c>
      <c r="K1036" s="17" t="s">
        <v>5277</v>
      </c>
      <c r="L1036" s="113"/>
      <c r="M1036" s="113"/>
      <c r="N1036" s="113"/>
      <c r="O1036" s="113"/>
      <c r="P1036" s="113"/>
      <c r="Q1036" s="11"/>
    </row>
    <row r="1037" spans="1:17" x14ac:dyDescent="0.3">
      <c r="A1037" s="37" t="s">
        <v>107</v>
      </c>
      <c r="B1037" s="17">
        <v>3.2870057780809656</v>
      </c>
      <c r="C1037" s="17">
        <v>1.2301124713934533</v>
      </c>
      <c r="D1037" s="17">
        <v>1.3510835681189919</v>
      </c>
      <c r="E1037" s="17">
        <v>5.3515818228702781</v>
      </c>
      <c r="F1037" s="17">
        <v>3.5024483514163975</v>
      </c>
      <c r="G1037" s="17" t="s">
        <v>5154</v>
      </c>
      <c r="H1037" s="17" t="s">
        <v>5185</v>
      </c>
      <c r="I1037" s="34" t="s">
        <v>5247</v>
      </c>
      <c r="J1037" s="34" t="s">
        <v>5216</v>
      </c>
      <c r="K1037" s="34" t="s">
        <v>5278</v>
      </c>
      <c r="L1037" s="113"/>
      <c r="M1037" s="113"/>
      <c r="N1037" s="113"/>
      <c r="O1037" s="113"/>
      <c r="P1037" s="113"/>
      <c r="Q1037" s="11"/>
    </row>
    <row r="1038" spans="1:17" x14ac:dyDescent="0.3">
      <c r="A1038" s="37" t="s">
        <v>108</v>
      </c>
      <c r="B1038" s="17">
        <v>2.6601424870907797</v>
      </c>
      <c r="C1038" s="17">
        <v>0.89787839942379377</v>
      </c>
      <c r="D1038" s="17">
        <v>0.97566644405767733</v>
      </c>
      <c r="E1038" s="17">
        <v>4.4719895365906162</v>
      </c>
      <c r="F1038" s="17">
        <v>2.8027969633514824</v>
      </c>
      <c r="G1038" s="17" t="s">
        <v>5155</v>
      </c>
      <c r="H1038" s="17" t="s">
        <v>5186</v>
      </c>
      <c r="I1038" s="17" t="s">
        <v>5248</v>
      </c>
      <c r="J1038" s="17" t="s">
        <v>5217</v>
      </c>
      <c r="K1038" s="17" t="s">
        <v>5279</v>
      </c>
      <c r="L1038" s="113"/>
      <c r="M1038" s="113"/>
      <c r="N1038" s="113"/>
      <c r="O1038" s="113"/>
      <c r="P1038" s="113"/>
      <c r="Q1038" s="11"/>
    </row>
    <row r="1039" spans="1:17" x14ac:dyDescent="0.3">
      <c r="A1039" s="37" t="s">
        <v>109</v>
      </c>
      <c r="B1039" s="17">
        <v>2.172670452759724</v>
      </c>
      <c r="C1039" s="17">
        <v>0.36925746547130978</v>
      </c>
      <c r="D1039" s="17">
        <v>1.4982609951994668</v>
      </c>
      <c r="E1039" s="17">
        <v>3.240169564911108</v>
      </c>
      <c r="F1039" s="17">
        <v>2.2027943472419822</v>
      </c>
      <c r="G1039" s="17" t="s">
        <v>5156</v>
      </c>
      <c r="H1039" s="17" t="s">
        <v>5187</v>
      </c>
      <c r="I1039" s="34" t="s">
        <v>5249</v>
      </c>
      <c r="J1039" s="34" t="s">
        <v>5218</v>
      </c>
      <c r="K1039" s="34" t="s">
        <v>5280</v>
      </c>
      <c r="L1039" s="113"/>
      <c r="M1039" s="113"/>
      <c r="N1039" s="113"/>
      <c r="O1039" s="113"/>
      <c r="P1039" s="113"/>
      <c r="Q1039" s="11"/>
    </row>
    <row r="1040" spans="1:17" x14ac:dyDescent="0.3">
      <c r="A1040" s="37" t="s">
        <v>5284</v>
      </c>
      <c r="B1040" s="17">
        <f>AVERAGE(B1007:B1039)</f>
        <v>1.6323232163016612</v>
      </c>
      <c r="C1040" s="17">
        <f>AVERAGE(C1007:C1039)</f>
        <v>0.45313018988776799</v>
      </c>
      <c r="D1040" s="17">
        <f>AVERAGE(D1007:D1039)</f>
        <v>0.86069875812102081</v>
      </c>
      <c r="E1040" s="17">
        <f>AVERAGE(E1007:E1039)</f>
        <v>2.4971080078075683</v>
      </c>
      <c r="F1040" s="17"/>
      <c r="L1040" s="113"/>
      <c r="M1040" s="113"/>
      <c r="N1040" s="113"/>
      <c r="O1040" s="113"/>
      <c r="P1040" s="113"/>
    </row>
    <row r="1041" spans="1:19" x14ac:dyDescent="0.3">
      <c r="A1041" s="37" t="s">
        <v>7067</v>
      </c>
      <c r="B1041" s="233">
        <f>MAX(B1007:B1039)</f>
        <v>4.3158400115585618</v>
      </c>
      <c r="C1041" s="233">
        <f t="shared" ref="C1041:G1041" si="72">MAX(C1007:C1039)</f>
        <v>1.5615446941699622</v>
      </c>
      <c r="D1041" s="233">
        <f t="shared" si="72"/>
        <v>3.7368468541130668</v>
      </c>
      <c r="E1041" s="233">
        <f t="shared" si="72"/>
        <v>5.3515818228702781</v>
      </c>
      <c r="F1041" s="233"/>
      <c r="G1041" s="233"/>
      <c r="R1041" s="17"/>
      <c r="S1041" s="17"/>
    </row>
    <row r="1042" spans="1:19" x14ac:dyDescent="0.3">
      <c r="A1042" s="37" t="s">
        <v>7068</v>
      </c>
      <c r="B1042" s="233">
        <f>MIN(B1007:B1039)</f>
        <v>0.12571735068885487</v>
      </c>
      <c r="C1042" s="232"/>
      <c r="D1042" s="233">
        <f>MIN(D1007:D1039)</f>
        <v>3.2490151542781585E-2</v>
      </c>
      <c r="E1042" s="232"/>
      <c r="F1042" s="232"/>
      <c r="G1042" s="232"/>
      <c r="R1042" s="17"/>
      <c r="S1042" s="21"/>
    </row>
    <row r="1043" spans="1:19" x14ac:dyDescent="0.3">
      <c r="A1043" s="37" t="s">
        <v>7066</v>
      </c>
      <c r="B1043" s="233">
        <f>_xlfn.STDEV.S(B1007:B1039)</f>
        <v>0.89944021719054057</v>
      </c>
      <c r="C1043" s="232"/>
      <c r="D1043" s="232"/>
      <c r="E1043" s="232"/>
      <c r="F1043" s="232"/>
      <c r="G1043" s="232"/>
    </row>
  </sheetData>
  <sortState ref="A1007:L1039">
    <sortCondition ref="A1007:A1039"/>
  </sortState>
  <pageMargins left="0.7" right="0.7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2"/>
  <sheetViews>
    <sheetView topLeftCell="A7" zoomScale="70" zoomScaleNormal="70" workbookViewId="0">
      <selection activeCell="O13" sqref="O13:O45"/>
    </sheetView>
  </sheetViews>
  <sheetFormatPr defaultRowHeight="14.4" x14ac:dyDescent="0.3"/>
  <cols>
    <col min="1" max="1" width="8.77734375" style="145" customWidth="1"/>
    <col min="2" max="2" width="26.21875" style="145" customWidth="1"/>
    <col min="3" max="3" width="15.88671875" style="145" customWidth="1"/>
    <col min="4" max="4" width="10.88671875" style="93" customWidth="1"/>
    <col min="5" max="5" width="12.109375" style="93" customWidth="1"/>
    <col min="6" max="6" width="9.44140625" style="93" customWidth="1"/>
    <col min="7" max="7" width="9.77734375" style="145" customWidth="1"/>
    <col min="8" max="8" width="8.21875" style="145" customWidth="1"/>
    <col min="9" max="9" width="13" style="145" customWidth="1"/>
    <col min="10" max="10" width="12.109375" style="145" customWidth="1"/>
    <col min="11" max="11" width="11.44140625" style="145" customWidth="1"/>
    <col min="12" max="12" width="13.5546875" style="93" bestFit="1" customWidth="1"/>
    <col min="13" max="13" width="10.109375" style="93" customWidth="1"/>
    <col min="14" max="14" width="8.88671875" style="145"/>
    <col min="15" max="15" width="13.88671875" style="145" customWidth="1"/>
    <col min="16" max="16" width="11.88671875" style="145" customWidth="1"/>
    <col min="17" max="17" width="12" style="145" customWidth="1"/>
    <col min="18" max="18" width="11.77734375" style="145" customWidth="1"/>
    <col min="19" max="19" width="8.88671875" style="145"/>
    <col min="20" max="20" width="12.21875" style="187" customWidth="1"/>
    <col min="21" max="21" width="12.33203125" style="145" customWidth="1"/>
    <col min="22" max="16384" width="8.88671875" style="145"/>
  </cols>
  <sheetData>
    <row r="1" spans="1:25" ht="15.6" x14ac:dyDescent="0.3">
      <c r="A1" s="216" t="s">
        <v>7295</v>
      </c>
    </row>
    <row r="3" spans="1:25" x14ac:dyDescent="0.3">
      <c r="A3" s="195" t="s">
        <v>6919</v>
      </c>
    </row>
    <row r="4" spans="1:25" x14ac:dyDescent="0.3">
      <c r="A4" s="195" t="s">
        <v>6918</v>
      </c>
    </row>
    <row r="5" spans="1:25" x14ac:dyDescent="0.3">
      <c r="A5" s="195" t="s">
        <v>6917</v>
      </c>
      <c r="K5" s="122" t="s">
        <v>6916</v>
      </c>
    </row>
    <row r="6" spans="1:25" x14ac:dyDescent="0.3">
      <c r="A6" s="195" t="s">
        <v>6915</v>
      </c>
      <c r="B6" s="145" t="s">
        <v>6914</v>
      </c>
      <c r="C6" s="145" t="s">
        <v>6913</v>
      </c>
      <c r="D6" s="93" t="s">
        <v>6912</v>
      </c>
      <c r="K6" s="215" t="s">
        <v>6911</v>
      </c>
    </row>
    <row r="7" spans="1:25" x14ac:dyDescent="0.3">
      <c r="A7" s="195" t="s">
        <v>6910</v>
      </c>
      <c r="K7" s="214" t="s">
        <v>6909</v>
      </c>
    </row>
    <row r="8" spans="1:25" x14ac:dyDescent="0.3">
      <c r="A8" s="195"/>
      <c r="K8" s="213"/>
    </row>
    <row r="9" spans="1:25" x14ac:dyDescent="0.3">
      <c r="K9" s="213"/>
    </row>
    <row r="11" spans="1:25" ht="18" x14ac:dyDescent="0.35">
      <c r="A11" s="212" t="s">
        <v>6908</v>
      </c>
      <c r="B11" s="98"/>
      <c r="C11" s="98"/>
      <c r="D11" s="100"/>
      <c r="E11" s="100"/>
      <c r="F11" s="100"/>
      <c r="G11" s="98"/>
      <c r="H11" s="98"/>
      <c r="I11" s="98"/>
      <c r="J11" s="98"/>
      <c r="K11" s="98"/>
      <c r="L11" s="100"/>
      <c r="M11" s="100"/>
      <c r="N11" s="98"/>
      <c r="O11" s="98"/>
      <c r="P11" s="98"/>
    </row>
    <row r="12" spans="1:25" ht="28.8" x14ac:dyDescent="0.3">
      <c r="A12" s="202" t="s">
        <v>1191</v>
      </c>
      <c r="B12" s="138" t="s">
        <v>117</v>
      </c>
      <c r="C12" s="138" t="s">
        <v>118</v>
      </c>
      <c r="D12" s="211" t="s">
        <v>119</v>
      </c>
      <c r="E12" s="211" t="s">
        <v>120</v>
      </c>
      <c r="F12" s="211" t="s">
        <v>121</v>
      </c>
      <c r="G12" s="138" t="s">
        <v>122</v>
      </c>
      <c r="H12" s="211" t="s">
        <v>123</v>
      </c>
      <c r="I12" s="211" t="s">
        <v>124</v>
      </c>
      <c r="J12" s="211" t="s">
        <v>125</v>
      </c>
      <c r="K12" s="210" t="s">
        <v>7006</v>
      </c>
      <c r="L12" s="210" t="s">
        <v>7007</v>
      </c>
      <c r="M12" s="202" t="s">
        <v>6495</v>
      </c>
      <c r="N12" s="202" t="s">
        <v>6496</v>
      </c>
      <c r="O12" s="209" t="s">
        <v>5331</v>
      </c>
      <c r="P12" s="209" t="s">
        <v>6497</v>
      </c>
      <c r="Q12" s="208" t="s">
        <v>1191</v>
      </c>
      <c r="R12" s="98"/>
      <c r="S12" s="118"/>
      <c r="T12" s="207"/>
    </row>
    <row r="13" spans="1:25" ht="15" customHeight="1" x14ac:dyDescent="0.3">
      <c r="A13" s="98" t="s">
        <v>6907</v>
      </c>
      <c r="B13" s="98" t="s">
        <v>126</v>
      </c>
      <c r="C13" s="98" t="s">
        <v>6906</v>
      </c>
      <c r="D13" s="100">
        <v>5767</v>
      </c>
      <c r="E13" s="100">
        <v>324.68400000000003</v>
      </c>
      <c r="F13" s="100">
        <v>0.3</v>
      </c>
      <c r="G13" s="98">
        <v>0.2</v>
      </c>
      <c r="H13" s="189">
        <v>2.4984039999999998</v>
      </c>
      <c r="I13" s="189">
        <v>5189791.6009999998</v>
      </c>
      <c r="J13" s="189">
        <v>487964.87699999998</v>
      </c>
      <c r="K13" s="203">
        <f>VLOOKUP(TRIM(A13),'Hub coords'!A$13:E$119,4,FALSE)</f>
        <v>487964.06940000004</v>
      </c>
      <c r="L13" s="203">
        <f>VLOOKUP(TRIM(A13),'Hub coords'!A$13:E$119,5,FALSE)</f>
        <v>5189790.5725000007</v>
      </c>
      <c r="M13" s="203">
        <f t="shared" ref="M13:M45" si="0">K13-J13</f>
        <v>-0.80759999994188547</v>
      </c>
      <c r="N13" s="203">
        <f t="shared" ref="N13:N45" si="1">L13-I13</f>
        <v>-1.0284999990835786</v>
      </c>
      <c r="O13" s="203">
        <f t="shared" ref="O13:O45" si="2">SQRT(M13*M13+N13*N13)</f>
        <v>1.3076811568654856</v>
      </c>
      <c r="P13" s="203">
        <f t="shared" ref="P13:P45" si="3">O13^2</f>
        <v>1.7100300080210546</v>
      </c>
      <c r="Q13" s="202" t="str">
        <f t="shared" ref="Q13:Q32" si="4">A13</f>
        <v>10a</v>
      </c>
      <c r="R13" s="98"/>
      <c r="S13" s="201"/>
      <c r="T13" s="200"/>
      <c r="X13" s="93"/>
      <c r="Y13" s="93"/>
    </row>
    <row r="14" spans="1:25" ht="15" customHeight="1" x14ac:dyDescent="0.3">
      <c r="A14" s="98" t="s">
        <v>6905</v>
      </c>
      <c r="B14" s="98" t="s">
        <v>126</v>
      </c>
      <c r="C14" s="98" t="s">
        <v>6904</v>
      </c>
      <c r="D14" s="100">
        <v>3760</v>
      </c>
      <c r="E14" s="100">
        <v>327.33100000000002</v>
      </c>
      <c r="F14" s="100">
        <v>0.3</v>
      </c>
      <c r="G14" s="98">
        <v>0.2</v>
      </c>
      <c r="H14" s="189">
        <v>2.4099029999999999</v>
      </c>
      <c r="I14" s="189">
        <v>5189688.5599999996</v>
      </c>
      <c r="J14" s="189">
        <v>487980.69199999998</v>
      </c>
      <c r="K14" s="203">
        <f>VLOOKUP(TRIM(A14),'Hub coords'!A$13:E$119,4,FALSE)</f>
        <v>487977.93940000003</v>
      </c>
      <c r="L14" s="203">
        <f>VLOOKUP(TRIM(A14),'Hub coords'!A$13:E$119,5,FALSE)</f>
        <v>5189689.1184999999</v>
      </c>
      <c r="M14" s="203">
        <f t="shared" si="0"/>
        <v>-2.7525999999488704</v>
      </c>
      <c r="N14" s="203">
        <f t="shared" si="1"/>
        <v>0.55850000027567148</v>
      </c>
      <c r="O14" s="204">
        <f t="shared" si="2"/>
        <v>2.8086881297193615</v>
      </c>
      <c r="P14" s="203">
        <f t="shared" si="3"/>
        <v>7.8887290100264451</v>
      </c>
      <c r="Q14" s="202" t="str">
        <f t="shared" si="4"/>
        <v>11a</v>
      </c>
      <c r="R14" s="98"/>
      <c r="S14" s="201"/>
      <c r="T14" s="200"/>
    </row>
    <row r="15" spans="1:25" ht="15" customHeight="1" x14ac:dyDescent="0.3">
      <c r="A15" s="98" t="s">
        <v>6903</v>
      </c>
      <c r="B15" s="98" t="s">
        <v>126</v>
      </c>
      <c r="C15" s="98" t="s">
        <v>6902</v>
      </c>
      <c r="D15" s="100">
        <v>4577</v>
      </c>
      <c r="E15" s="100">
        <v>334.72399999999999</v>
      </c>
      <c r="F15" s="100">
        <v>0.3</v>
      </c>
      <c r="G15" s="98">
        <v>0.2</v>
      </c>
      <c r="H15" s="189">
        <v>2.3256999999999999</v>
      </c>
      <c r="I15" s="189">
        <v>5189682.9390000002</v>
      </c>
      <c r="J15" s="189">
        <v>487924.64899999998</v>
      </c>
      <c r="K15" s="203">
        <f>VLOOKUP(TRIM(A15),'Hub coords'!A$13:E$119,4,FALSE)</f>
        <v>487922.22340000002</v>
      </c>
      <c r="L15" s="203">
        <f>VLOOKUP(TRIM(A15),'Hub coords'!A$13:E$119,5,FALSE)</f>
        <v>5189684.0785000008</v>
      </c>
      <c r="M15" s="203">
        <f t="shared" si="0"/>
        <v>-2.4255999999586493</v>
      </c>
      <c r="N15" s="203">
        <f t="shared" si="1"/>
        <v>1.1395000005140901</v>
      </c>
      <c r="O15" s="204">
        <f t="shared" si="2"/>
        <v>2.6799245532236555</v>
      </c>
      <c r="P15" s="203">
        <f t="shared" si="3"/>
        <v>7.1819956109710095</v>
      </c>
      <c r="Q15" s="202" t="str">
        <f t="shared" si="4"/>
        <v>12a</v>
      </c>
      <c r="R15" s="98"/>
      <c r="S15" s="201"/>
      <c r="T15" s="200"/>
    </row>
    <row r="16" spans="1:25" ht="15" customHeight="1" x14ac:dyDescent="0.3">
      <c r="A16" s="98" t="s">
        <v>6901</v>
      </c>
      <c r="B16" s="98" t="s">
        <v>126</v>
      </c>
      <c r="C16" s="98" t="s">
        <v>6900</v>
      </c>
      <c r="D16" s="100">
        <v>3699</v>
      </c>
      <c r="E16" s="100">
        <v>336.428</v>
      </c>
      <c r="F16" s="100">
        <v>0.3</v>
      </c>
      <c r="G16" s="98">
        <v>0.2</v>
      </c>
      <c r="H16" s="189">
        <v>2.3341409999999998</v>
      </c>
      <c r="I16" s="189">
        <v>5189668.9139999999</v>
      </c>
      <c r="J16" s="189">
        <v>487872.54399999999</v>
      </c>
      <c r="K16" s="203">
        <f>VLOOKUP(TRIM(A16),'Hub coords'!A$13:E$119,4,FALSE)</f>
        <v>487870.81840000005</v>
      </c>
      <c r="L16" s="203">
        <f>VLOOKUP(TRIM(A16),'Hub coords'!A$13:E$119,5,FALSE)</f>
        <v>5189669.9745000005</v>
      </c>
      <c r="M16" s="203">
        <f t="shared" si="0"/>
        <v>-1.7255999999470077</v>
      </c>
      <c r="N16" s="203">
        <f t="shared" si="1"/>
        <v>1.060500000603497</v>
      </c>
      <c r="O16" s="204">
        <f t="shared" si="2"/>
        <v>2.0254272663063295</v>
      </c>
      <c r="P16" s="203">
        <f t="shared" si="3"/>
        <v>4.1023556110971313</v>
      </c>
      <c r="Q16" s="202" t="str">
        <f t="shared" si="4"/>
        <v>13a</v>
      </c>
      <c r="R16" s="98"/>
      <c r="S16" s="201"/>
      <c r="T16" s="200"/>
    </row>
    <row r="17" spans="1:22" ht="15" customHeight="1" x14ac:dyDescent="0.3">
      <c r="A17" s="98" t="s">
        <v>6899</v>
      </c>
      <c r="B17" s="98" t="s">
        <v>130</v>
      </c>
      <c r="C17" s="98" t="s">
        <v>6898</v>
      </c>
      <c r="D17" s="100">
        <v>3662</v>
      </c>
      <c r="E17" s="100">
        <v>338.21</v>
      </c>
      <c r="F17" s="100">
        <v>0.3</v>
      </c>
      <c r="G17" s="98">
        <v>0.2</v>
      </c>
      <c r="H17" s="189">
        <v>2.3304269999999998</v>
      </c>
      <c r="I17" s="189">
        <v>5189742.1720000003</v>
      </c>
      <c r="J17" s="189">
        <v>487869.11800000002</v>
      </c>
      <c r="K17" s="203">
        <f>VLOOKUP(TRIM(A17),'Hub coords'!A$13:E$119,4,FALSE)</f>
        <v>487867.99840000004</v>
      </c>
      <c r="L17" s="203">
        <f>VLOOKUP(TRIM(A17),'Hub coords'!A$13:E$119,5,FALSE)</f>
        <v>5189743.4675000003</v>
      </c>
      <c r="M17" s="203">
        <f t="shared" si="0"/>
        <v>-1.1195999999763444</v>
      </c>
      <c r="N17" s="203">
        <f t="shared" si="1"/>
        <v>1.2955000000074506</v>
      </c>
      <c r="O17" s="203">
        <f t="shared" si="2"/>
        <v>1.712257109772459</v>
      </c>
      <c r="P17" s="203">
        <f t="shared" si="3"/>
        <v>2.9318244099663349</v>
      </c>
      <c r="Q17" s="202" t="str">
        <f t="shared" si="4"/>
        <v>14a</v>
      </c>
      <c r="R17" s="98"/>
      <c r="S17" s="201"/>
      <c r="T17" s="200"/>
    </row>
    <row r="18" spans="1:22" ht="15" customHeight="1" x14ac:dyDescent="0.3">
      <c r="A18" s="98" t="s">
        <v>6897</v>
      </c>
      <c r="B18" s="98" t="s">
        <v>130</v>
      </c>
      <c r="C18" s="98" t="s">
        <v>6896</v>
      </c>
      <c r="D18" s="100">
        <v>3645</v>
      </c>
      <c r="E18" s="100">
        <v>339.78699999999998</v>
      </c>
      <c r="F18" s="100">
        <v>0.3</v>
      </c>
      <c r="G18" s="98">
        <v>0.2</v>
      </c>
      <c r="H18" s="189">
        <v>2.2376719999999999</v>
      </c>
      <c r="I18" s="189">
        <v>5189784.7709999997</v>
      </c>
      <c r="J18" s="189">
        <v>487857.57900000003</v>
      </c>
      <c r="K18" s="203">
        <f>VLOOKUP(TRIM(A18),'Hub coords'!A$13:E$119,4,FALSE)</f>
        <v>487856.82940000005</v>
      </c>
      <c r="L18" s="203">
        <f>VLOOKUP(TRIM(A18),'Hub coords'!A$13:E$119,5,FALSE)</f>
        <v>5189786.1225000005</v>
      </c>
      <c r="M18" s="203">
        <f t="shared" si="0"/>
        <v>-0.74959999998100102</v>
      </c>
      <c r="N18" s="203">
        <f t="shared" si="1"/>
        <v>1.3515000008046627</v>
      </c>
      <c r="O18" s="203">
        <f t="shared" si="2"/>
        <v>1.5454618766396406</v>
      </c>
      <c r="P18" s="203">
        <f t="shared" si="3"/>
        <v>2.3884524121465196</v>
      </c>
      <c r="Q18" s="202" t="str">
        <f t="shared" si="4"/>
        <v>15a</v>
      </c>
      <c r="R18" s="98"/>
      <c r="S18" s="201"/>
      <c r="T18" s="200"/>
    </row>
    <row r="19" spans="1:22" ht="15" customHeight="1" x14ac:dyDescent="0.3">
      <c r="A19" s="98" t="s">
        <v>6895</v>
      </c>
      <c r="B19" s="98" t="s">
        <v>126</v>
      </c>
      <c r="C19" s="98" t="s">
        <v>6894</v>
      </c>
      <c r="D19" s="100">
        <v>4174</v>
      </c>
      <c r="E19" s="100">
        <v>342.14800000000002</v>
      </c>
      <c r="F19" s="100">
        <v>0.3</v>
      </c>
      <c r="G19" s="98">
        <v>0.2</v>
      </c>
      <c r="H19" s="189">
        <v>2.072705</v>
      </c>
      <c r="I19" s="189">
        <v>5189805.6310000001</v>
      </c>
      <c r="J19" s="189">
        <v>487835.81099999999</v>
      </c>
      <c r="K19" s="203">
        <f>VLOOKUP(TRIM(A19),'Hub coords'!A$13:E$119,4,FALSE)</f>
        <v>487836.50140000001</v>
      </c>
      <c r="L19" s="203">
        <f>VLOOKUP(TRIM(A19),'Hub coords'!A$13:E$119,5,FALSE)</f>
        <v>5189807.4275000002</v>
      </c>
      <c r="M19" s="203">
        <f t="shared" si="0"/>
        <v>0.69040000002132729</v>
      </c>
      <c r="N19" s="203">
        <f t="shared" si="1"/>
        <v>1.7965000001713634</v>
      </c>
      <c r="O19" s="203">
        <f t="shared" si="2"/>
        <v>1.9245946094295177</v>
      </c>
      <c r="P19" s="203">
        <f t="shared" si="3"/>
        <v>3.7040644106451577</v>
      </c>
      <c r="Q19" s="202" t="str">
        <f t="shared" si="4"/>
        <v>16a</v>
      </c>
      <c r="R19" s="98"/>
      <c r="S19" s="201"/>
      <c r="T19" s="200"/>
    </row>
    <row r="20" spans="1:22" ht="15" customHeight="1" x14ac:dyDescent="0.3">
      <c r="A20" s="98" t="s">
        <v>6893</v>
      </c>
      <c r="B20" s="98" t="s">
        <v>126</v>
      </c>
      <c r="C20" s="98" t="s">
        <v>6892</v>
      </c>
      <c r="D20" s="100">
        <v>3600</v>
      </c>
      <c r="E20" s="100">
        <v>339.56799999999998</v>
      </c>
      <c r="F20" s="100">
        <v>0.3</v>
      </c>
      <c r="G20" s="98">
        <v>0.2</v>
      </c>
      <c r="H20" s="189">
        <v>2.3662529999999999</v>
      </c>
      <c r="I20" s="189">
        <v>5189848.835</v>
      </c>
      <c r="J20" s="189">
        <v>487852.17800000001</v>
      </c>
      <c r="K20" s="203">
        <f>VLOOKUP(TRIM(A20),'Hub coords'!A$13:E$119,4,FALSE)</f>
        <v>487852.91840000002</v>
      </c>
      <c r="L20" s="203">
        <f>VLOOKUP(TRIM(A20),'Hub coords'!A$13:E$119,5,FALSE)</f>
        <v>5189849.3285000008</v>
      </c>
      <c r="M20" s="203">
        <f t="shared" si="0"/>
        <v>0.74040000000968575</v>
      </c>
      <c r="N20" s="203">
        <f t="shared" si="1"/>
        <v>0.49350000079721212</v>
      </c>
      <c r="O20" s="203">
        <f t="shared" si="2"/>
        <v>0.88979458910536824</v>
      </c>
      <c r="P20" s="203">
        <f t="shared" si="3"/>
        <v>0.79173441080119111</v>
      </c>
      <c r="Q20" s="202" t="str">
        <f t="shared" si="4"/>
        <v>17a</v>
      </c>
      <c r="R20" s="98"/>
      <c r="S20" s="201"/>
      <c r="T20" s="200"/>
    </row>
    <row r="21" spans="1:22" ht="15" customHeight="1" x14ac:dyDescent="0.3">
      <c r="A21" s="98" t="s">
        <v>6891</v>
      </c>
      <c r="B21" s="98" t="s">
        <v>126</v>
      </c>
      <c r="C21" s="98" t="s">
        <v>6890</v>
      </c>
      <c r="D21" s="100">
        <v>3633</v>
      </c>
      <c r="E21" s="100">
        <v>345.89400000000001</v>
      </c>
      <c r="F21" s="100">
        <v>0.8</v>
      </c>
      <c r="G21" s="98">
        <v>0.4</v>
      </c>
      <c r="H21" s="189">
        <v>1.867942</v>
      </c>
      <c r="I21" s="189">
        <v>5189605.4359999998</v>
      </c>
      <c r="J21" s="189">
        <v>487821.41800000001</v>
      </c>
      <c r="K21" s="203">
        <f>VLOOKUP(TRIM(A21),'Hub coords'!A$13:E$119,4,FALSE)</f>
        <v>487820.15140000003</v>
      </c>
      <c r="L21" s="203">
        <f>VLOOKUP(TRIM(A21),'Hub coords'!A$13:E$119,5,FALSE)</f>
        <v>5189605.0755000003</v>
      </c>
      <c r="M21" s="203">
        <f t="shared" si="0"/>
        <v>-1.2665999999735504</v>
      </c>
      <c r="N21" s="203">
        <f t="shared" si="1"/>
        <v>-0.36049999948590994</v>
      </c>
      <c r="O21" s="203">
        <f t="shared" si="2"/>
        <v>1.3169038725595499</v>
      </c>
      <c r="P21" s="203">
        <f t="shared" si="3"/>
        <v>1.7342358095623391</v>
      </c>
      <c r="Q21" s="202" t="str">
        <f t="shared" si="4"/>
        <v>21a</v>
      </c>
      <c r="R21" s="98"/>
      <c r="S21" s="201"/>
      <c r="T21" s="200"/>
    </row>
    <row r="22" spans="1:22" ht="15" customHeight="1" x14ac:dyDescent="0.3">
      <c r="A22" s="98" t="s">
        <v>6889</v>
      </c>
      <c r="B22" s="98" t="s">
        <v>130</v>
      </c>
      <c r="C22" s="98" t="s">
        <v>6888</v>
      </c>
      <c r="D22" s="100">
        <v>3418</v>
      </c>
      <c r="E22" s="100">
        <v>345.46100000000001</v>
      </c>
      <c r="F22" s="100">
        <v>0.3</v>
      </c>
      <c r="G22" s="98">
        <v>0.2</v>
      </c>
      <c r="H22" s="189">
        <v>1.6320220000000001</v>
      </c>
      <c r="I22" s="189">
        <v>5189562.0829999996</v>
      </c>
      <c r="J22" s="189">
        <v>487837.01799999998</v>
      </c>
      <c r="K22" s="203">
        <f>VLOOKUP(TRIM(A22),'Hub coords'!A$13:E$119,4,FALSE)</f>
        <v>487837.50940000004</v>
      </c>
      <c r="L22" s="203">
        <f>VLOOKUP(TRIM(A22),'Hub coords'!A$13:E$119,5,FALSE)</f>
        <v>5189563.5465000002</v>
      </c>
      <c r="M22" s="203">
        <f t="shared" si="0"/>
        <v>0.49140000005718321</v>
      </c>
      <c r="N22" s="203">
        <f t="shared" si="1"/>
        <v>1.4635000005364418</v>
      </c>
      <c r="O22" s="203">
        <f t="shared" si="2"/>
        <v>1.543796039516349</v>
      </c>
      <c r="P22" s="203">
        <f t="shared" si="3"/>
        <v>2.3833062116263646</v>
      </c>
      <c r="Q22" s="202" t="str">
        <f t="shared" si="4"/>
        <v>22a</v>
      </c>
      <c r="R22" s="98"/>
      <c r="S22" s="201"/>
      <c r="T22" s="200"/>
    </row>
    <row r="23" spans="1:22" ht="15" customHeight="1" x14ac:dyDescent="0.3">
      <c r="A23" s="98" t="s">
        <v>6887</v>
      </c>
      <c r="B23" s="98" t="s">
        <v>126</v>
      </c>
      <c r="C23" s="98" t="s">
        <v>6886</v>
      </c>
      <c r="D23" s="100">
        <v>3816</v>
      </c>
      <c r="E23" s="100">
        <v>339.084</v>
      </c>
      <c r="F23" s="100">
        <v>0.3</v>
      </c>
      <c r="G23" s="98">
        <v>0.2</v>
      </c>
      <c r="H23" s="189">
        <v>2.1297600000000001</v>
      </c>
      <c r="I23" s="189">
        <v>5189498.5039999997</v>
      </c>
      <c r="J23" s="189">
        <v>487966.49099999998</v>
      </c>
      <c r="K23" s="203">
        <f>VLOOKUP(TRIM(A23),'Hub coords'!A$13:E$119,4,FALSE)</f>
        <v>487966.29640000005</v>
      </c>
      <c r="L23" s="203">
        <f>VLOOKUP(TRIM(A23),'Hub coords'!A$13:E$119,5,FALSE)</f>
        <v>5189499.7715000007</v>
      </c>
      <c r="M23" s="203">
        <f t="shared" si="0"/>
        <v>-0.19459999992977828</v>
      </c>
      <c r="N23" s="203">
        <f t="shared" si="1"/>
        <v>1.2675000010058284</v>
      </c>
      <c r="O23" s="203">
        <f t="shared" si="2"/>
        <v>1.2823515167544524</v>
      </c>
      <c r="P23" s="203">
        <f t="shared" si="3"/>
        <v>1.6444254125224445</v>
      </c>
      <c r="Q23" s="202" t="str">
        <f t="shared" si="4"/>
        <v>24a</v>
      </c>
      <c r="R23" s="98"/>
      <c r="S23" s="201"/>
      <c r="T23" s="200"/>
    </row>
    <row r="24" spans="1:22" ht="15" customHeight="1" x14ac:dyDescent="0.3">
      <c r="A24" s="98" t="s">
        <v>6885</v>
      </c>
      <c r="B24" s="98" t="s">
        <v>130</v>
      </c>
      <c r="C24" s="98" t="s">
        <v>6884</v>
      </c>
      <c r="D24" s="100">
        <v>4799</v>
      </c>
      <c r="E24" s="100">
        <v>339.28300000000002</v>
      </c>
      <c r="F24" s="100">
        <v>0.3</v>
      </c>
      <c r="G24" s="98">
        <v>0.1</v>
      </c>
      <c r="H24" s="189">
        <v>0.293213</v>
      </c>
      <c r="I24" s="189">
        <v>5189534.5470000003</v>
      </c>
      <c r="J24" s="189">
        <v>488065.99300000002</v>
      </c>
      <c r="K24" s="203">
        <f>VLOOKUP(TRIM(A24),'Hub coords'!A$13:E$119,4,FALSE)</f>
        <v>488065.66940000001</v>
      </c>
      <c r="L24" s="203">
        <f>VLOOKUP(TRIM(A24),'Hub coords'!A$13:E$119,5,FALSE)</f>
        <v>5189534.6405000007</v>
      </c>
      <c r="M24" s="203">
        <f t="shared" si="0"/>
        <v>-0.32360000000335276</v>
      </c>
      <c r="N24" s="203">
        <f t="shared" si="1"/>
        <v>9.3500000424683094E-2</v>
      </c>
      <c r="O24" s="203">
        <f t="shared" si="2"/>
        <v>0.33683706755876147</v>
      </c>
      <c r="P24" s="203">
        <f t="shared" si="3"/>
        <v>0.11345921008158565</v>
      </c>
      <c r="Q24" s="202" t="str">
        <f t="shared" si="4"/>
        <v>26a</v>
      </c>
      <c r="R24" s="98"/>
      <c r="S24" s="201"/>
      <c r="T24" s="200"/>
    </row>
    <row r="25" spans="1:22" ht="15" customHeight="1" x14ac:dyDescent="0.3">
      <c r="A25" s="98" t="s">
        <v>6883</v>
      </c>
      <c r="B25" s="98" t="s">
        <v>130</v>
      </c>
      <c r="C25" s="98" t="s">
        <v>6882</v>
      </c>
      <c r="D25" s="100">
        <v>3913</v>
      </c>
      <c r="E25" s="100">
        <v>335.291</v>
      </c>
      <c r="F25" s="100">
        <v>0.3</v>
      </c>
      <c r="G25" s="98">
        <v>0.2</v>
      </c>
      <c r="H25" s="189">
        <v>1.3919109999999999</v>
      </c>
      <c r="I25" s="189">
        <v>5189581.8159999996</v>
      </c>
      <c r="J25" s="189">
        <v>488004.68099999998</v>
      </c>
      <c r="K25" s="203">
        <f>VLOOKUP(TRIM(A25),'Hub coords'!A$13:E$119,4,FALSE)</f>
        <v>488003.82940000005</v>
      </c>
      <c r="L25" s="203">
        <f>VLOOKUP(TRIM(A25),'Hub coords'!A$13:E$119,5,FALSE)</f>
        <v>5189582.0975000001</v>
      </c>
      <c r="M25" s="203">
        <f t="shared" si="0"/>
        <v>-0.85159999993629754</v>
      </c>
      <c r="N25" s="203">
        <f t="shared" si="1"/>
        <v>0.28150000050663948</v>
      </c>
      <c r="O25" s="203">
        <f t="shared" si="2"/>
        <v>0.89691962303025796</v>
      </c>
      <c r="P25" s="203">
        <f t="shared" si="3"/>
        <v>0.8044648101767401</v>
      </c>
      <c r="Q25" s="202" t="str">
        <f t="shared" si="4"/>
        <v>27a</v>
      </c>
      <c r="R25" s="98"/>
      <c r="S25" s="201"/>
      <c r="T25" s="200"/>
    </row>
    <row r="26" spans="1:22" ht="15" customHeight="1" x14ac:dyDescent="0.3">
      <c r="A26" s="98" t="s">
        <v>6881</v>
      </c>
      <c r="B26" s="98" t="s">
        <v>130</v>
      </c>
      <c r="C26" s="98" t="s">
        <v>6880</v>
      </c>
      <c r="D26" s="100">
        <v>3914</v>
      </c>
      <c r="E26" s="100">
        <v>319.96499999999997</v>
      </c>
      <c r="F26" s="100">
        <v>0.1</v>
      </c>
      <c r="G26" s="98">
        <v>0.1</v>
      </c>
      <c r="H26" s="189">
        <v>0.29432799999999998</v>
      </c>
      <c r="I26" s="189">
        <v>5189806.1390000004</v>
      </c>
      <c r="J26" s="189">
        <v>488059.51199999999</v>
      </c>
      <c r="K26" s="203">
        <f>VLOOKUP(TRIM(A26),'Hub coords'!A$13:E$119,4,FALSE)</f>
        <v>488059.60840000003</v>
      </c>
      <c r="L26" s="203">
        <f>VLOOKUP(TRIM(A26),'Hub coords'!A$13:E$119,5,FALSE)</f>
        <v>5189806.1515000006</v>
      </c>
      <c r="M26" s="203">
        <f t="shared" si="0"/>
        <v>9.6400000038556755E-2</v>
      </c>
      <c r="N26" s="203">
        <f t="shared" si="1"/>
        <v>1.2500000186264515E-2</v>
      </c>
      <c r="O26" s="203">
        <f t="shared" si="2"/>
        <v>9.7207047131832758E-2</v>
      </c>
      <c r="P26" s="203">
        <f t="shared" si="3"/>
        <v>9.449210012090356E-3</v>
      </c>
      <c r="Q26" s="202" t="str">
        <f t="shared" si="4"/>
        <v>5a</v>
      </c>
      <c r="R26" s="98"/>
      <c r="S26" s="201"/>
      <c r="T26" s="200"/>
      <c r="U26" s="173"/>
      <c r="V26" s="173"/>
    </row>
    <row r="27" spans="1:22" x14ac:dyDescent="0.3">
      <c r="A27" s="98" t="s">
        <v>6879</v>
      </c>
      <c r="B27" s="98" t="s">
        <v>126</v>
      </c>
      <c r="C27" s="98" t="s">
        <v>6878</v>
      </c>
      <c r="D27" s="100">
        <v>6668</v>
      </c>
      <c r="E27" s="100">
        <v>320.63600000000002</v>
      </c>
      <c r="F27" s="100">
        <v>0.2</v>
      </c>
      <c r="G27" s="98">
        <v>0.2</v>
      </c>
      <c r="H27" s="189">
        <v>1.6094550000000001</v>
      </c>
      <c r="I27" s="189">
        <v>5189815.6229999997</v>
      </c>
      <c r="J27" s="189">
        <v>488049.32799999998</v>
      </c>
      <c r="K27" s="203">
        <f>VLOOKUP(TRIM(A27),'Hub coords'!A$13:E$119,4,FALSE)</f>
        <v>488048.62240000005</v>
      </c>
      <c r="L27" s="203">
        <f>VLOOKUP(TRIM(A27),'Hub coords'!A$13:E$119,5,FALSE)</f>
        <v>5189815.9575000005</v>
      </c>
      <c r="M27" s="203">
        <f t="shared" si="0"/>
        <v>-0.70559999992838129</v>
      </c>
      <c r="N27" s="203">
        <f t="shared" si="1"/>
        <v>0.33450000081211329</v>
      </c>
      <c r="O27" s="203">
        <f t="shared" si="2"/>
        <v>0.78087233940141287</v>
      </c>
      <c r="P27" s="203">
        <f t="shared" si="3"/>
        <v>0.60976161044223531</v>
      </c>
      <c r="Q27" s="202" t="str">
        <f t="shared" si="4"/>
        <v>6a</v>
      </c>
      <c r="R27" s="98"/>
      <c r="S27" s="201"/>
      <c r="T27" s="200"/>
    </row>
    <row r="28" spans="1:22" x14ac:dyDescent="0.3">
      <c r="A28" s="98" t="s">
        <v>6877</v>
      </c>
      <c r="B28" s="98" t="s">
        <v>126</v>
      </c>
      <c r="C28" s="98" t="s">
        <v>6876</v>
      </c>
      <c r="D28" s="100">
        <v>4216</v>
      </c>
      <c r="E28" s="100">
        <v>359.68099999999998</v>
      </c>
      <c r="F28" s="100">
        <v>0.3</v>
      </c>
      <c r="G28" s="98">
        <v>0.2</v>
      </c>
      <c r="H28" s="189">
        <v>1.277566</v>
      </c>
      <c r="I28" s="189">
        <v>5189165.07</v>
      </c>
      <c r="J28" s="189">
        <v>487756.30300000001</v>
      </c>
      <c r="K28" s="203">
        <f>VLOOKUP(TRIM(A28),'Hub coords'!A$13:E$119,4,FALSE)</f>
        <v>487756.00940000004</v>
      </c>
      <c r="L28" s="203">
        <f>VLOOKUP(TRIM(A28),'Hub coords'!A$13:E$119,5,FALSE)</f>
        <v>5189165.6335000005</v>
      </c>
      <c r="M28" s="203">
        <f t="shared" si="0"/>
        <v>-0.29359999997541308</v>
      </c>
      <c r="N28" s="203">
        <f t="shared" si="1"/>
        <v>0.56350000016391277</v>
      </c>
      <c r="O28" s="203">
        <f t="shared" si="2"/>
        <v>0.63540003947929713</v>
      </c>
      <c r="P28" s="203">
        <f t="shared" si="3"/>
        <v>0.40373321017029234</v>
      </c>
      <c r="Q28" s="202" t="str">
        <f t="shared" si="4"/>
        <v>6b</v>
      </c>
      <c r="R28" s="98"/>
      <c r="S28" s="201"/>
      <c r="T28" s="200"/>
    </row>
    <row r="29" spans="1:22" x14ac:dyDescent="0.3">
      <c r="A29" s="98" t="s">
        <v>6875</v>
      </c>
      <c r="B29" s="98" t="s">
        <v>126</v>
      </c>
      <c r="C29" s="98" t="s">
        <v>6874</v>
      </c>
      <c r="D29" s="100">
        <v>3608</v>
      </c>
      <c r="E29" s="100">
        <v>319.73599999999999</v>
      </c>
      <c r="F29" s="100">
        <v>0.4</v>
      </c>
      <c r="G29" s="98">
        <v>0.3</v>
      </c>
      <c r="H29" s="189">
        <v>1.8985209999999999</v>
      </c>
      <c r="I29" s="189">
        <v>5189841.8420000002</v>
      </c>
      <c r="J29" s="189">
        <v>488047.11800000002</v>
      </c>
      <c r="K29" s="203">
        <f>VLOOKUP(TRIM(A29),'Hub coords'!A$13:E$119,4,FALSE)</f>
        <v>488047.29640000005</v>
      </c>
      <c r="L29" s="203">
        <f>VLOOKUP(TRIM(A29),'Hub coords'!A$13:E$119,5,FALSE)</f>
        <v>5189841.7215</v>
      </c>
      <c r="M29" s="203">
        <f t="shared" si="0"/>
        <v>0.17840000003343448</v>
      </c>
      <c r="N29" s="203">
        <f t="shared" si="1"/>
        <v>-0.1205000001937151</v>
      </c>
      <c r="O29" s="203">
        <f t="shared" si="2"/>
        <v>0.21528309283038172</v>
      </c>
      <c r="P29" s="203">
        <f t="shared" si="3"/>
        <v>4.6346810058614754E-2</v>
      </c>
      <c r="Q29" s="202" t="str">
        <f t="shared" si="4"/>
        <v>7a</v>
      </c>
      <c r="R29" s="98"/>
      <c r="S29" s="201"/>
      <c r="T29" s="200"/>
    </row>
    <row r="30" spans="1:22" x14ac:dyDescent="0.3">
      <c r="A30" s="98" t="s">
        <v>7035</v>
      </c>
      <c r="B30" s="98" t="s">
        <v>126</v>
      </c>
      <c r="C30" s="98" t="s">
        <v>6872</v>
      </c>
      <c r="D30" s="100">
        <v>3607</v>
      </c>
      <c r="E30" s="100">
        <v>312.43299999999999</v>
      </c>
      <c r="F30" s="100">
        <v>0.6</v>
      </c>
      <c r="G30" s="98">
        <v>0.4</v>
      </c>
      <c r="H30" s="189">
        <v>2.3472919999999999</v>
      </c>
      <c r="I30" s="189">
        <v>5189870.0049999999</v>
      </c>
      <c r="J30" s="189">
        <v>488016.02600000001</v>
      </c>
      <c r="K30" s="203">
        <f>VLOOKUP(TRIM(A30),'Hub coords'!A$13:E$119,4,FALSE)</f>
        <v>488015.69576465449</v>
      </c>
      <c r="L30" s="203">
        <f>VLOOKUP(TRIM(A30),'Hub coords'!A$13:E$119,5,FALSE)</f>
        <v>5189870.846538106</v>
      </c>
      <c r="M30" s="203">
        <f t="shared" si="0"/>
        <v>-0.33023534552194178</v>
      </c>
      <c r="N30" s="203">
        <f t="shared" si="1"/>
        <v>0.84153810609132051</v>
      </c>
      <c r="O30" s="203">
        <f t="shared" si="2"/>
        <v>0.90401425178796979</v>
      </c>
      <c r="P30" s="203">
        <f t="shared" si="3"/>
        <v>0.81724176743576282</v>
      </c>
      <c r="Q30" s="202" t="str">
        <f t="shared" si="4"/>
        <v>8APIN</v>
      </c>
      <c r="R30" s="98"/>
      <c r="S30" s="201"/>
      <c r="T30" s="200"/>
    </row>
    <row r="31" spans="1:22" s="173" customFormat="1" x14ac:dyDescent="0.3">
      <c r="A31" s="98" t="s">
        <v>6871</v>
      </c>
      <c r="B31" s="98" t="s">
        <v>130</v>
      </c>
      <c r="C31" s="98" t="s">
        <v>6870</v>
      </c>
      <c r="D31" s="100">
        <v>3865</v>
      </c>
      <c r="E31" s="100">
        <v>355.69499999999999</v>
      </c>
      <c r="F31" s="100">
        <v>0.3</v>
      </c>
      <c r="G31" s="98">
        <v>0.2</v>
      </c>
      <c r="H31" s="189">
        <v>0.99900900000000004</v>
      </c>
      <c r="I31" s="189">
        <v>5189136.966</v>
      </c>
      <c r="J31" s="189">
        <v>487770.25</v>
      </c>
      <c r="K31" s="203">
        <f>VLOOKUP(TRIM(A31),'Hub coords'!A$13:E$119,4,FALSE)</f>
        <v>487770.48440000002</v>
      </c>
      <c r="L31" s="203">
        <f>VLOOKUP(TRIM(A31),'Hub coords'!A$13:E$119,5,FALSE)</f>
        <v>5189137.1405000007</v>
      </c>
      <c r="M31" s="203">
        <f t="shared" si="0"/>
        <v>0.23440000001573935</v>
      </c>
      <c r="N31" s="203">
        <f t="shared" si="1"/>
        <v>0.17450000066310167</v>
      </c>
      <c r="O31" s="203">
        <f t="shared" si="2"/>
        <v>0.29222185106319665</v>
      </c>
      <c r="P31" s="203">
        <f t="shared" si="3"/>
        <v>8.5393610238801085E-2</v>
      </c>
      <c r="Q31" s="202" t="str">
        <f t="shared" si="4"/>
        <v>8b</v>
      </c>
      <c r="R31" s="206"/>
      <c r="S31" s="201"/>
      <c r="T31" s="200"/>
      <c r="U31" s="145"/>
      <c r="V31" s="145"/>
    </row>
    <row r="32" spans="1:22" x14ac:dyDescent="0.3">
      <c r="A32" s="98" t="s">
        <v>6869</v>
      </c>
      <c r="B32" s="98" t="s">
        <v>126</v>
      </c>
      <c r="C32" s="98" t="s">
        <v>6868</v>
      </c>
      <c r="D32" s="100">
        <v>3664</v>
      </c>
      <c r="E32" s="100">
        <v>326.01900000000001</v>
      </c>
      <c r="F32" s="100">
        <v>0.3</v>
      </c>
      <c r="G32" s="98">
        <v>0.2</v>
      </c>
      <c r="H32" s="189">
        <v>2.021957</v>
      </c>
      <c r="I32" s="189">
        <v>5189856.6459999997</v>
      </c>
      <c r="J32" s="189">
        <v>487976.658</v>
      </c>
      <c r="K32" s="203">
        <f>VLOOKUP(TRIM(A32),'Hub coords'!A$13:E$119,4,FALSE)</f>
        <v>487975.32740000001</v>
      </c>
      <c r="L32" s="203">
        <f>VLOOKUP(TRIM(A32),'Hub coords'!A$13:E$119,5,FALSE)</f>
        <v>5189856.6405000007</v>
      </c>
      <c r="M32" s="203">
        <f t="shared" si="0"/>
        <v>-1.330599999986589</v>
      </c>
      <c r="N32" s="203">
        <f t="shared" si="1"/>
        <v>-5.499999038875103E-3</v>
      </c>
      <c r="O32" s="203">
        <f t="shared" si="2"/>
        <v>1.3306113669865209</v>
      </c>
      <c r="P32" s="203">
        <f t="shared" si="3"/>
        <v>1.770526609953738</v>
      </c>
      <c r="Q32" s="202" t="str">
        <f t="shared" si="4"/>
        <v>9a</v>
      </c>
      <c r="R32" s="98"/>
      <c r="S32" s="201"/>
      <c r="T32" s="200"/>
      <c r="U32" s="173"/>
      <c r="V32" s="173"/>
    </row>
    <row r="33" spans="1:22" s="173" customFormat="1" x14ac:dyDescent="0.3">
      <c r="A33" s="98" t="s">
        <v>6867</v>
      </c>
      <c r="B33" s="98" t="s">
        <v>126</v>
      </c>
      <c r="C33" s="98" t="s">
        <v>6866</v>
      </c>
      <c r="D33" s="100">
        <v>4971</v>
      </c>
      <c r="E33" s="100">
        <v>359.69200000000001</v>
      </c>
      <c r="F33" s="100">
        <v>0.2</v>
      </c>
      <c r="G33" s="98">
        <v>0.2</v>
      </c>
      <c r="H33" s="189">
        <v>1.860517</v>
      </c>
      <c r="I33" s="189">
        <v>5189138.7560000001</v>
      </c>
      <c r="J33" s="189">
        <v>487822.255</v>
      </c>
      <c r="K33" s="203">
        <f>VLOOKUP(TRIM(A33),'Hub coords'!A$13:E$119,4,FALSE)</f>
        <v>487822.16540000006</v>
      </c>
      <c r="L33" s="203">
        <f>VLOOKUP(TRIM(A33),'Hub coords'!A$13:E$119,5,FALSE)</f>
        <v>5189140.4065000005</v>
      </c>
      <c r="M33" s="203">
        <f t="shared" si="0"/>
        <v>-8.9599999948404729E-2</v>
      </c>
      <c r="N33" s="203">
        <f t="shared" si="1"/>
        <v>1.6505000004544854</v>
      </c>
      <c r="O33" s="203">
        <f t="shared" si="2"/>
        <v>1.6529302500380985</v>
      </c>
      <c r="P33" s="203">
        <f t="shared" si="3"/>
        <v>2.7321784114910108</v>
      </c>
      <c r="Q33" s="202" t="s">
        <v>5286</v>
      </c>
      <c r="R33" s="206"/>
      <c r="S33" s="201"/>
      <c r="T33" s="200"/>
      <c r="U33" s="145"/>
      <c r="V33" s="145"/>
    </row>
    <row r="34" spans="1:22" x14ac:dyDescent="0.3">
      <c r="A34" s="98" t="s">
        <v>6865</v>
      </c>
      <c r="B34" s="98" t="s">
        <v>126</v>
      </c>
      <c r="C34" s="98" t="s">
        <v>6864</v>
      </c>
      <c r="D34" s="100">
        <v>3624</v>
      </c>
      <c r="E34" s="100">
        <v>356.60399999999998</v>
      </c>
      <c r="F34" s="100">
        <v>0.3</v>
      </c>
      <c r="G34" s="98">
        <v>0.2</v>
      </c>
      <c r="H34" s="189">
        <v>1.3963319999999999</v>
      </c>
      <c r="I34" s="189">
        <v>5189139.3310000002</v>
      </c>
      <c r="J34" s="189">
        <v>487738.505</v>
      </c>
      <c r="K34" s="203">
        <f>VLOOKUP(TRIM(A34),'Hub coords'!A$13:E$119,4,FALSE)</f>
        <v>487738.36340000003</v>
      </c>
      <c r="L34" s="203">
        <f>VLOOKUP(TRIM(A34),'Hub coords'!A$13:E$119,5,FALSE)</f>
        <v>5189139.6984999999</v>
      </c>
      <c r="M34" s="203">
        <f t="shared" si="0"/>
        <v>-0.14159999997355044</v>
      </c>
      <c r="N34" s="203">
        <f t="shared" si="1"/>
        <v>0.36749999970197678</v>
      </c>
      <c r="O34" s="203">
        <f t="shared" si="2"/>
        <v>0.39383601888788994</v>
      </c>
      <c r="P34" s="203">
        <f t="shared" si="3"/>
        <v>0.15510680977346239</v>
      </c>
      <c r="Q34" s="202" t="str">
        <f t="shared" ref="Q34:Q45" si="5">A34</f>
        <v>t5p5</v>
      </c>
      <c r="R34" s="98"/>
      <c r="S34" s="201"/>
      <c r="T34" s="200"/>
    </row>
    <row r="35" spans="1:22" x14ac:dyDescent="0.3">
      <c r="A35" s="98" t="s">
        <v>6863</v>
      </c>
      <c r="B35" s="98" t="s">
        <v>126</v>
      </c>
      <c r="C35" s="98" t="s">
        <v>6862</v>
      </c>
      <c r="D35" s="100">
        <v>3616</v>
      </c>
      <c r="E35" s="100">
        <v>319.38400000000001</v>
      </c>
      <c r="F35" s="100">
        <v>0.3</v>
      </c>
      <c r="G35" s="98">
        <v>0.3</v>
      </c>
      <c r="H35" s="189">
        <v>2.0471499999999998</v>
      </c>
      <c r="I35" s="189">
        <v>5189812.7609999999</v>
      </c>
      <c r="J35" s="189">
        <v>488032.99800000002</v>
      </c>
      <c r="K35" s="203">
        <f>VLOOKUP(TRIM(A35),'Hub coords'!A$13:E$119,4,FALSE)</f>
        <v>488032.34240000002</v>
      </c>
      <c r="L35" s="203">
        <f>VLOOKUP(TRIM(A35),'Hub coords'!A$13:E$119,5,FALSE)</f>
        <v>5189812.1225000005</v>
      </c>
      <c r="M35" s="203">
        <f t="shared" si="0"/>
        <v>-0.65559999999823049</v>
      </c>
      <c r="N35" s="203">
        <f t="shared" si="1"/>
        <v>-0.63849999941885471</v>
      </c>
      <c r="O35" s="203">
        <f t="shared" si="2"/>
        <v>0.91514676924281246</v>
      </c>
      <c r="P35" s="203">
        <f t="shared" si="3"/>
        <v>0.83749360925555749</v>
      </c>
      <c r="Q35" s="202" t="str">
        <f t="shared" si="5"/>
        <v>t6p1</v>
      </c>
      <c r="R35" s="98"/>
      <c r="S35" s="201"/>
      <c r="T35" s="200"/>
    </row>
    <row r="36" spans="1:22" s="206" customFormat="1" x14ac:dyDescent="0.3">
      <c r="A36" s="98" t="s">
        <v>6861</v>
      </c>
      <c r="B36" s="98" t="s">
        <v>126</v>
      </c>
      <c r="C36" s="98" t="s">
        <v>6860</v>
      </c>
      <c r="D36" s="100">
        <v>3614</v>
      </c>
      <c r="E36" s="100">
        <v>341.12200000000001</v>
      </c>
      <c r="F36" s="100">
        <v>0.3</v>
      </c>
      <c r="G36" s="98">
        <v>0.2</v>
      </c>
      <c r="H36" s="189">
        <v>1.999522</v>
      </c>
      <c r="I36" s="189">
        <v>5189581.6150000002</v>
      </c>
      <c r="J36" s="189">
        <v>487874.42800000001</v>
      </c>
      <c r="K36" s="203">
        <f>VLOOKUP(TRIM(A36),'Hub coords'!A$13:E$119,4,FALSE)</f>
        <v>487871.8934</v>
      </c>
      <c r="L36" s="203">
        <f>VLOOKUP(TRIM(A36),'Hub coords'!A$13:E$119,5,FALSE)</f>
        <v>5189581.3425000003</v>
      </c>
      <c r="M36" s="203">
        <f t="shared" si="0"/>
        <v>-2.5346000000135973</v>
      </c>
      <c r="N36" s="203">
        <f t="shared" si="1"/>
        <v>-0.2724999999627471</v>
      </c>
      <c r="O36" s="204">
        <f t="shared" si="2"/>
        <v>2.549206427508103</v>
      </c>
      <c r="P36" s="203">
        <f t="shared" si="3"/>
        <v>6.4984534100486249</v>
      </c>
      <c r="Q36" s="202" t="str">
        <f t="shared" si="5"/>
        <v>t6p11</v>
      </c>
      <c r="S36" s="201"/>
      <c r="T36" s="200"/>
      <c r="U36" s="173"/>
      <c r="V36" s="173"/>
    </row>
    <row r="37" spans="1:22" x14ac:dyDescent="0.3">
      <c r="A37" s="98" t="s">
        <v>6859</v>
      </c>
      <c r="B37" s="98" t="s">
        <v>126</v>
      </c>
      <c r="C37" s="98" t="s">
        <v>6858</v>
      </c>
      <c r="D37" s="100">
        <v>3619</v>
      </c>
      <c r="E37" s="100">
        <v>333.45299999999997</v>
      </c>
      <c r="F37" s="100">
        <v>0.4</v>
      </c>
      <c r="G37" s="98">
        <v>0.3</v>
      </c>
      <c r="H37" s="189">
        <v>3.2969789999999999</v>
      </c>
      <c r="I37" s="189">
        <v>5189657.6789999995</v>
      </c>
      <c r="J37" s="189">
        <v>487872.74599999998</v>
      </c>
      <c r="K37" s="203">
        <f>VLOOKUP(TRIM(A37),'Hub coords'!A$13:E$119,4,FALSE)</f>
        <v>487871.70540000004</v>
      </c>
      <c r="L37" s="203">
        <f>VLOOKUP(TRIM(A37),'Hub coords'!A$13:E$119,5,FALSE)</f>
        <v>5189657.7755000005</v>
      </c>
      <c r="M37" s="203">
        <f t="shared" si="0"/>
        <v>-1.0405999999493361</v>
      </c>
      <c r="N37" s="203">
        <f t="shared" si="1"/>
        <v>9.6500000916421413E-2</v>
      </c>
      <c r="O37" s="203">
        <f t="shared" si="2"/>
        <v>1.0450648831873683</v>
      </c>
      <c r="P37" s="203">
        <f t="shared" si="3"/>
        <v>1.0921606100714278</v>
      </c>
      <c r="Q37" s="202" t="str">
        <f t="shared" si="5"/>
        <v>t6p12</v>
      </c>
      <c r="R37" s="98"/>
      <c r="S37" s="201"/>
      <c r="T37" s="200"/>
    </row>
    <row r="38" spans="1:22" x14ac:dyDescent="0.3">
      <c r="A38" s="98" t="s">
        <v>6857</v>
      </c>
      <c r="B38" s="98" t="s">
        <v>126</v>
      </c>
      <c r="C38" s="98" t="s">
        <v>6856</v>
      </c>
      <c r="D38" s="100">
        <v>3608</v>
      </c>
      <c r="E38" s="100">
        <v>336.88099999999997</v>
      </c>
      <c r="F38" s="100">
        <v>0.2</v>
      </c>
      <c r="G38" s="98">
        <v>0.2</v>
      </c>
      <c r="H38" s="189">
        <v>2.3491599999999999</v>
      </c>
      <c r="I38" s="189">
        <v>5189729.9270000001</v>
      </c>
      <c r="J38" s="189">
        <v>487873.25699999998</v>
      </c>
      <c r="K38" s="203">
        <f>VLOOKUP(TRIM(A38),'Hub coords'!A$13:E$119,4,FALSE)</f>
        <v>487871.66440000001</v>
      </c>
      <c r="L38" s="203">
        <f>VLOOKUP(TRIM(A38),'Hub coords'!A$13:E$119,5,FALSE)</f>
        <v>5189733.6025</v>
      </c>
      <c r="M38" s="203">
        <f t="shared" si="0"/>
        <v>-1.5925999999744818</v>
      </c>
      <c r="N38" s="203">
        <f t="shared" si="1"/>
        <v>3.6754999998956919</v>
      </c>
      <c r="O38" s="205">
        <f t="shared" si="2"/>
        <v>4.0057053073275313</v>
      </c>
      <c r="P38" s="203">
        <f t="shared" si="3"/>
        <v>16.045675009151953</v>
      </c>
      <c r="Q38" s="202" t="str">
        <f t="shared" si="5"/>
        <v>t6p13</v>
      </c>
      <c r="R38" s="98"/>
      <c r="S38" s="201"/>
      <c r="T38" s="200"/>
    </row>
    <row r="39" spans="1:22" x14ac:dyDescent="0.3">
      <c r="A39" s="145" t="s">
        <v>6855</v>
      </c>
      <c r="B39" s="145" t="s">
        <v>130</v>
      </c>
      <c r="C39" s="145" t="s">
        <v>6854</v>
      </c>
      <c r="D39" s="145">
        <v>3455</v>
      </c>
      <c r="E39" s="145">
        <v>341.8</v>
      </c>
      <c r="F39" s="145">
        <v>0.3</v>
      </c>
      <c r="G39" s="145">
        <v>0.2</v>
      </c>
      <c r="H39" s="145">
        <v>2.2688739999999998</v>
      </c>
      <c r="I39" s="145">
        <v>5189809.3640000001</v>
      </c>
      <c r="J39" s="145">
        <v>487873.22200000001</v>
      </c>
      <c r="K39" s="203">
        <f>VLOOKUP(TRIM(A39),'Hub coords'!A$13:E$119,4,FALSE)</f>
        <v>487872.52740000002</v>
      </c>
      <c r="L39" s="203">
        <f>VLOOKUP(TRIM(A39),'Hub coords'!A$13:E$119,5,FALSE)</f>
        <v>5189809.6665000003</v>
      </c>
      <c r="M39" s="203">
        <f t="shared" si="0"/>
        <v>-0.69459999998798594</v>
      </c>
      <c r="N39" s="203">
        <f t="shared" si="1"/>
        <v>0.30250000022351742</v>
      </c>
      <c r="O39" s="203">
        <f t="shared" si="2"/>
        <v>0.75761164861592389</v>
      </c>
      <c r="P39" s="203">
        <f t="shared" si="3"/>
        <v>0.57397541011853814</v>
      </c>
      <c r="Q39" s="202" t="str">
        <f t="shared" si="5"/>
        <v>t6p14</v>
      </c>
      <c r="R39" s="98"/>
      <c r="S39" s="201"/>
      <c r="T39" s="200"/>
    </row>
    <row r="40" spans="1:22" x14ac:dyDescent="0.3">
      <c r="A40" s="98" t="s">
        <v>6853</v>
      </c>
      <c r="B40" s="98" t="s">
        <v>126</v>
      </c>
      <c r="C40" s="98" t="s">
        <v>6852</v>
      </c>
      <c r="D40" s="100">
        <v>3607</v>
      </c>
      <c r="E40" s="100">
        <v>307.28100000000001</v>
      </c>
      <c r="F40" s="100">
        <v>0.3</v>
      </c>
      <c r="G40" s="98">
        <v>0.3</v>
      </c>
      <c r="H40" s="189">
        <v>2.322282</v>
      </c>
      <c r="I40" s="189">
        <v>5189887.4280000003</v>
      </c>
      <c r="J40" s="189">
        <v>488031.66</v>
      </c>
      <c r="K40" s="203">
        <f>VLOOKUP(TRIM(A40),'Hub coords'!A$13:E$119,4,FALSE)</f>
        <v>488030.87040000001</v>
      </c>
      <c r="L40" s="203">
        <f>VLOOKUP(TRIM(A40),'Hub coords'!A$13:E$119,5,FALSE)</f>
        <v>5189887.7975000003</v>
      </c>
      <c r="M40" s="203">
        <f t="shared" si="0"/>
        <v>-0.78959999996004626</v>
      </c>
      <c r="N40" s="203">
        <f t="shared" si="1"/>
        <v>0.36950000002980232</v>
      </c>
      <c r="O40" s="203">
        <f t="shared" si="2"/>
        <v>0.87177887675655974</v>
      </c>
      <c r="P40" s="203">
        <f t="shared" si="3"/>
        <v>0.75999840995892898</v>
      </c>
      <c r="Q40" s="202" t="str">
        <f t="shared" si="5"/>
        <v>t6p2</v>
      </c>
      <c r="R40" s="98"/>
      <c r="S40" s="201"/>
      <c r="T40" s="200"/>
    </row>
    <row r="41" spans="1:22" x14ac:dyDescent="0.3">
      <c r="A41" s="98" t="s">
        <v>6851</v>
      </c>
      <c r="B41" s="98" t="s">
        <v>126</v>
      </c>
      <c r="C41" s="98" t="s">
        <v>6850</v>
      </c>
      <c r="D41" s="100">
        <v>3605</v>
      </c>
      <c r="E41" s="100">
        <v>328.661</v>
      </c>
      <c r="F41" s="100">
        <v>0.3</v>
      </c>
      <c r="G41" s="98">
        <v>0.2</v>
      </c>
      <c r="H41" s="189">
        <v>1.8969940000000001</v>
      </c>
      <c r="I41" s="189">
        <v>5189886.3269999996</v>
      </c>
      <c r="J41" s="189">
        <v>487954.35700000002</v>
      </c>
      <c r="K41" s="203">
        <f>VLOOKUP(TRIM(A41),'Hub coords'!A$13:E$119,4,FALSE)</f>
        <v>487953.40240000002</v>
      </c>
      <c r="L41" s="203">
        <f>VLOOKUP(TRIM(A41),'Hub coords'!A$13:E$119,5,FALSE)</f>
        <v>5189887.1414999999</v>
      </c>
      <c r="M41" s="203">
        <f t="shared" si="0"/>
        <v>-0.95459999999729916</v>
      </c>
      <c r="N41" s="203">
        <f t="shared" si="1"/>
        <v>0.81450000032782555</v>
      </c>
      <c r="O41" s="203">
        <f t="shared" si="2"/>
        <v>1.2548591197934815</v>
      </c>
      <c r="P41" s="203">
        <f t="shared" si="3"/>
        <v>1.5746714105288713</v>
      </c>
      <c r="Q41" s="202" t="str">
        <f t="shared" si="5"/>
        <v>t6p3</v>
      </c>
      <c r="R41" s="98"/>
      <c r="S41" s="201"/>
      <c r="T41" s="200"/>
    </row>
    <row r="42" spans="1:22" x14ac:dyDescent="0.3">
      <c r="A42" s="98" t="s">
        <v>6849</v>
      </c>
      <c r="B42" s="98" t="s">
        <v>126</v>
      </c>
      <c r="C42" s="98" t="s">
        <v>6848</v>
      </c>
      <c r="D42" s="100">
        <v>4097</v>
      </c>
      <c r="E42" s="100">
        <v>327.69200000000001</v>
      </c>
      <c r="F42" s="100">
        <v>0.3</v>
      </c>
      <c r="G42" s="98">
        <v>0.2</v>
      </c>
      <c r="H42" s="189">
        <v>2.158433</v>
      </c>
      <c r="I42" s="189">
        <v>5189810.6160000004</v>
      </c>
      <c r="J42" s="189">
        <v>487955.087</v>
      </c>
      <c r="K42" s="203">
        <f>VLOOKUP(TRIM(A42),'Hub coords'!A$13:E$119,4,FALSE)</f>
        <v>487954.53240000003</v>
      </c>
      <c r="L42" s="203">
        <f>VLOOKUP(TRIM(A42),'Hub coords'!A$13:E$119,5,FALSE)</f>
        <v>5189811.0734999999</v>
      </c>
      <c r="M42" s="203">
        <f t="shared" si="0"/>
        <v>-0.5545999999740161</v>
      </c>
      <c r="N42" s="203">
        <f t="shared" si="1"/>
        <v>0.45749999955296516</v>
      </c>
      <c r="O42" s="203">
        <f t="shared" si="2"/>
        <v>0.71894882263075011</v>
      </c>
      <c r="P42" s="203">
        <f t="shared" si="3"/>
        <v>0.51688740956214174</v>
      </c>
      <c r="Q42" s="202" t="str">
        <f t="shared" si="5"/>
        <v>T6p4</v>
      </c>
      <c r="R42" s="98"/>
      <c r="S42" s="201"/>
      <c r="T42" s="200"/>
      <c r="U42" s="173"/>
      <c r="V42" s="173"/>
    </row>
    <row r="43" spans="1:22" x14ac:dyDescent="0.3">
      <c r="A43" s="98" t="s">
        <v>6847</v>
      </c>
      <c r="B43" s="98" t="s">
        <v>126</v>
      </c>
      <c r="C43" s="98" t="s">
        <v>6846</v>
      </c>
      <c r="D43" s="100">
        <v>4440</v>
      </c>
      <c r="E43" s="100">
        <v>340.55200000000002</v>
      </c>
      <c r="F43" s="100">
        <v>0.6</v>
      </c>
      <c r="G43" s="98">
        <v>0.4</v>
      </c>
      <c r="H43" s="189">
        <v>2.8348059999999999</v>
      </c>
      <c r="I43" s="189">
        <v>5189735.5</v>
      </c>
      <c r="J43" s="189">
        <v>487958.79399999999</v>
      </c>
      <c r="K43" s="203">
        <f>VLOOKUP(TRIM(A43),'Hub coords'!A$13:E$119,4,FALSE)</f>
        <v>487956.13340000005</v>
      </c>
      <c r="L43" s="203">
        <f>VLOOKUP(TRIM(A43),'Hub coords'!A$13:E$119,5,FALSE)</f>
        <v>5189733.8505000006</v>
      </c>
      <c r="M43" s="203">
        <f t="shared" si="0"/>
        <v>-2.6605999999446794</v>
      </c>
      <c r="N43" s="203">
        <f t="shared" si="1"/>
        <v>-1.6494999993592501</v>
      </c>
      <c r="O43" s="205">
        <f t="shared" si="2"/>
        <v>3.1304380855707392</v>
      </c>
      <c r="P43" s="203">
        <f t="shared" si="3"/>
        <v>9.7996426075917942</v>
      </c>
      <c r="Q43" s="202" t="str">
        <f t="shared" si="5"/>
        <v>t6p5</v>
      </c>
      <c r="R43" s="98"/>
      <c r="S43" s="201"/>
      <c r="T43" s="200"/>
      <c r="U43" s="173"/>
      <c r="V43" s="173"/>
    </row>
    <row r="44" spans="1:22" x14ac:dyDescent="0.3">
      <c r="A44" s="98" t="s">
        <v>6845</v>
      </c>
      <c r="B44" s="98" t="s">
        <v>126</v>
      </c>
      <c r="C44" s="98" t="s">
        <v>6844</v>
      </c>
      <c r="D44" s="100">
        <v>6744</v>
      </c>
      <c r="E44" s="100">
        <v>334.03699999999998</v>
      </c>
      <c r="F44" s="100">
        <v>0.3</v>
      </c>
      <c r="G44" s="98">
        <v>0.2</v>
      </c>
      <c r="H44" s="189">
        <v>2.4909110000000001</v>
      </c>
      <c r="I44" s="189">
        <v>5189655.2630000003</v>
      </c>
      <c r="J44" s="189">
        <v>487956.93099999998</v>
      </c>
      <c r="K44" s="203">
        <f>VLOOKUP(TRIM(A44),'Hub coords'!A$13:E$119,4,FALSE)</f>
        <v>487956.44140000001</v>
      </c>
      <c r="L44" s="203">
        <f>VLOOKUP(TRIM(A44),'Hub coords'!A$13:E$119,5,FALSE)</f>
        <v>5189658.0525000002</v>
      </c>
      <c r="M44" s="203">
        <f t="shared" si="0"/>
        <v>-0.48959999997168779</v>
      </c>
      <c r="N44" s="203">
        <f t="shared" si="1"/>
        <v>2.7894999999552965</v>
      </c>
      <c r="O44" s="204">
        <f t="shared" si="2"/>
        <v>2.8321402524809529</v>
      </c>
      <c r="P44" s="203">
        <f t="shared" si="3"/>
        <v>8.0210184097228758</v>
      </c>
      <c r="Q44" s="202" t="str">
        <f t="shared" si="5"/>
        <v>T6p6</v>
      </c>
      <c r="R44" s="98"/>
      <c r="S44" s="201"/>
      <c r="T44" s="200"/>
      <c r="U44" s="173"/>
      <c r="V44" s="173"/>
    </row>
    <row r="45" spans="1:22" x14ac:dyDescent="0.3">
      <c r="A45" s="98" t="s">
        <v>6843</v>
      </c>
      <c r="B45" s="98" t="s">
        <v>126</v>
      </c>
      <c r="C45" s="98" t="s">
        <v>6842</v>
      </c>
      <c r="D45" s="100">
        <v>3771</v>
      </c>
      <c r="E45" s="100">
        <v>341.82600000000002</v>
      </c>
      <c r="F45" s="100">
        <v>0.3</v>
      </c>
      <c r="G45" s="98">
        <v>0.2</v>
      </c>
      <c r="H45" s="189">
        <v>2.0588570000000002</v>
      </c>
      <c r="I45" s="189">
        <v>5189505.7450000001</v>
      </c>
      <c r="J45" s="189">
        <v>487958.94699999999</v>
      </c>
      <c r="K45" s="203">
        <f>VLOOKUP(TRIM(A45),'Hub coords'!A$13:E$119,4,FALSE)</f>
        <v>487956.26340000005</v>
      </c>
      <c r="L45" s="203">
        <f>VLOOKUP(TRIM(A45),'Hub coords'!A$13:E$119,5,FALSE)</f>
        <v>5189505.7545000007</v>
      </c>
      <c r="M45" s="203">
        <f t="shared" si="0"/>
        <v>-2.6835999999311753</v>
      </c>
      <c r="N45" s="203">
        <f t="shared" si="1"/>
        <v>9.5000006258487701E-3</v>
      </c>
      <c r="O45" s="204">
        <f t="shared" si="2"/>
        <v>2.6836168149798314</v>
      </c>
      <c r="P45" s="203">
        <f t="shared" si="3"/>
        <v>7.2017992096424948</v>
      </c>
      <c r="Q45" s="202" t="str">
        <f t="shared" si="5"/>
        <v>T6p8</v>
      </c>
      <c r="R45" s="98"/>
      <c r="S45" s="201"/>
      <c r="T45" s="200"/>
      <c r="U45" s="173"/>
      <c r="V45" s="173"/>
    </row>
    <row r="46" spans="1:22" x14ac:dyDescent="0.3">
      <c r="A46" s="98"/>
      <c r="B46" s="98"/>
      <c r="C46" s="98"/>
      <c r="D46" s="100"/>
      <c r="E46" s="100"/>
      <c r="F46" s="100"/>
      <c r="G46" s="98"/>
      <c r="H46" s="189"/>
      <c r="I46" s="188"/>
      <c r="J46" s="188"/>
      <c r="K46" s="188"/>
      <c r="L46" s="199" t="s">
        <v>159</v>
      </c>
      <c r="M46" s="198">
        <f>AVERAGE(M13:M45)</f>
        <v>-0.8281041013472008</v>
      </c>
      <c r="N46" s="198">
        <f>AVERAGE(N13:N45)</f>
        <v>0.58137994299106521</v>
      </c>
      <c r="O46" s="190">
        <f>AVERAGE(O13:O45)</f>
        <v>1.4344706265509646</v>
      </c>
      <c r="P46" s="188"/>
    </row>
    <row r="47" spans="1:22" x14ac:dyDescent="0.3">
      <c r="A47" s="98"/>
      <c r="B47" s="98"/>
      <c r="C47" s="98"/>
      <c r="D47" s="98"/>
      <c r="E47" s="100"/>
      <c r="F47" s="100"/>
      <c r="G47" s="100"/>
      <c r="H47" s="195"/>
      <c r="I47" s="188"/>
      <c r="J47" s="188"/>
      <c r="K47" s="188"/>
      <c r="L47" s="194" t="s">
        <v>6841</v>
      </c>
      <c r="M47" s="197">
        <f>COUNT(M13:M45)</f>
        <v>33</v>
      </c>
      <c r="N47" s="197">
        <f>COUNT(N13:N45)</f>
        <v>33</v>
      </c>
      <c r="O47" s="197">
        <f>COUNT(O13:O45)</f>
        <v>33</v>
      </c>
      <c r="P47" s="196"/>
    </row>
    <row r="48" spans="1:22" x14ac:dyDescent="0.3">
      <c r="A48" s="98"/>
      <c r="B48" s="98"/>
      <c r="C48" s="98"/>
      <c r="D48" s="100"/>
      <c r="E48" s="100"/>
      <c r="F48" s="100"/>
      <c r="G48" s="98"/>
      <c r="H48" s="195"/>
      <c r="I48" s="188"/>
      <c r="J48" s="188"/>
      <c r="K48" s="188"/>
      <c r="L48" s="194" t="s">
        <v>163</v>
      </c>
      <c r="M48" s="190">
        <f>MAX(M13:M45)</f>
        <v>0.74040000000968575</v>
      </c>
      <c r="N48" s="190">
        <f>MAX(N13:N45)</f>
        <v>3.6754999998956919</v>
      </c>
      <c r="O48" s="193">
        <f>MAX(O13:O45)</f>
        <v>4.0057053073275313</v>
      </c>
      <c r="P48" s="188"/>
    </row>
    <row r="49" spans="1:19" x14ac:dyDescent="0.3">
      <c r="A49" s="98"/>
      <c r="B49" s="98"/>
      <c r="C49" s="98"/>
      <c r="D49" s="100"/>
      <c r="E49" s="100"/>
      <c r="F49" s="100"/>
      <c r="G49" s="98"/>
      <c r="H49" s="189"/>
      <c r="I49" s="188"/>
      <c r="J49" s="188"/>
      <c r="K49" s="188"/>
      <c r="L49" s="192" t="s">
        <v>162</v>
      </c>
      <c r="M49" s="190">
        <f>MIN(M13:M45)</f>
        <v>-2.7525999999488704</v>
      </c>
      <c r="N49" s="190">
        <f>MIN(N13:N45)</f>
        <v>-1.6494999993592501</v>
      </c>
      <c r="O49" s="190">
        <f>MIN(O13:O45)</f>
        <v>9.7207047131832758E-2</v>
      </c>
      <c r="P49" s="188"/>
    </row>
    <row r="50" spans="1:19" x14ac:dyDescent="0.3">
      <c r="A50" s="98"/>
      <c r="B50" s="98"/>
      <c r="C50" s="98"/>
      <c r="D50" s="100"/>
      <c r="E50" s="100"/>
      <c r="F50" s="100"/>
      <c r="G50" s="98"/>
      <c r="H50" s="189"/>
      <c r="I50" s="188"/>
      <c r="J50" s="188"/>
      <c r="K50" s="188"/>
      <c r="L50" s="192" t="s">
        <v>6840</v>
      </c>
      <c r="M50" s="190">
        <f>_xlfn.STDEV.S(M13:M45)</f>
        <v>0.96695538956979965</v>
      </c>
      <c r="N50" s="190">
        <f>_xlfn.STDEV.S(N13:N45)</f>
        <v>1.0189831839532386</v>
      </c>
      <c r="O50" s="190">
        <f>_xlfn.STDEV.S(O13:O45)</f>
        <v>0.95240310538059947</v>
      </c>
      <c r="P50" s="188"/>
      <c r="Q50" s="173"/>
      <c r="R50" s="173"/>
      <c r="S50" s="173"/>
    </row>
    <row r="51" spans="1:19" x14ac:dyDescent="0.3">
      <c r="A51" s="98"/>
      <c r="B51" s="98"/>
      <c r="C51" s="98"/>
      <c r="D51" s="100"/>
      <c r="E51" s="100"/>
      <c r="F51" s="100"/>
      <c r="G51" s="98"/>
      <c r="H51" s="189"/>
      <c r="I51" s="189"/>
      <c r="J51" s="189"/>
      <c r="K51" s="189"/>
      <c r="L51" s="145"/>
      <c r="M51" s="100"/>
      <c r="N51" s="191" t="s">
        <v>164</v>
      </c>
      <c r="O51" s="190">
        <f>SQRT(SUM(P13:P45)/M47)</f>
        <v>1.7138525704147891</v>
      </c>
    </row>
    <row r="52" spans="1:19" x14ac:dyDescent="0.3">
      <c r="A52" s="98"/>
      <c r="B52" s="98"/>
      <c r="C52" s="98"/>
      <c r="D52" s="100"/>
      <c r="E52" s="100"/>
      <c r="F52" s="100"/>
      <c r="G52" s="98"/>
      <c r="H52" s="189"/>
      <c r="I52" s="189"/>
      <c r="J52" s="189"/>
      <c r="K52" s="189"/>
      <c r="L52" s="145"/>
      <c r="M52" s="100"/>
      <c r="N52" s="189"/>
      <c r="O52" s="188"/>
    </row>
  </sheetData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"/>
  <sheetViews>
    <sheetView topLeftCell="A22" zoomScale="80" zoomScaleNormal="80" workbookViewId="0">
      <selection activeCell="O48" sqref="O48"/>
    </sheetView>
  </sheetViews>
  <sheetFormatPr defaultRowHeight="14.4" x14ac:dyDescent="0.3"/>
  <cols>
    <col min="1" max="1" width="8.88671875" style="232"/>
    <col min="2" max="2" width="12.109375" style="232" customWidth="1"/>
    <col min="3" max="3" width="11.6640625" style="232" customWidth="1"/>
    <col min="4" max="4" width="9" style="232" bestFit="1" customWidth="1"/>
    <col min="5" max="5" width="15.33203125" style="232" customWidth="1"/>
    <col min="6" max="6" width="12.21875" style="232" customWidth="1"/>
    <col min="7" max="7" width="11.33203125" style="232" customWidth="1"/>
    <col min="8" max="8" width="9.6640625" style="232" customWidth="1"/>
    <col min="9" max="10" width="9" style="232" bestFit="1" customWidth="1"/>
    <col min="11" max="11" width="10.5546875" style="232" customWidth="1"/>
    <col min="12" max="12" width="11.33203125" style="232" customWidth="1"/>
    <col min="13" max="15" width="9" style="232" bestFit="1" customWidth="1"/>
    <col min="16" max="16" width="10.109375" style="232" bestFit="1" customWidth="1"/>
    <col min="17" max="20" width="8.88671875" style="14"/>
    <col min="21" max="21" width="8.88671875" style="232"/>
    <col min="22" max="22" width="15.5546875" style="232" customWidth="1"/>
    <col min="23" max="23" width="14.88671875" style="232" customWidth="1"/>
    <col min="24" max="16384" width="8.88671875" style="232"/>
  </cols>
  <sheetData>
    <row r="1" spans="1:24" s="233" customFormat="1" x14ac:dyDescent="0.3">
      <c r="A1" s="70" t="s">
        <v>6920</v>
      </c>
      <c r="B1" s="232"/>
      <c r="C1" s="232"/>
      <c r="D1" s="232"/>
      <c r="E1" s="232"/>
      <c r="F1" s="232"/>
      <c r="G1" s="70" t="s">
        <v>6921</v>
      </c>
      <c r="H1" s="70"/>
      <c r="I1" s="232"/>
      <c r="J1" s="232"/>
      <c r="K1" s="232"/>
      <c r="L1" s="232"/>
      <c r="M1" s="232"/>
      <c r="N1" s="232"/>
      <c r="O1" s="232"/>
      <c r="P1" s="232"/>
      <c r="Q1" s="14"/>
      <c r="R1" s="14"/>
      <c r="S1" s="14"/>
      <c r="T1" s="14"/>
    </row>
    <row r="2" spans="1:24" s="233" customFormat="1" x14ac:dyDescent="0.3">
      <c r="A2" s="232" t="s">
        <v>6922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14"/>
      <c r="R2" s="14"/>
      <c r="S2" s="14"/>
      <c r="T2" s="14"/>
    </row>
    <row r="3" spans="1:24" s="233" customFormat="1" x14ac:dyDescent="0.3">
      <c r="A3" s="232" t="s">
        <v>6923</v>
      </c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14"/>
      <c r="R3" s="14"/>
      <c r="S3" s="14"/>
      <c r="T3" s="14"/>
    </row>
    <row r="4" spans="1:24" s="233" customFormat="1" x14ac:dyDescent="0.3">
      <c r="A4" s="232" t="s">
        <v>6924</v>
      </c>
      <c r="B4" s="232"/>
      <c r="C4" s="232"/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14"/>
      <c r="R4" s="14"/>
      <c r="S4" s="14"/>
      <c r="T4" s="14"/>
    </row>
    <row r="5" spans="1:24" s="233" customFormat="1" x14ac:dyDescent="0.3">
      <c r="A5" s="232" t="s">
        <v>6925</v>
      </c>
      <c r="B5" s="232"/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  <c r="Q5" s="14"/>
      <c r="R5" s="14"/>
      <c r="S5" s="14"/>
      <c r="T5" s="14"/>
    </row>
    <row r="6" spans="1:24" x14ac:dyDescent="0.3">
      <c r="A6" s="232" t="s">
        <v>6926</v>
      </c>
    </row>
    <row r="7" spans="1:24" x14ac:dyDescent="0.3">
      <c r="A7" s="232" t="s">
        <v>6927</v>
      </c>
    </row>
    <row r="8" spans="1:24" x14ac:dyDescent="0.3">
      <c r="A8" s="232" t="s">
        <v>6928</v>
      </c>
    </row>
    <row r="9" spans="1:24" x14ac:dyDescent="0.3">
      <c r="A9" s="232" t="s">
        <v>6929</v>
      </c>
    </row>
    <row r="10" spans="1:24" x14ac:dyDescent="0.3">
      <c r="A10" s="232" t="s">
        <v>6930</v>
      </c>
    </row>
    <row r="11" spans="1:24" x14ac:dyDescent="0.3">
      <c r="A11" s="232" t="s">
        <v>6931</v>
      </c>
    </row>
    <row r="12" spans="1:24" x14ac:dyDescent="0.3">
      <c r="A12" s="232" t="s">
        <v>6932</v>
      </c>
    </row>
    <row r="14" spans="1:24" ht="43.8" thickBot="1" x14ac:dyDescent="0.35">
      <c r="A14" s="232" t="s">
        <v>6485</v>
      </c>
      <c r="B14" s="232" t="s">
        <v>6486</v>
      </c>
      <c r="C14" s="44" t="s">
        <v>6487</v>
      </c>
      <c r="D14" s="44" t="s">
        <v>6488</v>
      </c>
      <c r="E14" s="44" t="s">
        <v>6933</v>
      </c>
      <c r="F14" s="44" t="s">
        <v>6486</v>
      </c>
      <c r="G14" s="44" t="s">
        <v>6487</v>
      </c>
      <c r="H14" s="44" t="s">
        <v>6488</v>
      </c>
      <c r="I14" s="44" t="s">
        <v>6490</v>
      </c>
      <c r="J14" s="44" t="s">
        <v>6491</v>
      </c>
      <c r="K14" s="217" t="s">
        <v>6493</v>
      </c>
      <c r="L14" s="217" t="s">
        <v>6494</v>
      </c>
      <c r="M14" s="217" t="s">
        <v>6495</v>
      </c>
      <c r="N14" s="217" t="s">
        <v>6496</v>
      </c>
      <c r="O14" s="217" t="s">
        <v>5331</v>
      </c>
      <c r="P14" s="159" t="s">
        <v>6497</v>
      </c>
      <c r="Q14" s="218" t="s">
        <v>6934</v>
      </c>
      <c r="R14" s="218" t="s">
        <v>6935</v>
      </c>
      <c r="S14" s="43" t="s">
        <v>6936</v>
      </c>
      <c r="T14" s="218" t="s">
        <v>7262</v>
      </c>
      <c r="U14" s="217" t="s">
        <v>5331</v>
      </c>
    </row>
    <row r="15" spans="1:24" s="233" customFormat="1" x14ac:dyDescent="0.3">
      <c r="A15" s="232" t="s">
        <v>5282</v>
      </c>
      <c r="B15" s="232">
        <v>5187661.4659000002</v>
      </c>
      <c r="C15" s="232">
        <v>556693.19949999999</v>
      </c>
      <c r="D15" s="232">
        <v>533.98009999999999</v>
      </c>
      <c r="E15" s="232" t="s">
        <v>7263</v>
      </c>
      <c r="F15" s="232">
        <v>5189790.7872000001</v>
      </c>
      <c r="G15" s="232">
        <v>487964.13880000002</v>
      </c>
      <c r="H15" s="232">
        <v>301.2577</v>
      </c>
      <c r="I15" s="232">
        <v>1.1900000000000001E-2</v>
      </c>
      <c r="J15" s="12">
        <v>0</v>
      </c>
      <c r="K15" s="203">
        <f>VLOOKUP(TRIM(E15),'[1]Hub coords'!A$89:E$194,4,FALSE)</f>
        <v>487964.06940000004</v>
      </c>
      <c r="L15" s="203">
        <f>VLOOKUP(TRIM(E15),'[1]Hub coords'!A$89:E$194,5,FALSE)</f>
        <v>5189790.5725000007</v>
      </c>
      <c r="M15" s="203">
        <f>K15-G15</f>
        <v>-6.9399999978486449E-2</v>
      </c>
      <c r="N15" s="203">
        <f>L15-F15</f>
        <v>-0.21469999942928553</v>
      </c>
      <c r="O15" s="203">
        <f>SQRT(M15^2+N15^2)</f>
        <v>0.22563787304428556</v>
      </c>
      <c r="P15" s="159">
        <f>O15^2</f>
        <v>5.0912449751949126E-2</v>
      </c>
      <c r="Q15" s="27">
        <v>13</v>
      </c>
      <c r="R15" s="27">
        <v>9</v>
      </c>
      <c r="S15" s="27">
        <f t="shared" ref="S15:S47" si="0">Q15+R15</f>
        <v>22</v>
      </c>
      <c r="T15" s="27">
        <v>9</v>
      </c>
      <c r="U15" s="203">
        <v>0.22563787304428556</v>
      </c>
      <c r="V15" s="20"/>
      <c r="W15" s="20" t="s">
        <v>7262</v>
      </c>
      <c r="X15" s="20" t="s">
        <v>5331</v>
      </c>
    </row>
    <row r="16" spans="1:24" s="34" customFormat="1" x14ac:dyDescent="0.3">
      <c r="A16" s="98" t="s">
        <v>6492</v>
      </c>
      <c r="B16" s="98">
        <v>5187661.4659000002</v>
      </c>
      <c r="C16" s="98">
        <v>556693.19949999999</v>
      </c>
      <c r="D16" s="98">
        <v>533.98009999999999</v>
      </c>
      <c r="E16" s="98" t="s">
        <v>7264</v>
      </c>
      <c r="F16" s="98">
        <v>5189688.4594000001</v>
      </c>
      <c r="G16" s="98">
        <v>487979.46110000001</v>
      </c>
      <c r="H16" s="98">
        <v>303.09539999999998</v>
      </c>
      <c r="I16" s="98">
        <v>1.55E-2</v>
      </c>
      <c r="J16" s="252">
        <v>0</v>
      </c>
      <c r="K16" s="203">
        <f>VLOOKUP(TRIM(E16),'[1]Hub coords'!A$89:E$194,4,FALSE)</f>
        <v>487977.93940000003</v>
      </c>
      <c r="L16" s="203">
        <f>VLOOKUP(TRIM(E16),'[1]Hub coords'!A$89:E$194,5,FALSE)</f>
        <v>5189689.1184999999</v>
      </c>
      <c r="M16" s="203">
        <f t="shared" ref="M16:M47" si="1">K16-G16</f>
        <v>-1.5216999999829568</v>
      </c>
      <c r="N16" s="203">
        <f t="shared" ref="N16:N47" si="2">L16-F16</f>
        <v>0.6590999998152256</v>
      </c>
      <c r="O16" s="203">
        <f t="shared" ref="O16:O47" si="3">SQRT(M16^2+N16^2)</f>
        <v>1.6583074804464224</v>
      </c>
      <c r="P16" s="25">
        <f t="shared" ref="P16:P47" si="4">O16^2</f>
        <v>2.7499836997045617</v>
      </c>
      <c r="Q16" s="253">
        <v>10</v>
      </c>
      <c r="R16" s="253">
        <v>6</v>
      </c>
      <c r="S16" s="253">
        <f t="shared" si="0"/>
        <v>16</v>
      </c>
      <c r="T16" s="253">
        <v>11</v>
      </c>
      <c r="U16" s="203">
        <v>1.6583074804464224</v>
      </c>
      <c r="V16" s="115" t="s">
        <v>6937</v>
      </c>
      <c r="W16" s="115">
        <v>1</v>
      </c>
      <c r="X16" s="115"/>
    </row>
    <row r="17" spans="1:24" s="233" customFormat="1" ht="15" thickBot="1" x14ac:dyDescent="0.35">
      <c r="A17" s="232" t="s">
        <v>5282</v>
      </c>
      <c r="B17" s="232">
        <v>5187661.4659000002</v>
      </c>
      <c r="C17" s="232">
        <v>556693.19949999999</v>
      </c>
      <c r="D17" s="232">
        <v>533.98009999999999</v>
      </c>
      <c r="E17" s="232" t="s">
        <v>7265</v>
      </c>
      <c r="F17" s="232">
        <v>5189683.9861000003</v>
      </c>
      <c r="G17" s="232">
        <v>487923.71669999999</v>
      </c>
      <c r="H17" s="232">
        <v>307.92899999999997</v>
      </c>
      <c r="I17" s="232">
        <v>1.5100000000000001E-2</v>
      </c>
      <c r="J17" s="12">
        <v>0</v>
      </c>
      <c r="K17" s="203">
        <f>VLOOKUP(TRIM(E17),'[1]Hub coords'!A$89:E$194,4,FALSE)</f>
        <v>487922.22340000002</v>
      </c>
      <c r="L17" s="203">
        <f>VLOOKUP(TRIM(E17),'[1]Hub coords'!A$89:E$194,5,FALSE)</f>
        <v>5189684.0785000008</v>
      </c>
      <c r="M17" s="203">
        <f t="shared" si="1"/>
        <v>-1.4932999999728054</v>
      </c>
      <c r="N17" s="203">
        <f t="shared" si="2"/>
        <v>9.2400000430643559E-2</v>
      </c>
      <c r="O17" s="203">
        <f t="shared" si="3"/>
        <v>1.4961559577792563</v>
      </c>
      <c r="P17" s="159">
        <f t="shared" si="4"/>
        <v>2.2384826499983634</v>
      </c>
      <c r="Q17" s="27">
        <v>10</v>
      </c>
      <c r="R17" s="27">
        <v>9</v>
      </c>
      <c r="S17" s="27">
        <f t="shared" si="0"/>
        <v>19</v>
      </c>
      <c r="T17" s="27">
        <v>11</v>
      </c>
      <c r="U17" s="203">
        <v>1.4961559577792563</v>
      </c>
      <c r="V17" s="38" t="s">
        <v>5331</v>
      </c>
      <c r="W17" s="222">
        <v>2.5646659042793007E-2</v>
      </c>
      <c r="X17" s="38">
        <v>1</v>
      </c>
    </row>
    <row r="18" spans="1:24" s="233" customFormat="1" ht="15" thickBot="1" x14ac:dyDescent="0.35">
      <c r="A18" s="232" t="s">
        <v>5282</v>
      </c>
      <c r="B18" s="232">
        <v>5187661.4659000002</v>
      </c>
      <c r="C18" s="232">
        <v>556693.19949999999</v>
      </c>
      <c r="D18" s="232">
        <v>533.98009999999999</v>
      </c>
      <c r="E18" s="232" t="s">
        <v>7266</v>
      </c>
      <c r="F18" s="232">
        <v>5189668.7385</v>
      </c>
      <c r="G18" s="232">
        <v>487871.58899999998</v>
      </c>
      <c r="H18" s="232">
        <v>310.7364</v>
      </c>
      <c r="I18" s="232">
        <v>1.5100000000000001E-2</v>
      </c>
      <c r="J18" s="12">
        <v>0</v>
      </c>
      <c r="K18" s="203">
        <f>VLOOKUP(TRIM(E18),'[1]Hub coords'!A$89:E$194,4,FALSE)</f>
        <v>487870.81840000005</v>
      </c>
      <c r="L18" s="203">
        <f>VLOOKUP(TRIM(E18),'[1]Hub coords'!A$89:E$194,5,FALSE)</f>
        <v>5189669.9745000005</v>
      </c>
      <c r="M18" s="203">
        <f t="shared" si="1"/>
        <v>-0.7705999999307096</v>
      </c>
      <c r="N18" s="203">
        <f t="shared" si="2"/>
        <v>1.2360000004991889</v>
      </c>
      <c r="O18" s="203">
        <f t="shared" si="3"/>
        <v>1.4565439784391012</v>
      </c>
      <c r="P18" s="159">
        <f t="shared" si="4"/>
        <v>2.1215203611272049</v>
      </c>
      <c r="Q18" s="27">
        <v>12</v>
      </c>
      <c r="R18" s="27">
        <v>8</v>
      </c>
      <c r="S18" s="27">
        <f t="shared" si="0"/>
        <v>20</v>
      </c>
      <c r="T18" s="27">
        <v>13</v>
      </c>
      <c r="U18" s="203">
        <v>1.4565439784391012</v>
      </c>
      <c r="V18" s="232"/>
      <c r="W18" s="232"/>
      <c r="X18" s="232"/>
    </row>
    <row r="19" spans="1:24" s="233" customFormat="1" x14ac:dyDescent="0.3">
      <c r="A19" s="232" t="s">
        <v>5282</v>
      </c>
      <c r="B19" s="232">
        <v>5187661.4659000002</v>
      </c>
      <c r="C19" s="232">
        <v>556693.19949999999</v>
      </c>
      <c r="D19" s="232">
        <v>533.98009999999999</v>
      </c>
      <c r="E19" s="232" t="s">
        <v>7267</v>
      </c>
      <c r="F19" s="232">
        <v>5189742.2571</v>
      </c>
      <c r="G19" s="232">
        <v>487868.14649999997</v>
      </c>
      <c r="H19" s="232">
        <v>311.27710000000002</v>
      </c>
      <c r="I19" s="232">
        <v>1.4200000000000001E-2</v>
      </c>
      <c r="J19" s="12">
        <v>0</v>
      </c>
      <c r="K19" s="203">
        <f>VLOOKUP(TRIM(E19),'[1]Hub coords'!A$89:E$194,4,FALSE)</f>
        <v>487867.99840000004</v>
      </c>
      <c r="L19" s="203">
        <f>VLOOKUP(TRIM(E19),'[1]Hub coords'!A$89:E$194,5,FALSE)</f>
        <v>5189743.4675000003</v>
      </c>
      <c r="M19" s="203">
        <f t="shared" si="1"/>
        <v>-0.14809999993303791</v>
      </c>
      <c r="N19" s="203">
        <f t="shared" si="2"/>
        <v>1.2104000002145767</v>
      </c>
      <c r="O19" s="203">
        <f t="shared" si="3"/>
        <v>1.2194268204773968</v>
      </c>
      <c r="P19" s="159">
        <f t="shared" si="4"/>
        <v>1.4870017704996132</v>
      </c>
      <c r="Q19" s="27">
        <v>12</v>
      </c>
      <c r="R19" s="27">
        <v>9</v>
      </c>
      <c r="S19" s="27">
        <f t="shared" si="0"/>
        <v>21</v>
      </c>
      <c r="T19" s="27">
        <v>10</v>
      </c>
      <c r="U19" s="203">
        <v>1.2194268204773968</v>
      </c>
      <c r="V19" s="20"/>
      <c r="W19" s="20" t="s">
        <v>6936</v>
      </c>
      <c r="X19" s="20" t="s">
        <v>5331</v>
      </c>
    </row>
    <row r="20" spans="1:24" s="233" customFormat="1" x14ac:dyDescent="0.3">
      <c r="A20" s="232" t="s">
        <v>5282</v>
      </c>
      <c r="B20" s="232">
        <v>5187661.4659000002</v>
      </c>
      <c r="C20" s="232">
        <v>556693.19949999999</v>
      </c>
      <c r="D20" s="232">
        <v>533.98009999999999</v>
      </c>
      <c r="E20" s="232" t="s">
        <v>7268</v>
      </c>
      <c r="F20" s="232">
        <v>5189784.3020000001</v>
      </c>
      <c r="G20" s="232">
        <v>487856.98129999998</v>
      </c>
      <c r="H20" s="232">
        <v>315.97969999999998</v>
      </c>
      <c r="I20" s="232">
        <v>1.5299999999999999E-2</v>
      </c>
      <c r="J20" s="12">
        <v>0</v>
      </c>
      <c r="K20" s="203">
        <f>VLOOKUP(TRIM(E20),'[1]Hub coords'!A$89:E$194,4,FALSE)</f>
        <v>487856.82940000005</v>
      </c>
      <c r="L20" s="203">
        <f>VLOOKUP(TRIM(E20),'[1]Hub coords'!A$89:E$194,5,FALSE)</f>
        <v>5189786.1225000005</v>
      </c>
      <c r="M20" s="203">
        <f t="shared" si="1"/>
        <v>-0.15189999993890524</v>
      </c>
      <c r="N20" s="203">
        <f t="shared" si="2"/>
        <v>1.8205000003799796</v>
      </c>
      <c r="O20" s="203">
        <f t="shared" si="3"/>
        <v>1.8268261716334548</v>
      </c>
      <c r="P20" s="159">
        <f t="shared" si="4"/>
        <v>3.337293861364945</v>
      </c>
      <c r="Q20" s="27">
        <v>13</v>
      </c>
      <c r="R20" s="27">
        <v>10</v>
      </c>
      <c r="S20" s="27">
        <f t="shared" si="0"/>
        <v>23</v>
      </c>
      <c r="T20" s="27">
        <v>13</v>
      </c>
      <c r="U20" s="203">
        <v>1.8268261716334548</v>
      </c>
      <c r="V20" s="115" t="s">
        <v>6936</v>
      </c>
      <c r="W20" s="115">
        <v>1</v>
      </c>
      <c r="X20" s="115"/>
    </row>
    <row r="21" spans="1:24" s="233" customFormat="1" ht="15" thickBot="1" x14ac:dyDescent="0.35">
      <c r="A21" s="232" t="s">
        <v>5282</v>
      </c>
      <c r="B21" s="232">
        <v>5187661.4659000002</v>
      </c>
      <c r="C21" s="232">
        <v>556693.19949999999</v>
      </c>
      <c r="D21" s="232">
        <v>533.98009999999999</v>
      </c>
      <c r="E21" s="232" t="s">
        <v>7269</v>
      </c>
      <c r="F21" s="232">
        <v>5189805.4415999996</v>
      </c>
      <c r="G21" s="232">
        <v>487835.66029999999</v>
      </c>
      <c r="H21" s="232">
        <v>319.11770000000001</v>
      </c>
      <c r="I21" s="232">
        <v>1.4800000000000001E-2</v>
      </c>
      <c r="J21" s="12">
        <v>0</v>
      </c>
      <c r="K21" s="203">
        <f>VLOOKUP(TRIM(E21),'[1]Hub coords'!A$89:E$194,4,FALSE)</f>
        <v>487836.50140000001</v>
      </c>
      <c r="L21" s="203">
        <f>VLOOKUP(TRIM(E21),'[1]Hub coords'!A$89:E$194,5,FALSE)</f>
        <v>5189807.4275000002</v>
      </c>
      <c r="M21" s="203">
        <f t="shared" si="1"/>
        <v>0.84110000001965091</v>
      </c>
      <c r="N21" s="203">
        <f t="shared" si="2"/>
        <v>1.9859000006690621</v>
      </c>
      <c r="O21" s="203">
        <f t="shared" si="3"/>
        <v>2.1566752242028557</v>
      </c>
      <c r="P21" s="159">
        <f t="shared" si="4"/>
        <v>4.6512480226904378</v>
      </c>
      <c r="Q21" s="27">
        <v>12</v>
      </c>
      <c r="R21" s="27">
        <v>8</v>
      </c>
      <c r="S21" s="27">
        <f t="shared" si="0"/>
        <v>20</v>
      </c>
      <c r="T21" s="27">
        <v>14</v>
      </c>
      <c r="U21" s="203">
        <v>2.1566752242028557</v>
      </c>
      <c r="V21" s="38" t="s">
        <v>5331</v>
      </c>
      <c r="W21" s="222">
        <v>0.33369243283715055</v>
      </c>
      <c r="X21" s="38">
        <v>1</v>
      </c>
    </row>
    <row r="22" spans="1:24" s="233" customFormat="1" ht="15" thickBot="1" x14ac:dyDescent="0.35">
      <c r="A22" s="232" t="s">
        <v>5281</v>
      </c>
      <c r="B22" s="232">
        <v>5187661.4659000002</v>
      </c>
      <c r="C22" s="232">
        <v>556693.19949999999</v>
      </c>
      <c r="D22" s="232">
        <v>533.98009999999999</v>
      </c>
      <c r="E22" s="232" t="s">
        <v>7270</v>
      </c>
      <c r="F22" s="232">
        <v>5189849.0181999998</v>
      </c>
      <c r="G22" s="232">
        <v>487851.72730000003</v>
      </c>
      <c r="H22" s="232">
        <v>313.33420000000001</v>
      </c>
      <c r="I22" s="232">
        <v>1.55E-2</v>
      </c>
      <c r="J22" s="12">
        <v>0</v>
      </c>
      <c r="K22" s="203">
        <f>VLOOKUP(TRIM(E22),'[1]Hub coords'!A$89:E$194,4,FALSE)</f>
        <v>487852.91840000002</v>
      </c>
      <c r="L22" s="203">
        <f>VLOOKUP(TRIM(E22),'[1]Hub coords'!A$89:E$194,5,FALSE)</f>
        <v>5189849.3285000008</v>
      </c>
      <c r="M22" s="203">
        <f t="shared" si="1"/>
        <v>1.1910999999963678</v>
      </c>
      <c r="N22" s="203">
        <f t="shared" si="2"/>
        <v>0.3103000009432435</v>
      </c>
      <c r="O22" s="203">
        <f t="shared" si="3"/>
        <v>1.2308555157193408</v>
      </c>
      <c r="P22" s="159">
        <f t="shared" si="4"/>
        <v>1.5150053005767246</v>
      </c>
      <c r="Q22" s="27">
        <v>9</v>
      </c>
      <c r="R22" s="27">
        <v>9</v>
      </c>
      <c r="S22" s="27">
        <f t="shared" si="0"/>
        <v>18</v>
      </c>
      <c r="T22" s="27">
        <v>4</v>
      </c>
      <c r="U22" s="203">
        <v>1.2308555157193408</v>
      </c>
      <c r="V22" s="232"/>
      <c r="W22" s="232"/>
      <c r="X22" s="232"/>
    </row>
    <row r="23" spans="1:24" s="233" customFormat="1" x14ac:dyDescent="0.3">
      <c r="A23" s="232" t="s">
        <v>5281</v>
      </c>
      <c r="B23" s="232">
        <v>5187661.4659000002</v>
      </c>
      <c r="C23" s="232">
        <v>556693.19949999999</v>
      </c>
      <c r="D23" s="232">
        <v>533.98009999999999</v>
      </c>
      <c r="E23" s="232" t="s">
        <v>7271</v>
      </c>
      <c r="F23" s="232">
        <v>5189605.2050999999</v>
      </c>
      <c r="G23" s="232">
        <v>487820.85879999999</v>
      </c>
      <c r="H23" s="232">
        <v>320.07319999999999</v>
      </c>
      <c r="I23" s="232">
        <v>1.47E-2</v>
      </c>
      <c r="J23" s="12">
        <v>0</v>
      </c>
      <c r="K23" s="203">
        <f>VLOOKUP(TRIM(E23),'[1]Hub coords'!A$89:E$194,4,FALSE)</f>
        <v>487820.15140000003</v>
      </c>
      <c r="L23" s="203">
        <f>VLOOKUP(TRIM(E23),'[1]Hub coords'!A$89:E$194,5,FALSE)</f>
        <v>5189605.0755000003</v>
      </c>
      <c r="M23" s="203">
        <f t="shared" si="1"/>
        <v>-0.70739999995566905</v>
      </c>
      <c r="N23" s="203">
        <f t="shared" si="2"/>
        <v>-0.12959999963641167</v>
      </c>
      <c r="O23" s="203">
        <f t="shared" si="3"/>
        <v>0.71917377583101461</v>
      </c>
      <c r="P23" s="159">
        <f t="shared" si="4"/>
        <v>0.51721091984303846</v>
      </c>
      <c r="Q23" s="27">
        <v>7</v>
      </c>
      <c r="R23" s="27">
        <v>6</v>
      </c>
      <c r="S23" s="27">
        <f t="shared" si="0"/>
        <v>13</v>
      </c>
      <c r="T23" s="27">
        <v>11</v>
      </c>
      <c r="U23" s="203">
        <v>0.71917377583101461</v>
      </c>
      <c r="V23" s="20"/>
      <c r="W23" s="20" t="s">
        <v>6934</v>
      </c>
      <c r="X23" s="20" t="s">
        <v>5331</v>
      </c>
    </row>
    <row r="24" spans="1:24" s="233" customFormat="1" x14ac:dyDescent="0.3">
      <c r="A24" s="232" t="s">
        <v>5282</v>
      </c>
      <c r="B24" s="232">
        <v>5187661.4659000002</v>
      </c>
      <c r="C24" s="232">
        <v>556693.19949999999</v>
      </c>
      <c r="D24" s="232">
        <v>533.98009999999999</v>
      </c>
      <c r="E24" s="232" t="s">
        <v>7272</v>
      </c>
      <c r="F24" s="232">
        <v>5189563.1597999996</v>
      </c>
      <c r="G24" s="232">
        <v>487837.47240000003</v>
      </c>
      <c r="H24" s="232">
        <v>320.59210000000002</v>
      </c>
      <c r="I24" s="232">
        <v>1.46E-2</v>
      </c>
      <c r="J24" s="12">
        <v>0</v>
      </c>
      <c r="K24" s="203">
        <f>VLOOKUP(TRIM(E24),'[1]Hub coords'!A$89:E$194,4,FALSE)</f>
        <v>487837.50940000004</v>
      </c>
      <c r="L24" s="203">
        <f>VLOOKUP(TRIM(E24),'[1]Hub coords'!A$89:E$194,5,FALSE)</f>
        <v>5189563.5465000002</v>
      </c>
      <c r="M24" s="203">
        <f t="shared" si="1"/>
        <v>3.7000000011175871E-2</v>
      </c>
      <c r="N24" s="203">
        <f t="shared" si="2"/>
        <v>0.38670000061392784</v>
      </c>
      <c r="O24" s="203">
        <f t="shared" si="3"/>
        <v>0.38846607377689857</v>
      </c>
      <c r="P24" s="159">
        <f t="shared" si="4"/>
        <v>0.15090589047563879</v>
      </c>
      <c r="Q24" s="27">
        <v>10</v>
      </c>
      <c r="R24" s="27">
        <v>8</v>
      </c>
      <c r="S24" s="27">
        <f t="shared" si="0"/>
        <v>18</v>
      </c>
      <c r="T24" s="27">
        <v>9</v>
      </c>
      <c r="U24" s="203">
        <v>0.38846607377689857</v>
      </c>
      <c r="V24" s="115" t="s">
        <v>6934</v>
      </c>
      <c r="W24" s="115">
        <v>1</v>
      </c>
      <c r="X24" s="115"/>
    </row>
    <row r="25" spans="1:24" s="233" customFormat="1" ht="15" thickBot="1" x14ac:dyDescent="0.35">
      <c r="A25" s="232" t="s">
        <v>5282</v>
      </c>
      <c r="B25" s="232">
        <v>5187661.4659000002</v>
      </c>
      <c r="C25" s="232">
        <v>556693.19949999999</v>
      </c>
      <c r="D25" s="232">
        <v>533.98009999999999</v>
      </c>
      <c r="E25" s="232" t="s">
        <v>7273</v>
      </c>
      <c r="F25" s="232">
        <v>5189499.1924000001</v>
      </c>
      <c r="G25" s="232">
        <v>487966.34759999998</v>
      </c>
      <c r="H25" s="232">
        <v>316.17430000000002</v>
      </c>
      <c r="I25" s="232">
        <v>1.2800000000000001E-2</v>
      </c>
      <c r="J25" s="12">
        <v>0</v>
      </c>
      <c r="K25" s="203">
        <f>VLOOKUP(TRIM(E25),'[1]Hub coords'!A$89:E$194,4,FALSE)</f>
        <v>487966.29640000005</v>
      </c>
      <c r="L25" s="203">
        <f>VLOOKUP(TRIM(E25),'[1]Hub coords'!A$89:E$194,5,FALSE)</f>
        <v>5189499.7715000007</v>
      </c>
      <c r="M25" s="203">
        <f t="shared" si="1"/>
        <v>-5.1199999928940088E-2</v>
      </c>
      <c r="N25" s="203">
        <f t="shared" si="2"/>
        <v>0.57910000067204237</v>
      </c>
      <c r="O25" s="203">
        <f t="shared" si="3"/>
        <v>0.5813589689435289</v>
      </c>
      <c r="P25" s="159">
        <f t="shared" si="4"/>
        <v>0.33797825077108301</v>
      </c>
      <c r="Q25" s="27">
        <v>9</v>
      </c>
      <c r="R25" s="27">
        <v>10</v>
      </c>
      <c r="S25" s="27">
        <f t="shared" si="0"/>
        <v>19</v>
      </c>
      <c r="T25" s="27">
        <v>8</v>
      </c>
      <c r="U25" s="203">
        <v>0.5813589689435289</v>
      </c>
      <c r="V25" s="38" t="s">
        <v>5331</v>
      </c>
      <c r="W25" s="222">
        <v>0.39631313513775357</v>
      </c>
      <c r="X25" s="38">
        <v>1</v>
      </c>
    </row>
    <row r="26" spans="1:24" s="233" customFormat="1" ht="15" thickBot="1" x14ac:dyDescent="0.35">
      <c r="A26" s="232" t="s">
        <v>5281</v>
      </c>
      <c r="B26" s="232">
        <v>5187661.4659000002</v>
      </c>
      <c r="C26" s="232">
        <v>556693.19949999999</v>
      </c>
      <c r="D26" s="232">
        <v>533.98009999999999</v>
      </c>
      <c r="E26" s="232" t="s">
        <v>7274</v>
      </c>
      <c r="F26" s="232">
        <v>5189534.5778999999</v>
      </c>
      <c r="G26" s="232">
        <v>488066.09850000002</v>
      </c>
      <c r="H26" s="232">
        <v>318.78059999999999</v>
      </c>
      <c r="I26" s="232">
        <v>1.7000000000000001E-2</v>
      </c>
      <c r="J26" s="12">
        <v>0</v>
      </c>
      <c r="K26" s="203">
        <f>VLOOKUP(TRIM(E26),'[1]Hub coords'!A$89:E$194,4,FALSE)</f>
        <v>488065.66940000001</v>
      </c>
      <c r="L26" s="203">
        <f>VLOOKUP(TRIM(E26),'[1]Hub coords'!A$89:E$194,5,FALSE)</f>
        <v>5189534.6405000007</v>
      </c>
      <c r="M26" s="203">
        <f t="shared" si="1"/>
        <v>-0.42910000000847504</v>
      </c>
      <c r="N26" s="203">
        <f t="shared" si="2"/>
        <v>6.2600000761449337E-2</v>
      </c>
      <c r="O26" s="203">
        <f t="shared" si="3"/>
        <v>0.43364221439178025</v>
      </c>
      <c r="P26" s="159">
        <f t="shared" si="4"/>
        <v>0.1880455701026067</v>
      </c>
      <c r="Q26" s="27">
        <v>10</v>
      </c>
      <c r="R26" s="27">
        <v>8</v>
      </c>
      <c r="S26" s="27">
        <f t="shared" si="0"/>
        <v>18</v>
      </c>
      <c r="T26" s="27">
        <v>13</v>
      </c>
      <c r="U26" s="203">
        <v>0.43364221439178025</v>
      </c>
      <c r="V26" s="232"/>
      <c r="W26" s="232"/>
      <c r="X26" s="232"/>
    </row>
    <row r="27" spans="1:24" s="233" customFormat="1" x14ac:dyDescent="0.3">
      <c r="A27" s="232" t="s">
        <v>5281</v>
      </c>
      <c r="B27" s="232">
        <v>5187661.4659000002</v>
      </c>
      <c r="C27" s="232">
        <v>556693.19949999999</v>
      </c>
      <c r="D27" s="232">
        <v>533.98009999999999</v>
      </c>
      <c r="E27" s="232" t="s">
        <v>7275</v>
      </c>
      <c r="F27" s="232">
        <v>5189581.8831000002</v>
      </c>
      <c r="G27" s="232">
        <v>488003.91440000001</v>
      </c>
      <c r="H27" s="232">
        <v>312.52280000000002</v>
      </c>
      <c r="I27" s="232">
        <v>1.52E-2</v>
      </c>
      <c r="J27" s="12">
        <v>0</v>
      </c>
      <c r="K27" s="203">
        <f>VLOOKUP(TRIM(E27),'[1]Hub coords'!A$89:E$194,4,FALSE)</f>
        <v>488003.82940000005</v>
      </c>
      <c r="L27" s="203">
        <f>VLOOKUP(TRIM(E27),'[1]Hub coords'!A$89:E$194,5,FALSE)</f>
        <v>5189582.0975000001</v>
      </c>
      <c r="M27" s="203">
        <f t="shared" si="1"/>
        <v>-8.4999999962747097E-2</v>
      </c>
      <c r="N27" s="203">
        <f t="shared" si="2"/>
        <v>0.21439999993890524</v>
      </c>
      <c r="O27" s="203">
        <f t="shared" si="3"/>
        <v>0.23063468942782561</v>
      </c>
      <c r="P27" s="159">
        <f t="shared" si="4"/>
        <v>5.3192359967469578E-2</v>
      </c>
      <c r="Q27" s="27">
        <v>12</v>
      </c>
      <c r="R27" s="27">
        <v>8</v>
      </c>
      <c r="S27" s="27">
        <f t="shared" si="0"/>
        <v>20</v>
      </c>
      <c r="T27" s="27">
        <v>13</v>
      </c>
      <c r="U27" s="203">
        <v>0.23063468942782561</v>
      </c>
      <c r="V27" s="20"/>
      <c r="W27" s="20" t="s">
        <v>6935</v>
      </c>
      <c r="X27" s="20" t="s">
        <v>5331</v>
      </c>
    </row>
    <row r="28" spans="1:24" s="233" customFormat="1" x14ac:dyDescent="0.3">
      <c r="A28" s="232" t="s">
        <v>5282</v>
      </c>
      <c r="B28" s="232">
        <v>5187661.4659000002</v>
      </c>
      <c r="C28" s="232">
        <v>556693.19949999999</v>
      </c>
      <c r="D28" s="232">
        <v>533.98009999999999</v>
      </c>
      <c r="E28" s="232" t="s">
        <v>7276</v>
      </c>
      <c r="F28" s="232">
        <v>5189806.3064999999</v>
      </c>
      <c r="G28" s="232">
        <v>488059.98430000001</v>
      </c>
      <c r="H28" s="232">
        <v>299.91050000000001</v>
      </c>
      <c r="I28" s="232">
        <v>1.66E-2</v>
      </c>
      <c r="J28" s="12">
        <v>0</v>
      </c>
      <c r="K28" s="203">
        <f>VLOOKUP(TRIM(E28),'[1]Hub coords'!A$89:E$194,4,FALSE)</f>
        <v>488059.60840000003</v>
      </c>
      <c r="L28" s="203">
        <f>VLOOKUP(TRIM(E28),'[1]Hub coords'!A$89:E$194,5,FALSE)</f>
        <v>5189806.1515000006</v>
      </c>
      <c r="M28" s="203">
        <f t="shared" si="1"/>
        <v>-0.37589999998454005</v>
      </c>
      <c r="N28" s="203">
        <f t="shared" si="2"/>
        <v>-0.15499999932944775</v>
      </c>
      <c r="O28" s="203">
        <f t="shared" si="3"/>
        <v>0.40660276656769812</v>
      </c>
      <c r="P28" s="159">
        <f t="shared" si="4"/>
        <v>0.16532580978050601</v>
      </c>
      <c r="Q28" s="27">
        <v>9</v>
      </c>
      <c r="R28" s="27">
        <v>7</v>
      </c>
      <c r="S28" s="27">
        <f t="shared" si="0"/>
        <v>16</v>
      </c>
      <c r="T28" s="27">
        <v>12</v>
      </c>
      <c r="U28" s="203">
        <v>0.40660276656769812</v>
      </c>
      <c r="V28" s="115" t="s">
        <v>6935</v>
      </c>
      <c r="W28" s="115">
        <v>1</v>
      </c>
      <c r="X28" s="115"/>
    </row>
    <row r="29" spans="1:24" s="233" customFormat="1" ht="15" thickBot="1" x14ac:dyDescent="0.35">
      <c r="A29" s="232" t="s">
        <v>5282</v>
      </c>
      <c r="B29" s="232">
        <v>5187661.4659000002</v>
      </c>
      <c r="C29" s="232">
        <v>556693.19949999999</v>
      </c>
      <c r="D29" s="232">
        <v>533.98009999999999</v>
      </c>
      <c r="E29" s="232" t="s">
        <v>7277</v>
      </c>
      <c r="F29" s="232">
        <v>5189815.5328000002</v>
      </c>
      <c r="G29" s="232">
        <v>488049.36749999999</v>
      </c>
      <c r="H29" s="232">
        <v>301.16359999999997</v>
      </c>
      <c r="I29" s="232">
        <v>1.4999999999999999E-2</v>
      </c>
      <c r="J29" s="12">
        <v>0</v>
      </c>
      <c r="K29" s="203">
        <f>VLOOKUP(TRIM(E29),'[1]Hub coords'!A$89:E$194,4,FALSE)</f>
        <v>488048.62240000005</v>
      </c>
      <c r="L29" s="203">
        <f>VLOOKUP(TRIM(E29),'[1]Hub coords'!A$89:E$194,5,FALSE)</f>
        <v>5189815.9575000005</v>
      </c>
      <c r="M29" s="203">
        <f t="shared" si="1"/>
        <v>-0.74509999994188547</v>
      </c>
      <c r="N29" s="203">
        <f t="shared" si="2"/>
        <v>0.4247000003233552</v>
      </c>
      <c r="O29" s="203">
        <f t="shared" si="3"/>
        <v>0.85763867694271789</v>
      </c>
      <c r="P29" s="159">
        <f t="shared" si="4"/>
        <v>0.73554410018805561</v>
      </c>
      <c r="Q29" s="27">
        <v>14</v>
      </c>
      <c r="R29" s="27">
        <v>11</v>
      </c>
      <c r="S29" s="27">
        <f t="shared" si="0"/>
        <v>25</v>
      </c>
      <c r="T29" s="27">
        <v>10</v>
      </c>
      <c r="U29" s="203">
        <v>0.85763867694271789</v>
      </c>
      <c r="V29" s="38" t="s">
        <v>5331</v>
      </c>
      <c r="W29" s="222">
        <v>0.14102838204705595</v>
      </c>
      <c r="X29" s="38">
        <v>1</v>
      </c>
    </row>
    <row r="30" spans="1:24" s="233" customFormat="1" x14ac:dyDescent="0.3">
      <c r="A30" s="232" t="s">
        <v>5282</v>
      </c>
      <c r="B30" s="232">
        <v>5187661.4659000002</v>
      </c>
      <c r="C30" s="232">
        <v>556693.19949999999</v>
      </c>
      <c r="D30" s="232">
        <v>533.98009999999999</v>
      </c>
      <c r="E30" s="232" t="s">
        <v>7278</v>
      </c>
      <c r="F30" s="232">
        <v>5189165.6562999999</v>
      </c>
      <c r="G30" s="232">
        <v>487756.01620000001</v>
      </c>
      <c r="H30" s="232">
        <v>338.57159999999999</v>
      </c>
      <c r="I30" s="232">
        <v>1.3599999999999999E-2</v>
      </c>
      <c r="J30" s="12">
        <v>0</v>
      </c>
      <c r="K30" s="203">
        <f>VLOOKUP(TRIM(E30),'[1]Hub coords'!A$89:E$194,4,FALSE)</f>
        <v>487756.00940000004</v>
      </c>
      <c r="L30" s="203">
        <f>VLOOKUP(TRIM(E30),'[1]Hub coords'!A$89:E$194,5,FALSE)</f>
        <v>5189165.6335000005</v>
      </c>
      <c r="M30" s="203">
        <f t="shared" si="1"/>
        <v>-6.7999999737367034E-3</v>
      </c>
      <c r="N30" s="203">
        <f t="shared" si="2"/>
        <v>-2.2799999453127384E-2</v>
      </c>
      <c r="O30" s="203">
        <f t="shared" si="3"/>
        <v>2.3792435241173363E-2</v>
      </c>
      <c r="P30" s="159">
        <f t="shared" si="4"/>
        <v>5.6607997470542817E-4</v>
      </c>
      <c r="Q30" s="27">
        <v>9</v>
      </c>
      <c r="R30" s="27">
        <v>9</v>
      </c>
      <c r="S30" s="27">
        <f t="shared" si="0"/>
        <v>18</v>
      </c>
      <c r="T30" s="27">
        <v>11</v>
      </c>
      <c r="U30" s="203">
        <v>2.3792435241173363E-2</v>
      </c>
    </row>
    <row r="31" spans="1:24" s="233" customFormat="1" x14ac:dyDescent="0.3">
      <c r="A31" s="232" t="s">
        <v>5282</v>
      </c>
      <c r="B31" s="232">
        <v>5187661.4659000002</v>
      </c>
      <c r="C31" s="232">
        <v>556693.19949999999</v>
      </c>
      <c r="D31" s="232">
        <v>533.98009999999999</v>
      </c>
      <c r="E31" s="232" t="s">
        <v>7279</v>
      </c>
      <c r="F31" s="232">
        <v>5189841.7399000004</v>
      </c>
      <c r="G31" s="232">
        <v>488047.17560000002</v>
      </c>
      <c r="H31" s="232">
        <v>293.78809999999999</v>
      </c>
      <c r="I31" s="232">
        <v>1.3299999999999999E-2</v>
      </c>
      <c r="J31" s="12">
        <v>0</v>
      </c>
      <c r="K31" s="203">
        <f>VLOOKUP(TRIM(E31),'[1]Hub coords'!A$89:E$194,4,FALSE)</f>
        <v>488047.29640000005</v>
      </c>
      <c r="L31" s="203">
        <f>VLOOKUP(TRIM(E31),'[1]Hub coords'!A$89:E$194,5,FALSE)</f>
        <v>5189841.7215</v>
      </c>
      <c r="M31" s="203">
        <f t="shared" si="1"/>
        <v>0.12080000003334135</v>
      </c>
      <c r="N31" s="203">
        <f t="shared" si="2"/>
        <v>-1.8400000408291817E-2</v>
      </c>
      <c r="O31" s="203">
        <f t="shared" si="3"/>
        <v>0.1221932895992264</v>
      </c>
      <c r="P31" s="159">
        <f t="shared" si="4"/>
        <v>1.4931200023080411E-2</v>
      </c>
      <c r="Q31" s="27">
        <v>9</v>
      </c>
      <c r="R31" s="27">
        <v>7</v>
      </c>
      <c r="S31" s="27">
        <f t="shared" si="0"/>
        <v>16</v>
      </c>
      <c r="T31" s="27">
        <v>10</v>
      </c>
      <c r="U31" s="203">
        <v>0.1221932895992264</v>
      </c>
    </row>
    <row r="32" spans="1:24" s="233" customFormat="1" x14ac:dyDescent="0.3">
      <c r="A32" s="98" t="s">
        <v>5282</v>
      </c>
      <c r="B32" s="98">
        <v>5187661.4659000002</v>
      </c>
      <c r="C32" s="98">
        <v>556693.19949999999</v>
      </c>
      <c r="D32" s="98">
        <v>533.98009999999999</v>
      </c>
      <c r="E32" s="98" t="s">
        <v>7280</v>
      </c>
      <c r="F32" s="98">
        <v>5189869.307</v>
      </c>
      <c r="G32" s="98">
        <v>488016.05060000002</v>
      </c>
      <c r="H32" s="98">
        <v>290.40710000000001</v>
      </c>
      <c r="I32" s="98">
        <v>1.0699999999999999E-2</v>
      </c>
      <c r="J32" s="252">
        <v>0</v>
      </c>
      <c r="K32" s="203">
        <f>VLOOKUP(TRIM(E32),'[1]Hub coords'!A$89:E$194,4,FALSE)</f>
        <v>488015.69576465449</v>
      </c>
      <c r="L32" s="203">
        <f>VLOOKUP(TRIM(E32),'[1]Hub coords'!A$89:E$194,5,FALSE)</f>
        <v>5189870.846538106</v>
      </c>
      <c r="M32" s="203">
        <f t="shared" si="1"/>
        <v>-0.35483534552622586</v>
      </c>
      <c r="N32" s="203">
        <f t="shared" si="2"/>
        <v>1.5395381059497595</v>
      </c>
      <c r="O32" s="203">
        <f t="shared" si="3"/>
        <v>1.5799005355104128</v>
      </c>
      <c r="P32" s="159">
        <f t="shared" si="4"/>
        <v>2.4960857021060892</v>
      </c>
      <c r="Q32" s="27">
        <v>9</v>
      </c>
      <c r="R32" s="27">
        <v>8</v>
      </c>
      <c r="S32" s="27">
        <f t="shared" si="0"/>
        <v>17</v>
      </c>
      <c r="T32" s="27">
        <v>11</v>
      </c>
      <c r="U32" s="203">
        <v>1.2387700715188426</v>
      </c>
    </row>
    <row r="33" spans="1:21" s="233" customFormat="1" x14ac:dyDescent="0.3">
      <c r="A33" s="232" t="s">
        <v>5282</v>
      </c>
      <c r="B33" s="232">
        <v>5187661.4659000002</v>
      </c>
      <c r="C33" s="232">
        <v>556693.19949999999</v>
      </c>
      <c r="D33" s="232">
        <v>533.98009999999999</v>
      </c>
      <c r="E33" s="232" t="s">
        <v>7281</v>
      </c>
      <c r="F33" s="232">
        <v>5189137.1195999999</v>
      </c>
      <c r="G33" s="232">
        <v>487770.45039999997</v>
      </c>
      <c r="H33" s="232">
        <v>334.82150000000001</v>
      </c>
      <c r="I33" s="232">
        <v>1.2500000000000001E-2</v>
      </c>
      <c r="J33" s="12">
        <v>0</v>
      </c>
      <c r="K33" s="203">
        <f>VLOOKUP(TRIM(E33),'[1]Hub coords'!A$89:E$194,4,FALSE)</f>
        <v>487770.48440000002</v>
      </c>
      <c r="L33" s="203">
        <f>VLOOKUP(TRIM(E33),'[1]Hub coords'!A$89:E$194,5,FALSE)</f>
        <v>5189137.1405000007</v>
      </c>
      <c r="M33" s="203">
        <f t="shared" si="1"/>
        <v>3.40000000433065E-2</v>
      </c>
      <c r="N33" s="203">
        <f t="shared" si="2"/>
        <v>2.090000081807375E-2</v>
      </c>
      <c r="O33" s="203">
        <f t="shared" si="3"/>
        <v>3.9910024268851624E-2</v>
      </c>
      <c r="P33" s="159">
        <f t="shared" si="4"/>
        <v>1.5928100371403256E-3</v>
      </c>
      <c r="Q33" s="27">
        <v>10</v>
      </c>
      <c r="R33" s="27">
        <v>8</v>
      </c>
      <c r="S33" s="27">
        <f t="shared" si="0"/>
        <v>18</v>
      </c>
      <c r="T33" s="27">
        <v>11</v>
      </c>
      <c r="U33" s="203">
        <v>3.9910024268851624E-2</v>
      </c>
    </row>
    <row r="34" spans="1:21" s="233" customFormat="1" x14ac:dyDescent="0.3">
      <c r="A34" s="232" t="s">
        <v>5282</v>
      </c>
      <c r="B34" s="232">
        <v>5187661.4659000002</v>
      </c>
      <c r="C34" s="232">
        <v>556693.19949999999</v>
      </c>
      <c r="D34" s="232">
        <v>533.98009999999999</v>
      </c>
      <c r="E34" s="232" t="s">
        <v>7282</v>
      </c>
      <c r="F34" s="232">
        <v>5189856.6179</v>
      </c>
      <c r="G34" s="232">
        <v>487975.5969</v>
      </c>
      <c r="H34" s="232">
        <v>300.46170000000001</v>
      </c>
      <c r="I34" s="232">
        <v>1.37E-2</v>
      </c>
      <c r="J34" s="12">
        <v>0</v>
      </c>
      <c r="K34" s="203">
        <f>VLOOKUP(TRIM(E34),'[1]Hub coords'!A$89:E$194,4,FALSE)</f>
        <v>487975.32740000001</v>
      </c>
      <c r="L34" s="203">
        <f>VLOOKUP(TRIM(E34),'[1]Hub coords'!A$89:E$194,5,FALSE)</f>
        <v>5189856.6405000007</v>
      </c>
      <c r="M34" s="203">
        <f t="shared" si="1"/>
        <v>-0.26949999999487773</v>
      </c>
      <c r="N34" s="203">
        <f t="shared" si="2"/>
        <v>2.2600000724196434E-2</v>
      </c>
      <c r="O34" s="203">
        <f t="shared" si="3"/>
        <v>0.27044594659556792</v>
      </c>
      <c r="P34" s="159">
        <f t="shared" si="4"/>
        <v>7.3141010029972781E-2</v>
      </c>
      <c r="Q34" s="27">
        <v>10</v>
      </c>
      <c r="R34" s="27">
        <v>9</v>
      </c>
      <c r="S34" s="27">
        <f t="shared" si="0"/>
        <v>19</v>
      </c>
      <c r="T34" s="27">
        <v>12</v>
      </c>
      <c r="U34" s="203">
        <v>0.27044594659556792</v>
      </c>
    </row>
    <row r="35" spans="1:21" s="233" customFormat="1" x14ac:dyDescent="0.3">
      <c r="A35" s="232" t="s">
        <v>6956</v>
      </c>
      <c r="B35" s="232">
        <v>5187661.4659000002</v>
      </c>
      <c r="C35" s="232">
        <v>556693.19949999999</v>
      </c>
      <c r="D35" s="232">
        <v>533.98009999999999</v>
      </c>
      <c r="E35" s="232" t="s">
        <v>7283</v>
      </c>
      <c r="F35" s="232">
        <v>5189139.9594000001</v>
      </c>
      <c r="G35" s="232">
        <v>487822.33980000002</v>
      </c>
      <c r="H35" s="232">
        <v>336.99369999999999</v>
      </c>
      <c r="I35" s="232">
        <v>1.4500000000000001E-2</v>
      </c>
      <c r="J35" s="12">
        <v>0</v>
      </c>
      <c r="K35" s="203">
        <f>VLOOKUP(TRIM(E35),'[1]Hub coords'!A$89:E$194,4,FALSE)</f>
        <v>487822.16540000006</v>
      </c>
      <c r="L35" s="203">
        <f>VLOOKUP(TRIM(E35),'[1]Hub coords'!A$89:E$194,5,FALSE)</f>
        <v>5189140.4065000005</v>
      </c>
      <c r="M35" s="203">
        <f t="shared" si="1"/>
        <v>-0.17439999995986</v>
      </c>
      <c r="N35" s="203">
        <f t="shared" si="2"/>
        <v>0.44710000045597553</v>
      </c>
      <c r="O35" s="203">
        <f t="shared" si="3"/>
        <v>0.4799101690876455</v>
      </c>
      <c r="P35" s="159">
        <f t="shared" si="4"/>
        <v>0.23031377039373249</v>
      </c>
      <c r="Q35" s="27">
        <v>10</v>
      </c>
      <c r="R35" s="27">
        <v>8</v>
      </c>
      <c r="S35" s="27">
        <f t="shared" si="0"/>
        <v>18</v>
      </c>
      <c r="T35" s="27">
        <v>12</v>
      </c>
      <c r="U35" s="203">
        <v>0.4799101690876455</v>
      </c>
    </row>
    <row r="36" spans="1:21" s="233" customFormat="1" x14ac:dyDescent="0.3">
      <c r="A36" s="232" t="s">
        <v>5282</v>
      </c>
      <c r="B36" s="232">
        <v>5187661.4659000002</v>
      </c>
      <c r="C36" s="232">
        <v>556693.19949999999</v>
      </c>
      <c r="D36" s="232">
        <v>533.98009999999999</v>
      </c>
      <c r="E36" s="232" t="s">
        <v>7284</v>
      </c>
      <c r="F36" s="232">
        <v>5189139.7674000002</v>
      </c>
      <c r="G36" s="232">
        <v>487738.20209999999</v>
      </c>
      <c r="H36" s="232">
        <v>333.08730000000003</v>
      </c>
      <c r="I36" s="232">
        <v>1.38E-2</v>
      </c>
      <c r="J36" s="12">
        <v>0</v>
      </c>
      <c r="K36" s="203">
        <f>VLOOKUP(TRIM(E36),'[1]Hub coords'!A$89:E$194,4,FALSE)</f>
        <v>487738.36340000003</v>
      </c>
      <c r="L36" s="203">
        <f>VLOOKUP(TRIM(E36),'[1]Hub coords'!A$89:E$194,5,FALSE)</f>
        <v>5189139.6984999999</v>
      </c>
      <c r="M36" s="203">
        <f t="shared" si="1"/>
        <v>0.16130000003613532</v>
      </c>
      <c r="N36" s="203">
        <f t="shared" si="2"/>
        <v>-6.8900000303983688E-2</v>
      </c>
      <c r="O36" s="203">
        <f t="shared" si="3"/>
        <v>0.17539925898801911</v>
      </c>
      <c r="P36" s="159">
        <f t="shared" si="4"/>
        <v>3.0764900053546203E-2</v>
      </c>
      <c r="Q36" s="27">
        <v>13</v>
      </c>
      <c r="R36" s="27">
        <v>9</v>
      </c>
      <c r="S36" s="27">
        <f t="shared" si="0"/>
        <v>22</v>
      </c>
      <c r="T36" s="27">
        <v>9</v>
      </c>
      <c r="U36" s="203">
        <v>0.17539925898801911</v>
      </c>
    </row>
    <row r="37" spans="1:21" s="233" customFormat="1" x14ac:dyDescent="0.3">
      <c r="A37" s="232" t="s">
        <v>5282</v>
      </c>
      <c r="B37" s="232">
        <v>5187661.4659000002</v>
      </c>
      <c r="C37" s="232">
        <v>556693.19949999999</v>
      </c>
      <c r="D37" s="232">
        <v>533.98009999999999</v>
      </c>
      <c r="E37" s="232" t="s">
        <v>7285</v>
      </c>
      <c r="F37" s="232">
        <v>5189812.7690000003</v>
      </c>
      <c r="G37" s="232">
        <v>488032.63510000001</v>
      </c>
      <c r="H37" s="232">
        <v>296.20819999999998</v>
      </c>
      <c r="I37" s="232">
        <v>1.44E-2</v>
      </c>
      <c r="J37" s="12">
        <v>0</v>
      </c>
      <c r="K37" s="203">
        <f>VLOOKUP(TRIM(E37),'[1]Hub coords'!A$89:E$194,4,FALSE)</f>
        <v>488032.34240000002</v>
      </c>
      <c r="L37" s="203">
        <f>VLOOKUP(TRIM(E37),'[1]Hub coords'!A$89:E$194,5,FALSE)</f>
        <v>5189812.1225000005</v>
      </c>
      <c r="M37" s="203">
        <f t="shared" si="1"/>
        <v>-0.29269999999087304</v>
      </c>
      <c r="N37" s="203">
        <f t="shared" si="2"/>
        <v>-0.64649999979883432</v>
      </c>
      <c r="O37" s="203">
        <f t="shared" si="3"/>
        <v>0.70967283993016805</v>
      </c>
      <c r="P37" s="159">
        <f t="shared" si="4"/>
        <v>0.50363553973454989</v>
      </c>
      <c r="Q37" s="27">
        <v>9</v>
      </c>
      <c r="R37" s="27">
        <v>7</v>
      </c>
      <c r="S37" s="27">
        <f t="shared" si="0"/>
        <v>16</v>
      </c>
      <c r="T37" s="27">
        <v>8</v>
      </c>
      <c r="U37" s="203">
        <v>0.70967283993016805</v>
      </c>
    </row>
    <row r="38" spans="1:21" s="233" customFormat="1" x14ac:dyDescent="0.3">
      <c r="A38" s="232" t="s">
        <v>5282</v>
      </c>
      <c r="B38" s="232">
        <v>5187661.4659000002</v>
      </c>
      <c r="C38" s="232">
        <v>556693.19949999999</v>
      </c>
      <c r="D38" s="232">
        <v>533.98009999999999</v>
      </c>
      <c r="E38" s="232" t="s">
        <v>7286</v>
      </c>
      <c r="F38" s="232">
        <v>5189580.8085000003</v>
      </c>
      <c r="G38" s="232">
        <v>487873.05099999998</v>
      </c>
      <c r="H38" s="232">
        <v>315.57569999999998</v>
      </c>
      <c r="I38" s="232">
        <v>1.47E-2</v>
      </c>
      <c r="J38" s="12">
        <v>0</v>
      </c>
      <c r="K38" s="203">
        <f>VLOOKUP(TRIM(E38),'[1]Hub coords'!A$89:E$194,4,FALSE)</f>
        <v>487871.8934</v>
      </c>
      <c r="L38" s="203">
        <f>VLOOKUP(TRIM(E38),'[1]Hub coords'!A$89:E$194,5,FALSE)</f>
        <v>5189581.3425000003</v>
      </c>
      <c r="M38" s="203">
        <f t="shared" si="1"/>
        <v>-1.1575999999768101</v>
      </c>
      <c r="N38" s="203">
        <f t="shared" si="2"/>
        <v>0.53399999998509884</v>
      </c>
      <c r="O38" s="203">
        <f t="shared" si="3"/>
        <v>1.2748308750302513</v>
      </c>
      <c r="P38" s="159">
        <f t="shared" si="4"/>
        <v>1.6251937599303961</v>
      </c>
      <c r="Q38" s="27">
        <v>11</v>
      </c>
      <c r="R38" s="27">
        <v>9</v>
      </c>
      <c r="S38" s="27">
        <f t="shared" si="0"/>
        <v>20</v>
      </c>
      <c r="T38" s="27">
        <v>12</v>
      </c>
      <c r="U38" s="203">
        <v>1.2748308750302513</v>
      </c>
    </row>
    <row r="39" spans="1:21" s="233" customFormat="1" x14ac:dyDescent="0.3">
      <c r="A39" s="232" t="s">
        <v>5282</v>
      </c>
      <c r="B39" s="232">
        <v>5187661.4659000002</v>
      </c>
      <c r="C39" s="232">
        <v>556693.19949999999</v>
      </c>
      <c r="D39" s="232">
        <v>533.98009999999999</v>
      </c>
      <c r="E39" s="232" t="s">
        <v>7287</v>
      </c>
      <c r="F39" s="232">
        <v>5189656.0887000002</v>
      </c>
      <c r="G39" s="232">
        <v>487872.41460000002</v>
      </c>
      <c r="H39" s="232">
        <v>314.6601</v>
      </c>
      <c r="I39" s="232">
        <v>1.6199999999999999E-2</v>
      </c>
      <c r="J39" s="12">
        <v>0</v>
      </c>
      <c r="K39" s="203">
        <f>VLOOKUP(TRIM(E39),'[1]Hub coords'!A$89:E$194,4,FALSE)</f>
        <v>487871.70540000004</v>
      </c>
      <c r="L39" s="203">
        <f>VLOOKUP(TRIM(E39),'[1]Hub coords'!A$89:E$194,5,FALSE)</f>
        <v>5189657.7755000005</v>
      </c>
      <c r="M39" s="203">
        <f t="shared" si="1"/>
        <v>-0.7091999999829568</v>
      </c>
      <c r="N39" s="203">
        <f t="shared" si="2"/>
        <v>1.6868000002577901</v>
      </c>
      <c r="O39" s="203">
        <f t="shared" si="3"/>
        <v>1.8298248224476317</v>
      </c>
      <c r="P39" s="159">
        <f t="shared" si="4"/>
        <v>3.3482588808455067</v>
      </c>
      <c r="Q39" s="27">
        <v>12</v>
      </c>
      <c r="R39" s="27">
        <v>8</v>
      </c>
      <c r="S39" s="27">
        <f t="shared" si="0"/>
        <v>20</v>
      </c>
      <c r="T39" s="27">
        <v>11</v>
      </c>
      <c r="U39" s="203">
        <v>1.8298248224476317</v>
      </c>
    </row>
    <row r="40" spans="1:21" s="233" customFormat="1" x14ac:dyDescent="0.3">
      <c r="A40" s="232" t="s">
        <v>5282</v>
      </c>
      <c r="B40" s="232">
        <v>5187661.4659000002</v>
      </c>
      <c r="C40" s="232">
        <v>556693.19949999999</v>
      </c>
      <c r="D40" s="232">
        <v>533.98009999999999</v>
      </c>
      <c r="E40" s="232" t="s">
        <v>7288</v>
      </c>
      <c r="F40" s="232">
        <v>5189730.6138000004</v>
      </c>
      <c r="G40" s="232">
        <v>487873.18540000002</v>
      </c>
      <c r="H40" s="232">
        <v>313.0754</v>
      </c>
      <c r="I40" s="232">
        <v>1.43E-2</v>
      </c>
      <c r="J40" s="12">
        <v>0</v>
      </c>
      <c r="K40" s="203">
        <f>VLOOKUP(TRIM(E40),'[1]Hub coords'!A$89:E$194,4,FALSE)</f>
        <v>487871.66440000001</v>
      </c>
      <c r="L40" s="203">
        <f>VLOOKUP(TRIM(E40),'[1]Hub coords'!A$89:E$194,5,FALSE)</f>
        <v>5189733.6025</v>
      </c>
      <c r="M40" s="203">
        <f t="shared" si="1"/>
        <v>-1.5210000000079162</v>
      </c>
      <c r="N40" s="203">
        <f t="shared" si="2"/>
        <v>2.9886999996379018</v>
      </c>
      <c r="O40" s="203">
        <f t="shared" si="3"/>
        <v>3.3534711401560733</v>
      </c>
      <c r="P40" s="159">
        <f t="shared" si="4"/>
        <v>11.245768687859675</v>
      </c>
      <c r="Q40" s="27">
        <v>12</v>
      </c>
      <c r="R40" s="27">
        <v>9</v>
      </c>
      <c r="S40" s="27">
        <f t="shared" si="0"/>
        <v>21</v>
      </c>
      <c r="T40" s="27">
        <v>12</v>
      </c>
      <c r="U40" s="203">
        <v>3.3534711401560733</v>
      </c>
    </row>
    <row r="41" spans="1:21" s="233" customFormat="1" x14ac:dyDescent="0.3">
      <c r="A41" s="232" t="s">
        <v>5281</v>
      </c>
      <c r="B41" s="232">
        <v>5187661.4659000002</v>
      </c>
      <c r="C41" s="232">
        <v>556693.19949999999</v>
      </c>
      <c r="D41" s="232">
        <v>533.98009999999999</v>
      </c>
      <c r="E41" s="232" t="s">
        <v>6522</v>
      </c>
      <c r="F41" s="232">
        <v>5189808.84</v>
      </c>
      <c r="G41" s="232">
        <v>487873.13099999999</v>
      </c>
      <c r="H41" s="232">
        <v>314.3553</v>
      </c>
      <c r="I41" s="232">
        <v>1.23E-2</v>
      </c>
      <c r="J41" s="12">
        <v>0</v>
      </c>
      <c r="K41" s="203">
        <f>VLOOKUP(TRIM(E41),'[1]Hub coords'!A$89:E$194,4,FALSE)</f>
        <v>487872.52740000002</v>
      </c>
      <c r="L41" s="203">
        <f>VLOOKUP(TRIM(E41),'[1]Hub coords'!A$89:E$194,5,FALSE)</f>
        <v>5189809.6665000003</v>
      </c>
      <c r="M41" s="203">
        <f t="shared" si="1"/>
        <v>-0.60359999997308478</v>
      </c>
      <c r="N41" s="203">
        <f t="shared" si="2"/>
        <v>0.82650000043213367</v>
      </c>
      <c r="O41" s="203">
        <f t="shared" si="3"/>
        <v>1.0234428223803345</v>
      </c>
      <c r="P41" s="159">
        <f t="shared" si="4"/>
        <v>1.0474352106818248</v>
      </c>
      <c r="Q41" s="27">
        <v>10</v>
      </c>
      <c r="R41" s="27">
        <v>7</v>
      </c>
      <c r="S41" s="27">
        <f t="shared" si="0"/>
        <v>17</v>
      </c>
      <c r="T41" s="27">
        <v>9</v>
      </c>
      <c r="U41" s="203">
        <v>1.0234428223803345</v>
      </c>
    </row>
    <row r="42" spans="1:21" s="233" customFormat="1" x14ac:dyDescent="0.3">
      <c r="A42" s="232" t="s">
        <v>5282</v>
      </c>
      <c r="B42" s="232">
        <v>5187661.4659000002</v>
      </c>
      <c r="C42" s="232">
        <v>556693.19949999999</v>
      </c>
      <c r="D42" s="232">
        <v>533.98009999999999</v>
      </c>
      <c r="E42" s="232" t="s">
        <v>7289</v>
      </c>
      <c r="F42" s="232">
        <v>5189887.1474000001</v>
      </c>
      <c r="G42" s="232">
        <v>488031.44890000002</v>
      </c>
      <c r="H42" s="232">
        <v>283.73329999999999</v>
      </c>
      <c r="I42" s="232">
        <v>1.37E-2</v>
      </c>
      <c r="J42" s="12">
        <v>0</v>
      </c>
      <c r="K42" s="203">
        <f>VLOOKUP(TRIM(E42),'[1]Hub coords'!A$89:E$194,4,FALSE)</f>
        <v>488030.87040000001</v>
      </c>
      <c r="L42" s="203">
        <f>VLOOKUP(TRIM(E42),'[1]Hub coords'!A$89:E$194,5,FALSE)</f>
        <v>5189887.7975000003</v>
      </c>
      <c r="M42" s="203">
        <f t="shared" si="1"/>
        <v>-0.57850000000325963</v>
      </c>
      <c r="N42" s="203">
        <f t="shared" si="2"/>
        <v>0.65010000020265579</v>
      </c>
      <c r="O42" s="203">
        <f t="shared" si="3"/>
        <v>0.8702254077348377</v>
      </c>
      <c r="P42" s="159">
        <f t="shared" si="4"/>
        <v>0.75729226026726448</v>
      </c>
      <c r="Q42" s="27">
        <v>9</v>
      </c>
      <c r="R42" s="27">
        <v>8</v>
      </c>
      <c r="S42" s="27">
        <f t="shared" si="0"/>
        <v>17</v>
      </c>
      <c r="T42" s="27">
        <v>11</v>
      </c>
      <c r="U42" s="203">
        <v>0.8702254077348377</v>
      </c>
    </row>
    <row r="43" spans="1:21" s="233" customFormat="1" x14ac:dyDescent="0.3">
      <c r="A43" s="232" t="s">
        <v>5282</v>
      </c>
      <c r="B43" s="232">
        <v>5187661.4659000002</v>
      </c>
      <c r="C43" s="232">
        <v>556693.19949999999</v>
      </c>
      <c r="D43" s="232">
        <v>533.98009999999999</v>
      </c>
      <c r="E43" s="232" t="s">
        <v>7290</v>
      </c>
      <c r="F43" s="232">
        <v>5189886.8838999998</v>
      </c>
      <c r="G43" s="232">
        <v>487953.92690000002</v>
      </c>
      <c r="H43" s="232">
        <v>307.15899999999999</v>
      </c>
      <c r="I43" s="232">
        <v>1.34E-2</v>
      </c>
      <c r="J43" s="12">
        <v>0</v>
      </c>
      <c r="K43" s="203">
        <f>VLOOKUP(TRIM(E43),'[1]Hub coords'!A$89:E$194,4,FALSE)</f>
        <v>487953.40240000002</v>
      </c>
      <c r="L43" s="203">
        <f>VLOOKUP(TRIM(E43),'[1]Hub coords'!A$89:E$194,5,FALSE)</f>
        <v>5189887.1414999999</v>
      </c>
      <c r="M43" s="203">
        <f t="shared" si="1"/>
        <v>-0.52449999999953434</v>
      </c>
      <c r="N43" s="203">
        <f t="shared" si="2"/>
        <v>0.25760000012814999</v>
      </c>
      <c r="O43" s="203">
        <f t="shared" si="3"/>
        <v>0.58434408533460358</v>
      </c>
      <c r="P43" s="159">
        <f t="shared" si="4"/>
        <v>0.34145801006553445</v>
      </c>
      <c r="Q43" s="27">
        <v>10</v>
      </c>
      <c r="R43" s="27">
        <v>8</v>
      </c>
      <c r="S43" s="27">
        <f t="shared" si="0"/>
        <v>18</v>
      </c>
      <c r="T43" s="27">
        <v>12</v>
      </c>
      <c r="U43" s="203">
        <v>0.58434408533460358</v>
      </c>
    </row>
    <row r="44" spans="1:21" s="233" customFormat="1" x14ac:dyDescent="0.3">
      <c r="A44" s="232" t="s">
        <v>5282</v>
      </c>
      <c r="B44" s="232">
        <v>5187661.4659000002</v>
      </c>
      <c r="C44" s="232">
        <v>556693.19949999999</v>
      </c>
      <c r="D44" s="232">
        <v>533.98009999999999</v>
      </c>
      <c r="E44" s="232" t="s">
        <v>7291</v>
      </c>
      <c r="F44" s="232">
        <v>5189810.5521999998</v>
      </c>
      <c r="G44" s="232">
        <v>487955.36180000001</v>
      </c>
      <c r="H44" s="232">
        <v>306.38290000000001</v>
      </c>
      <c r="I44" s="232">
        <v>1.44E-2</v>
      </c>
      <c r="J44" s="12">
        <v>0</v>
      </c>
      <c r="K44" s="203">
        <f>VLOOKUP(TRIM(E44),'[1]Hub coords'!A$89:E$194,4,FALSE)</f>
        <v>487954.53240000003</v>
      </c>
      <c r="L44" s="203">
        <f>VLOOKUP(TRIM(E44),'[1]Hub coords'!A$89:E$194,5,FALSE)</f>
        <v>5189811.0734999999</v>
      </c>
      <c r="M44" s="203">
        <f t="shared" si="1"/>
        <v>-0.82939999998779967</v>
      </c>
      <c r="N44" s="203">
        <f t="shared" si="2"/>
        <v>0.5213000001385808</v>
      </c>
      <c r="O44" s="203">
        <f t="shared" si="3"/>
        <v>0.97962138100607343</v>
      </c>
      <c r="P44" s="159">
        <f t="shared" si="4"/>
        <v>0.95965805012424654</v>
      </c>
      <c r="Q44" s="27">
        <v>13</v>
      </c>
      <c r="R44" s="27">
        <v>8</v>
      </c>
      <c r="S44" s="27">
        <f t="shared" si="0"/>
        <v>21</v>
      </c>
      <c r="T44" s="27">
        <v>10</v>
      </c>
      <c r="U44" s="203">
        <v>0.97962138100607343</v>
      </c>
    </row>
    <row r="45" spans="1:21" s="34" customFormat="1" x14ac:dyDescent="0.3">
      <c r="A45" s="98" t="s">
        <v>5282</v>
      </c>
      <c r="B45" s="98">
        <v>5187661.4659000002</v>
      </c>
      <c r="C45" s="98">
        <v>556693.19949999999</v>
      </c>
      <c r="D45" s="98">
        <v>533.98009999999999</v>
      </c>
      <c r="E45" s="98" t="s">
        <v>7292</v>
      </c>
      <c r="F45" s="98">
        <v>5189735.7562999995</v>
      </c>
      <c r="G45" s="98">
        <v>487958.54300000001</v>
      </c>
      <c r="H45" s="98">
        <v>305.1866</v>
      </c>
      <c r="I45" s="98">
        <v>1.0800000000000001E-2</v>
      </c>
      <c r="J45" s="252">
        <v>0</v>
      </c>
      <c r="K45" s="203">
        <f>VLOOKUP(TRIM(E45),'[1]Hub coords'!A$89:E$194,4,FALSE)</f>
        <v>487956.13340000005</v>
      </c>
      <c r="L45" s="203">
        <f>VLOOKUP(TRIM(E45),'[1]Hub coords'!A$89:E$194,5,FALSE)</f>
        <v>5189733.8505000006</v>
      </c>
      <c r="M45" s="203">
        <f t="shared" si="1"/>
        <v>-2.4095999999553896</v>
      </c>
      <c r="N45" s="203">
        <f t="shared" si="2"/>
        <v>-1.9057999989017844</v>
      </c>
      <c r="O45" s="203">
        <f t="shared" si="3"/>
        <v>3.0721728134333612</v>
      </c>
      <c r="P45" s="25">
        <f t="shared" si="4"/>
        <v>9.4382457955990535</v>
      </c>
      <c r="Q45" s="253">
        <v>12</v>
      </c>
      <c r="R45" s="253">
        <v>8</v>
      </c>
      <c r="S45" s="253">
        <f t="shared" si="0"/>
        <v>20</v>
      </c>
      <c r="T45" s="253">
        <v>9</v>
      </c>
      <c r="U45" s="203">
        <v>3.0721728134333612</v>
      </c>
    </row>
    <row r="46" spans="1:21" s="233" customFormat="1" x14ac:dyDescent="0.3">
      <c r="A46" s="232" t="s">
        <v>5282</v>
      </c>
      <c r="B46" s="232">
        <v>5187661.4659000002</v>
      </c>
      <c r="C46" s="232">
        <v>556693.19949999999</v>
      </c>
      <c r="D46" s="232">
        <v>533.98009999999999</v>
      </c>
      <c r="E46" s="232" t="s">
        <v>7293</v>
      </c>
      <c r="F46" s="232">
        <v>5189655.7273000004</v>
      </c>
      <c r="G46" s="232">
        <v>487957.35310000001</v>
      </c>
      <c r="H46" s="232">
        <v>310.04520000000002</v>
      </c>
      <c r="I46" s="232">
        <v>1.5100000000000001E-2</v>
      </c>
      <c r="J46" s="12">
        <v>0</v>
      </c>
      <c r="K46" s="203">
        <f>VLOOKUP(TRIM(E46),'[1]Hub coords'!A$89:E$194,4,FALSE)</f>
        <v>487956.44140000001</v>
      </c>
      <c r="L46" s="203">
        <f>VLOOKUP(TRIM(E46),'[1]Hub coords'!A$89:E$194,5,FALSE)</f>
        <v>5189658.0525000002</v>
      </c>
      <c r="M46" s="203">
        <f t="shared" si="1"/>
        <v>-0.91169999999692664</v>
      </c>
      <c r="N46" s="203">
        <f t="shared" si="2"/>
        <v>2.325199999846518</v>
      </c>
      <c r="O46" s="203">
        <f t="shared" si="3"/>
        <v>2.4975491845568611</v>
      </c>
      <c r="P46" s="159">
        <f t="shared" si="4"/>
        <v>6.237751929280642</v>
      </c>
      <c r="Q46" s="27">
        <v>14</v>
      </c>
      <c r="R46" s="27">
        <v>10</v>
      </c>
      <c r="S46" s="27">
        <f t="shared" si="0"/>
        <v>24</v>
      </c>
      <c r="T46" s="27">
        <v>8</v>
      </c>
      <c r="U46" s="203">
        <v>2.4975491845568611</v>
      </c>
    </row>
    <row r="47" spans="1:21" s="233" customFormat="1" x14ac:dyDescent="0.3">
      <c r="A47" s="232" t="s">
        <v>5282</v>
      </c>
      <c r="B47" s="232">
        <v>5187661.4659000002</v>
      </c>
      <c r="C47" s="232">
        <v>556693.19949999999</v>
      </c>
      <c r="D47" s="232">
        <v>533.98009999999999</v>
      </c>
      <c r="E47" s="232" t="s">
        <v>7294</v>
      </c>
      <c r="F47" s="232">
        <v>5189505.7880999995</v>
      </c>
      <c r="G47" s="232">
        <v>487957.27289999998</v>
      </c>
      <c r="H47" s="232">
        <v>315.3</v>
      </c>
      <c r="I47" s="232">
        <v>1.4500000000000001E-2</v>
      </c>
      <c r="J47" s="12">
        <v>0</v>
      </c>
      <c r="K47" s="203">
        <f>VLOOKUP(TRIM(E47),'[1]Hub coords'!A$89:E$194,4,FALSE)</f>
        <v>487956.26340000005</v>
      </c>
      <c r="L47" s="203">
        <f>VLOOKUP(TRIM(E47),'[1]Hub coords'!A$89:E$194,5,FALSE)</f>
        <v>5189505.7545000007</v>
      </c>
      <c r="M47" s="203">
        <f t="shared" si="1"/>
        <v>-1.0094999999273568</v>
      </c>
      <c r="N47" s="203">
        <f t="shared" si="2"/>
        <v>-3.359999880194664E-2</v>
      </c>
      <c r="O47" s="203">
        <f t="shared" si="3"/>
        <v>1.0100590130149942</v>
      </c>
      <c r="P47" s="159">
        <f t="shared" si="4"/>
        <v>1.0202192097728242</v>
      </c>
      <c r="Q47" s="27">
        <v>11</v>
      </c>
      <c r="R47" s="27">
        <v>8</v>
      </c>
      <c r="S47" s="27">
        <f t="shared" si="0"/>
        <v>19</v>
      </c>
      <c r="T47" s="27">
        <v>11</v>
      </c>
      <c r="U47" s="203">
        <v>1.0100590130149942</v>
      </c>
    </row>
    <row r="48" spans="1:21" s="233" customFormat="1" x14ac:dyDescent="0.3">
      <c r="L48" s="223" t="s">
        <v>159</v>
      </c>
      <c r="M48" s="223">
        <f t="shared" ref="M48:N48" si="5">AVERAGE(M15:M47)</f>
        <v>-0.47018894983744813</v>
      </c>
      <c r="N48" s="223">
        <f t="shared" si="5"/>
        <v>0.53354963993258553</v>
      </c>
      <c r="O48" s="223">
        <f>AVERAGE(O15:O47)</f>
        <v>1.0540821888466565</v>
      </c>
      <c r="P48" s="223"/>
      <c r="Q48" s="254">
        <f>AVERAGE(Q15:Q47)</f>
        <v>10.757575757575758</v>
      </c>
      <c r="R48" s="224">
        <f t="shared" ref="R48:T48" si="6">AVERAGE(R15:R47)</f>
        <v>8.3030303030303028</v>
      </c>
      <c r="S48" s="224">
        <f t="shared" si="6"/>
        <v>19.060606060606062</v>
      </c>
      <c r="T48" s="224">
        <f t="shared" si="6"/>
        <v>10.606060606060606</v>
      </c>
    </row>
    <row r="49" spans="1:20" s="233" customFormat="1" x14ac:dyDescent="0.3">
      <c r="L49" s="91" t="s">
        <v>163</v>
      </c>
      <c r="M49" s="91">
        <f>MAX(M15:M47)</f>
        <v>1.1910999999963678</v>
      </c>
      <c r="N49" s="91">
        <f t="shared" ref="N49:O49" si="7">MAX(N15:N47)</f>
        <v>2.9886999996379018</v>
      </c>
      <c r="O49" s="91">
        <f t="shared" si="7"/>
        <v>3.3534711401560733</v>
      </c>
      <c r="P49" s="91"/>
      <c r="Q49" s="27">
        <f>MAX(Q16:Q47)</f>
        <v>14</v>
      </c>
      <c r="R49" s="226">
        <f t="shared" ref="R49:T49" si="8">MAX(R15:R47)</f>
        <v>11</v>
      </c>
      <c r="S49" s="226">
        <f>MAX(S15:S47)</f>
        <v>25</v>
      </c>
      <c r="T49" s="226">
        <f t="shared" si="8"/>
        <v>14</v>
      </c>
    </row>
    <row r="50" spans="1:20" s="233" customFormat="1" x14ac:dyDescent="0.3">
      <c r="L50" s="91" t="s">
        <v>162</v>
      </c>
      <c r="M50" s="91">
        <f>MIN(M15:M47)</f>
        <v>-2.4095999999553896</v>
      </c>
      <c r="N50" s="91">
        <f t="shared" ref="N50:O50" si="9">MIN(N15:N47)</f>
        <v>-1.9057999989017844</v>
      </c>
      <c r="O50" s="91">
        <f t="shared" si="9"/>
        <v>2.3792435241173363E-2</v>
      </c>
      <c r="P50" s="91"/>
      <c r="Q50" s="27">
        <f>MIN(Q16:Q47)</f>
        <v>7</v>
      </c>
      <c r="R50" s="226">
        <f t="shared" ref="R50:T50" si="10">MIN(R15:R47)</f>
        <v>6</v>
      </c>
      <c r="S50" s="226">
        <f>MIN(S15:S47)</f>
        <v>13</v>
      </c>
      <c r="T50" s="226">
        <f t="shared" si="10"/>
        <v>4</v>
      </c>
    </row>
    <row r="51" spans="1:20" s="233" customFormat="1" x14ac:dyDescent="0.3">
      <c r="L51" s="91" t="s">
        <v>161</v>
      </c>
      <c r="M51" s="91">
        <f>_xlfn.STDEV.S(M15:M47)</f>
        <v>0.69018438839324225</v>
      </c>
      <c r="N51" s="91">
        <f t="shared" ref="N51:O51" si="11">_xlfn.STDEV.S(N15:N47)</f>
        <v>0.93104067343850749</v>
      </c>
      <c r="O51" s="91">
        <f t="shared" si="11"/>
        <v>0.84790215782427469</v>
      </c>
      <c r="P51" s="91"/>
      <c r="Q51" s="27">
        <f>_xlfn.STDEV.S(Q16:Q47)</f>
        <v>1.7121482450136221</v>
      </c>
      <c r="R51" s="226">
        <f t="shared" ref="R51:T51" si="12">_xlfn.STDEV.S(R15:R47)</f>
        <v>1.1035411321301218</v>
      </c>
      <c r="S51" s="226">
        <f>_xlfn.STDEV.S(S15:S47)</f>
        <v>2.5241260113576192</v>
      </c>
      <c r="T51" s="226">
        <f t="shared" si="12"/>
        <v>1.9833587979012079</v>
      </c>
    </row>
    <row r="52" spans="1:20" s="233" customFormat="1" x14ac:dyDescent="0.3">
      <c r="L52" s="91" t="s">
        <v>164</v>
      </c>
      <c r="M52" s="91"/>
      <c r="N52" s="91"/>
      <c r="O52" s="91">
        <f>SQRT(SUM(P15:P47)/O53)</f>
        <v>1.344708640556959</v>
      </c>
      <c r="Q52" s="14"/>
      <c r="R52" s="14"/>
      <c r="S52" s="14"/>
      <c r="T52" s="14"/>
    </row>
    <row r="53" spans="1:20" x14ac:dyDescent="0.3">
      <c r="A53" s="233"/>
      <c r="B53" s="233"/>
      <c r="C53" s="233"/>
      <c r="D53" s="233"/>
      <c r="E53" s="233"/>
      <c r="F53" s="233"/>
      <c r="G53" s="233"/>
      <c r="H53" s="233"/>
      <c r="I53" s="233"/>
      <c r="J53" s="233"/>
      <c r="K53" s="233"/>
      <c r="L53" s="91" t="s">
        <v>160</v>
      </c>
      <c r="M53" s="27"/>
      <c r="N53" s="27"/>
      <c r="O53" s="27">
        <f t="shared" ref="O53" si="13">COUNT(O15:O47)</f>
        <v>33</v>
      </c>
      <c r="P53" s="233"/>
    </row>
    <row r="56" spans="1:20" x14ac:dyDescent="0.3">
      <c r="J56" s="12"/>
    </row>
  </sheetData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8"/>
  <sheetViews>
    <sheetView topLeftCell="C16" zoomScale="90" zoomScaleNormal="90" workbookViewId="0">
      <selection activeCell="A14" sqref="A14:T47"/>
    </sheetView>
  </sheetViews>
  <sheetFormatPr defaultRowHeight="14.4" x14ac:dyDescent="0.3"/>
  <cols>
    <col min="1" max="1" width="8.88671875" style="145"/>
    <col min="2" max="2" width="12.109375" style="145" customWidth="1"/>
    <col min="3" max="3" width="11.6640625" style="145" customWidth="1"/>
    <col min="4" max="4" width="9" style="145" bestFit="1" customWidth="1"/>
    <col min="5" max="5" width="8.88671875" style="145"/>
    <col min="6" max="6" width="12.21875" style="145" customWidth="1"/>
    <col min="7" max="7" width="12.77734375" style="145" customWidth="1"/>
    <col min="8" max="8" width="9.6640625" style="145" customWidth="1"/>
    <col min="9" max="10" width="9" style="145" bestFit="1" customWidth="1"/>
    <col min="11" max="11" width="10.5546875" style="145" customWidth="1"/>
    <col min="12" max="12" width="11.33203125" style="145" customWidth="1"/>
    <col min="13" max="15" width="9" style="145" bestFit="1" customWidth="1"/>
    <col min="16" max="16" width="10.109375" style="145" bestFit="1" customWidth="1"/>
    <col min="17" max="18" width="10.109375" style="14" customWidth="1"/>
    <col min="19" max="19" width="8.88671875" style="14"/>
    <col min="20" max="21" width="8.88671875" style="145"/>
    <col min="22" max="22" width="19.88671875" style="145" customWidth="1"/>
    <col min="23" max="23" width="14.88671875" style="145" customWidth="1"/>
    <col min="24" max="16384" width="8.88671875" style="145"/>
  </cols>
  <sheetData>
    <row r="1" spans="1:24" s="116" customFormat="1" x14ac:dyDescent="0.3">
      <c r="A1" s="70" t="s">
        <v>6920</v>
      </c>
      <c r="B1" s="145"/>
      <c r="C1" s="145"/>
      <c r="D1" s="145"/>
      <c r="E1" s="145"/>
      <c r="F1" s="145"/>
      <c r="G1" s="70" t="s">
        <v>6921</v>
      </c>
      <c r="H1" s="70"/>
      <c r="I1" s="145"/>
      <c r="J1" s="145"/>
      <c r="K1" s="145"/>
      <c r="L1" s="145"/>
      <c r="M1" s="145"/>
      <c r="N1" s="145"/>
      <c r="O1" s="145"/>
      <c r="P1" s="145"/>
      <c r="Q1" s="14"/>
      <c r="R1" s="14"/>
      <c r="S1" s="14"/>
    </row>
    <row r="2" spans="1:24" s="116" customFormat="1" x14ac:dyDescent="0.3">
      <c r="A2" s="145" t="s">
        <v>6922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"/>
      <c r="R2" s="14"/>
      <c r="S2" s="14"/>
    </row>
    <row r="3" spans="1:24" s="116" customFormat="1" x14ac:dyDescent="0.3">
      <c r="A3" s="145" t="s">
        <v>6923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"/>
      <c r="R3" s="14"/>
      <c r="S3" s="14"/>
    </row>
    <row r="4" spans="1:24" s="116" customFormat="1" x14ac:dyDescent="0.3">
      <c r="A4" s="145" t="s">
        <v>6924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"/>
      <c r="R4" s="14"/>
      <c r="S4" s="14"/>
    </row>
    <row r="5" spans="1:24" s="116" customFormat="1" x14ac:dyDescent="0.3">
      <c r="A5" s="145" t="s">
        <v>6925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"/>
      <c r="R5" s="14"/>
      <c r="S5" s="14"/>
    </row>
    <row r="6" spans="1:24" x14ac:dyDescent="0.3">
      <c r="A6" s="145" t="s">
        <v>6926</v>
      </c>
    </row>
    <row r="7" spans="1:24" x14ac:dyDescent="0.3">
      <c r="A7" s="145" t="s">
        <v>6927</v>
      </c>
    </row>
    <row r="8" spans="1:24" x14ac:dyDescent="0.3">
      <c r="A8" s="145" t="s">
        <v>6928</v>
      </c>
    </row>
    <row r="9" spans="1:24" x14ac:dyDescent="0.3">
      <c r="A9" s="145" t="s">
        <v>6929</v>
      </c>
    </row>
    <row r="10" spans="1:24" x14ac:dyDescent="0.3">
      <c r="A10" s="145" t="s">
        <v>6930</v>
      </c>
    </row>
    <row r="11" spans="1:24" x14ac:dyDescent="0.3">
      <c r="A11" s="145" t="s">
        <v>6931</v>
      </c>
    </row>
    <row r="12" spans="1:24" x14ac:dyDescent="0.3">
      <c r="A12" s="145" t="s">
        <v>6932</v>
      </c>
    </row>
    <row r="14" spans="1:24" ht="43.8" thickBot="1" x14ac:dyDescent="0.35">
      <c r="A14" s="116" t="s">
        <v>6485</v>
      </c>
      <c r="B14" s="116" t="s">
        <v>6486</v>
      </c>
      <c r="C14" s="91" t="s">
        <v>6487</v>
      </c>
      <c r="D14" s="91" t="s">
        <v>6488</v>
      </c>
      <c r="E14" s="91" t="s">
        <v>6933</v>
      </c>
      <c r="F14" s="91" t="s">
        <v>6486</v>
      </c>
      <c r="G14" s="91" t="s">
        <v>6487</v>
      </c>
      <c r="H14" s="91" t="s">
        <v>6488</v>
      </c>
      <c r="I14" s="91" t="s">
        <v>6490</v>
      </c>
      <c r="J14" s="91" t="s">
        <v>6491</v>
      </c>
      <c r="K14" s="217" t="s">
        <v>6493</v>
      </c>
      <c r="L14" s="217" t="s">
        <v>6494</v>
      </c>
      <c r="M14" s="217" t="s">
        <v>6495</v>
      </c>
      <c r="N14" s="217" t="s">
        <v>6496</v>
      </c>
      <c r="O14" s="217" t="s">
        <v>5331</v>
      </c>
      <c r="P14" s="159" t="s">
        <v>6497</v>
      </c>
      <c r="Q14" s="218" t="s">
        <v>6934</v>
      </c>
      <c r="R14" s="218" t="s">
        <v>6935</v>
      </c>
      <c r="S14" s="43" t="s">
        <v>6936</v>
      </c>
      <c r="T14" s="218" t="s">
        <v>6937</v>
      </c>
      <c r="U14" s="219"/>
    </row>
    <row r="15" spans="1:24" s="116" customFormat="1" x14ac:dyDescent="0.3">
      <c r="A15" s="116" t="s">
        <v>5281</v>
      </c>
      <c r="B15" s="116">
        <v>5187661.4659000002</v>
      </c>
      <c r="C15" s="116">
        <v>556693.19949999999</v>
      </c>
      <c r="D15" s="116">
        <v>533.98009999999999</v>
      </c>
      <c r="E15" s="116" t="s">
        <v>6938</v>
      </c>
      <c r="F15" s="116">
        <v>5189789.9460000005</v>
      </c>
      <c r="G15" s="116">
        <v>487963.3028</v>
      </c>
      <c r="H15" s="116">
        <v>307.22219999999999</v>
      </c>
      <c r="I15" s="116">
        <v>5.3199999999999997E-2</v>
      </c>
      <c r="J15" s="116">
        <v>0</v>
      </c>
      <c r="K15" s="203">
        <f>VLOOKUP(TRIM(E15),'Hub coords'!A$13:E$200,4,FALSE)</f>
        <v>487964.06940000004</v>
      </c>
      <c r="L15" s="203">
        <f>VLOOKUP(TRIM(E15),'Hub coords'!A$13:E$200,5,FALSE)</f>
        <v>5189790.5725000007</v>
      </c>
      <c r="M15" s="203">
        <f>K15-G15</f>
        <v>0.7666000000317581</v>
      </c>
      <c r="N15" s="203">
        <f>L15-F15</f>
        <v>0.62650000024586916</v>
      </c>
      <c r="O15" s="203">
        <f>SQRT(M15^2+N15^2)</f>
        <v>0.99003929738004115</v>
      </c>
      <c r="P15" s="159">
        <f>O15^2</f>
        <v>0.98017781035676554</v>
      </c>
      <c r="Q15" s="220">
        <v>7</v>
      </c>
      <c r="R15" s="220">
        <v>7</v>
      </c>
      <c r="S15" s="27">
        <f>Q15+R15</f>
        <v>14</v>
      </c>
      <c r="T15" s="27">
        <v>10</v>
      </c>
      <c r="U15" s="221"/>
      <c r="V15" s="20"/>
      <c r="W15" s="20" t="s">
        <v>6939</v>
      </c>
      <c r="X15" s="20" t="s">
        <v>5331</v>
      </c>
    </row>
    <row r="16" spans="1:24" s="116" customFormat="1" x14ac:dyDescent="0.3">
      <c r="A16" s="116" t="s">
        <v>5282</v>
      </c>
      <c r="B16" s="116">
        <v>5187661.4659000002</v>
      </c>
      <c r="C16" s="116">
        <v>556693.19949999999</v>
      </c>
      <c r="D16" s="116">
        <v>533.98009999999999</v>
      </c>
      <c r="E16" s="116" t="s">
        <v>6940</v>
      </c>
      <c r="F16" s="116">
        <v>5189690.4467000002</v>
      </c>
      <c r="G16" s="116">
        <v>487977.70150000002</v>
      </c>
      <c r="H16" s="116">
        <v>300.00630000000001</v>
      </c>
      <c r="I16" s="116">
        <v>5.5E-2</v>
      </c>
      <c r="J16" s="116">
        <v>0</v>
      </c>
      <c r="K16" s="203">
        <f>VLOOKUP(TRIM(E16),'Hub coords'!A$13:E$200,4,FALSE)</f>
        <v>487977.93940000003</v>
      </c>
      <c r="L16" s="203">
        <f>VLOOKUP(TRIM(E16),'Hub coords'!A$13:E$200,5,FALSE)</f>
        <v>5189689.1184999999</v>
      </c>
      <c r="M16" s="203">
        <f>K16-G16</f>
        <v>0.23790000000735745</v>
      </c>
      <c r="N16" s="203">
        <f>L16-F16</f>
        <v>-1.3282000003382564</v>
      </c>
      <c r="O16" s="203">
        <f>SQRT(M16^2+N16^2)</f>
        <v>1.3493374859174574</v>
      </c>
      <c r="P16" s="159">
        <f>O16^2</f>
        <v>1.8207116509020445</v>
      </c>
      <c r="Q16" s="220">
        <v>13</v>
      </c>
      <c r="R16" s="220">
        <v>10</v>
      </c>
      <c r="S16" s="27">
        <f>Q16+R16</f>
        <v>23</v>
      </c>
      <c r="T16" s="27">
        <v>10</v>
      </c>
      <c r="U16" s="41"/>
      <c r="V16" s="115" t="s">
        <v>6937</v>
      </c>
      <c r="W16" s="115">
        <v>1</v>
      </c>
      <c r="X16" s="115"/>
    </row>
    <row r="17" spans="1:24" s="116" customFormat="1" ht="15" thickBot="1" x14ac:dyDescent="0.35">
      <c r="A17" s="116" t="s">
        <v>5281</v>
      </c>
      <c r="B17" s="116">
        <v>5187661.4659000002</v>
      </c>
      <c r="C17" s="116">
        <v>556693.19949999999</v>
      </c>
      <c r="D17" s="116">
        <v>533.98009999999999</v>
      </c>
      <c r="E17" s="116" t="s">
        <v>6941</v>
      </c>
      <c r="F17" s="116">
        <v>5189683.5642999997</v>
      </c>
      <c r="G17" s="116">
        <v>487922.84629999998</v>
      </c>
      <c r="H17" s="116">
        <v>306.95780000000002</v>
      </c>
      <c r="I17" s="116">
        <v>4.4200000000000003E-2</v>
      </c>
      <c r="J17" s="116">
        <v>0</v>
      </c>
      <c r="K17" s="203">
        <f>VLOOKUP(TRIM(E17),'Hub coords'!A$13:E$200,4,FALSE)</f>
        <v>487922.22340000002</v>
      </c>
      <c r="L17" s="203">
        <f>VLOOKUP(TRIM(E17),'Hub coords'!A$13:E$200,5,FALSE)</f>
        <v>5189684.0785000008</v>
      </c>
      <c r="M17" s="203">
        <f>K17-G17</f>
        <v>-0.62289999995846301</v>
      </c>
      <c r="N17" s="203">
        <f>L17-F17</f>
        <v>0.51420000102370977</v>
      </c>
      <c r="O17" s="203">
        <f>SQRT(M17^2+N17^2)</f>
        <v>0.80771656600631658</v>
      </c>
      <c r="P17" s="159">
        <f>O17^2</f>
        <v>0.65240605100103632</v>
      </c>
      <c r="Q17" s="220">
        <v>11</v>
      </c>
      <c r="R17" s="220">
        <v>7</v>
      </c>
      <c r="S17" s="27">
        <f>Q17+R17</f>
        <v>18</v>
      </c>
      <c r="T17" s="27">
        <v>8</v>
      </c>
      <c r="U17" s="41"/>
      <c r="V17" s="38" t="s">
        <v>5331</v>
      </c>
      <c r="W17" s="222">
        <v>-0.51516667291780205</v>
      </c>
      <c r="X17" s="38">
        <v>1</v>
      </c>
    </row>
    <row r="18" spans="1:24" s="116" customFormat="1" ht="15" thickBot="1" x14ac:dyDescent="0.35">
      <c r="A18" s="116" t="s">
        <v>6492</v>
      </c>
      <c r="B18" s="116">
        <v>5187661.4659000002</v>
      </c>
      <c r="C18" s="116">
        <v>556693.19949999999</v>
      </c>
      <c r="D18" s="116">
        <v>533.98009999999999</v>
      </c>
      <c r="E18" s="116" t="s">
        <v>6942</v>
      </c>
      <c r="F18" s="116">
        <v>5189670.6475</v>
      </c>
      <c r="G18" s="116">
        <v>487869.47169999999</v>
      </c>
      <c r="H18" s="116">
        <v>315.42770000000002</v>
      </c>
      <c r="I18" s="116">
        <v>3.6799999999999999E-2</v>
      </c>
      <c r="J18" s="116">
        <v>0</v>
      </c>
      <c r="K18" s="203">
        <f>VLOOKUP(TRIM(E18),'Hub coords'!A$13:E$200,4,FALSE)</f>
        <v>487870.81840000005</v>
      </c>
      <c r="L18" s="203">
        <f>VLOOKUP(TRIM(E18),'Hub coords'!A$13:E$200,5,FALSE)</f>
        <v>5189669.9745000005</v>
      </c>
      <c r="M18" s="203">
        <f>K18-G18</f>
        <v>1.346700000052806</v>
      </c>
      <c r="N18" s="203">
        <f>L18-F18</f>
        <v>-0.67299999948590994</v>
      </c>
      <c r="O18" s="203">
        <f>SQRT(M18^2+N18^2)</f>
        <v>1.5054998802558113</v>
      </c>
      <c r="P18" s="159">
        <f>O18^2</f>
        <v>2.2665298894502621</v>
      </c>
      <c r="Q18" s="220">
        <v>10</v>
      </c>
      <c r="R18" s="220">
        <v>9</v>
      </c>
      <c r="S18" s="27">
        <f>Q18+R18</f>
        <v>19</v>
      </c>
      <c r="T18" s="27">
        <v>8</v>
      </c>
      <c r="U18" s="41"/>
    </row>
    <row r="19" spans="1:24" s="116" customFormat="1" x14ac:dyDescent="0.3">
      <c r="A19" s="116" t="s">
        <v>6492</v>
      </c>
      <c r="B19" s="116">
        <v>5187661.4659000002</v>
      </c>
      <c r="C19" s="116">
        <v>556693.19949999999</v>
      </c>
      <c r="D19" s="116">
        <v>533.98009999999999</v>
      </c>
      <c r="E19" s="116" t="s">
        <v>6943</v>
      </c>
      <c r="F19" s="116">
        <v>5189742.0904000001</v>
      </c>
      <c r="G19" s="116">
        <v>487867.72730000003</v>
      </c>
      <c r="H19" s="116">
        <v>311.35669999999999</v>
      </c>
      <c r="I19" s="116">
        <v>4.7199999999999999E-2</v>
      </c>
      <c r="J19" s="116">
        <v>0</v>
      </c>
      <c r="K19" s="203">
        <f>VLOOKUP(TRIM(E19),'Hub coords'!A$13:E$200,4,FALSE)</f>
        <v>487867.99840000004</v>
      </c>
      <c r="L19" s="203">
        <f>VLOOKUP(TRIM(E19),'Hub coords'!A$13:E$200,5,FALSE)</f>
        <v>5189743.4675000003</v>
      </c>
      <c r="M19" s="203">
        <f>K19-G19</f>
        <v>0.27110000001266599</v>
      </c>
      <c r="N19" s="203">
        <f>L19-F19</f>
        <v>1.3771000001579523</v>
      </c>
      <c r="O19" s="203">
        <f>SQRT(M19^2+N19^2)</f>
        <v>1.4035311255693261</v>
      </c>
      <c r="P19" s="159">
        <f>O19^2</f>
        <v>1.9698996204418995</v>
      </c>
      <c r="Q19" s="220">
        <v>9</v>
      </c>
      <c r="R19" s="220">
        <v>7</v>
      </c>
      <c r="S19" s="27">
        <f>Q19+R19</f>
        <v>16</v>
      </c>
      <c r="T19" s="27">
        <v>8</v>
      </c>
      <c r="U19" s="41"/>
      <c r="V19" s="20"/>
      <c r="W19" s="20" t="s">
        <v>6936</v>
      </c>
      <c r="X19" s="20" t="s">
        <v>5331</v>
      </c>
    </row>
    <row r="20" spans="1:24" s="116" customFormat="1" x14ac:dyDescent="0.3">
      <c r="A20" s="116" t="s">
        <v>6492</v>
      </c>
      <c r="B20" s="116">
        <v>5187661.4659000002</v>
      </c>
      <c r="C20" s="116">
        <v>556693.19949999999</v>
      </c>
      <c r="D20" s="116">
        <v>533.98009999999999</v>
      </c>
      <c r="E20" s="116" t="s">
        <v>6944</v>
      </c>
      <c r="F20" s="116">
        <v>5189785.2117999997</v>
      </c>
      <c r="G20" s="116">
        <v>487857.78100000002</v>
      </c>
      <c r="H20" s="116">
        <v>315.26859999999999</v>
      </c>
      <c r="I20" s="116">
        <v>2.2200000000000001E-2</v>
      </c>
      <c r="J20" s="116">
        <v>0</v>
      </c>
      <c r="K20" s="203">
        <f>VLOOKUP(TRIM(E20),'Hub coords'!A$13:E$200,4,FALSE)</f>
        <v>487856.82940000005</v>
      </c>
      <c r="L20" s="203">
        <f>VLOOKUP(TRIM(E20),'Hub coords'!A$13:E$200,5,FALSE)</f>
        <v>5189786.1225000005</v>
      </c>
      <c r="M20" s="203">
        <f>K20-G20</f>
        <v>-0.95159999997122213</v>
      </c>
      <c r="N20" s="203">
        <f>L20-F20</f>
        <v>0.9107000008225441</v>
      </c>
      <c r="O20" s="203">
        <f>SQRT(M20^2+N20^2)</f>
        <v>1.3171625000141067</v>
      </c>
      <c r="P20" s="159">
        <f>O20^2</f>
        <v>1.7349170514434118</v>
      </c>
      <c r="Q20" s="220">
        <v>9</v>
      </c>
      <c r="R20" s="220">
        <v>8</v>
      </c>
      <c r="S20" s="27">
        <f>Q20+R20</f>
        <v>17</v>
      </c>
      <c r="T20" s="27">
        <v>10</v>
      </c>
      <c r="U20" s="41"/>
      <c r="V20" s="115" t="s">
        <v>6936</v>
      </c>
      <c r="W20" s="115">
        <v>1</v>
      </c>
      <c r="X20" s="115"/>
    </row>
    <row r="21" spans="1:24" s="116" customFormat="1" ht="15" thickBot="1" x14ac:dyDescent="0.35">
      <c r="A21" s="116" t="s">
        <v>6492</v>
      </c>
      <c r="B21" s="116">
        <v>5187661.4659000002</v>
      </c>
      <c r="C21" s="116">
        <v>556693.19949999999</v>
      </c>
      <c r="D21" s="116">
        <v>533.98009999999999</v>
      </c>
      <c r="E21" s="116" t="s">
        <v>6945</v>
      </c>
      <c r="F21" s="116">
        <v>5189806.6468000002</v>
      </c>
      <c r="G21" s="116">
        <v>487835.81319999998</v>
      </c>
      <c r="H21" s="116">
        <v>315.27409999999998</v>
      </c>
      <c r="I21" s="116">
        <v>4.9700000000000001E-2</v>
      </c>
      <c r="J21" s="116">
        <v>0</v>
      </c>
      <c r="K21" s="203">
        <f>VLOOKUP(TRIM(E21),'Hub coords'!A$13:E$200,4,FALSE)</f>
        <v>487836.50140000001</v>
      </c>
      <c r="L21" s="203">
        <f>VLOOKUP(TRIM(E21),'Hub coords'!A$13:E$200,5,FALSE)</f>
        <v>5189807.4275000002</v>
      </c>
      <c r="M21" s="203">
        <f>K21-G21</f>
        <v>0.68820000003324822</v>
      </c>
      <c r="N21" s="203">
        <f>L21-F21</f>
        <v>0.78070000000298023</v>
      </c>
      <c r="O21" s="203">
        <f>SQRT(M21^2+N21^2)</f>
        <v>1.0407265395147836</v>
      </c>
      <c r="P21" s="159">
        <f>O21^2</f>
        <v>1.0831117300504163</v>
      </c>
      <c r="Q21" s="220">
        <v>8</v>
      </c>
      <c r="R21" s="220">
        <v>10</v>
      </c>
      <c r="S21" s="27">
        <f>Q21+R21</f>
        <v>18</v>
      </c>
      <c r="T21" s="27">
        <v>8</v>
      </c>
      <c r="U21" s="41"/>
      <c r="V21" s="38" t="s">
        <v>5331</v>
      </c>
      <c r="W21" s="222">
        <v>-0.36026583256960837</v>
      </c>
      <c r="X21" s="38">
        <v>1</v>
      </c>
    </row>
    <row r="22" spans="1:24" s="116" customFormat="1" ht="15" thickBot="1" x14ac:dyDescent="0.35">
      <c r="A22" s="116" t="s">
        <v>5282</v>
      </c>
      <c r="B22" s="116">
        <v>5187661.4659000002</v>
      </c>
      <c r="C22" s="116">
        <v>556693.19949999999</v>
      </c>
      <c r="D22" s="116">
        <v>533.98009999999999</v>
      </c>
      <c r="E22" s="116" t="s">
        <v>6946</v>
      </c>
      <c r="F22" s="116">
        <v>5189849.2221999997</v>
      </c>
      <c r="G22" s="116">
        <v>487852.84210000001</v>
      </c>
      <c r="H22" s="116">
        <v>310.00080000000003</v>
      </c>
      <c r="I22" s="116">
        <v>5.1499999999999997E-2</v>
      </c>
      <c r="J22" s="116">
        <v>0</v>
      </c>
      <c r="K22" s="203">
        <f>VLOOKUP(TRIM(E22),'Hub coords'!A$13:E$200,4,FALSE)</f>
        <v>487852.91840000002</v>
      </c>
      <c r="L22" s="203">
        <f>VLOOKUP(TRIM(E22),'Hub coords'!A$13:E$200,5,FALSE)</f>
        <v>5189849.3285000008</v>
      </c>
      <c r="M22" s="203">
        <f>K22-G22</f>
        <v>7.6300000015180558E-2</v>
      </c>
      <c r="N22" s="203">
        <f>L22-F22</f>
        <v>0.10630000103265047</v>
      </c>
      <c r="O22" s="203">
        <f>SQRT(M22^2+N22^2)</f>
        <v>0.1308486920907429</v>
      </c>
      <c r="P22" s="159">
        <f>O22^2</f>
        <v>1.7121380221858044E-2</v>
      </c>
      <c r="Q22" s="220">
        <v>12</v>
      </c>
      <c r="R22" s="220">
        <v>8</v>
      </c>
      <c r="S22" s="27">
        <f>Q22+R22</f>
        <v>20</v>
      </c>
      <c r="T22" s="27">
        <v>12</v>
      </c>
      <c r="U22" s="41"/>
    </row>
    <row r="23" spans="1:24" s="116" customFormat="1" x14ac:dyDescent="0.3">
      <c r="A23" s="116" t="s">
        <v>5282</v>
      </c>
      <c r="B23" s="116">
        <v>5187661.4659000002</v>
      </c>
      <c r="C23" s="116">
        <v>556693.19949999999</v>
      </c>
      <c r="D23" s="116">
        <v>533.98009999999999</v>
      </c>
      <c r="E23" s="116" t="s">
        <v>6947</v>
      </c>
      <c r="F23" s="116">
        <v>5189606.1720000003</v>
      </c>
      <c r="G23" s="116">
        <v>487819.51049999997</v>
      </c>
      <c r="H23" s="116">
        <v>317.56799999999998</v>
      </c>
      <c r="I23" s="116">
        <v>6.0999999999999999E-2</v>
      </c>
      <c r="J23" s="116">
        <v>0</v>
      </c>
      <c r="K23" s="203">
        <f>VLOOKUP(TRIM(E23),'Hub coords'!A$13:E$200,4,FALSE)</f>
        <v>487820.15140000003</v>
      </c>
      <c r="L23" s="203">
        <f>VLOOKUP(TRIM(E23),'Hub coords'!A$13:E$200,5,FALSE)</f>
        <v>5189605.0755000003</v>
      </c>
      <c r="M23" s="203">
        <f>K23-G23</f>
        <v>0.64090000005671754</v>
      </c>
      <c r="N23" s="203">
        <f>L23-F23</f>
        <v>-1.0964999999850988</v>
      </c>
      <c r="O23" s="203">
        <f>SQRT(M23^2+N23^2)</f>
        <v>1.2700649826052297</v>
      </c>
      <c r="P23" s="159">
        <f>O23^2</f>
        <v>1.6130650600400225</v>
      </c>
      <c r="Q23" s="220">
        <v>10</v>
      </c>
      <c r="R23" s="220">
        <v>10</v>
      </c>
      <c r="S23" s="27">
        <f>Q23+R23</f>
        <v>20</v>
      </c>
      <c r="T23" s="27">
        <v>13</v>
      </c>
      <c r="U23" s="41"/>
      <c r="V23" s="20"/>
      <c r="W23" s="20" t="s">
        <v>6934</v>
      </c>
      <c r="X23" s="20" t="s">
        <v>5331</v>
      </c>
    </row>
    <row r="24" spans="1:24" s="116" customFormat="1" x14ac:dyDescent="0.3">
      <c r="A24" s="116" t="s">
        <v>6492</v>
      </c>
      <c r="B24" s="116">
        <v>5187661.4659000002</v>
      </c>
      <c r="C24" s="116">
        <v>556693.19949999999</v>
      </c>
      <c r="D24" s="116">
        <v>533.98009999999999</v>
      </c>
      <c r="E24" s="116" t="s">
        <v>6948</v>
      </c>
      <c r="F24" s="116">
        <v>5189563.1331000002</v>
      </c>
      <c r="G24" s="116">
        <v>487838.43440000003</v>
      </c>
      <c r="H24" s="116">
        <v>320.25749999999999</v>
      </c>
      <c r="I24" s="116">
        <v>2.29E-2</v>
      </c>
      <c r="J24" s="116">
        <v>0</v>
      </c>
      <c r="K24" s="203">
        <f>VLOOKUP(TRIM(E24),'Hub coords'!A$13:E$200,4,FALSE)</f>
        <v>487837.50940000004</v>
      </c>
      <c r="L24" s="203">
        <f>VLOOKUP(TRIM(E24),'Hub coords'!A$13:E$200,5,FALSE)</f>
        <v>5189563.5465000002</v>
      </c>
      <c r="M24" s="203">
        <f>K24-G24</f>
        <v>-0.92499999998835847</v>
      </c>
      <c r="N24" s="203">
        <f>L24-F24</f>
        <v>0.41339999996125698</v>
      </c>
      <c r="O24" s="203">
        <f>SQRT(M24^2+N24^2)</f>
        <v>1.0131754832932105</v>
      </c>
      <c r="P24" s="159">
        <f>O24^2</f>
        <v>1.0265245599464308</v>
      </c>
      <c r="Q24" s="220">
        <v>7</v>
      </c>
      <c r="R24" s="220">
        <v>7</v>
      </c>
      <c r="S24" s="27">
        <f>Q24+R24</f>
        <v>14</v>
      </c>
      <c r="T24" s="27">
        <v>9</v>
      </c>
      <c r="U24" s="41"/>
      <c r="V24" s="115" t="s">
        <v>6934</v>
      </c>
      <c r="W24" s="115">
        <v>1</v>
      </c>
      <c r="X24" s="115"/>
    </row>
    <row r="25" spans="1:24" s="116" customFormat="1" ht="15" thickBot="1" x14ac:dyDescent="0.35">
      <c r="A25" s="116" t="s">
        <v>6492</v>
      </c>
      <c r="B25" s="116">
        <v>5187661.4659000002</v>
      </c>
      <c r="C25" s="116">
        <v>556693.19949999999</v>
      </c>
      <c r="D25" s="116">
        <v>533.98009999999999</v>
      </c>
      <c r="E25" s="116" t="s">
        <v>6949</v>
      </c>
      <c r="F25" s="116">
        <v>5189499.9226000002</v>
      </c>
      <c r="G25" s="116">
        <v>487966.23509999999</v>
      </c>
      <c r="H25" s="116">
        <v>316.40379999999999</v>
      </c>
      <c r="I25" s="116">
        <v>5.6599999999999998E-2</v>
      </c>
      <c r="J25" s="116">
        <v>0</v>
      </c>
      <c r="K25" s="203">
        <f>VLOOKUP(TRIM(E25),'Hub coords'!A$13:E$200,4,FALSE)</f>
        <v>487966.29640000005</v>
      </c>
      <c r="L25" s="203">
        <f>VLOOKUP(TRIM(E25),'Hub coords'!A$13:E$200,5,FALSE)</f>
        <v>5189499.7715000007</v>
      </c>
      <c r="M25" s="203">
        <f>K25-G25</f>
        <v>6.130000005941838E-2</v>
      </c>
      <c r="N25" s="203">
        <f>L25-F25</f>
        <v>-0.15109999943524599</v>
      </c>
      <c r="O25" s="203">
        <f>SQRT(M25^2+N25^2)</f>
        <v>0.16306103101788616</v>
      </c>
      <c r="P25" s="159">
        <f>O25^2</f>
        <v>2.6588899836616033E-2</v>
      </c>
      <c r="Q25" s="220">
        <v>9</v>
      </c>
      <c r="R25" s="220">
        <v>9</v>
      </c>
      <c r="S25" s="27">
        <f>Q25+R25</f>
        <v>18</v>
      </c>
      <c r="T25" s="27">
        <v>10</v>
      </c>
      <c r="U25" s="41"/>
      <c r="V25" s="38" t="s">
        <v>5331</v>
      </c>
      <c r="W25" s="222">
        <v>-0.41328160169371964</v>
      </c>
      <c r="X25" s="38">
        <v>1</v>
      </c>
    </row>
    <row r="26" spans="1:24" s="116" customFormat="1" ht="15" thickBot="1" x14ac:dyDescent="0.35">
      <c r="A26" s="116" t="s">
        <v>5282</v>
      </c>
      <c r="B26" s="116">
        <v>5187661.4659000002</v>
      </c>
      <c r="C26" s="116">
        <v>556693.19949999999</v>
      </c>
      <c r="D26" s="116">
        <v>533.98009999999999</v>
      </c>
      <c r="E26" s="116" t="s">
        <v>6950</v>
      </c>
      <c r="F26" s="116">
        <v>5189534.5066</v>
      </c>
      <c r="G26" s="116">
        <v>488065.69429999997</v>
      </c>
      <c r="H26" s="116">
        <v>319.02589999999998</v>
      </c>
      <c r="I26" s="116">
        <v>3.32E-2</v>
      </c>
      <c r="J26" s="116">
        <v>0</v>
      </c>
      <c r="K26" s="203">
        <f>VLOOKUP(TRIM(E26),'Hub coords'!A$13:E$200,4,FALSE)</f>
        <v>488065.66940000001</v>
      </c>
      <c r="L26" s="203">
        <f>VLOOKUP(TRIM(E26),'Hub coords'!A$13:E$200,5,FALSE)</f>
        <v>5189534.6405000007</v>
      </c>
      <c r="M26" s="203">
        <f>K26-G26</f>
        <v>-2.4899999960325658E-2</v>
      </c>
      <c r="N26" s="203">
        <f>L26-F26</f>
        <v>0.13390000071376562</v>
      </c>
      <c r="O26" s="203">
        <f>SQRT(M26^2+N26^2)</f>
        <v>0.13619552191305942</v>
      </c>
      <c r="P26" s="159">
        <f>O26^2</f>
        <v>1.854922018917065E-2</v>
      </c>
      <c r="Q26" s="220">
        <v>11</v>
      </c>
      <c r="R26" s="220">
        <v>6</v>
      </c>
      <c r="S26" s="27">
        <f>Q26+R26</f>
        <v>17</v>
      </c>
      <c r="T26" s="27">
        <v>13</v>
      </c>
      <c r="U26" s="41"/>
    </row>
    <row r="27" spans="1:24" s="116" customFormat="1" x14ac:dyDescent="0.3">
      <c r="A27" s="116" t="s">
        <v>5282</v>
      </c>
      <c r="B27" s="116">
        <v>5187661.4659000002</v>
      </c>
      <c r="C27" s="116">
        <v>556693.19949999999</v>
      </c>
      <c r="D27" s="116">
        <v>533.98009999999999</v>
      </c>
      <c r="E27" s="116" t="s">
        <v>6951</v>
      </c>
      <c r="F27" s="116">
        <v>5189581.6925999997</v>
      </c>
      <c r="G27" s="116">
        <v>488003.93199999997</v>
      </c>
      <c r="H27" s="116">
        <v>312.2097</v>
      </c>
      <c r="I27" s="116">
        <v>5.0900000000000001E-2</v>
      </c>
      <c r="J27" s="116">
        <v>0</v>
      </c>
      <c r="K27" s="203">
        <f>VLOOKUP(TRIM(E27),'Hub coords'!A$13:E$200,4,FALSE)</f>
        <v>488003.82940000005</v>
      </c>
      <c r="L27" s="203">
        <f>VLOOKUP(TRIM(E27),'Hub coords'!A$13:E$200,5,FALSE)</f>
        <v>5189582.0975000001</v>
      </c>
      <c r="M27" s="203">
        <f>K27-G27</f>
        <v>-0.10259999992558733</v>
      </c>
      <c r="N27" s="203">
        <f>L27-F27</f>
        <v>0.40490000043064356</v>
      </c>
      <c r="O27" s="203">
        <f>SQRT(M27^2+N27^2)</f>
        <v>0.41769698386924664</v>
      </c>
      <c r="P27" s="159">
        <f>O27^2</f>
        <v>0.1744707703334657</v>
      </c>
      <c r="Q27" s="220">
        <v>10</v>
      </c>
      <c r="R27" s="220">
        <v>10</v>
      </c>
      <c r="S27" s="27">
        <f>Q27+R27</f>
        <v>20</v>
      </c>
      <c r="T27" s="27">
        <v>11</v>
      </c>
      <c r="U27" s="41"/>
      <c r="V27" s="20"/>
      <c r="W27" s="20" t="s">
        <v>6935</v>
      </c>
      <c r="X27" s="20" t="s">
        <v>5331</v>
      </c>
    </row>
    <row r="28" spans="1:24" s="116" customFormat="1" x14ac:dyDescent="0.3">
      <c r="A28" s="116" t="s">
        <v>5282</v>
      </c>
      <c r="B28" s="116">
        <v>5187661.4659000002</v>
      </c>
      <c r="C28" s="116">
        <v>556693.19949999999</v>
      </c>
      <c r="D28" s="116">
        <v>533.98009999999999</v>
      </c>
      <c r="E28" s="116" t="s">
        <v>6952</v>
      </c>
      <c r="F28" s="116">
        <v>5189806.0615999997</v>
      </c>
      <c r="G28" s="116">
        <v>488059.54310000001</v>
      </c>
      <c r="H28" s="116">
        <v>299.8263</v>
      </c>
      <c r="I28" s="116">
        <v>3.6400000000000002E-2</v>
      </c>
      <c r="J28" s="116">
        <v>0</v>
      </c>
      <c r="K28" s="203">
        <f>VLOOKUP(TRIM(E28),'Hub coords'!A$13:E$200,4,FALSE)</f>
        <v>488059.60840000003</v>
      </c>
      <c r="L28" s="203">
        <f>VLOOKUP(TRIM(E28),'Hub coords'!A$13:E$200,5,FALSE)</f>
        <v>5189806.1515000006</v>
      </c>
      <c r="M28" s="203">
        <f>K28-G28</f>
        <v>6.5300000016577542E-2</v>
      </c>
      <c r="N28" s="203">
        <f>L28-F28</f>
        <v>8.99000009521842E-2</v>
      </c>
      <c r="O28" s="203">
        <f>SQRT(M28^2+N28^2)</f>
        <v>0.11111300631954725</v>
      </c>
      <c r="P28" s="159">
        <f>O28^2</f>
        <v>1.2346100173367748E-2</v>
      </c>
      <c r="Q28" s="220">
        <v>14</v>
      </c>
      <c r="R28" s="220">
        <v>11</v>
      </c>
      <c r="S28" s="27">
        <f>Q28+R28</f>
        <v>25</v>
      </c>
      <c r="T28" s="27">
        <v>13</v>
      </c>
      <c r="U28" s="41"/>
      <c r="V28" s="115" t="s">
        <v>6935</v>
      </c>
      <c r="W28" s="115">
        <v>1</v>
      </c>
      <c r="X28" s="115"/>
    </row>
    <row r="29" spans="1:24" s="116" customFormat="1" ht="15" thickBot="1" x14ac:dyDescent="0.35">
      <c r="A29" s="116" t="s">
        <v>5282</v>
      </c>
      <c r="B29" s="116">
        <v>5187661.4659000002</v>
      </c>
      <c r="C29" s="116">
        <v>556693.19949999999</v>
      </c>
      <c r="D29" s="116">
        <v>533.98009999999999</v>
      </c>
      <c r="E29" s="116" t="s">
        <v>6953</v>
      </c>
      <c r="F29" s="116">
        <v>5189816.0071</v>
      </c>
      <c r="G29" s="116">
        <v>488048.8321</v>
      </c>
      <c r="H29" s="116">
        <v>297.61579999999998</v>
      </c>
      <c r="I29" s="116">
        <v>4.2500000000000003E-2</v>
      </c>
      <c r="J29" s="116">
        <v>0</v>
      </c>
      <c r="K29" s="203">
        <f>VLOOKUP(TRIM(E29),'Hub coords'!A$13:E$200,4,FALSE)</f>
        <v>488048.62240000005</v>
      </c>
      <c r="L29" s="203">
        <f>VLOOKUP(TRIM(E29),'Hub coords'!A$13:E$200,5,FALSE)</f>
        <v>5189815.9575000005</v>
      </c>
      <c r="M29" s="203">
        <f>K29-G29</f>
        <v>-0.20969999994849786</v>
      </c>
      <c r="N29" s="203">
        <f>L29-F29</f>
        <v>-4.9599999561905861E-2</v>
      </c>
      <c r="O29" s="203">
        <f>SQRT(M29^2+N29^2)</f>
        <v>0.21548607828567734</v>
      </c>
      <c r="P29" s="159">
        <f>O29^2</f>
        <v>4.6434249934941066E-2</v>
      </c>
      <c r="Q29" s="220">
        <v>10</v>
      </c>
      <c r="R29" s="220">
        <v>7</v>
      </c>
      <c r="S29" s="27">
        <f>Q29+R29</f>
        <v>17</v>
      </c>
      <c r="T29" s="27">
        <v>13</v>
      </c>
      <c r="U29" s="41"/>
      <c r="V29" s="38" t="s">
        <v>5331</v>
      </c>
      <c r="W29" s="222">
        <v>-0.16567615356695706</v>
      </c>
      <c r="X29" s="38">
        <v>1</v>
      </c>
    </row>
    <row r="30" spans="1:24" s="116" customFormat="1" x14ac:dyDescent="0.3">
      <c r="A30" s="116" t="s">
        <v>5282</v>
      </c>
      <c r="B30" s="116">
        <v>5187661.4659000002</v>
      </c>
      <c r="C30" s="116">
        <v>556693.19949999999</v>
      </c>
      <c r="D30" s="116">
        <v>533.98009999999999</v>
      </c>
      <c r="E30" s="116" t="s">
        <v>6954</v>
      </c>
      <c r="F30" s="116">
        <v>5189165.5530000003</v>
      </c>
      <c r="G30" s="116">
        <v>487755.58840000001</v>
      </c>
      <c r="H30" s="116">
        <v>338.28960000000001</v>
      </c>
      <c r="I30" s="116">
        <v>3.4099999999999998E-2</v>
      </c>
      <c r="J30" s="116">
        <v>0</v>
      </c>
      <c r="K30" s="203">
        <f>VLOOKUP(TRIM(E30),'Hub coords'!A$13:E$200,4,FALSE)</f>
        <v>487756.00940000004</v>
      </c>
      <c r="L30" s="203">
        <f>VLOOKUP(TRIM(E30),'Hub coords'!A$13:E$200,5,FALSE)</f>
        <v>5189165.6335000005</v>
      </c>
      <c r="M30" s="203">
        <f>K30-G30</f>
        <v>0.42100000003119931</v>
      </c>
      <c r="N30" s="203">
        <f>L30-F30</f>
        <v>8.0500000156462193E-2</v>
      </c>
      <c r="O30" s="203">
        <f>SQRT(M30^2+N30^2)</f>
        <v>0.42862716905424958</v>
      </c>
      <c r="P30" s="159">
        <f>O30^2</f>
        <v>0.18372125005146026</v>
      </c>
      <c r="Q30" s="220">
        <v>13</v>
      </c>
      <c r="R30" s="220">
        <v>10</v>
      </c>
      <c r="S30" s="27">
        <f>Q30+R30</f>
        <v>23</v>
      </c>
      <c r="T30" s="27">
        <v>12</v>
      </c>
      <c r="U30" s="41"/>
    </row>
    <row r="31" spans="1:24" s="116" customFormat="1" x14ac:dyDescent="0.3">
      <c r="A31" s="116" t="s">
        <v>5282</v>
      </c>
      <c r="B31" s="116">
        <v>5187661.4659000002</v>
      </c>
      <c r="C31" s="116">
        <v>556693.19949999999</v>
      </c>
      <c r="D31" s="116">
        <v>533.98009999999999</v>
      </c>
      <c r="E31" s="116" t="s">
        <v>6955</v>
      </c>
      <c r="F31" s="116">
        <v>5189842.1660000002</v>
      </c>
      <c r="G31" s="116">
        <v>488047.5601</v>
      </c>
      <c r="H31" s="116">
        <v>292.51650000000001</v>
      </c>
      <c r="I31" s="116">
        <v>4.1300000000000003E-2</v>
      </c>
      <c r="J31" s="116">
        <v>0</v>
      </c>
      <c r="K31" s="203">
        <f>VLOOKUP(TRIM(E31),'Hub coords'!A$13:E$200,4,FALSE)</f>
        <v>488047.29640000005</v>
      </c>
      <c r="L31" s="203">
        <f>VLOOKUP(TRIM(E31),'Hub coords'!A$13:E$200,5,FALSE)</f>
        <v>5189841.7215</v>
      </c>
      <c r="M31" s="203">
        <f>K31-G31</f>
        <v>-0.26369999995222315</v>
      </c>
      <c r="N31" s="203">
        <f>L31-F31</f>
        <v>-0.44450000021606684</v>
      </c>
      <c r="O31" s="203">
        <f>SQRT(M31^2+N31^2)</f>
        <v>0.51683453848101701</v>
      </c>
      <c r="P31" s="159">
        <f>O31^2</f>
        <v>0.26711794016688584</v>
      </c>
      <c r="Q31" s="220">
        <v>11</v>
      </c>
      <c r="R31" s="220">
        <v>10</v>
      </c>
      <c r="S31" s="27">
        <f>Q31+R31</f>
        <v>21</v>
      </c>
      <c r="T31" s="27">
        <v>12</v>
      </c>
      <c r="U31" s="41"/>
    </row>
    <row r="32" spans="1:24" s="116" customFormat="1" x14ac:dyDescent="0.3">
      <c r="A32" s="116" t="s">
        <v>6492</v>
      </c>
      <c r="B32" s="116">
        <v>5187661.4659000002</v>
      </c>
      <c r="C32" s="116">
        <v>556693.19949999999</v>
      </c>
      <c r="D32" s="116">
        <v>533.98009999999999</v>
      </c>
      <c r="E32" s="116" t="s">
        <v>7189</v>
      </c>
      <c r="F32" s="116">
        <v>5189870.9899000004</v>
      </c>
      <c r="G32" s="116">
        <v>488015.97879999998</v>
      </c>
      <c r="H32" s="116">
        <v>288.63209999999998</v>
      </c>
      <c r="I32" s="116">
        <v>2.7699999999999999E-2</v>
      </c>
      <c r="J32" s="116">
        <v>0</v>
      </c>
      <c r="K32" s="203">
        <f>VLOOKUP(TRIM(E32),'Hub coords'!A$13:E$200,4,FALSE)</f>
        <v>488015.69576465449</v>
      </c>
      <c r="L32" s="203">
        <f>VLOOKUP(TRIM(E32),'Hub coords'!A$13:E$200,5,FALSE)</f>
        <v>5189870.846538106</v>
      </c>
      <c r="M32" s="203">
        <f>K32-G32</f>
        <v>-0.28303534549195319</v>
      </c>
      <c r="N32" s="203">
        <f>L32-F32</f>
        <v>-0.14336189441382885</v>
      </c>
      <c r="O32" s="203">
        <f>SQRT(M32^2+N32^2)</f>
        <v>0.31727218530415036</v>
      </c>
      <c r="P32" s="159">
        <f>O32^2</f>
        <v>0.10066163956767112</v>
      </c>
      <c r="Q32" s="220">
        <v>7</v>
      </c>
      <c r="R32" s="220">
        <v>8</v>
      </c>
      <c r="S32" s="27">
        <f>Q32+R32</f>
        <v>15</v>
      </c>
      <c r="T32" s="27">
        <v>9</v>
      </c>
      <c r="U32" s="41"/>
    </row>
    <row r="33" spans="1:21" s="116" customFormat="1" x14ac:dyDescent="0.3">
      <c r="A33" s="116" t="s">
        <v>6956</v>
      </c>
      <c r="B33" s="116">
        <v>5187661.4659000002</v>
      </c>
      <c r="C33" s="116">
        <v>556693.19949999999</v>
      </c>
      <c r="D33" s="116">
        <v>533.98009999999999</v>
      </c>
      <c r="E33" s="116" t="s">
        <v>6957</v>
      </c>
      <c r="F33" s="116">
        <v>5189137.3973000003</v>
      </c>
      <c r="G33" s="116">
        <v>487770.27879999997</v>
      </c>
      <c r="H33" s="116">
        <v>334.34649999999999</v>
      </c>
      <c r="I33" s="116">
        <v>5.4300000000000001E-2</v>
      </c>
      <c r="J33" s="116">
        <v>0</v>
      </c>
      <c r="K33" s="203">
        <f>VLOOKUP(TRIM(E33),'Hub coords'!A$13:E$200,4,FALSE)</f>
        <v>487770.48440000002</v>
      </c>
      <c r="L33" s="203">
        <f>VLOOKUP(TRIM(E33),'Hub coords'!A$13:E$200,5,FALSE)</f>
        <v>5189137.1405000007</v>
      </c>
      <c r="M33" s="203">
        <f>K33-G33</f>
        <v>0.20560000004479662</v>
      </c>
      <c r="N33" s="203">
        <f>L33-F33</f>
        <v>-0.25679999962449074</v>
      </c>
      <c r="O33" s="203">
        <f>SQRT(M33^2+N33^2)</f>
        <v>0.32896443550262211</v>
      </c>
      <c r="P33" s="159">
        <f>O33^2</f>
        <v>0.10821759982555883</v>
      </c>
      <c r="Q33" s="220">
        <v>10</v>
      </c>
      <c r="R33" s="220">
        <v>9</v>
      </c>
      <c r="S33" s="27">
        <f>Q33+R33</f>
        <v>19</v>
      </c>
      <c r="T33" s="27">
        <v>11</v>
      </c>
      <c r="U33" s="41"/>
    </row>
    <row r="34" spans="1:21" s="116" customFormat="1" x14ac:dyDescent="0.3">
      <c r="A34" s="116" t="s">
        <v>5281</v>
      </c>
      <c r="B34" s="116">
        <v>5187661.4659000002</v>
      </c>
      <c r="C34" s="116">
        <v>556693.19949999999</v>
      </c>
      <c r="D34" s="116">
        <v>533.98009999999999</v>
      </c>
      <c r="E34" s="116" t="s">
        <v>6958</v>
      </c>
      <c r="F34" s="116">
        <v>5189856.3060999997</v>
      </c>
      <c r="G34" s="116">
        <v>487974.7708</v>
      </c>
      <c r="H34" s="116">
        <v>301.44080000000002</v>
      </c>
      <c r="I34" s="116">
        <v>4.53E-2</v>
      </c>
      <c r="J34" s="116">
        <v>0</v>
      </c>
      <c r="K34" s="203">
        <f>VLOOKUP(TRIM(E34),'Hub coords'!A$13:E$200,4,FALSE)</f>
        <v>487975.32740000001</v>
      </c>
      <c r="L34" s="203">
        <f>VLOOKUP(TRIM(E34),'Hub coords'!A$13:E$200,5,FALSE)</f>
        <v>5189856.6405000007</v>
      </c>
      <c r="M34" s="203">
        <f>K34-G34</f>
        <v>0.55660000001080334</v>
      </c>
      <c r="N34" s="203">
        <f>L34-F34</f>
        <v>0.33440000098198652</v>
      </c>
      <c r="O34" s="203">
        <f>SQRT(M34^2+N34^2)</f>
        <v>0.64932805319713305</v>
      </c>
      <c r="P34" s="159">
        <f>O34^2</f>
        <v>0.42162692066877883</v>
      </c>
      <c r="Q34" s="220">
        <v>6</v>
      </c>
      <c r="R34" s="220">
        <v>6</v>
      </c>
      <c r="S34" s="27">
        <f>Q34+R34</f>
        <v>12</v>
      </c>
      <c r="T34" s="27">
        <v>10</v>
      </c>
      <c r="U34" s="41"/>
    </row>
    <row r="35" spans="1:21" s="116" customFormat="1" x14ac:dyDescent="0.3">
      <c r="A35" s="116" t="s">
        <v>6956</v>
      </c>
      <c r="B35" s="116">
        <v>5187661.4659000002</v>
      </c>
      <c r="C35" s="116">
        <v>556693.19949999999</v>
      </c>
      <c r="D35" s="116">
        <v>533.98009999999999</v>
      </c>
      <c r="E35" s="116" t="s">
        <v>6959</v>
      </c>
      <c r="F35" s="116">
        <v>5189140.0987999998</v>
      </c>
      <c r="G35" s="116">
        <v>487821.75510000001</v>
      </c>
      <c r="H35" s="116">
        <v>336.10730000000001</v>
      </c>
      <c r="I35" s="116">
        <v>4.0500000000000001E-2</v>
      </c>
      <c r="J35" s="116">
        <v>0</v>
      </c>
      <c r="K35" s="203">
        <f>VLOOKUP(TRIM(E35),'Hub coords'!A$13:E$200,4,FALSE)</f>
        <v>487822.16540000006</v>
      </c>
      <c r="L35" s="203">
        <f>VLOOKUP(TRIM(E35),'Hub coords'!A$13:E$200,5,FALSE)</f>
        <v>5189140.4065000005</v>
      </c>
      <c r="M35" s="203">
        <f>K35-G35</f>
        <v>0.41030000004684553</v>
      </c>
      <c r="N35" s="203">
        <f>L35-F35</f>
        <v>0.30770000070333481</v>
      </c>
      <c r="O35" s="203">
        <f>SQRT(M35^2+N35^2)</f>
        <v>0.5128600008494264</v>
      </c>
      <c r="P35" s="159">
        <f>O35^2</f>
        <v>0.26302538047127366</v>
      </c>
      <c r="Q35" s="220">
        <v>13</v>
      </c>
      <c r="R35" s="220">
        <v>9</v>
      </c>
      <c r="S35" s="27">
        <f>Q35+R35</f>
        <v>22</v>
      </c>
      <c r="T35" s="27">
        <v>10</v>
      </c>
      <c r="U35" s="41"/>
    </row>
    <row r="36" spans="1:21" s="116" customFormat="1" x14ac:dyDescent="0.3">
      <c r="A36" s="116" t="s">
        <v>5282</v>
      </c>
      <c r="B36" s="116">
        <v>5187661.4659000002</v>
      </c>
      <c r="C36" s="116">
        <v>556693.19949999999</v>
      </c>
      <c r="D36" s="116">
        <v>533.98009999999999</v>
      </c>
      <c r="E36" s="116" t="s">
        <v>6960</v>
      </c>
      <c r="F36" s="116">
        <v>5189139.7671999997</v>
      </c>
      <c r="G36" s="116">
        <v>487738.35979999998</v>
      </c>
      <c r="H36" s="116">
        <v>333.20150000000001</v>
      </c>
      <c r="I36" s="116">
        <v>3.7400000000000003E-2</v>
      </c>
      <c r="J36" s="116">
        <v>0</v>
      </c>
      <c r="K36" s="203">
        <f>VLOOKUP(TRIM(E36),'Hub coords'!A$13:E$200,4,FALSE)</f>
        <v>487738.36340000003</v>
      </c>
      <c r="L36" s="203">
        <f>VLOOKUP(TRIM(E36),'Hub coords'!A$13:E$200,5,FALSE)</f>
        <v>5189139.6984999999</v>
      </c>
      <c r="M36" s="203">
        <f>K36-G36</f>
        <v>3.6000000545755029E-3</v>
      </c>
      <c r="N36" s="203">
        <f>L36-F36</f>
        <v>-6.8699999712407589E-2</v>
      </c>
      <c r="O36" s="203">
        <f>SQRT(M36^2+N36^2)</f>
        <v>6.8794258197016317E-2</v>
      </c>
      <c r="P36" s="159">
        <f>O36^2</f>
        <v>4.7326499608777465E-3</v>
      </c>
      <c r="Q36" s="220">
        <v>10</v>
      </c>
      <c r="R36" s="220">
        <v>9</v>
      </c>
      <c r="S36" s="27">
        <f>Q36+R36</f>
        <v>19</v>
      </c>
      <c r="T36" s="27">
        <v>11</v>
      </c>
      <c r="U36" s="41"/>
    </row>
    <row r="37" spans="1:21" s="116" customFormat="1" x14ac:dyDescent="0.3">
      <c r="A37" s="116" t="s">
        <v>5281</v>
      </c>
      <c r="B37" s="116">
        <v>5187661.4659000002</v>
      </c>
      <c r="C37" s="116">
        <v>556693.19949999999</v>
      </c>
      <c r="D37" s="116">
        <v>533.98009999999999</v>
      </c>
      <c r="E37" s="116" t="s">
        <v>6961</v>
      </c>
      <c r="F37" s="116">
        <v>5189812.4486999996</v>
      </c>
      <c r="G37" s="116">
        <v>488033.39</v>
      </c>
      <c r="H37" s="116">
        <v>294.66379999999998</v>
      </c>
      <c r="I37" s="116">
        <v>4.7399999999999998E-2</v>
      </c>
      <c r="J37" s="116">
        <v>0</v>
      </c>
      <c r="K37" s="203">
        <f>VLOOKUP(TRIM(E37),'Hub coords'!A$13:E$200,4,FALSE)</f>
        <v>488032.34240000002</v>
      </c>
      <c r="L37" s="203">
        <f>VLOOKUP(TRIM(E37),'Hub coords'!A$13:E$200,5,FALSE)</f>
        <v>5189812.1225000005</v>
      </c>
      <c r="M37" s="203">
        <f>K37-G37</f>
        <v>-1.0475999999907799</v>
      </c>
      <c r="N37" s="203">
        <f>L37-F37</f>
        <v>-0.32619999907910824</v>
      </c>
      <c r="O37" s="203">
        <f>SQRT(M37^2+N37^2)</f>
        <v>1.0972111006455831</v>
      </c>
      <c r="P37" s="159">
        <f>O37^2</f>
        <v>1.203872199379892</v>
      </c>
      <c r="Q37" s="220">
        <v>10</v>
      </c>
      <c r="R37" s="220">
        <v>8</v>
      </c>
      <c r="S37" s="27">
        <f>Q37+R37</f>
        <v>18</v>
      </c>
      <c r="T37" s="27">
        <v>7</v>
      </c>
      <c r="U37" s="41"/>
    </row>
    <row r="38" spans="1:21" s="116" customFormat="1" x14ac:dyDescent="0.3">
      <c r="A38" s="116" t="s">
        <v>6492</v>
      </c>
      <c r="B38" s="116">
        <v>5187661.4659000002</v>
      </c>
      <c r="C38" s="116">
        <v>556693.19949999999</v>
      </c>
      <c r="D38" s="116">
        <v>533.98009999999999</v>
      </c>
      <c r="E38" s="116" t="s">
        <v>6962</v>
      </c>
      <c r="F38" s="116">
        <v>5189581.0160999997</v>
      </c>
      <c r="G38" s="116">
        <v>487873.33970000001</v>
      </c>
      <c r="H38" s="116">
        <v>317.048</v>
      </c>
      <c r="I38" s="116">
        <v>2.0500000000000001E-2</v>
      </c>
      <c r="J38" s="116">
        <v>0</v>
      </c>
      <c r="K38" s="203">
        <f>VLOOKUP(TRIM(E38),'Hub coords'!A$13:E$200,4,FALSE)</f>
        <v>487871.8934</v>
      </c>
      <c r="L38" s="203">
        <f>VLOOKUP(TRIM(E38),'Hub coords'!A$13:E$200,5,FALSE)</f>
        <v>5189581.3425000003</v>
      </c>
      <c r="M38" s="203">
        <f>K38-G38</f>
        <v>-1.4463000000105239</v>
      </c>
      <c r="N38" s="203">
        <f>L38-F38</f>
        <v>0.32640000060200691</v>
      </c>
      <c r="O38" s="203">
        <f>SQRT(M38^2+N38^2)</f>
        <v>1.4826734807176636</v>
      </c>
      <c r="P38" s="159">
        <f>O38^2</f>
        <v>2.1983206504234318</v>
      </c>
      <c r="Q38" s="220">
        <v>11</v>
      </c>
      <c r="R38" s="220">
        <v>8</v>
      </c>
      <c r="S38" s="27">
        <f>Q38+R38</f>
        <v>19</v>
      </c>
      <c r="T38" s="27">
        <v>8</v>
      </c>
      <c r="U38" s="41"/>
    </row>
    <row r="39" spans="1:21" s="116" customFormat="1" x14ac:dyDescent="0.3">
      <c r="A39" s="116" t="s">
        <v>6492</v>
      </c>
      <c r="B39" s="116">
        <v>5187661.4659000002</v>
      </c>
      <c r="C39" s="116">
        <v>556693.19949999999</v>
      </c>
      <c r="D39" s="116">
        <v>533.98009999999999</v>
      </c>
      <c r="E39" s="116" t="s">
        <v>6963</v>
      </c>
      <c r="F39" s="116">
        <v>5189657.2412</v>
      </c>
      <c r="G39" s="116">
        <v>487873.23680000001</v>
      </c>
      <c r="H39" s="116">
        <v>313.46640000000002</v>
      </c>
      <c r="I39" s="116">
        <v>2.9000000000000001E-2</v>
      </c>
      <c r="J39" s="116">
        <v>0</v>
      </c>
      <c r="K39" s="203">
        <f>VLOOKUP(TRIM(E39),'Hub coords'!A$13:E$200,4,FALSE)</f>
        <v>487871.70540000004</v>
      </c>
      <c r="L39" s="203">
        <f>VLOOKUP(TRIM(E39),'Hub coords'!A$13:E$200,5,FALSE)</f>
        <v>5189657.7755000005</v>
      </c>
      <c r="M39" s="203">
        <f>K39-G39</f>
        <v>-1.5313999999780208</v>
      </c>
      <c r="N39" s="203">
        <f>L39-F39</f>
        <v>0.5343000004068017</v>
      </c>
      <c r="O39" s="203">
        <f>SQRT(M39^2+N39^2)</f>
        <v>1.6219317033609617</v>
      </c>
      <c r="P39" s="159">
        <f>O39^2</f>
        <v>2.6306624503673905</v>
      </c>
      <c r="Q39" s="220">
        <v>11</v>
      </c>
      <c r="R39" s="220">
        <v>6</v>
      </c>
      <c r="S39" s="27">
        <f>Q39+R39</f>
        <v>17</v>
      </c>
      <c r="T39" s="27">
        <v>9</v>
      </c>
      <c r="U39" s="41"/>
    </row>
    <row r="40" spans="1:21" s="116" customFormat="1" x14ac:dyDescent="0.3">
      <c r="A40" s="116" t="s">
        <v>6492</v>
      </c>
      <c r="B40" s="116">
        <v>5187661.4659000002</v>
      </c>
      <c r="C40" s="116">
        <v>556693.19949999999</v>
      </c>
      <c r="D40" s="116">
        <v>533.98009999999999</v>
      </c>
      <c r="E40" s="116" t="s">
        <v>6964</v>
      </c>
      <c r="F40" s="116">
        <v>5189733.1317999996</v>
      </c>
      <c r="G40" s="116">
        <v>487873.0367</v>
      </c>
      <c r="H40" s="116">
        <v>311.19150000000002</v>
      </c>
      <c r="I40" s="116">
        <v>1.6400000000000001E-2</v>
      </c>
      <c r="J40" s="116">
        <v>0</v>
      </c>
      <c r="K40" s="203">
        <f>VLOOKUP(TRIM(E40),'Hub coords'!A$13:E$200,4,FALSE)</f>
        <v>487871.66440000001</v>
      </c>
      <c r="L40" s="203">
        <f>VLOOKUP(TRIM(E40),'Hub coords'!A$13:E$200,5,FALSE)</f>
        <v>5189733.6025</v>
      </c>
      <c r="M40" s="203">
        <f>K40-G40</f>
        <v>-1.3722999999881722</v>
      </c>
      <c r="N40" s="203">
        <f>L40-F40</f>
        <v>0.47070000041276217</v>
      </c>
      <c r="O40" s="203">
        <f>SQRT(M40^2+N40^2)</f>
        <v>1.4507810931894969</v>
      </c>
      <c r="P40" s="159">
        <f>O40^2</f>
        <v>2.1047657803561117</v>
      </c>
      <c r="Q40" s="220">
        <v>8</v>
      </c>
      <c r="R40" s="220">
        <v>9</v>
      </c>
      <c r="S40" s="27">
        <f>Q40+R40</f>
        <v>17</v>
      </c>
      <c r="T40" s="27">
        <v>9</v>
      </c>
      <c r="U40" s="41"/>
    </row>
    <row r="41" spans="1:21" s="116" customFormat="1" x14ac:dyDescent="0.3">
      <c r="A41" s="116" t="s">
        <v>5282</v>
      </c>
      <c r="B41" s="116">
        <v>5187661.4659000002</v>
      </c>
      <c r="C41" s="116">
        <v>556693.19949999999</v>
      </c>
      <c r="D41" s="116">
        <v>533.98009999999999</v>
      </c>
      <c r="E41" s="116" t="s">
        <v>6965</v>
      </c>
      <c r="F41" s="116">
        <v>5189810.3041000003</v>
      </c>
      <c r="G41" s="116">
        <v>487872.28700000001</v>
      </c>
      <c r="H41" s="116">
        <v>311.31920000000002</v>
      </c>
      <c r="I41" s="116">
        <v>4.9599999999999998E-2</v>
      </c>
      <c r="J41" s="116">
        <v>0</v>
      </c>
      <c r="K41" s="203">
        <f>VLOOKUP(TRIM(E41),'Hub coords'!A$13:E$200,4,FALSE)</f>
        <v>487872.52740000002</v>
      </c>
      <c r="L41" s="203">
        <f>VLOOKUP(TRIM(E41),'Hub coords'!A$13:E$200,5,FALSE)</f>
        <v>5189809.6665000003</v>
      </c>
      <c r="M41" s="203">
        <f>K41-G41</f>
        <v>0.24040000000968575</v>
      </c>
      <c r="N41" s="203">
        <f>L41-F41</f>
        <v>-0.63760000001639128</v>
      </c>
      <c r="O41" s="203">
        <f>SQRT(M41^2+N41^2)</f>
        <v>0.68141464617775793</v>
      </c>
      <c r="P41" s="159">
        <f>O41^2</f>
        <v>0.46432592002555906</v>
      </c>
      <c r="Q41" s="220">
        <v>12</v>
      </c>
      <c r="R41" s="220">
        <v>10</v>
      </c>
      <c r="S41" s="27">
        <f>Q41+R41</f>
        <v>22</v>
      </c>
      <c r="T41" s="27">
        <v>12</v>
      </c>
      <c r="U41" s="41"/>
    </row>
    <row r="42" spans="1:21" s="116" customFormat="1" x14ac:dyDescent="0.3">
      <c r="A42" s="116" t="s">
        <v>5281</v>
      </c>
      <c r="B42" s="116">
        <v>5187661.4659000002</v>
      </c>
      <c r="C42" s="116">
        <v>556693.19949999999</v>
      </c>
      <c r="D42" s="116">
        <v>533.98009999999999</v>
      </c>
      <c r="E42" s="116" t="s">
        <v>6966</v>
      </c>
      <c r="F42" s="116">
        <v>5189887.6792000001</v>
      </c>
      <c r="G42" s="116">
        <v>488031.364</v>
      </c>
      <c r="H42" s="116">
        <v>282.91930000000002</v>
      </c>
      <c r="I42" s="116">
        <v>2.0199999999999999E-2</v>
      </c>
      <c r="J42" s="116">
        <v>0</v>
      </c>
      <c r="K42" s="203">
        <f>VLOOKUP(TRIM(E42),'Hub coords'!A$13:E$200,4,FALSE)</f>
        <v>488030.87040000001</v>
      </c>
      <c r="L42" s="203">
        <f>VLOOKUP(TRIM(E42),'Hub coords'!A$13:E$200,5,FALSE)</f>
        <v>5189887.7975000003</v>
      </c>
      <c r="M42" s="203">
        <f>K42-G42</f>
        <v>-0.49359999998705462</v>
      </c>
      <c r="N42" s="203">
        <f>L42-F42</f>
        <v>0.11830000020563602</v>
      </c>
      <c r="O42" s="203">
        <f>SQRT(M42^2+N42^2)</f>
        <v>0.50757841762221712</v>
      </c>
      <c r="P42" s="159">
        <f>O42^2</f>
        <v>0.25763585003587386</v>
      </c>
      <c r="Q42" s="220">
        <v>10</v>
      </c>
      <c r="R42" s="220">
        <v>7</v>
      </c>
      <c r="S42" s="27">
        <f>Q42+R42</f>
        <v>17</v>
      </c>
      <c r="T42" s="27">
        <v>7</v>
      </c>
      <c r="U42" s="41"/>
    </row>
    <row r="43" spans="1:21" s="116" customFormat="1" x14ac:dyDescent="0.3">
      <c r="A43" s="116" t="s">
        <v>6492</v>
      </c>
      <c r="B43" s="116">
        <v>5187661.4659000002</v>
      </c>
      <c r="C43" s="116">
        <v>556693.19949999999</v>
      </c>
      <c r="D43" s="116">
        <v>533.98009999999999</v>
      </c>
      <c r="E43" s="116" t="s">
        <v>6967</v>
      </c>
      <c r="F43" s="116">
        <v>5189886.2078999998</v>
      </c>
      <c r="G43" s="116">
        <v>487953.80430000002</v>
      </c>
      <c r="H43" s="116">
        <v>305.7407</v>
      </c>
      <c r="I43" s="116">
        <v>2.4299999999999999E-2</v>
      </c>
      <c r="J43" s="116">
        <v>0</v>
      </c>
      <c r="K43" s="203">
        <f>VLOOKUP(TRIM(E43),'Hub coords'!A$13:E$200,4,FALSE)</f>
        <v>487953.40240000002</v>
      </c>
      <c r="L43" s="203">
        <f>VLOOKUP(TRIM(E43),'Hub coords'!A$13:E$200,5,FALSE)</f>
        <v>5189887.1414999999</v>
      </c>
      <c r="M43" s="203">
        <f>K43-G43</f>
        <v>-0.4018999999971129</v>
      </c>
      <c r="N43" s="203">
        <f>L43-F43</f>
        <v>0.93360000010579824</v>
      </c>
      <c r="O43" s="203">
        <f>SQRT(M43^2+N43^2)</f>
        <v>1.0164312914286071</v>
      </c>
      <c r="P43" s="159">
        <f>O43^2</f>
        <v>1.0331325701952261</v>
      </c>
      <c r="Q43" s="220">
        <v>10</v>
      </c>
      <c r="R43" s="220">
        <v>9</v>
      </c>
      <c r="S43" s="27">
        <f>Q43+R43</f>
        <v>19</v>
      </c>
      <c r="T43" s="27">
        <v>9</v>
      </c>
      <c r="U43" s="41"/>
    </row>
    <row r="44" spans="1:21" s="116" customFormat="1" x14ac:dyDescent="0.3">
      <c r="A44" s="116" t="s">
        <v>5281</v>
      </c>
      <c r="B44" s="116">
        <v>5187661.4659000002</v>
      </c>
      <c r="C44" s="116">
        <v>556693.19949999999</v>
      </c>
      <c r="D44" s="116">
        <v>533.98009999999999</v>
      </c>
      <c r="E44" s="116" t="s">
        <v>6968</v>
      </c>
      <c r="F44" s="116">
        <v>5189810.4360999996</v>
      </c>
      <c r="G44" s="116">
        <v>487955.56290000002</v>
      </c>
      <c r="H44" s="116">
        <v>303.17290000000003</v>
      </c>
      <c r="I44" s="116">
        <v>3.5200000000000002E-2</v>
      </c>
      <c r="J44" s="116">
        <v>0</v>
      </c>
      <c r="K44" s="203">
        <f>VLOOKUP(TRIM(E44),'Hub coords'!A$13:E$200,4,FALSE)</f>
        <v>487954.53240000003</v>
      </c>
      <c r="L44" s="203">
        <f>VLOOKUP(TRIM(E44),'Hub coords'!A$13:E$200,5,FALSE)</f>
        <v>5189811.0734999999</v>
      </c>
      <c r="M44" s="203">
        <f>K44-G44</f>
        <v>-1.0304999999934807</v>
      </c>
      <c r="N44" s="203">
        <f>L44-F44</f>
        <v>0.63740000035613775</v>
      </c>
      <c r="O44" s="203">
        <f>SQRT(M44^2+N44^2)</f>
        <v>1.2116967485474937</v>
      </c>
      <c r="P44" s="159">
        <f>O44^2</f>
        <v>1.4682090104405681</v>
      </c>
      <c r="Q44" s="220">
        <v>9</v>
      </c>
      <c r="R44" s="220">
        <v>9</v>
      </c>
      <c r="S44" s="27">
        <f>Q44+R44</f>
        <v>18</v>
      </c>
      <c r="T44" s="27">
        <v>8</v>
      </c>
      <c r="U44" s="41"/>
    </row>
    <row r="45" spans="1:21" s="116" customFormat="1" x14ac:dyDescent="0.3">
      <c r="A45" s="116" t="s">
        <v>6492</v>
      </c>
      <c r="B45" s="116">
        <v>5187661.4659000002</v>
      </c>
      <c r="C45" s="116">
        <v>556693.19949999999</v>
      </c>
      <c r="D45" s="116">
        <v>533.98009999999999</v>
      </c>
      <c r="E45" s="116" t="s">
        <v>6969</v>
      </c>
      <c r="F45" s="116">
        <v>5189733.8766999999</v>
      </c>
      <c r="G45" s="116">
        <v>487956.66649999999</v>
      </c>
      <c r="H45" s="116">
        <v>297.81420000000003</v>
      </c>
      <c r="I45" s="116">
        <v>1.2200000000000001E-2</v>
      </c>
      <c r="J45" s="116">
        <v>0</v>
      </c>
      <c r="K45" s="203">
        <f>VLOOKUP(TRIM(E45),'Hub coords'!A$13:E$200,4,FALSE)</f>
        <v>487956.13340000005</v>
      </c>
      <c r="L45" s="203">
        <f>VLOOKUP(TRIM(E45),'Hub coords'!A$13:E$200,5,FALSE)</f>
        <v>5189733.8505000006</v>
      </c>
      <c r="M45" s="203">
        <f>K45-G45</f>
        <v>-0.53309999994235113</v>
      </c>
      <c r="N45" s="203">
        <f>L45-F45</f>
        <v>-2.6199999265372753E-2</v>
      </c>
      <c r="O45" s="203">
        <f>SQRT(M45^2+N45^2)</f>
        <v>0.53374343077928399</v>
      </c>
      <c r="P45" s="159">
        <f>O45^2</f>
        <v>0.28488204990004035</v>
      </c>
      <c r="Q45" s="220">
        <v>10</v>
      </c>
      <c r="R45" s="220">
        <v>7</v>
      </c>
      <c r="S45" s="27">
        <f>Q45+R45</f>
        <v>17</v>
      </c>
      <c r="T45" s="27">
        <v>7</v>
      </c>
      <c r="U45" s="41"/>
    </row>
    <row r="46" spans="1:21" s="116" customFormat="1" x14ac:dyDescent="0.3">
      <c r="A46" s="116" t="s">
        <v>6492</v>
      </c>
      <c r="B46" s="116">
        <v>5187661.4659000002</v>
      </c>
      <c r="C46" s="116">
        <v>556693.19949999999</v>
      </c>
      <c r="D46" s="116">
        <v>533.98009999999999</v>
      </c>
      <c r="E46" s="116" t="s">
        <v>6970</v>
      </c>
      <c r="F46" s="116">
        <v>5189658.0573000005</v>
      </c>
      <c r="G46" s="116">
        <v>487957.65980000002</v>
      </c>
      <c r="H46" s="116">
        <v>305.11259999999999</v>
      </c>
      <c r="I46" s="116">
        <v>1.7899999999999999E-2</v>
      </c>
      <c r="J46" s="116">
        <v>0</v>
      </c>
      <c r="K46" s="203">
        <f>VLOOKUP(TRIM(E46),'Hub coords'!A$13:E$200,4,FALSE)</f>
        <v>487956.44140000001</v>
      </c>
      <c r="L46" s="203">
        <f>VLOOKUP(TRIM(E46),'Hub coords'!A$13:E$200,5,FALSE)</f>
        <v>5189658.0525000002</v>
      </c>
      <c r="M46" s="203">
        <f>K46-G46</f>
        <v>-1.2184000000124797</v>
      </c>
      <c r="N46" s="203">
        <f>L46-F46</f>
        <v>-4.8000002279877663E-3</v>
      </c>
      <c r="O46" s="203">
        <f>SQRT(M46^2+N46^2)</f>
        <v>1.2184094549996727</v>
      </c>
      <c r="P46" s="159">
        <f>O46^2</f>
        <v>1.4845216000325994</v>
      </c>
      <c r="Q46" s="220">
        <v>8</v>
      </c>
      <c r="R46" s="220">
        <v>7</v>
      </c>
      <c r="S46" s="27">
        <f>Q46+R46</f>
        <v>15</v>
      </c>
      <c r="T46" s="27">
        <v>9</v>
      </c>
      <c r="U46" s="41"/>
    </row>
    <row r="47" spans="1:21" s="116" customFormat="1" x14ac:dyDescent="0.3">
      <c r="A47" s="116" t="s">
        <v>6492</v>
      </c>
      <c r="B47" s="116">
        <v>5187661.4659000002</v>
      </c>
      <c r="C47" s="116">
        <v>556693.19949999999</v>
      </c>
      <c r="D47" s="116">
        <v>533.98009999999999</v>
      </c>
      <c r="E47" s="116" t="s">
        <v>6971</v>
      </c>
      <c r="F47" s="116">
        <v>5189505.8969999999</v>
      </c>
      <c r="G47" s="116">
        <v>487958.00780000002</v>
      </c>
      <c r="H47" s="116">
        <v>317.46809999999999</v>
      </c>
      <c r="I47" s="116">
        <v>6.1199999999999997E-2</v>
      </c>
      <c r="J47" s="116">
        <v>0</v>
      </c>
      <c r="K47" s="203">
        <f>VLOOKUP(TRIM(E47),'Hub coords'!A$13:E$200,4,FALSE)</f>
        <v>487956.26340000005</v>
      </c>
      <c r="L47" s="203">
        <f>VLOOKUP(TRIM(E47),'Hub coords'!A$13:E$200,5,FALSE)</f>
        <v>5189505.7545000007</v>
      </c>
      <c r="M47" s="203">
        <f>K47-G47</f>
        <v>-1.7443999999668449</v>
      </c>
      <c r="N47" s="203">
        <f>L47-F47</f>
        <v>-0.14249999914318323</v>
      </c>
      <c r="O47" s="203">
        <f>SQRT(M47^2+N47^2)</f>
        <v>1.7502107329233632</v>
      </c>
      <c r="P47" s="159">
        <f>O47^2</f>
        <v>3.0632376096401361</v>
      </c>
      <c r="Q47" s="220">
        <v>7</v>
      </c>
      <c r="R47" s="220">
        <v>7</v>
      </c>
      <c r="S47" s="27">
        <f>Q47+R47</f>
        <v>14</v>
      </c>
      <c r="T47" s="27">
        <v>10</v>
      </c>
      <c r="U47" s="41"/>
    </row>
    <row r="48" spans="1:21" s="116" customFormat="1" x14ac:dyDescent="0.3">
      <c r="L48" s="223" t="s">
        <v>159</v>
      </c>
      <c r="M48" s="223">
        <f>AVERAGE(M15:M47)</f>
        <v>-0.24882228316908533</v>
      </c>
      <c r="N48" s="223">
        <f t="shared" ref="N48:T48" si="0">AVERAGE(N15:N47)</f>
        <v>0.11369206420512813</v>
      </c>
      <c r="O48" s="223">
        <f t="shared" si="0"/>
        <v>0.82625508833424721</v>
      </c>
      <c r="P48" s="223"/>
      <c r="Q48" s="224">
        <f t="shared" ref="Q48:R48" si="1">AVERAGE(Q15:Q47)</f>
        <v>9.8787878787878789</v>
      </c>
      <c r="R48" s="224">
        <f t="shared" si="1"/>
        <v>8.3030303030303028</v>
      </c>
      <c r="S48" s="224">
        <f t="shared" si="0"/>
        <v>18.181818181818183</v>
      </c>
      <c r="T48" s="224">
        <f t="shared" si="0"/>
        <v>9.8787878787878789</v>
      </c>
      <c r="U48" s="225"/>
    </row>
    <row r="49" spans="1:21" s="116" customFormat="1" x14ac:dyDescent="0.3">
      <c r="L49" s="91" t="s">
        <v>163</v>
      </c>
      <c r="M49" s="91">
        <f>MAX(M15:M47)</f>
        <v>1.346700000052806</v>
      </c>
      <c r="N49" s="91">
        <f t="shared" ref="N49:O49" si="2">MAX(N15:N47)</f>
        <v>1.3771000001579523</v>
      </c>
      <c r="O49" s="91">
        <f t="shared" si="2"/>
        <v>1.7502107329233632</v>
      </c>
      <c r="P49" s="91"/>
      <c r="Q49" s="226">
        <f t="shared" ref="Q49:T49" si="3">MAX(Q15:Q47)</f>
        <v>14</v>
      </c>
      <c r="R49" s="226">
        <f t="shared" si="3"/>
        <v>11</v>
      </c>
      <c r="S49" s="226">
        <f t="shared" si="3"/>
        <v>25</v>
      </c>
      <c r="T49" s="226">
        <f t="shared" si="3"/>
        <v>13</v>
      </c>
      <c r="U49" s="225"/>
    </row>
    <row r="50" spans="1:21" s="116" customFormat="1" x14ac:dyDescent="0.3">
      <c r="L50" s="91" t="s">
        <v>162</v>
      </c>
      <c r="M50" s="91">
        <f>MIN(M15:M47)</f>
        <v>-1.7443999999668449</v>
      </c>
      <c r="N50" s="91">
        <f t="shared" ref="N50:O50" si="4">MIN(N15:N47)</f>
        <v>-1.3282000003382564</v>
      </c>
      <c r="O50" s="91">
        <f t="shared" si="4"/>
        <v>6.8794258197016317E-2</v>
      </c>
      <c r="P50" s="91"/>
      <c r="Q50" s="226">
        <f t="shared" ref="Q50:T50" si="5">MIN(Q15:Q47)</f>
        <v>6</v>
      </c>
      <c r="R50" s="226">
        <f t="shared" si="5"/>
        <v>6</v>
      </c>
      <c r="S50" s="226">
        <f t="shared" si="5"/>
        <v>12</v>
      </c>
      <c r="T50" s="226">
        <f t="shared" si="5"/>
        <v>7</v>
      </c>
      <c r="U50" s="225"/>
    </row>
    <row r="51" spans="1:21" s="116" customFormat="1" x14ac:dyDescent="0.3">
      <c r="L51" s="91" t="s">
        <v>161</v>
      </c>
      <c r="M51" s="91">
        <f>_xlfn.STDEV.S(M15:M47)</f>
        <v>0.75399436032632094</v>
      </c>
      <c r="N51" s="91">
        <f t="shared" ref="N51:O51" si="6">_xlfn.STDEV.S(N15:N47)</f>
        <v>0.56799030578135834</v>
      </c>
      <c r="O51" s="91">
        <f t="shared" si="6"/>
        <v>0.51406792391938894</v>
      </c>
      <c r="P51" s="91"/>
      <c r="Q51" s="226">
        <f t="shared" ref="Q51:T51" si="7">_xlfn.STDEV.S(Q15:Q47)</f>
        <v>1.9646497104696512</v>
      </c>
      <c r="R51" s="226">
        <f t="shared" si="7"/>
        <v>1.4027840283889146</v>
      </c>
      <c r="S51" s="226">
        <f t="shared" si="7"/>
        <v>2.8988634136345688</v>
      </c>
      <c r="T51" s="226">
        <f t="shared" si="7"/>
        <v>1.8667748886377502</v>
      </c>
      <c r="U51" s="225"/>
    </row>
    <row r="52" spans="1:21" s="116" customFormat="1" x14ac:dyDescent="0.3">
      <c r="L52" s="91" t="s">
        <v>164</v>
      </c>
      <c r="M52" s="91"/>
      <c r="N52" s="91"/>
      <c r="O52" s="91">
        <f>SQRT(SUM(P15:P47)/O53)</f>
        <v>0.9689970309212893</v>
      </c>
      <c r="Q52" s="14"/>
      <c r="R52" s="14"/>
      <c r="S52" s="14"/>
    </row>
    <row r="53" spans="1:21" x14ac:dyDescent="0.3">
      <c r="A53" s="116"/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91" t="s">
        <v>160</v>
      </c>
      <c r="M53" s="27"/>
      <c r="N53" s="27"/>
      <c r="O53" s="27">
        <f t="shared" ref="O53" si="8">COUNT(O15:O47)</f>
        <v>33</v>
      </c>
      <c r="P53" s="116"/>
    </row>
    <row r="57" spans="1:21" x14ac:dyDescent="0.3">
      <c r="J57" s="12"/>
    </row>
    <row r="58" spans="1:21" x14ac:dyDescent="0.3">
      <c r="J58" s="12"/>
    </row>
  </sheetData>
  <sortState ref="A15:T47">
    <sortCondition ref="E15:E47"/>
  </sortState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topLeftCell="A28" zoomScale="80" zoomScaleNormal="80" workbookViewId="0">
      <selection activeCell="C33" sqref="C33"/>
    </sheetView>
  </sheetViews>
  <sheetFormatPr defaultRowHeight="14.4" x14ac:dyDescent="0.3"/>
  <cols>
    <col min="1" max="1" width="21.6640625" style="11" customWidth="1"/>
    <col min="2" max="2" width="14.33203125" style="11" customWidth="1"/>
    <col min="3" max="3" width="10.5546875" style="11" customWidth="1"/>
    <col min="4" max="4" width="8.88671875" style="11"/>
    <col min="5" max="5" width="17.21875" style="11" customWidth="1"/>
    <col min="6" max="6" width="11.44140625" style="11" customWidth="1"/>
    <col min="7" max="7" width="11.5546875" style="11" customWidth="1"/>
    <col min="8" max="10" width="8.88671875" style="11"/>
    <col min="11" max="11" width="13" style="11" customWidth="1"/>
    <col min="12" max="12" width="14.6640625" style="11" customWidth="1"/>
    <col min="13" max="13" width="8.88671875" style="11"/>
    <col min="14" max="14" width="10.5546875" style="11" bestFit="1" customWidth="1"/>
    <col min="15" max="16384" width="8.88671875" style="11"/>
  </cols>
  <sheetData>
    <row r="1" spans="1:17" x14ac:dyDescent="0.3">
      <c r="A1" s="11" t="s">
        <v>5321</v>
      </c>
    </row>
    <row r="2" spans="1:17" x14ac:dyDescent="0.3">
      <c r="J2" s="12"/>
      <c r="O2" s="17"/>
    </row>
    <row r="3" spans="1:17" x14ac:dyDescent="0.3">
      <c r="J3" s="12"/>
      <c r="O3" s="17"/>
    </row>
    <row r="4" spans="1:17" x14ac:dyDescent="0.3">
      <c r="A4" s="11" t="s">
        <v>5298</v>
      </c>
      <c r="J4" s="12"/>
      <c r="O4" s="17"/>
    </row>
    <row r="5" spans="1:17" x14ac:dyDescent="0.3">
      <c r="A5" s="11" t="s">
        <v>5297</v>
      </c>
      <c r="J5" s="12"/>
      <c r="O5" s="17"/>
    </row>
    <row r="6" spans="1:17" x14ac:dyDescent="0.3">
      <c r="A6" s="76" t="s">
        <v>5296</v>
      </c>
      <c r="B6" s="76"/>
      <c r="C6" s="76"/>
      <c r="J6" s="12"/>
      <c r="O6" s="17"/>
    </row>
    <row r="7" spans="1:17" x14ac:dyDescent="0.3">
      <c r="A7" s="75" t="s">
        <v>5295</v>
      </c>
      <c r="B7" s="75"/>
      <c r="C7" s="75"/>
      <c r="J7" s="12"/>
      <c r="O7" s="17"/>
    </row>
    <row r="8" spans="1:17" x14ac:dyDescent="0.3">
      <c r="A8" s="74" t="s">
        <v>5294</v>
      </c>
      <c r="B8" s="74"/>
      <c r="C8" s="74"/>
      <c r="J8" s="12"/>
      <c r="O8" s="17"/>
    </row>
    <row r="9" spans="1:17" x14ac:dyDescent="0.3">
      <c r="A9" s="30"/>
      <c r="B9" s="30"/>
      <c r="C9" s="30"/>
      <c r="J9" s="12"/>
      <c r="O9" s="17"/>
    </row>
    <row r="10" spans="1:17" x14ac:dyDescent="0.3">
      <c r="A10" s="11" t="s">
        <v>5293</v>
      </c>
      <c r="J10" s="12"/>
      <c r="O10" s="17"/>
    </row>
    <row r="11" spans="1:17" x14ac:dyDescent="0.3">
      <c r="A11" s="70" t="s">
        <v>5292</v>
      </c>
      <c r="B11" s="70"/>
      <c r="C11" s="70"/>
    </row>
    <row r="12" spans="1:17" s="30" customFormat="1" x14ac:dyDescent="0.3"/>
    <row r="13" spans="1:17" x14ac:dyDescent="0.3">
      <c r="A13" s="30" t="s">
        <v>5291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</row>
    <row r="14" spans="1:17" s="17" customFormat="1" x14ac:dyDescent="0.3">
      <c r="A14" s="17" t="s">
        <v>5281</v>
      </c>
      <c r="B14" s="17">
        <v>5187661.4659000002</v>
      </c>
      <c r="C14" s="17">
        <v>556693.19949999999</v>
      </c>
      <c r="D14" s="17">
        <v>533.98009999999999</v>
      </c>
      <c r="E14" s="17" t="s">
        <v>5320</v>
      </c>
      <c r="F14" s="17">
        <v>5189812.7890999997</v>
      </c>
      <c r="G14" s="17">
        <v>488031.85840000003</v>
      </c>
      <c r="H14" s="17">
        <v>294.80959999999999</v>
      </c>
      <c r="I14" s="17">
        <v>2.29E-2</v>
      </c>
      <c r="J14" s="17">
        <v>0</v>
      </c>
      <c r="K14" s="34">
        <f>VLOOKUP(P14,'Hub coords'!$A$14:$E$118,4,TRUE)</f>
        <v>488032.34240000002</v>
      </c>
      <c r="L14" s="34">
        <f>VLOOKUP(P14,'Hub coords'!$A$14:$E$118,5,TRUE)</f>
        <v>5189812.1225000005</v>
      </c>
      <c r="M14" s="34">
        <f>K14-G14</f>
        <v>0.48399999999674037</v>
      </c>
      <c r="N14" s="34">
        <f>L14-F14</f>
        <v>-0.66659999918192625</v>
      </c>
      <c r="O14" s="69">
        <f>SQRT(M14^2+N14^2)</f>
        <v>0.82377882887713783</v>
      </c>
      <c r="P14" s="34" t="str">
        <f>TRIM(LEFT(E14,5))</f>
        <v>T6P1</v>
      </c>
      <c r="Q14" s="90" t="str">
        <f>RIGHT(TRIM(E14),2)</f>
        <v>R1</v>
      </c>
    </row>
    <row r="15" spans="1:17" s="17" customFormat="1" x14ac:dyDescent="0.3">
      <c r="A15" s="17" t="s">
        <v>5281</v>
      </c>
      <c r="B15" s="17">
        <v>5187661.4659000002</v>
      </c>
      <c r="C15" s="17">
        <v>556693.19949999999</v>
      </c>
      <c r="D15" s="17">
        <v>533.98009999999999</v>
      </c>
      <c r="E15" s="17" t="s">
        <v>5319</v>
      </c>
      <c r="F15" s="17">
        <v>5189814.6869000001</v>
      </c>
      <c r="G15" s="17">
        <v>488031.61310000002</v>
      </c>
      <c r="H15" s="17">
        <v>295.04270000000002</v>
      </c>
      <c r="I15" s="17">
        <v>2.3699999999999999E-2</v>
      </c>
      <c r="J15" s="17">
        <v>0</v>
      </c>
      <c r="K15" s="34">
        <f>VLOOKUP(P15,'Hub coords'!$A$14:$E$118,4,TRUE)</f>
        <v>488032.34240000002</v>
      </c>
      <c r="L15" s="34">
        <f>VLOOKUP(P15,'Hub coords'!$A$14:$E$118,5,TRUE)</f>
        <v>5189812.1225000005</v>
      </c>
      <c r="M15" s="34">
        <f>K15-G15</f>
        <v>0.72930000000633299</v>
      </c>
      <c r="N15" s="34">
        <f>L15-F15</f>
        <v>-2.5643999995663762</v>
      </c>
      <c r="O15" s="69">
        <f>SQRT(M15^2+N15^2)</f>
        <v>2.6660881170331314</v>
      </c>
      <c r="P15" s="34" t="str">
        <f>TRIM(LEFT(E15,5))</f>
        <v>T6P1</v>
      </c>
      <c r="Q15" s="89" t="str">
        <f>RIGHT(TRIM(E15),2)</f>
        <v>R2</v>
      </c>
    </row>
    <row r="16" spans="1:17" s="17" customFormat="1" x14ac:dyDescent="0.3">
      <c r="A16" s="17" t="s">
        <v>5281</v>
      </c>
      <c r="B16" s="17">
        <v>5187661.4659000002</v>
      </c>
      <c r="C16" s="17">
        <v>556693.19949999999</v>
      </c>
      <c r="D16" s="17">
        <v>533.98009999999999</v>
      </c>
      <c r="E16" s="17" t="s">
        <v>5318</v>
      </c>
      <c r="F16" s="17">
        <v>5189814.6865999997</v>
      </c>
      <c r="G16" s="17">
        <v>488031.61</v>
      </c>
      <c r="H16" s="17">
        <v>294.95929999999998</v>
      </c>
      <c r="I16" s="17">
        <v>2.3599999999999999E-2</v>
      </c>
      <c r="J16" s="17">
        <v>0</v>
      </c>
      <c r="K16" s="34">
        <f>VLOOKUP(P16,'Hub coords'!$A$14:$E$118,4,TRUE)</f>
        <v>488032.34240000002</v>
      </c>
      <c r="L16" s="34">
        <f>VLOOKUP(P16,'Hub coords'!$A$14:$E$118,5,TRUE)</f>
        <v>5189812.1225000005</v>
      </c>
      <c r="M16" s="34">
        <f>K16-G16</f>
        <v>0.73240000003715977</v>
      </c>
      <c r="N16" s="34">
        <f>L16-F16</f>
        <v>-2.5640999991446733</v>
      </c>
      <c r="O16" s="69">
        <f>SQRT(M16^2+N16^2)</f>
        <v>2.6666493143396539</v>
      </c>
      <c r="P16" s="34" t="str">
        <f>TRIM(LEFT(E16,5))</f>
        <v>T6P1</v>
      </c>
      <c r="Q16" s="88" t="str">
        <f>RIGHT(TRIM(E16),2)</f>
        <v>R3</v>
      </c>
    </row>
    <row r="17" spans="1:17" s="17" customFormat="1" x14ac:dyDescent="0.3">
      <c r="A17" s="17" t="s">
        <v>5281</v>
      </c>
      <c r="B17" s="17">
        <v>5187661.4659000002</v>
      </c>
      <c r="C17" s="17">
        <v>556693.19949999999</v>
      </c>
      <c r="D17" s="17">
        <v>533.98009999999999</v>
      </c>
      <c r="E17" s="17" t="s">
        <v>5317</v>
      </c>
      <c r="F17" s="17">
        <v>5189811.8782000002</v>
      </c>
      <c r="G17" s="17">
        <v>488032.08870000002</v>
      </c>
      <c r="H17" s="17">
        <v>294.24849999999998</v>
      </c>
      <c r="I17" s="17">
        <v>1.38E-2</v>
      </c>
      <c r="J17" s="17">
        <v>0</v>
      </c>
      <c r="K17" s="34">
        <f>VLOOKUP(P17,'Hub coords'!$A$14:$E$118,4,TRUE)</f>
        <v>488032.34240000002</v>
      </c>
      <c r="L17" s="34">
        <f>VLOOKUP(P17,'Hub coords'!$A$14:$E$118,5,TRUE)</f>
        <v>5189812.1225000005</v>
      </c>
      <c r="M17" s="34">
        <f>K17-G17</f>
        <v>0.25370000000111759</v>
      </c>
      <c r="N17" s="34">
        <f>L17-F17</f>
        <v>0.2443000003695488</v>
      </c>
      <c r="O17" s="34">
        <f>SQRT(M17^2+N17^2)</f>
        <v>0.3522019025802226</v>
      </c>
      <c r="P17" s="34" t="str">
        <f>TRIM(LEFT(E17,5))</f>
        <v>T6P1</v>
      </c>
      <c r="Q17" s="18" t="str">
        <f>RIGHT(TRIM(E17),2)</f>
        <v>L1</v>
      </c>
    </row>
    <row r="18" spans="1:17" s="17" customFormat="1" x14ac:dyDescent="0.3">
      <c r="K18" s="34"/>
      <c r="L18" s="34"/>
      <c r="M18" s="34"/>
      <c r="N18" s="34"/>
      <c r="O18" s="34"/>
      <c r="P18" s="34"/>
    </row>
    <row r="19" spans="1:17" s="17" customFormat="1" x14ac:dyDescent="0.3">
      <c r="A19" s="17" t="s">
        <v>5282</v>
      </c>
      <c r="B19" s="17">
        <v>5187661.4659000002</v>
      </c>
      <c r="C19" s="17">
        <v>556693.19949999999</v>
      </c>
      <c r="D19" s="17">
        <v>533.98009999999999</v>
      </c>
      <c r="E19" s="17" t="s">
        <v>5316</v>
      </c>
      <c r="F19" s="17">
        <v>5189813.0477999998</v>
      </c>
      <c r="G19" s="17">
        <v>487955.98340000003</v>
      </c>
      <c r="H19" s="17">
        <v>305.32080000000002</v>
      </c>
      <c r="I19" s="17">
        <v>1.8800000000000001E-2</v>
      </c>
      <c r="J19" s="17">
        <v>0</v>
      </c>
      <c r="K19" s="34">
        <f>VLOOKUP(P19,'Hub coords'!$A$14:$E$118,4,TRUE)</f>
        <v>487954.53240000003</v>
      </c>
      <c r="L19" s="34">
        <f>VLOOKUP(P19,'Hub coords'!$A$14:$E$118,5,TRUE)</f>
        <v>5189811.0734999999</v>
      </c>
      <c r="M19" s="34">
        <f>K19-G19</f>
        <v>-1.4510000000009313</v>
      </c>
      <c r="N19" s="34">
        <f>L19-F19</f>
        <v>-1.9742999998852611</v>
      </c>
      <c r="O19" s="69">
        <f>SQRT(M19^2+N19^2)</f>
        <v>2.4501554011020699</v>
      </c>
      <c r="P19" s="34" t="str">
        <f>TRIM(LEFT(E19,5))</f>
        <v>T6P4</v>
      </c>
      <c r="Q19" s="89" t="str">
        <f>RIGHT(TRIM(E19),2)</f>
        <v>R2</v>
      </c>
    </row>
    <row r="20" spans="1:17" s="17" customFormat="1" x14ac:dyDescent="0.3">
      <c r="A20" s="17" t="s">
        <v>5282</v>
      </c>
      <c r="B20" s="17">
        <v>5187661.4659000002</v>
      </c>
      <c r="C20" s="17">
        <v>556693.19949999999</v>
      </c>
      <c r="D20" s="17">
        <v>533.98009999999999</v>
      </c>
      <c r="E20" s="17" t="s">
        <v>5315</v>
      </c>
      <c r="F20" s="17">
        <v>5189813.0555999996</v>
      </c>
      <c r="G20" s="17">
        <v>487956.0025</v>
      </c>
      <c r="H20" s="17">
        <v>305.32729999999998</v>
      </c>
      <c r="I20" s="17">
        <v>1.5100000000000001E-2</v>
      </c>
      <c r="J20" s="17">
        <v>0</v>
      </c>
      <c r="K20" s="34">
        <f>VLOOKUP(P20,'Hub coords'!$A$14:$E$118,4,TRUE)</f>
        <v>487954.53240000003</v>
      </c>
      <c r="L20" s="34">
        <f>VLOOKUP(P20,'Hub coords'!$A$14:$E$118,5,TRUE)</f>
        <v>5189811.0734999999</v>
      </c>
      <c r="M20" s="34">
        <f>K20-G20</f>
        <v>-1.4700999999768101</v>
      </c>
      <c r="N20" s="34">
        <f>L20-F20</f>
        <v>-1.9820999996736646</v>
      </c>
      <c r="O20" s="34">
        <f>SQRT(M20^2+N20^2)</f>
        <v>2.467775196130749</v>
      </c>
      <c r="P20" s="34" t="str">
        <f>TRIM(LEFT(E20,5))</f>
        <v>T6P4</v>
      </c>
      <c r="Q20" s="18" t="str">
        <f>RIGHT(TRIM(E20),2)</f>
        <v>L1</v>
      </c>
    </row>
    <row r="21" spans="1:17" s="17" customFormat="1" x14ac:dyDescent="0.3">
      <c r="K21" s="34"/>
      <c r="L21" s="34"/>
    </row>
    <row r="22" spans="1:17" s="17" customFormat="1" x14ac:dyDescent="0.3">
      <c r="A22" s="17" t="s">
        <v>5282</v>
      </c>
      <c r="B22" s="17">
        <v>5187661.4659000002</v>
      </c>
      <c r="C22" s="17">
        <v>556693.19949999999</v>
      </c>
      <c r="D22" s="17">
        <v>533.98009999999999</v>
      </c>
      <c r="E22" s="17" t="s">
        <v>5314</v>
      </c>
      <c r="F22" s="17">
        <v>5189737.8246999998</v>
      </c>
      <c r="G22" s="17">
        <v>487958.38030000002</v>
      </c>
      <c r="H22" s="17">
        <v>305.12310000000002</v>
      </c>
      <c r="I22" s="17">
        <v>1.6400000000000001E-2</v>
      </c>
      <c r="J22" s="17">
        <v>0</v>
      </c>
      <c r="K22" s="34">
        <f>VLOOKUP(P22,'Hub coords'!$A$14:$E$118,4,TRUE)</f>
        <v>487956.13340000005</v>
      </c>
      <c r="L22" s="34">
        <f>VLOOKUP(P22,'Hub coords'!$A$14:$E$118,5,TRUE)</f>
        <v>5189733.8505000006</v>
      </c>
      <c r="M22" s="34">
        <f>K22-G22</f>
        <v>-2.2468999999691732</v>
      </c>
      <c r="N22" s="34">
        <f>L22-F22</f>
        <v>-3.9741999991238117</v>
      </c>
      <c r="O22" s="69">
        <f>SQRT(M22^2+N22^2)</f>
        <v>4.5653943140650162</v>
      </c>
      <c r="P22" s="34" t="str">
        <f>TRIM(LEFT(E22,5))</f>
        <v>T6P5</v>
      </c>
      <c r="Q22" s="90" t="str">
        <f>RIGHT(TRIM(E22),2)</f>
        <v>R1</v>
      </c>
    </row>
    <row r="23" spans="1:17" s="17" customFormat="1" x14ac:dyDescent="0.3">
      <c r="A23" s="17" t="s">
        <v>5282</v>
      </c>
      <c r="B23" s="17">
        <v>5187661.4659000002</v>
      </c>
      <c r="C23" s="17">
        <v>556693.19949999999</v>
      </c>
      <c r="D23" s="17">
        <v>533.98009999999999</v>
      </c>
      <c r="E23" s="17" t="s">
        <v>5313</v>
      </c>
      <c r="F23" s="17">
        <v>5189737.1391000003</v>
      </c>
      <c r="G23" s="17">
        <v>487958.32510000002</v>
      </c>
      <c r="H23" s="17">
        <v>303.92829999999998</v>
      </c>
      <c r="I23" s="17">
        <v>1.7100000000000001E-2</v>
      </c>
      <c r="J23" s="17">
        <v>0</v>
      </c>
      <c r="K23" s="34">
        <f>VLOOKUP(P23,'Hub coords'!$A$14:$E$118,4,TRUE)</f>
        <v>487956.13340000005</v>
      </c>
      <c r="L23" s="34">
        <f>VLOOKUP(P23,'Hub coords'!$A$14:$E$118,5,TRUE)</f>
        <v>5189733.8505000006</v>
      </c>
      <c r="M23" s="34">
        <f>K23-G23</f>
        <v>-2.1916999999666587</v>
      </c>
      <c r="N23" s="34">
        <f>L23-F23</f>
        <v>-3.2885999996215105</v>
      </c>
      <c r="O23" s="69">
        <f>SQRT(M23^2+N23^2)</f>
        <v>3.9520170606115115</v>
      </c>
      <c r="P23" s="34" t="str">
        <f>TRIM(LEFT(E23,5))</f>
        <v>T6P5</v>
      </c>
      <c r="Q23" s="89" t="str">
        <f>RIGHT(TRIM(E23),2)</f>
        <v>R2</v>
      </c>
    </row>
    <row r="24" spans="1:17" s="17" customFormat="1" x14ac:dyDescent="0.3">
      <c r="A24" s="17" t="s">
        <v>5282</v>
      </c>
      <c r="B24" s="17">
        <v>5187661.4659000002</v>
      </c>
      <c r="C24" s="17">
        <v>556693.19949999999</v>
      </c>
      <c r="D24" s="17">
        <v>533.98009999999999</v>
      </c>
      <c r="E24" s="17" t="s">
        <v>5312</v>
      </c>
      <c r="F24" s="17">
        <v>5189737.1391000003</v>
      </c>
      <c r="G24" s="17">
        <v>487958.32510000002</v>
      </c>
      <c r="H24" s="17">
        <v>303.93680000000001</v>
      </c>
      <c r="I24" s="17">
        <v>1.7100000000000001E-2</v>
      </c>
      <c r="J24" s="17">
        <v>0</v>
      </c>
      <c r="K24" s="34">
        <f>VLOOKUP(P24,'Hub coords'!$A$14:$E$118,4,TRUE)</f>
        <v>487956.13340000005</v>
      </c>
      <c r="L24" s="34">
        <f>VLOOKUP(P24,'Hub coords'!$A$14:$E$118,5,TRUE)</f>
        <v>5189733.8505000006</v>
      </c>
      <c r="M24" s="34">
        <f>K24-G24</f>
        <v>-2.1916999999666587</v>
      </c>
      <c r="N24" s="34">
        <f>L24-F24</f>
        <v>-3.2885999996215105</v>
      </c>
      <c r="O24" s="69">
        <f>SQRT(M24^2+N24^2)</f>
        <v>3.9520170606115115</v>
      </c>
      <c r="P24" s="34" t="str">
        <f>TRIM(LEFT(E24,5))</f>
        <v>T6P5</v>
      </c>
      <c r="Q24" s="88" t="str">
        <f>RIGHT(TRIM(E24),2)</f>
        <v>R3</v>
      </c>
    </row>
    <row r="25" spans="1:17" s="17" customFormat="1" x14ac:dyDescent="0.3">
      <c r="A25" s="17" t="s">
        <v>5282</v>
      </c>
      <c r="B25" s="17">
        <v>5187661.4659000002</v>
      </c>
      <c r="C25" s="17">
        <v>556693.19949999999</v>
      </c>
      <c r="D25" s="17">
        <v>533.98009999999999</v>
      </c>
      <c r="E25" s="17" t="s">
        <v>5311</v>
      </c>
      <c r="F25" s="17">
        <v>5189737.8262999998</v>
      </c>
      <c r="G25" s="17">
        <v>487958.14270000003</v>
      </c>
      <c r="H25" s="17">
        <v>304.85410000000002</v>
      </c>
      <c r="I25" s="17">
        <v>1.2200000000000001E-2</v>
      </c>
      <c r="J25" s="17">
        <v>0</v>
      </c>
      <c r="K25" s="34">
        <f>VLOOKUP(P25,'Hub coords'!$A$14:$E$118,4,TRUE)</f>
        <v>487956.13340000005</v>
      </c>
      <c r="L25" s="34">
        <f>VLOOKUP(P25,'Hub coords'!$A$14:$E$118,5,TRUE)</f>
        <v>5189733.8505000006</v>
      </c>
      <c r="M25" s="34">
        <f>K25-G25</f>
        <v>-2.009299999976065</v>
      </c>
      <c r="N25" s="34">
        <f>L25-F25</f>
        <v>-3.9757999991998076</v>
      </c>
      <c r="O25" s="34">
        <f>SQRT(M25^2+N25^2)</f>
        <v>4.4546910244753235</v>
      </c>
      <c r="P25" s="34" t="str">
        <f>TRIM(LEFT(E25,5))</f>
        <v>T6P5</v>
      </c>
      <c r="Q25" s="18" t="str">
        <f>RIGHT(TRIM(E25),2)</f>
        <v>L1</v>
      </c>
    </row>
    <row r="26" spans="1:17" s="17" customFormat="1" x14ac:dyDescent="0.3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69" t="s">
        <v>5310</v>
      </c>
      <c r="O26" s="69">
        <f>(O14+O15+O16+O19+O22+O23+O24)/7</f>
        <v>3.0108714423771472</v>
      </c>
      <c r="P26" s="34"/>
    </row>
    <row r="27" spans="1:17" s="17" customFormat="1" x14ac:dyDescent="0.3">
      <c r="N27" s="90" t="s">
        <v>5290</v>
      </c>
      <c r="O27" s="90">
        <f>(O14+O22)/2</f>
        <v>2.6945865714710768</v>
      </c>
    </row>
    <row r="28" spans="1:17" s="17" customFormat="1" x14ac:dyDescent="0.3">
      <c r="A28" s="17" t="s">
        <v>7194</v>
      </c>
      <c r="N28" s="89" t="s">
        <v>5289</v>
      </c>
      <c r="O28" s="89">
        <f>(O15+O19+O23)/3</f>
        <v>3.0227535262489043</v>
      </c>
    </row>
    <row r="29" spans="1:17" s="17" customFormat="1" x14ac:dyDescent="0.3">
      <c r="N29" s="88" t="s">
        <v>5309</v>
      </c>
      <c r="O29" s="88">
        <f>(O16+O24)/2</f>
        <v>3.3093331874755827</v>
      </c>
    </row>
    <row r="30" spans="1:17" s="17" customFormat="1" x14ac:dyDescent="0.3">
      <c r="N30" s="18" t="s">
        <v>5288</v>
      </c>
      <c r="O30" s="18">
        <f>(O17+O20+O25)/3</f>
        <v>2.4248893743954318</v>
      </c>
    </row>
    <row r="31" spans="1:17" x14ac:dyDescent="0.3">
      <c r="J31" s="12"/>
      <c r="P31" s="68"/>
    </row>
    <row r="32" spans="1:17" ht="21" x14ac:dyDescent="0.4">
      <c r="A32" s="87" t="s">
        <v>5308</v>
      </c>
      <c r="B32" s="86"/>
      <c r="C32" s="79" t="s">
        <v>7195</v>
      </c>
      <c r="D32" s="79"/>
      <c r="J32" s="12"/>
      <c r="P32" s="68"/>
      <c r="Q32" s="68"/>
    </row>
    <row r="33" spans="1:17" x14ac:dyDescent="0.3">
      <c r="A33" s="44"/>
      <c r="B33" s="78" t="s">
        <v>5304</v>
      </c>
      <c r="C33" s="78" t="s">
        <v>5303</v>
      </c>
      <c r="D33" s="78" t="s">
        <v>5302</v>
      </c>
      <c r="J33" s="12"/>
      <c r="P33" s="68"/>
      <c r="Q33" s="68"/>
    </row>
    <row r="34" spans="1:17" x14ac:dyDescent="0.3">
      <c r="A34" s="77" t="s">
        <v>5301</v>
      </c>
      <c r="B34" s="44">
        <v>5.58</v>
      </c>
      <c r="C34" s="26">
        <f>O14</f>
        <v>0.82377882887713783</v>
      </c>
      <c r="D34" s="26">
        <f>B34-C34</f>
        <v>4.7562211711228626</v>
      </c>
      <c r="J34" s="12"/>
      <c r="P34" s="68"/>
      <c r="Q34" s="68"/>
    </row>
    <row r="35" spans="1:17" x14ac:dyDescent="0.3">
      <c r="A35" s="77" t="s">
        <v>5300</v>
      </c>
      <c r="B35" s="44"/>
      <c r="C35" s="26"/>
      <c r="D35" s="26"/>
      <c r="J35" s="12"/>
      <c r="P35" s="68"/>
      <c r="Q35" s="68"/>
    </row>
    <row r="36" spans="1:17" x14ac:dyDescent="0.3">
      <c r="A36" s="77" t="s">
        <v>5299</v>
      </c>
      <c r="B36" s="44">
        <v>6.96</v>
      </c>
      <c r="C36" s="26">
        <f>O22</f>
        <v>4.5653943140650162</v>
      </c>
      <c r="D36" s="26">
        <f>B36-C36</f>
        <v>2.3946056859349838</v>
      </c>
      <c r="J36" s="12"/>
      <c r="P36" s="68"/>
      <c r="Q36" s="68"/>
    </row>
    <row r="37" spans="1:17" x14ac:dyDescent="0.3">
      <c r="A37" s="26" t="s">
        <v>159</v>
      </c>
      <c r="B37" s="26">
        <f>AVERAGE(B34:B36)</f>
        <v>6.27</v>
      </c>
      <c r="C37" s="26">
        <f>AVERAGE(C34:C36)</f>
        <v>2.6945865714710768</v>
      </c>
      <c r="D37" s="26">
        <f>AVERAGE(D34:D36)</f>
        <v>3.5754134285289232</v>
      </c>
      <c r="J37" s="12"/>
      <c r="P37" s="68"/>
      <c r="Q37" s="68"/>
    </row>
    <row r="38" spans="1:17" x14ac:dyDescent="0.3">
      <c r="J38" s="12"/>
      <c r="P38" s="68"/>
      <c r="Q38" s="68"/>
    </row>
    <row r="39" spans="1:17" ht="21" x14ac:dyDescent="0.4">
      <c r="A39" s="85" t="s">
        <v>5307</v>
      </c>
      <c r="B39" s="84"/>
      <c r="C39" s="79"/>
      <c r="D39" s="79"/>
      <c r="F39" s="17"/>
      <c r="G39" s="17"/>
      <c r="H39" s="17"/>
      <c r="J39" s="12"/>
      <c r="Q39" s="68"/>
    </row>
    <row r="40" spans="1:17" x14ac:dyDescent="0.3">
      <c r="A40" s="44"/>
      <c r="B40" s="78" t="s">
        <v>5304</v>
      </c>
      <c r="C40" s="78" t="s">
        <v>5303</v>
      </c>
      <c r="D40" s="78" t="s">
        <v>5302</v>
      </c>
    </row>
    <row r="41" spans="1:17" x14ac:dyDescent="0.3">
      <c r="A41" s="77" t="s">
        <v>5301</v>
      </c>
      <c r="B41" s="44">
        <v>5.58</v>
      </c>
      <c r="C41" s="26">
        <f>O15</f>
        <v>2.6660881170331314</v>
      </c>
      <c r="D41" s="26">
        <f>B41-C41</f>
        <v>2.9139118829668686</v>
      </c>
    </row>
    <row r="42" spans="1:17" x14ac:dyDescent="0.3">
      <c r="A42" s="77" t="s">
        <v>5300</v>
      </c>
      <c r="B42" s="44">
        <v>5.63</v>
      </c>
      <c r="C42" s="26">
        <f>O19</f>
        <v>2.4501554011020699</v>
      </c>
      <c r="D42" s="26">
        <f>B42-C42</f>
        <v>3.17984459889793</v>
      </c>
    </row>
    <row r="43" spans="1:17" x14ac:dyDescent="0.3">
      <c r="A43" s="77" t="s">
        <v>5299</v>
      </c>
      <c r="B43" s="44">
        <v>6.96</v>
      </c>
      <c r="C43" s="26">
        <f>O23</f>
        <v>3.9520170606115115</v>
      </c>
      <c r="D43" s="26">
        <f>B43-C43</f>
        <v>3.0079829393884885</v>
      </c>
    </row>
    <row r="44" spans="1:17" x14ac:dyDescent="0.3">
      <c r="A44" s="26" t="s">
        <v>159</v>
      </c>
      <c r="B44" s="26">
        <f>AVERAGE(B41:B43)</f>
        <v>6.0566666666666675</v>
      </c>
      <c r="C44" s="26">
        <f>AVERAGE(C41:C43)</f>
        <v>3.0227535262489043</v>
      </c>
      <c r="D44" s="26">
        <f>AVERAGE(D41:D43)</f>
        <v>3.0339131404177624</v>
      </c>
    </row>
    <row r="46" spans="1:17" ht="21" x14ac:dyDescent="0.4">
      <c r="A46" s="83" t="s">
        <v>5306</v>
      </c>
      <c r="B46" s="82"/>
      <c r="C46" s="79"/>
      <c r="D46" s="79"/>
    </row>
    <row r="47" spans="1:17" x14ac:dyDescent="0.3">
      <c r="A47" s="44"/>
      <c r="B47" s="78" t="s">
        <v>5304</v>
      </c>
      <c r="C47" s="78" t="s">
        <v>5303</v>
      </c>
      <c r="D47" s="78" t="s">
        <v>5302</v>
      </c>
    </row>
    <row r="48" spans="1:17" x14ac:dyDescent="0.3">
      <c r="A48" s="77" t="s">
        <v>5301</v>
      </c>
      <c r="B48" s="44">
        <v>5.58</v>
      </c>
      <c r="C48" s="26">
        <f>O16</f>
        <v>2.6666493143396539</v>
      </c>
      <c r="D48" s="26">
        <f>B48-C48</f>
        <v>2.9133506856603462</v>
      </c>
    </row>
    <row r="49" spans="1:4" x14ac:dyDescent="0.3">
      <c r="A49" s="77" t="s">
        <v>5300</v>
      </c>
      <c r="B49" s="44"/>
      <c r="C49" s="26"/>
      <c r="D49" s="26"/>
    </row>
    <row r="50" spans="1:4" x14ac:dyDescent="0.3">
      <c r="A50" s="77" t="s">
        <v>5299</v>
      </c>
      <c r="B50" s="44">
        <v>6.96</v>
      </c>
      <c r="C50" s="26">
        <f>O24</f>
        <v>3.9520170606115115</v>
      </c>
      <c r="D50" s="26">
        <f>B50-C50</f>
        <v>3.0079829393884885</v>
      </c>
    </row>
    <row r="51" spans="1:4" x14ac:dyDescent="0.3">
      <c r="A51" s="26" t="s">
        <v>159</v>
      </c>
      <c r="B51" s="26">
        <f>AVERAGE(B48:B50)</f>
        <v>6.27</v>
      </c>
      <c r="C51" s="26">
        <f>AVERAGE(C48:C50)</f>
        <v>3.3093331874755827</v>
      </c>
      <c r="D51" s="26">
        <f>AVERAGE(D48:D50)</f>
        <v>2.9606668125244173</v>
      </c>
    </row>
    <row r="53" spans="1:4" ht="21" x14ac:dyDescent="0.4">
      <c r="A53" s="81" t="s">
        <v>5305</v>
      </c>
      <c r="B53" s="80"/>
      <c r="C53" s="79"/>
      <c r="D53" s="79"/>
    </row>
    <row r="54" spans="1:4" x14ac:dyDescent="0.3">
      <c r="A54" s="44"/>
      <c r="B54" s="78" t="s">
        <v>5304</v>
      </c>
      <c r="C54" s="78" t="s">
        <v>5303</v>
      </c>
      <c r="D54" s="78" t="s">
        <v>5302</v>
      </c>
    </row>
    <row r="55" spans="1:4" x14ac:dyDescent="0.3">
      <c r="A55" s="77" t="s">
        <v>5301</v>
      </c>
      <c r="B55" s="44">
        <v>5.58</v>
      </c>
      <c r="C55" s="26">
        <f>O17</f>
        <v>0.3522019025802226</v>
      </c>
      <c r="D55" s="26">
        <f>B55-C55</f>
        <v>5.2277980974197771</v>
      </c>
    </row>
    <row r="56" spans="1:4" x14ac:dyDescent="0.3">
      <c r="A56" s="77" t="s">
        <v>5300</v>
      </c>
      <c r="B56" s="44">
        <v>5.63</v>
      </c>
      <c r="C56" s="26">
        <f>O20</f>
        <v>2.467775196130749</v>
      </c>
      <c r="D56" s="26">
        <f>B56-C56</f>
        <v>3.1622248038692509</v>
      </c>
    </row>
    <row r="57" spans="1:4" x14ac:dyDescent="0.3">
      <c r="A57" s="77" t="s">
        <v>5299</v>
      </c>
      <c r="B57" s="44">
        <v>6.96</v>
      </c>
      <c r="C57" s="26">
        <f>O25</f>
        <v>4.4546910244753235</v>
      </c>
      <c r="D57" s="26">
        <f>B57-C57</f>
        <v>2.5053089755246765</v>
      </c>
    </row>
    <row r="58" spans="1:4" x14ac:dyDescent="0.3">
      <c r="A58" s="26" t="s">
        <v>159</v>
      </c>
      <c r="B58" s="26">
        <f>AVERAGE(B55:B57)</f>
        <v>6.0566666666666675</v>
      </c>
      <c r="C58" s="26">
        <f>AVERAGE(C55:C57)</f>
        <v>2.4248893743954318</v>
      </c>
      <c r="D58" s="26">
        <f>AVERAGE(D55:D57)</f>
        <v>3.6317772922712344</v>
      </c>
    </row>
  </sheetData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9"/>
  <sheetViews>
    <sheetView topLeftCell="E13" workbookViewId="0">
      <selection activeCell="P42" sqref="P42"/>
    </sheetView>
  </sheetViews>
  <sheetFormatPr defaultRowHeight="14.4" x14ac:dyDescent="0.3"/>
  <cols>
    <col min="1" max="1" width="8.88671875" style="116"/>
    <col min="2" max="2" width="10.5546875" style="116" bestFit="1" customWidth="1"/>
    <col min="3" max="3" width="9.5546875" style="116" bestFit="1" customWidth="1"/>
    <col min="4" max="4" width="9" style="116" bestFit="1" customWidth="1"/>
    <col min="5" max="5" width="15.88671875" style="116" customWidth="1"/>
    <col min="6" max="6" width="10.5546875" style="116" bestFit="1" customWidth="1"/>
    <col min="7" max="7" width="9.5546875" style="116" bestFit="1" customWidth="1"/>
    <col min="8" max="10" width="9" style="116" bestFit="1" customWidth="1"/>
    <col min="11" max="11" width="10.77734375" style="116" customWidth="1"/>
    <col min="12" max="12" width="11.109375" style="116" customWidth="1"/>
    <col min="13" max="15" width="9" style="116" bestFit="1" customWidth="1"/>
    <col min="16" max="16" width="10" style="116" customWidth="1"/>
  </cols>
  <sheetData>
    <row r="2" spans="1:17" x14ac:dyDescent="0.3">
      <c r="A2" s="116" t="s">
        <v>6530</v>
      </c>
    </row>
    <row r="3" spans="1:17" s="114" customFormat="1" ht="43.2" x14ac:dyDescent="0.3">
      <c r="A3" s="23" t="s">
        <v>6485</v>
      </c>
      <c r="B3" s="23" t="s">
        <v>6486</v>
      </c>
      <c r="C3" s="23" t="s">
        <v>6487</v>
      </c>
      <c r="D3" s="23" t="s">
        <v>6488</v>
      </c>
      <c r="E3" s="23" t="s">
        <v>6489</v>
      </c>
      <c r="F3" s="23" t="s">
        <v>6486</v>
      </c>
      <c r="G3" s="23" t="s">
        <v>6487</v>
      </c>
      <c r="H3" s="23" t="s">
        <v>6488</v>
      </c>
      <c r="I3" s="23" t="s">
        <v>6490</v>
      </c>
      <c r="J3" s="23" t="s">
        <v>6491</v>
      </c>
      <c r="K3" s="23" t="s">
        <v>6493</v>
      </c>
      <c r="L3" s="23" t="s">
        <v>6494</v>
      </c>
      <c r="M3" s="23" t="s">
        <v>6495</v>
      </c>
      <c r="N3" s="23" t="s">
        <v>6496</v>
      </c>
      <c r="O3" s="23" t="s">
        <v>5331</v>
      </c>
      <c r="P3" s="23" t="s">
        <v>6497</v>
      </c>
      <c r="Q3" s="114" t="s">
        <v>6534</v>
      </c>
    </row>
    <row r="4" spans="1:17" x14ac:dyDescent="0.3">
      <c r="A4" s="116" t="s">
        <v>5282</v>
      </c>
      <c r="B4" s="116">
        <v>5187661.4659000002</v>
      </c>
      <c r="C4" s="116">
        <v>556693.19949999999</v>
      </c>
      <c r="D4" s="116">
        <v>533.98009999999999</v>
      </c>
      <c r="E4" s="116" t="s">
        <v>6498</v>
      </c>
      <c r="F4" s="116">
        <v>5189790.8328</v>
      </c>
      <c r="G4" s="116">
        <v>487964.36450000003</v>
      </c>
      <c r="H4" s="116">
        <v>299.70089999999999</v>
      </c>
      <c r="I4" s="116">
        <v>1.3599999999999999E-2</v>
      </c>
      <c r="J4" s="116">
        <v>0</v>
      </c>
      <c r="K4" s="116">
        <f>VLOOKUP(TRIM(Q4),'Hub coords'!A$14:E$119,4,FALSE)</f>
        <v>487964.06940000004</v>
      </c>
      <c r="L4" s="116">
        <f>VLOOKUP(TRIM(Q4),'Hub coords'!A$14:E$119,5,FALSE)</f>
        <v>5189790.5725000007</v>
      </c>
      <c r="M4" s="116">
        <f>K4-G4</f>
        <v>-0.2950999999884516</v>
      </c>
      <c r="N4" s="116">
        <f>L4-F4</f>
        <v>-0.26029999926686287</v>
      </c>
      <c r="O4" s="116">
        <f>SQRT(M4^2+N4^2)</f>
        <v>0.39349726760361747</v>
      </c>
      <c r="P4" s="116">
        <f>O4^2</f>
        <v>0.15484009961151293</v>
      </c>
      <c r="Q4" s="68" t="s">
        <v>6498</v>
      </c>
    </row>
    <row r="5" spans="1:17" x14ac:dyDescent="0.3">
      <c r="A5" s="116" t="s">
        <v>6492</v>
      </c>
      <c r="B5" s="116">
        <v>5187661.4659000002</v>
      </c>
      <c r="C5" s="116">
        <v>556693.19949999999</v>
      </c>
      <c r="D5" s="116">
        <v>533.98009999999999</v>
      </c>
      <c r="E5" s="116" t="s">
        <v>6499</v>
      </c>
      <c r="F5" s="116">
        <v>5189688.4748999998</v>
      </c>
      <c r="G5" s="116">
        <v>487978.59240000002</v>
      </c>
      <c r="H5" s="116">
        <v>302.1481</v>
      </c>
      <c r="I5" s="116">
        <v>1.4999999999999999E-2</v>
      </c>
      <c r="J5" s="116">
        <v>0</v>
      </c>
      <c r="K5" s="233">
        <f>VLOOKUP(TRIM(Q5),'Hub coords'!A$14:E$119,4,FALSE)</f>
        <v>487977.93940000003</v>
      </c>
      <c r="L5" s="233">
        <f>VLOOKUP(TRIM(Q5),'Hub coords'!A$14:E$119,5,FALSE)</f>
        <v>5189689.1184999999</v>
      </c>
      <c r="M5" s="116">
        <f t="shared" ref="M5:M36" si="0">K5-G5</f>
        <v>-0.65299999999115244</v>
      </c>
      <c r="N5" s="116">
        <f t="shared" ref="N5:N36" si="1">L5-F5</f>
        <v>0.64360000006854534</v>
      </c>
      <c r="O5" s="116">
        <f t="shared" ref="O5:O36" si="2">SQRT(M5^2+N5^2)</f>
        <v>0.91685874597817774</v>
      </c>
      <c r="P5" s="116">
        <f t="shared" ref="P5:P36" si="3">O5^2</f>
        <v>0.84062996007667667</v>
      </c>
      <c r="Q5" s="68" t="s">
        <v>6499</v>
      </c>
    </row>
    <row r="6" spans="1:17" x14ac:dyDescent="0.3">
      <c r="A6" s="116" t="s">
        <v>5282</v>
      </c>
      <c r="B6" s="116">
        <v>5187661.4659000002</v>
      </c>
      <c r="C6" s="116">
        <v>556693.19949999999</v>
      </c>
      <c r="D6" s="116">
        <v>533.98009999999999</v>
      </c>
      <c r="E6" s="116" t="s">
        <v>6500</v>
      </c>
      <c r="F6" s="116">
        <v>5189682.7512999997</v>
      </c>
      <c r="G6" s="116">
        <v>487924.69280000002</v>
      </c>
      <c r="H6" s="116">
        <v>315.96719999999999</v>
      </c>
      <c r="I6" s="116">
        <v>1.7600000000000001E-2</v>
      </c>
      <c r="J6" s="116">
        <v>0</v>
      </c>
      <c r="K6" s="233">
        <f>VLOOKUP(TRIM(Q6),'Hub coords'!A$14:E$119,4,FALSE)</f>
        <v>487922.22340000002</v>
      </c>
      <c r="L6" s="233">
        <f>VLOOKUP(TRIM(Q6),'Hub coords'!A$14:E$119,5,FALSE)</f>
        <v>5189684.0785000008</v>
      </c>
      <c r="M6" s="116">
        <f t="shared" si="0"/>
        <v>-2.4694000000017695</v>
      </c>
      <c r="N6" s="116">
        <f t="shared" si="1"/>
        <v>1.3272000011056662</v>
      </c>
      <c r="O6" s="116">
        <f t="shared" si="2"/>
        <v>2.8034614680682912</v>
      </c>
      <c r="P6" s="116">
        <f t="shared" si="3"/>
        <v>7.8593962029436186</v>
      </c>
      <c r="Q6" s="68" t="s">
        <v>6500</v>
      </c>
    </row>
    <row r="7" spans="1:17" x14ac:dyDescent="0.3">
      <c r="A7" s="116" t="s">
        <v>5282</v>
      </c>
      <c r="B7" s="116">
        <v>5187661.4659000002</v>
      </c>
      <c r="C7" s="116">
        <v>556693.19949999999</v>
      </c>
      <c r="D7" s="116">
        <v>533.98009999999999</v>
      </c>
      <c r="E7" s="116" t="s">
        <v>6501</v>
      </c>
      <c r="F7" s="116">
        <v>5189668.7533</v>
      </c>
      <c r="G7" s="116">
        <v>487871.60440000001</v>
      </c>
      <c r="H7" s="116">
        <v>311.69889999999998</v>
      </c>
      <c r="I7" s="116">
        <v>1.46E-2</v>
      </c>
      <c r="J7" s="116">
        <v>0</v>
      </c>
      <c r="K7" s="233">
        <f>VLOOKUP(TRIM(Q7),'Hub coords'!A$14:E$119,4,FALSE)</f>
        <v>487870.81840000005</v>
      </c>
      <c r="L7" s="233">
        <f>VLOOKUP(TRIM(Q7),'Hub coords'!A$14:E$119,5,FALSE)</f>
        <v>5189669.9745000005</v>
      </c>
      <c r="M7" s="116">
        <f t="shared" si="0"/>
        <v>-0.78599999996367842</v>
      </c>
      <c r="N7" s="116">
        <f t="shared" si="1"/>
        <v>1.2212000004947186</v>
      </c>
      <c r="O7" s="116">
        <f t="shared" si="2"/>
        <v>1.4522828378629293</v>
      </c>
      <c r="P7" s="116">
        <f t="shared" si="3"/>
        <v>2.1091254411512037</v>
      </c>
      <c r="Q7" s="68" t="s">
        <v>6501</v>
      </c>
    </row>
    <row r="8" spans="1:17" x14ac:dyDescent="0.3">
      <c r="A8" s="116" t="s">
        <v>5282</v>
      </c>
      <c r="B8" s="116">
        <v>5187661.4659000002</v>
      </c>
      <c r="C8" s="116">
        <v>556693.19949999999</v>
      </c>
      <c r="D8" s="116">
        <v>533.98009999999999</v>
      </c>
      <c r="E8" s="116" t="s">
        <v>6502</v>
      </c>
      <c r="F8" s="116">
        <v>5189741.8219999997</v>
      </c>
      <c r="G8" s="116">
        <v>487868.1556</v>
      </c>
      <c r="H8" s="116">
        <v>312.42989999999998</v>
      </c>
      <c r="I8" s="116">
        <v>1.5299999999999999E-2</v>
      </c>
      <c r="J8" s="116">
        <v>0</v>
      </c>
      <c r="K8" s="233">
        <f>VLOOKUP(TRIM(Q8),'Hub coords'!A$14:E$119,4,FALSE)</f>
        <v>487867.99840000004</v>
      </c>
      <c r="L8" s="233">
        <f>VLOOKUP(TRIM(Q8),'Hub coords'!A$14:E$119,5,FALSE)</f>
        <v>5189743.4675000003</v>
      </c>
      <c r="M8" s="116">
        <f t="shared" si="0"/>
        <v>-0.15719999995781109</v>
      </c>
      <c r="N8" s="116">
        <f t="shared" si="1"/>
        <v>1.6455000005662441</v>
      </c>
      <c r="O8" s="116">
        <f t="shared" si="2"/>
        <v>1.652991860793708</v>
      </c>
      <c r="P8" s="116">
        <f t="shared" si="3"/>
        <v>2.7323820918502451</v>
      </c>
      <c r="Q8" s="68" t="s">
        <v>6502</v>
      </c>
    </row>
    <row r="9" spans="1:17" x14ac:dyDescent="0.3">
      <c r="A9" s="116" t="s">
        <v>5282</v>
      </c>
      <c r="B9" s="116">
        <v>5187661.4659000002</v>
      </c>
      <c r="C9" s="116">
        <v>556693.19949999999</v>
      </c>
      <c r="D9" s="116">
        <v>533.98009999999999</v>
      </c>
      <c r="E9" s="116" t="s">
        <v>6503</v>
      </c>
      <c r="F9" s="116">
        <v>5189785.0244000005</v>
      </c>
      <c r="G9" s="116">
        <v>487856.9522</v>
      </c>
      <c r="H9" s="116">
        <v>315.66739999999999</v>
      </c>
      <c r="I9" s="116">
        <v>1.5900000000000001E-2</v>
      </c>
      <c r="J9" s="116">
        <v>0</v>
      </c>
      <c r="K9" s="233">
        <f>VLOOKUP(TRIM(Q9),'Hub coords'!A$14:E$119,4,FALSE)</f>
        <v>487856.82940000005</v>
      </c>
      <c r="L9" s="233">
        <f>VLOOKUP(TRIM(Q9),'Hub coords'!A$14:E$119,5,FALSE)</f>
        <v>5189786.1225000005</v>
      </c>
      <c r="M9" s="116">
        <f t="shared" si="0"/>
        <v>-0.12279999995371327</v>
      </c>
      <c r="N9" s="116">
        <f t="shared" si="1"/>
        <v>1.0981000000610948</v>
      </c>
      <c r="O9" s="116">
        <f t="shared" si="2"/>
        <v>1.1049449986867257</v>
      </c>
      <c r="P9" s="116">
        <f t="shared" si="3"/>
        <v>1.2209034501228082</v>
      </c>
      <c r="Q9" s="68" t="s">
        <v>6503</v>
      </c>
    </row>
    <row r="10" spans="1:17" x14ac:dyDescent="0.3">
      <c r="A10" s="116" t="s">
        <v>5282</v>
      </c>
      <c r="B10" s="116">
        <v>5187661.4659000002</v>
      </c>
      <c r="C10" s="116">
        <v>556693.19949999999</v>
      </c>
      <c r="D10" s="116">
        <v>533.98009999999999</v>
      </c>
      <c r="E10" s="116" t="s">
        <v>6504</v>
      </c>
      <c r="F10" s="116">
        <v>5189804.8674999997</v>
      </c>
      <c r="G10" s="116">
        <v>487835.31209999998</v>
      </c>
      <c r="H10" s="116">
        <v>320.18389999999999</v>
      </c>
      <c r="I10" s="116">
        <v>1.46E-2</v>
      </c>
      <c r="J10" s="116">
        <v>0</v>
      </c>
      <c r="K10" s="233">
        <f>VLOOKUP(TRIM(Q10),'Hub coords'!A$14:E$119,4,FALSE)</f>
        <v>487836.50140000001</v>
      </c>
      <c r="L10" s="233">
        <f>VLOOKUP(TRIM(Q10),'Hub coords'!A$14:E$119,5,FALSE)</f>
        <v>5189807.4275000002</v>
      </c>
      <c r="M10" s="116">
        <f t="shared" si="0"/>
        <v>1.1893000000272878</v>
      </c>
      <c r="N10" s="116">
        <f t="shared" si="1"/>
        <v>2.5600000005215406</v>
      </c>
      <c r="O10" s="116">
        <f t="shared" si="2"/>
        <v>2.8227707120372343</v>
      </c>
      <c r="P10" s="116">
        <f t="shared" si="3"/>
        <v>7.9680344927351943</v>
      </c>
      <c r="Q10" s="68" t="s">
        <v>6504</v>
      </c>
    </row>
    <row r="11" spans="1:17" x14ac:dyDescent="0.3">
      <c r="A11" s="116" t="s">
        <v>5281</v>
      </c>
      <c r="B11" s="116">
        <v>5187661.4659000002</v>
      </c>
      <c r="C11" s="116">
        <v>556693.19949999999</v>
      </c>
      <c r="D11" s="116">
        <v>533.98009999999999</v>
      </c>
      <c r="E11" s="116" t="s">
        <v>6505</v>
      </c>
      <c r="F11" s="116">
        <v>5189849.0442000004</v>
      </c>
      <c r="G11" s="116">
        <v>487852.3039</v>
      </c>
      <c r="H11" s="116">
        <v>310.66079999999999</v>
      </c>
      <c r="I11" s="116">
        <v>1.55E-2</v>
      </c>
      <c r="J11" s="116">
        <v>0</v>
      </c>
      <c r="K11" s="233">
        <f>VLOOKUP(TRIM(Q11),'Hub coords'!A$14:E$119,4,FALSE)</f>
        <v>487852.91840000002</v>
      </c>
      <c r="L11" s="233">
        <f>VLOOKUP(TRIM(Q11),'Hub coords'!A$14:E$119,5,FALSE)</f>
        <v>5189849.3285000008</v>
      </c>
      <c r="M11" s="116">
        <f t="shared" si="0"/>
        <v>0.61450000002514571</v>
      </c>
      <c r="N11" s="116">
        <f t="shared" si="1"/>
        <v>0.2843000004068017</v>
      </c>
      <c r="O11" s="116">
        <f t="shared" si="2"/>
        <v>0.67707956715751771</v>
      </c>
      <c r="P11" s="116">
        <f t="shared" si="3"/>
        <v>0.45843674026221154</v>
      </c>
      <c r="Q11" s="68" t="s">
        <v>6505</v>
      </c>
    </row>
    <row r="12" spans="1:17" x14ac:dyDescent="0.3">
      <c r="A12" s="116" t="s">
        <v>5281</v>
      </c>
      <c r="B12" s="116">
        <v>5187661.4659000002</v>
      </c>
      <c r="C12" s="116">
        <v>556693.19949999999</v>
      </c>
      <c r="D12" s="116">
        <v>533.98009999999999</v>
      </c>
      <c r="E12" s="116" t="s">
        <v>6506</v>
      </c>
      <c r="F12" s="116">
        <v>5189604.7576000001</v>
      </c>
      <c r="G12" s="116">
        <v>487821.10060000001</v>
      </c>
      <c r="H12" s="116">
        <v>320.0335</v>
      </c>
      <c r="I12" s="116">
        <v>1.7500000000000002E-2</v>
      </c>
      <c r="J12" s="116">
        <v>0</v>
      </c>
      <c r="K12" s="233">
        <f>VLOOKUP(TRIM(Q12),'Hub coords'!A$14:E$119,4,FALSE)</f>
        <v>487820.15140000003</v>
      </c>
      <c r="L12" s="233">
        <f>VLOOKUP(TRIM(Q12),'Hub coords'!A$14:E$119,5,FALSE)</f>
        <v>5189605.0755000003</v>
      </c>
      <c r="M12" s="116">
        <f t="shared" si="0"/>
        <v>-0.94919999997364357</v>
      </c>
      <c r="N12" s="116">
        <f t="shared" si="1"/>
        <v>0.31790000014007092</v>
      </c>
      <c r="O12" s="116">
        <f t="shared" si="2"/>
        <v>1.0010200048146001</v>
      </c>
      <c r="P12" s="116">
        <f t="shared" si="3"/>
        <v>1.002041050039022</v>
      </c>
      <c r="Q12" s="68" t="s">
        <v>6506</v>
      </c>
    </row>
    <row r="13" spans="1:17" x14ac:dyDescent="0.3">
      <c r="A13" s="116" t="s">
        <v>5282</v>
      </c>
      <c r="B13" s="116">
        <v>5187661.4659000002</v>
      </c>
      <c r="C13" s="116">
        <v>556693.19949999999</v>
      </c>
      <c r="D13" s="116">
        <v>533.98009999999999</v>
      </c>
      <c r="E13" s="116" t="s">
        <v>6507</v>
      </c>
      <c r="F13" s="116">
        <v>5189563.0460999999</v>
      </c>
      <c r="G13" s="116">
        <v>487837.56449999998</v>
      </c>
      <c r="H13" s="116">
        <v>319.89830000000001</v>
      </c>
      <c r="I13" s="116">
        <v>1.3299999999999999E-2</v>
      </c>
      <c r="J13" s="116">
        <v>0</v>
      </c>
      <c r="K13" s="233">
        <f>VLOOKUP(TRIM(Q13),'Hub coords'!A$14:E$119,4,FALSE)</f>
        <v>487837.50940000004</v>
      </c>
      <c r="L13" s="233">
        <f>VLOOKUP(TRIM(Q13),'Hub coords'!A$14:E$119,5,FALSE)</f>
        <v>5189563.5465000002</v>
      </c>
      <c r="M13" s="116">
        <f t="shared" si="0"/>
        <v>-5.5099999939557165E-2</v>
      </c>
      <c r="N13" s="116">
        <f t="shared" si="1"/>
        <v>0.50040000025182962</v>
      </c>
      <c r="O13" s="116">
        <f t="shared" si="2"/>
        <v>0.50342444343254755</v>
      </c>
      <c r="P13" s="116">
        <f t="shared" si="3"/>
        <v>0.2534361702453703</v>
      </c>
      <c r="Q13" s="68" t="s">
        <v>6507</v>
      </c>
    </row>
    <row r="14" spans="1:17" x14ac:dyDescent="0.3">
      <c r="A14" s="116" t="s">
        <v>5282</v>
      </c>
      <c r="B14" s="116">
        <v>5187661.4659000002</v>
      </c>
      <c r="C14" s="116">
        <v>556693.19949999999</v>
      </c>
      <c r="D14" s="116">
        <v>533.98009999999999</v>
      </c>
      <c r="E14" s="116" t="s">
        <v>6508</v>
      </c>
      <c r="F14" s="116">
        <v>5189497.9823000003</v>
      </c>
      <c r="G14" s="116">
        <v>487967.03200000001</v>
      </c>
      <c r="H14" s="116">
        <v>315.58949999999999</v>
      </c>
      <c r="I14" s="116">
        <v>1.21E-2</v>
      </c>
      <c r="J14" s="116">
        <v>0</v>
      </c>
      <c r="K14" s="233">
        <f>VLOOKUP(TRIM(Q14),'Hub coords'!A$14:E$119,4,FALSE)</f>
        <v>487966.29640000005</v>
      </c>
      <c r="L14" s="233">
        <f>VLOOKUP(TRIM(Q14),'Hub coords'!A$14:E$119,5,FALSE)</f>
        <v>5189499.7715000007</v>
      </c>
      <c r="M14" s="116">
        <f t="shared" si="0"/>
        <v>-0.73559999995632097</v>
      </c>
      <c r="N14" s="116">
        <f t="shared" si="1"/>
        <v>1.7892000004649162</v>
      </c>
      <c r="O14" s="116">
        <f t="shared" si="2"/>
        <v>1.9345138928421775</v>
      </c>
      <c r="P14" s="116">
        <f t="shared" si="3"/>
        <v>3.7423440015993958</v>
      </c>
      <c r="Q14" s="68" t="s">
        <v>6508</v>
      </c>
    </row>
    <row r="15" spans="1:17" x14ac:dyDescent="0.3">
      <c r="A15" s="116" t="s">
        <v>5281</v>
      </c>
      <c r="B15" s="116">
        <v>5187661.4659000002</v>
      </c>
      <c r="C15" s="116">
        <v>556693.19949999999</v>
      </c>
      <c r="D15" s="116">
        <v>533.98009999999999</v>
      </c>
      <c r="E15" s="116" t="s">
        <v>6509</v>
      </c>
      <c r="F15" s="116">
        <v>5189534.5702999998</v>
      </c>
      <c r="G15" s="116">
        <v>488065.91749999998</v>
      </c>
      <c r="H15" s="116">
        <v>318.82119999999998</v>
      </c>
      <c r="I15" s="116">
        <v>1.1299999999999999E-2</v>
      </c>
      <c r="J15" s="116">
        <v>0</v>
      </c>
      <c r="K15" s="233">
        <f>VLOOKUP(TRIM(Q15),'Hub coords'!A$14:E$119,4,FALSE)</f>
        <v>488065.66940000001</v>
      </c>
      <c r="L15" s="233">
        <f>VLOOKUP(TRIM(Q15),'Hub coords'!A$14:E$119,5,FALSE)</f>
        <v>5189534.6405000007</v>
      </c>
      <c r="M15" s="116">
        <f t="shared" si="0"/>
        <v>-0.2480999999679625</v>
      </c>
      <c r="N15" s="116">
        <f t="shared" si="1"/>
        <v>7.0200000889599323E-2</v>
      </c>
      <c r="O15" s="116">
        <f t="shared" si="2"/>
        <v>0.25784035779722836</v>
      </c>
      <c r="P15" s="116">
        <f t="shared" si="3"/>
        <v>6.6481650109002741E-2</v>
      </c>
      <c r="Q15" s="68" t="s">
        <v>6509</v>
      </c>
    </row>
    <row r="16" spans="1:17" x14ac:dyDescent="0.3">
      <c r="A16" s="116" t="s">
        <v>5281</v>
      </c>
      <c r="B16" s="116">
        <v>5187661.4659000002</v>
      </c>
      <c r="C16" s="116">
        <v>556693.19949999999</v>
      </c>
      <c r="D16" s="116">
        <v>533.98009999999999</v>
      </c>
      <c r="E16" s="116" t="s">
        <v>6510</v>
      </c>
      <c r="F16" s="116">
        <v>5189582.0060000001</v>
      </c>
      <c r="G16" s="116">
        <v>488004.4889</v>
      </c>
      <c r="H16" s="116">
        <v>312.61099999999999</v>
      </c>
      <c r="I16" s="116">
        <v>1.3899999999999999E-2</v>
      </c>
      <c r="J16" s="116">
        <v>0</v>
      </c>
      <c r="K16" s="233">
        <f>VLOOKUP(TRIM(Q16),'Hub coords'!A$14:E$119,4,FALSE)</f>
        <v>488003.82940000005</v>
      </c>
      <c r="L16" s="233">
        <f>VLOOKUP(TRIM(Q16),'Hub coords'!A$14:E$119,5,FALSE)</f>
        <v>5189582.0975000001</v>
      </c>
      <c r="M16" s="116">
        <f t="shared" si="0"/>
        <v>-0.6594999999506399</v>
      </c>
      <c r="N16" s="116">
        <f t="shared" si="1"/>
        <v>9.1500000096857548E-2</v>
      </c>
      <c r="O16" s="116">
        <f t="shared" si="2"/>
        <v>0.66581716706061211</v>
      </c>
      <c r="P16" s="116">
        <f t="shared" si="3"/>
        <v>0.44331249995261907</v>
      </c>
      <c r="Q16" s="68" t="s">
        <v>6510</v>
      </c>
    </row>
    <row r="17" spans="1:17" x14ac:dyDescent="0.3">
      <c r="A17" s="116" t="s">
        <v>5282</v>
      </c>
      <c r="B17" s="116">
        <v>5187661.4659000002</v>
      </c>
      <c r="C17" s="116">
        <v>556693.19949999999</v>
      </c>
      <c r="D17" s="116">
        <v>533.98009999999999</v>
      </c>
      <c r="E17" s="116" t="s">
        <v>6511</v>
      </c>
      <c r="F17" s="116">
        <v>5189806.6995000001</v>
      </c>
      <c r="G17" s="116">
        <v>488059.91889999999</v>
      </c>
      <c r="H17" s="116">
        <v>301.108</v>
      </c>
      <c r="I17" s="116">
        <v>9.9000000000000008E-3</v>
      </c>
      <c r="J17" s="116">
        <v>0</v>
      </c>
      <c r="K17" s="233">
        <f>VLOOKUP(TRIM(Q17),'Hub coords'!A$14:E$119,4,FALSE)</f>
        <v>488059.60840000003</v>
      </c>
      <c r="L17" s="233">
        <f>VLOOKUP(TRIM(Q17),'Hub coords'!A$14:E$119,5,FALSE)</f>
        <v>5189806.1515000006</v>
      </c>
      <c r="M17" s="116">
        <f t="shared" si="0"/>
        <v>-0.31049999996321276</v>
      </c>
      <c r="N17" s="116">
        <f t="shared" si="1"/>
        <v>-0.54799999948590994</v>
      </c>
      <c r="O17" s="116">
        <f t="shared" si="2"/>
        <v>0.62985256164733694</v>
      </c>
      <c r="P17" s="116">
        <f t="shared" si="3"/>
        <v>0.39671424941371236</v>
      </c>
      <c r="Q17" s="68" t="s">
        <v>6511</v>
      </c>
    </row>
    <row r="18" spans="1:17" x14ac:dyDescent="0.3">
      <c r="A18" s="116" t="s">
        <v>5282</v>
      </c>
      <c r="B18" s="116">
        <v>5187661.4659000002</v>
      </c>
      <c r="C18" s="116">
        <v>556693.19949999999</v>
      </c>
      <c r="D18" s="116">
        <v>533.98009999999999</v>
      </c>
      <c r="E18" s="116" t="s">
        <v>6512</v>
      </c>
      <c r="F18" s="116">
        <v>5189816.4252000004</v>
      </c>
      <c r="G18" s="116">
        <v>488048.81920000003</v>
      </c>
      <c r="H18" s="116">
        <v>299.3073</v>
      </c>
      <c r="I18" s="116">
        <v>1.46E-2</v>
      </c>
      <c r="J18" s="116">
        <v>0</v>
      </c>
      <c r="K18" s="233">
        <f>VLOOKUP(TRIM(Q18),'Hub coords'!A$14:E$119,4,FALSE)</f>
        <v>488048.62240000005</v>
      </c>
      <c r="L18" s="233">
        <f>VLOOKUP(TRIM(Q18),'Hub coords'!A$14:E$119,5,FALSE)</f>
        <v>5189815.9575000005</v>
      </c>
      <c r="M18" s="116">
        <f t="shared" si="0"/>
        <v>-0.19679999997606501</v>
      </c>
      <c r="N18" s="116">
        <f t="shared" si="1"/>
        <v>-0.46769999992102385</v>
      </c>
      <c r="O18" s="116">
        <f t="shared" si="2"/>
        <v>0.50741849583623266</v>
      </c>
      <c r="P18" s="116">
        <f t="shared" si="3"/>
        <v>0.25747352991670486</v>
      </c>
      <c r="Q18" s="68" t="s">
        <v>6512</v>
      </c>
    </row>
    <row r="19" spans="1:17" x14ac:dyDescent="0.3">
      <c r="A19" s="116" t="s">
        <v>5282</v>
      </c>
      <c r="B19" s="116">
        <v>5187661.4659000002</v>
      </c>
      <c r="C19" s="116">
        <v>556693.19949999999</v>
      </c>
      <c r="D19" s="116">
        <v>533.98009999999999</v>
      </c>
      <c r="E19" s="116" t="s">
        <v>6513</v>
      </c>
      <c r="F19" s="116">
        <v>5189165.9855000004</v>
      </c>
      <c r="G19" s="116">
        <v>487756.1115</v>
      </c>
      <c r="H19" s="116">
        <v>338.82049999999998</v>
      </c>
      <c r="I19" s="116">
        <v>1.2999999999999999E-2</v>
      </c>
      <c r="J19" s="116">
        <v>0</v>
      </c>
      <c r="K19" s="233">
        <f>VLOOKUP(TRIM(Q19),'Hub coords'!A$14:E$119,4,FALSE)</f>
        <v>487756.00940000004</v>
      </c>
      <c r="L19" s="233">
        <f>VLOOKUP(TRIM(Q19),'Hub coords'!A$14:E$119,5,FALSE)</f>
        <v>5189165.6335000005</v>
      </c>
      <c r="M19" s="116">
        <f t="shared" si="0"/>
        <v>-0.10209999996004626</v>
      </c>
      <c r="N19" s="116">
        <f t="shared" si="1"/>
        <v>-0.35199999995529652</v>
      </c>
      <c r="O19" s="116">
        <f t="shared" si="2"/>
        <v>0.36650840366950688</v>
      </c>
      <c r="P19" s="116">
        <f t="shared" si="3"/>
        <v>0.13432840996037021</v>
      </c>
      <c r="Q19" s="68" t="s">
        <v>6513</v>
      </c>
    </row>
    <row r="20" spans="1:17" x14ac:dyDescent="0.3">
      <c r="A20" s="116" t="s">
        <v>5282</v>
      </c>
      <c r="B20" s="116">
        <v>5187661.4659000002</v>
      </c>
      <c r="C20" s="116">
        <v>556693.19949999999</v>
      </c>
      <c r="D20" s="116">
        <v>533.98009999999999</v>
      </c>
      <c r="E20" s="116" t="s">
        <v>6514</v>
      </c>
      <c r="F20" s="116">
        <v>5189841.8477999996</v>
      </c>
      <c r="G20" s="116">
        <v>488047.6274</v>
      </c>
      <c r="H20" s="116">
        <v>293.12389999999999</v>
      </c>
      <c r="I20" s="116">
        <v>1.3299999999999999E-2</v>
      </c>
      <c r="J20" s="116">
        <v>0</v>
      </c>
      <c r="K20" s="233">
        <f>VLOOKUP(TRIM(Q20),'Hub coords'!A$14:E$119,4,FALSE)</f>
        <v>488047.29640000005</v>
      </c>
      <c r="L20" s="233">
        <f>VLOOKUP(TRIM(Q20),'Hub coords'!A$14:E$119,5,FALSE)</f>
        <v>5189841.7215</v>
      </c>
      <c r="M20" s="116">
        <f t="shared" si="0"/>
        <v>-0.33099999994738027</v>
      </c>
      <c r="N20" s="116">
        <f t="shared" si="1"/>
        <v>-0.12629999965429306</v>
      </c>
      <c r="O20" s="116">
        <f t="shared" si="2"/>
        <v>0.35427770163791028</v>
      </c>
      <c r="P20" s="116">
        <f t="shared" si="3"/>
        <v>0.12551268987784017</v>
      </c>
      <c r="Q20" s="68" t="s">
        <v>6514</v>
      </c>
    </row>
    <row r="21" spans="1:17" x14ac:dyDescent="0.3">
      <c r="A21" s="116" t="s">
        <v>5282</v>
      </c>
      <c r="B21" s="116">
        <v>5187661.4659000002</v>
      </c>
      <c r="C21" s="116">
        <v>556693.19949999999</v>
      </c>
      <c r="D21" s="116">
        <v>533.98009999999999</v>
      </c>
      <c r="E21" s="116" t="s">
        <v>7191</v>
      </c>
      <c r="F21" s="116">
        <v>5189869.9095999999</v>
      </c>
      <c r="G21" s="116">
        <v>488015.0197</v>
      </c>
      <c r="H21" s="116">
        <v>289.10770000000002</v>
      </c>
      <c r="I21" s="116">
        <v>0.01</v>
      </c>
      <c r="J21" s="116">
        <v>0</v>
      </c>
      <c r="K21" s="233">
        <f>VLOOKUP(TRIM(Q21),'Hub coords'!A$14:E$119,4,FALSE)</f>
        <v>488015.69576465449</v>
      </c>
      <c r="L21" s="233">
        <f>VLOOKUP(TRIM(Q21),'Hub coords'!A$14:E$119,5,FALSE)</f>
        <v>5189870.846538106</v>
      </c>
      <c r="M21" s="116">
        <f t="shared" si="0"/>
        <v>0.67606465448625386</v>
      </c>
      <c r="N21" s="116">
        <f t="shared" si="1"/>
        <v>0.93693810608237982</v>
      </c>
      <c r="O21" s="116">
        <f t="shared" si="2"/>
        <v>1.155385836712072</v>
      </c>
      <c r="P21" s="116">
        <f>O21^2</f>
        <v>1.3349164316748545</v>
      </c>
      <c r="Q21" s="68" t="s">
        <v>7189</v>
      </c>
    </row>
    <row r="22" spans="1:17" x14ac:dyDescent="0.3">
      <c r="A22" s="116" t="s">
        <v>5282</v>
      </c>
      <c r="B22" s="116">
        <v>5187661.4659000002</v>
      </c>
      <c r="C22" s="116">
        <v>556693.19949999999</v>
      </c>
      <c r="D22" s="116">
        <v>533.98009999999999</v>
      </c>
      <c r="E22" s="116" t="s">
        <v>6515</v>
      </c>
      <c r="F22" s="116">
        <v>5189137.3349000001</v>
      </c>
      <c r="G22" s="116">
        <v>487770.4118</v>
      </c>
      <c r="H22" s="116">
        <v>334.7253</v>
      </c>
      <c r="I22" s="116">
        <v>1.18E-2</v>
      </c>
      <c r="J22" s="116">
        <v>0</v>
      </c>
      <c r="K22" s="233">
        <f>VLOOKUP(TRIM(Q22),'Hub coords'!A$14:E$119,4,FALSE)</f>
        <v>487770.48440000002</v>
      </c>
      <c r="L22" s="233">
        <f>VLOOKUP(TRIM(Q22),'Hub coords'!A$14:E$119,5,FALSE)</f>
        <v>5189137.1405000007</v>
      </c>
      <c r="M22" s="116">
        <f t="shared" si="0"/>
        <v>7.2600000014062971E-2</v>
      </c>
      <c r="N22" s="116">
        <f t="shared" si="1"/>
        <v>-0.1943999994546175</v>
      </c>
      <c r="O22" s="116">
        <f t="shared" si="2"/>
        <v>0.20751414359025561</v>
      </c>
      <c r="P22" s="116">
        <f t="shared" si="3"/>
        <v>4.3062119789997223E-2</v>
      </c>
      <c r="Q22" s="68" t="s">
        <v>6515</v>
      </c>
    </row>
    <row r="23" spans="1:17" x14ac:dyDescent="0.3">
      <c r="A23" s="116" t="s">
        <v>5282</v>
      </c>
      <c r="B23" s="116">
        <v>5187661.4659000002</v>
      </c>
      <c r="C23" s="116">
        <v>556693.19949999999</v>
      </c>
      <c r="D23" s="116">
        <v>533.98009999999999</v>
      </c>
      <c r="E23" s="116" t="s">
        <v>6516</v>
      </c>
      <c r="F23" s="116">
        <v>5189856.6551000001</v>
      </c>
      <c r="G23" s="116">
        <v>487977.0061</v>
      </c>
      <c r="H23" s="116">
        <v>299.1234</v>
      </c>
      <c r="I23" s="116">
        <v>1.41E-2</v>
      </c>
      <c r="J23" s="116">
        <v>0</v>
      </c>
      <c r="K23" s="233">
        <f>VLOOKUP(TRIM(Q23),'Hub coords'!A$14:E$119,4,FALSE)</f>
        <v>487975.32740000001</v>
      </c>
      <c r="L23" s="233">
        <f>VLOOKUP(TRIM(Q23),'Hub coords'!A$14:E$119,5,FALSE)</f>
        <v>5189856.6405000007</v>
      </c>
      <c r="M23" s="116">
        <f t="shared" si="0"/>
        <v>-1.6786999999894761</v>
      </c>
      <c r="N23" s="116">
        <f t="shared" si="1"/>
        <v>-1.4599999412894249E-2</v>
      </c>
      <c r="O23" s="116">
        <f t="shared" si="2"/>
        <v>1.6787634883888567</v>
      </c>
      <c r="P23" s="116">
        <f t="shared" si="3"/>
        <v>2.8182468499475228</v>
      </c>
      <c r="Q23" s="68" t="s">
        <v>6516</v>
      </c>
    </row>
    <row r="24" spans="1:17" x14ac:dyDescent="0.3">
      <c r="A24" s="116" t="s">
        <v>5282</v>
      </c>
      <c r="B24" s="116">
        <v>5187661.4659000002</v>
      </c>
      <c r="C24" s="116">
        <v>556693.19949999999</v>
      </c>
      <c r="D24" s="116">
        <v>533.98009999999999</v>
      </c>
      <c r="E24" s="116" t="s">
        <v>6533</v>
      </c>
      <c r="F24" s="116">
        <v>5189138.7374</v>
      </c>
      <c r="G24" s="116">
        <v>487822.56939999998</v>
      </c>
      <c r="H24" s="116">
        <v>340.46159999999998</v>
      </c>
      <c r="I24" s="116">
        <v>1.2699999999999999E-2</v>
      </c>
      <c r="J24" s="116">
        <v>0</v>
      </c>
      <c r="K24" s="233">
        <f>VLOOKUP(TRIM(Q24),'Hub coords'!A$14:E$119,4,FALSE)</f>
        <v>487822.16540000006</v>
      </c>
      <c r="L24" s="233">
        <f>VLOOKUP(TRIM(Q24),'Hub coords'!A$14:E$119,5,FALSE)</f>
        <v>5189140.4065000005</v>
      </c>
      <c r="M24" s="116">
        <f t="shared" si="0"/>
        <v>-0.40399999992223457</v>
      </c>
      <c r="N24" s="116">
        <f t="shared" si="1"/>
        <v>1.6691000005230308</v>
      </c>
      <c r="O24" s="116">
        <f t="shared" si="2"/>
        <v>1.7172975314962597</v>
      </c>
      <c r="P24" s="116">
        <f t="shared" si="3"/>
        <v>2.949110811683147</v>
      </c>
      <c r="Q24" s="68" t="s">
        <v>6529</v>
      </c>
    </row>
    <row r="25" spans="1:17" x14ac:dyDescent="0.3">
      <c r="A25" s="116" t="s">
        <v>5282</v>
      </c>
      <c r="B25" s="116">
        <v>5187661.4659000002</v>
      </c>
      <c r="C25" s="116">
        <v>556693.19949999999</v>
      </c>
      <c r="D25" s="116">
        <v>533.98009999999999</v>
      </c>
      <c r="E25" s="116" t="s">
        <v>6517</v>
      </c>
      <c r="F25" s="116">
        <v>5189139.6368000004</v>
      </c>
      <c r="G25" s="116">
        <v>487737.77860000002</v>
      </c>
      <c r="H25" s="116">
        <v>333.23779999999999</v>
      </c>
      <c r="I25" s="116">
        <v>1.2999999999999999E-2</v>
      </c>
      <c r="J25" s="116">
        <v>0</v>
      </c>
      <c r="K25" s="233">
        <f>VLOOKUP(TRIM(Q25),'Hub coords'!A$14:E$119,4,FALSE)</f>
        <v>487738.36340000003</v>
      </c>
      <c r="L25" s="233">
        <f>VLOOKUP(TRIM(Q25),'Hub coords'!A$14:E$119,5,FALSE)</f>
        <v>5189139.6984999999</v>
      </c>
      <c r="M25" s="116">
        <f t="shared" si="0"/>
        <v>0.58480000001145527</v>
      </c>
      <c r="N25" s="116">
        <f t="shared" si="1"/>
        <v>6.1699999496340752E-2</v>
      </c>
      <c r="O25" s="116">
        <f t="shared" si="2"/>
        <v>0.58804585701392931</v>
      </c>
      <c r="P25" s="116">
        <f t="shared" si="3"/>
        <v>0.34579792995124659</v>
      </c>
      <c r="Q25" s="68" t="s">
        <v>6517</v>
      </c>
    </row>
    <row r="26" spans="1:17" x14ac:dyDescent="0.3">
      <c r="A26" s="116" t="s">
        <v>5282</v>
      </c>
      <c r="B26" s="116">
        <v>5187661.4659000002</v>
      </c>
      <c r="C26" s="116">
        <v>556693.19949999999</v>
      </c>
      <c r="D26" s="116">
        <v>533.98009999999999</v>
      </c>
      <c r="E26" s="116" t="s">
        <v>6518</v>
      </c>
      <c r="F26" s="116">
        <v>5189811.7039000001</v>
      </c>
      <c r="G26" s="116">
        <v>488032.2599</v>
      </c>
      <c r="H26" s="116">
        <v>296.40170000000001</v>
      </c>
      <c r="I26" s="116">
        <v>1.3299999999999999E-2</v>
      </c>
      <c r="J26" s="116">
        <v>0</v>
      </c>
      <c r="K26" s="233">
        <f>VLOOKUP(TRIM(Q26),'Hub coords'!A$14:E$119,4,FALSE)</f>
        <v>488032.34240000002</v>
      </c>
      <c r="L26" s="233">
        <f>VLOOKUP(TRIM(Q26),'Hub coords'!A$14:E$119,5,FALSE)</f>
        <v>5189812.1225000005</v>
      </c>
      <c r="M26" s="116">
        <f t="shared" si="0"/>
        <v>8.2500000018626451E-2</v>
      </c>
      <c r="N26" s="116">
        <f t="shared" si="1"/>
        <v>0.41860000044107437</v>
      </c>
      <c r="O26" s="116">
        <f t="shared" si="2"/>
        <v>0.42665232962254035</v>
      </c>
      <c r="P26" s="116">
        <f t="shared" si="3"/>
        <v>0.18203221037234082</v>
      </c>
      <c r="Q26" s="68" t="s">
        <v>6518</v>
      </c>
    </row>
    <row r="27" spans="1:17" x14ac:dyDescent="0.3">
      <c r="A27" s="116" t="s">
        <v>5282</v>
      </c>
      <c r="B27" s="116">
        <v>5187661.4659000002</v>
      </c>
      <c r="C27" s="116">
        <v>556693.19949999999</v>
      </c>
      <c r="D27" s="116">
        <v>533.98009999999999</v>
      </c>
      <c r="E27" s="116" t="s">
        <v>6519</v>
      </c>
      <c r="F27" s="116">
        <v>5189580.3800999997</v>
      </c>
      <c r="G27" s="116">
        <v>487872.52140000003</v>
      </c>
      <c r="H27" s="116">
        <v>316.30779999999999</v>
      </c>
      <c r="I27" s="116">
        <v>1.24E-2</v>
      </c>
      <c r="J27" s="116">
        <v>0</v>
      </c>
      <c r="K27" s="233">
        <f>VLOOKUP(TRIM(Q27),'Hub coords'!A$14:E$119,4,FALSE)</f>
        <v>487871.8934</v>
      </c>
      <c r="L27" s="233">
        <f>VLOOKUP(TRIM(Q27),'Hub coords'!A$14:E$119,5,FALSE)</f>
        <v>5189581.3425000003</v>
      </c>
      <c r="M27" s="116">
        <f t="shared" si="0"/>
        <v>-0.62800000002607703</v>
      </c>
      <c r="N27" s="116">
        <f t="shared" si="1"/>
        <v>0.96240000054240227</v>
      </c>
      <c r="O27" s="116">
        <f t="shared" si="2"/>
        <v>1.1491726419806418</v>
      </c>
      <c r="P27" s="116">
        <f t="shared" si="3"/>
        <v>1.3205977610767685</v>
      </c>
      <c r="Q27" s="68" t="s">
        <v>6519</v>
      </c>
    </row>
    <row r="28" spans="1:17" x14ac:dyDescent="0.3">
      <c r="A28" s="116" t="s">
        <v>5282</v>
      </c>
      <c r="B28" s="116">
        <v>5187661.4659000002</v>
      </c>
      <c r="C28" s="116">
        <v>556693.19949999999</v>
      </c>
      <c r="D28" s="116">
        <v>533.98009999999999</v>
      </c>
      <c r="E28" s="116" t="s">
        <v>6520</v>
      </c>
      <c r="F28" s="116">
        <v>5189655.6244000001</v>
      </c>
      <c r="G28" s="116">
        <v>487872.4388</v>
      </c>
      <c r="H28" s="116">
        <v>315.31619999999998</v>
      </c>
      <c r="I28" s="116">
        <v>1.46E-2</v>
      </c>
      <c r="J28" s="116">
        <v>0</v>
      </c>
      <c r="K28" s="233">
        <f>VLOOKUP(TRIM(Q28),'Hub coords'!A$14:E$119,4,FALSE)</f>
        <v>487871.70540000004</v>
      </c>
      <c r="L28" s="233">
        <f>VLOOKUP(TRIM(Q28),'Hub coords'!A$14:E$119,5,FALSE)</f>
        <v>5189657.7755000005</v>
      </c>
      <c r="M28" s="116">
        <f t="shared" si="0"/>
        <v>-0.7333999999682419</v>
      </c>
      <c r="N28" s="116">
        <f t="shared" si="1"/>
        <v>2.1511000003665686</v>
      </c>
      <c r="O28" s="116">
        <f t="shared" si="2"/>
        <v>2.2726871257457479</v>
      </c>
      <c r="P28" s="116">
        <f t="shared" si="3"/>
        <v>5.1651067715304695</v>
      </c>
      <c r="Q28" s="68" t="s">
        <v>6520</v>
      </c>
    </row>
    <row r="29" spans="1:17" x14ac:dyDescent="0.3">
      <c r="A29" s="116" t="s">
        <v>5282</v>
      </c>
      <c r="B29" s="116">
        <v>5187661.4659000002</v>
      </c>
      <c r="C29" s="116">
        <v>556693.19949999999</v>
      </c>
      <c r="D29" s="116">
        <v>533.98009999999999</v>
      </c>
      <c r="E29" s="116" t="s">
        <v>6521</v>
      </c>
      <c r="F29" s="116">
        <v>5189732.0773999998</v>
      </c>
      <c r="G29" s="116">
        <v>487873.34110000002</v>
      </c>
      <c r="H29" s="116">
        <v>312.49880000000002</v>
      </c>
      <c r="I29" s="116">
        <v>1.4E-2</v>
      </c>
      <c r="J29" s="116">
        <v>0</v>
      </c>
      <c r="K29" s="233">
        <f>VLOOKUP(TRIM(Q29),'Hub coords'!A$14:E$119,4,FALSE)</f>
        <v>487871.66440000001</v>
      </c>
      <c r="L29" s="233">
        <f>VLOOKUP(TRIM(Q29),'Hub coords'!A$14:E$119,5,FALSE)</f>
        <v>5189733.6025</v>
      </c>
      <c r="M29" s="116">
        <f t="shared" si="0"/>
        <v>-1.6767000000108965</v>
      </c>
      <c r="N29" s="116">
        <f t="shared" si="1"/>
        <v>1.5251000002026558</v>
      </c>
      <c r="O29" s="116">
        <f t="shared" si="2"/>
        <v>2.2665508819911104</v>
      </c>
      <c r="P29" s="116">
        <f t="shared" si="3"/>
        <v>5.1372529006546808</v>
      </c>
      <c r="Q29" s="68" t="s">
        <v>6521</v>
      </c>
    </row>
    <row r="30" spans="1:17" x14ac:dyDescent="0.3">
      <c r="A30" s="116" t="s">
        <v>5281</v>
      </c>
      <c r="B30" s="116">
        <v>5187661.4659000002</v>
      </c>
      <c r="C30" s="116">
        <v>556693.19949999999</v>
      </c>
      <c r="D30" s="116">
        <v>533.98009999999999</v>
      </c>
      <c r="E30" s="116" t="s">
        <v>6522</v>
      </c>
      <c r="F30" s="116">
        <v>5189808.8574999999</v>
      </c>
      <c r="G30" s="116">
        <v>487873.2194</v>
      </c>
      <c r="H30" s="116">
        <v>315.00110000000001</v>
      </c>
      <c r="I30" s="116">
        <v>1.2500000000000001E-2</v>
      </c>
      <c r="J30" s="116">
        <v>0</v>
      </c>
      <c r="K30" s="233">
        <f>VLOOKUP(TRIM(Q30),'Hub coords'!A$14:E$119,4,FALSE)</f>
        <v>487872.52740000002</v>
      </c>
      <c r="L30" s="233">
        <f>VLOOKUP(TRIM(Q30),'Hub coords'!A$14:E$119,5,FALSE)</f>
        <v>5189809.6665000003</v>
      </c>
      <c r="M30" s="116">
        <f t="shared" si="0"/>
        <v>-0.69199999998090789</v>
      </c>
      <c r="N30" s="116">
        <f t="shared" si="1"/>
        <v>0.80900000035762787</v>
      </c>
      <c r="O30" s="116">
        <f t="shared" si="2"/>
        <v>1.0645867745525579</v>
      </c>
      <c r="P30" s="116">
        <f t="shared" si="3"/>
        <v>1.1333450005522188</v>
      </c>
      <c r="Q30" s="68" t="s">
        <v>6522</v>
      </c>
    </row>
    <row r="31" spans="1:17" x14ac:dyDescent="0.3">
      <c r="A31" s="116" t="s">
        <v>5282</v>
      </c>
      <c r="B31" s="116">
        <v>5187661.4659000002</v>
      </c>
      <c r="C31" s="116">
        <v>556693.19949999999</v>
      </c>
      <c r="D31" s="116">
        <v>533.98009999999999</v>
      </c>
      <c r="E31" s="116" t="s">
        <v>6523</v>
      </c>
      <c r="F31" s="116">
        <v>5189887.2736</v>
      </c>
      <c r="G31" s="116">
        <v>488031.777</v>
      </c>
      <c r="H31" s="116">
        <v>284.3374</v>
      </c>
      <c r="I31" s="116">
        <v>1.09E-2</v>
      </c>
      <c r="J31" s="116">
        <v>0</v>
      </c>
      <c r="K31" s="233">
        <f>VLOOKUP(TRIM(Q31),'Hub coords'!A$14:E$119,4,FALSE)</f>
        <v>488030.87040000001</v>
      </c>
      <c r="L31" s="233">
        <f>VLOOKUP(TRIM(Q31),'Hub coords'!A$14:E$119,5,FALSE)</f>
        <v>5189887.7975000003</v>
      </c>
      <c r="M31" s="116">
        <f t="shared" si="0"/>
        <v>-0.90659999998752028</v>
      </c>
      <c r="N31" s="116">
        <f t="shared" si="1"/>
        <v>0.52390000037848949</v>
      </c>
      <c r="O31" s="116">
        <f t="shared" si="2"/>
        <v>1.047088711797598</v>
      </c>
      <c r="P31" s="116">
        <f t="shared" si="3"/>
        <v>1.0963947703739532</v>
      </c>
      <c r="Q31" s="68" t="s">
        <v>6523</v>
      </c>
    </row>
    <row r="32" spans="1:17" x14ac:dyDescent="0.3">
      <c r="A32" s="116" t="s">
        <v>5282</v>
      </c>
      <c r="B32" s="116">
        <v>5187661.4659000002</v>
      </c>
      <c r="C32" s="116">
        <v>556693.19949999999</v>
      </c>
      <c r="D32" s="116">
        <v>533.98009999999999</v>
      </c>
      <c r="E32" s="116" t="s">
        <v>6524</v>
      </c>
      <c r="F32" s="116">
        <v>5189886.9142000005</v>
      </c>
      <c r="G32" s="116">
        <v>487953.43400000001</v>
      </c>
      <c r="H32" s="116">
        <v>306.21609999999998</v>
      </c>
      <c r="I32" s="116">
        <v>1.44E-2</v>
      </c>
      <c r="J32" s="116">
        <v>0</v>
      </c>
      <c r="K32" s="233">
        <f>VLOOKUP(TRIM(Q32),'Hub coords'!A$14:E$119,4,FALSE)</f>
        <v>487953.40240000002</v>
      </c>
      <c r="L32" s="233">
        <f>VLOOKUP(TRIM(Q32),'Hub coords'!A$14:E$119,5,FALSE)</f>
        <v>5189887.1414999999</v>
      </c>
      <c r="M32" s="116">
        <f t="shared" si="0"/>
        <v>-3.1599999987520278E-2</v>
      </c>
      <c r="N32" s="116">
        <f t="shared" si="1"/>
        <v>0.2272999994456768</v>
      </c>
      <c r="O32" s="116">
        <f t="shared" si="2"/>
        <v>0.22948605567052643</v>
      </c>
      <c r="P32" s="116">
        <f t="shared" si="3"/>
        <v>5.2663849747215954E-2</v>
      </c>
      <c r="Q32" s="68" t="s">
        <v>6524</v>
      </c>
    </row>
    <row r="33" spans="1:17" x14ac:dyDescent="0.3">
      <c r="A33" s="116" t="s">
        <v>5282</v>
      </c>
      <c r="B33" s="116">
        <v>5187661.4659000002</v>
      </c>
      <c r="C33" s="116">
        <v>556693.19949999999</v>
      </c>
      <c r="D33" s="116">
        <v>533.98009999999999</v>
      </c>
      <c r="E33" s="116" t="s">
        <v>6525</v>
      </c>
      <c r="F33" s="116">
        <v>5189813.4724000003</v>
      </c>
      <c r="G33" s="116">
        <v>487955.60720000003</v>
      </c>
      <c r="H33" s="116">
        <v>307.67090000000002</v>
      </c>
      <c r="I33" s="116">
        <v>1.5900000000000001E-2</v>
      </c>
      <c r="J33" s="116">
        <v>0</v>
      </c>
      <c r="K33" s="233">
        <f>VLOOKUP(TRIM(Q33),'Hub coords'!A$14:E$119,4,FALSE)</f>
        <v>487954.53240000003</v>
      </c>
      <c r="L33" s="233">
        <f>VLOOKUP(TRIM(Q33),'Hub coords'!A$14:E$119,5,FALSE)</f>
        <v>5189811.0734999999</v>
      </c>
      <c r="M33" s="116">
        <f t="shared" si="0"/>
        <v>-1.074800000002142</v>
      </c>
      <c r="N33" s="116">
        <f t="shared" si="1"/>
        <v>-2.3989000003784895</v>
      </c>
      <c r="O33" s="116">
        <f t="shared" si="2"/>
        <v>2.6286719559162419</v>
      </c>
      <c r="P33" s="116">
        <f t="shared" si="3"/>
        <v>6.9099162518205208</v>
      </c>
      <c r="Q33" s="68" t="s">
        <v>6525</v>
      </c>
    </row>
    <row r="34" spans="1:17" x14ac:dyDescent="0.3">
      <c r="A34" s="116" t="s">
        <v>5282</v>
      </c>
      <c r="B34" s="116">
        <v>5187661.4659000002</v>
      </c>
      <c r="C34" s="116">
        <v>556693.19949999999</v>
      </c>
      <c r="D34" s="116">
        <v>533.98009999999999</v>
      </c>
      <c r="E34" s="116" t="s">
        <v>6526</v>
      </c>
      <c r="F34" s="116">
        <v>5189737.9579999996</v>
      </c>
      <c r="G34" s="116">
        <v>487958.27289999998</v>
      </c>
      <c r="H34" s="116">
        <v>305.18709999999999</v>
      </c>
      <c r="I34" s="116">
        <v>1.41E-2</v>
      </c>
      <c r="J34" s="116">
        <v>0</v>
      </c>
      <c r="K34" s="233">
        <f>VLOOKUP(TRIM(Q34),'Hub coords'!A$14:E$119,4,FALSE)</f>
        <v>487956.13340000005</v>
      </c>
      <c r="L34" s="233">
        <f>VLOOKUP(TRIM(Q34),'Hub coords'!A$14:E$119,5,FALSE)</f>
        <v>5189733.8505000006</v>
      </c>
      <c r="M34" s="116">
        <f t="shared" si="0"/>
        <v>-2.1394999999320135</v>
      </c>
      <c r="N34" s="116">
        <f t="shared" si="1"/>
        <v>-4.1074999989941716</v>
      </c>
      <c r="O34" s="167">
        <f t="shared" si="2"/>
        <v>4.6313082915571719</v>
      </c>
      <c r="P34" s="116">
        <f t="shared" si="3"/>
        <v>21.449016491446212</v>
      </c>
      <c r="Q34" s="68" t="s">
        <v>6526</v>
      </c>
    </row>
    <row r="35" spans="1:17" x14ac:dyDescent="0.3">
      <c r="A35" s="116" t="s">
        <v>5282</v>
      </c>
      <c r="B35" s="116">
        <v>5187661.4659000002</v>
      </c>
      <c r="C35" s="116">
        <v>556693.19949999999</v>
      </c>
      <c r="D35" s="116">
        <v>533.98009999999999</v>
      </c>
      <c r="E35" s="116" t="s">
        <v>6527</v>
      </c>
      <c r="F35" s="116">
        <v>5189656.6292000003</v>
      </c>
      <c r="G35" s="116">
        <v>487956.89720000001</v>
      </c>
      <c r="H35" s="116">
        <v>308.6456</v>
      </c>
      <c r="I35" s="116">
        <v>1.55E-2</v>
      </c>
      <c r="J35" s="116">
        <v>0</v>
      </c>
      <c r="K35" s="233">
        <f>VLOOKUP(TRIM(Q35),'Hub coords'!A$14:E$119,4,FALSE)</f>
        <v>487956.44140000001</v>
      </c>
      <c r="L35" s="233">
        <f>VLOOKUP(TRIM(Q35),'Hub coords'!A$14:E$119,5,FALSE)</f>
        <v>5189658.0525000002</v>
      </c>
      <c r="M35" s="116">
        <f t="shared" si="0"/>
        <v>-0.45579999999608845</v>
      </c>
      <c r="N35" s="116">
        <f t="shared" si="1"/>
        <v>1.4232999999076128</v>
      </c>
      <c r="O35" s="116">
        <f t="shared" si="2"/>
        <v>1.4945021009464807</v>
      </c>
      <c r="P35" s="116">
        <f t="shared" si="3"/>
        <v>2.2335365297334451</v>
      </c>
      <c r="Q35" s="68" t="s">
        <v>6527</v>
      </c>
    </row>
    <row r="36" spans="1:17" x14ac:dyDescent="0.3">
      <c r="A36" s="116" t="s">
        <v>5282</v>
      </c>
      <c r="B36" s="116">
        <v>5187661.4659000002</v>
      </c>
      <c r="C36" s="116">
        <v>556693.19949999999</v>
      </c>
      <c r="D36" s="116">
        <v>533.98009999999999</v>
      </c>
      <c r="E36" s="116" t="s">
        <v>6528</v>
      </c>
      <c r="F36" s="116">
        <v>5189505.5489999996</v>
      </c>
      <c r="G36" s="116">
        <v>487957.48330000002</v>
      </c>
      <c r="H36" s="116">
        <v>314.56569999999999</v>
      </c>
      <c r="I36" s="116">
        <v>1.4800000000000001E-2</v>
      </c>
      <c r="J36" s="116">
        <v>0</v>
      </c>
      <c r="K36" s="233">
        <f>VLOOKUP(TRIM(Q36),'Hub coords'!A$14:E$119,4,FALSE)</f>
        <v>487956.26340000005</v>
      </c>
      <c r="L36" s="233">
        <f>VLOOKUP(TRIM(Q36),'Hub coords'!A$14:E$119,5,FALSE)</f>
        <v>5189505.7545000007</v>
      </c>
      <c r="M36" s="116">
        <f t="shared" si="0"/>
        <v>-1.2198999999673106</v>
      </c>
      <c r="N36" s="116">
        <f t="shared" si="1"/>
        <v>0.20550000108778477</v>
      </c>
      <c r="O36" s="116">
        <f t="shared" si="2"/>
        <v>1.2370878143314337</v>
      </c>
      <c r="P36" s="116">
        <f t="shared" si="3"/>
        <v>1.5303862603673237</v>
      </c>
      <c r="Q36" s="68" t="s">
        <v>6528</v>
      </c>
    </row>
    <row r="37" spans="1:17" x14ac:dyDescent="0.3">
      <c r="L37" s="18" t="s">
        <v>159</v>
      </c>
      <c r="M37" s="18">
        <f>AVERAGE(M4:M36)</f>
        <v>-0.49977682862663642</v>
      </c>
      <c r="N37" s="18">
        <f>AVERAGE(N4:N36)</f>
        <v>0.42404054901139304</v>
      </c>
      <c r="O37" s="18">
        <f>AVERAGE(O4:O36)</f>
        <v>1.2678594554012055</v>
      </c>
      <c r="P37" s="34"/>
      <c r="Q37" s="145"/>
    </row>
    <row r="38" spans="1:17" x14ac:dyDescent="0.3">
      <c r="L38" s="116" t="s">
        <v>163</v>
      </c>
      <c r="M38" s="116">
        <f>MAX(M4:M36)</f>
        <v>1.1893000000272878</v>
      </c>
      <c r="N38" s="116">
        <f>MAX(N4:N36)</f>
        <v>2.5600000005215406</v>
      </c>
      <c r="O38" s="167">
        <f>MAX(O4:O36)</f>
        <v>4.6313082915571719</v>
      </c>
    </row>
    <row r="39" spans="1:17" x14ac:dyDescent="0.3">
      <c r="L39" s="116" t="s">
        <v>162</v>
      </c>
      <c r="M39" s="116">
        <f>MIN(M4:M36)</f>
        <v>-2.4694000000017695</v>
      </c>
      <c r="N39" s="116">
        <f>MIN(N4:N36)</f>
        <v>-4.1074999989941716</v>
      </c>
      <c r="O39" s="116">
        <f>MIN(O4:O36)</f>
        <v>0.20751414359025561</v>
      </c>
    </row>
    <row r="40" spans="1:17" x14ac:dyDescent="0.3">
      <c r="L40" s="116" t="s">
        <v>161</v>
      </c>
      <c r="M40" s="116">
        <f>_xlfn.STDEV.S(M4:M36)</f>
        <v>0.77623859166409792</v>
      </c>
      <c r="N40" s="116">
        <f>_xlfn.STDEV.S(N4:N36)</f>
        <v>1.2501114033669514</v>
      </c>
      <c r="O40" s="116">
        <f>_xlfn.STDEV.S(O4:O36)</f>
        <v>0.97500552747041291</v>
      </c>
    </row>
    <row r="41" spans="1:17" x14ac:dyDescent="0.3">
      <c r="L41" s="116" t="s">
        <v>160</v>
      </c>
      <c r="M41" s="116">
        <f>COUNT(M4:M36)</f>
        <v>33</v>
      </c>
      <c r="N41" s="116">
        <f t="shared" ref="N41:O41" si="4">COUNT(N4:N36)</f>
        <v>33</v>
      </c>
      <c r="O41" s="116">
        <f t="shared" si="4"/>
        <v>33</v>
      </c>
    </row>
    <row r="42" spans="1:17" x14ac:dyDescent="0.3">
      <c r="O42" s="116" t="s">
        <v>164</v>
      </c>
      <c r="P42" s="116">
        <f>SQRT(SUM(P4:P36)/M41)</f>
        <v>1.5903761292355039</v>
      </c>
    </row>
    <row r="46" spans="1:17" x14ac:dyDescent="0.3">
      <c r="Q46" s="68"/>
    </row>
    <row r="47" spans="1:17" x14ac:dyDescent="0.3">
      <c r="Q47" s="68"/>
    </row>
    <row r="48" spans="1:17" x14ac:dyDescent="0.3">
      <c r="Q48" s="68"/>
    </row>
    <row r="49" spans="17:17" x14ac:dyDescent="0.3">
      <c r="Q49" s="68"/>
    </row>
    <row r="50" spans="17:17" x14ac:dyDescent="0.3">
      <c r="Q50" s="68"/>
    </row>
    <row r="51" spans="17:17" x14ac:dyDescent="0.3">
      <c r="Q51" s="68"/>
    </row>
    <row r="52" spans="17:17" x14ac:dyDescent="0.3">
      <c r="Q52" s="68"/>
    </row>
    <row r="53" spans="17:17" x14ac:dyDescent="0.3">
      <c r="Q53" s="68"/>
    </row>
    <row r="54" spans="17:17" x14ac:dyDescent="0.3">
      <c r="Q54" s="68"/>
    </row>
    <row r="55" spans="17:17" x14ac:dyDescent="0.3">
      <c r="Q55" s="68"/>
    </row>
    <row r="56" spans="17:17" x14ac:dyDescent="0.3">
      <c r="Q56" s="68"/>
    </row>
    <row r="57" spans="17:17" x14ac:dyDescent="0.3">
      <c r="Q57" s="68"/>
    </row>
    <row r="58" spans="17:17" x14ac:dyDescent="0.3">
      <c r="Q58" s="68"/>
    </row>
    <row r="59" spans="17:17" x14ac:dyDescent="0.3">
      <c r="Q59" s="68"/>
    </row>
    <row r="60" spans="17:17" x14ac:dyDescent="0.3">
      <c r="Q60" s="68"/>
    </row>
    <row r="61" spans="17:17" x14ac:dyDescent="0.3">
      <c r="Q61" s="68"/>
    </row>
    <row r="62" spans="17:17" x14ac:dyDescent="0.3">
      <c r="Q62" s="68"/>
    </row>
    <row r="63" spans="17:17" x14ac:dyDescent="0.3">
      <c r="Q63" s="68"/>
    </row>
    <row r="64" spans="17:17" x14ac:dyDescent="0.3">
      <c r="Q64" s="68"/>
    </row>
    <row r="65" spans="17:17" x14ac:dyDescent="0.3">
      <c r="Q65" s="68"/>
    </row>
    <row r="66" spans="17:17" x14ac:dyDescent="0.3">
      <c r="Q66" s="68"/>
    </row>
    <row r="67" spans="17:17" x14ac:dyDescent="0.3">
      <c r="Q67" s="68"/>
    </row>
    <row r="68" spans="17:17" x14ac:dyDescent="0.3">
      <c r="Q68" s="68"/>
    </row>
    <row r="69" spans="17:17" x14ac:dyDescent="0.3">
      <c r="Q69" s="68"/>
    </row>
    <row r="70" spans="17:17" x14ac:dyDescent="0.3">
      <c r="Q70" s="68"/>
    </row>
    <row r="71" spans="17:17" x14ac:dyDescent="0.3">
      <c r="Q71" s="68"/>
    </row>
    <row r="72" spans="17:17" x14ac:dyDescent="0.3">
      <c r="Q72" s="68"/>
    </row>
    <row r="73" spans="17:17" x14ac:dyDescent="0.3">
      <c r="Q73" s="68"/>
    </row>
    <row r="74" spans="17:17" x14ac:dyDescent="0.3">
      <c r="Q74" s="68"/>
    </row>
    <row r="75" spans="17:17" x14ac:dyDescent="0.3">
      <c r="Q75" s="68"/>
    </row>
    <row r="76" spans="17:17" x14ac:dyDescent="0.3">
      <c r="Q76" s="68"/>
    </row>
    <row r="77" spans="17:17" x14ac:dyDescent="0.3">
      <c r="Q77" s="68"/>
    </row>
    <row r="78" spans="17:17" x14ac:dyDescent="0.3">
      <c r="Q78" s="68"/>
    </row>
    <row r="79" spans="17:17" x14ac:dyDescent="0.3">
      <c r="Q79" s="145"/>
    </row>
  </sheetData>
  <sortState ref="A48:R83">
    <sortCondition ref="E48:E83"/>
  </sortState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"/>
  <sheetViews>
    <sheetView zoomScale="90" zoomScaleNormal="90" workbookViewId="0">
      <selection activeCell="C19" sqref="A19:XFD19"/>
    </sheetView>
  </sheetViews>
  <sheetFormatPr defaultRowHeight="14.4" x14ac:dyDescent="0.3"/>
  <cols>
    <col min="1" max="1" width="8.88671875" style="145"/>
    <col min="2" max="2" width="12.109375" style="145" customWidth="1"/>
    <col min="3" max="3" width="11.6640625" style="145" customWidth="1"/>
    <col min="4" max="4" width="9" style="145" bestFit="1" customWidth="1"/>
    <col min="5" max="5" width="8.88671875" style="145"/>
    <col min="6" max="6" width="12.21875" style="145" customWidth="1"/>
    <col min="7" max="7" width="12.77734375" style="145" customWidth="1"/>
    <col min="8" max="8" width="9.6640625" style="145" customWidth="1"/>
    <col min="9" max="10" width="9" style="145" bestFit="1" customWidth="1"/>
    <col min="11" max="11" width="10.5546875" style="145" customWidth="1"/>
    <col min="12" max="12" width="11.33203125" style="145" customWidth="1"/>
    <col min="13" max="15" width="9" style="145" bestFit="1" customWidth="1"/>
    <col min="16" max="16" width="10.109375" style="145" bestFit="1" customWidth="1"/>
    <col min="17" max="16384" width="8.88671875" style="145"/>
  </cols>
  <sheetData>
    <row r="1" spans="1:16" s="116" customFormat="1" x14ac:dyDescent="0.3">
      <c r="A1" s="70" t="s">
        <v>6920</v>
      </c>
      <c r="B1" s="145"/>
      <c r="C1" s="145"/>
      <c r="D1" s="145"/>
      <c r="E1" s="145"/>
      <c r="F1" s="145"/>
      <c r="G1" s="70" t="s">
        <v>6921</v>
      </c>
      <c r="H1" s="70"/>
      <c r="I1" s="145"/>
      <c r="J1" s="145"/>
      <c r="K1" s="145"/>
      <c r="L1" s="145"/>
      <c r="M1" s="145"/>
      <c r="N1" s="145"/>
      <c r="O1" s="145"/>
      <c r="P1" s="145"/>
    </row>
    <row r="2" spans="1:16" s="116" customFormat="1" x14ac:dyDescent="0.3">
      <c r="A2" s="145" t="s">
        <v>6922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</row>
    <row r="3" spans="1:16" s="116" customFormat="1" x14ac:dyDescent="0.3">
      <c r="A3" s="145" t="s">
        <v>6923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</row>
    <row r="4" spans="1:16" s="116" customFormat="1" x14ac:dyDescent="0.3">
      <c r="A4" s="145" t="s">
        <v>6924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</row>
    <row r="5" spans="1:16" s="116" customFormat="1" x14ac:dyDescent="0.3">
      <c r="A5" s="145" t="s">
        <v>6925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</row>
    <row r="6" spans="1:16" x14ac:dyDescent="0.3">
      <c r="A6" s="145" t="s">
        <v>6926</v>
      </c>
    </row>
    <row r="7" spans="1:16" x14ac:dyDescent="0.3">
      <c r="A7" s="145" t="s">
        <v>6927</v>
      </c>
    </row>
    <row r="8" spans="1:16" x14ac:dyDescent="0.3">
      <c r="A8" s="145" t="s">
        <v>6928</v>
      </c>
    </row>
    <row r="9" spans="1:16" x14ac:dyDescent="0.3">
      <c r="A9" s="145" t="s">
        <v>6929</v>
      </c>
    </row>
    <row r="10" spans="1:16" x14ac:dyDescent="0.3">
      <c r="A10" s="145" t="s">
        <v>6930</v>
      </c>
    </row>
    <row r="11" spans="1:16" x14ac:dyDescent="0.3">
      <c r="A11" s="145" t="s">
        <v>6931</v>
      </c>
    </row>
    <row r="12" spans="1:16" x14ac:dyDescent="0.3">
      <c r="A12" s="145" t="s">
        <v>6932</v>
      </c>
    </row>
    <row r="14" spans="1:16" ht="43.2" x14ac:dyDescent="0.3">
      <c r="A14" s="116" t="s">
        <v>6485</v>
      </c>
      <c r="B14" s="116" t="s">
        <v>6486</v>
      </c>
      <c r="C14" s="91" t="s">
        <v>6487</v>
      </c>
      <c r="D14" s="91" t="s">
        <v>6488</v>
      </c>
      <c r="E14" s="91" t="s">
        <v>6933</v>
      </c>
      <c r="F14" s="91" t="s">
        <v>6486</v>
      </c>
      <c r="G14" s="91" t="s">
        <v>6487</v>
      </c>
      <c r="H14" s="91" t="s">
        <v>6488</v>
      </c>
      <c r="I14" s="91" t="s">
        <v>6490</v>
      </c>
      <c r="J14" s="91" t="s">
        <v>6491</v>
      </c>
      <c r="K14" s="217" t="s">
        <v>6493</v>
      </c>
      <c r="L14" s="217" t="s">
        <v>6494</v>
      </c>
      <c r="M14" s="217" t="s">
        <v>6495</v>
      </c>
      <c r="N14" s="217" t="s">
        <v>6496</v>
      </c>
      <c r="O14" s="217" t="s">
        <v>5331</v>
      </c>
      <c r="P14" s="159" t="s">
        <v>6497</v>
      </c>
    </row>
    <row r="15" spans="1:16" s="116" customFormat="1" x14ac:dyDescent="0.3">
      <c r="A15" s="116" t="s">
        <v>5281</v>
      </c>
      <c r="B15" s="116">
        <v>5187661.4659000002</v>
      </c>
      <c r="C15" s="116">
        <v>556693.19949999999</v>
      </c>
      <c r="D15" s="116">
        <v>533.98009999999999</v>
      </c>
      <c r="E15" s="116" t="s">
        <v>6907</v>
      </c>
      <c r="F15" s="116">
        <v>5189790.0639000004</v>
      </c>
      <c r="G15" s="116">
        <v>487961.04100000003</v>
      </c>
      <c r="H15" s="116">
        <v>297.62860000000001</v>
      </c>
      <c r="I15" s="116">
        <v>3.8100000000000002E-2</v>
      </c>
      <c r="J15" s="116">
        <v>0</v>
      </c>
      <c r="K15" s="203">
        <f>VLOOKUP(TRIM(E15),'Hub coords'!A$13:E$119,4,FALSE)</f>
        <v>487964.06940000004</v>
      </c>
      <c r="L15" s="203">
        <f>VLOOKUP(TRIM(E15),'Hub coords'!A$13:E$119,5,FALSE)</f>
        <v>5189790.5725000007</v>
      </c>
      <c r="M15" s="203">
        <f t="shared" ref="M15:M47" si="0">K15-G15</f>
        <v>3.0284000000101514</v>
      </c>
      <c r="N15" s="203">
        <f t="shared" ref="N15:N47" si="1">L15-F15</f>
        <v>0.50860000029206276</v>
      </c>
      <c r="O15" s="203">
        <f t="shared" ref="O15:O47" si="2">SQRT(M15^2+N15^2)</f>
        <v>3.0708110525329575</v>
      </c>
      <c r="P15" s="159">
        <f t="shared" ref="P15:P47" si="3">O15^2</f>
        <v>9.4298805203585694</v>
      </c>
    </row>
    <row r="16" spans="1:16" s="116" customFormat="1" x14ac:dyDescent="0.3">
      <c r="A16" s="116" t="s">
        <v>5282</v>
      </c>
      <c r="B16" s="116">
        <v>5187661.4659000002</v>
      </c>
      <c r="C16" s="116">
        <v>556693.19949999999</v>
      </c>
      <c r="D16" s="116">
        <v>533.98009999999999</v>
      </c>
      <c r="E16" s="116" t="s">
        <v>6905</v>
      </c>
      <c r="F16" s="116">
        <v>5189690.4265000001</v>
      </c>
      <c r="G16" s="116">
        <v>487979.62969999999</v>
      </c>
      <c r="H16" s="116">
        <v>302.01249999999999</v>
      </c>
      <c r="I16" s="116">
        <v>5.4199999999999998E-2</v>
      </c>
      <c r="J16" s="116">
        <v>0</v>
      </c>
      <c r="K16" s="203">
        <f>VLOOKUP(TRIM(E16),'Hub coords'!A$13:E$119,4,FALSE)</f>
        <v>487977.93940000003</v>
      </c>
      <c r="L16" s="203">
        <f>VLOOKUP(TRIM(E16),'Hub coords'!A$13:E$119,5,FALSE)</f>
        <v>5189689.1184999999</v>
      </c>
      <c r="M16" s="203">
        <f t="shared" si="0"/>
        <v>-1.6902999999583699</v>
      </c>
      <c r="N16" s="203">
        <f t="shared" si="1"/>
        <v>-1.3080000001937151</v>
      </c>
      <c r="O16" s="203">
        <f t="shared" si="2"/>
        <v>2.1372828756077245</v>
      </c>
      <c r="P16" s="159">
        <f t="shared" si="3"/>
        <v>4.5679780903660241</v>
      </c>
    </row>
    <row r="17" spans="1:16" s="116" customFormat="1" x14ac:dyDescent="0.3">
      <c r="A17" s="116" t="s">
        <v>5281</v>
      </c>
      <c r="B17" s="116">
        <v>5187661.4659000002</v>
      </c>
      <c r="C17" s="116">
        <v>556693.19949999999</v>
      </c>
      <c r="D17" s="116">
        <v>533.98009999999999</v>
      </c>
      <c r="E17" s="116" t="s">
        <v>6903</v>
      </c>
      <c r="F17" s="116">
        <v>5189681.4359999998</v>
      </c>
      <c r="G17" s="116">
        <v>487922.00140000001</v>
      </c>
      <c r="H17" s="116">
        <v>306.83960000000002</v>
      </c>
      <c r="I17" s="116">
        <v>4.1500000000000002E-2</v>
      </c>
      <c r="J17" s="116">
        <v>0</v>
      </c>
      <c r="K17" s="203">
        <f>VLOOKUP(TRIM(E17),'Hub coords'!A$13:E$119,4,FALSE)</f>
        <v>487922.22340000002</v>
      </c>
      <c r="L17" s="203">
        <f>VLOOKUP(TRIM(E17),'Hub coords'!A$13:E$119,5,FALSE)</f>
        <v>5189684.0785000008</v>
      </c>
      <c r="M17" s="203">
        <f t="shared" si="0"/>
        <v>0.22200000000884756</v>
      </c>
      <c r="N17" s="203">
        <f t="shared" si="1"/>
        <v>2.6425000010058284</v>
      </c>
      <c r="O17" s="203">
        <f t="shared" si="2"/>
        <v>2.6518088647788574</v>
      </c>
      <c r="P17" s="159">
        <f t="shared" si="3"/>
        <v>7.0320902553197318</v>
      </c>
    </row>
    <row r="18" spans="1:16" s="116" customFormat="1" x14ac:dyDescent="0.3">
      <c r="A18" s="116" t="s">
        <v>6973</v>
      </c>
      <c r="B18" s="116">
        <v>5187661.4659000002</v>
      </c>
      <c r="C18" s="116">
        <v>556693.19949999999</v>
      </c>
      <c r="D18" s="116">
        <v>533.98009999999999</v>
      </c>
      <c r="E18" s="116" t="s">
        <v>6901</v>
      </c>
      <c r="F18" s="116">
        <v>5189668.7895999998</v>
      </c>
      <c r="G18" s="116">
        <v>487868.3898</v>
      </c>
      <c r="H18" s="116">
        <v>325.4117</v>
      </c>
      <c r="I18" s="116">
        <v>3.8100000000000002E-2</v>
      </c>
      <c r="J18" s="116">
        <v>0</v>
      </c>
      <c r="K18" s="203">
        <f>VLOOKUP(TRIM(E18),'Hub coords'!A$13:E$119,4,FALSE)</f>
        <v>487870.81840000005</v>
      </c>
      <c r="L18" s="203">
        <f>VLOOKUP(TRIM(E18),'Hub coords'!A$13:E$119,5,FALSE)</f>
        <v>5189669.9745000005</v>
      </c>
      <c r="M18" s="203">
        <f t="shared" si="0"/>
        <v>2.428600000042934</v>
      </c>
      <c r="N18" s="203">
        <f t="shared" si="1"/>
        <v>1.1849000006914139</v>
      </c>
      <c r="O18" s="203">
        <f t="shared" si="2"/>
        <v>2.70223721605766</v>
      </c>
      <c r="P18" s="159">
        <f t="shared" si="3"/>
        <v>7.3020859718470525</v>
      </c>
    </row>
    <row r="19" spans="1:16" s="116" customFormat="1" x14ac:dyDescent="0.3">
      <c r="A19" s="116" t="s">
        <v>6973</v>
      </c>
      <c r="B19" s="116">
        <v>5187661.4659000002</v>
      </c>
      <c r="C19" s="116">
        <v>556693.19949999999</v>
      </c>
      <c r="D19" s="116">
        <v>533.98009999999999</v>
      </c>
      <c r="E19" s="116" t="s">
        <v>6899</v>
      </c>
      <c r="F19" s="116">
        <v>5189739.8705000002</v>
      </c>
      <c r="G19" s="116">
        <v>487866.62780000002</v>
      </c>
      <c r="H19" s="116">
        <v>316.50130000000001</v>
      </c>
      <c r="I19" s="116">
        <v>4.3299999999999998E-2</v>
      </c>
      <c r="J19" s="116">
        <v>0</v>
      </c>
      <c r="K19" s="203">
        <f>VLOOKUP(TRIM(E19),'Hub coords'!A$13:E$119,4,FALSE)</f>
        <v>487867.99840000004</v>
      </c>
      <c r="L19" s="203">
        <f>VLOOKUP(TRIM(E19),'Hub coords'!A$13:E$119,5,FALSE)</f>
        <v>5189743.4675000003</v>
      </c>
      <c r="M19" s="203">
        <f t="shared" si="0"/>
        <v>1.3706000000238419</v>
      </c>
      <c r="N19" s="203">
        <f t="shared" si="1"/>
        <v>3.5970000000670552</v>
      </c>
      <c r="O19" s="203">
        <f t="shared" si="2"/>
        <v>3.849279589812586</v>
      </c>
      <c r="P19" s="159">
        <f t="shared" si="3"/>
        <v>14.81695336054775</v>
      </c>
    </row>
    <row r="20" spans="1:16" s="116" customFormat="1" x14ac:dyDescent="0.3">
      <c r="A20" s="116" t="s">
        <v>6973</v>
      </c>
      <c r="B20" s="116">
        <v>5187661.4659000002</v>
      </c>
      <c r="C20" s="116">
        <v>556693.19949999999</v>
      </c>
      <c r="D20" s="116">
        <v>533.98009999999999</v>
      </c>
      <c r="E20" s="116" t="s">
        <v>6897</v>
      </c>
      <c r="F20" s="116">
        <v>5189785.2050000001</v>
      </c>
      <c r="G20" s="116">
        <v>487857.1703</v>
      </c>
      <c r="H20" s="116">
        <v>315.57209999999998</v>
      </c>
      <c r="I20" s="116">
        <v>2.0299999999999999E-2</v>
      </c>
      <c r="J20" s="116">
        <v>0</v>
      </c>
      <c r="K20" s="203">
        <f>VLOOKUP(TRIM(E20),'Hub coords'!A$13:E$119,4,FALSE)</f>
        <v>487856.82940000005</v>
      </c>
      <c r="L20" s="203">
        <f>VLOOKUP(TRIM(E20),'Hub coords'!A$13:E$119,5,FALSE)</f>
        <v>5189786.1225000005</v>
      </c>
      <c r="M20" s="203">
        <f t="shared" si="0"/>
        <v>-0.34089999995194376</v>
      </c>
      <c r="N20" s="203">
        <f t="shared" si="1"/>
        <v>0.91750000044703484</v>
      </c>
      <c r="O20" s="203">
        <f t="shared" si="2"/>
        <v>0.97878448127641671</v>
      </c>
      <c r="P20" s="159">
        <f t="shared" si="3"/>
        <v>0.95801906078754417</v>
      </c>
    </row>
    <row r="21" spans="1:16" s="116" customFormat="1" x14ac:dyDescent="0.3">
      <c r="A21" s="116" t="s">
        <v>6973</v>
      </c>
      <c r="B21" s="116">
        <v>5187661.4659000002</v>
      </c>
      <c r="C21" s="116">
        <v>556693.19949999999</v>
      </c>
      <c r="D21" s="116">
        <v>533.98009999999999</v>
      </c>
      <c r="E21" s="116" t="s">
        <v>6895</v>
      </c>
      <c r="F21" s="116">
        <v>5189807.2161999997</v>
      </c>
      <c r="G21" s="116">
        <v>487836.46299999999</v>
      </c>
      <c r="H21" s="116">
        <v>316.00040000000001</v>
      </c>
      <c r="I21" s="116">
        <v>3.7100000000000001E-2</v>
      </c>
      <c r="J21" s="116">
        <v>0</v>
      </c>
      <c r="K21" s="203">
        <f>VLOOKUP(TRIM(E21),'Hub coords'!A$13:E$119,4,FALSE)</f>
        <v>487836.50140000001</v>
      </c>
      <c r="L21" s="203">
        <f>VLOOKUP(TRIM(E21),'Hub coords'!A$13:E$119,5,FALSE)</f>
        <v>5189807.4275000002</v>
      </c>
      <c r="M21" s="203">
        <f t="shared" si="0"/>
        <v>3.8400000019464642E-2</v>
      </c>
      <c r="N21" s="203">
        <f t="shared" si="1"/>
        <v>0.21130000054836273</v>
      </c>
      <c r="O21" s="203">
        <f t="shared" si="2"/>
        <v>0.21476091411901044</v>
      </c>
      <c r="P21" s="159">
        <f t="shared" si="3"/>
        <v>4.6122250233232978E-2</v>
      </c>
    </row>
    <row r="22" spans="1:16" s="116" customFormat="1" x14ac:dyDescent="0.3">
      <c r="A22" s="116" t="s">
        <v>5282</v>
      </c>
      <c r="B22" s="116">
        <v>5187661.4659000002</v>
      </c>
      <c r="C22" s="116">
        <v>556693.19949999999</v>
      </c>
      <c r="D22" s="116">
        <v>533.98009999999999</v>
      </c>
      <c r="E22" s="116" t="s">
        <v>6893</v>
      </c>
      <c r="F22" s="116">
        <v>5189847.9663000004</v>
      </c>
      <c r="G22" s="116">
        <v>487853.29210000002</v>
      </c>
      <c r="H22" s="116">
        <v>310.4212</v>
      </c>
      <c r="I22" s="116">
        <v>3.7600000000000001E-2</v>
      </c>
      <c r="J22" s="116">
        <v>0</v>
      </c>
      <c r="K22" s="203">
        <f>VLOOKUP(TRIM(E22),'Hub coords'!A$13:E$119,4,FALSE)</f>
        <v>487852.91840000002</v>
      </c>
      <c r="L22" s="203">
        <f>VLOOKUP(TRIM(E22),'Hub coords'!A$13:E$119,5,FALSE)</f>
        <v>5189849.3285000008</v>
      </c>
      <c r="M22" s="203">
        <f t="shared" si="0"/>
        <v>-0.37369999999646097</v>
      </c>
      <c r="N22" s="203">
        <f t="shared" si="1"/>
        <v>1.3622000003233552</v>
      </c>
      <c r="O22" s="203">
        <f t="shared" si="2"/>
        <v>1.4125298336241623</v>
      </c>
      <c r="P22" s="159">
        <f t="shared" si="3"/>
        <v>1.9952405308783037</v>
      </c>
    </row>
    <row r="23" spans="1:16" s="116" customFormat="1" x14ac:dyDescent="0.3">
      <c r="A23" s="116" t="s">
        <v>5282</v>
      </c>
      <c r="B23" s="116">
        <v>5187661.4659000002</v>
      </c>
      <c r="C23" s="116">
        <v>556693.19949999999</v>
      </c>
      <c r="D23" s="116">
        <v>533.98009999999999</v>
      </c>
      <c r="E23" s="116" t="s">
        <v>6891</v>
      </c>
      <c r="F23" s="116">
        <v>5189606.8574999999</v>
      </c>
      <c r="G23" s="116">
        <v>487821.516</v>
      </c>
      <c r="H23" s="116">
        <v>317.8347</v>
      </c>
      <c r="I23" s="116">
        <v>5.6300000000000003E-2</v>
      </c>
      <c r="J23" s="116">
        <v>0</v>
      </c>
      <c r="K23" s="203">
        <f>VLOOKUP(TRIM(E23),'Hub coords'!A$13:E$119,4,FALSE)</f>
        <v>487820.15140000003</v>
      </c>
      <c r="L23" s="203">
        <f>VLOOKUP(TRIM(E23),'Hub coords'!A$13:E$119,5,FALSE)</f>
        <v>5189605.0755000003</v>
      </c>
      <c r="M23" s="203">
        <f t="shared" si="0"/>
        <v>-1.3645999999716878</v>
      </c>
      <c r="N23" s="203">
        <f t="shared" si="1"/>
        <v>-1.7819999996572733</v>
      </c>
      <c r="O23" s="203">
        <f t="shared" si="2"/>
        <v>2.2444725791823013</v>
      </c>
      <c r="P23" s="159">
        <f t="shared" si="3"/>
        <v>5.0376571587012515</v>
      </c>
    </row>
    <row r="24" spans="1:16" s="116" customFormat="1" x14ac:dyDescent="0.3">
      <c r="A24" s="116" t="s">
        <v>6973</v>
      </c>
      <c r="B24" s="116">
        <v>5187661.4659000002</v>
      </c>
      <c r="C24" s="116">
        <v>556693.19949999999</v>
      </c>
      <c r="D24" s="116">
        <v>533.98009999999999</v>
      </c>
      <c r="E24" s="116" t="s">
        <v>6889</v>
      </c>
      <c r="F24" s="116">
        <v>5189563.2455000002</v>
      </c>
      <c r="G24" s="116">
        <v>487838.391</v>
      </c>
      <c r="H24" s="116">
        <v>319.03719999999998</v>
      </c>
      <c r="I24" s="116">
        <v>1.9E-2</v>
      </c>
      <c r="J24" s="116">
        <v>0</v>
      </c>
      <c r="K24" s="203">
        <f>VLOOKUP(TRIM(E24),'Hub coords'!A$13:E$119,4,FALSE)</f>
        <v>487837.50940000004</v>
      </c>
      <c r="L24" s="203">
        <f>VLOOKUP(TRIM(E24),'Hub coords'!A$13:E$119,5,FALSE)</f>
        <v>5189563.5465000002</v>
      </c>
      <c r="M24" s="203">
        <f t="shared" si="0"/>
        <v>-0.88159999996423721</v>
      </c>
      <c r="N24" s="203">
        <f t="shared" si="1"/>
        <v>0.30099999997764826</v>
      </c>
      <c r="O24" s="203">
        <f t="shared" si="2"/>
        <v>0.93156833346968559</v>
      </c>
      <c r="P24" s="159">
        <f t="shared" si="3"/>
        <v>0.86781955992348736</v>
      </c>
    </row>
    <row r="25" spans="1:16" s="116" customFormat="1" x14ac:dyDescent="0.3">
      <c r="A25" s="116" t="s">
        <v>6973</v>
      </c>
      <c r="B25" s="116">
        <v>5187661.4659000002</v>
      </c>
      <c r="C25" s="116">
        <v>556693.19949999999</v>
      </c>
      <c r="D25" s="116">
        <v>533.98009999999999</v>
      </c>
      <c r="E25" s="116" t="s">
        <v>6887</v>
      </c>
      <c r="F25" s="116">
        <v>5189499.2839000002</v>
      </c>
      <c r="G25" s="116">
        <v>487968.47600000002</v>
      </c>
      <c r="H25" s="116">
        <v>315.60039999999998</v>
      </c>
      <c r="I25" s="116">
        <v>4.9200000000000001E-2</v>
      </c>
      <c r="J25" s="116">
        <v>0</v>
      </c>
      <c r="K25" s="203">
        <f>VLOOKUP(TRIM(E25),'Hub coords'!A$13:E$119,4,FALSE)</f>
        <v>487966.29640000005</v>
      </c>
      <c r="L25" s="203">
        <f>VLOOKUP(TRIM(E25),'Hub coords'!A$13:E$119,5,FALSE)</f>
        <v>5189499.7715000007</v>
      </c>
      <c r="M25" s="203">
        <f t="shared" si="0"/>
        <v>-2.1795999999740161</v>
      </c>
      <c r="N25" s="203">
        <f t="shared" si="1"/>
        <v>0.48760000057518482</v>
      </c>
      <c r="O25" s="203">
        <f t="shared" si="2"/>
        <v>2.2334748533278028</v>
      </c>
      <c r="P25" s="159">
        <f t="shared" si="3"/>
        <v>4.9884099204476504</v>
      </c>
    </row>
    <row r="26" spans="1:16" s="116" customFormat="1" x14ac:dyDescent="0.3">
      <c r="A26" s="116" t="s">
        <v>5282</v>
      </c>
      <c r="B26" s="116">
        <v>5187661.4659000002</v>
      </c>
      <c r="C26" s="116">
        <v>556693.19949999999</v>
      </c>
      <c r="D26" s="116">
        <v>533.98009999999999</v>
      </c>
      <c r="E26" s="116" t="s">
        <v>6885</v>
      </c>
      <c r="F26" s="116">
        <v>5189534.0663000001</v>
      </c>
      <c r="G26" s="116">
        <v>488064.92070000002</v>
      </c>
      <c r="H26" s="116">
        <v>319.59969999999998</v>
      </c>
      <c r="I26" s="116">
        <v>3.5499999999999997E-2</v>
      </c>
      <c r="J26" s="116">
        <v>0</v>
      </c>
      <c r="K26" s="203">
        <f>VLOOKUP(TRIM(E26),'Hub coords'!A$13:E$119,4,FALSE)</f>
        <v>488065.66940000001</v>
      </c>
      <c r="L26" s="203">
        <f>VLOOKUP(TRIM(E26),'Hub coords'!A$13:E$119,5,FALSE)</f>
        <v>5189534.6405000007</v>
      </c>
      <c r="M26" s="203">
        <f t="shared" si="0"/>
        <v>0.74869999999646097</v>
      </c>
      <c r="N26" s="203">
        <f t="shared" si="1"/>
        <v>0.57420000061392784</v>
      </c>
      <c r="O26" s="203">
        <f t="shared" si="2"/>
        <v>0.94353448834673515</v>
      </c>
      <c r="P26" s="159">
        <f t="shared" si="3"/>
        <v>0.89025733069973523</v>
      </c>
    </row>
    <row r="27" spans="1:16" s="116" customFormat="1" x14ac:dyDescent="0.3">
      <c r="A27" s="116" t="s">
        <v>5282</v>
      </c>
      <c r="B27" s="116">
        <v>5187661.4659000002</v>
      </c>
      <c r="C27" s="116">
        <v>556693.19949999999</v>
      </c>
      <c r="D27" s="116">
        <v>533.98009999999999</v>
      </c>
      <c r="E27" s="116" t="s">
        <v>6883</v>
      </c>
      <c r="F27" s="116">
        <v>5189581.2984999996</v>
      </c>
      <c r="G27" s="116">
        <v>488004.9351</v>
      </c>
      <c r="H27" s="116">
        <v>313.81990000000002</v>
      </c>
      <c r="I27" s="116">
        <v>4.9200000000000001E-2</v>
      </c>
      <c r="J27" s="116">
        <v>0</v>
      </c>
      <c r="K27" s="203">
        <f>VLOOKUP(TRIM(E27),'Hub coords'!A$13:E$119,4,FALSE)</f>
        <v>488003.82940000005</v>
      </c>
      <c r="L27" s="203">
        <f>VLOOKUP(TRIM(E27),'Hub coords'!A$13:E$119,5,FALSE)</f>
        <v>5189582.0975000001</v>
      </c>
      <c r="M27" s="203">
        <f t="shared" si="0"/>
        <v>-1.1056999999564141</v>
      </c>
      <c r="N27" s="203">
        <f t="shared" si="1"/>
        <v>0.79900000058114529</v>
      </c>
      <c r="O27" s="203">
        <f t="shared" si="2"/>
        <v>1.3641750220672875</v>
      </c>
      <c r="P27" s="159">
        <f t="shared" si="3"/>
        <v>1.8609734908322844</v>
      </c>
    </row>
    <row r="28" spans="1:16" s="116" customFormat="1" x14ac:dyDescent="0.3">
      <c r="A28" s="116" t="s">
        <v>5282</v>
      </c>
      <c r="B28" s="116">
        <v>5187661.4659000002</v>
      </c>
      <c r="C28" s="116">
        <v>556693.19949999999</v>
      </c>
      <c r="D28" s="116">
        <v>533.98009999999999</v>
      </c>
      <c r="E28" s="116" t="s">
        <v>6881</v>
      </c>
      <c r="F28" s="116">
        <v>5189806.0197999999</v>
      </c>
      <c r="G28" s="116">
        <v>488058.2377</v>
      </c>
      <c r="H28" s="116">
        <v>299.24779999999998</v>
      </c>
      <c r="I28" s="116">
        <v>4.7399999999999998E-2</v>
      </c>
      <c r="J28" s="116">
        <v>0</v>
      </c>
      <c r="K28" s="203">
        <f>VLOOKUP(TRIM(E28),'Hub coords'!A$13:E$119,4,FALSE)</f>
        <v>488059.60840000003</v>
      </c>
      <c r="L28" s="203">
        <f>VLOOKUP(TRIM(E28),'Hub coords'!A$13:E$119,5,FALSE)</f>
        <v>5189806.1515000006</v>
      </c>
      <c r="M28" s="203">
        <f t="shared" si="0"/>
        <v>1.3707000000285916</v>
      </c>
      <c r="N28" s="203">
        <f t="shared" si="1"/>
        <v>0.13170000072568655</v>
      </c>
      <c r="O28" s="203">
        <f t="shared" si="2"/>
        <v>1.3770124837014104</v>
      </c>
      <c r="P28" s="159">
        <f t="shared" si="3"/>
        <v>1.896163380269527</v>
      </c>
    </row>
    <row r="29" spans="1:16" s="116" customFormat="1" x14ac:dyDescent="0.3">
      <c r="A29" s="116" t="s">
        <v>5282</v>
      </c>
      <c r="B29" s="116">
        <v>5187661.4659000002</v>
      </c>
      <c r="C29" s="116">
        <v>556693.19949999999</v>
      </c>
      <c r="D29" s="116">
        <v>533.98009999999999</v>
      </c>
      <c r="E29" s="116" t="s">
        <v>6879</v>
      </c>
      <c r="F29" s="116">
        <v>5189816.3835000005</v>
      </c>
      <c r="G29" s="116">
        <v>488047.74229999998</v>
      </c>
      <c r="H29" s="116">
        <v>298.4973</v>
      </c>
      <c r="I29" s="116">
        <v>4.0800000000000003E-2</v>
      </c>
      <c r="J29" s="116">
        <v>0</v>
      </c>
      <c r="K29" s="203">
        <f>VLOOKUP(TRIM(E29),'Hub coords'!A$13:E$119,4,FALSE)</f>
        <v>488048.62240000005</v>
      </c>
      <c r="L29" s="203">
        <f>VLOOKUP(TRIM(E29),'Hub coords'!A$13:E$119,5,FALSE)</f>
        <v>5189815.9575000005</v>
      </c>
      <c r="M29" s="203">
        <f t="shared" si="0"/>
        <v>0.88010000006761402</v>
      </c>
      <c r="N29" s="203">
        <f t="shared" si="1"/>
        <v>-0.42599999997764826</v>
      </c>
      <c r="O29" s="203">
        <f t="shared" si="2"/>
        <v>0.97777912132545075</v>
      </c>
      <c r="P29" s="159">
        <f t="shared" si="3"/>
        <v>0.95605201009997054</v>
      </c>
    </row>
    <row r="30" spans="1:16" s="116" customFormat="1" x14ac:dyDescent="0.3">
      <c r="A30" s="116" t="s">
        <v>5282</v>
      </c>
      <c r="B30" s="116">
        <v>5187661.4659000002</v>
      </c>
      <c r="C30" s="116">
        <v>556693.19949999999</v>
      </c>
      <c r="D30" s="116">
        <v>533.98009999999999</v>
      </c>
      <c r="E30" s="116" t="s">
        <v>6877</v>
      </c>
      <c r="F30" s="116">
        <v>5189166.0143999998</v>
      </c>
      <c r="G30" s="116">
        <v>487756.39640000003</v>
      </c>
      <c r="H30" s="116">
        <v>338.78390000000002</v>
      </c>
      <c r="I30" s="116">
        <v>4.2900000000000001E-2</v>
      </c>
      <c r="J30" s="116">
        <v>0</v>
      </c>
      <c r="K30" s="203">
        <f>VLOOKUP(TRIM(E30),'Hub coords'!A$13:E$119,4,FALSE)</f>
        <v>487756.00940000004</v>
      </c>
      <c r="L30" s="203">
        <f>VLOOKUP(TRIM(E30),'Hub coords'!A$13:E$119,5,FALSE)</f>
        <v>5189165.6335000005</v>
      </c>
      <c r="M30" s="203">
        <f t="shared" si="0"/>
        <v>-0.38699999998789281</v>
      </c>
      <c r="N30" s="203">
        <f t="shared" si="1"/>
        <v>-0.38089999929070473</v>
      </c>
      <c r="O30" s="203">
        <f t="shared" si="2"/>
        <v>0.54300442857336617</v>
      </c>
      <c r="P30" s="159">
        <f t="shared" si="3"/>
        <v>0.29485380945028794</v>
      </c>
    </row>
    <row r="31" spans="1:16" s="116" customFormat="1" x14ac:dyDescent="0.3">
      <c r="A31" s="116" t="s">
        <v>5282</v>
      </c>
      <c r="B31" s="116">
        <v>5187661.4659000002</v>
      </c>
      <c r="C31" s="116">
        <v>556693.19949999999</v>
      </c>
      <c r="D31" s="116">
        <v>533.98009999999999</v>
      </c>
      <c r="E31" s="116" t="s">
        <v>6875</v>
      </c>
      <c r="F31" s="116">
        <v>5189842.4819999998</v>
      </c>
      <c r="G31" s="116">
        <v>488045.87939999998</v>
      </c>
      <c r="H31" s="116">
        <v>291.3562</v>
      </c>
      <c r="I31" s="116">
        <v>4.2900000000000001E-2</v>
      </c>
      <c r="J31" s="116">
        <v>0</v>
      </c>
      <c r="K31" s="203">
        <f>VLOOKUP(TRIM(E31),'Hub coords'!A$13:E$119,4,FALSE)</f>
        <v>488047.29640000005</v>
      </c>
      <c r="L31" s="203">
        <f>VLOOKUP(TRIM(E31),'Hub coords'!A$13:E$119,5,FALSE)</f>
        <v>5189841.7215</v>
      </c>
      <c r="M31" s="203">
        <f t="shared" si="0"/>
        <v>1.4170000000740401</v>
      </c>
      <c r="N31" s="203">
        <f t="shared" si="1"/>
        <v>-0.76049999985843897</v>
      </c>
      <c r="O31" s="203">
        <f t="shared" si="2"/>
        <v>1.6081819704232838</v>
      </c>
      <c r="P31" s="159">
        <f t="shared" si="3"/>
        <v>2.5862492499945158</v>
      </c>
    </row>
    <row r="32" spans="1:16" s="116" customFormat="1" x14ac:dyDescent="0.3">
      <c r="A32" s="116" t="s">
        <v>6973</v>
      </c>
      <c r="B32" s="116">
        <v>5187661.4659000002</v>
      </c>
      <c r="C32" s="116">
        <v>556693.19949999999</v>
      </c>
      <c r="D32" s="116">
        <v>533.98009999999999</v>
      </c>
      <c r="E32" s="116" t="s">
        <v>7192</v>
      </c>
      <c r="F32" s="116">
        <v>5189870.1140000001</v>
      </c>
      <c r="G32" s="116">
        <v>488016.76569999999</v>
      </c>
      <c r="H32" s="116">
        <v>286.73939999999999</v>
      </c>
      <c r="I32" s="116">
        <v>2.9899999999999999E-2</v>
      </c>
      <c r="J32" s="116">
        <v>0</v>
      </c>
      <c r="K32" s="203">
        <f>VLOOKUP(TRIM(E32),'Hub coords'!A$13:E$119,4,FALSE)</f>
        <v>488015.69576465449</v>
      </c>
      <c r="L32" s="203">
        <f>VLOOKUP(TRIM(E32),'Hub coords'!A$13:E$119,5,FALSE)</f>
        <v>5189870.846538106</v>
      </c>
      <c r="M32" s="203">
        <f t="shared" si="0"/>
        <v>-1.0699353454983793</v>
      </c>
      <c r="N32" s="203">
        <f t="shared" si="1"/>
        <v>0.73253810591995716</v>
      </c>
      <c r="O32" s="203">
        <f t="shared" si="2"/>
        <v>1.2966779554583068</v>
      </c>
      <c r="P32" s="159">
        <f t="shared" si="3"/>
        <v>1.6813737201715346</v>
      </c>
    </row>
    <row r="33" spans="1:16" s="116" customFormat="1" x14ac:dyDescent="0.3">
      <c r="A33" s="116" t="s">
        <v>6956</v>
      </c>
      <c r="B33" s="116">
        <v>5187661.4659000002</v>
      </c>
      <c r="C33" s="116">
        <v>556693.19949999999</v>
      </c>
      <c r="D33" s="116">
        <v>533.98009999999999</v>
      </c>
      <c r="E33" s="116" t="s">
        <v>6871</v>
      </c>
      <c r="F33" s="116">
        <v>5189137.9760999996</v>
      </c>
      <c r="G33" s="116">
        <v>487770.14799999999</v>
      </c>
      <c r="H33" s="116">
        <v>331.13850000000002</v>
      </c>
      <c r="I33" s="116">
        <v>4.58E-2</v>
      </c>
      <c r="J33" s="116">
        <v>0</v>
      </c>
      <c r="K33" s="203">
        <f>VLOOKUP(TRIM(E33),'Hub coords'!A$13:E$119,4,FALSE)</f>
        <v>487770.48440000002</v>
      </c>
      <c r="L33" s="203">
        <f>VLOOKUP(TRIM(E33),'Hub coords'!A$13:E$119,5,FALSE)</f>
        <v>5189137.1405000007</v>
      </c>
      <c r="M33" s="203">
        <f t="shared" si="0"/>
        <v>0.33640000002924353</v>
      </c>
      <c r="N33" s="203">
        <f t="shared" si="1"/>
        <v>-0.83559999894350767</v>
      </c>
      <c r="O33" s="203">
        <f t="shared" si="2"/>
        <v>0.9007731780276681</v>
      </c>
      <c r="P33" s="159">
        <f t="shared" si="3"/>
        <v>0.81139231825406499</v>
      </c>
    </row>
    <row r="34" spans="1:16" s="116" customFormat="1" x14ac:dyDescent="0.3">
      <c r="A34" s="116" t="s">
        <v>6492</v>
      </c>
      <c r="B34" s="116">
        <v>5187661.4659000002</v>
      </c>
      <c r="C34" s="116">
        <v>556693.19949999999</v>
      </c>
      <c r="D34" s="116">
        <v>533.98009999999999</v>
      </c>
      <c r="E34" s="116" t="s">
        <v>6869</v>
      </c>
      <c r="F34" s="116">
        <v>5189856.4135999996</v>
      </c>
      <c r="G34" s="116">
        <v>487973.99089999998</v>
      </c>
      <c r="H34" s="116">
        <v>305.1798</v>
      </c>
      <c r="I34" s="116">
        <v>5.2499999999999998E-2</v>
      </c>
      <c r="J34" s="116">
        <v>0</v>
      </c>
      <c r="K34" s="203">
        <f>VLOOKUP(TRIM(E34),'Hub coords'!A$13:E$119,4,FALSE)</f>
        <v>487975.32740000001</v>
      </c>
      <c r="L34" s="203">
        <f>VLOOKUP(TRIM(E34),'Hub coords'!A$13:E$119,5,FALSE)</f>
        <v>5189856.6405000007</v>
      </c>
      <c r="M34" s="203">
        <f t="shared" si="0"/>
        <v>1.3365000000339933</v>
      </c>
      <c r="N34" s="203">
        <f t="shared" si="1"/>
        <v>0.22690000105649233</v>
      </c>
      <c r="O34" s="203">
        <f t="shared" si="2"/>
        <v>1.3556237902051957</v>
      </c>
      <c r="P34" s="159">
        <f t="shared" si="3"/>
        <v>1.8377158605703006</v>
      </c>
    </row>
    <row r="35" spans="1:16" s="116" customFormat="1" x14ac:dyDescent="0.3">
      <c r="A35" s="116" t="s">
        <v>6956</v>
      </c>
      <c r="B35" s="116">
        <v>5187661.4659000002</v>
      </c>
      <c r="C35" s="116">
        <v>556693.19949999999</v>
      </c>
      <c r="D35" s="116">
        <v>533.98009999999999</v>
      </c>
      <c r="E35" s="116" t="s">
        <v>6867</v>
      </c>
      <c r="F35" s="116">
        <v>5189142.2396</v>
      </c>
      <c r="G35" s="116">
        <v>487821.06310000003</v>
      </c>
      <c r="H35" s="116">
        <v>333.5317</v>
      </c>
      <c r="I35" s="116">
        <v>4.5600000000000002E-2</v>
      </c>
      <c r="J35" s="116">
        <v>0</v>
      </c>
      <c r="K35" s="203">
        <f>VLOOKUP(TRIM(E35),'Hub coords'!A$13:E$119,4,FALSE)</f>
        <v>487822.16540000006</v>
      </c>
      <c r="L35" s="203">
        <f>VLOOKUP(TRIM(E35),'Hub coords'!A$13:E$119,5,FALSE)</f>
        <v>5189140.4065000005</v>
      </c>
      <c r="M35" s="203">
        <f t="shared" si="0"/>
        <v>1.1023000000277534</v>
      </c>
      <c r="N35" s="203">
        <f t="shared" si="1"/>
        <v>-1.8330999994650483</v>
      </c>
      <c r="O35" s="203">
        <f t="shared" si="2"/>
        <v>2.138999976180445</v>
      </c>
      <c r="P35" s="159">
        <f t="shared" si="3"/>
        <v>4.5753208980999442</v>
      </c>
    </row>
    <row r="36" spans="1:16" s="116" customFormat="1" x14ac:dyDescent="0.3">
      <c r="A36" s="116" t="s">
        <v>5282</v>
      </c>
      <c r="B36" s="116">
        <v>5187661.4659000002</v>
      </c>
      <c r="C36" s="116">
        <v>556693.19949999999</v>
      </c>
      <c r="D36" s="116">
        <v>533.98009999999999</v>
      </c>
      <c r="E36" s="116" t="s">
        <v>6865</v>
      </c>
      <c r="F36" s="116">
        <v>5189139.3892999999</v>
      </c>
      <c r="G36" s="116">
        <v>487738.49249999999</v>
      </c>
      <c r="H36" s="116">
        <v>333.73809999999997</v>
      </c>
      <c r="I36" s="116">
        <v>4.8599999999999997E-2</v>
      </c>
      <c r="J36" s="116">
        <v>0</v>
      </c>
      <c r="K36" s="203">
        <f>VLOOKUP(TRIM(E36),'Hub coords'!A$13:E$119,4,FALSE)</f>
        <v>487738.36340000003</v>
      </c>
      <c r="L36" s="203">
        <f>VLOOKUP(TRIM(E36),'Hub coords'!A$13:E$119,5,FALSE)</f>
        <v>5189139.6984999999</v>
      </c>
      <c r="M36" s="203">
        <f t="shared" si="0"/>
        <v>-0.12909999996190891</v>
      </c>
      <c r="N36" s="203">
        <f t="shared" si="1"/>
        <v>0.30920000001788139</v>
      </c>
      <c r="O36" s="203">
        <f t="shared" si="2"/>
        <v>0.33506932118775473</v>
      </c>
      <c r="P36" s="159">
        <f t="shared" si="3"/>
        <v>0.11227145000122274</v>
      </c>
    </row>
    <row r="37" spans="1:16" s="116" customFormat="1" x14ac:dyDescent="0.3">
      <c r="A37" s="116" t="s">
        <v>6492</v>
      </c>
      <c r="B37" s="116">
        <v>5187661.4659000002</v>
      </c>
      <c r="C37" s="116">
        <v>556693.19949999999</v>
      </c>
      <c r="D37" s="116">
        <v>533.98009999999999</v>
      </c>
      <c r="E37" s="116" t="s">
        <v>6863</v>
      </c>
      <c r="F37" s="116">
        <v>5189812.6425000001</v>
      </c>
      <c r="G37" s="116">
        <v>488034.55009999999</v>
      </c>
      <c r="H37" s="116">
        <v>289.27879999999999</v>
      </c>
      <c r="I37" s="116">
        <v>4.4999999999999998E-2</v>
      </c>
      <c r="J37" s="116">
        <v>0</v>
      </c>
      <c r="K37" s="203">
        <f>VLOOKUP(TRIM(E37),'Hub coords'!A$13:E$119,4,FALSE)</f>
        <v>488032.34240000002</v>
      </c>
      <c r="L37" s="203">
        <f>VLOOKUP(TRIM(E37),'Hub coords'!A$13:E$119,5,FALSE)</f>
        <v>5189812.1225000005</v>
      </c>
      <c r="M37" s="203">
        <f t="shared" si="0"/>
        <v>-2.2076999999699183</v>
      </c>
      <c r="N37" s="203">
        <f t="shared" si="1"/>
        <v>-0.51999999955296516</v>
      </c>
      <c r="O37" s="203">
        <f t="shared" si="2"/>
        <v>2.2681135971115425</v>
      </c>
      <c r="P37" s="159">
        <f t="shared" si="3"/>
        <v>5.1443392894022608</v>
      </c>
    </row>
    <row r="38" spans="1:16" s="116" customFormat="1" x14ac:dyDescent="0.3">
      <c r="A38" s="116" t="s">
        <v>6973</v>
      </c>
      <c r="B38" s="116">
        <v>5187661.4659000002</v>
      </c>
      <c r="C38" s="116">
        <v>556693.19949999999</v>
      </c>
      <c r="D38" s="116">
        <v>533.98009999999999</v>
      </c>
      <c r="E38" s="116" t="s">
        <v>6861</v>
      </c>
      <c r="F38" s="116">
        <v>5189579.9907</v>
      </c>
      <c r="G38" s="116">
        <v>487872.4473</v>
      </c>
      <c r="H38" s="116">
        <v>316.24970000000002</v>
      </c>
      <c r="I38" s="116">
        <v>2.3E-2</v>
      </c>
      <c r="J38" s="116">
        <v>0</v>
      </c>
      <c r="K38" s="203">
        <f>VLOOKUP(TRIM(E38),'Hub coords'!A$13:E$119,4,FALSE)</f>
        <v>487871.8934</v>
      </c>
      <c r="L38" s="203">
        <f>VLOOKUP(TRIM(E38),'Hub coords'!A$13:E$119,5,FALSE)</f>
        <v>5189581.3425000003</v>
      </c>
      <c r="M38" s="203">
        <f t="shared" si="0"/>
        <v>-0.55389999999897555</v>
      </c>
      <c r="N38" s="203">
        <f t="shared" si="1"/>
        <v>1.351800000295043</v>
      </c>
      <c r="O38" s="203">
        <f t="shared" si="2"/>
        <v>1.4608793416283712</v>
      </c>
      <c r="P38" s="159">
        <f t="shared" si="3"/>
        <v>2.134168450796543</v>
      </c>
    </row>
    <row r="39" spans="1:16" s="116" customFormat="1" x14ac:dyDescent="0.3">
      <c r="A39" s="116" t="s">
        <v>6973</v>
      </c>
      <c r="B39" s="116">
        <v>5187661.4659000002</v>
      </c>
      <c r="C39" s="116">
        <v>556693.19949999999</v>
      </c>
      <c r="D39" s="116">
        <v>533.98009999999999</v>
      </c>
      <c r="E39" s="116" t="s">
        <v>6859</v>
      </c>
      <c r="F39" s="116">
        <v>5189657.4855000004</v>
      </c>
      <c r="G39" s="116">
        <v>487872.51299999998</v>
      </c>
      <c r="H39" s="116">
        <v>315.21050000000002</v>
      </c>
      <c r="I39" s="116">
        <v>4.2900000000000001E-2</v>
      </c>
      <c r="J39" s="116">
        <v>0</v>
      </c>
      <c r="K39" s="203">
        <f>VLOOKUP(TRIM(E39),'Hub coords'!A$13:E$119,4,FALSE)</f>
        <v>487871.70540000004</v>
      </c>
      <c r="L39" s="203">
        <f>VLOOKUP(TRIM(E39),'Hub coords'!A$13:E$119,5,FALSE)</f>
        <v>5189657.7755000005</v>
      </c>
      <c r="M39" s="203">
        <f t="shared" si="0"/>
        <v>-0.80759999994188547</v>
      </c>
      <c r="N39" s="203">
        <f t="shared" si="1"/>
        <v>0.2900000000372529</v>
      </c>
      <c r="O39" s="203">
        <f t="shared" si="2"/>
        <v>0.8580895990091828</v>
      </c>
      <c r="P39" s="159">
        <f t="shared" si="3"/>
        <v>0.73631775992774018</v>
      </c>
    </row>
    <row r="40" spans="1:16" s="116" customFormat="1" x14ac:dyDescent="0.3">
      <c r="A40" s="116" t="s">
        <v>6973</v>
      </c>
      <c r="B40" s="116">
        <v>5187661.4659000002</v>
      </c>
      <c r="C40" s="116">
        <v>556693.19949999999</v>
      </c>
      <c r="D40" s="116">
        <v>533.98009999999999</v>
      </c>
      <c r="E40" s="116" t="s">
        <v>6857</v>
      </c>
      <c r="F40" s="116">
        <v>5189733.0399000002</v>
      </c>
      <c r="G40" s="116">
        <v>487873.07280000002</v>
      </c>
      <c r="H40" s="116">
        <v>313.62209999999999</v>
      </c>
      <c r="I40" s="116">
        <v>2.12E-2</v>
      </c>
      <c r="J40" s="116">
        <v>0</v>
      </c>
      <c r="K40" s="203">
        <f>VLOOKUP(TRIM(E40),'Hub coords'!A$13:E$119,4,FALSE)</f>
        <v>487871.66440000001</v>
      </c>
      <c r="L40" s="203">
        <f>VLOOKUP(TRIM(E40),'Hub coords'!A$13:E$119,5,FALSE)</f>
        <v>5189733.6025</v>
      </c>
      <c r="M40" s="203">
        <f t="shared" si="0"/>
        <v>-1.408400000014808</v>
      </c>
      <c r="N40" s="203">
        <f t="shared" si="1"/>
        <v>0.56259999983012676</v>
      </c>
      <c r="O40" s="203">
        <f t="shared" si="2"/>
        <v>1.5166111300694618</v>
      </c>
      <c r="P40" s="159">
        <f t="shared" si="3"/>
        <v>2.30010931985057</v>
      </c>
    </row>
    <row r="41" spans="1:16" s="116" customFormat="1" x14ac:dyDescent="0.3">
      <c r="A41" s="116" t="s">
        <v>5282</v>
      </c>
      <c r="B41" s="116">
        <v>5187661.4659000002</v>
      </c>
      <c r="C41" s="116">
        <v>556693.19949999999</v>
      </c>
      <c r="D41" s="116">
        <v>533.98009999999999</v>
      </c>
      <c r="E41" s="116" t="s">
        <v>6855</v>
      </c>
      <c r="F41" s="116">
        <v>5189810.4579999996</v>
      </c>
      <c r="G41" s="116">
        <v>487870.5269</v>
      </c>
      <c r="H41" s="116">
        <v>309.60750000000002</v>
      </c>
      <c r="I41" s="116">
        <v>5.0900000000000001E-2</v>
      </c>
      <c r="J41" s="116">
        <v>0</v>
      </c>
      <c r="K41" s="203">
        <f>VLOOKUP(TRIM(E41),'Hub coords'!A$13:E$119,4,FALSE)</f>
        <v>487872.52740000002</v>
      </c>
      <c r="L41" s="203">
        <f>VLOOKUP(TRIM(E41),'Hub coords'!A$13:E$119,5,FALSE)</f>
        <v>5189809.6665000003</v>
      </c>
      <c r="M41" s="203">
        <f t="shared" si="0"/>
        <v>2.0005000000237487</v>
      </c>
      <c r="N41" s="203">
        <f t="shared" si="1"/>
        <v>-0.79149999935179949</v>
      </c>
      <c r="O41" s="203">
        <f t="shared" si="2"/>
        <v>2.1513885049123314</v>
      </c>
      <c r="P41" s="159">
        <f t="shared" si="3"/>
        <v>4.6284724990689163</v>
      </c>
    </row>
    <row r="42" spans="1:16" s="116" customFormat="1" x14ac:dyDescent="0.3">
      <c r="A42" s="116" t="s">
        <v>6492</v>
      </c>
      <c r="B42" s="116">
        <v>5187661.4659000002</v>
      </c>
      <c r="C42" s="116">
        <v>556693.19949999999</v>
      </c>
      <c r="D42" s="116">
        <v>533.98009999999999</v>
      </c>
      <c r="E42" s="116" t="s">
        <v>6853</v>
      </c>
      <c r="F42" s="116">
        <v>5189887.3284</v>
      </c>
      <c r="G42" s="116">
        <v>488031.41399999999</v>
      </c>
      <c r="H42" s="116">
        <v>284.69110000000001</v>
      </c>
      <c r="I42" s="116">
        <v>2.35E-2</v>
      </c>
      <c r="J42" s="116">
        <v>0</v>
      </c>
      <c r="K42" s="203">
        <f>VLOOKUP(TRIM(E42),'Hub coords'!A$13:E$119,4,FALSE)</f>
        <v>488030.87040000001</v>
      </c>
      <c r="L42" s="203">
        <f>VLOOKUP(TRIM(E42),'Hub coords'!A$13:E$119,5,FALSE)</f>
        <v>5189887.7975000003</v>
      </c>
      <c r="M42" s="203">
        <f t="shared" si="0"/>
        <v>-0.54359999997541308</v>
      </c>
      <c r="N42" s="203">
        <f t="shared" si="1"/>
        <v>0.46910000033676624</v>
      </c>
      <c r="O42" s="203">
        <f t="shared" si="2"/>
        <v>0.71802212381598884</v>
      </c>
      <c r="P42" s="159">
        <f t="shared" si="3"/>
        <v>0.51555577028922317</v>
      </c>
    </row>
    <row r="43" spans="1:16" s="116" customFormat="1" x14ac:dyDescent="0.3">
      <c r="A43" s="116" t="s">
        <v>6973</v>
      </c>
      <c r="B43" s="116">
        <v>5187661.4659000002</v>
      </c>
      <c r="C43" s="116">
        <v>556693.19949999999</v>
      </c>
      <c r="D43" s="116">
        <v>533.98009999999999</v>
      </c>
      <c r="E43" s="116" t="s">
        <v>6851</v>
      </c>
      <c r="F43" s="116">
        <v>5189887.0324999997</v>
      </c>
      <c r="G43" s="116">
        <v>487954.14880000002</v>
      </c>
      <c r="H43" s="116">
        <v>305.76799999999997</v>
      </c>
      <c r="I43" s="116">
        <v>1.7600000000000001E-2</v>
      </c>
      <c r="J43" s="116">
        <v>0</v>
      </c>
      <c r="K43" s="203">
        <f>VLOOKUP(TRIM(E43),'Hub coords'!A$13:E$119,4,FALSE)</f>
        <v>487953.40240000002</v>
      </c>
      <c r="L43" s="203">
        <f>VLOOKUP(TRIM(E43),'Hub coords'!A$13:E$119,5,FALSE)</f>
        <v>5189887.1414999999</v>
      </c>
      <c r="M43" s="203">
        <f t="shared" si="0"/>
        <v>-0.74640000000363216</v>
      </c>
      <c r="N43" s="203">
        <f t="shared" si="1"/>
        <v>0.10900000017136335</v>
      </c>
      <c r="O43" s="203">
        <f t="shared" si="2"/>
        <v>0.7543168830423852</v>
      </c>
      <c r="P43" s="159">
        <f t="shared" si="3"/>
        <v>0.56899396004277947</v>
      </c>
    </row>
    <row r="44" spans="1:16" s="116" customFormat="1" x14ac:dyDescent="0.3">
      <c r="A44" s="116" t="s">
        <v>6492</v>
      </c>
      <c r="B44" s="116">
        <v>5187661.4659000002</v>
      </c>
      <c r="C44" s="116">
        <v>556693.19949999999</v>
      </c>
      <c r="D44" s="116">
        <v>533.98009999999999</v>
      </c>
      <c r="E44" s="116" t="s">
        <v>6975</v>
      </c>
      <c r="F44" s="116">
        <v>5189809.8464000002</v>
      </c>
      <c r="G44" s="116">
        <v>487954.28879999998</v>
      </c>
      <c r="H44" s="116">
        <v>301.50900000000001</v>
      </c>
      <c r="I44" s="116">
        <v>3.4299999999999997E-2</v>
      </c>
      <c r="J44" s="116">
        <v>0</v>
      </c>
      <c r="K44" s="203">
        <f>VLOOKUP(TRIM(E44),'Hub coords'!A$13:E$119,4,FALSE)</f>
        <v>487954.53240000003</v>
      </c>
      <c r="L44" s="203">
        <f>VLOOKUP(TRIM(E44),'Hub coords'!A$13:E$119,5,FALSE)</f>
        <v>5189811.0734999999</v>
      </c>
      <c r="M44" s="203">
        <f t="shared" si="0"/>
        <v>0.24360000004526228</v>
      </c>
      <c r="N44" s="203">
        <f t="shared" si="1"/>
        <v>1.2270999997854233</v>
      </c>
      <c r="O44" s="203">
        <f t="shared" si="2"/>
        <v>1.2510457103940837</v>
      </c>
      <c r="P44" s="159">
        <f t="shared" si="3"/>
        <v>1.5651153694954376</v>
      </c>
    </row>
    <row r="45" spans="1:16" s="116" customFormat="1" x14ac:dyDescent="0.3">
      <c r="A45" s="116" t="s">
        <v>6973</v>
      </c>
      <c r="B45" s="116">
        <v>5187661.4659000002</v>
      </c>
      <c r="C45" s="116">
        <v>556693.19949999999</v>
      </c>
      <c r="D45" s="116">
        <v>533.98009999999999</v>
      </c>
      <c r="E45" s="116" t="s">
        <v>6847</v>
      </c>
      <c r="F45" s="116">
        <v>5189734.7034</v>
      </c>
      <c r="G45" s="116">
        <v>487956.31760000001</v>
      </c>
      <c r="H45" s="116">
        <v>299.101</v>
      </c>
      <c r="I45" s="116">
        <v>1.54E-2</v>
      </c>
      <c r="J45" s="116">
        <v>0</v>
      </c>
      <c r="K45" s="203">
        <f>VLOOKUP(TRIM(E45),'Hub coords'!A$13:E$119,4,FALSE)</f>
        <v>487956.13340000005</v>
      </c>
      <c r="L45" s="203">
        <f>VLOOKUP(TRIM(E45),'Hub coords'!A$13:E$119,5,FALSE)</f>
        <v>5189733.8505000006</v>
      </c>
      <c r="M45" s="203">
        <f t="shared" si="0"/>
        <v>-0.18419999995967373</v>
      </c>
      <c r="N45" s="203">
        <f t="shared" si="1"/>
        <v>-0.85289999935775995</v>
      </c>
      <c r="O45" s="203">
        <f t="shared" si="2"/>
        <v>0.87256406577947654</v>
      </c>
      <c r="P45" s="159">
        <f t="shared" si="3"/>
        <v>0.76136804888961063</v>
      </c>
    </row>
    <row r="46" spans="1:16" s="116" customFormat="1" x14ac:dyDescent="0.3">
      <c r="A46" s="116" t="s">
        <v>6973</v>
      </c>
      <c r="B46" s="116">
        <v>5187661.4659000002</v>
      </c>
      <c r="C46" s="116">
        <v>556693.19949999999</v>
      </c>
      <c r="D46" s="116">
        <v>533.98009999999999</v>
      </c>
      <c r="E46" s="116" t="s">
        <v>6974</v>
      </c>
      <c r="F46" s="116">
        <v>5189658.5209999997</v>
      </c>
      <c r="G46" s="116">
        <v>487956.25309999997</v>
      </c>
      <c r="H46" s="116">
        <v>308.62220000000002</v>
      </c>
      <c r="I46" s="116">
        <v>2.7400000000000001E-2</v>
      </c>
      <c r="J46" s="116">
        <v>0</v>
      </c>
      <c r="K46" s="203">
        <f>VLOOKUP(TRIM(E46),'Hub coords'!A$13:E$119,4,FALSE)</f>
        <v>487956.44140000001</v>
      </c>
      <c r="L46" s="203">
        <f>VLOOKUP(TRIM(E46),'Hub coords'!A$13:E$119,5,FALSE)</f>
        <v>5189658.0525000002</v>
      </c>
      <c r="M46" s="203">
        <f t="shared" si="0"/>
        <v>0.18830000003799796</v>
      </c>
      <c r="N46" s="203">
        <f t="shared" si="1"/>
        <v>-0.46849999949336052</v>
      </c>
      <c r="O46" s="203">
        <f t="shared" si="2"/>
        <v>0.50492488504686395</v>
      </c>
      <c r="P46" s="159">
        <f t="shared" si="3"/>
        <v>0.25494913953958875</v>
      </c>
    </row>
    <row r="47" spans="1:16" s="116" customFormat="1" x14ac:dyDescent="0.3">
      <c r="A47" s="116" t="s">
        <v>6973</v>
      </c>
      <c r="B47" s="116">
        <v>5187661.4659000002</v>
      </c>
      <c r="C47" s="116">
        <v>556693.19949999999</v>
      </c>
      <c r="D47" s="116">
        <v>533.98009999999999</v>
      </c>
      <c r="E47" s="116" t="s">
        <v>6972</v>
      </c>
      <c r="F47" s="116">
        <v>5189506.1624999996</v>
      </c>
      <c r="G47" s="116">
        <v>487956.84539999999</v>
      </c>
      <c r="H47" s="116">
        <v>313.53870000000001</v>
      </c>
      <c r="I47" s="116">
        <v>3.6400000000000002E-2</v>
      </c>
      <c r="J47" s="116">
        <v>0</v>
      </c>
      <c r="K47" s="203">
        <f>VLOOKUP(TRIM(E47),'Hub coords'!A$13:E$119,4,FALSE)</f>
        <v>487956.26340000005</v>
      </c>
      <c r="L47" s="203">
        <f>VLOOKUP(TRIM(E47),'Hub coords'!A$13:E$119,5,FALSE)</f>
        <v>5189505.7545000007</v>
      </c>
      <c r="M47" s="203">
        <f t="shared" si="0"/>
        <v>-0.58199999993667006</v>
      </c>
      <c r="N47" s="203">
        <f t="shared" si="1"/>
        <v>-0.40799999888986349</v>
      </c>
      <c r="O47" s="203">
        <f t="shared" si="2"/>
        <v>0.71076578351832087</v>
      </c>
      <c r="P47" s="159">
        <f t="shared" si="3"/>
        <v>0.50518799902041256</v>
      </c>
    </row>
    <row r="48" spans="1:16" s="116" customFormat="1" x14ac:dyDescent="0.3">
      <c r="L48" s="223" t="s">
        <v>159</v>
      </c>
      <c r="M48" s="223">
        <f>AVERAGE(M15:M47)</f>
        <v>4.723171377201762E-3</v>
      </c>
      <c r="N48" s="223">
        <f>AVERAGE(N15:N47)</f>
        <v>0.2311738824020281</v>
      </c>
      <c r="O48" s="223">
        <f>AVERAGE(O15:O47)</f>
        <v>1.4646837561701231</v>
      </c>
      <c r="P48" s="223"/>
    </row>
    <row r="49" spans="1:17" s="116" customFormat="1" x14ac:dyDescent="0.3">
      <c r="L49" s="91" t="s">
        <v>163</v>
      </c>
      <c r="M49" s="91">
        <f>MAX(M15:M47)</f>
        <v>3.0284000000101514</v>
      </c>
      <c r="N49" s="91">
        <f>MAX(N15:N47)</f>
        <v>3.5970000000670552</v>
      </c>
      <c r="O49" s="193">
        <f>MAX(O15:O47)</f>
        <v>3.849279589812586</v>
      </c>
      <c r="P49" s="91"/>
    </row>
    <row r="50" spans="1:17" s="116" customFormat="1" x14ac:dyDescent="0.3">
      <c r="L50" s="91" t="s">
        <v>162</v>
      </c>
      <c r="M50" s="91">
        <f>MIN(M15:M47)</f>
        <v>-2.2076999999699183</v>
      </c>
      <c r="N50" s="91">
        <f>MIN(N15:N47)</f>
        <v>-1.8330999994650483</v>
      </c>
      <c r="O50" s="91">
        <f>MIN(O15:O47)</f>
        <v>0.21476091411901044</v>
      </c>
      <c r="P50" s="91"/>
    </row>
    <row r="51" spans="1:17" s="116" customFormat="1" x14ac:dyDescent="0.3">
      <c r="L51" s="91" t="s">
        <v>161</v>
      </c>
      <c r="M51" s="91">
        <f>_xlfn.STDEV.S(M15:M47)</f>
        <v>1.2687289881052206</v>
      </c>
      <c r="N51" s="91">
        <f>_xlfn.STDEV.S(N15:N47)</f>
        <v>1.1234101651273478</v>
      </c>
      <c r="O51" s="91">
        <f>_xlfn.STDEV.S(O15:O47)</f>
        <v>0.84529224088019883</v>
      </c>
      <c r="P51" s="91"/>
    </row>
    <row r="52" spans="1:17" s="116" customFormat="1" x14ac:dyDescent="0.3">
      <c r="L52" s="91" t="s">
        <v>164</v>
      </c>
      <c r="M52" s="91"/>
      <c r="N52" s="91"/>
      <c r="O52" s="91">
        <f>SQRT(SUM(P15:P47)/O53)</f>
        <v>1.684685545734089</v>
      </c>
    </row>
    <row r="53" spans="1:17" x14ac:dyDescent="0.3">
      <c r="A53" s="116"/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91" t="s">
        <v>160</v>
      </c>
      <c r="M53" s="27"/>
      <c r="N53" s="27"/>
      <c r="O53" s="27">
        <f>COUNT(O15:O47)</f>
        <v>33</v>
      </c>
      <c r="P53" s="116"/>
    </row>
    <row r="56" spans="1:17" x14ac:dyDescent="0.3">
      <c r="J56" s="12"/>
      <c r="Q56" s="68"/>
    </row>
    <row r="57" spans="1:17" x14ac:dyDescent="0.3">
      <c r="J57" s="12"/>
      <c r="Q57" s="68"/>
    </row>
    <row r="58" spans="1:17" x14ac:dyDescent="0.3">
      <c r="J58" s="12"/>
      <c r="Q58" s="68"/>
    </row>
    <row r="59" spans="1:17" x14ac:dyDescent="0.3">
      <c r="J59" s="12"/>
      <c r="Q59" s="68"/>
    </row>
    <row r="60" spans="1:17" x14ac:dyDescent="0.3">
      <c r="J60" s="12"/>
      <c r="Q60" s="68"/>
    </row>
    <row r="61" spans="1:17" x14ac:dyDescent="0.3">
      <c r="J61" s="12"/>
      <c r="Q61" s="68"/>
    </row>
    <row r="62" spans="1:17" x14ac:dyDescent="0.3">
      <c r="J62" s="12"/>
      <c r="Q62" s="68"/>
    </row>
    <row r="63" spans="1:17" x14ac:dyDescent="0.3">
      <c r="J63" s="12"/>
      <c r="Q63" s="6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Hub coords</vt:lpstr>
      <vt:lpstr>Time_vs_accuracy</vt:lpstr>
      <vt:lpstr>Time vs horz err individ hubs</vt:lpstr>
      <vt:lpstr>All_times_R</vt:lpstr>
      <vt:lpstr>Sum_all_times_R</vt:lpstr>
      <vt:lpstr>R_GeoXH_vs_TR1</vt:lpstr>
      <vt:lpstr>Mean_15min</vt:lpstr>
      <vt:lpstr>R_TR1_15min_vs_GeoXH_draw21</vt:lpstr>
      <vt:lpstr>R_T6P5_PFO_vs_L1</vt:lpstr>
      <vt:lpstr>R_5A_PFO_vs_L1</vt:lpstr>
      <vt:lpstr>R_scripts</vt:lpstr>
      <vt:lpstr>R_results</vt:lpstr>
      <vt:lpstr>5min_all_by_hub</vt:lpstr>
      <vt:lpstr>10min_all_by_hub</vt:lpstr>
      <vt:lpstr>15min_all_by_hub</vt:lpstr>
      <vt:lpstr>20min_all_by_hub</vt:lpstr>
      <vt:lpstr>30min_all_by_hub</vt:lpstr>
      <vt:lpstr>1hr_GEO_PFO</vt:lpstr>
      <vt:lpstr>L1_GeoXH_Rinex</vt:lpstr>
      <vt:lpstr>TR1 Justin results</vt:lpstr>
      <vt:lpstr>15min_rinex_test files</vt:lpstr>
      <vt:lpstr>Draw21_GeoXH_rinex</vt:lpstr>
      <vt:lpstr>TR1 15min files</vt:lpstr>
    </vt:vector>
  </TitlesOfParts>
  <Company>Forest Service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USDA Forest Service</dc:creator>
  <cp:lastModifiedBy>USDA Forest Service</cp:lastModifiedBy>
  <cp:lastPrinted>2015-05-19T18:52:25Z</cp:lastPrinted>
  <dcterms:created xsi:type="dcterms:W3CDTF">2015-05-08T16:44:56Z</dcterms:created>
  <dcterms:modified xsi:type="dcterms:W3CDTF">2015-10-08T20:06:35Z</dcterms:modified>
</cp:coreProperties>
</file>